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codeName="ThisWorkbook"/>
  <bookViews>
    <workbookView xWindow="-45" yWindow="945" windowWidth="20610" windowHeight="7605" tabRatio="848"/>
  </bookViews>
  <sheets>
    <sheet name="Dashboard" sheetId="5" r:id="rId1"/>
    <sheet name="2012" sheetId="1" state="hidden" r:id="rId2"/>
    <sheet name="2011" sheetId="2" state="hidden" r:id="rId3"/>
    <sheet name="2010" sheetId="3" state="hidden" r:id="rId4"/>
    <sheet name="Supplemental Data" sheetId="7" r:id="rId5"/>
    <sheet name="State-Year Table" sheetId="8" state="hidden" r:id="rId6"/>
  </sheets>
  <definedNames>
    <definedName name="_xlnm.Print_Area" localSheetId="0">Dashboard!$B$7:$V$137</definedName>
  </definedNames>
  <calcPr calcId="145621"/>
</workbook>
</file>

<file path=xl/calcChain.xml><?xml version="1.0" encoding="utf-8"?>
<calcChain xmlns="http://schemas.openxmlformats.org/spreadsheetml/2006/main">
  <c r="C69" i="7" l="1"/>
  <c r="A69" i="7" s="1"/>
  <c r="V57" i="5"/>
  <c r="U57" i="5"/>
  <c r="T57" i="5"/>
  <c r="R57" i="5"/>
  <c r="Q57" i="5"/>
  <c r="P57" i="5"/>
  <c r="N57" i="5"/>
  <c r="M57" i="5"/>
  <c r="L57" i="5"/>
  <c r="J57" i="5"/>
  <c r="I57" i="5"/>
  <c r="H57" i="5"/>
  <c r="B75" i="7"/>
  <c r="B77" i="7"/>
  <c r="H83" i="7"/>
  <c r="H84" i="7"/>
  <c r="H85" i="7"/>
  <c r="H86" i="7"/>
  <c r="H87" i="7"/>
  <c r="H88" i="7"/>
  <c r="H89" i="7"/>
  <c r="H90" i="7"/>
  <c r="H91" i="7"/>
  <c r="H92" i="7"/>
  <c r="H93" i="7"/>
  <c r="H94" i="7"/>
  <c r="H95" i="7"/>
  <c r="H96" i="7"/>
  <c r="H97" i="7"/>
  <c r="H98" i="7"/>
  <c r="H99" i="7"/>
  <c r="H100" i="7"/>
  <c r="H101" i="7"/>
  <c r="H102" i="7"/>
  <c r="H103" i="7"/>
  <c r="H104" i="7"/>
  <c r="H105" i="7"/>
  <c r="H106" i="7"/>
  <c r="H107" i="7"/>
  <c r="H108" i="7"/>
  <c r="H109" i="7"/>
  <c r="H110" i="7"/>
  <c r="H111" i="7"/>
  <c r="H112" i="7"/>
  <c r="H113" i="7"/>
  <c r="H114" i="7"/>
  <c r="H115" i="7"/>
  <c r="H116" i="7"/>
  <c r="H117" i="7"/>
  <c r="H118" i="7"/>
  <c r="H119" i="7"/>
  <c r="H120" i="7"/>
  <c r="H121" i="7"/>
  <c r="H122" i="7"/>
  <c r="H123" i="7"/>
  <c r="H124" i="7"/>
  <c r="H125" i="7"/>
  <c r="H126" i="7"/>
  <c r="H127" i="7"/>
  <c r="H128" i="7"/>
  <c r="H129" i="7"/>
  <c r="H130" i="7"/>
  <c r="H131" i="7"/>
  <c r="H132" i="7"/>
  <c r="H133" i="7"/>
  <c r="H82" i="7"/>
  <c r="F83" i="7"/>
  <c r="F84" i="7"/>
  <c r="F85" i="7"/>
  <c r="F86" i="7"/>
  <c r="F87" i="7"/>
  <c r="F88" i="7"/>
  <c r="F89" i="7"/>
  <c r="F90" i="7"/>
  <c r="F91" i="7"/>
  <c r="F92" i="7"/>
  <c r="F93" i="7"/>
  <c r="F94" i="7"/>
  <c r="F95" i="7"/>
  <c r="F96" i="7"/>
  <c r="F97" i="7"/>
  <c r="F98" i="7"/>
  <c r="F99" i="7"/>
  <c r="F100" i="7"/>
  <c r="F101" i="7"/>
  <c r="F102" i="7"/>
  <c r="F103" i="7"/>
  <c r="F104" i="7"/>
  <c r="F105" i="7"/>
  <c r="F106" i="7"/>
  <c r="F107" i="7"/>
  <c r="F108" i="7"/>
  <c r="F109" i="7"/>
  <c r="F110" i="7"/>
  <c r="F111" i="7"/>
  <c r="F112" i="7"/>
  <c r="F113" i="7"/>
  <c r="F114" i="7"/>
  <c r="F115" i="7"/>
  <c r="F116" i="7"/>
  <c r="F117" i="7"/>
  <c r="F118" i="7"/>
  <c r="F119" i="7"/>
  <c r="F120" i="7"/>
  <c r="F121" i="7"/>
  <c r="F122" i="7"/>
  <c r="F123" i="7"/>
  <c r="F124" i="7"/>
  <c r="F125" i="7"/>
  <c r="F126" i="7"/>
  <c r="F127" i="7"/>
  <c r="F128" i="7"/>
  <c r="F129" i="7"/>
  <c r="F130" i="7"/>
  <c r="F131" i="7"/>
  <c r="F132" i="7"/>
  <c r="F133" i="7"/>
  <c r="F82" i="7"/>
  <c r="D83" i="7"/>
  <c r="D84" i="7"/>
  <c r="D85" i="7"/>
  <c r="D86" i="7"/>
  <c r="D87" i="7"/>
  <c r="D88" i="7"/>
  <c r="D89" i="7"/>
  <c r="D90" i="7"/>
  <c r="D91" i="7"/>
  <c r="D92" i="7"/>
  <c r="D93" i="7"/>
  <c r="D94" i="7"/>
  <c r="D95" i="7"/>
  <c r="D96" i="7"/>
  <c r="D97" i="7"/>
  <c r="D98" i="7"/>
  <c r="D99" i="7"/>
  <c r="D100" i="7"/>
  <c r="D101" i="7"/>
  <c r="D102" i="7"/>
  <c r="D103" i="7"/>
  <c r="D104" i="7"/>
  <c r="D105" i="7"/>
  <c r="D106" i="7"/>
  <c r="D107" i="7"/>
  <c r="D108" i="7"/>
  <c r="D109" i="7"/>
  <c r="D110" i="7"/>
  <c r="D111" i="7"/>
  <c r="D112" i="7"/>
  <c r="D113" i="7"/>
  <c r="D114" i="7"/>
  <c r="D115" i="7"/>
  <c r="D116" i="7"/>
  <c r="D117" i="7"/>
  <c r="D118" i="7"/>
  <c r="D119" i="7"/>
  <c r="D120" i="7"/>
  <c r="D121" i="7"/>
  <c r="D122" i="7"/>
  <c r="D123" i="7"/>
  <c r="D124" i="7"/>
  <c r="D125" i="7"/>
  <c r="D126" i="7"/>
  <c r="D127" i="7"/>
  <c r="D128" i="7"/>
  <c r="D129" i="7"/>
  <c r="D130" i="7"/>
  <c r="D131" i="7"/>
  <c r="D132" i="7"/>
  <c r="D133" i="7"/>
  <c r="D82" i="7"/>
  <c r="B83" i="7"/>
  <c r="B84" i="7"/>
  <c r="B85" i="7"/>
  <c r="B86" i="7"/>
  <c r="B87" i="7"/>
  <c r="B88" i="7"/>
  <c r="B89" i="7"/>
  <c r="B90" i="7"/>
  <c r="B91" i="7"/>
  <c r="B92" i="7"/>
  <c r="B93" i="7"/>
  <c r="B94" i="7"/>
  <c r="B95" i="7"/>
  <c r="B96" i="7"/>
  <c r="B97" i="7"/>
  <c r="B98" i="7"/>
  <c r="B99" i="7"/>
  <c r="B100" i="7"/>
  <c r="B101" i="7"/>
  <c r="B102" i="7"/>
  <c r="B103" i="7"/>
  <c r="B104" i="7"/>
  <c r="B105" i="7"/>
  <c r="B106" i="7"/>
  <c r="B107" i="7"/>
  <c r="B108" i="7"/>
  <c r="B109" i="7"/>
  <c r="B110" i="7"/>
  <c r="B111" i="7"/>
  <c r="B112" i="7"/>
  <c r="B113" i="7"/>
  <c r="B114" i="7"/>
  <c r="B115" i="7"/>
  <c r="B116" i="7"/>
  <c r="B117" i="7"/>
  <c r="B118" i="7"/>
  <c r="B119" i="7"/>
  <c r="B120" i="7"/>
  <c r="B121" i="7"/>
  <c r="B122" i="7"/>
  <c r="B123" i="7"/>
  <c r="B124" i="7"/>
  <c r="B125" i="7"/>
  <c r="B126" i="7"/>
  <c r="B127" i="7"/>
  <c r="B128" i="7"/>
  <c r="B129" i="7"/>
  <c r="B130" i="7"/>
  <c r="B131" i="7"/>
  <c r="B132" i="7"/>
  <c r="B133" i="7"/>
  <c r="B82" i="7"/>
  <c r="B8" i="5"/>
  <c r="V70" i="5"/>
  <c r="Q70" i="5"/>
  <c r="J70" i="5"/>
  <c r="I65" i="5"/>
  <c r="R63" i="5"/>
  <c r="H61" i="5"/>
  <c r="U61" i="5"/>
  <c r="N63" i="5"/>
  <c r="Q61" i="5"/>
  <c r="J65" i="5"/>
  <c r="T61" i="5"/>
  <c r="H65" i="5"/>
  <c r="L70" i="5"/>
  <c r="M61" i="5"/>
  <c r="V61" i="5"/>
  <c r="U70" i="5"/>
  <c r="N70" i="5"/>
  <c r="I70" i="5"/>
  <c r="L65" i="5"/>
  <c r="Q63" i="5"/>
  <c r="L61" i="5"/>
  <c r="U65" i="5"/>
  <c r="M63" i="5"/>
  <c r="V65" i="5"/>
  <c r="N65" i="5"/>
  <c r="N61" i="5"/>
  <c r="H63" i="5"/>
  <c r="R70" i="5"/>
  <c r="M65" i="5"/>
  <c r="I63" i="5"/>
  <c r="P61" i="5"/>
  <c r="T70" i="5"/>
  <c r="M70" i="5"/>
  <c r="H70" i="5"/>
  <c r="U63" i="5"/>
  <c r="R61" i="5"/>
  <c r="T65" i="5"/>
  <c r="R65" i="5"/>
  <c r="L63" i="5"/>
  <c r="J63" i="5"/>
  <c r="Q65" i="5"/>
  <c r="I61" i="5"/>
  <c r="J61" i="5"/>
  <c r="P70" i="5"/>
  <c r="T63" i="5"/>
  <c r="P63" i="5"/>
  <c r="V63" i="5"/>
  <c r="P65" i="5"/>
  <c r="H71" i="5" l="1"/>
  <c r="I71" i="5"/>
  <c r="J71" i="5"/>
  <c r="L71" i="5"/>
  <c r="M71" i="5"/>
  <c r="N71" i="5"/>
  <c r="P71" i="5"/>
  <c r="Q71" i="5"/>
  <c r="R71" i="5"/>
  <c r="T71" i="5"/>
  <c r="U71" i="5"/>
  <c r="V71" i="5"/>
  <c r="V67" i="5"/>
  <c r="V68" i="5" s="1"/>
  <c r="T67" i="5"/>
  <c r="T68" i="5" s="1"/>
  <c r="U67" i="5"/>
  <c r="U68" i="5" s="1"/>
  <c r="Q67" i="5"/>
  <c r="Q68" i="5" s="1"/>
  <c r="R67" i="5"/>
  <c r="R68" i="5" s="1"/>
  <c r="P67" i="5"/>
  <c r="P68" i="5" s="1"/>
  <c r="L67" i="5"/>
  <c r="L68" i="5" s="1"/>
  <c r="M67" i="5"/>
  <c r="M68" i="5" s="1"/>
  <c r="N67" i="5"/>
  <c r="N68" i="5" s="1"/>
  <c r="I67" i="5"/>
  <c r="I68" i="5" s="1"/>
  <c r="J67" i="5"/>
  <c r="J68" i="5" s="1"/>
  <c r="H67" i="5"/>
  <c r="H68" i="5" s="1"/>
  <c r="H66" i="5"/>
  <c r="L66" i="5"/>
  <c r="Q66" i="5"/>
  <c r="V66" i="5"/>
  <c r="R66" i="5"/>
  <c r="I66" i="5"/>
  <c r="N66" i="5"/>
  <c r="T66" i="5"/>
  <c r="M66" i="5"/>
  <c r="J66" i="5"/>
  <c r="P66" i="5"/>
  <c r="U66" i="5"/>
  <c r="V64" i="5"/>
  <c r="T64" i="5"/>
  <c r="U64" i="5"/>
  <c r="Q64" i="5"/>
  <c r="R64" i="5"/>
  <c r="P64" i="5"/>
  <c r="L64" i="5"/>
  <c r="M64" i="5"/>
  <c r="N64" i="5"/>
  <c r="I64" i="5"/>
  <c r="J64" i="5"/>
  <c r="H64" i="5"/>
  <c r="G131" i="7"/>
  <c r="G127" i="7"/>
  <c r="G123" i="7"/>
  <c r="E132" i="7"/>
  <c r="G119" i="7"/>
  <c r="G103" i="7"/>
  <c r="G91" i="7"/>
  <c r="G83" i="7"/>
  <c r="G82" i="7"/>
  <c r="G130" i="7"/>
  <c r="G126" i="7"/>
  <c r="G122" i="7"/>
  <c r="G118" i="7"/>
  <c r="G114" i="7"/>
  <c r="G110" i="7"/>
  <c r="G106" i="7"/>
  <c r="G102" i="7"/>
  <c r="G98" i="7"/>
  <c r="G94" i="7"/>
  <c r="G90" i="7"/>
  <c r="G86" i="7"/>
  <c r="G115" i="7"/>
  <c r="G107" i="7"/>
  <c r="G95" i="7"/>
  <c r="G87" i="7"/>
  <c r="G133" i="7"/>
  <c r="G129" i="7"/>
  <c r="G125" i="7"/>
  <c r="G121" i="7"/>
  <c r="G117" i="7"/>
  <c r="G113" i="7"/>
  <c r="G109" i="7"/>
  <c r="G105" i="7"/>
  <c r="G101" i="7"/>
  <c r="G97" i="7"/>
  <c r="G93" i="7"/>
  <c r="G89" i="7"/>
  <c r="G85" i="7"/>
  <c r="G111" i="7"/>
  <c r="G99" i="7"/>
  <c r="A132" i="7"/>
  <c r="A128" i="7"/>
  <c r="A124" i="7"/>
  <c r="C132" i="7"/>
  <c r="C128" i="7"/>
  <c r="C124" i="7"/>
  <c r="G132" i="7"/>
  <c r="G128" i="7"/>
  <c r="G124" i="7"/>
  <c r="G120" i="7"/>
  <c r="G116" i="7"/>
  <c r="G112" i="7"/>
  <c r="G108" i="7"/>
  <c r="G104" i="7"/>
  <c r="G100" i="7"/>
  <c r="G96" i="7"/>
  <c r="G92" i="7"/>
  <c r="G88" i="7"/>
  <c r="G84" i="7"/>
  <c r="C120" i="7"/>
  <c r="A108" i="7"/>
  <c r="A96" i="7"/>
  <c r="A133" i="7"/>
  <c r="A129" i="7"/>
  <c r="A125" i="7"/>
  <c r="A121" i="7"/>
  <c r="A117" i="7"/>
  <c r="A113" i="7"/>
  <c r="A109" i="7"/>
  <c r="A105" i="7"/>
  <c r="A101" i="7"/>
  <c r="A97" i="7"/>
  <c r="A93" i="7"/>
  <c r="A89" i="7"/>
  <c r="A85" i="7"/>
  <c r="C133" i="7"/>
  <c r="C129" i="7"/>
  <c r="C125" i="7"/>
  <c r="C121" i="7"/>
  <c r="C117" i="7"/>
  <c r="C113" i="7"/>
  <c r="C109" i="7"/>
  <c r="C105" i="7"/>
  <c r="C101" i="7"/>
  <c r="C97" i="7"/>
  <c r="C93" i="7"/>
  <c r="C89" i="7"/>
  <c r="C85" i="7"/>
  <c r="E133" i="7"/>
  <c r="E129" i="7"/>
  <c r="E125" i="7"/>
  <c r="E121" i="7"/>
  <c r="E117" i="7"/>
  <c r="E113" i="7"/>
  <c r="E109" i="7"/>
  <c r="E105" i="7"/>
  <c r="E101" i="7"/>
  <c r="E97" i="7"/>
  <c r="E93" i="7"/>
  <c r="E89" i="7"/>
  <c r="E85" i="7"/>
  <c r="A112" i="7"/>
  <c r="A92" i="7"/>
  <c r="C116" i="7"/>
  <c r="C104" i="7"/>
  <c r="C92" i="7"/>
  <c r="C84" i="7"/>
  <c r="E128" i="7"/>
  <c r="E124" i="7"/>
  <c r="E120" i="7"/>
  <c r="E116" i="7"/>
  <c r="E112" i="7"/>
  <c r="E108" i="7"/>
  <c r="E104" i="7"/>
  <c r="E100" i="7"/>
  <c r="E96" i="7"/>
  <c r="E92" i="7"/>
  <c r="E88" i="7"/>
  <c r="E84" i="7"/>
  <c r="A120" i="7"/>
  <c r="A104" i="7"/>
  <c r="A88" i="7"/>
  <c r="C108" i="7"/>
  <c r="C96" i="7"/>
  <c r="A131" i="7"/>
  <c r="A127" i="7"/>
  <c r="A123" i="7"/>
  <c r="A119" i="7"/>
  <c r="A115" i="7"/>
  <c r="A111" i="7"/>
  <c r="A107" i="7"/>
  <c r="A103" i="7"/>
  <c r="A99" i="7"/>
  <c r="A95" i="7"/>
  <c r="A91" i="7"/>
  <c r="A87" i="7"/>
  <c r="A83" i="7"/>
  <c r="C131" i="7"/>
  <c r="C127" i="7"/>
  <c r="C123" i="7"/>
  <c r="C119" i="7"/>
  <c r="C115" i="7"/>
  <c r="C111" i="7"/>
  <c r="C107" i="7"/>
  <c r="C103" i="7"/>
  <c r="C99" i="7"/>
  <c r="C95" i="7"/>
  <c r="C91" i="7"/>
  <c r="C87" i="7"/>
  <c r="C83" i="7"/>
  <c r="E131" i="7"/>
  <c r="E127" i="7"/>
  <c r="E123" i="7"/>
  <c r="E119" i="7"/>
  <c r="E115" i="7"/>
  <c r="E111" i="7"/>
  <c r="E107" i="7"/>
  <c r="E103" i="7"/>
  <c r="E99" i="7"/>
  <c r="E95" i="7"/>
  <c r="E91" i="7"/>
  <c r="E87" i="7"/>
  <c r="E83" i="7"/>
  <c r="A116" i="7"/>
  <c r="A100" i="7"/>
  <c r="A84" i="7"/>
  <c r="C112" i="7"/>
  <c r="C100" i="7"/>
  <c r="C88" i="7"/>
  <c r="A82" i="7"/>
  <c r="A130" i="7"/>
  <c r="A126" i="7"/>
  <c r="A122" i="7"/>
  <c r="A118" i="7"/>
  <c r="A114" i="7"/>
  <c r="A110" i="7"/>
  <c r="A106" i="7"/>
  <c r="A102" i="7"/>
  <c r="A98" i="7"/>
  <c r="A94" i="7"/>
  <c r="A90" i="7"/>
  <c r="A86" i="7"/>
  <c r="C82" i="7"/>
  <c r="C130" i="7"/>
  <c r="C126" i="7"/>
  <c r="C122" i="7"/>
  <c r="C118" i="7"/>
  <c r="C114" i="7"/>
  <c r="C110" i="7"/>
  <c r="C106" i="7"/>
  <c r="C102" i="7"/>
  <c r="C98" i="7"/>
  <c r="C94" i="7"/>
  <c r="C90" i="7"/>
  <c r="C86" i="7"/>
  <c r="E82" i="7"/>
  <c r="E130" i="7"/>
  <c r="E126" i="7"/>
  <c r="E122" i="7"/>
  <c r="E118" i="7"/>
  <c r="E114" i="7"/>
  <c r="E110" i="7"/>
  <c r="E106" i="7"/>
  <c r="E102" i="7"/>
  <c r="E98" i="7"/>
  <c r="E94" i="7"/>
  <c r="E90" i="7"/>
  <c r="E86" i="7"/>
  <c r="D3" i="8"/>
  <c r="Q75" i="5"/>
  <c r="M75" i="5"/>
  <c r="T75" i="5"/>
  <c r="P75" i="5"/>
  <c r="N75" i="5"/>
  <c r="U75" i="5"/>
  <c r="R75" i="5"/>
  <c r="J75" i="5"/>
  <c r="H75" i="5"/>
  <c r="V75" i="5"/>
  <c r="L75" i="5"/>
  <c r="I75" i="5"/>
  <c r="S56" i="7" l="1"/>
  <c r="R56" i="7"/>
  <c r="Q56" i="7"/>
  <c r="O56" i="7"/>
  <c r="M56" i="7"/>
  <c r="N56" i="7"/>
  <c r="I56" i="7"/>
  <c r="K56" i="7"/>
  <c r="J56" i="7"/>
  <c r="F56" i="7"/>
  <c r="G56" i="7"/>
  <c r="E56" i="7"/>
  <c r="V76" i="5"/>
  <c r="U76" i="5"/>
  <c r="T76" i="5"/>
  <c r="R76" i="5"/>
  <c r="P76" i="5"/>
  <c r="Q76" i="5"/>
  <c r="N76" i="5"/>
  <c r="M76" i="5"/>
  <c r="L76" i="5"/>
  <c r="I76" i="5"/>
  <c r="J76" i="5"/>
  <c r="H76" i="5"/>
  <c r="M72" i="5"/>
  <c r="U72" i="5"/>
  <c r="V72" i="5"/>
  <c r="T72" i="5"/>
  <c r="R72" i="5"/>
  <c r="Q72" i="5"/>
  <c r="P72" i="5"/>
  <c r="J72" i="5"/>
  <c r="L72" i="5"/>
  <c r="N72" i="5"/>
  <c r="I72" i="5"/>
  <c r="H72" i="5"/>
  <c r="D135" i="7"/>
  <c r="H142" i="7"/>
  <c r="H158" i="7"/>
  <c r="F158" i="7"/>
  <c r="D161" i="7"/>
  <c r="D179" i="7"/>
  <c r="F161" i="7"/>
  <c r="H161" i="7"/>
  <c r="F142" i="7"/>
  <c r="H143" i="7"/>
  <c r="F173" i="7"/>
  <c r="F175" i="7"/>
  <c r="H168" i="7"/>
  <c r="F180" i="7"/>
  <c r="F159" i="7"/>
  <c r="H164" i="7"/>
  <c r="H175" i="7"/>
  <c r="F149" i="7"/>
  <c r="F135" i="7"/>
  <c r="H174" i="7"/>
  <c r="H177" i="7"/>
  <c r="H159" i="7"/>
  <c r="F140" i="7"/>
  <c r="F170" i="7"/>
  <c r="F152" i="7"/>
  <c r="H145" i="7"/>
  <c r="H148" i="7"/>
  <c r="H182" i="7"/>
  <c r="B157" i="7"/>
  <c r="F182" i="7"/>
  <c r="D182" i="7"/>
  <c r="H170" i="7"/>
  <c r="H154" i="7"/>
  <c r="H138" i="7"/>
  <c r="H156" i="7"/>
  <c r="H173" i="7"/>
  <c r="H157" i="7"/>
  <c r="H141" i="7"/>
  <c r="H171" i="7"/>
  <c r="H155" i="7"/>
  <c r="H139" i="7"/>
  <c r="H160" i="7"/>
  <c r="B174" i="7"/>
  <c r="H136" i="7"/>
  <c r="H166" i="7"/>
  <c r="H176" i="7"/>
  <c r="H169" i="7"/>
  <c r="H153" i="7"/>
  <c r="H137" i="7"/>
  <c r="H167" i="7"/>
  <c r="H151" i="7"/>
  <c r="H135" i="7"/>
  <c r="H152" i="7"/>
  <c r="H140" i="7"/>
  <c r="B159" i="7"/>
  <c r="H150" i="7"/>
  <c r="H178" i="7"/>
  <c r="H162" i="7"/>
  <c r="H146" i="7"/>
  <c r="H172" i="7"/>
  <c r="H181" i="7"/>
  <c r="H165" i="7"/>
  <c r="H149" i="7"/>
  <c r="H179" i="7"/>
  <c r="H163" i="7"/>
  <c r="H147" i="7"/>
  <c r="H180" i="7"/>
  <c r="H144" i="7"/>
  <c r="D169" i="7"/>
  <c r="B140" i="7"/>
  <c r="D175" i="7"/>
  <c r="D144" i="7"/>
  <c r="B158" i="7"/>
  <c r="B141" i="7"/>
  <c r="B175" i="7"/>
  <c r="D168" i="7"/>
  <c r="D159" i="7"/>
  <c r="D165" i="7"/>
  <c r="D152" i="7"/>
  <c r="B142" i="7"/>
  <c r="B172" i="7"/>
  <c r="B147" i="7"/>
  <c r="D143" i="7"/>
  <c r="D148" i="7"/>
  <c r="D140" i="7"/>
  <c r="D173" i="7"/>
  <c r="B173" i="7"/>
  <c r="B156" i="7"/>
  <c r="B143" i="7"/>
  <c r="D171" i="7"/>
  <c r="D155" i="7"/>
  <c r="D139" i="7"/>
  <c r="F171" i="7"/>
  <c r="F155" i="7"/>
  <c r="F144" i="7"/>
  <c r="F164" i="7"/>
  <c r="F137" i="7"/>
  <c r="F154" i="7"/>
  <c r="F176" i="7"/>
  <c r="F146" i="7"/>
  <c r="F166" i="7"/>
  <c r="F139" i="7"/>
  <c r="F157" i="7"/>
  <c r="F178" i="7"/>
  <c r="D153" i="7"/>
  <c r="D174" i="7"/>
  <c r="D149" i="7"/>
  <c r="D170" i="7"/>
  <c r="D145" i="7"/>
  <c r="D166" i="7"/>
  <c r="D136" i="7"/>
  <c r="D157" i="7"/>
  <c r="D178" i="7"/>
  <c r="B170" i="7"/>
  <c r="B154" i="7"/>
  <c r="B138" i="7"/>
  <c r="B169" i="7"/>
  <c r="B153" i="7"/>
  <c r="B137" i="7"/>
  <c r="B168" i="7"/>
  <c r="B152" i="7"/>
  <c r="B136" i="7"/>
  <c r="B171" i="7"/>
  <c r="B155" i="7"/>
  <c r="B139" i="7"/>
  <c r="D167" i="7"/>
  <c r="D151" i="7"/>
  <c r="F151" i="7"/>
  <c r="F148" i="7"/>
  <c r="F169" i="7"/>
  <c r="F141" i="7"/>
  <c r="F160" i="7"/>
  <c r="F181" i="7"/>
  <c r="F150" i="7"/>
  <c r="F172" i="7"/>
  <c r="F143" i="7"/>
  <c r="F162" i="7"/>
  <c r="D137" i="7"/>
  <c r="D158" i="7"/>
  <c r="D180" i="7"/>
  <c r="D154" i="7"/>
  <c r="D176" i="7"/>
  <c r="D150" i="7"/>
  <c r="D172" i="7"/>
  <c r="D141" i="7"/>
  <c r="D162" i="7"/>
  <c r="B182" i="7"/>
  <c r="B166" i="7"/>
  <c r="B150" i="7"/>
  <c r="B181" i="7"/>
  <c r="B165" i="7"/>
  <c r="B149" i="7"/>
  <c r="B180" i="7"/>
  <c r="B164" i="7"/>
  <c r="B148" i="7"/>
  <c r="B135" i="7"/>
  <c r="B167" i="7"/>
  <c r="B151" i="7"/>
  <c r="F167" i="7"/>
  <c r="D163" i="7"/>
  <c r="D147" i="7"/>
  <c r="F179" i="7"/>
  <c r="F163" i="7"/>
  <c r="F136" i="7"/>
  <c r="F153" i="7"/>
  <c r="F174" i="7"/>
  <c r="F145" i="7"/>
  <c r="F165" i="7"/>
  <c r="F138" i="7"/>
  <c r="F156" i="7"/>
  <c r="F177" i="7"/>
  <c r="F147" i="7"/>
  <c r="F168" i="7"/>
  <c r="D142" i="7"/>
  <c r="D164" i="7"/>
  <c r="D138" i="7"/>
  <c r="D160" i="7"/>
  <c r="D181" i="7"/>
  <c r="D156" i="7"/>
  <c r="D177" i="7"/>
  <c r="D146" i="7"/>
  <c r="B178" i="7"/>
  <c r="B162" i="7"/>
  <c r="B146" i="7"/>
  <c r="B177" i="7"/>
  <c r="B161" i="7"/>
  <c r="B145" i="7"/>
  <c r="B176" i="7"/>
  <c r="B160" i="7"/>
  <c r="B144" i="7"/>
  <c r="B179" i="7"/>
  <c r="B163" i="7"/>
  <c r="A1" i="8"/>
  <c r="G2" i="7"/>
  <c r="D67" i="3"/>
  <c r="DM62" i="3"/>
  <c r="DL62" i="3"/>
  <c r="DK62" i="3"/>
  <c r="DJ62" i="3"/>
  <c r="DI62" i="3"/>
  <c r="DH62" i="3"/>
  <c r="DG62" i="3"/>
  <c r="DF62" i="3"/>
  <c r="DE62" i="3"/>
  <c r="DD62" i="3"/>
  <c r="DC62" i="3"/>
  <c r="DB62" i="3"/>
  <c r="DA62" i="3"/>
  <c r="CZ62" i="3"/>
  <c r="CY62" i="3"/>
  <c r="CX62" i="3"/>
  <c r="CW62" i="3"/>
  <c r="CV62" i="3"/>
  <c r="CU62" i="3"/>
  <c r="CT62" i="3"/>
  <c r="CS62" i="3"/>
  <c r="CR62" i="3"/>
  <c r="CQ62" i="3"/>
  <c r="CP62" i="3"/>
  <c r="CO62" i="3"/>
  <c r="CN62" i="3"/>
  <c r="CM62" i="3"/>
  <c r="CL62" i="3"/>
  <c r="CK62" i="3"/>
  <c r="CJ62" i="3"/>
  <c r="CI62" i="3"/>
  <c r="CH62" i="3"/>
  <c r="CG62" i="3"/>
  <c r="CF62" i="3"/>
  <c r="CE62" i="3"/>
  <c r="CD62" i="3"/>
  <c r="CC62" i="3"/>
  <c r="CB62" i="3"/>
  <c r="CA62" i="3"/>
  <c r="BZ62" i="3"/>
  <c r="BY62" i="3"/>
  <c r="BX62" i="3"/>
  <c r="BW62" i="3"/>
  <c r="BV62" i="3"/>
  <c r="BU62" i="3"/>
  <c r="BT62" i="3"/>
  <c r="BS62" i="3"/>
  <c r="BR62" i="3"/>
  <c r="BQ62" i="3"/>
  <c r="BP62" i="3"/>
  <c r="BO62" i="3"/>
  <c r="BN62" i="3"/>
  <c r="BM62" i="3"/>
  <c r="BK62" i="3"/>
  <c r="BJ62" i="3"/>
  <c r="BI62" i="3"/>
  <c r="BH62" i="3"/>
  <c r="BG62" i="3"/>
  <c r="BF62" i="3"/>
  <c r="BE62" i="3"/>
  <c r="BD62" i="3"/>
  <c r="BC62" i="3"/>
  <c r="BB62" i="3"/>
  <c r="BA62" i="3"/>
  <c r="AZ62" i="3"/>
  <c r="AY62" i="3"/>
  <c r="AX62" i="3"/>
  <c r="AW62" i="3"/>
  <c r="AV62" i="3"/>
  <c r="AU62" i="3"/>
  <c r="AT62" i="3"/>
  <c r="AS62" i="3"/>
  <c r="AR62" i="3"/>
  <c r="AQ62" i="3"/>
  <c r="AP62" i="3"/>
  <c r="AO62" i="3"/>
  <c r="AN62" i="3"/>
  <c r="AM62" i="3"/>
  <c r="AL62" i="3"/>
  <c r="AK62" i="3"/>
  <c r="AJ62" i="3"/>
  <c r="AI62" i="3"/>
  <c r="AH62" i="3"/>
  <c r="AG62" i="3"/>
  <c r="AF62" i="3"/>
  <c r="AE62" i="3"/>
  <c r="AD62" i="3"/>
  <c r="AC62" i="3"/>
  <c r="AB62" i="3"/>
  <c r="AA62" i="3"/>
  <c r="Z62" i="3"/>
  <c r="Y62" i="3"/>
  <c r="X62" i="3"/>
  <c r="W62" i="3"/>
  <c r="V62" i="3"/>
  <c r="U62" i="3"/>
  <c r="T62" i="3"/>
  <c r="S62" i="3"/>
  <c r="R62" i="3"/>
  <c r="Q62" i="3"/>
  <c r="P62" i="3"/>
  <c r="O62" i="3"/>
  <c r="N62" i="3"/>
  <c r="M62" i="3"/>
  <c r="L62" i="3"/>
  <c r="DM61" i="3"/>
  <c r="DL61" i="3"/>
  <c r="DK61" i="3"/>
  <c r="DJ61" i="3"/>
  <c r="DI61" i="3"/>
  <c r="DH61" i="3"/>
  <c r="DG61" i="3"/>
  <c r="DF61" i="3"/>
  <c r="DE61" i="3"/>
  <c r="DD61" i="3"/>
  <c r="DC61" i="3"/>
  <c r="DB61" i="3"/>
  <c r="DA61" i="3"/>
  <c r="CZ61" i="3"/>
  <c r="CY61" i="3"/>
  <c r="CX61" i="3"/>
  <c r="CW61" i="3"/>
  <c r="CV61" i="3"/>
  <c r="CU61" i="3"/>
  <c r="CT61" i="3"/>
  <c r="CS61" i="3"/>
  <c r="CR61" i="3"/>
  <c r="CQ61" i="3"/>
  <c r="CP61" i="3"/>
  <c r="CO61" i="3"/>
  <c r="CN61" i="3"/>
  <c r="CM61" i="3"/>
  <c r="CL61" i="3"/>
  <c r="CK61" i="3"/>
  <c r="CJ61" i="3"/>
  <c r="CI61" i="3"/>
  <c r="CH61" i="3"/>
  <c r="CG61" i="3"/>
  <c r="CF61" i="3"/>
  <c r="CE61" i="3"/>
  <c r="CD61" i="3"/>
  <c r="CC61" i="3"/>
  <c r="CB61" i="3"/>
  <c r="CA61" i="3"/>
  <c r="BZ61" i="3"/>
  <c r="BY61" i="3"/>
  <c r="BX61" i="3"/>
  <c r="BW61" i="3"/>
  <c r="BV61" i="3"/>
  <c r="BU61" i="3"/>
  <c r="BT61" i="3"/>
  <c r="BS61" i="3"/>
  <c r="BR61" i="3"/>
  <c r="BQ61" i="3"/>
  <c r="BP61" i="3"/>
  <c r="BO61" i="3"/>
  <c r="BN61" i="3"/>
  <c r="BM61" i="3"/>
  <c r="BL61" i="3"/>
  <c r="BK61" i="3"/>
  <c r="BJ61" i="3"/>
  <c r="BI61" i="3"/>
  <c r="BH61" i="3"/>
  <c r="BG61" i="3"/>
  <c r="BF61" i="3"/>
  <c r="BE61" i="3"/>
  <c r="BD61" i="3"/>
  <c r="BC61" i="3"/>
  <c r="BB61" i="3"/>
  <c r="BA61" i="3"/>
  <c r="AZ61" i="3"/>
  <c r="AY61" i="3"/>
  <c r="AX61" i="3"/>
  <c r="AW61" i="3"/>
  <c r="AV61" i="3"/>
  <c r="AU61" i="3"/>
  <c r="AT61" i="3"/>
  <c r="AS61" i="3"/>
  <c r="AR61" i="3"/>
  <c r="AQ61" i="3"/>
  <c r="AP61" i="3"/>
  <c r="AO61" i="3"/>
  <c r="AN61" i="3"/>
  <c r="AM61" i="3"/>
  <c r="AL61" i="3"/>
  <c r="AK61" i="3"/>
  <c r="AJ61" i="3"/>
  <c r="AI61" i="3"/>
  <c r="AH61" i="3"/>
  <c r="AG61" i="3"/>
  <c r="AF61" i="3"/>
  <c r="AE61" i="3"/>
  <c r="AD61" i="3"/>
  <c r="AC61" i="3"/>
  <c r="AB61" i="3"/>
  <c r="AA61" i="3"/>
  <c r="Z61" i="3"/>
  <c r="Y61" i="3"/>
  <c r="X61" i="3"/>
  <c r="W61" i="3"/>
  <c r="V61" i="3"/>
  <c r="U61" i="3"/>
  <c r="T61" i="3"/>
  <c r="S61" i="3"/>
  <c r="R61" i="3"/>
  <c r="Q61" i="3"/>
  <c r="P61" i="3"/>
  <c r="O61" i="3"/>
  <c r="N61" i="3"/>
  <c r="M61" i="3"/>
  <c r="L61" i="3"/>
  <c r="DM60" i="3"/>
  <c r="DL60" i="3"/>
  <c r="DK60" i="3"/>
  <c r="DJ60" i="3"/>
  <c r="DI60" i="3"/>
  <c r="DH60" i="3"/>
  <c r="DG60" i="3"/>
  <c r="DF60" i="3"/>
  <c r="DE60" i="3"/>
  <c r="DD60" i="3"/>
  <c r="DC60" i="3"/>
  <c r="DB60" i="3"/>
  <c r="DA60" i="3"/>
  <c r="CZ60" i="3"/>
  <c r="CY60" i="3"/>
  <c r="CX60" i="3"/>
  <c r="CW60" i="3"/>
  <c r="CV60" i="3"/>
  <c r="CU60" i="3"/>
  <c r="CT60" i="3"/>
  <c r="CS60" i="3"/>
  <c r="CR60" i="3"/>
  <c r="CQ60" i="3"/>
  <c r="CP60" i="3"/>
  <c r="CO60" i="3"/>
  <c r="CN60" i="3"/>
  <c r="CM60" i="3"/>
  <c r="CL60" i="3"/>
  <c r="CK60" i="3"/>
  <c r="CJ60" i="3"/>
  <c r="CI60" i="3"/>
  <c r="CH60" i="3"/>
  <c r="CG60" i="3"/>
  <c r="CF60" i="3"/>
  <c r="CE60" i="3"/>
  <c r="CD60" i="3"/>
  <c r="CC60" i="3"/>
  <c r="CB60" i="3"/>
  <c r="CA60" i="3"/>
  <c r="BZ60" i="3"/>
  <c r="BY60" i="3"/>
  <c r="BX60" i="3"/>
  <c r="BW60" i="3"/>
  <c r="BV60" i="3"/>
  <c r="BU60" i="3"/>
  <c r="BT60" i="3"/>
  <c r="BS60" i="3"/>
  <c r="BR60" i="3"/>
  <c r="BQ60" i="3"/>
  <c r="BP60" i="3"/>
  <c r="BO60" i="3"/>
  <c r="BN60" i="3"/>
  <c r="BM60" i="3"/>
  <c r="BL60" i="3"/>
  <c r="BK60" i="3"/>
  <c r="BJ60" i="3"/>
  <c r="BI60" i="3"/>
  <c r="BH60" i="3"/>
  <c r="BG60" i="3"/>
  <c r="BF60" i="3"/>
  <c r="BE60" i="3"/>
  <c r="BD60" i="3"/>
  <c r="BC60" i="3"/>
  <c r="BB60" i="3"/>
  <c r="BA60" i="3"/>
  <c r="AZ60" i="3"/>
  <c r="AY60" i="3"/>
  <c r="AX60" i="3"/>
  <c r="AW60" i="3"/>
  <c r="AV60" i="3"/>
  <c r="AU60" i="3"/>
  <c r="AT60" i="3"/>
  <c r="AS60" i="3"/>
  <c r="AR60" i="3"/>
  <c r="AQ60" i="3"/>
  <c r="AP60" i="3"/>
  <c r="AO60" i="3"/>
  <c r="AN60" i="3"/>
  <c r="AM60" i="3"/>
  <c r="AL60" i="3"/>
  <c r="AK60" i="3"/>
  <c r="AJ60" i="3"/>
  <c r="AI60" i="3"/>
  <c r="AH60" i="3"/>
  <c r="AG60" i="3"/>
  <c r="AF60" i="3"/>
  <c r="AE60" i="3"/>
  <c r="AD60" i="3"/>
  <c r="AC60" i="3"/>
  <c r="AB60" i="3"/>
  <c r="AA60" i="3"/>
  <c r="Z60" i="3"/>
  <c r="Y60" i="3"/>
  <c r="X60" i="3"/>
  <c r="W60" i="3"/>
  <c r="V60" i="3"/>
  <c r="U60" i="3"/>
  <c r="T60" i="3"/>
  <c r="S60" i="3"/>
  <c r="R60" i="3"/>
  <c r="Q60" i="3"/>
  <c r="P60" i="3"/>
  <c r="O60" i="3"/>
  <c r="N60" i="3"/>
  <c r="M60" i="3"/>
  <c r="L60" i="3"/>
  <c r="DM59" i="3"/>
  <c r="DL59" i="3"/>
  <c r="DK59" i="3"/>
  <c r="DJ59" i="3"/>
  <c r="DI59" i="3"/>
  <c r="DH59" i="3"/>
  <c r="DG59" i="3"/>
  <c r="DF59" i="3"/>
  <c r="DE59" i="3"/>
  <c r="DD59" i="3"/>
  <c r="DC59" i="3"/>
  <c r="DB59" i="3"/>
  <c r="DA59" i="3"/>
  <c r="CZ59" i="3"/>
  <c r="CY59" i="3"/>
  <c r="CX59" i="3"/>
  <c r="CW59" i="3"/>
  <c r="CV59" i="3"/>
  <c r="CU59" i="3"/>
  <c r="CT59" i="3"/>
  <c r="CS59" i="3"/>
  <c r="CR59" i="3"/>
  <c r="CQ59" i="3"/>
  <c r="CP59" i="3"/>
  <c r="CO59" i="3"/>
  <c r="CN59" i="3"/>
  <c r="CM59" i="3"/>
  <c r="CL59" i="3"/>
  <c r="CK59" i="3"/>
  <c r="CJ59" i="3"/>
  <c r="CI59" i="3"/>
  <c r="CH59" i="3"/>
  <c r="CG59" i="3"/>
  <c r="CF59" i="3"/>
  <c r="CE59" i="3"/>
  <c r="CD59" i="3"/>
  <c r="CC59" i="3"/>
  <c r="CB59" i="3"/>
  <c r="CA59" i="3"/>
  <c r="BZ59" i="3"/>
  <c r="BY59" i="3"/>
  <c r="BX59" i="3"/>
  <c r="BW59" i="3"/>
  <c r="BV59" i="3"/>
  <c r="BU59" i="3"/>
  <c r="BT59" i="3"/>
  <c r="BS59" i="3"/>
  <c r="BR59" i="3"/>
  <c r="BQ59" i="3"/>
  <c r="BP59" i="3"/>
  <c r="BO59" i="3"/>
  <c r="BN59" i="3"/>
  <c r="BM59" i="3"/>
  <c r="BL59" i="3"/>
  <c r="BK59" i="3"/>
  <c r="BJ59" i="3"/>
  <c r="BI59" i="3"/>
  <c r="BH59" i="3"/>
  <c r="BG59" i="3"/>
  <c r="BF59" i="3"/>
  <c r="BE59" i="3"/>
  <c r="BD59" i="3"/>
  <c r="BC59" i="3"/>
  <c r="BB59" i="3"/>
  <c r="BA59" i="3"/>
  <c r="AZ59" i="3"/>
  <c r="AY59" i="3"/>
  <c r="AX59" i="3"/>
  <c r="AW59" i="3"/>
  <c r="AV59" i="3"/>
  <c r="AU59" i="3"/>
  <c r="AT59" i="3"/>
  <c r="AS59" i="3"/>
  <c r="AR59" i="3"/>
  <c r="AQ59" i="3"/>
  <c r="AP59" i="3"/>
  <c r="AO59" i="3"/>
  <c r="AN59" i="3"/>
  <c r="AM59" i="3"/>
  <c r="AL59" i="3"/>
  <c r="AK59" i="3"/>
  <c r="AJ59" i="3"/>
  <c r="AI59" i="3"/>
  <c r="AH59" i="3"/>
  <c r="AG59" i="3"/>
  <c r="AF59" i="3"/>
  <c r="AE59" i="3"/>
  <c r="AD59" i="3"/>
  <c r="AC59" i="3"/>
  <c r="AB59" i="3"/>
  <c r="AA59" i="3"/>
  <c r="Z59" i="3"/>
  <c r="Y59" i="3"/>
  <c r="X59" i="3"/>
  <c r="W59" i="3"/>
  <c r="V59" i="3"/>
  <c r="U59" i="3"/>
  <c r="T59" i="3"/>
  <c r="S59" i="3"/>
  <c r="R59" i="3"/>
  <c r="Q59" i="3"/>
  <c r="P59" i="3"/>
  <c r="O59" i="3"/>
  <c r="N59" i="3"/>
  <c r="M59" i="3"/>
  <c r="L59" i="3"/>
  <c r="DM58" i="3"/>
  <c r="DL58" i="3"/>
  <c r="DK58" i="3"/>
  <c r="DJ58" i="3"/>
  <c r="DI58" i="3"/>
  <c r="DH58" i="3"/>
  <c r="DG58" i="3"/>
  <c r="DF58" i="3"/>
  <c r="DE58" i="3"/>
  <c r="DD58" i="3"/>
  <c r="DC58" i="3"/>
  <c r="DB58" i="3"/>
  <c r="DA58" i="3"/>
  <c r="CZ58" i="3"/>
  <c r="CY58" i="3"/>
  <c r="CX58" i="3"/>
  <c r="CW58" i="3"/>
  <c r="CV58" i="3"/>
  <c r="CU58" i="3"/>
  <c r="CT58" i="3"/>
  <c r="CS58" i="3"/>
  <c r="CR58" i="3"/>
  <c r="CQ58" i="3"/>
  <c r="CP58" i="3"/>
  <c r="CO58" i="3"/>
  <c r="CN58" i="3"/>
  <c r="CM58" i="3"/>
  <c r="CL58" i="3"/>
  <c r="CK58" i="3"/>
  <c r="CJ58" i="3"/>
  <c r="CI58" i="3"/>
  <c r="CH58" i="3"/>
  <c r="CG58" i="3"/>
  <c r="CF58" i="3"/>
  <c r="CE58" i="3"/>
  <c r="CD58" i="3"/>
  <c r="CC58" i="3"/>
  <c r="CB58" i="3"/>
  <c r="CA58" i="3"/>
  <c r="BZ58" i="3"/>
  <c r="BY58" i="3"/>
  <c r="BX58" i="3"/>
  <c r="BW58" i="3"/>
  <c r="BV58" i="3"/>
  <c r="BU58" i="3"/>
  <c r="BT58" i="3"/>
  <c r="BS58" i="3"/>
  <c r="BR58" i="3"/>
  <c r="BQ58" i="3"/>
  <c r="BP58" i="3"/>
  <c r="BO58" i="3"/>
  <c r="BN58" i="3"/>
  <c r="BM58" i="3"/>
  <c r="BL58" i="3"/>
  <c r="BK58" i="3"/>
  <c r="BJ58" i="3"/>
  <c r="BI58" i="3"/>
  <c r="BH58" i="3"/>
  <c r="BG58" i="3"/>
  <c r="BF58" i="3"/>
  <c r="BE58" i="3"/>
  <c r="BD58" i="3"/>
  <c r="BC58" i="3"/>
  <c r="BB58" i="3"/>
  <c r="BA58" i="3"/>
  <c r="AZ58" i="3"/>
  <c r="AY58" i="3"/>
  <c r="AX58" i="3"/>
  <c r="AW58" i="3"/>
  <c r="AV58" i="3"/>
  <c r="AU58" i="3"/>
  <c r="AT58" i="3"/>
  <c r="AS58" i="3"/>
  <c r="AR58" i="3"/>
  <c r="AQ58" i="3"/>
  <c r="AP58" i="3"/>
  <c r="AO58" i="3"/>
  <c r="AN58" i="3"/>
  <c r="AM58" i="3"/>
  <c r="AL58" i="3"/>
  <c r="AK58" i="3"/>
  <c r="AJ58" i="3"/>
  <c r="AI58" i="3"/>
  <c r="AH58" i="3"/>
  <c r="AG58" i="3"/>
  <c r="AF58" i="3"/>
  <c r="AE58" i="3"/>
  <c r="AD58" i="3"/>
  <c r="AC58" i="3"/>
  <c r="AB58" i="3"/>
  <c r="AA58" i="3"/>
  <c r="Z58" i="3"/>
  <c r="Y58" i="3"/>
  <c r="X58" i="3"/>
  <c r="W58" i="3"/>
  <c r="V58" i="3"/>
  <c r="U58" i="3"/>
  <c r="T58" i="3"/>
  <c r="S58" i="3"/>
  <c r="R58" i="3"/>
  <c r="Q58" i="3"/>
  <c r="P58" i="3"/>
  <c r="O58" i="3"/>
  <c r="N58" i="3"/>
  <c r="M58" i="3"/>
  <c r="L58" i="3"/>
  <c r="DM57" i="3"/>
  <c r="DL57" i="3"/>
  <c r="DK57" i="3"/>
  <c r="DJ57" i="3"/>
  <c r="DI57" i="3"/>
  <c r="DH57" i="3"/>
  <c r="DG57" i="3"/>
  <c r="DF57" i="3"/>
  <c r="DE57" i="3"/>
  <c r="DD57" i="3"/>
  <c r="DC57" i="3"/>
  <c r="DB57" i="3"/>
  <c r="DA57" i="3"/>
  <c r="CZ57" i="3"/>
  <c r="CY57" i="3"/>
  <c r="CX57" i="3"/>
  <c r="CW57" i="3"/>
  <c r="CV57" i="3"/>
  <c r="CU57" i="3"/>
  <c r="CT57" i="3"/>
  <c r="CS57" i="3"/>
  <c r="CR57" i="3"/>
  <c r="CQ57" i="3"/>
  <c r="CP57" i="3"/>
  <c r="CO57" i="3"/>
  <c r="CN57" i="3"/>
  <c r="CM57" i="3"/>
  <c r="CL57" i="3"/>
  <c r="CK57" i="3"/>
  <c r="CJ57" i="3"/>
  <c r="CI57" i="3"/>
  <c r="CH57" i="3"/>
  <c r="CG57" i="3"/>
  <c r="CF57" i="3"/>
  <c r="CE57" i="3"/>
  <c r="CD57" i="3"/>
  <c r="CC57" i="3"/>
  <c r="CB57" i="3"/>
  <c r="CA57" i="3"/>
  <c r="BZ57" i="3"/>
  <c r="BY57" i="3"/>
  <c r="BX57" i="3"/>
  <c r="BW57" i="3"/>
  <c r="BV57" i="3"/>
  <c r="BU57" i="3"/>
  <c r="BT57" i="3"/>
  <c r="BS57" i="3"/>
  <c r="BR57" i="3"/>
  <c r="BQ57" i="3"/>
  <c r="BP57" i="3"/>
  <c r="BO57" i="3"/>
  <c r="BN57" i="3"/>
  <c r="BM57" i="3"/>
  <c r="BL57" i="3"/>
  <c r="BK57" i="3"/>
  <c r="BJ57" i="3"/>
  <c r="BI57" i="3"/>
  <c r="BH57" i="3"/>
  <c r="BG57" i="3"/>
  <c r="BF57" i="3"/>
  <c r="BE57" i="3"/>
  <c r="BD57" i="3"/>
  <c r="BC57" i="3"/>
  <c r="BB57" i="3"/>
  <c r="BA57" i="3"/>
  <c r="AZ57" i="3"/>
  <c r="AY57" i="3"/>
  <c r="AX57" i="3"/>
  <c r="AW57" i="3"/>
  <c r="AV57" i="3"/>
  <c r="AU57" i="3"/>
  <c r="AT57" i="3"/>
  <c r="AS57" i="3"/>
  <c r="AR57" i="3"/>
  <c r="AQ57" i="3"/>
  <c r="AP57" i="3"/>
  <c r="AO57" i="3"/>
  <c r="AN57" i="3"/>
  <c r="AM57" i="3"/>
  <c r="AL57" i="3"/>
  <c r="AK57" i="3"/>
  <c r="AJ57" i="3"/>
  <c r="AI57" i="3"/>
  <c r="AH57" i="3"/>
  <c r="AG57" i="3"/>
  <c r="AF57" i="3"/>
  <c r="AE57" i="3"/>
  <c r="AD57" i="3"/>
  <c r="AC57" i="3"/>
  <c r="AB57" i="3"/>
  <c r="AA57" i="3"/>
  <c r="Z57" i="3"/>
  <c r="Y57" i="3"/>
  <c r="X57" i="3"/>
  <c r="W57" i="3"/>
  <c r="V57" i="3"/>
  <c r="U57" i="3"/>
  <c r="T57" i="3"/>
  <c r="S57" i="3"/>
  <c r="R57" i="3"/>
  <c r="Q57" i="3"/>
  <c r="P57" i="3"/>
  <c r="O57" i="3"/>
  <c r="N57" i="3"/>
  <c r="M57" i="3"/>
  <c r="L57" i="3"/>
  <c r="DM56" i="3"/>
  <c r="DL56" i="3"/>
  <c r="DK56" i="3"/>
  <c r="DJ56" i="3"/>
  <c r="DI56" i="3"/>
  <c r="DH56" i="3"/>
  <c r="DG56" i="3"/>
  <c r="DF56" i="3"/>
  <c r="DE56" i="3"/>
  <c r="DD56" i="3"/>
  <c r="DC56" i="3"/>
  <c r="DB56" i="3"/>
  <c r="DA56" i="3"/>
  <c r="CZ56" i="3"/>
  <c r="CY56" i="3"/>
  <c r="CX56" i="3"/>
  <c r="CW56" i="3"/>
  <c r="CV56" i="3"/>
  <c r="CU56" i="3"/>
  <c r="CT56" i="3"/>
  <c r="CS56" i="3"/>
  <c r="CR56" i="3"/>
  <c r="CQ56" i="3"/>
  <c r="CP56" i="3"/>
  <c r="CO56" i="3"/>
  <c r="CN56" i="3"/>
  <c r="CM56" i="3"/>
  <c r="CL56" i="3"/>
  <c r="CK56" i="3"/>
  <c r="CJ56" i="3"/>
  <c r="CI56" i="3"/>
  <c r="CH56" i="3"/>
  <c r="CG56" i="3"/>
  <c r="CF56" i="3"/>
  <c r="CE56" i="3"/>
  <c r="CD56" i="3"/>
  <c r="CC56" i="3"/>
  <c r="CB56" i="3"/>
  <c r="CA56" i="3"/>
  <c r="BZ56" i="3"/>
  <c r="BY56" i="3"/>
  <c r="BX56" i="3"/>
  <c r="BW56" i="3"/>
  <c r="BV56" i="3"/>
  <c r="BU56" i="3"/>
  <c r="BT56" i="3"/>
  <c r="BS56" i="3"/>
  <c r="BR56" i="3"/>
  <c r="BQ56" i="3"/>
  <c r="BP56" i="3"/>
  <c r="BO56" i="3"/>
  <c r="BN56" i="3"/>
  <c r="BM56" i="3"/>
  <c r="BL56" i="3"/>
  <c r="BK56" i="3"/>
  <c r="BJ56" i="3"/>
  <c r="BI56" i="3"/>
  <c r="BH56" i="3"/>
  <c r="BG56" i="3"/>
  <c r="BF56" i="3"/>
  <c r="BE56" i="3"/>
  <c r="BD56" i="3"/>
  <c r="BC56" i="3"/>
  <c r="BB56" i="3"/>
  <c r="BA56" i="3"/>
  <c r="AZ56" i="3"/>
  <c r="AY56" i="3"/>
  <c r="AX56" i="3"/>
  <c r="AW56" i="3"/>
  <c r="AV56" i="3"/>
  <c r="AU56" i="3"/>
  <c r="AT56" i="3"/>
  <c r="AS56" i="3"/>
  <c r="AR56" i="3"/>
  <c r="AQ56" i="3"/>
  <c r="AP56" i="3"/>
  <c r="AO56" i="3"/>
  <c r="AN56" i="3"/>
  <c r="AM56" i="3"/>
  <c r="AL56" i="3"/>
  <c r="AK56" i="3"/>
  <c r="AJ56" i="3"/>
  <c r="AI56" i="3"/>
  <c r="AH56" i="3"/>
  <c r="AG56" i="3"/>
  <c r="AF56" i="3"/>
  <c r="AE56" i="3"/>
  <c r="AD56" i="3"/>
  <c r="AC56" i="3"/>
  <c r="AB56" i="3"/>
  <c r="AA56" i="3"/>
  <c r="Z56" i="3"/>
  <c r="Y56" i="3"/>
  <c r="X56" i="3"/>
  <c r="W56" i="3"/>
  <c r="V56" i="3"/>
  <c r="U56" i="3"/>
  <c r="T56" i="3"/>
  <c r="S56" i="3"/>
  <c r="R56" i="3"/>
  <c r="Q56" i="3"/>
  <c r="P56" i="3"/>
  <c r="O56" i="3"/>
  <c r="N56" i="3"/>
  <c r="M56" i="3"/>
  <c r="L56" i="3"/>
  <c r="DM55" i="3"/>
  <c r="DL55" i="3"/>
  <c r="DK55" i="3"/>
  <c r="DJ55" i="3"/>
  <c r="DI55" i="3"/>
  <c r="DH55" i="3"/>
  <c r="DG55" i="3"/>
  <c r="DF55" i="3"/>
  <c r="DE55" i="3"/>
  <c r="DD55" i="3"/>
  <c r="DC55" i="3"/>
  <c r="DB55" i="3"/>
  <c r="DA55" i="3"/>
  <c r="CZ55" i="3"/>
  <c r="CY55" i="3"/>
  <c r="CX55" i="3"/>
  <c r="CW55" i="3"/>
  <c r="CV55" i="3"/>
  <c r="CU55" i="3"/>
  <c r="CT55" i="3"/>
  <c r="CS55" i="3"/>
  <c r="CR55" i="3"/>
  <c r="CQ55" i="3"/>
  <c r="CP55" i="3"/>
  <c r="CO55" i="3"/>
  <c r="CN55" i="3"/>
  <c r="CM55" i="3"/>
  <c r="CL55" i="3"/>
  <c r="CK55" i="3"/>
  <c r="CJ55" i="3"/>
  <c r="CI55" i="3"/>
  <c r="CH55" i="3"/>
  <c r="CG55" i="3"/>
  <c r="CF55" i="3"/>
  <c r="CE55" i="3"/>
  <c r="CD55" i="3"/>
  <c r="CC55" i="3"/>
  <c r="CB55" i="3"/>
  <c r="CA55" i="3"/>
  <c r="BZ55" i="3"/>
  <c r="BY55" i="3"/>
  <c r="BX55" i="3"/>
  <c r="BW55" i="3"/>
  <c r="BV55" i="3"/>
  <c r="BU55" i="3"/>
  <c r="BT55" i="3"/>
  <c r="BS55" i="3"/>
  <c r="BR55" i="3"/>
  <c r="BQ55" i="3"/>
  <c r="BP55" i="3"/>
  <c r="BO55" i="3"/>
  <c r="BN55" i="3"/>
  <c r="BM55" i="3"/>
  <c r="BL55" i="3"/>
  <c r="BK55" i="3"/>
  <c r="BJ55" i="3"/>
  <c r="BI55" i="3"/>
  <c r="BH55" i="3"/>
  <c r="BG55" i="3"/>
  <c r="BF55" i="3"/>
  <c r="BE55" i="3"/>
  <c r="BD55" i="3"/>
  <c r="BC55" i="3"/>
  <c r="BB55" i="3"/>
  <c r="BA55" i="3"/>
  <c r="AZ55" i="3"/>
  <c r="AY55" i="3"/>
  <c r="AX55" i="3"/>
  <c r="AW55" i="3"/>
  <c r="AV55" i="3"/>
  <c r="AU55" i="3"/>
  <c r="AT55" i="3"/>
  <c r="AS55" i="3"/>
  <c r="AR55" i="3"/>
  <c r="AQ55" i="3"/>
  <c r="AP55" i="3"/>
  <c r="AO55" i="3"/>
  <c r="AN55" i="3"/>
  <c r="AM55" i="3"/>
  <c r="AL55" i="3"/>
  <c r="AK55" i="3"/>
  <c r="AJ55" i="3"/>
  <c r="AI55" i="3"/>
  <c r="AH55" i="3"/>
  <c r="AG55" i="3"/>
  <c r="AF55" i="3"/>
  <c r="AE55" i="3"/>
  <c r="AD55" i="3"/>
  <c r="AC55" i="3"/>
  <c r="AB55" i="3"/>
  <c r="AA55" i="3"/>
  <c r="Z55" i="3"/>
  <c r="Y55" i="3"/>
  <c r="X55" i="3"/>
  <c r="W55" i="3"/>
  <c r="V55" i="3"/>
  <c r="U55" i="3"/>
  <c r="T55" i="3"/>
  <c r="S55" i="3"/>
  <c r="R55" i="3"/>
  <c r="Q55" i="3"/>
  <c r="P55" i="3"/>
  <c r="O55" i="3"/>
  <c r="N55" i="3"/>
  <c r="M55" i="3"/>
  <c r="L55" i="3"/>
  <c r="DM54" i="3"/>
  <c r="DL54" i="3"/>
  <c r="DK54" i="3"/>
  <c r="DJ54" i="3"/>
  <c r="DI54" i="3"/>
  <c r="DH54" i="3"/>
  <c r="DG54" i="3"/>
  <c r="DF54" i="3"/>
  <c r="DE54" i="3"/>
  <c r="DD54" i="3"/>
  <c r="DC54" i="3"/>
  <c r="DB54" i="3"/>
  <c r="DA54" i="3"/>
  <c r="CZ54" i="3"/>
  <c r="CY54" i="3"/>
  <c r="CX54" i="3"/>
  <c r="CW54" i="3"/>
  <c r="CV54" i="3"/>
  <c r="CU54" i="3"/>
  <c r="CT54" i="3"/>
  <c r="CS54" i="3"/>
  <c r="CR54" i="3"/>
  <c r="CQ54" i="3"/>
  <c r="CP54" i="3"/>
  <c r="CO54" i="3"/>
  <c r="CN54" i="3"/>
  <c r="CM54" i="3"/>
  <c r="CL54" i="3"/>
  <c r="CK54" i="3"/>
  <c r="CJ54" i="3"/>
  <c r="CI54" i="3"/>
  <c r="CH54" i="3"/>
  <c r="CG54" i="3"/>
  <c r="CF54" i="3"/>
  <c r="CE54" i="3"/>
  <c r="CD54" i="3"/>
  <c r="CC54" i="3"/>
  <c r="CB54" i="3"/>
  <c r="CA54" i="3"/>
  <c r="BZ54" i="3"/>
  <c r="BY54" i="3"/>
  <c r="BX54" i="3"/>
  <c r="BW54" i="3"/>
  <c r="BV54" i="3"/>
  <c r="BU54" i="3"/>
  <c r="BT54" i="3"/>
  <c r="BS54" i="3"/>
  <c r="BR54" i="3"/>
  <c r="BQ54" i="3"/>
  <c r="BP54" i="3"/>
  <c r="BO54" i="3"/>
  <c r="BN54" i="3"/>
  <c r="BM54" i="3"/>
  <c r="BL54" i="3"/>
  <c r="BK54" i="3"/>
  <c r="BJ54" i="3"/>
  <c r="BI54" i="3"/>
  <c r="BH54" i="3"/>
  <c r="BG54" i="3"/>
  <c r="BF54" i="3"/>
  <c r="BE54" i="3"/>
  <c r="BD54" i="3"/>
  <c r="BC54" i="3"/>
  <c r="BB54" i="3"/>
  <c r="BA54" i="3"/>
  <c r="AZ54" i="3"/>
  <c r="AY54" i="3"/>
  <c r="AX54" i="3"/>
  <c r="AW54" i="3"/>
  <c r="AV54" i="3"/>
  <c r="AU54" i="3"/>
  <c r="AT54" i="3"/>
  <c r="AS54" i="3"/>
  <c r="AR54" i="3"/>
  <c r="AQ54" i="3"/>
  <c r="AP54" i="3"/>
  <c r="AO54" i="3"/>
  <c r="AN54" i="3"/>
  <c r="AM54" i="3"/>
  <c r="AL54" i="3"/>
  <c r="AK54" i="3"/>
  <c r="AJ54" i="3"/>
  <c r="AI54" i="3"/>
  <c r="AH54" i="3"/>
  <c r="AG54" i="3"/>
  <c r="AF54" i="3"/>
  <c r="AE54" i="3"/>
  <c r="AD54" i="3"/>
  <c r="AC54" i="3"/>
  <c r="AB54" i="3"/>
  <c r="AA54" i="3"/>
  <c r="Z54" i="3"/>
  <c r="Y54" i="3"/>
  <c r="X54" i="3"/>
  <c r="W54" i="3"/>
  <c r="V54" i="3"/>
  <c r="U54" i="3"/>
  <c r="T54" i="3"/>
  <c r="S54" i="3"/>
  <c r="R54" i="3"/>
  <c r="Q54" i="3"/>
  <c r="P54" i="3"/>
  <c r="O54" i="3"/>
  <c r="N54" i="3"/>
  <c r="M54" i="3"/>
  <c r="L54" i="3"/>
  <c r="DM53" i="3"/>
  <c r="DL53" i="3"/>
  <c r="DK53" i="3"/>
  <c r="DJ53" i="3"/>
  <c r="DI53" i="3"/>
  <c r="DH53" i="3"/>
  <c r="DG53" i="3"/>
  <c r="DF53" i="3"/>
  <c r="DE53" i="3"/>
  <c r="DD53" i="3"/>
  <c r="DC53" i="3"/>
  <c r="DB53" i="3"/>
  <c r="DA53" i="3"/>
  <c r="CZ53" i="3"/>
  <c r="CY53" i="3"/>
  <c r="CX53" i="3"/>
  <c r="CW53" i="3"/>
  <c r="CV53" i="3"/>
  <c r="CU53" i="3"/>
  <c r="CT53" i="3"/>
  <c r="CS53" i="3"/>
  <c r="CR53" i="3"/>
  <c r="CQ53" i="3"/>
  <c r="CP53" i="3"/>
  <c r="CO53" i="3"/>
  <c r="CN53" i="3"/>
  <c r="CM53" i="3"/>
  <c r="CL53" i="3"/>
  <c r="CK53" i="3"/>
  <c r="CJ53" i="3"/>
  <c r="CI53" i="3"/>
  <c r="CH53" i="3"/>
  <c r="CG53" i="3"/>
  <c r="CF53" i="3"/>
  <c r="CE53" i="3"/>
  <c r="CD53" i="3"/>
  <c r="CC53" i="3"/>
  <c r="CB53" i="3"/>
  <c r="CA53" i="3"/>
  <c r="BZ53" i="3"/>
  <c r="BY53" i="3"/>
  <c r="BX53" i="3"/>
  <c r="BW53" i="3"/>
  <c r="BV53" i="3"/>
  <c r="BU53" i="3"/>
  <c r="BT53" i="3"/>
  <c r="BS53" i="3"/>
  <c r="BR53" i="3"/>
  <c r="BQ53" i="3"/>
  <c r="BP53" i="3"/>
  <c r="BO53" i="3"/>
  <c r="BN53" i="3"/>
  <c r="BM53" i="3"/>
  <c r="BL53" i="3"/>
  <c r="BK53" i="3"/>
  <c r="BJ53" i="3"/>
  <c r="BI53" i="3"/>
  <c r="BH53" i="3"/>
  <c r="BG53" i="3"/>
  <c r="BF53" i="3"/>
  <c r="BE53" i="3"/>
  <c r="BD53" i="3"/>
  <c r="BC53" i="3"/>
  <c r="BB53" i="3"/>
  <c r="BA53" i="3"/>
  <c r="AZ53" i="3"/>
  <c r="AY53" i="3"/>
  <c r="AX53" i="3"/>
  <c r="AW53" i="3"/>
  <c r="AV53" i="3"/>
  <c r="AU53" i="3"/>
  <c r="AT53" i="3"/>
  <c r="AS53" i="3"/>
  <c r="AR53" i="3"/>
  <c r="AQ53" i="3"/>
  <c r="AP53" i="3"/>
  <c r="AO53" i="3"/>
  <c r="AN53" i="3"/>
  <c r="AM53" i="3"/>
  <c r="AL53" i="3"/>
  <c r="AK53" i="3"/>
  <c r="AJ53" i="3"/>
  <c r="AI53" i="3"/>
  <c r="AH53" i="3"/>
  <c r="AG53" i="3"/>
  <c r="AF53" i="3"/>
  <c r="AE53" i="3"/>
  <c r="AD53" i="3"/>
  <c r="AC53" i="3"/>
  <c r="AB53" i="3"/>
  <c r="AA53" i="3"/>
  <c r="Z53" i="3"/>
  <c r="Y53" i="3"/>
  <c r="X53" i="3"/>
  <c r="W53" i="3"/>
  <c r="V53" i="3"/>
  <c r="U53" i="3"/>
  <c r="T53" i="3"/>
  <c r="S53" i="3"/>
  <c r="R53" i="3"/>
  <c r="Q53" i="3"/>
  <c r="P53" i="3"/>
  <c r="O53" i="3"/>
  <c r="N53" i="3"/>
  <c r="M53" i="3"/>
  <c r="L53" i="3"/>
  <c r="DM52" i="3"/>
  <c r="DL52" i="3"/>
  <c r="DK52" i="3"/>
  <c r="DJ52" i="3"/>
  <c r="DI52" i="3"/>
  <c r="DH52" i="3"/>
  <c r="DG52" i="3"/>
  <c r="DF52" i="3"/>
  <c r="DE52" i="3"/>
  <c r="DD52" i="3"/>
  <c r="DC52" i="3"/>
  <c r="DB52" i="3"/>
  <c r="DA52" i="3"/>
  <c r="CZ52" i="3"/>
  <c r="CY52" i="3"/>
  <c r="CX52" i="3"/>
  <c r="CW52" i="3"/>
  <c r="CV52" i="3"/>
  <c r="CU52" i="3"/>
  <c r="CT52" i="3"/>
  <c r="CS52" i="3"/>
  <c r="CR52" i="3"/>
  <c r="CQ52" i="3"/>
  <c r="CP52" i="3"/>
  <c r="CO52" i="3"/>
  <c r="CN52" i="3"/>
  <c r="CM52" i="3"/>
  <c r="CL52" i="3"/>
  <c r="CK52" i="3"/>
  <c r="CJ52" i="3"/>
  <c r="CI52" i="3"/>
  <c r="CH52" i="3"/>
  <c r="CG52" i="3"/>
  <c r="CF52" i="3"/>
  <c r="CE52" i="3"/>
  <c r="CD52" i="3"/>
  <c r="CC52" i="3"/>
  <c r="CB52" i="3"/>
  <c r="CA52" i="3"/>
  <c r="BZ52" i="3"/>
  <c r="BY52" i="3"/>
  <c r="BX52" i="3"/>
  <c r="BW52" i="3"/>
  <c r="BV52" i="3"/>
  <c r="BU52" i="3"/>
  <c r="BT52" i="3"/>
  <c r="BS52" i="3"/>
  <c r="BR52" i="3"/>
  <c r="BQ52" i="3"/>
  <c r="BP52" i="3"/>
  <c r="BO52" i="3"/>
  <c r="BN52" i="3"/>
  <c r="BM52" i="3"/>
  <c r="BL52" i="3"/>
  <c r="BK52" i="3"/>
  <c r="BJ52" i="3"/>
  <c r="BI52" i="3"/>
  <c r="BH52" i="3"/>
  <c r="BG52" i="3"/>
  <c r="BF52" i="3"/>
  <c r="BE52" i="3"/>
  <c r="BD52" i="3"/>
  <c r="BC52" i="3"/>
  <c r="BB52" i="3"/>
  <c r="BA52" i="3"/>
  <c r="AZ52" i="3"/>
  <c r="AY52" i="3"/>
  <c r="AX52" i="3"/>
  <c r="AW52" i="3"/>
  <c r="AV52" i="3"/>
  <c r="AU52" i="3"/>
  <c r="AT52" i="3"/>
  <c r="AS52" i="3"/>
  <c r="AR52" i="3"/>
  <c r="AQ52" i="3"/>
  <c r="AP52" i="3"/>
  <c r="AO52" i="3"/>
  <c r="AN52" i="3"/>
  <c r="AM52" i="3"/>
  <c r="AL52" i="3"/>
  <c r="AK52" i="3"/>
  <c r="AJ52" i="3"/>
  <c r="AI52" i="3"/>
  <c r="AH52" i="3"/>
  <c r="AG52" i="3"/>
  <c r="AF52" i="3"/>
  <c r="AE52" i="3"/>
  <c r="AD52" i="3"/>
  <c r="AC52" i="3"/>
  <c r="AB52" i="3"/>
  <c r="AA52" i="3"/>
  <c r="Z52" i="3"/>
  <c r="Y52" i="3"/>
  <c r="X52" i="3"/>
  <c r="W52" i="3"/>
  <c r="V52" i="3"/>
  <c r="U52" i="3"/>
  <c r="T52" i="3"/>
  <c r="S52" i="3"/>
  <c r="R52" i="3"/>
  <c r="Q52" i="3"/>
  <c r="P52" i="3"/>
  <c r="O52" i="3"/>
  <c r="N52" i="3"/>
  <c r="M52" i="3"/>
  <c r="L52" i="3"/>
  <c r="DM51" i="3"/>
  <c r="DL51" i="3"/>
  <c r="DK51" i="3"/>
  <c r="DJ51" i="3"/>
  <c r="DI51" i="3"/>
  <c r="DH51" i="3"/>
  <c r="DG51" i="3"/>
  <c r="DF51" i="3"/>
  <c r="DE51" i="3"/>
  <c r="DD51" i="3"/>
  <c r="DC51" i="3"/>
  <c r="DB51" i="3"/>
  <c r="DA51" i="3"/>
  <c r="CZ51" i="3"/>
  <c r="CY51" i="3"/>
  <c r="CX51" i="3"/>
  <c r="CW51" i="3"/>
  <c r="CV51" i="3"/>
  <c r="CU51" i="3"/>
  <c r="CT51" i="3"/>
  <c r="CS51" i="3"/>
  <c r="CR51" i="3"/>
  <c r="CQ51" i="3"/>
  <c r="CP51" i="3"/>
  <c r="CO51" i="3"/>
  <c r="CN51" i="3"/>
  <c r="CM51" i="3"/>
  <c r="CL51" i="3"/>
  <c r="CK51" i="3"/>
  <c r="CJ51" i="3"/>
  <c r="CI51" i="3"/>
  <c r="CH51" i="3"/>
  <c r="CG51" i="3"/>
  <c r="CF51" i="3"/>
  <c r="CE51" i="3"/>
  <c r="CD51" i="3"/>
  <c r="CC51" i="3"/>
  <c r="CB51" i="3"/>
  <c r="CA51" i="3"/>
  <c r="BZ51" i="3"/>
  <c r="BY51" i="3"/>
  <c r="BX51" i="3"/>
  <c r="BW51" i="3"/>
  <c r="BV51" i="3"/>
  <c r="BU51" i="3"/>
  <c r="BT51" i="3"/>
  <c r="BS51" i="3"/>
  <c r="BR51" i="3"/>
  <c r="BQ51" i="3"/>
  <c r="BP51" i="3"/>
  <c r="BO51" i="3"/>
  <c r="BN51" i="3"/>
  <c r="BM51" i="3"/>
  <c r="BL51" i="3"/>
  <c r="BK51" i="3"/>
  <c r="BJ51" i="3"/>
  <c r="BI51" i="3"/>
  <c r="BH51" i="3"/>
  <c r="BG51" i="3"/>
  <c r="BF51" i="3"/>
  <c r="BE51" i="3"/>
  <c r="BD51" i="3"/>
  <c r="BC51" i="3"/>
  <c r="BB51" i="3"/>
  <c r="BA51" i="3"/>
  <c r="AZ51" i="3"/>
  <c r="AY51" i="3"/>
  <c r="AX51" i="3"/>
  <c r="AW51" i="3"/>
  <c r="AV51" i="3"/>
  <c r="AU51" i="3"/>
  <c r="AT51" i="3"/>
  <c r="AS51" i="3"/>
  <c r="AR51" i="3"/>
  <c r="AQ51" i="3"/>
  <c r="AP51" i="3"/>
  <c r="AO51" i="3"/>
  <c r="AN51" i="3"/>
  <c r="AM51" i="3"/>
  <c r="AL51" i="3"/>
  <c r="AK51" i="3"/>
  <c r="AJ51" i="3"/>
  <c r="AI51" i="3"/>
  <c r="AH51" i="3"/>
  <c r="AG51" i="3"/>
  <c r="AF51" i="3"/>
  <c r="AE51" i="3"/>
  <c r="AD51" i="3"/>
  <c r="AC51" i="3"/>
  <c r="AB51" i="3"/>
  <c r="AA51" i="3"/>
  <c r="Z51" i="3"/>
  <c r="Y51" i="3"/>
  <c r="X51" i="3"/>
  <c r="W51" i="3"/>
  <c r="V51" i="3"/>
  <c r="U51" i="3"/>
  <c r="T51" i="3"/>
  <c r="S51" i="3"/>
  <c r="R51" i="3"/>
  <c r="Q51" i="3"/>
  <c r="P51" i="3"/>
  <c r="O51" i="3"/>
  <c r="N51" i="3"/>
  <c r="M51" i="3"/>
  <c r="L51" i="3"/>
  <c r="DM50" i="3"/>
  <c r="DL50" i="3"/>
  <c r="DK50" i="3"/>
  <c r="DJ50" i="3"/>
  <c r="DI50" i="3"/>
  <c r="DH50" i="3"/>
  <c r="DG50" i="3"/>
  <c r="DF50" i="3"/>
  <c r="DE50" i="3"/>
  <c r="DD50" i="3"/>
  <c r="DC50" i="3"/>
  <c r="DB50" i="3"/>
  <c r="DA50" i="3"/>
  <c r="CZ50" i="3"/>
  <c r="CY50" i="3"/>
  <c r="CX50" i="3"/>
  <c r="CW50" i="3"/>
  <c r="CV50" i="3"/>
  <c r="CU50" i="3"/>
  <c r="CT50" i="3"/>
  <c r="CS50" i="3"/>
  <c r="CR50" i="3"/>
  <c r="CQ50" i="3"/>
  <c r="CP50" i="3"/>
  <c r="CO50" i="3"/>
  <c r="CN50" i="3"/>
  <c r="CM50" i="3"/>
  <c r="CL50" i="3"/>
  <c r="CK50" i="3"/>
  <c r="CJ50" i="3"/>
  <c r="CI50" i="3"/>
  <c r="CH50" i="3"/>
  <c r="CG50" i="3"/>
  <c r="CF50" i="3"/>
  <c r="CE50" i="3"/>
  <c r="CD50" i="3"/>
  <c r="CC50" i="3"/>
  <c r="CB50" i="3"/>
  <c r="CA50" i="3"/>
  <c r="BZ50" i="3"/>
  <c r="BY50" i="3"/>
  <c r="BX50" i="3"/>
  <c r="BW50" i="3"/>
  <c r="BV50" i="3"/>
  <c r="BU50" i="3"/>
  <c r="BT50" i="3"/>
  <c r="BS50" i="3"/>
  <c r="BR50" i="3"/>
  <c r="BQ50" i="3"/>
  <c r="BP50" i="3"/>
  <c r="BO50" i="3"/>
  <c r="BN50" i="3"/>
  <c r="BM50" i="3"/>
  <c r="BL50" i="3"/>
  <c r="BK50" i="3"/>
  <c r="BJ50" i="3"/>
  <c r="BI50" i="3"/>
  <c r="BH50" i="3"/>
  <c r="BG50" i="3"/>
  <c r="BF50" i="3"/>
  <c r="BE50" i="3"/>
  <c r="BD50" i="3"/>
  <c r="BC50" i="3"/>
  <c r="BB50" i="3"/>
  <c r="BA50" i="3"/>
  <c r="AZ50" i="3"/>
  <c r="AY50" i="3"/>
  <c r="AX50" i="3"/>
  <c r="AW50" i="3"/>
  <c r="AV50" i="3"/>
  <c r="AU50" i="3"/>
  <c r="AT50" i="3"/>
  <c r="AS50" i="3"/>
  <c r="AR50" i="3"/>
  <c r="AQ50" i="3"/>
  <c r="AP50" i="3"/>
  <c r="AO50" i="3"/>
  <c r="AN50" i="3"/>
  <c r="AM50" i="3"/>
  <c r="AL50" i="3"/>
  <c r="AK50" i="3"/>
  <c r="AJ50" i="3"/>
  <c r="AI50" i="3"/>
  <c r="AH50" i="3"/>
  <c r="AG50" i="3"/>
  <c r="AF50" i="3"/>
  <c r="AE50" i="3"/>
  <c r="AD50" i="3"/>
  <c r="AC50" i="3"/>
  <c r="AB50" i="3"/>
  <c r="AA50" i="3"/>
  <c r="Z50" i="3"/>
  <c r="Y50" i="3"/>
  <c r="X50" i="3"/>
  <c r="W50" i="3"/>
  <c r="V50" i="3"/>
  <c r="U50" i="3"/>
  <c r="T50" i="3"/>
  <c r="S50" i="3"/>
  <c r="R50" i="3"/>
  <c r="Q50" i="3"/>
  <c r="P50" i="3"/>
  <c r="O50" i="3"/>
  <c r="N50" i="3"/>
  <c r="M50" i="3"/>
  <c r="L50" i="3"/>
  <c r="DM49" i="3"/>
  <c r="DL49" i="3"/>
  <c r="DK49" i="3"/>
  <c r="DJ49" i="3"/>
  <c r="DI49" i="3"/>
  <c r="DH49" i="3"/>
  <c r="DG49" i="3"/>
  <c r="DF49" i="3"/>
  <c r="DE49" i="3"/>
  <c r="DD49" i="3"/>
  <c r="DC49" i="3"/>
  <c r="DB49" i="3"/>
  <c r="DA49" i="3"/>
  <c r="CZ49" i="3"/>
  <c r="CY49" i="3"/>
  <c r="CX49" i="3"/>
  <c r="CW49" i="3"/>
  <c r="CV49" i="3"/>
  <c r="CU49" i="3"/>
  <c r="CT49" i="3"/>
  <c r="CS49" i="3"/>
  <c r="CR49" i="3"/>
  <c r="CQ49" i="3"/>
  <c r="CP49" i="3"/>
  <c r="CO49" i="3"/>
  <c r="CN49" i="3"/>
  <c r="CM49" i="3"/>
  <c r="CL49" i="3"/>
  <c r="CK49" i="3"/>
  <c r="CJ49" i="3"/>
  <c r="CI49" i="3"/>
  <c r="CH49" i="3"/>
  <c r="CG49" i="3"/>
  <c r="CF49" i="3"/>
  <c r="CE49" i="3"/>
  <c r="CD49" i="3"/>
  <c r="CC49" i="3"/>
  <c r="CB49" i="3"/>
  <c r="CA49" i="3"/>
  <c r="BZ49" i="3"/>
  <c r="BY49" i="3"/>
  <c r="BX49" i="3"/>
  <c r="BW49" i="3"/>
  <c r="BV49" i="3"/>
  <c r="BU49" i="3"/>
  <c r="BT49" i="3"/>
  <c r="BS49" i="3"/>
  <c r="BR49" i="3"/>
  <c r="BQ49" i="3"/>
  <c r="BP49" i="3"/>
  <c r="BO49" i="3"/>
  <c r="BN49" i="3"/>
  <c r="BM49" i="3"/>
  <c r="BL49" i="3"/>
  <c r="BK49" i="3"/>
  <c r="BJ49" i="3"/>
  <c r="BI49" i="3"/>
  <c r="BH49" i="3"/>
  <c r="BG49" i="3"/>
  <c r="BF49" i="3"/>
  <c r="BE49" i="3"/>
  <c r="BD49" i="3"/>
  <c r="BC49" i="3"/>
  <c r="BB49" i="3"/>
  <c r="BA49" i="3"/>
  <c r="AZ49" i="3"/>
  <c r="AY49" i="3"/>
  <c r="AX49" i="3"/>
  <c r="AW49" i="3"/>
  <c r="AV49" i="3"/>
  <c r="AU49" i="3"/>
  <c r="AT49" i="3"/>
  <c r="AS49" i="3"/>
  <c r="AR49" i="3"/>
  <c r="AQ49" i="3"/>
  <c r="AP49" i="3"/>
  <c r="AO49" i="3"/>
  <c r="AN49" i="3"/>
  <c r="AM49" i="3"/>
  <c r="AL49" i="3"/>
  <c r="AK49" i="3"/>
  <c r="AJ49" i="3"/>
  <c r="AI49" i="3"/>
  <c r="AH49" i="3"/>
  <c r="AG49" i="3"/>
  <c r="AF49" i="3"/>
  <c r="AE49" i="3"/>
  <c r="AD49" i="3"/>
  <c r="AC49" i="3"/>
  <c r="AB49" i="3"/>
  <c r="AA49" i="3"/>
  <c r="Z49" i="3"/>
  <c r="Y49" i="3"/>
  <c r="X49" i="3"/>
  <c r="W49" i="3"/>
  <c r="V49" i="3"/>
  <c r="U49" i="3"/>
  <c r="T49" i="3"/>
  <c r="S49" i="3"/>
  <c r="R49" i="3"/>
  <c r="Q49" i="3"/>
  <c r="P49" i="3"/>
  <c r="O49" i="3"/>
  <c r="N49" i="3"/>
  <c r="M49" i="3"/>
  <c r="L49" i="3"/>
  <c r="DM48" i="3"/>
  <c r="DL48" i="3"/>
  <c r="DK48" i="3"/>
  <c r="DJ48" i="3"/>
  <c r="DI48" i="3"/>
  <c r="DH48" i="3"/>
  <c r="DG48" i="3"/>
  <c r="DF48" i="3"/>
  <c r="DE48" i="3"/>
  <c r="DD48" i="3"/>
  <c r="DC48" i="3"/>
  <c r="DB48" i="3"/>
  <c r="DA48" i="3"/>
  <c r="CZ48" i="3"/>
  <c r="CY48" i="3"/>
  <c r="CX48" i="3"/>
  <c r="CW48" i="3"/>
  <c r="CV48" i="3"/>
  <c r="CU48" i="3"/>
  <c r="CT48" i="3"/>
  <c r="CS48" i="3"/>
  <c r="CR48" i="3"/>
  <c r="CQ48" i="3"/>
  <c r="CP48" i="3"/>
  <c r="CO48" i="3"/>
  <c r="CN48" i="3"/>
  <c r="CM48" i="3"/>
  <c r="CL48" i="3"/>
  <c r="CK48" i="3"/>
  <c r="CJ48" i="3"/>
  <c r="CI48" i="3"/>
  <c r="CH48" i="3"/>
  <c r="CG48" i="3"/>
  <c r="CF48" i="3"/>
  <c r="CE48" i="3"/>
  <c r="CD48" i="3"/>
  <c r="CC48" i="3"/>
  <c r="CB48" i="3"/>
  <c r="CA48" i="3"/>
  <c r="BZ48" i="3"/>
  <c r="BY48" i="3"/>
  <c r="BX48" i="3"/>
  <c r="BW48" i="3"/>
  <c r="BV48" i="3"/>
  <c r="BU48" i="3"/>
  <c r="BT48" i="3"/>
  <c r="BS48" i="3"/>
  <c r="BR48" i="3"/>
  <c r="BQ48" i="3"/>
  <c r="BP48" i="3"/>
  <c r="BO48" i="3"/>
  <c r="BN48" i="3"/>
  <c r="BM48" i="3"/>
  <c r="BL48" i="3"/>
  <c r="BK48" i="3"/>
  <c r="BJ48" i="3"/>
  <c r="BI48" i="3"/>
  <c r="BH48" i="3"/>
  <c r="BG48" i="3"/>
  <c r="BF48" i="3"/>
  <c r="BE48" i="3"/>
  <c r="BD48" i="3"/>
  <c r="BC48" i="3"/>
  <c r="BB48" i="3"/>
  <c r="BA48" i="3"/>
  <c r="AZ48" i="3"/>
  <c r="AY48" i="3"/>
  <c r="AX48" i="3"/>
  <c r="AW48" i="3"/>
  <c r="AV48" i="3"/>
  <c r="AU48" i="3"/>
  <c r="AT48" i="3"/>
  <c r="AS48" i="3"/>
  <c r="AR48" i="3"/>
  <c r="AQ48" i="3"/>
  <c r="AP48" i="3"/>
  <c r="AO48" i="3"/>
  <c r="AN48" i="3"/>
  <c r="AM48" i="3"/>
  <c r="AL48" i="3"/>
  <c r="AK48" i="3"/>
  <c r="AJ48" i="3"/>
  <c r="AI48" i="3"/>
  <c r="AH48" i="3"/>
  <c r="AG48" i="3"/>
  <c r="AF48" i="3"/>
  <c r="AE48" i="3"/>
  <c r="AD48" i="3"/>
  <c r="AC48" i="3"/>
  <c r="AB48" i="3"/>
  <c r="AA48" i="3"/>
  <c r="Z48" i="3"/>
  <c r="Y48" i="3"/>
  <c r="X48" i="3"/>
  <c r="W48" i="3"/>
  <c r="V48" i="3"/>
  <c r="U48" i="3"/>
  <c r="T48" i="3"/>
  <c r="S48" i="3"/>
  <c r="R48" i="3"/>
  <c r="Q48" i="3"/>
  <c r="P48" i="3"/>
  <c r="O48" i="3"/>
  <c r="N48" i="3"/>
  <c r="M48" i="3"/>
  <c r="L48" i="3"/>
  <c r="DM47" i="3"/>
  <c r="DL47" i="3"/>
  <c r="DK47" i="3"/>
  <c r="DJ47" i="3"/>
  <c r="DI47" i="3"/>
  <c r="DH47" i="3"/>
  <c r="DG47" i="3"/>
  <c r="DF47" i="3"/>
  <c r="DE47" i="3"/>
  <c r="DD47" i="3"/>
  <c r="DC47" i="3"/>
  <c r="DB47" i="3"/>
  <c r="DA47" i="3"/>
  <c r="CZ47" i="3"/>
  <c r="CY47" i="3"/>
  <c r="CX47" i="3"/>
  <c r="CW47" i="3"/>
  <c r="CV47" i="3"/>
  <c r="CU47" i="3"/>
  <c r="CT47" i="3"/>
  <c r="CS47" i="3"/>
  <c r="CR47" i="3"/>
  <c r="CQ47" i="3"/>
  <c r="CP47" i="3"/>
  <c r="CO47" i="3"/>
  <c r="CN47" i="3"/>
  <c r="CM47" i="3"/>
  <c r="CL47" i="3"/>
  <c r="CK47" i="3"/>
  <c r="CJ47" i="3"/>
  <c r="CI47" i="3"/>
  <c r="CH47" i="3"/>
  <c r="CG47" i="3"/>
  <c r="CF47" i="3"/>
  <c r="CE47" i="3"/>
  <c r="CD47" i="3"/>
  <c r="CC47" i="3"/>
  <c r="CB47" i="3"/>
  <c r="CA47" i="3"/>
  <c r="BZ47" i="3"/>
  <c r="BY47" i="3"/>
  <c r="BX47" i="3"/>
  <c r="BW47" i="3"/>
  <c r="BV47" i="3"/>
  <c r="BU47" i="3"/>
  <c r="BT47" i="3"/>
  <c r="BS47" i="3"/>
  <c r="BR47" i="3"/>
  <c r="BQ47" i="3"/>
  <c r="BP47" i="3"/>
  <c r="BO47" i="3"/>
  <c r="BN47" i="3"/>
  <c r="BM47" i="3"/>
  <c r="BL47" i="3"/>
  <c r="BK47" i="3"/>
  <c r="BJ47" i="3"/>
  <c r="BI47" i="3"/>
  <c r="BH47" i="3"/>
  <c r="BG47" i="3"/>
  <c r="BF47" i="3"/>
  <c r="BE47" i="3"/>
  <c r="BD47" i="3"/>
  <c r="BC47" i="3"/>
  <c r="BB47" i="3"/>
  <c r="BA47" i="3"/>
  <c r="AZ47" i="3"/>
  <c r="AY47" i="3"/>
  <c r="AX47" i="3"/>
  <c r="AW47" i="3"/>
  <c r="AV47" i="3"/>
  <c r="AU47" i="3"/>
  <c r="AT47" i="3"/>
  <c r="AS47" i="3"/>
  <c r="AR47" i="3"/>
  <c r="AQ47" i="3"/>
  <c r="AP47" i="3"/>
  <c r="AO47" i="3"/>
  <c r="AN47" i="3"/>
  <c r="AM47" i="3"/>
  <c r="AL47" i="3"/>
  <c r="AK47" i="3"/>
  <c r="AJ47" i="3"/>
  <c r="AI47" i="3"/>
  <c r="AH47" i="3"/>
  <c r="AG47" i="3"/>
  <c r="AF47" i="3"/>
  <c r="AE47" i="3"/>
  <c r="AD47" i="3"/>
  <c r="AC47" i="3"/>
  <c r="AB47" i="3"/>
  <c r="AA47" i="3"/>
  <c r="Z47" i="3"/>
  <c r="Y47" i="3"/>
  <c r="X47" i="3"/>
  <c r="W47" i="3"/>
  <c r="V47" i="3"/>
  <c r="U47" i="3"/>
  <c r="T47" i="3"/>
  <c r="S47" i="3"/>
  <c r="R47" i="3"/>
  <c r="Q47" i="3"/>
  <c r="P47" i="3"/>
  <c r="O47" i="3"/>
  <c r="N47" i="3"/>
  <c r="M47" i="3"/>
  <c r="L47" i="3"/>
  <c r="DM46" i="3"/>
  <c r="DL46" i="3"/>
  <c r="DK46" i="3"/>
  <c r="DJ46" i="3"/>
  <c r="DI46" i="3"/>
  <c r="DH46" i="3"/>
  <c r="DG46" i="3"/>
  <c r="DF46" i="3"/>
  <c r="DE46" i="3"/>
  <c r="DD46" i="3"/>
  <c r="DC46" i="3"/>
  <c r="DB46" i="3"/>
  <c r="DA46" i="3"/>
  <c r="CZ46" i="3"/>
  <c r="CY46" i="3"/>
  <c r="CX46" i="3"/>
  <c r="CW46" i="3"/>
  <c r="CV46" i="3"/>
  <c r="CU46" i="3"/>
  <c r="CT46" i="3"/>
  <c r="CS46" i="3"/>
  <c r="CR46" i="3"/>
  <c r="CQ46" i="3"/>
  <c r="CP46" i="3"/>
  <c r="CO46" i="3"/>
  <c r="CN46" i="3"/>
  <c r="CM46" i="3"/>
  <c r="CL46" i="3"/>
  <c r="CK46" i="3"/>
  <c r="CJ46" i="3"/>
  <c r="CI46" i="3"/>
  <c r="CH46" i="3"/>
  <c r="CG46" i="3"/>
  <c r="CF46" i="3"/>
  <c r="CE46" i="3"/>
  <c r="CD46" i="3"/>
  <c r="CC46" i="3"/>
  <c r="CB46" i="3"/>
  <c r="CA46" i="3"/>
  <c r="BZ46" i="3"/>
  <c r="BY46" i="3"/>
  <c r="BX46" i="3"/>
  <c r="BW46" i="3"/>
  <c r="BV46" i="3"/>
  <c r="BU46" i="3"/>
  <c r="BT46" i="3"/>
  <c r="BS46" i="3"/>
  <c r="BR46" i="3"/>
  <c r="BQ46" i="3"/>
  <c r="BP46" i="3"/>
  <c r="BO46" i="3"/>
  <c r="BN46" i="3"/>
  <c r="BM46" i="3"/>
  <c r="BL46" i="3"/>
  <c r="BK46" i="3"/>
  <c r="BJ46" i="3"/>
  <c r="BI46" i="3"/>
  <c r="BH46" i="3"/>
  <c r="BG46" i="3"/>
  <c r="BF46" i="3"/>
  <c r="BE46" i="3"/>
  <c r="BD46" i="3"/>
  <c r="BC46" i="3"/>
  <c r="BB46" i="3"/>
  <c r="BA46" i="3"/>
  <c r="AZ46" i="3"/>
  <c r="AY46" i="3"/>
  <c r="AX46" i="3"/>
  <c r="AW46" i="3"/>
  <c r="AV46" i="3"/>
  <c r="AU46" i="3"/>
  <c r="AT46" i="3"/>
  <c r="AS46" i="3"/>
  <c r="AR46" i="3"/>
  <c r="AQ46" i="3"/>
  <c r="AP46" i="3"/>
  <c r="AO46" i="3"/>
  <c r="AN46" i="3"/>
  <c r="AM46" i="3"/>
  <c r="AL46" i="3"/>
  <c r="AK46" i="3"/>
  <c r="AJ46" i="3"/>
  <c r="AI46" i="3"/>
  <c r="AH46" i="3"/>
  <c r="AG46" i="3"/>
  <c r="AF46" i="3"/>
  <c r="AE46" i="3"/>
  <c r="AD46" i="3"/>
  <c r="AC46" i="3"/>
  <c r="AB46" i="3"/>
  <c r="AA46" i="3"/>
  <c r="Z46" i="3"/>
  <c r="Y46" i="3"/>
  <c r="X46" i="3"/>
  <c r="W46" i="3"/>
  <c r="V46" i="3"/>
  <c r="U46" i="3"/>
  <c r="T46" i="3"/>
  <c r="S46" i="3"/>
  <c r="R46" i="3"/>
  <c r="Q46" i="3"/>
  <c r="P46" i="3"/>
  <c r="O46" i="3"/>
  <c r="N46" i="3"/>
  <c r="M46" i="3"/>
  <c r="L46" i="3"/>
  <c r="DM45" i="3"/>
  <c r="DL45" i="3"/>
  <c r="DK45" i="3"/>
  <c r="DJ45" i="3"/>
  <c r="DI45" i="3"/>
  <c r="DH45" i="3"/>
  <c r="DG45" i="3"/>
  <c r="DF45" i="3"/>
  <c r="DE45" i="3"/>
  <c r="DD45" i="3"/>
  <c r="DC45" i="3"/>
  <c r="DB45" i="3"/>
  <c r="DA45" i="3"/>
  <c r="CZ45" i="3"/>
  <c r="CY45" i="3"/>
  <c r="CX45" i="3"/>
  <c r="CW45" i="3"/>
  <c r="CV45" i="3"/>
  <c r="CU45" i="3"/>
  <c r="CT45" i="3"/>
  <c r="CS45" i="3"/>
  <c r="CR45" i="3"/>
  <c r="CQ45" i="3"/>
  <c r="CP45" i="3"/>
  <c r="CO45" i="3"/>
  <c r="CN45" i="3"/>
  <c r="CM45" i="3"/>
  <c r="CL45" i="3"/>
  <c r="CK45" i="3"/>
  <c r="CJ45" i="3"/>
  <c r="CI45" i="3"/>
  <c r="CH45" i="3"/>
  <c r="CG45" i="3"/>
  <c r="CF45" i="3"/>
  <c r="CE45" i="3"/>
  <c r="CD45" i="3"/>
  <c r="CC45" i="3"/>
  <c r="CB45" i="3"/>
  <c r="CA45" i="3"/>
  <c r="BZ45" i="3"/>
  <c r="BY45" i="3"/>
  <c r="BX45" i="3"/>
  <c r="BW45" i="3"/>
  <c r="BV45" i="3"/>
  <c r="BU45" i="3"/>
  <c r="BT45" i="3"/>
  <c r="BS45" i="3"/>
  <c r="BR45" i="3"/>
  <c r="BQ45" i="3"/>
  <c r="BP45" i="3"/>
  <c r="BO45" i="3"/>
  <c r="BN45" i="3"/>
  <c r="BM45" i="3"/>
  <c r="BL45" i="3"/>
  <c r="BK45" i="3"/>
  <c r="BJ45" i="3"/>
  <c r="BI45" i="3"/>
  <c r="BH45" i="3"/>
  <c r="BG45" i="3"/>
  <c r="BF45" i="3"/>
  <c r="BE45" i="3"/>
  <c r="BD45" i="3"/>
  <c r="BC45" i="3"/>
  <c r="BB45" i="3"/>
  <c r="BA45" i="3"/>
  <c r="AZ45" i="3"/>
  <c r="AY45" i="3"/>
  <c r="AX45" i="3"/>
  <c r="AW45" i="3"/>
  <c r="AV45" i="3"/>
  <c r="AU45" i="3"/>
  <c r="AT45" i="3"/>
  <c r="AS45" i="3"/>
  <c r="AR45" i="3"/>
  <c r="AQ45" i="3"/>
  <c r="AP45" i="3"/>
  <c r="AO45" i="3"/>
  <c r="AN45" i="3"/>
  <c r="AM45" i="3"/>
  <c r="AL45" i="3"/>
  <c r="AK45" i="3"/>
  <c r="AJ45" i="3"/>
  <c r="AI45" i="3"/>
  <c r="AH45" i="3"/>
  <c r="AG45" i="3"/>
  <c r="AF45" i="3"/>
  <c r="AE45" i="3"/>
  <c r="AD45" i="3"/>
  <c r="AC45" i="3"/>
  <c r="AB45" i="3"/>
  <c r="AA45" i="3"/>
  <c r="Z45" i="3"/>
  <c r="Y45" i="3"/>
  <c r="X45" i="3"/>
  <c r="W45" i="3"/>
  <c r="V45" i="3"/>
  <c r="U45" i="3"/>
  <c r="T45" i="3"/>
  <c r="S45" i="3"/>
  <c r="R45" i="3"/>
  <c r="Q45" i="3"/>
  <c r="P45" i="3"/>
  <c r="O45" i="3"/>
  <c r="N45" i="3"/>
  <c r="M45" i="3"/>
  <c r="L45" i="3"/>
  <c r="DM44" i="3"/>
  <c r="DL44" i="3"/>
  <c r="DK44" i="3"/>
  <c r="DJ44" i="3"/>
  <c r="DI44" i="3"/>
  <c r="DH44" i="3"/>
  <c r="DG44" i="3"/>
  <c r="DF44" i="3"/>
  <c r="DE44" i="3"/>
  <c r="DD44" i="3"/>
  <c r="DC44" i="3"/>
  <c r="DB44" i="3"/>
  <c r="DA44" i="3"/>
  <c r="CZ44" i="3"/>
  <c r="CY44" i="3"/>
  <c r="CX44" i="3"/>
  <c r="CW44" i="3"/>
  <c r="CV44" i="3"/>
  <c r="CU44" i="3"/>
  <c r="CT44" i="3"/>
  <c r="CS44" i="3"/>
  <c r="CR44" i="3"/>
  <c r="CQ44" i="3"/>
  <c r="CP44" i="3"/>
  <c r="CO44" i="3"/>
  <c r="CN44" i="3"/>
  <c r="CM44" i="3"/>
  <c r="CL44" i="3"/>
  <c r="CK44" i="3"/>
  <c r="CJ44" i="3"/>
  <c r="CI44" i="3"/>
  <c r="CH44" i="3"/>
  <c r="CG44" i="3"/>
  <c r="CF44" i="3"/>
  <c r="CE44" i="3"/>
  <c r="CD44" i="3"/>
  <c r="CC44" i="3"/>
  <c r="CB44" i="3"/>
  <c r="CA44" i="3"/>
  <c r="BZ44" i="3"/>
  <c r="BY44" i="3"/>
  <c r="BX44" i="3"/>
  <c r="BW44" i="3"/>
  <c r="BV44" i="3"/>
  <c r="BU44" i="3"/>
  <c r="BT44" i="3"/>
  <c r="BS44" i="3"/>
  <c r="BR44" i="3"/>
  <c r="BQ44" i="3"/>
  <c r="BP44" i="3"/>
  <c r="BO44" i="3"/>
  <c r="BN44" i="3"/>
  <c r="BM44" i="3"/>
  <c r="BL44" i="3"/>
  <c r="BK44" i="3"/>
  <c r="BJ44" i="3"/>
  <c r="BI44" i="3"/>
  <c r="BH44" i="3"/>
  <c r="BG44" i="3"/>
  <c r="BF44" i="3"/>
  <c r="BE44" i="3"/>
  <c r="BD44" i="3"/>
  <c r="BC44" i="3"/>
  <c r="BB44" i="3"/>
  <c r="BA44" i="3"/>
  <c r="AZ44" i="3"/>
  <c r="AY44" i="3"/>
  <c r="AX44" i="3"/>
  <c r="AW44" i="3"/>
  <c r="AV44" i="3"/>
  <c r="AU44" i="3"/>
  <c r="AT44" i="3"/>
  <c r="AS44" i="3"/>
  <c r="AR44" i="3"/>
  <c r="AQ44" i="3"/>
  <c r="AP44" i="3"/>
  <c r="AO44" i="3"/>
  <c r="AN44" i="3"/>
  <c r="AM44" i="3"/>
  <c r="AL44" i="3"/>
  <c r="AK44" i="3"/>
  <c r="AJ44" i="3"/>
  <c r="AI44" i="3"/>
  <c r="AH44" i="3"/>
  <c r="AG44" i="3"/>
  <c r="AF44" i="3"/>
  <c r="AE44" i="3"/>
  <c r="AD44" i="3"/>
  <c r="AC44" i="3"/>
  <c r="AB44" i="3"/>
  <c r="AA44" i="3"/>
  <c r="Z44" i="3"/>
  <c r="Y44" i="3"/>
  <c r="X44" i="3"/>
  <c r="W44" i="3"/>
  <c r="V44" i="3"/>
  <c r="U44" i="3"/>
  <c r="T44" i="3"/>
  <c r="S44" i="3"/>
  <c r="R44" i="3"/>
  <c r="Q44" i="3"/>
  <c r="P44" i="3"/>
  <c r="O44" i="3"/>
  <c r="N44" i="3"/>
  <c r="M44" i="3"/>
  <c r="L44" i="3"/>
  <c r="DM43" i="3"/>
  <c r="DL43" i="3"/>
  <c r="DK43" i="3"/>
  <c r="DJ43" i="3"/>
  <c r="DI43" i="3"/>
  <c r="DH43" i="3"/>
  <c r="DG43" i="3"/>
  <c r="DF43" i="3"/>
  <c r="DE43" i="3"/>
  <c r="DD43" i="3"/>
  <c r="DC43" i="3"/>
  <c r="DB43" i="3"/>
  <c r="DA43" i="3"/>
  <c r="CZ43" i="3"/>
  <c r="CY43" i="3"/>
  <c r="CX43" i="3"/>
  <c r="CW43" i="3"/>
  <c r="CV43" i="3"/>
  <c r="CU43" i="3"/>
  <c r="CT43" i="3"/>
  <c r="CS43" i="3"/>
  <c r="CR43" i="3"/>
  <c r="CQ43" i="3"/>
  <c r="CP43" i="3"/>
  <c r="CO43" i="3"/>
  <c r="CN43" i="3"/>
  <c r="CM43" i="3"/>
  <c r="CL43" i="3"/>
  <c r="CK43" i="3"/>
  <c r="CJ43" i="3"/>
  <c r="CI43" i="3"/>
  <c r="CH43" i="3"/>
  <c r="CG43" i="3"/>
  <c r="CF43" i="3"/>
  <c r="CE43" i="3"/>
  <c r="CD43" i="3"/>
  <c r="CC43" i="3"/>
  <c r="CB43" i="3"/>
  <c r="CA43" i="3"/>
  <c r="BZ43" i="3"/>
  <c r="BY43" i="3"/>
  <c r="BX43" i="3"/>
  <c r="BW43" i="3"/>
  <c r="BV43" i="3"/>
  <c r="BU43" i="3"/>
  <c r="BT43" i="3"/>
  <c r="BS43" i="3"/>
  <c r="BR43" i="3"/>
  <c r="BQ43" i="3"/>
  <c r="BP43" i="3"/>
  <c r="BO43" i="3"/>
  <c r="BN43" i="3"/>
  <c r="BM43" i="3"/>
  <c r="BL43" i="3"/>
  <c r="BK43" i="3"/>
  <c r="BJ43" i="3"/>
  <c r="BI43" i="3"/>
  <c r="BH43" i="3"/>
  <c r="BG43" i="3"/>
  <c r="BF43" i="3"/>
  <c r="BE43" i="3"/>
  <c r="BD43" i="3"/>
  <c r="BC43" i="3"/>
  <c r="BB43" i="3"/>
  <c r="BA43" i="3"/>
  <c r="AZ43" i="3"/>
  <c r="AY43" i="3"/>
  <c r="AX43" i="3"/>
  <c r="AW43" i="3"/>
  <c r="AV43" i="3"/>
  <c r="AU43" i="3"/>
  <c r="AT43" i="3"/>
  <c r="AS43" i="3"/>
  <c r="AR43" i="3"/>
  <c r="AQ43" i="3"/>
  <c r="AP43" i="3"/>
  <c r="AO43" i="3"/>
  <c r="AN43" i="3"/>
  <c r="AM43" i="3"/>
  <c r="AL43" i="3"/>
  <c r="AK43" i="3"/>
  <c r="AJ43" i="3"/>
  <c r="AI43" i="3"/>
  <c r="AH43" i="3"/>
  <c r="AG43" i="3"/>
  <c r="AF43" i="3"/>
  <c r="AE43" i="3"/>
  <c r="AD43" i="3"/>
  <c r="AC43" i="3"/>
  <c r="AB43" i="3"/>
  <c r="AA43" i="3"/>
  <c r="Z43" i="3"/>
  <c r="Y43" i="3"/>
  <c r="X43" i="3"/>
  <c r="W43" i="3"/>
  <c r="V43" i="3"/>
  <c r="U43" i="3"/>
  <c r="T43" i="3"/>
  <c r="S43" i="3"/>
  <c r="R43" i="3"/>
  <c r="Q43" i="3"/>
  <c r="P43" i="3"/>
  <c r="O43" i="3"/>
  <c r="N43" i="3"/>
  <c r="M43" i="3"/>
  <c r="L43" i="3"/>
  <c r="DM42" i="3"/>
  <c r="DL42" i="3"/>
  <c r="DK42" i="3"/>
  <c r="DJ42" i="3"/>
  <c r="DI42" i="3"/>
  <c r="DH42" i="3"/>
  <c r="DG42" i="3"/>
  <c r="DF42" i="3"/>
  <c r="DE42" i="3"/>
  <c r="DD42" i="3"/>
  <c r="DC42" i="3"/>
  <c r="DB42" i="3"/>
  <c r="DA42" i="3"/>
  <c r="CZ42" i="3"/>
  <c r="CY42" i="3"/>
  <c r="CX42" i="3"/>
  <c r="CW42" i="3"/>
  <c r="CV42" i="3"/>
  <c r="CU42" i="3"/>
  <c r="CT42" i="3"/>
  <c r="CS42" i="3"/>
  <c r="CR42" i="3"/>
  <c r="CQ42" i="3"/>
  <c r="CP42" i="3"/>
  <c r="CO42" i="3"/>
  <c r="CN42" i="3"/>
  <c r="CM42" i="3"/>
  <c r="CL42" i="3"/>
  <c r="CK42" i="3"/>
  <c r="CJ42" i="3"/>
  <c r="CI42" i="3"/>
  <c r="CH42" i="3"/>
  <c r="CG42" i="3"/>
  <c r="CF42" i="3"/>
  <c r="CE42" i="3"/>
  <c r="CD42" i="3"/>
  <c r="CC42" i="3"/>
  <c r="CB42" i="3"/>
  <c r="CA42" i="3"/>
  <c r="BZ42" i="3"/>
  <c r="BY42" i="3"/>
  <c r="BX42" i="3"/>
  <c r="BW42" i="3"/>
  <c r="BV42" i="3"/>
  <c r="BU42" i="3"/>
  <c r="BT42" i="3"/>
  <c r="BS42" i="3"/>
  <c r="BR42" i="3"/>
  <c r="BQ42" i="3"/>
  <c r="BP42" i="3"/>
  <c r="BO42" i="3"/>
  <c r="BN42" i="3"/>
  <c r="BM42" i="3"/>
  <c r="BL42" i="3"/>
  <c r="BK42" i="3"/>
  <c r="BJ42" i="3"/>
  <c r="BI42" i="3"/>
  <c r="BH42" i="3"/>
  <c r="BG42" i="3"/>
  <c r="BF42" i="3"/>
  <c r="BE42" i="3"/>
  <c r="BD42" i="3"/>
  <c r="BC42" i="3"/>
  <c r="BB42" i="3"/>
  <c r="BA42" i="3"/>
  <c r="AZ42" i="3"/>
  <c r="AY42" i="3"/>
  <c r="AX42" i="3"/>
  <c r="AW42" i="3"/>
  <c r="AV42" i="3"/>
  <c r="AU42" i="3"/>
  <c r="AT42" i="3"/>
  <c r="AS42" i="3"/>
  <c r="AR42" i="3"/>
  <c r="AQ42" i="3"/>
  <c r="AP42" i="3"/>
  <c r="AO42" i="3"/>
  <c r="AN42" i="3"/>
  <c r="AM42" i="3"/>
  <c r="AL42" i="3"/>
  <c r="AK42" i="3"/>
  <c r="AJ42" i="3"/>
  <c r="AI42" i="3"/>
  <c r="AH42" i="3"/>
  <c r="AG42" i="3"/>
  <c r="AF42" i="3"/>
  <c r="AE42" i="3"/>
  <c r="AD42" i="3"/>
  <c r="AC42" i="3"/>
  <c r="AB42" i="3"/>
  <c r="AA42" i="3"/>
  <c r="Z42" i="3"/>
  <c r="Y42" i="3"/>
  <c r="X42" i="3"/>
  <c r="W42" i="3"/>
  <c r="V42" i="3"/>
  <c r="U42" i="3"/>
  <c r="T42" i="3"/>
  <c r="S42" i="3"/>
  <c r="R42" i="3"/>
  <c r="Q42" i="3"/>
  <c r="P42" i="3"/>
  <c r="O42" i="3"/>
  <c r="N42" i="3"/>
  <c r="M42" i="3"/>
  <c r="L42" i="3"/>
  <c r="DM41" i="3"/>
  <c r="DL41" i="3"/>
  <c r="DK41" i="3"/>
  <c r="DJ41" i="3"/>
  <c r="DI41" i="3"/>
  <c r="DH41" i="3"/>
  <c r="DG41" i="3"/>
  <c r="DF41" i="3"/>
  <c r="DE41" i="3"/>
  <c r="DD41" i="3"/>
  <c r="DC41" i="3"/>
  <c r="DB41" i="3"/>
  <c r="DA41" i="3"/>
  <c r="CZ41" i="3"/>
  <c r="CY41" i="3"/>
  <c r="CX41" i="3"/>
  <c r="CW41" i="3"/>
  <c r="CV41" i="3"/>
  <c r="CU41" i="3"/>
  <c r="CT41" i="3"/>
  <c r="CS41" i="3"/>
  <c r="CR41" i="3"/>
  <c r="CQ41" i="3"/>
  <c r="CP41" i="3"/>
  <c r="CO41" i="3"/>
  <c r="CN41" i="3"/>
  <c r="CM41" i="3"/>
  <c r="CL41" i="3"/>
  <c r="CK41" i="3"/>
  <c r="CJ41" i="3"/>
  <c r="CI41" i="3"/>
  <c r="CH41" i="3"/>
  <c r="CG41" i="3"/>
  <c r="CF41" i="3"/>
  <c r="CE41" i="3"/>
  <c r="CD41" i="3"/>
  <c r="CC41" i="3"/>
  <c r="CB41" i="3"/>
  <c r="CA41" i="3"/>
  <c r="BZ41" i="3"/>
  <c r="BY41" i="3"/>
  <c r="BX41" i="3"/>
  <c r="BW41" i="3"/>
  <c r="BV41" i="3"/>
  <c r="BU41" i="3"/>
  <c r="BT41" i="3"/>
  <c r="BS41" i="3"/>
  <c r="BR41" i="3"/>
  <c r="BQ41" i="3"/>
  <c r="BP41" i="3"/>
  <c r="BO41" i="3"/>
  <c r="BN41" i="3"/>
  <c r="BM41" i="3"/>
  <c r="BL41" i="3"/>
  <c r="BK41" i="3"/>
  <c r="BJ41" i="3"/>
  <c r="BI41" i="3"/>
  <c r="BH41" i="3"/>
  <c r="BG41" i="3"/>
  <c r="BF41" i="3"/>
  <c r="BE41" i="3"/>
  <c r="BD41" i="3"/>
  <c r="BC41" i="3"/>
  <c r="BB41" i="3"/>
  <c r="BA41" i="3"/>
  <c r="AZ41" i="3"/>
  <c r="AY41" i="3"/>
  <c r="AX41" i="3"/>
  <c r="AW41" i="3"/>
  <c r="AV41" i="3"/>
  <c r="AU41" i="3"/>
  <c r="AT41" i="3"/>
  <c r="AS41" i="3"/>
  <c r="AR41" i="3"/>
  <c r="AQ41" i="3"/>
  <c r="AP41" i="3"/>
  <c r="AO41" i="3"/>
  <c r="AN41" i="3"/>
  <c r="AM41" i="3"/>
  <c r="AL41" i="3"/>
  <c r="AK41" i="3"/>
  <c r="AJ41" i="3"/>
  <c r="AI41" i="3"/>
  <c r="AH41" i="3"/>
  <c r="AG41" i="3"/>
  <c r="AF41" i="3"/>
  <c r="AE41" i="3"/>
  <c r="AD41" i="3"/>
  <c r="AC41" i="3"/>
  <c r="AB41" i="3"/>
  <c r="AA41" i="3"/>
  <c r="Z41" i="3"/>
  <c r="Y41" i="3"/>
  <c r="X41" i="3"/>
  <c r="W41" i="3"/>
  <c r="V41" i="3"/>
  <c r="U41" i="3"/>
  <c r="T41" i="3"/>
  <c r="S41" i="3"/>
  <c r="R41" i="3"/>
  <c r="Q41" i="3"/>
  <c r="P41" i="3"/>
  <c r="O41" i="3"/>
  <c r="N41" i="3"/>
  <c r="M41" i="3"/>
  <c r="L41" i="3"/>
  <c r="DM40" i="3"/>
  <c r="DL40" i="3"/>
  <c r="DK40" i="3"/>
  <c r="DJ40" i="3"/>
  <c r="DI40" i="3"/>
  <c r="DH40" i="3"/>
  <c r="DG40" i="3"/>
  <c r="DF40" i="3"/>
  <c r="DE40" i="3"/>
  <c r="DD40" i="3"/>
  <c r="DC40" i="3"/>
  <c r="DB40" i="3"/>
  <c r="DA40" i="3"/>
  <c r="CZ40" i="3"/>
  <c r="CY40" i="3"/>
  <c r="CX40" i="3"/>
  <c r="CW40" i="3"/>
  <c r="CV40" i="3"/>
  <c r="CU40" i="3"/>
  <c r="CT40" i="3"/>
  <c r="CS40" i="3"/>
  <c r="CR40" i="3"/>
  <c r="CQ40" i="3"/>
  <c r="CP40" i="3"/>
  <c r="CO40" i="3"/>
  <c r="CN40" i="3"/>
  <c r="CM40" i="3"/>
  <c r="CL40" i="3"/>
  <c r="CK40" i="3"/>
  <c r="CJ40" i="3"/>
  <c r="CI40" i="3"/>
  <c r="CH40" i="3"/>
  <c r="CG40" i="3"/>
  <c r="CF40" i="3"/>
  <c r="CE40" i="3"/>
  <c r="CD40" i="3"/>
  <c r="CC40" i="3"/>
  <c r="CB40" i="3"/>
  <c r="CA40" i="3"/>
  <c r="BZ40" i="3"/>
  <c r="BY40" i="3"/>
  <c r="BX40" i="3"/>
  <c r="BW40" i="3"/>
  <c r="BV40" i="3"/>
  <c r="BU40" i="3"/>
  <c r="BT40" i="3"/>
  <c r="BS40" i="3"/>
  <c r="BR40" i="3"/>
  <c r="BQ40" i="3"/>
  <c r="BP40" i="3"/>
  <c r="BO40" i="3"/>
  <c r="BN40" i="3"/>
  <c r="BM40" i="3"/>
  <c r="BL40" i="3"/>
  <c r="BK40" i="3"/>
  <c r="BJ40" i="3"/>
  <c r="BI40" i="3"/>
  <c r="BH40" i="3"/>
  <c r="BG40" i="3"/>
  <c r="BF40" i="3"/>
  <c r="BE40" i="3"/>
  <c r="BD40" i="3"/>
  <c r="BC40" i="3"/>
  <c r="BB40" i="3"/>
  <c r="BA40" i="3"/>
  <c r="AZ40" i="3"/>
  <c r="AY40" i="3"/>
  <c r="AX40" i="3"/>
  <c r="AW40" i="3"/>
  <c r="AV40" i="3"/>
  <c r="AU40" i="3"/>
  <c r="AT40" i="3"/>
  <c r="AS40" i="3"/>
  <c r="AR40" i="3"/>
  <c r="AQ40" i="3"/>
  <c r="AP40" i="3"/>
  <c r="AO40" i="3"/>
  <c r="AN40" i="3"/>
  <c r="AM40" i="3"/>
  <c r="AL40" i="3"/>
  <c r="AK40" i="3"/>
  <c r="AJ40" i="3"/>
  <c r="AI40" i="3"/>
  <c r="AH40" i="3"/>
  <c r="AG40" i="3"/>
  <c r="AF40" i="3"/>
  <c r="AE40" i="3"/>
  <c r="AD40" i="3"/>
  <c r="AC40" i="3"/>
  <c r="AB40" i="3"/>
  <c r="AA40" i="3"/>
  <c r="Z40" i="3"/>
  <c r="Y40" i="3"/>
  <c r="X40" i="3"/>
  <c r="W40" i="3"/>
  <c r="V40" i="3"/>
  <c r="U40" i="3"/>
  <c r="T40" i="3"/>
  <c r="S40" i="3"/>
  <c r="R40" i="3"/>
  <c r="Q40" i="3"/>
  <c r="P40" i="3"/>
  <c r="O40" i="3"/>
  <c r="N40" i="3"/>
  <c r="M40" i="3"/>
  <c r="L40" i="3"/>
  <c r="DM39" i="3"/>
  <c r="DL39" i="3"/>
  <c r="DK39" i="3"/>
  <c r="DJ39" i="3"/>
  <c r="DI39" i="3"/>
  <c r="DH39" i="3"/>
  <c r="DG39" i="3"/>
  <c r="DF39" i="3"/>
  <c r="DE39" i="3"/>
  <c r="DD39" i="3"/>
  <c r="DC39" i="3"/>
  <c r="DB39" i="3"/>
  <c r="DA39" i="3"/>
  <c r="CZ39" i="3"/>
  <c r="CY39" i="3"/>
  <c r="CX39" i="3"/>
  <c r="CW39" i="3"/>
  <c r="CV39" i="3"/>
  <c r="CU39" i="3"/>
  <c r="CT39" i="3"/>
  <c r="CS39" i="3"/>
  <c r="CR39" i="3"/>
  <c r="CQ39" i="3"/>
  <c r="CP39" i="3"/>
  <c r="CO39" i="3"/>
  <c r="CN39" i="3"/>
  <c r="CM39" i="3"/>
  <c r="CL39" i="3"/>
  <c r="CK39" i="3"/>
  <c r="CJ39" i="3"/>
  <c r="CI39" i="3"/>
  <c r="CH39" i="3"/>
  <c r="CG39" i="3"/>
  <c r="CF39" i="3"/>
  <c r="CE39" i="3"/>
  <c r="CD39" i="3"/>
  <c r="CC39" i="3"/>
  <c r="CB39" i="3"/>
  <c r="CA39" i="3"/>
  <c r="BZ39" i="3"/>
  <c r="BY39" i="3"/>
  <c r="BX39" i="3"/>
  <c r="BW39" i="3"/>
  <c r="BV39" i="3"/>
  <c r="BU39" i="3"/>
  <c r="BT39" i="3"/>
  <c r="BS39" i="3"/>
  <c r="BR39" i="3"/>
  <c r="BQ39" i="3"/>
  <c r="BP39" i="3"/>
  <c r="BO39" i="3"/>
  <c r="BN39" i="3"/>
  <c r="BM39" i="3"/>
  <c r="BL39" i="3"/>
  <c r="BK39" i="3"/>
  <c r="BJ39" i="3"/>
  <c r="BI39" i="3"/>
  <c r="BH39" i="3"/>
  <c r="BG39" i="3"/>
  <c r="BF39" i="3"/>
  <c r="BE39" i="3"/>
  <c r="BD39" i="3"/>
  <c r="BC39" i="3"/>
  <c r="BB39" i="3"/>
  <c r="BA39" i="3"/>
  <c r="AZ39" i="3"/>
  <c r="AY39" i="3"/>
  <c r="AX39" i="3"/>
  <c r="AW39" i="3"/>
  <c r="AV39" i="3"/>
  <c r="AU39" i="3"/>
  <c r="AT39" i="3"/>
  <c r="AS39" i="3"/>
  <c r="AR39" i="3"/>
  <c r="AQ39" i="3"/>
  <c r="AP39" i="3"/>
  <c r="AO39" i="3"/>
  <c r="AN39" i="3"/>
  <c r="AM39" i="3"/>
  <c r="AL39" i="3"/>
  <c r="AK39" i="3"/>
  <c r="AJ39" i="3"/>
  <c r="AI39" i="3"/>
  <c r="AH39" i="3"/>
  <c r="AG39" i="3"/>
  <c r="AF39" i="3"/>
  <c r="AE39" i="3"/>
  <c r="AD39" i="3"/>
  <c r="AC39" i="3"/>
  <c r="AB39" i="3"/>
  <c r="AA39" i="3"/>
  <c r="Z39" i="3"/>
  <c r="Y39" i="3"/>
  <c r="X39" i="3"/>
  <c r="W39" i="3"/>
  <c r="V39" i="3"/>
  <c r="U39" i="3"/>
  <c r="T39" i="3"/>
  <c r="S39" i="3"/>
  <c r="R39" i="3"/>
  <c r="Q39" i="3"/>
  <c r="P39" i="3"/>
  <c r="O39" i="3"/>
  <c r="N39" i="3"/>
  <c r="M39" i="3"/>
  <c r="L39" i="3"/>
  <c r="DM38" i="3"/>
  <c r="DL38" i="3"/>
  <c r="DK38" i="3"/>
  <c r="DJ38" i="3"/>
  <c r="DI38" i="3"/>
  <c r="DH38" i="3"/>
  <c r="DG38" i="3"/>
  <c r="DF38" i="3"/>
  <c r="DE38" i="3"/>
  <c r="DD38" i="3"/>
  <c r="DC38" i="3"/>
  <c r="DB38" i="3"/>
  <c r="DA38" i="3"/>
  <c r="CZ38" i="3"/>
  <c r="CY38" i="3"/>
  <c r="CX38" i="3"/>
  <c r="CW38" i="3"/>
  <c r="CV38" i="3"/>
  <c r="CU38" i="3"/>
  <c r="CT38" i="3"/>
  <c r="CS38" i="3"/>
  <c r="CR38" i="3"/>
  <c r="CQ38" i="3"/>
  <c r="CP38" i="3"/>
  <c r="CO38" i="3"/>
  <c r="CN38" i="3"/>
  <c r="CM38" i="3"/>
  <c r="CL38" i="3"/>
  <c r="CK38" i="3"/>
  <c r="CJ38" i="3"/>
  <c r="CI38" i="3"/>
  <c r="CH38" i="3"/>
  <c r="CG38" i="3"/>
  <c r="CF38" i="3"/>
  <c r="CE38" i="3"/>
  <c r="CD38" i="3"/>
  <c r="CC38" i="3"/>
  <c r="CB38" i="3"/>
  <c r="CA38" i="3"/>
  <c r="BZ38" i="3"/>
  <c r="BY38" i="3"/>
  <c r="BX38" i="3"/>
  <c r="BW38" i="3"/>
  <c r="BV38" i="3"/>
  <c r="BU38" i="3"/>
  <c r="BT38" i="3"/>
  <c r="BS38" i="3"/>
  <c r="BR38" i="3"/>
  <c r="BQ38" i="3"/>
  <c r="BP38" i="3"/>
  <c r="BO38" i="3"/>
  <c r="BN38" i="3"/>
  <c r="BM38" i="3"/>
  <c r="BL38" i="3"/>
  <c r="BK38" i="3"/>
  <c r="BJ38" i="3"/>
  <c r="BI38" i="3"/>
  <c r="BH38" i="3"/>
  <c r="BG38" i="3"/>
  <c r="BF38" i="3"/>
  <c r="BE38" i="3"/>
  <c r="BD38" i="3"/>
  <c r="BC38" i="3"/>
  <c r="BB38" i="3"/>
  <c r="BA38" i="3"/>
  <c r="AZ38" i="3"/>
  <c r="AY38" i="3"/>
  <c r="AX38" i="3"/>
  <c r="AW38" i="3"/>
  <c r="AV38" i="3"/>
  <c r="AU38" i="3"/>
  <c r="AT38" i="3"/>
  <c r="AS38" i="3"/>
  <c r="AR38" i="3"/>
  <c r="AQ38" i="3"/>
  <c r="AP38" i="3"/>
  <c r="AO38" i="3"/>
  <c r="AN38" i="3"/>
  <c r="AM38" i="3"/>
  <c r="AL38" i="3"/>
  <c r="AK38" i="3"/>
  <c r="AJ38" i="3"/>
  <c r="AI38" i="3"/>
  <c r="AH38" i="3"/>
  <c r="AG38" i="3"/>
  <c r="AF38" i="3"/>
  <c r="AE38" i="3"/>
  <c r="AD38" i="3"/>
  <c r="AC38" i="3"/>
  <c r="AB38" i="3"/>
  <c r="AA38" i="3"/>
  <c r="Z38" i="3"/>
  <c r="Y38" i="3"/>
  <c r="X38" i="3"/>
  <c r="W38" i="3"/>
  <c r="V38" i="3"/>
  <c r="U38" i="3"/>
  <c r="T38" i="3"/>
  <c r="S38" i="3"/>
  <c r="R38" i="3"/>
  <c r="Q38" i="3"/>
  <c r="P38" i="3"/>
  <c r="O38" i="3"/>
  <c r="N38" i="3"/>
  <c r="M38" i="3"/>
  <c r="L38" i="3"/>
  <c r="DM37" i="3"/>
  <c r="DL37" i="3"/>
  <c r="DK37" i="3"/>
  <c r="DJ37" i="3"/>
  <c r="DI37" i="3"/>
  <c r="DH37" i="3"/>
  <c r="DG37" i="3"/>
  <c r="DF37" i="3"/>
  <c r="DE37" i="3"/>
  <c r="DD37" i="3"/>
  <c r="DC37" i="3"/>
  <c r="DB37" i="3"/>
  <c r="DA37" i="3"/>
  <c r="CZ37" i="3"/>
  <c r="CY37" i="3"/>
  <c r="CX37" i="3"/>
  <c r="CW37" i="3"/>
  <c r="CV37" i="3"/>
  <c r="CU37" i="3"/>
  <c r="CT37" i="3"/>
  <c r="CS37" i="3"/>
  <c r="CR37" i="3"/>
  <c r="CQ37" i="3"/>
  <c r="CP37" i="3"/>
  <c r="CO37" i="3"/>
  <c r="CN37" i="3"/>
  <c r="CM37" i="3"/>
  <c r="CL37" i="3"/>
  <c r="CK37" i="3"/>
  <c r="CJ37" i="3"/>
  <c r="CI37" i="3"/>
  <c r="CH37" i="3"/>
  <c r="CG37" i="3"/>
  <c r="CF37" i="3"/>
  <c r="CE37" i="3"/>
  <c r="CD37" i="3"/>
  <c r="CC37" i="3"/>
  <c r="CB37" i="3"/>
  <c r="CA37" i="3"/>
  <c r="BZ37" i="3"/>
  <c r="BY37" i="3"/>
  <c r="BX37" i="3"/>
  <c r="BW37" i="3"/>
  <c r="BV37" i="3"/>
  <c r="BU37" i="3"/>
  <c r="BT37" i="3"/>
  <c r="BS37" i="3"/>
  <c r="BR37" i="3"/>
  <c r="BQ37" i="3"/>
  <c r="BP37" i="3"/>
  <c r="BO37" i="3"/>
  <c r="BN37" i="3"/>
  <c r="BM37" i="3"/>
  <c r="BL37" i="3"/>
  <c r="BK37" i="3"/>
  <c r="BJ37" i="3"/>
  <c r="BI37" i="3"/>
  <c r="BH37" i="3"/>
  <c r="BG37" i="3"/>
  <c r="BF37" i="3"/>
  <c r="BE37" i="3"/>
  <c r="BD37" i="3"/>
  <c r="BC37" i="3"/>
  <c r="BB37" i="3"/>
  <c r="BA37" i="3"/>
  <c r="AZ37" i="3"/>
  <c r="AY37" i="3"/>
  <c r="AX37" i="3"/>
  <c r="AW37" i="3"/>
  <c r="AV37" i="3"/>
  <c r="AU37" i="3"/>
  <c r="AT37" i="3"/>
  <c r="AS37" i="3"/>
  <c r="AR37" i="3"/>
  <c r="AQ37" i="3"/>
  <c r="AP37" i="3"/>
  <c r="AO37" i="3"/>
  <c r="AN37" i="3"/>
  <c r="AM37" i="3"/>
  <c r="AL37" i="3"/>
  <c r="AK37" i="3"/>
  <c r="AJ37" i="3"/>
  <c r="AI37" i="3"/>
  <c r="AH37" i="3"/>
  <c r="AG37" i="3"/>
  <c r="AF37" i="3"/>
  <c r="AE37" i="3"/>
  <c r="AD37" i="3"/>
  <c r="AC37" i="3"/>
  <c r="AB37" i="3"/>
  <c r="AA37" i="3"/>
  <c r="Z37" i="3"/>
  <c r="Y37" i="3"/>
  <c r="X37" i="3"/>
  <c r="W37" i="3"/>
  <c r="V37" i="3"/>
  <c r="U37" i="3"/>
  <c r="T37" i="3"/>
  <c r="S37" i="3"/>
  <c r="R37" i="3"/>
  <c r="Q37" i="3"/>
  <c r="P37" i="3"/>
  <c r="O37" i="3"/>
  <c r="N37" i="3"/>
  <c r="M37" i="3"/>
  <c r="L37" i="3"/>
  <c r="DM36" i="3"/>
  <c r="DL36" i="3"/>
  <c r="DK36" i="3"/>
  <c r="DJ36" i="3"/>
  <c r="DI36" i="3"/>
  <c r="DH36" i="3"/>
  <c r="DG36" i="3"/>
  <c r="DF36" i="3"/>
  <c r="DE36" i="3"/>
  <c r="DD36" i="3"/>
  <c r="DC36" i="3"/>
  <c r="DB36" i="3"/>
  <c r="DA36" i="3"/>
  <c r="CZ36" i="3"/>
  <c r="CY36" i="3"/>
  <c r="CX36" i="3"/>
  <c r="CW36" i="3"/>
  <c r="CV36" i="3"/>
  <c r="CU36" i="3"/>
  <c r="CT36" i="3"/>
  <c r="CS36" i="3"/>
  <c r="CR36" i="3"/>
  <c r="CQ36" i="3"/>
  <c r="CP36" i="3"/>
  <c r="CO36" i="3"/>
  <c r="CN36" i="3"/>
  <c r="CM36" i="3"/>
  <c r="CL36" i="3"/>
  <c r="CK36" i="3"/>
  <c r="CJ36" i="3"/>
  <c r="CI36" i="3"/>
  <c r="CH36" i="3"/>
  <c r="CG36" i="3"/>
  <c r="CF36" i="3"/>
  <c r="CE36" i="3"/>
  <c r="CD36" i="3"/>
  <c r="CC36" i="3"/>
  <c r="CB36" i="3"/>
  <c r="CA36" i="3"/>
  <c r="BZ36" i="3"/>
  <c r="BY36" i="3"/>
  <c r="BX36" i="3"/>
  <c r="BW36" i="3"/>
  <c r="BV36" i="3"/>
  <c r="BU36" i="3"/>
  <c r="BT36" i="3"/>
  <c r="BS36" i="3"/>
  <c r="BR36" i="3"/>
  <c r="BQ36" i="3"/>
  <c r="BP36" i="3"/>
  <c r="BO36" i="3"/>
  <c r="BN36" i="3"/>
  <c r="BM36" i="3"/>
  <c r="BL36" i="3"/>
  <c r="BK36" i="3"/>
  <c r="BJ36" i="3"/>
  <c r="BI36" i="3"/>
  <c r="BH36" i="3"/>
  <c r="BG36" i="3"/>
  <c r="BF36" i="3"/>
  <c r="BE36" i="3"/>
  <c r="BD36" i="3"/>
  <c r="BC36" i="3"/>
  <c r="BB36" i="3"/>
  <c r="BA36" i="3"/>
  <c r="AZ36" i="3"/>
  <c r="AY36" i="3"/>
  <c r="AX36" i="3"/>
  <c r="AW36" i="3"/>
  <c r="AV36" i="3"/>
  <c r="AU36" i="3"/>
  <c r="AT36" i="3"/>
  <c r="AS36" i="3"/>
  <c r="AR36" i="3"/>
  <c r="AQ36" i="3"/>
  <c r="AP36" i="3"/>
  <c r="AO36" i="3"/>
  <c r="AN36" i="3"/>
  <c r="AM36" i="3"/>
  <c r="AL36" i="3"/>
  <c r="AK36" i="3"/>
  <c r="AJ36" i="3"/>
  <c r="AI36" i="3"/>
  <c r="AH36" i="3"/>
  <c r="AG36" i="3"/>
  <c r="AF36" i="3"/>
  <c r="AE36" i="3"/>
  <c r="AD36" i="3"/>
  <c r="AC36" i="3"/>
  <c r="AB36" i="3"/>
  <c r="AA36" i="3"/>
  <c r="Z36" i="3"/>
  <c r="Y36" i="3"/>
  <c r="X36" i="3"/>
  <c r="W36" i="3"/>
  <c r="V36" i="3"/>
  <c r="U36" i="3"/>
  <c r="T36" i="3"/>
  <c r="S36" i="3"/>
  <c r="R36" i="3"/>
  <c r="Q36" i="3"/>
  <c r="P36" i="3"/>
  <c r="O36" i="3"/>
  <c r="N36" i="3"/>
  <c r="M36" i="3"/>
  <c r="L36" i="3"/>
  <c r="DM35" i="3"/>
  <c r="DL35" i="3"/>
  <c r="DK35" i="3"/>
  <c r="DJ35" i="3"/>
  <c r="DI35" i="3"/>
  <c r="DH35" i="3"/>
  <c r="DG35" i="3"/>
  <c r="DF35" i="3"/>
  <c r="DE35" i="3"/>
  <c r="DD35" i="3"/>
  <c r="DC35" i="3"/>
  <c r="DB35" i="3"/>
  <c r="DA35" i="3"/>
  <c r="CZ35" i="3"/>
  <c r="CY35" i="3"/>
  <c r="CX35" i="3"/>
  <c r="CW35" i="3"/>
  <c r="CV35" i="3"/>
  <c r="CU35" i="3"/>
  <c r="CT35" i="3"/>
  <c r="CS35" i="3"/>
  <c r="CR35" i="3"/>
  <c r="CQ35" i="3"/>
  <c r="CP35" i="3"/>
  <c r="CO35" i="3"/>
  <c r="CN35" i="3"/>
  <c r="CM35" i="3"/>
  <c r="CL35" i="3"/>
  <c r="CK35" i="3"/>
  <c r="CJ35" i="3"/>
  <c r="CI35" i="3"/>
  <c r="CH35" i="3"/>
  <c r="CG35" i="3"/>
  <c r="CF35" i="3"/>
  <c r="CE35" i="3"/>
  <c r="CD35" i="3"/>
  <c r="CC35" i="3"/>
  <c r="CB35" i="3"/>
  <c r="CA35" i="3"/>
  <c r="BZ35" i="3"/>
  <c r="BY35" i="3"/>
  <c r="BX35" i="3"/>
  <c r="BW35" i="3"/>
  <c r="BV35" i="3"/>
  <c r="BU35" i="3"/>
  <c r="BT35" i="3"/>
  <c r="BS35" i="3"/>
  <c r="BR35" i="3"/>
  <c r="BQ35" i="3"/>
  <c r="BP35" i="3"/>
  <c r="BO35" i="3"/>
  <c r="BN35" i="3"/>
  <c r="BM35" i="3"/>
  <c r="BL35" i="3"/>
  <c r="BK35" i="3"/>
  <c r="BJ35" i="3"/>
  <c r="BI35" i="3"/>
  <c r="BH35" i="3"/>
  <c r="BG35" i="3"/>
  <c r="BF35" i="3"/>
  <c r="BE35" i="3"/>
  <c r="BD35" i="3"/>
  <c r="BC35" i="3"/>
  <c r="BB35" i="3"/>
  <c r="BA35" i="3"/>
  <c r="AZ35" i="3"/>
  <c r="AY35" i="3"/>
  <c r="AX35" i="3"/>
  <c r="AW35" i="3"/>
  <c r="AV35" i="3"/>
  <c r="AU35" i="3"/>
  <c r="AT35" i="3"/>
  <c r="AS35" i="3"/>
  <c r="AR35" i="3"/>
  <c r="AQ35" i="3"/>
  <c r="AP35" i="3"/>
  <c r="AO35" i="3"/>
  <c r="AN35" i="3"/>
  <c r="AM35" i="3"/>
  <c r="AL35" i="3"/>
  <c r="AK35" i="3"/>
  <c r="AJ35" i="3"/>
  <c r="AI35" i="3"/>
  <c r="AH35" i="3"/>
  <c r="AG35" i="3"/>
  <c r="AF35" i="3"/>
  <c r="AE35" i="3"/>
  <c r="AD35" i="3"/>
  <c r="AC35" i="3"/>
  <c r="AB35" i="3"/>
  <c r="AA35" i="3"/>
  <c r="Z35" i="3"/>
  <c r="Y35" i="3"/>
  <c r="X35" i="3"/>
  <c r="W35" i="3"/>
  <c r="V35" i="3"/>
  <c r="U35" i="3"/>
  <c r="T35" i="3"/>
  <c r="S35" i="3"/>
  <c r="R35" i="3"/>
  <c r="Q35" i="3"/>
  <c r="P35" i="3"/>
  <c r="O35" i="3"/>
  <c r="N35" i="3"/>
  <c r="M35" i="3"/>
  <c r="L35" i="3"/>
  <c r="DM34" i="3"/>
  <c r="DL34" i="3"/>
  <c r="DK34" i="3"/>
  <c r="DJ34" i="3"/>
  <c r="DI34" i="3"/>
  <c r="DH34" i="3"/>
  <c r="DG34" i="3"/>
  <c r="DF34" i="3"/>
  <c r="DE34" i="3"/>
  <c r="DD34" i="3"/>
  <c r="DC34" i="3"/>
  <c r="DB34" i="3"/>
  <c r="DA34" i="3"/>
  <c r="CZ34" i="3"/>
  <c r="CY34" i="3"/>
  <c r="CX34" i="3"/>
  <c r="CW34" i="3"/>
  <c r="CV34" i="3"/>
  <c r="CU34" i="3"/>
  <c r="CT34" i="3"/>
  <c r="CS34" i="3"/>
  <c r="CR34" i="3"/>
  <c r="CQ34" i="3"/>
  <c r="CP34" i="3"/>
  <c r="CO34" i="3"/>
  <c r="CN34" i="3"/>
  <c r="CM34" i="3"/>
  <c r="CL34" i="3"/>
  <c r="CK34" i="3"/>
  <c r="CJ34" i="3"/>
  <c r="CI34" i="3"/>
  <c r="CH34" i="3"/>
  <c r="CG34" i="3"/>
  <c r="CF34" i="3"/>
  <c r="CE34" i="3"/>
  <c r="CD34" i="3"/>
  <c r="CC34" i="3"/>
  <c r="CB34" i="3"/>
  <c r="CA34" i="3"/>
  <c r="BZ34" i="3"/>
  <c r="BY34" i="3"/>
  <c r="BX34" i="3"/>
  <c r="BW34" i="3"/>
  <c r="BV34" i="3"/>
  <c r="BU34" i="3"/>
  <c r="BT34" i="3"/>
  <c r="BS34" i="3"/>
  <c r="BR34" i="3"/>
  <c r="BQ34" i="3"/>
  <c r="BP34" i="3"/>
  <c r="BO34" i="3"/>
  <c r="BN34" i="3"/>
  <c r="BM34" i="3"/>
  <c r="BL34" i="3"/>
  <c r="BK34" i="3"/>
  <c r="BJ34" i="3"/>
  <c r="BI34" i="3"/>
  <c r="BH34" i="3"/>
  <c r="BG34" i="3"/>
  <c r="BF34" i="3"/>
  <c r="BE34" i="3"/>
  <c r="BD34" i="3"/>
  <c r="BC34" i="3"/>
  <c r="BB34" i="3"/>
  <c r="BA34" i="3"/>
  <c r="AZ34" i="3"/>
  <c r="AY34" i="3"/>
  <c r="AX34" i="3"/>
  <c r="AW34" i="3"/>
  <c r="AV34" i="3"/>
  <c r="AU34" i="3"/>
  <c r="AT34" i="3"/>
  <c r="AS34" i="3"/>
  <c r="AR34" i="3"/>
  <c r="AQ34" i="3"/>
  <c r="AP34" i="3"/>
  <c r="AO34" i="3"/>
  <c r="AN34" i="3"/>
  <c r="AM34" i="3"/>
  <c r="AL34" i="3"/>
  <c r="AK34" i="3"/>
  <c r="AJ34" i="3"/>
  <c r="AI34" i="3"/>
  <c r="AH34" i="3"/>
  <c r="AG34" i="3"/>
  <c r="AF34" i="3"/>
  <c r="AE34" i="3"/>
  <c r="AD34" i="3"/>
  <c r="AC34" i="3"/>
  <c r="AB34" i="3"/>
  <c r="AA34" i="3"/>
  <c r="Z34" i="3"/>
  <c r="Y34" i="3"/>
  <c r="X34" i="3"/>
  <c r="W34" i="3"/>
  <c r="V34" i="3"/>
  <c r="U34" i="3"/>
  <c r="T34" i="3"/>
  <c r="S34" i="3"/>
  <c r="R34" i="3"/>
  <c r="Q34" i="3"/>
  <c r="P34" i="3"/>
  <c r="O34" i="3"/>
  <c r="N34" i="3"/>
  <c r="M34" i="3"/>
  <c r="L34" i="3"/>
  <c r="DM33" i="3"/>
  <c r="DL33" i="3"/>
  <c r="DK33" i="3"/>
  <c r="DJ33" i="3"/>
  <c r="DI33" i="3"/>
  <c r="DH33" i="3"/>
  <c r="DG33" i="3"/>
  <c r="DF33" i="3"/>
  <c r="DE33" i="3"/>
  <c r="DD33" i="3"/>
  <c r="DC33" i="3"/>
  <c r="DB33" i="3"/>
  <c r="DA33" i="3"/>
  <c r="CZ33" i="3"/>
  <c r="CY33" i="3"/>
  <c r="CX33" i="3"/>
  <c r="CW33" i="3"/>
  <c r="CV33" i="3"/>
  <c r="CU33" i="3"/>
  <c r="CT33" i="3"/>
  <c r="CS33" i="3"/>
  <c r="CR33" i="3"/>
  <c r="CQ33" i="3"/>
  <c r="CP33" i="3"/>
  <c r="CO33" i="3"/>
  <c r="CN33" i="3"/>
  <c r="CM33" i="3"/>
  <c r="CL33" i="3"/>
  <c r="CK33" i="3"/>
  <c r="CJ33" i="3"/>
  <c r="CI33" i="3"/>
  <c r="CH33" i="3"/>
  <c r="CG33" i="3"/>
  <c r="CF33" i="3"/>
  <c r="CE33" i="3"/>
  <c r="CD33" i="3"/>
  <c r="CC33" i="3"/>
  <c r="CB33" i="3"/>
  <c r="CA33" i="3"/>
  <c r="BZ33" i="3"/>
  <c r="BY33" i="3"/>
  <c r="BX33" i="3"/>
  <c r="BW33" i="3"/>
  <c r="BV33" i="3"/>
  <c r="BU33" i="3"/>
  <c r="BT33" i="3"/>
  <c r="BS33" i="3"/>
  <c r="BR33" i="3"/>
  <c r="BQ33" i="3"/>
  <c r="BP33" i="3"/>
  <c r="BO33" i="3"/>
  <c r="BN33" i="3"/>
  <c r="BM33" i="3"/>
  <c r="BL33" i="3"/>
  <c r="BK33" i="3"/>
  <c r="BJ33" i="3"/>
  <c r="BI33" i="3"/>
  <c r="BH33" i="3"/>
  <c r="BG33" i="3"/>
  <c r="BF33" i="3"/>
  <c r="BE33" i="3"/>
  <c r="BD33" i="3"/>
  <c r="BC33" i="3"/>
  <c r="BB33" i="3"/>
  <c r="BA33" i="3"/>
  <c r="AZ33" i="3"/>
  <c r="AY33" i="3"/>
  <c r="AX33" i="3"/>
  <c r="AW33" i="3"/>
  <c r="AV33" i="3"/>
  <c r="AU33" i="3"/>
  <c r="AT33" i="3"/>
  <c r="AS33" i="3"/>
  <c r="AR33" i="3"/>
  <c r="AQ33" i="3"/>
  <c r="AP33" i="3"/>
  <c r="AO33" i="3"/>
  <c r="AN33" i="3"/>
  <c r="AM33" i="3"/>
  <c r="AL33" i="3"/>
  <c r="AK33" i="3"/>
  <c r="AJ33" i="3"/>
  <c r="AI33" i="3"/>
  <c r="AH33" i="3"/>
  <c r="AG33" i="3"/>
  <c r="AF33" i="3"/>
  <c r="AE33" i="3"/>
  <c r="AD33" i="3"/>
  <c r="AC33" i="3"/>
  <c r="AB33" i="3"/>
  <c r="AA33" i="3"/>
  <c r="Z33" i="3"/>
  <c r="Y33" i="3"/>
  <c r="X33" i="3"/>
  <c r="W33" i="3"/>
  <c r="V33" i="3"/>
  <c r="U33" i="3"/>
  <c r="T33" i="3"/>
  <c r="S33" i="3"/>
  <c r="R33" i="3"/>
  <c r="Q33" i="3"/>
  <c r="P33" i="3"/>
  <c r="O33" i="3"/>
  <c r="N33" i="3"/>
  <c r="M33" i="3"/>
  <c r="L33" i="3"/>
  <c r="DM32" i="3"/>
  <c r="DL32" i="3"/>
  <c r="DK32" i="3"/>
  <c r="DJ32" i="3"/>
  <c r="DI32" i="3"/>
  <c r="DH32" i="3"/>
  <c r="DG32" i="3"/>
  <c r="DF32" i="3"/>
  <c r="DE32" i="3"/>
  <c r="DD32" i="3"/>
  <c r="DC32" i="3"/>
  <c r="DB32" i="3"/>
  <c r="DA32" i="3"/>
  <c r="CZ32" i="3"/>
  <c r="CY32" i="3"/>
  <c r="CX32" i="3"/>
  <c r="CW32" i="3"/>
  <c r="CV32" i="3"/>
  <c r="CU32" i="3"/>
  <c r="CT32" i="3"/>
  <c r="CS32" i="3"/>
  <c r="CR32" i="3"/>
  <c r="CQ32" i="3"/>
  <c r="CP32" i="3"/>
  <c r="CO32" i="3"/>
  <c r="CN32" i="3"/>
  <c r="CM32" i="3"/>
  <c r="CL32" i="3"/>
  <c r="CK32" i="3"/>
  <c r="CJ32" i="3"/>
  <c r="CI32" i="3"/>
  <c r="CH32" i="3"/>
  <c r="CG32" i="3"/>
  <c r="CF32" i="3"/>
  <c r="CE32" i="3"/>
  <c r="CD32" i="3"/>
  <c r="CC32" i="3"/>
  <c r="CB32" i="3"/>
  <c r="CA32" i="3"/>
  <c r="BZ32" i="3"/>
  <c r="BY32" i="3"/>
  <c r="BX32" i="3"/>
  <c r="BW32" i="3"/>
  <c r="BV32" i="3"/>
  <c r="BU32" i="3"/>
  <c r="BT32" i="3"/>
  <c r="BS32" i="3"/>
  <c r="BR32" i="3"/>
  <c r="BQ32" i="3"/>
  <c r="BP32" i="3"/>
  <c r="BO32" i="3"/>
  <c r="BN32" i="3"/>
  <c r="BM32" i="3"/>
  <c r="BL32" i="3"/>
  <c r="BK32" i="3"/>
  <c r="BJ32" i="3"/>
  <c r="BI32" i="3"/>
  <c r="BH32" i="3"/>
  <c r="BG32" i="3"/>
  <c r="BF32" i="3"/>
  <c r="BE32" i="3"/>
  <c r="BD32" i="3"/>
  <c r="BC32" i="3"/>
  <c r="BB32" i="3"/>
  <c r="BA32" i="3"/>
  <c r="AZ32" i="3"/>
  <c r="AY32" i="3"/>
  <c r="AX32" i="3"/>
  <c r="AW32" i="3"/>
  <c r="AV32" i="3"/>
  <c r="AU32" i="3"/>
  <c r="AT32" i="3"/>
  <c r="AS32" i="3"/>
  <c r="AR32" i="3"/>
  <c r="AQ32" i="3"/>
  <c r="AP32" i="3"/>
  <c r="AO32" i="3"/>
  <c r="AN32" i="3"/>
  <c r="AM32" i="3"/>
  <c r="AL32" i="3"/>
  <c r="AK32" i="3"/>
  <c r="AJ32" i="3"/>
  <c r="AI32" i="3"/>
  <c r="AH32" i="3"/>
  <c r="AG32" i="3"/>
  <c r="AF32" i="3"/>
  <c r="AE32" i="3"/>
  <c r="AD32" i="3"/>
  <c r="AC32" i="3"/>
  <c r="AB32" i="3"/>
  <c r="AA32" i="3"/>
  <c r="Z32" i="3"/>
  <c r="Y32" i="3"/>
  <c r="X32" i="3"/>
  <c r="W32" i="3"/>
  <c r="V32" i="3"/>
  <c r="U32" i="3"/>
  <c r="T32" i="3"/>
  <c r="S32" i="3"/>
  <c r="R32" i="3"/>
  <c r="Q32" i="3"/>
  <c r="P32" i="3"/>
  <c r="O32" i="3"/>
  <c r="N32" i="3"/>
  <c r="M32" i="3"/>
  <c r="L32" i="3"/>
  <c r="DM31" i="3"/>
  <c r="DL31" i="3"/>
  <c r="DK31" i="3"/>
  <c r="DJ31" i="3"/>
  <c r="DI31" i="3"/>
  <c r="DH31" i="3"/>
  <c r="DG31" i="3"/>
  <c r="DF31" i="3"/>
  <c r="DE31" i="3"/>
  <c r="DD31" i="3"/>
  <c r="DC31" i="3"/>
  <c r="DB31" i="3"/>
  <c r="DA31" i="3"/>
  <c r="CZ31" i="3"/>
  <c r="CY31" i="3"/>
  <c r="CX31" i="3"/>
  <c r="CW31" i="3"/>
  <c r="CV31" i="3"/>
  <c r="CU31" i="3"/>
  <c r="CT31" i="3"/>
  <c r="CS31" i="3"/>
  <c r="CR31" i="3"/>
  <c r="CQ31" i="3"/>
  <c r="CP31" i="3"/>
  <c r="CO31" i="3"/>
  <c r="CN31" i="3"/>
  <c r="CM31" i="3"/>
  <c r="CL31" i="3"/>
  <c r="CK31" i="3"/>
  <c r="CJ31" i="3"/>
  <c r="CI31" i="3"/>
  <c r="CH31" i="3"/>
  <c r="CG31" i="3"/>
  <c r="CF31" i="3"/>
  <c r="CE31" i="3"/>
  <c r="CD31" i="3"/>
  <c r="CC31" i="3"/>
  <c r="CB31" i="3"/>
  <c r="CA31" i="3"/>
  <c r="BZ31" i="3"/>
  <c r="BY31" i="3"/>
  <c r="BX31" i="3"/>
  <c r="BW31" i="3"/>
  <c r="BV31" i="3"/>
  <c r="BU31" i="3"/>
  <c r="BT31" i="3"/>
  <c r="BS31" i="3"/>
  <c r="BR31" i="3"/>
  <c r="BQ31" i="3"/>
  <c r="BP31" i="3"/>
  <c r="BO31" i="3"/>
  <c r="BN31" i="3"/>
  <c r="BM31" i="3"/>
  <c r="BL31" i="3"/>
  <c r="BK31" i="3"/>
  <c r="BJ31" i="3"/>
  <c r="BI31" i="3"/>
  <c r="BH31" i="3"/>
  <c r="BG31" i="3"/>
  <c r="BF31" i="3"/>
  <c r="BE31" i="3"/>
  <c r="BD31" i="3"/>
  <c r="BC31" i="3"/>
  <c r="BB31" i="3"/>
  <c r="BA31" i="3"/>
  <c r="AZ31" i="3"/>
  <c r="AY31" i="3"/>
  <c r="AX31" i="3"/>
  <c r="AW31" i="3"/>
  <c r="AV31" i="3"/>
  <c r="AU31" i="3"/>
  <c r="AT31" i="3"/>
  <c r="AS31" i="3"/>
  <c r="AR31" i="3"/>
  <c r="AQ31" i="3"/>
  <c r="AP31" i="3"/>
  <c r="AO31" i="3"/>
  <c r="AN31" i="3"/>
  <c r="AM31" i="3"/>
  <c r="AL31" i="3"/>
  <c r="AK31" i="3"/>
  <c r="AJ31" i="3"/>
  <c r="AI31" i="3"/>
  <c r="AH31" i="3"/>
  <c r="AG31" i="3"/>
  <c r="AF31" i="3"/>
  <c r="AE31" i="3"/>
  <c r="AD31" i="3"/>
  <c r="AC31" i="3"/>
  <c r="AB31" i="3"/>
  <c r="AA31" i="3"/>
  <c r="Z31" i="3"/>
  <c r="Y31" i="3"/>
  <c r="X31" i="3"/>
  <c r="W31" i="3"/>
  <c r="V31" i="3"/>
  <c r="U31" i="3"/>
  <c r="T31" i="3"/>
  <c r="S31" i="3"/>
  <c r="R31" i="3"/>
  <c r="Q31" i="3"/>
  <c r="P31" i="3"/>
  <c r="O31" i="3"/>
  <c r="N31" i="3"/>
  <c r="M31" i="3"/>
  <c r="L31" i="3"/>
  <c r="DM30" i="3"/>
  <c r="DL30" i="3"/>
  <c r="DK30" i="3"/>
  <c r="DJ30" i="3"/>
  <c r="DI30" i="3"/>
  <c r="DH30" i="3"/>
  <c r="DG30" i="3"/>
  <c r="DF30" i="3"/>
  <c r="DE30" i="3"/>
  <c r="DD30" i="3"/>
  <c r="DC30" i="3"/>
  <c r="DB30" i="3"/>
  <c r="DA30" i="3"/>
  <c r="CZ30" i="3"/>
  <c r="CY30" i="3"/>
  <c r="CX30" i="3"/>
  <c r="CW30" i="3"/>
  <c r="CV30" i="3"/>
  <c r="CU30" i="3"/>
  <c r="CT30" i="3"/>
  <c r="CS30" i="3"/>
  <c r="CR30" i="3"/>
  <c r="CQ30" i="3"/>
  <c r="CP30" i="3"/>
  <c r="CO30" i="3"/>
  <c r="CN30" i="3"/>
  <c r="CM30" i="3"/>
  <c r="CL30" i="3"/>
  <c r="CK30" i="3"/>
  <c r="CJ30" i="3"/>
  <c r="CI30" i="3"/>
  <c r="CH30" i="3"/>
  <c r="CG30" i="3"/>
  <c r="CF30" i="3"/>
  <c r="CE30" i="3"/>
  <c r="CD30" i="3"/>
  <c r="CC30" i="3"/>
  <c r="CB30" i="3"/>
  <c r="CA30" i="3"/>
  <c r="BZ30" i="3"/>
  <c r="BY30" i="3"/>
  <c r="BX30" i="3"/>
  <c r="BW30" i="3"/>
  <c r="BV30" i="3"/>
  <c r="BU30" i="3"/>
  <c r="BT30" i="3"/>
  <c r="BS30" i="3"/>
  <c r="BR30" i="3"/>
  <c r="BQ30" i="3"/>
  <c r="BP30" i="3"/>
  <c r="BO30" i="3"/>
  <c r="BN30" i="3"/>
  <c r="BM30" i="3"/>
  <c r="BL30" i="3"/>
  <c r="BK30" i="3"/>
  <c r="BJ30" i="3"/>
  <c r="BI30" i="3"/>
  <c r="BH30" i="3"/>
  <c r="BG30" i="3"/>
  <c r="BF30" i="3"/>
  <c r="BE30" i="3"/>
  <c r="BD30" i="3"/>
  <c r="BC30" i="3"/>
  <c r="BB30" i="3"/>
  <c r="BA30" i="3"/>
  <c r="AZ30" i="3"/>
  <c r="AY30" i="3"/>
  <c r="AX30" i="3"/>
  <c r="AW30" i="3"/>
  <c r="AV30" i="3"/>
  <c r="AU30" i="3"/>
  <c r="AT30" i="3"/>
  <c r="AS30" i="3"/>
  <c r="AR30" i="3"/>
  <c r="AQ30" i="3"/>
  <c r="AP30" i="3"/>
  <c r="AO30" i="3"/>
  <c r="AN30" i="3"/>
  <c r="AM30" i="3"/>
  <c r="AL30" i="3"/>
  <c r="AK30" i="3"/>
  <c r="AJ30" i="3"/>
  <c r="AI30" i="3"/>
  <c r="AH30" i="3"/>
  <c r="AG30" i="3"/>
  <c r="AF30" i="3"/>
  <c r="AE30" i="3"/>
  <c r="AD30" i="3"/>
  <c r="AC30" i="3"/>
  <c r="AB30" i="3"/>
  <c r="AA30" i="3"/>
  <c r="Z30" i="3"/>
  <c r="Y30" i="3"/>
  <c r="X30" i="3"/>
  <c r="W30" i="3"/>
  <c r="V30" i="3"/>
  <c r="U30" i="3"/>
  <c r="T30" i="3"/>
  <c r="S30" i="3"/>
  <c r="R30" i="3"/>
  <c r="Q30" i="3"/>
  <c r="P30" i="3"/>
  <c r="O30" i="3"/>
  <c r="N30" i="3"/>
  <c r="M30" i="3"/>
  <c r="L30" i="3"/>
  <c r="DM29" i="3"/>
  <c r="DL29" i="3"/>
  <c r="DK29" i="3"/>
  <c r="DJ29" i="3"/>
  <c r="DI29" i="3"/>
  <c r="DH29" i="3"/>
  <c r="DG29" i="3"/>
  <c r="DF29" i="3"/>
  <c r="DE29" i="3"/>
  <c r="DD29" i="3"/>
  <c r="DC29" i="3"/>
  <c r="DB29" i="3"/>
  <c r="DA29" i="3"/>
  <c r="CZ29" i="3"/>
  <c r="CY29" i="3"/>
  <c r="CX29" i="3"/>
  <c r="CW29" i="3"/>
  <c r="CV29" i="3"/>
  <c r="CU29" i="3"/>
  <c r="CT29" i="3"/>
  <c r="CS29" i="3"/>
  <c r="CR29" i="3"/>
  <c r="CQ29" i="3"/>
  <c r="CP29" i="3"/>
  <c r="CO29" i="3"/>
  <c r="CN29" i="3"/>
  <c r="CM29" i="3"/>
  <c r="CL29" i="3"/>
  <c r="CK29" i="3"/>
  <c r="CJ29" i="3"/>
  <c r="CI29" i="3"/>
  <c r="CH29" i="3"/>
  <c r="CG29" i="3"/>
  <c r="CF29" i="3"/>
  <c r="CE29" i="3"/>
  <c r="CD29" i="3"/>
  <c r="CC29" i="3"/>
  <c r="CB29" i="3"/>
  <c r="CA29" i="3"/>
  <c r="BZ29" i="3"/>
  <c r="BY29" i="3"/>
  <c r="BX29" i="3"/>
  <c r="BW29" i="3"/>
  <c r="BV29" i="3"/>
  <c r="BU29" i="3"/>
  <c r="BT29" i="3"/>
  <c r="BS29" i="3"/>
  <c r="BR29" i="3"/>
  <c r="BQ29" i="3"/>
  <c r="BP29" i="3"/>
  <c r="BO29" i="3"/>
  <c r="BN29" i="3"/>
  <c r="BM29" i="3"/>
  <c r="BL29" i="3"/>
  <c r="BK29" i="3"/>
  <c r="BJ29" i="3"/>
  <c r="BI29" i="3"/>
  <c r="BH29" i="3"/>
  <c r="BG29" i="3"/>
  <c r="BF29" i="3"/>
  <c r="BE29" i="3"/>
  <c r="BD29" i="3"/>
  <c r="BC29" i="3"/>
  <c r="BB29" i="3"/>
  <c r="BA29" i="3"/>
  <c r="AZ29" i="3"/>
  <c r="AY29" i="3"/>
  <c r="AX29" i="3"/>
  <c r="AW29" i="3"/>
  <c r="AV29" i="3"/>
  <c r="AU29" i="3"/>
  <c r="AT29" i="3"/>
  <c r="AS29" i="3"/>
  <c r="AR29" i="3"/>
  <c r="AQ29" i="3"/>
  <c r="AP29" i="3"/>
  <c r="AO29" i="3"/>
  <c r="AN29" i="3"/>
  <c r="AM29" i="3"/>
  <c r="AL29" i="3"/>
  <c r="AK29" i="3"/>
  <c r="AJ29" i="3"/>
  <c r="AI29" i="3"/>
  <c r="AH29" i="3"/>
  <c r="AG29" i="3"/>
  <c r="AF29" i="3"/>
  <c r="AE29" i="3"/>
  <c r="AD29" i="3"/>
  <c r="AC29" i="3"/>
  <c r="AB29" i="3"/>
  <c r="AA29" i="3"/>
  <c r="Z29" i="3"/>
  <c r="Y29" i="3"/>
  <c r="X29" i="3"/>
  <c r="W29" i="3"/>
  <c r="V29" i="3"/>
  <c r="U29" i="3"/>
  <c r="T29" i="3"/>
  <c r="S29" i="3"/>
  <c r="R29" i="3"/>
  <c r="Q29" i="3"/>
  <c r="P29" i="3"/>
  <c r="O29" i="3"/>
  <c r="N29" i="3"/>
  <c r="M29" i="3"/>
  <c r="L29" i="3"/>
  <c r="DM28" i="3"/>
  <c r="DL28" i="3"/>
  <c r="DK28" i="3"/>
  <c r="DJ28" i="3"/>
  <c r="DI28" i="3"/>
  <c r="DH28" i="3"/>
  <c r="DG28" i="3"/>
  <c r="DF28" i="3"/>
  <c r="DE28" i="3"/>
  <c r="DD28" i="3"/>
  <c r="DC28" i="3"/>
  <c r="DB28" i="3"/>
  <c r="DA28" i="3"/>
  <c r="CZ28" i="3"/>
  <c r="CY28" i="3"/>
  <c r="CX28" i="3"/>
  <c r="CW28" i="3"/>
  <c r="CV28" i="3"/>
  <c r="CU28" i="3"/>
  <c r="CT28" i="3"/>
  <c r="CS28" i="3"/>
  <c r="CR28" i="3"/>
  <c r="CQ28" i="3"/>
  <c r="CP28" i="3"/>
  <c r="CO28" i="3"/>
  <c r="CN28" i="3"/>
  <c r="CM28" i="3"/>
  <c r="CL28" i="3"/>
  <c r="CK28" i="3"/>
  <c r="CJ28" i="3"/>
  <c r="CI28" i="3"/>
  <c r="CH28" i="3"/>
  <c r="CG28" i="3"/>
  <c r="CF28" i="3"/>
  <c r="CE28" i="3"/>
  <c r="CD28" i="3"/>
  <c r="CC28" i="3"/>
  <c r="CB28" i="3"/>
  <c r="CA28" i="3"/>
  <c r="BZ28" i="3"/>
  <c r="BY28" i="3"/>
  <c r="BX28" i="3"/>
  <c r="BW28" i="3"/>
  <c r="BV28" i="3"/>
  <c r="BU28" i="3"/>
  <c r="BT28" i="3"/>
  <c r="BS28" i="3"/>
  <c r="BR28" i="3"/>
  <c r="BQ28" i="3"/>
  <c r="BP28" i="3"/>
  <c r="BO28" i="3"/>
  <c r="BN28" i="3"/>
  <c r="BM28" i="3"/>
  <c r="BL28" i="3"/>
  <c r="BK28" i="3"/>
  <c r="BJ28" i="3"/>
  <c r="BI28" i="3"/>
  <c r="BH28" i="3"/>
  <c r="BG28" i="3"/>
  <c r="BF28" i="3"/>
  <c r="BE28" i="3"/>
  <c r="BD28" i="3"/>
  <c r="BC28" i="3"/>
  <c r="BB28" i="3"/>
  <c r="BA28" i="3"/>
  <c r="AZ28" i="3"/>
  <c r="AY28" i="3"/>
  <c r="AX28" i="3"/>
  <c r="AW28" i="3"/>
  <c r="AV28" i="3"/>
  <c r="AU28" i="3"/>
  <c r="AT28" i="3"/>
  <c r="AS28" i="3"/>
  <c r="AR28" i="3"/>
  <c r="AQ28" i="3"/>
  <c r="AP28" i="3"/>
  <c r="AO28" i="3"/>
  <c r="AN28" i="3"/>
  <c r="AM28" i="3"/>
  <c r="AL28" i="3"/>
  <c r="AK28" i="3"/>
  <c r="AJ28" i="3"/>
  <c r="AI28" i="3"/>
  <c r="AH28" i="3"/>
  <c r="AG28" i="3"/>
  <c r="AF28" i="3"/>
  <c r="AE28" i="3"/>
  <c r="AD28" i="3"/>
  <c r="AC28" i="3"/>
  <c r="AB28" i="3"/>
  <c r="AA28" i="3"/>
  <c r="Z28" i="3"/>
  <c r="Y28" i="3"/>
  <c r="X28" i="3"/>
  <c r="W28" i="3"/>
  <c r="V28" i="3"/>
  <c r="U28" i="3"/>
  <c r="T28" i="3"/>
  <c r="S28" i="3"/>
  <c r="R28" i="3"/>
  <c r="Q28" i="3"/>
  <c r="P28" i="3"/>
  <c r="O28" i="3"/>
  <c r="N28" i="3"/>
  <c r="M28" i="3"/>
  <c r="L28" i="3"/>
  <c r="DM27" i="3"/>
  <c r="DL27" i="3"/>
  <c r="DK27" i="3"/>
  <c r="DJ27" i="3"/>
  <c r="DI27" i="3"/>
  <c r="DH27" i="3"/>
  <c r="DG27" i="3"/>
  <c r="DF27" i="3"/>
  <c r="DE27" i="3"/>
  <c r="DD27" i="3"/>
  <c r="DC27" i="3"/>
  <c r="DB27" i="3"/>
  <c r="DA27" i="3"/>
  <c r="CZ27" i="3"/>
  <c r="CY27" i="3"/>
  <c r="CX27" i="3"/>
  <c r="CW27" i="3"/>
  <c r="CV27" i="3"/>
  <c r="CU27" i="3"/>
  <c r="CT27" i="3"/>
  <c r="CS27" i="3"/>
  <c r="CR27" i="3"/>
  <c r="CQ27" i="3"/>
  <c r="CP27" i="3"/>
  <c r="CO27" i="3"/>
  <c r="CN27" i="3"/>
  <c r="CM27" i="3"/>
  <c r="CL27" i="3"/>
  <c r="CK27" i="3"/>
  <c r="CJ27" i="3"/>
  <c r="CI27" i="3"/>
  <c r="CH27" i="3"/>
  <c r="CG27" i="3"/>
  <c r="CF27" i="3"/>
  <c r="CE27" i="3"/>
  <c r="CD27" i="3"/>
  <c r="CC27" i="3"/>
  <c r="CB27" i="3"/>
  <c r="CA27" i="3"/>
  <c r="BZ27" i="3"/>
  <c r="BY27" i="3"/>
  <c r="BX27" i="3"/>
  <c r="BW27" i="3"/>
  <c r="BV27" i="3"/>
  <c r="BU27" i="3"/>
  <c r="BT27" i="3"/>
  <c r="BS27" i="3"/>
  <c r="BR27" i="3"/>
  <c r="BQ27" i="3"/>
  <c r="BP27" i="3"/>
  <c r="BO27" i="3"/>
  <c r="BN27" i="3"/>
  <c r="BM27" i="3"/>
  <c r="BL27" i="3"/>
  <c r="BK27" i="3"/>
  <c r="BJ27" i="3"/>
  <c r="BI27" i="3"/>
  <c r="BH27" i="3"/>
  <c r="BG27" i="3"/>
  <c r="BF27" i="3"/>
  <c r="BE27" i="3"/>
  <c r="BD27" i="3"/>
  <c r="BC27" i="3"/>
  <c r="BB27" i="3"/>
  <c r="BA27" i="3"/>
  <c r="AZ27" i="3"/>
  <c r="AY27" i="3"/>
  <c r="AX27" i="3"/>
  <c r="AW27" i="3"/>
  <c r="AV27" i="3"/>
  <c r="AU27" i="3"/>
  <c r="AT27" i="3"/>
  <c r="AS27" i="3"/>
  <c r="AR27" i="3"/>
  <c r="AQ27" i="3"/>
  <c r="AP27" i="3"/>
  <c r="AO27" i="3"/>
  <c r="AN27" i="3"/>
  <c r="AM27" i="3"/>
  <c r="AL27" i="3"/>
  <c r="AK27" i="3"/>
  <c r="AJ27" i="3"/>
  <c r="AI27" i="3"/>
  <c r="AH27" i="3"/>
  <c r="AG27" i="3"/>
  <c r="AF27" i="3"/>
  <c r="AE27" i="3"/>
  <c r="AD27" i="3"/>
  <c r="AC27" i="3"/>
  <c r="AB27" i="3"/>
  <c r="AA27" i="3"/>
  <c r="Z27" i="3"/>
  <c r="Y27" i="3"/>
  <c r="X27" i="3"/>
  <c r="W27" i="3"/>
  <c r="V27" i="3"/>
  <c r="U27" i="3"/>
  <c r="T27" i="3"/>
  <c r="S27" i="3"/>
  <c r="R27" i="3"/>
  <c r="Q27" i="3"/>
  <c r="P27" i="3"/>
  <c r="O27" i="3"/>
  <c r="N27" i="3"/>
  <c r="M27" i="3"/>
  <c r="L27" i="3"/>
  <c r="DM26" i="3"/>
  <c r="DL26" i="3"/>
  <c r="DK26" i="3"/>
  <c r="DJ26" i="3"/>
  <c r="DI26" i="3"/>
  <c r="DH26" i="3"/>
  <c r="DG26" i="3"/>
  <c r="DF26" i="3"/>
  <c r="DE26" i="3"/>
  <c r="DD26" i="3"/>
  <c r="DC26" i="3"/>
  <c r="DB26" i="3"/>
  <c r="DA26" i="3"/>
  <c r="CZ26" i="3"/>
  <c r="CY26" i="3"/>
  <c r="CX26" i="3"/>
  <c r="CW26" i="3"/>
  <c r="CV26" i="3"/>
  <c r="CU26" i="3"/>
  <c r="CT26" i="3"/>
  <c r="CS26" i="3"/>
  <c r="CR26" i="3"/>
  <c r="CQ26" i="3"/>
  <c r="CP26" i="3"/>
  <c r="CO26" i="3"/>
  <c r="CN26" i="3"/>
  <c r="CM26" i="3"/>
  <c r="CL26" i="3"/>
  <c r="CK26" i="3"/>
  <c r="CJ26" i="3"/>
  <c r="CI26" i="3"/>
  <c r="CH26" i="3"/>
  <c r="CG26" i="3"/>
  <c r="CF26" i="3"/>
  <c r="CE26" i="3"/>
  <c r="CD26" i="3"/>
  <c r="CC26" i="3"/>
  <c r="CB26" i="3"/>
  <c r="CA26" i="3"/>
  <c r="BZ26" i="3"/>
  <c r="BY26" i="3"/>
  <c r="BX26" i="3"/>
  <c r="BW26" i="3"/>
  <c r="BV26" i="3"/>
  <c r="BU26" i="3"/>
  <c r="BT26" i="3"/>
  <c r="BS26" i="3"/>
  <c r="BR26" i="3"/>
  <c r="BQ26" i="3"/>
  <c r="BP26" i="3"/>
  <c r="BO26" i="3"/>
  <c r="BN26" i="3"/>
  <c r="BM26" i="3"/>
  <c r="BL26" i="3"/>
  <c r="BK26" i="3"/>
  <c r="BJ26" i="3"/>
  <c r="BI26" i="3"/>
  <c r="BH26" i="3"/>
  <c r="BG26" i="3"/>
  <c r="BF26" i="3"/>
  <c r="BE26" i="3"/>
  <c r="BD26" i="3"/>
  <c r="BC26" i="3"/>
  <c r="BB26" i="3"/>
  <c r="BA26" i="3"/>
  <c r="AZ26" i="3"/>
  <c r="AY26" i="3"/>
  <c r="AX26" i="3"/>
  <c r="AW26" i="3"/>
  <c r="AV26" i="3"/>
  <c r="AU26" i="3"/>
  <c r="AT26" i="3"/>
  <c r="AS26" i="3"/>
  <c r="AR26" i="3"/>
  <c r="AQ26" i="3"/>
  <c r="AP26" i="3"/>
  <c r="AO26" i="3"/>
  <c r="AN26" i="3"/>
  <c r="AM26" i="3"/>
  <c r="AL26" i="3"/>
  <c r="AK26" i="3"/>
  <c r="AJ26" i="3"/>
  <c r="AI26" i="3"/>
  <c r="AH26" i="3"/>
  <c r="AG26" i="3"/>
  <c r="AF26" i="3"/>
  <c r="AE26" i="3"/>
  <c r="AD26" i="3"/>
  <c r="AC26" i="3"/>
  <c r="AB26" i="3"/>
  <c r="AA26" i="3"/>
  <c r="Z26" i="3"/>
  <c r="Y26" i="3"/>
  <c r="X26" i="3"/>
  <c r="W26" i="3"/>
  <c r="V26" i="3"/>
  <c r="U26" i="3"/>
  <c r="T26" i="3"/>
  <c r="S26" i="3"/>
  <c r="R26" i="3"/>
  <c r="Q26" i="3"/>
  <c r="P26" i="3"/>
  <c r="O26" i="3"/>
  <c r="N26" i="3"/>
  <c r="M26" i="3"/>
  <c r="L26" i="3"/>
  <c r="DM25" i="3"/>
  <c r="DL25" i="3"/>
  <c r="DK25" i="3"/>
  <c r="DJ25" i="3"/>
  <c r="DI25" i="3"/>
  <c r="DH25" i="3"/>
  <c r="DG25" i="3"/>
  <c r="DF25" i="3"/>
  <c r="DE25" i="3"/>
  <c r="DD25" i="3"/>
  <c r="DC25" i="3"/>
  <c r="DB25" i="3"/>
  <c r="DA25" i="3"/>
  <c r="CZ25" i="3"/>
  <c r="CY25" i="3"/>
  <c r="CX25" i="3"/>
  <c r="CW25" i="3"/>
  <c r="CV25" i="3"/>
  <c r="CU25" i="3"/>
  <c r="CT25" i="3"/>
  <c r="CS25" i="3"/>
  <c r="CR25" i="3"/>
  <c r="CQ25" i="3"/>
  <c r="CP25" i="3"/>
  <c r="CO25" i="3"/>
  <c r="CN25" i="3"/>
  <c r="CM25" i="3"/>
  <c r="CL25" i="3"/>
  <c r="CK25" i="3"/>
  <c r="CJ25" i="3"/>
  <c r="CI25" i="3"/>
  <c r="CH25" i="3"/>
  <c r="CG25" i="3"/>
  <c r="CF25" i="3"/>
  <c r="CE25" i="3"/>
  <c r="CD25" i="3"/>
  <c r="CC25" i="3"/>
  <c r="CB25" i="3"/>
  <c r="CA25" i="3"/>
  <c r="BZ25" i="3"/>
  <c r="BY25" i="3"/>
  <c r="BX25" i="3"/>
  <c r="BW25" i="3"/>
  <c r="BV25" i="3"/>
  <c r="BU25" i="3"/>
  <c r="BT25" i="3"/>
  <c r="BS25" i="3"/>
  <c r="BR25" i="3"/>
  <c r="BQ25" i="3"/>
  <c r="BP25" i="3"/>
  <c r="BO25" i="3"/>
  <c r="BN25" i="3"/>
  <c r="BM25" i="3"/>
  <c r="BL25" i="3"/>
  <c r="BK25" i="3"/>
  <c r="BJ25" i="3"/>
  <c r="BI25" i="3"/>
  <c r="BH25" i="3"/>
  <c r="BG25" i="3"/>
  <c r="BF25" i="3"/>
  <c r="BE25" i="3"/>
  <c r="BD25" i="3"/>
  <c r="BC25" i="3"/>
  <c r="BB25" i="3"/>
  <c r="BA25" i="3"/>
  <c r="AZ25" i="3"/>
  <c r="AY25" i="3"/>
  <c r="AX25" i="3"/>
  <c r="AW25" i="3"/>
  <c r="AV25" i="3"/>
  <c r="AU25" i="3"/>
  <c r="AT25" i="3"/>
  <c r="AS25" i="3"/>
  <c r="AR25" i="3"/>
  <c r="AQ25" i="3"/>
  <c r="AP25" i="3"/>
  <c r="AO25" i="3"/>
  <c r="AN25" i="3"/>
  <c r="AM25" i="3"/>
  <c r="AL25" i="3"/>
  <c r="AK25" i="3"/>
  <c r="AJ25" i="3"/>
  <c r="AI25" i="3"/>
  <c r="AH25" i="3"/>
  <c r="AG25" i="3"/>
  <c r="AF25" i="3"/>
  <c r="AE25" i="3"/>
  <c r="AD25" i="3"/>
  <c r="AC25" i="3"/>
  <c r="AB25" i="3"/>
  <c r="AA25" i="3"/>
  <c r="Z25" i="3"/>
  <c r="Y25" i="3"/>
  <c r="X25" i="3"/>
  <c r="W25" i="3"/>
  <c r="V25" i="3"/>
  <c r="U25" i="3"/>
  <c r="T25" i="3"/>
  <c r="S25" i="3"/>
  <c r="R25" i="3"/>
  <c r="Q25" i="3"/>
  <c r="P25" i="3"/>
  <c r="O25" i="3"/>
  <c r="N25" i="3"/>
  <c r="M25" i="3"/>
  <c r="L25" i="3"/>
  <c r="DM24" i="3"/>
  <c r="DL24" i="3"/>
  <c r="DK24" i="3"/>
  <c r="DJ24" i="3"/>
  <c r="DI24" i="3"/>
  <c r="DH24" i="3"/>
  <c r="DG24" i="3"/>
  <c r="DF24" i="3"/>
  <c r="DE24" i="3"/>
  <c r="DD24" i="3"/>
  <c r="DC24" i="3"/>
  <c r="DB24" i="3"/>
  <c r="DA24" i="3"/>
  <c r="CZ24" i="3"/>
  <c r="CY24" i="3"/>
  <c r="CX24" i="3"/>
  <c r="CW24" i="3"/>
  <c r="CV24" i="3"/>
  <c r="CU24" i="3"/>
  <c r="CT24" i="3"/>
  <c r="CS24" i="3"/>
  <c r="CR24" i="3"/>
  <c r="CQ24" i="3"/>
  <c r="CP24" i="3"/>
  <c r="CO24" i="3"/>
  <c r="CN24" i="3"/>
  <c r="CM24" i="3"/>
  <c r="CL24" i="3"/>
  <c r="CK24" i="3"/>
  <c r="CJ24" i="3"/>
  <c r="CI24" i="3"/>
  <c r="CH24" i="3"/>
  <c r="CG24" i="3"/>
  <c r="CF24" i="3"/>
  <c r="CE24" i="3"/>
  <c r="CD24" i="3"/>
  <c r="CC24" i="3"/>
  <c r="CB24" i="3"/>
  <c r="CA24" i="3"/>
  <c r="BZ24" i="3"/>
  <c r="BY24" i="3"/>
  <c r="BX24" i="3"/>
  <c r="BW24" i="3"/>
  <c r="BV24" i="3"/>
  <c r="BU24" i="3"/>
  <c r="BT24" i="3"/>
  <c r="BS24" i="3"/>
  <c r="BR24" i="3"/>
  <c r="BQ24" i="3"/>
  <c r="BP24" i="3"/>
  <c r="BO24" i="3"/>
  <c r="BN24" i="3"/>
  <c r="BM24" i="3"/>
  <c r="BL24" i="3"/>
  <c r="BK24" i="3"/>
  <c r="BJ24" i="3"/>
  <c r="BI24" i="3"/>
  <c r="BH24" i="3"/>
  <c r="BG24" i="3"/>
  <c r="BF24" i="3"/>
  <c r="BE24" i="3"/>
  <c r="BD24" i="3"/>
  <c r="BC24" i="3"/>
  <c r="BB24" i="3"/>
  <c r="BA24" i="3"/>
  <c r="AZ24" i="3"/>
  <c r="AY24" i="3"/>
  <c r="AX24" i="3"/>
  <c r="AW24" i="3"/>
  <c r="AV24" i="3"/>
  <c r="AU24" i="3"/>
  <c r="AT24" i="3"/>
  <c r="AS24" i="3"/>
  <c r="AR24" i="3"/>
  <c r="AQ24" i="3"/>
  <c r="AP24" i="3"/>
  <c r="AO24" i="3"/>
  <c r="AN24" i="3"/>
  <c r="AM24" i="3"/>
  <c r="AL24" i="3"/>
  <c r="AK24" i="3"/>
  <c r="AJ24" i="3"/>
  <c r="AI24" i="3"/>
  <c r="AH24" i="3"/>
  <c r="AG24" i="3"/>
  <c r="AF24" i="3"/>
  <c r="AE24" i="3"/>
  <c r="AD24" i="3"/>
  <c r="AC24" i="3"/>
  <c r="AB24" i="3"/>
  <c r="AA24" i="3"/>
  <c r="Z24" i="3"/>
  <c r="Y24" i="3"/>
  <c r="X24" i="3"/>
  <c r="W24" i="3"/>
  <c r="V24" i="3"/>
  <c r="U24" i="3"/>
  <c r="T24" i="3"/>
  <c r="S24" i="3"/>
  <c r="R24" i="3"/>
  <c r="Q24" i="3"/>
  <c r="P24" i="3"/>
  <c r="O24" i="3"/>
  <c r="N24" i="3"/>
  <c r="M24" i="3"/>
  <c r="L24" i="3"/>
  <c r="DM23" i="3"/>
  <c r="DL23" i="3"/>
  <c r="DK23" i="3"/>
  <c r="DJ23" i="3"/>
  <c r="DI23" i="3"/>
  <c r="DH23" i="3"/>
  <c r="DG23" i="3"/>
  <c r="DF23" i="3"/>
  <c r="DE23" i="3"/>
  <c r="DD23" i="3"/>
  <c r="DC23" i="3"/>
  <c r="DB23" i="3"/>
  <c r="DA23" i="3"/>
  <c r="CZ23" i="3"/>
  <c r="CY23" i="3"/>
  <c r="CX23" i="3"/>
  <c r="CW23" i="3"/>
  <c r="CV23" i="3"/>
  <c r="CU23" i="3"/>
  <c r="CT23" i="3"/>
  <c r="CS23" i="3"/>
  <c r="CR23" i="3"/>
  <c r="CQ23" i="3"/>
  <c r="CP23" i="3"/>
  <c r="CO23" i="3"/>
  <c r="CN23" i="3"/>
  <c r="CM23" i="3"/>
  <c r="CL23" i="3"/>
  <c r="CK23" i="3"/>
  <c r="CJ23" i="3"/>
  <c r="CI23" i="3"/>
  <c r="CH23" i="3"/>
  <c r="CG23" i="3"/>
  <c r="CF23" i="3"/>
  <c r="CE23" i="3"/>
  <c r="CD23" i="3"/>
  <c r="CC23" i="3"/>
  <c r="CB23" i="3"/>
  <c r="CA23" i="3"/>
  <c r="BZ23" i="3"/>
  <c r="BY23" i="3"/>
  <c r="BX23" i="3"/>
  <c r="BW23" i="3"/>
  <c r="BV23" i="3"/>
  <c r="BU23" i="3"/>
  <c r="BT23" i="3"/>
  <c r="BS23" i="3"/>
  <c r="BR23" i="3"/>
  <c r="BQ23" i="3"/>
  <c r="BP23" i="3"/>
  <c r="BO23" i="3"/>
  <c r="BN23" i="3"/>
  <c r="BM23" i="3"/>
  <c r="BL23" i="3"/>
  <c r="BK23" i="3"/>
  <c r="BJ23" i="3"/>
  <c r="BI23" i="3"/>
  <c r="BH23" i="3"/>
  <c r="BG23" i="3"/>
  <c r="BF23" i="3"/>
  <c r="BE23" i="3"/>
  <c r="BD23" i="3"/>
  <c r="BC23" i="3"/>
  <c r="BB23" i="3"/>
  <c r="BA23" i="3"/>
  <c r="AZ23" i="3"/>
  <c r="AY23" i="3"/>
  <c r="AX23" i="3"/>
  <c r="AW23" i="3"/>
  <c r="AV23" i="3"/>
  <c r="AU23" i="3"/>
  <c r="AT23" i="3"/>
  <c r="AS23" i="3"/>
  <c r="AR23" i="3"/>
  <c r="AQ23" i="3"/>
  <c r="AP23" i="3"/>
  <c r="AO23" i="3"/>
  <c r="AN23" i="3"/>
  <c r="AM23" i="3"/>
  <c r="AL23" i="3"/>
  <c r="AK23" i="3"/>
  <c r="AJ23" i="3"/>
  <c r="AI23" i="3"/>
  <c r="AH23" i="3"/>
  <c r="AG23" i="3"/>
  <c r="AF23" i="3"/>
  <c r="AE23" i="3"/>
  <c r="AD23" i="3"/>
  <c r="AC23" i="3"/>
  <c r="AB23" i="3"/>
  <c r="AA23" i="3"/>
  <c r="Z23" i="3"/>
  <c r="Y23" i="3"/>
  <c r="X23" i="3"/>
  <c r="W23" i="3"/>
  <c r="V23" i="3"/>
  <c r="U23" i="3"/>
  <c r="T23" i="3"/>
  <c r="S23" i="3"/>
  <c r="R23" i="3"/>
  <c r="Q23" i="3"/>
  <c r="P23" i="3"/>
  <c r="O23" i="3"/>
  <c r="N23" i="3"/>
  <c r="M23" i="3"/>
  <c r="L23" i="3"/>
  <c r="DM22" i="3"/>
  <c r="DL22" i="3"/>
  <c r="DK22" i="3"/>
  <c r="DJ22" i="3"/>
  <c r="DI22" i="3"/>
  <c r="DH22" i="3"/>
  <c r="DG22" i="3"/>
  <c r="DF22" i="3"/>
  <c r="DE22" i="3"/>
  <c r="DD22" i="3"/>
  <c r="DC22" i="3"/>
  <c r="DB22" i="3"/>
  <c r="DA22" i="3"/>
  <c r="CZ22" i="3"/>
  <c r="CY22" i="3"/>
  <c r="CX22" i="3"/>
  <c r="CW22" i="3"/>
  <c r="CV22" i="3"/>
  <c r="CU22" i="3"/>
  <c r="CT22" i="3"/>
  <c r="CS22" i="3"/>
  <c r="CR22" i="3"/>
  <c r="CQ22" i="3"/>
  <c r="CP22" i="3"/>
  <c r="CO22" i="3"/>
  <c r="CN22" i="3"/>
  <c r="CM22" i="3"/>
  <c r="CL22" i="3"/>
  <c r="CK22" i="3"/>
  <c r="CJ22" i="3"/>
  <c r="CI22" i="3"/>
  <c r="CH22" i="3"/>
  <c r="CG22" i="3"/>
  <c r="CF22" i="3"/>
  <c r="CE22" i="3"/>
  <c r="CD22" i="3"/>
  <c r="CC22" i="3"/>
  <c r="CB22" i="3"/>
  <c r="CA22" i="3"/>
  <c r="BZ22" i="3"/>
  <c r="BY22" i="3"/>
  <c r="BX22" i="3"/>
  <c r="BW22" i="3"/>
  <c r="BV22" i="3"/>
  <c r="BU22" i="3"/>
  <c r="BT22" i="3"/>
  <c r="BS22" i="3"/>
  <c r="BR22" i="3"/>
  <c r="BQ22" i="3"/>
  <c r="BP22" i="3"/>
  <c r="BO22" i="3"/>
  <c r="BN22" i="3"/>
  <c r="BM22" i="3"/>
  <c r="BL22" i="3"/>
  <c r="BK22" i="3"/>
  <c r="BJ22" i="3"/>
  <c r="BI22" i="3"/>
  <c r="BH22" i="3"/>
  <c r="BG22" i="3"/>
  <c r="BF22" i="3"/>
  <c r="BE22" i="3"/>
  <c r="BD22" i="3"/>
  <c r="BC22" i="3"/>
  <c r="BB22" i="3"/>
  <c r="BA22" i="3"/>
  <c r="AZ22" i="3"/>
  <c r="AY22" i="3"/>
  <c r="AX22" i="3"/>
  <c r="AW22" i="3"/>
  <c r="AV22" i="3"/>
  <c r="AU22" i="3"/>
  <c r="AT22" i="3"/>
  <c r="AS22" i="3"/>
  <c r="AR22" i="3"/>
  <c r="AQ22" i="3"/>
  <c r="AP22" i="3"/>
  <c r="AO22" i="3"/>
  <c r="AN22" i="3"/>
  <c r="AM22" i="3"/>
  <c r="AL22" i="3"/>
  <c r="AK22" i="3"/>
  <c r="AJ22" i="3"/>
  <c r="AI22" i="3"/>
  <c r="AH22" i="3"/>
  <c r="AG22" i="3"/>
  <c r="AF22" i="3"/>
  <c r="AE22" i="3"/>
  <c r="AD22" i="3"/>
  <c r="AC22" i="3"/>
  <c r="AB22" i="3"/>
  <c r="AA22" i="3"/>
  <c r="Z22" i="3"/>
  <c r="Y22" i="3"/>
  <c r="X22" i="3"/>
  <c r="W22" i="3"/>
  <c r="V22" i="3"/>
  <c r="U22" i="3"/>
  <c r="T22" i="3"/>
  <c r="S22" i="3"/>
  <c r="R22" i="3"/>
  <c r="Q22" i="3"/>
  <c r="P22" i="3"/>
  <c r="O22" i="3"/>
  <c r="N22" i="3"/>
  <c r="M22" i="3"/>
  <c r="L22" i="3"/>
  <c r="DM21" i="3"/>
  <c r="DL21" i="3"/>
  <c r="DK21" i="3"/>
  <c r="DJ21" i="3"/>
  <c r="DI21" i="3"/>
  <c r="DH21" i="3"/>
  <c r="DG21" i="3"/>
  <c r="DF21" i="3"/>
  <c r="DE21" i="3"/>
  <c r="DD21" i="3"/>
  <c r="DC21" i="3"/>
  <c r="DB21" i="3"/>
  <c r="DA21" i="3"/>
  <c r="CZ21" i="3"/>
  <c r="CY21" i="3"/>
  <c r="CX21" i="3"/>
  <c r="CW21" i="3"/>
  <c r="CV21" i="3"/>
  <c r="CU21" i="3"/>
  <c r="CT21" i="3"/>
  <c r="CS21" i="3"/>
  <c r="CR21" i="3"/>
  <c r="CQ21" i="3"/>
  <c r="CP21" i="3"/>
  <c r="CO21" i="3"/>
  <c r="CN21" i="3"/>
  <c r="CM21" i="3"/>
  <c r="CL21" i="3"/>
  <c r="CK21" i="3"/>
  <c r="CJ21" i="3"/>
  <c r="CI21" i="3"/>
  <c r="CH21" i="3"/>
  <c r="CG21" i="3"/>
  <c r="CF21" i="3"/>
  <c r="CE21" i="3"/>
  <c r="CD21" i="3"/>
  <c r="CC21" i="3"/>
  <c r="CB21" i="3"/>
  <c r="CA21" i="3"/>
  <c r="BZ21" i="3"/>
  <c r="BY21" i="3"/>
  <c r="BX21" i="3"/>
  <c r="BW21" i="3"/>
  <c r="BV21" i="3"/>
  <c r="BU21" i="3"/>
  <c r="BT21" i="3"/>
  <c r="BS21" i="3"/>
  <c r="BR21" i="3"/>
  <c r="BQ21" i="3"/>
  <c r="BP21" i="3"/>
  <c r="BO21" i="3"/>
  <c r="BN21" i="3"/>
  <c r="BM21" i="3"/>
  <c r="BL21" i="3"/>
  <c r="BK21" i="3"/>
  <c r="BJ21" i="3"/>
  <c r="BI21" i="3"/>
  <c r="BH21" i="3"/>
  <c r="BG21" i="3"/>
  <c r="BF21" i="3"/>
  <c r="BE21" i="3"/>
  <c r="BD21" i="3"/>
  <c r="BC21" i="3"/>
  <c r="BB21" i="3"/>
  <c r="BA21" i="3"/>
  <c r="AZ21" i="3"/>
  <c r="AY21" i="3"/>
  <c r="AX21" i="3"/>
  <c r="AW21" i="3"/>
  <c r="AV21" i="3"/>
  <c r="AU21" i="3"/>
  <c r="AT21" i="3"/>
  <c r="AS21" i="3"/>
  <c r="AR21" i="3"/>
  <c r="AQ21" i="3"/>
  <c r="AP21" i="3"/>
  <c r="AO21" i="3"/>
  <c r="AN21" i="3"/>
  <c r="AM21" i="3"/>
  <c r="AL21" i="3"/>
  <c r="AK21" i="3"/>
  <c r="AJ21" i="3"/>
  <c r="AI21" i="3"/>
  <c r="AH21" i="3"/>
  <c r="AG21" i="3"/>
  <c r="AF21" i="3"/>
  <c r="AE21" i="3"/>
  <c r="AD21" i="3"/>
  <c r="AC21" i="3"/>
  <c r="AB21" i="3"/>
  <c r="AA21" i="3"/>
  <c r="Z21" i="3"/>
  <c r="Y21" i="3"/>
  <c r="X21" i="3"/>
  <c r="W21" i="3"/>
  <c r="V21" i="3"/>
  <c r="U21" i="3"/>
  <c r="T21" i="3"/>
  <c r="S21" i="3"/>
  <c r="R21" i="3"/>
  <c r="Q21" i="3"/>
  <c r="P21" i="3"/>
  <c r="O21" i="3"/>
  <c r="N21" i="3"/>
  <c r="M21" i="3"/>
  <c r="L21" i="3"/>
  <c r="DM20" i="3"/>
  <c r="DL20" i="3"/>
  <c r="DK20" i="3"/>
  <c r="DJ20" i="3"/>
  <c r="DI20" i="3"/>
  <c r="DH20" i="3"/>
  <c r="DG20" i="3"/>
  <c r="DF20" i="3"/>
  <c r="DE20" i="3"/>
  <c r="DD20" i="3"/>
  <c r="DC20" i="3"/>
  <c r="DB20" i="3"/>
  <c r="DA20" i="3"/>
  <c r="CZ20" i="3"/>
  <c r="CY20" i="3"/>
  <c r="CX20" i="3"/>
  <c r="CW20" i="3"/>
  <c r="CV20" i="3"/>
  <c r="CU20" i="3"/>
  <c r="CT20" i="3"/>
  <c r="CS20" i="3"/>
  <c r="CR20" i="3"/>
  <c r="CQ20" i="3"/>
  <c r="CP20" i="3"/>
  <c r="CO20" i="3"/>
  <c r="CN20" i="3"/>
  <c r="CM20" i="3"/>
  <c r="CL20" i="3"/>
  <c r="CK20" i="3"/>
  <c r="CJ20" i="3"/>
  <c r="CI20" i="3"/>
  <c r="CH20" i="3"/>
  <c r="CG20" i="3"/>
  <c r="CF20" i="3"/>
  <c r="CE20" i="3"/>
  <c r="CD20" i="3"/>
  <c r="CC20" i="3"/>
  <c r="CB20" i="3"/>
  <c r="CA20" i="3"/>
  <c r="BZ20" i="3"/>
  <c r="BY20" i="3"/>
  <c r="BX20" i="3"/>
  <c r="BW20" i="3"/>
  <c r="BV20" i="3"/>
  <c r="BU20" i="3"/>
  <c r="BT20" i="3"/>
  <c r="BS20" i="3"/>
  <c r="BR20" i="3"/>
  <c r="BQ20" i="3"/>
  <c r="BP20" i="3"/>
  <c r="BO20" i="3"/>
  <c r="BN20" i="3"/>
  <c r="BM20" i="3"/>
  <c r="BL20" i="3"/>
  <c r="BK20" i="3"/>
  <c r="BJ20" i="3"/>
  <c r="BI20" i="3"/>
  <c r="BH20" i="3"/>
  <c r="BG20" i="3"/>
  <c r="BF20" i="3"/>
  <c r="BE20" i="3"/>
  <c r="BD20" i="3"/>
  <c r="BC20" i="3"/>
  <c r="BB20" i="3"/>
  <c r="BA20" i="3"/>
  <c r="AZ20" i="3"/>
  <c r="AY20" i="3"/>
  <c r="AX20" i="3"/>
  <c r="AW20" i="3"/>
  <c r="AV20" i="3"/>
  <c r="AU20" i="3"/>
  <c r="AT20" i="3"/>
  <c r="AS20" i="3"/>
  <c r="AR20" i="3"/>
  <c r="AQ20" i="3"/>
  <c r="AP20" i="3"/>
  <c r="AO20" i="3"/>
  <c r="AN20" i="3"/>
  <c r="AM20" i="3"/>
  <c r="AL20" i="3"/>
  <c r="AK20" i="3"/>
  <c r="AJ20" i="3"/>
  <c r="AI20" i="3"/>
  <c r="AH20" i="3"/>
  <c r="AG20" i="3"/>
  <c r="AF20" i="3"/>
  <c r="AE20" i="3"/>
  <c r="AD20" i="3"/>
  <c r="AC20" i="3"/>
  <c r="AB20" i="3"/>
  <c r="AA20" i="3"/>
  <c r="Z20" i="3"/>
  <c r="Y20" i="3"/>
  <c r="X20" i="3"/>
  <c r="W20" i="3"/>
  <c r="V20" i="3"/>
  <c r="U20" i="3"/>
  <c r="T20" i="3"/>
  <c r="S20" i="3"/>
  <c r="R20" i="3"/>
  <c r="Q20" i="3"/>
  <c r="P20" i="3"/>
  <c r="O20" i="3"/>
  <c r="N20" i="3"/>
  <c r="M20" i="3"/>
  <c r="L20" i="3"/>
  <c r="DM19" i="3"/>
  <c r="DL19" i="3"/>
  <c r="DK19" i="3"/>
  <c r="DJ19" i="3"/>
  <c r="DI19" i="3"/>
  <c r="DH19" i="3"/>
  <c r="DG19" i="3"/>
  <c r="DF19" i="3"/>
  <c r="DE19" i="3"/>
  <c r="DD19" i="3"/>
  <c r="DC19" i="3"/>
  <c r="DB19" i="3"/>
  <c r="DA19" i="3"/>
  <c r="CZ19" i="3"/>
  <c r="CY19" i="3"/>
  <c r="CX19" i="3"/>
  <c r="CW19" i="3"/>
  <c r="CV19" i="3"/>
  <c r="CU19" i="3"/>
  <c r="CT19" i="3"/>
  <c r="CS19" i="3"/>
  <c r="CR19" i="3"/>
  <c r="CQ19" i="3"/>
  <c r="CP19" i="3"/>
  <c r="CO19" i="3"/>
  <c r="CN19" i="3"/>
  <c r="CM19" i="3"/>
  <c r="CL19" i="3"/>
  <c r="CK19" i="3"/>
  <c r="CJ19" i="3"/>
  <c r="CI19" i="3"/>
  <c r="CH19" i="3"/>
  <c r="CG19" i="3"/>
  <c r="CF19" i="3"/>
  <c r="CE19" i="3"/>
  <c r="CD19" i="3"/>
  <c r="CC19" i="3"/>
  <c r="CB19" i="3"/>
  <c r="CA19" i="3"/>
  <c r="BZ19" i="3"/>
  <c r="BY19" i="3"/>
  <c r="BX19" i="3"/>
  <c r="BW19" i="3"/>
  <c r="BV19" i="3"/>
  <c r="BU19" i="3"/>
  <c r="BT19" i="3"/>
  <c r="BS19" i="3"/>
  <c r="BR19" i="3"/>
  <c r="BQ19" i="3"/>
  <c r="BP19" i="3"/>
  <c r="BO19" i="3"/>
  <c r="BN19" i="3"/>
  <c r="BM19" i="3"/>
  <c r="BL19" i="3"/>
  <c r="BK19" i="3"/>
  <c r="BJ19" i="3"/>
  <c r="BI19" i="3"/>
  <c r="BH19" i="3"/>
  <c r="BG19" i="3"/>
  <c r="BF19" i="3"/>
  <c r="BE19" i="3"/>
  <c r="BD19" i="3"/>
  <c r="BC19" i="3"/>
  <c r="BB19" i="3"/>
  <c r="BA19" i="3"/>
  <c r="AZ19" i="3"/>
  <c r="AY19" i="3"/>
  <c r="AX19" i="3"/>
  <c r="AW19" i="3"/>
  <c r="AV19" i="3"/>
  <c r="AU19" i="3"/>
  <c r="AT19" i="3"/>
  <c r="AS19" i="3"/>
  <c r="AR19" i="3"/>
  <c r="AQ19" i="3"/>
  <c r="AP19" i="3"/>
  <c r="AO19" i="3"/>
  <c r="AN19" i="3"/>
  <c r="AM19" i="3"/>
  <c r="AL19" i="3"/>
  <c r="AK19" i="3"/>
  <c r="AJ19" i="3"/>
  <c r="AI19" i="3"/>
  <c r="AH19" i="3"/>
  <c r="AG19" i="3"/>
  <c r="AF19" i="3"/>
  <c r="AE19" i="3"/>
  <c r="AD19" i="3"/>
  <c r="AC19" i="3"/>
  <c r="AB19" i="3"/>
  <c r="AA19" i="3"/>
  <c r="Z19" i="3"/>
  <c r="Y19" i="3"/>
  <c r="X19" i="3"/>
  <c r="W19" i="3"/>
  <c r="V19" i="3"/>
  <c r="U19" i="3"/>
  <c r="T19" i="3"/>
  <c r="S19" i="3"/>
  <c r="R19" i="3"/>
  <c r="Q19" i="3"/>
  <c r="P19" i="3"/>
  <c r="O19" i="3"/>
  <c r="N19" i="3"/>
  <c r="M19" i="3"/>
  <c r="L19" i="3"/>
  <c r="DM18" i="3"/>
  <c r="DL18" i="3"/>
  <c r="DK18" i="3"/>
  <c r="DJ18" i="3"/>
  <c r="DI18" i="3"/>
  <c r="DH18" i="3"/>
  <c r="DG18" i="3"/>
  <c r="DF18" i="3"/>
  <c r="DE18" i="3"/>
  <c r="DD18" i="3"/>
  <c r="DC18" i="3"/>
  <c r="DB18" i="3"/>
  <c r="DA18" i="3"/>
  <c r="CZ18" i="3"/>
  <c r="CY18" i="3"/>
  <c r="CX18" i="3"/>
  <c r="CW18" i="3"/>
  <c r="CV18" i="3"/>
  <c r="CU18" i="3"/>
  <c r="CT18" i="3"/>
  <c r="CS18" i="3"/>
  <c r="CR18" i="3"/>
  <c r="CQ18" i="3"/>
  <c r="CP18" i="3"/>
  <c r="CO18" i="3"/>
  <c r="CN18" i="3"/>
  <c r="CM18" i="3"/>
  <c r="CL18" i="3"/>
  <c r="CK18" i="3"/>
  <c r="CJ18" i="3"/>
  <c r="CI18" i="3"/>
  <c r="CH18" i="3"/>
  <c r="CG18" i="3"/>
  <c r="CF18" i="3"/>
  <c r="CE18" i="3"/>
  <c r="CD18" i="3"/>
  <c r="CC18" i="3"/>
  <c r="CB18" i="3"/>
  <c r="CA18" i="3"/>
  <c r="BZ18" i="3"/>
  <c r="BY18" i="3"/>
  <c r="BX18" i="3"/>
  <c r="BW18" i="3"/>
  <c r="BV18" i="3"/>
  <c r="BU18" i="3"/>
  <c r="BT18" i="3"/>
  <c r="BS18" i="3"/>
  <c r="BR18" i="3"/>
  <c r="BQ18" i="3"/>
  <c r="BP18" i="3"/>
  <c r="BO18" i="3"/>
  <c r="BN18" i="3"/>
  <c r="BM18" i="3"/>
  <c r="BL18" i="3"/>
  <c r="BK18" i="3"/>
  <c r="BJ18" i="3"/>
  <c r="BI18" i="3"/>
  <c r="BH18" i="3"/>
  <c r="BG18" i="3"/>
  <c r="BF18" i="3"/>
  <c r="BE18" i="3"/>
  <c r="BD18" i="3"/>
  <c r="BC18" i="3"/>
  <c r="BB18" i="3"/>
  <c r="BA18" i="3"/>
  <c r="AZ18" i="3"/>
  <c r="AY18" i="3"/>
  <c r="AX18" i="3"/>
  <c r="AW18" i="3"/>
  <c r="AV18" i="3"/>
  <c r="AU18" i="3"/>
  <c r="AT18" i="3"/>
  <c r="AS18" i="3"/>
  <c r="AR18" i="3"/>
  <c r="AQ18" i="3"/>
  <c r="AP18" i="3"/>
  <c r="AO18" i="3"/>
  <c r="AN18" i="3"/>
  <c r="AM18" i="3"/>
  <c r="AL18" i="3"/>
  <c r="AK18" i="3"/>
  <c r="AJ18" i="3"/>
  <c r="AI18" i="3"/>
  <c r="AH18" i="3"/>
  <c r="AG18" i="3"/>
  <c r="AF18" i="3"/>
  <c r="AE18" i="3"/>
  <c r="AD18" i="3"/>
  <c r="AC18" i="3"/>
  <c r="AB18" i="3"/>
  <c r="AA18" i="3"/>
  <c r="Z18" i="3"/>
  <c r="Y18" i="3"/>
  <c r="X18" i="3"/>
  <c r="W18" i="3"/>
  <c r="V18" i="3"/>
  <c r="U18" i="3"/>
  <c r="T18" i="3"/>
  <c r="S18" i="3"/>
  <c r="R18" i="3"/>
  <c r="Q18" i="3"/>
  <c r="P18" i="3"/>
  <c r="O18" i="3"/>
  <c r="N18" i="3"/>
  <c r="M18" i="3"/>
  <c r="L18" i="3"/>
  <c r="DM17" i="3"/>
  <c r="DL17" i="3"/>
  <c r="DK17" i="3"/>
  <c r="DJ17" i="3"/>
  <c r="DI17" i="3"/>
  <c r="DH17" i="3"/>
  <c r="DG17" i="3"/>
  <c r="DF17" i="3"/>
  <c r="DE17" i="3"/>
  <c r="DD17" i="3"/>
  <c r="DC17" i="3"/>
  <c r="DB17" i="3"/>
  <c r="DA17" i="3"/>
  <c r="CZ17" i="3"/>
  <c r="CY17" i="3"/>
  <c r="CX17" i="3"/>
  <c r="CW17" i="3"/>
  <c r="CV17" i="3"/>
  <c r="CU17" i="3"/>
  <c r="CT17" i="3"/>
  <c r="CS17" i="3"/>
  <c r="CR17" i="3"/>
  <c r="CQ17" i="3"/>
  <c r="CP17" i="3"/>
  <c r="CO17" i="3"/>
  <c r="CN17" i="3"/>
  <c r="CM17" i="3"/>
  <c r="CL17" i="3"/>
  <c r="CK17" i="3"/>
  <c r="CJ17" i="3"/>
  <c r="CI17" i="3"/>
  <c r="CH17" i="3"/>
  <c r="CG17" i="3"/>
  <c r="CF17" i="3"/>
  <c r="CE17" i="3"/>
  <c r="CD17" i="3"/>
  <c r="CC17" i="3"/>
  <c r="CB17" i="3"/>
  <c r="CA17" i="3"/>
  <c r="BZ17" i="3"/>
  <c r="BY17" i="3"/>
  <c r="BX17" i="3"/>
  <c r="BW17" i="3"/>
  <c r="BV17" i="3"/>
  <c r="BU17" i="3"/>
  <c r="BT17" i="3"/>
  <c r="BS17" i="3"/>
  <c r="BR17" i="3"/>
  <c r="BQ17" i="3"/>
  <c r="BP17" i="3"/>
  <c r="BO17" i="3"/>
  <c r="BN17" i="3"/>
  <c r="BM17" i="3"/>
  <c r="BL17" i="3"/>
  <c r="BK17" i="3"/>
  <c r="BJ17" i="3"/>
  <c r="BI17" i="3"/>
  <c r="BH17" i="3"/>
  <c r="BG17" i="3"/>
  <c r="BF17" i="3"/>
  <c r="BE17" i="3"/>
  <c r="BD17" i="3"/>
  <c r="BC17" i="3"/>
  <c r="BB17" i="3"/>
  <c r="BA17" i="3"/>
  <c r="AZ17" i="3"/>
  <c r="AY17" i="3"/>
  <c r="AX17" i="3"/>
  <c r="AW17" i="3"/>
  <c r="AV17" i="3"/>
  <c r="AU17" i="3"/>
  <c r="AT17" i="3"/>
  <c r="AS17" i="3"/>
  <c r="AR17" i="3"/>
  <c r="AQ17" i="3"/>
  <c r="AP17" i="3"/>
  <c r="AO17" i="3"/>
  <c r="AN17" i="3"/>
  <c r="AM17" i="3"/>
  <c r="AL17" i="3"/>
  <c r="AK17" i="3"/>
  <c r="AJ17" i="3"/>
  <c r="AI17" i="3"/>
  <c r="AH17" i="3"/>
  <c r="AG17" i="3"/>
  <c r="AF17" i="3"/>
  <c r="AE17" i="3"/>
  <c r="AD17" i="3"/>
  <c r="AC17" i="3"/>
  <c r="AB17" i="3"/>
  <c r="AA17" i="3"/>
  <c r="Z17" i="3"/>
  <c r="Y17" i="3"/>
  <c r="X17" i="3"/>
  <c r="W17" i="3"/>
  <c r="V17" i="3"/>
  <c r="U17" i="3"/>
  <c r="T17" i="3"/>
  <c r="S17" i="3"/>
  <c r="R17" i="3"/>
  <c r="Q17" i="3"/>
  <c r="P17" i="3"/>
  <c r="O17" i="3"/>
  <c r="N17" i="3"/>
  <c r="M17" i="3"/>
  <c r="L17" i="3"/>
  <c r="DM16" i="3"/>
  <c r="DL16" i="3"/>
  <c r="DK16" i="3"/>
  <c r="DJ16" i="3"/>
  <c r="DI16" i="3"/>
  <c r="DH16" i="3"/>
  <c r="DG16" i="3"/>
  <c r="DF16" i="3"/>
  <c r="DE16" i="3"/>
  <c r="DD16" i="3"/>
  <c r="DC16" i="3"/>
  <c r="DB16" i="3"/>
  <c r="DA16" i="3"/>
  <c r="CZ16" i="3"/>
  <c r="CY16" i="3"/>
  <c r="CX16" i="3"/>
  <c r="CW16" i="3"/>
  <c r="CV16" i="3"/>
  <c r="CU16" i="3"/>
  <c r="CT16" i="3"/>
  <c r="CS16" i="3"/>
  <c r="CR16" i="3"/>
  <c r="CQ16" i="3"/>
  <c r="CP16" i="3"/>
  <c r="CO16" i="3"/>
  <c r="CN16" i="3"/>
  <c r="CM16" i="3"/>
  <c r="CL16" i="3"/>
  <c r="CK16" i="3"/>
  <c r="CJ16" i="3"/>
  <c r="CI16" i="3"/>
  <c r="CH16" i="3"/>
  <c r="CG16" i="3"/>
  <c r="CF16" i="3"/>
  <c r="CE16" i="3"/>
  <c r="CD16" i="3"/>
  <c r="CC16" i="3"/>
  <c r="CB16" i="3"/>
  <c r="CA16" i="3"/>
  <c r="BZ16" i="3"/>
  <c r="BY16" i="3"/>
  <c r="BX16" i="3"/>
  <c r="BW16" i="3"/>
  <c r="BV16" i="3"/>
  <c r="BU16" i="3"/>
  <c r="BT16" i="3"/>
  <c r="BS16" i="3"/>
  <c r="BR16" i="3"/>
  <c r="BQ16" i="3"/>
  <c r="BP16" i="3"/>
  <c r="BO16" i="3"/>
  <c r="BN16" i="3"/>
  <c r="BM16" i="3"/>
  <c r="BL16" i="3"/>
  <c r="BK16" i="3"/>
  <c r="BJ16" i="3"/>
  <c r="BI16" i="3"/>
  <c r="BH16" i="3"/>
  <c r="BG16" i="3"/>
  <c r="BF16" i="3"/>
  <c r="BE16" i="3"/>
  <c r="BD16" i="3"/>
  <c r="BC16" i="3"/>
  <c r="BB16" i="3"/>
  <c r="BA16" i="3"/>
  <c r="AZ16" i="3"/>
  <c r="AY16" i="3"/>
  <c r="AX16" i="3"/>
  <c r="AW16" i="3"/>
  <c r="AV16" i="3"/>
  <c r="AU16" i="3"/>
  <c r="AT16" i="3"/>
  <c r="AS16" i="3"/>
  <c r="AR16" i="3"/>
  <c r="AQ16" i="3"/>
  <c r="AP16" i="3"/>
  <c r="AO16" i="3"/>
  <c r="AN16" i="3"/>
  <c r="AM16" i="3"/>
  <c r="AL16" i="3"/>
  <c r="AK16" i="3"/>
  <c r="AJ16" i="3"/>
  <c r="AI16" i="3"/>
  <c r="AH16" i="3"/>
  <c r="AG16" i="3"/>
  <c r="AF16" i="3"/>
  <c r="AE16" i="3"/>
  <c r="AD16" i="3"/>
  <c r="AC16" i="3"/>
  <c r="AB16" i="3"/>
  <c r="AA16" i="3"/>
  <c r="Z16" i="3"/>
  <c r="Y16" i="3"/>
  <c r="X16" i="3"/>
  <c r="W16" i="3"/>
  <c r="V16" i="3"/>
  <c r="U16" i="3"/>
  <c r="T16" i="3"/>
  <c r="S16" i="3"/>
  <c r="R16" i="3"/>
  <c r="Q16" i="3"/>
  <c r="P16" i="3"/>
  <c r="O16" i="3"/>
  <c r="N16" i="3"/>
  <c r="M16" i="3"/>
  <c r="L16" i="3"/>
  <c r="DM15" i="3"/>
  <c r="DL15" i="3"/>
  <c r="DK15" i="3"/>
  <c r="DJ15" i="3"/>
  <c r="DI15" i="3"/>
  <c r="DH15" i="3"/>
  <c r="DG15" i="3"/>
  <c r="DF15" i="3"/>
  <c r="DE15" i="3"/>
  <c r="DD15" i="3"/>
  <c r="DC15" i="3"/>
  <c r="DB15" i="3"/>
  <c r="DA15" i="3"/>
  <c r="CZ15" i="3"/>
  <c r="CY15" i="3"/>
  <c r="CX15" i="3"/>
  <c r="CW15" i="3"/>
  <c r="CV15" i="3"/>
  <c r="CU15" i="3"/>
  <c r="CT15" i="3"/>
  <c r="CS15" i="3"/>
  <c r="CR15" i="3"/>
  <c r="CQ15" i="3"/>
  <c r="CP15" i="3"/>
  <c r="CO15" i="3"/>
  <c r="CN15" i="3"/>
  <c r="CM15" i="3"/>
  <c r="CL15" i="3"/>
  <c r="CK15" i="3"/>
  <c r="CJ15" i="3"/>
  <c r="CI15" i="3"/>
  <c r="CH15" i="3"/>
  <c r="CG15" i="3"/>
  <c r="CF15" i="3"/>
  <c r="CE15" i="3"/>
  <c r="CD15" i="3"/>
  <c r="CC15" i="3"/>
  <c r="CB15" i="3"/>
  <c r="CA15" i="3"/>
  <c r="BZ15" i="3"/>
  <c r="BY15" i="3"/>
  <c r="BX15" i="3"/>
  <c r="BW15" i="3"/>
  <c r="BV15" i="3"/>
  <c r="BU15" i="3"/>
  <c r="BT15" i="3"/>
  <c r="BS15" i="3"/>
  <c r="BR15" i="3"/>
  <c r="BQ15" i="3"/>
  <c r="BP15" i="3"/>
  <c r="BO15" i="3"/>
  <c r="BN15" i="3"/>
  <c r="BM15" i="3"/>
  <c r="BL15" i="3"/>
  <c r="BK15" i="3"/>
  <c r="BJ15" i="3"/>
  <c r="BI15" i="3"/>
  <c r="BH15" i="3"/>
  <c r="BG15" i="3"/>
  <c r="BF15" i="3"/>
  <c r="BE15" i="3"/>
  <c r="BD15" i="3"/>
  <c r="BC15" i="3"/>
  <c r="BB15" i="3"/>
  <c r="BA15" i="3"/>
  <c r="AZ15" i="3"/>
  <c r="AY15" i="3"/>
  <c r="AX15" i="3"/>
  <c r="AW15" i="3"/>
  <c r="AV15" i="3"/>
  <c r="AU15" i="3"/>
  <c r="AT15" i="3"/>
  <c r="AS15" i="3"/>
  <c r="AR15" i="3"/>
  <c r="AQ15" i="3"/>
  <c r="AP15" i="3"/>
  <c r="AO15" i="3"/>
  <c r="AN15" i="3"/>
  <c r="AM15" i="3"/>
  <c r="AL15" i="3"/>
  <c r="AK15" i="3"/>
  <c r="AJ15" i="3"/>
  <c r="AI15" i="3"/>
  <c r="AH15" i="3"/>
  <c r="AG15" i="3"/>
  <c r="AF15" i="3"/>
  <c r="AE15" i="3"/>
  <c r="AD15" i="3"/>
  <c r="AC15" i="3"/>
  <c r="AB15" i="3"/>
  <c r="AA15" i="3"/>
  <c r="Z15" i="3"/>
  <c r="Y15" i="3"/>
  <c r="X15" i="3"/>
  <c r="W15" i="3"/>
  <c r="V15" i="3"/>
  <c r="U15" i="3"/>
  <c r="T15" i="3"/>
  <c r="S15" i="3"/>
  <c r="R15" i="3"/>
  <c r="Q15" i="3"/>
  <c r="P15" i="3"/>
  <c r="O15" i="3"/>
  <c r="N15" i="3"/>
  <c r="M15" i="3"/>
  <c r="L15" i="3"/>
  <c r="DM14" i="3"/>
  <c r="DL14" i="3"/>
  <c r="DK14" i="3"/>
  <c r="DJ14" i="3"/>
  <c r="DI14" i="3"/>
  <c r="DH14" i="3"/>
  <c r="DG14" i="3"/>
  <c r="DF14" i="3"/>
  <c r="DE14" i="3"/>
  <c r="DD14" i="3"/>
  <c r="DC14" i="3"/>
  <c r="DB14" i="3"/>
  <c r="DA14" i="3"/>
  <c r="CZ14" i="3"/>
  <c r="CY14" i="3"/>
  <c r="CX14" i="3"/>
  <c r="CW14" i="3"/>
  <c r="CV14" i="3"/>
  <c r="CU14" i="3"/>
  <c r="CT14" i="3"/>
  <c r="CS14" i="3"/>
  <c r="CR14" i="3"/>
  <c r="CQ14" i="3"/>
  <c r="CP14" i="3"/>
  <c r="CO14" i="3"/>
  <c r="CN14" i="3"/>
  <c r="CM14" i="3"/>
  <c r="CL14" i="3"/>
  <c r="CK14" i="3"/>
  <c r="CJ14" i="3"/>
  <c r="CI14" i="3"/>
  <c r="CH14" i="3"/>
  <c r="CG14" i="3"/>
  <c r="CF14" i="3"/>
  <c r="CE14" i="3"/>
  <c r="CD14" i="3"/>
  <c r="CC14" i="3"/>
  <c r="CB14" i="3"/>
  <c r="CA14" i="3"/>
  <c r="BZ14" i="3"/>
  <c r="BY14" i="3"/>
  <c r="BX14" i="3"/>
  <c r="BW14" i="3"/>
  <c r="BV14" i="3"/>
  <c r="BU14" i="3"/>
  <c r="BT14" i="3"/>
  <c r="BS14" i="3"/>
  <c r="BR14" i="3"/>
  <c r="BQ14" i="3"/>
  <c r="BP14" i="3"/>
  <c r="BO14" i="3"/>
  <c r="BN14" i="3"/>
  <c r="BM14" i="3"/>
  <c r="BL14" i="3"/>
  <c r="BK14" i="3"/>
  <c r="BJ14" i="3"/>
  <c r="BI14" i="3"/>
  <c r="BH14" i="3"/>
  <c r="BG14" i="3"/>
  <c r="BF14" i="3"/>
  <c r="BE14" i="3"/>
  <c r="BD14" i="3"/>
  <c r="BC14" i="3"/>
  <c r="BB14" i="3"/>
  <c r="BA14" i="3"/>
  <c r="AZ14" i="3"/>
  <c r="AY14" i="3"/>
  <c r="AX14" i="3"/>
  <c r="AW14" i="3"/>
  <c r="AV14" i="3"/>
  <c r="AU14" i="3"/>
  <c r="AT14" i="3"/>
  <c r="AS14" i="3"/>
  <c r="AR14" i="3"/>
  <c r="AQ14" i="3"/>
  <c r="AP14" i="3"/>
  <c r="AO14" i="3"/>
  <c r="AN14" i="3"/>
  <c r="AM14" i="3"/>
  <c r="AL14" i="3"/>
  <c r="AK14" i="3"/>
  <c r="AJ14" i="3"/>
  <c r="AI14" i="3"/>
  <c r="AH14" i="3"/>
  <c r="AG14" i="3"/>
  <c r="AF14" i="3"/>
  <c r="AE14" i="3"/>
  <c r="AD14" i="3"/>
  <c r="AC14" i="3"/>
  <c r="AB14" i="3"/>
  <c r="AA14" i="3"/>
  <c r="Z14" i="3"/>
  <c r="Y14" i="3"/>
  <c r="X14" i="3"/>
  <c r="W14" i="3"/>
  <c r="V14" i="3"/>
  <c r="U14" i="3"/>
  <c r="T14" i="3"/>
  <c r="S14" i="3"/>
  <c r="R14" i="3"/>
  <c r="Q14" i="3"/>
  <c r="P14" i="3"/>
  <c r="O14" i="3"/>
  <c r="N14" i="3"/>
  <c r="M14" i="3"/>
  <c r="L14" i="3"/>
  <c r="DM13" i="3"/>
  <c r="DL13" i="3"/>
  <c r="DK13" i="3"/>
  <c r="DJ13" i="3"/>
  <c r="DI13" i="3"/>
  <c r="DH13" i="3"/>
  <c r="DG13" i="3"/>
  <c r="DF13" i="3"/>
  <c r="DE13" i="3"/>
  <c r="DD13" i="3"/>
  <c r="DC13" i="3"/>
  <c r="DB13" i="3"/>
  <c r="DA13" i="3"/>
  <c r="CZ13" i="3"/>
  <c r="CY13" i="3"/>
  <c r="CX13" i="3"/>
  <c r="CW13" i="3"/>
  <c r="CV13" i="3"/>
  <c r="CU13" i="3"/>
  <c r="CT13" i="3"/>
  <c r="CS13" i="3"/>
  <c r="CR13" i="3"/>
  <c r="CQ13" i="3"/>
  <c r="CP13" i="3"/>
  <c r="CO13" i="3"/>
  <c r="CN13" i="3"/>
  <c r="CM13" i="3"/>
  <c r="CL13" i="3"/>
  <c r="CK13" i="3"/>
  <c r="CJ13" i="3"/>
  <c r="CI13" i="3"/>
  <c r="CH13" i="3"/>
  <c r="CG13" i="3"/>
  <c r="CF13" i="3"/>
  <c r="CE13" i="3"/>
  <c r="CD13" i="3"/>
  <c r="CC13" i="3"/>
  <c r="CB13" i="3"/>
  <c r="CA13" i="3"/>
  <c r="BZ13" i="3"/>
  <c r="BY13" i="3"/>
  <c r="BX13" i="3"/>
  <c r="BW13" i="3"/>
  <c r="BV13" i="3"/>
  <c r="BU13" i="3"/>
  <c r="BT13" i="3"/>
  <c r="BS13" i="3"/>
  <c r="BR13" i="3"/>
  <c r="BQ13" i="3"/>
  <c r="BP13" i="3"/>
  <c r="BO13" i="3"/>
  <c r="BN13" i="3"/>
  <c r="BM13" i="3"/>
  <c r="BL13" i="3"/>
  <c r="BK13" i="3"/>
  <c r="BJ13" i="3"/>
  <c r="BI13" i="3"/>
  <c r="BH13" i="3"/>
  <c r="BG13" i="3"/>
  <c r="BF13" i="3"/>
  <c r="BE13" i="3"/>
  <c r="BD13" i="3"/>
  <c r="BC13" i="3"/>
  <c r="BB13" i="3"/>
  <c r="BA13" i="3"/>
  <c r="AZ13" i="3"/>
  <c r="AY13" i="3"/>
  <c r="AX13" i="3"/>
  <c r="AW13" i="3"/>
  <c r="AV13" i="3"/>
  <c r="AU13" i="3"/>
  <c r="AT13" i="3"/>
  <c r="AS13" i="3"/>
  <c r="AR13" i="3"/>
  <c r="AQ13" i="3"/>
  <c r="AP13" i="3"/>
  <c r="AO13" i="3"/>
  <c r="AN13" i="3"/>
  <c r="AM13" i="3"/>
  <c r="AL13" i="3"/>
  <c r="AK13" i="3"/>
  <c r="AJ13" i="3"/>
  <c r="AI13" i="3"/>
  <c r="AH13" i="3"/>
  <c r="AG13" i="3"/>
  <c r="AF13" i="3"/>
  <c r="AE13" i="3"/>
  <c r="AD13" i="3"/>
  <c r="AC13" i="3"/>
  <c r="AB13" i="3"/>
  <c r="AA13" i="3"/>
  <c r="Z13" i="3"/>
  <c r="Y13" i="3"/>
  <c r="X13" i="3"/>
  <c r="W13" i="3"/>
  <c r="V13" i="3"/>
  <c r="U13" i="3"/>
  <c r="T13" i="3"/>
  <c r="S13" i="3"/>
  <c r="R13" i="3"/>
  <c r="Q13" i="3"/>
  <c r="P13" i="3"/>
  <c r="O13" i="3"/>
  <c r="N13" i="3"/>
  <c r="M13" i="3"/>
  <c r="L13" i="3"/>
  <c r="DM12" i="3"/>
  <c r="DL12" i="3"/>
  <c r="DK12" i="3"/>
  <c r="DJ12" i="3"/>
  <c r="DI12" i="3"/>
  <c r="DH12" i="3"/>
  <c r="DG12" i="3"/>
  <c r="DF12" i="3"/>
  <c r="DE12" i="3"/>
  <c r="DD12" i="3"/>
  <c r="DC12" i="3"/>
  <c r="DB12" i="3"/>
  <c r="DA12" i="3"/>
  <c r="CZ12" i="3"/>
  <c r="CY12" i="3"/>
  <c r="CX12" i="3"/>
  <c r="CW12" i="3"/>
  <c r="CV12" i="3"/>
  <c r="CU12" i="3"/>
  <c r="CT12" i="3"/>
  <c r="CS12" i="3"/>
  <c r="CR12" i="3"/>
  <c r="CQ12" i="3"/>
  <c r="CP12" i="3"/>
  <c r="CO12" i="3"/>
  <c r="CN12" i="3"/>
  <c r="CM12" i="3"/>
  <c r="CL12" i="3"/>
  <c r="CK12" i="3"/>
  <c r="CJ12" i="3"/>
  <c r="CI12" i="3"/>
  <c r="CH12" i="3"/>
  <c r="CG12" i="3"/>
  <c r="CF12" i="3"/>
  <c r="CE12" i="3"/>
  <c r="CD12" i="3"/>
  <c r="CC12" i="3"/>
  <c r="CB12" i="3"/>
  <c r="CA12" i="3"/>
  <c r="BZ12" i="3"/>
  <c r="BY12" i="3"/>
  <c r="BX12" i="3"/>
  <c r="BW12" i="3"/>
  <c r="BV12" i="3"/>
  <c r="BU12" i="3"/>
  <c r="BT12" i="3"/>
  <c r="BS12" i="3"/>
  <c r="BR12" i="3"/>
  <c r="BQ12" i="3"/>
  <c r="BP12" i="3"/>
  <c r="BO12" i="3"/>
  <c r="BN12" i="3"/>
  <c r="BM12" i="3"/>
  <c r="BL12" i="3"/>
  <c r="BK12" i="3"/>
  <c r="BJ12" i="3"/>
  <c r="BI12" i="3"/>
  <c r="BH12" i="3"/>
  <c r="BG12" i="3"/>
  <c r="BF12" i="3"/>
  <c r="BE12" i="3"/>
  <c r="BD12" i="3"/>
  <c r="BC12" i="3"/>
  <c r="BB12" i="3"/>
  <c r="BA12" i="3"/>
  <c r="AZ12" i="3"/>
  <c r="AY12" i="3"/>
  <c r="AX12" i="3"/>
  <c r="AW12" i="3"/>
  <c r="AV12" i="3"/>
  <c r="AU12" i="3"/>
  <c r="AT12" i="3"/>
  <c r="AS12" i="3"/>
  <c r="AR12" i="3"/>
  <c r="AQ12" i="3"/>
  <c r="AP12" i="3"/>
  <c r="AO12" i="3"/>
  <c r="AN12" i="3"/>
  <c r="AM12" i="3"/>
  <c r="AL12" i="3"/>
  <c r="AK12" i="3"/>
  <c r="AJ12" i="3"/>
  <c r="AI12" i="3"/>
  <c r="AH12" i="3"/>
  <c r="AG12" i="3"/>
  <c r="AF12" i="3"/>
  <c r="AE12" i="3"/>
  <c r="AD12" i="3"/>
  <c r="AC12" i="3"/>
  <c r="AB12" i="3"/>
  <c r="AA12" i="3"/>
  <c r="Z12" i="3"/>
  <c r="Y12" i="3"/>
  <c r="X12" i="3"/>
  <c r="W12" i="3"/>
  <c r="V12" i="3"/>
  <c r="U12" i="3"/>
  <c r="T12" i="3"/>
  <c r="S12" i="3"/>
  <c r="R12" i="3"/>
  <c r="Q12" i="3"/>
  <c r="P12" i="3"/>
  <c r="O12" i="3"/>
  <c r="N12" i="3"/>
  <c r="M12" i="3"/>
  <c r="L12" i="3"/>
  <c r="DM11" i="3"/>
  <c r="DL11" i="3"/>
  <c r="DK11" i="3"/>
  <c r="DJ11" i="3"/>
  <c r="DI11" i="3"/>
  <c r="DH11" i="3"/>
  <c r="DG11" i="3"/>
  <c r="DF11" i="3"/>
  <c r="DE11" i="3"/>
  <c r="DD11" i="3"/>
  <c r="DC11" i="3"/>
  <c r="DB11" i="3"/>
  <c r="DA11" i="3"/>
  <c r="CZ11" i="3"/>
  <c r="CY11" i="3"/>
  <c r="CX11" i="3"/>
  <c r="CW11" i="3"/>
  <c r="CV11" i="3"/>
  <c r="CU11" i="3"/>
  <c r="CT11" i="3"/>
  <c r="CS11" i="3"/>
  <c r="CR11" i="3"/>
  <c r="CQ11" i="3"/>
  <c r="CP11" i="3"/>
  <c r="CO11" i="3"/>
  <c r="CN11" i="3"/>
  <c r="CM11" i="3"/>
  <c r="CL11" i="3"/>
  <c r="CK11" i="3"/>
  <c r="CJ11" i="3"/>
  <c r="CI11" i="3"/>
  <c r="CH11" i="3"/>
  <c r="CG11" i="3"/>
  <c r="CF11" i="3"/>
  <c r="CE11" i="3"/>
  <c r="CD11" i="3"/>
  <c r="CC11" i="3"/>
  <c r="CB11" i="3"/>
  <c r="CA11" i="3"/>
  <c r="BZ11" i="3"/>
  <c r="BY11" i="3"/>
  <c r="BX11" i="3"/>
  <c r="BW11" i="3"/>
  <c r="BV11" i="3"/>
  <c r="BU11" i="3"/>
  <c r="BT11" i="3"/>
  <c r="BS11" i="3"/>
  <c r="BR11" i="3"/>
  <c r="BQ11" i="3"/>
  <c r="BP11" i="3"/>
  <c r="BO11" i="3"/>
  <c r="BN11" i="3"/>
  <c r="BM11" i="3"/>
  <c r="BL11" i="3"/>
  <c r="BK11" i="3"/>
  <c r="BJ11" i="3"/>
  <c r="BI11" i="3"/>
  <c r="BH11" i="3"/>
  <c r="BG11" i="3"/>
  <c r="BF11" i="3"/>
  <c r="BE11" i="3"/>
  <c r="BD11" i="3"/>
  <c r="BC11" i="3"/>
  <c r="BB11" i="3"/>
  <c r="BA11" i="3"/>
  <c r="AZ11" i="3"/>
  <c r="AY11" i="3"/>
  <c r="AX11" i="3"/>
  <c r="AW11" i="3"/>
  <c r="AV11" i="3"/>
  <c r="AU11" i="3"/>
  <c r="AT11" i="3"/>
  <c r="AS11" i="3"/>
  <c r="AR11" i="3"/>
  <c r="AQ11" i="3"/>
  <c r="AP11" i="3"/>
  <c r="AO11" i="3"/>
  <c r="AN11" i="3"/>
  <c r="AM11" i="3"/>
  <c r="AL11" i="3"/>
  <c r="AK11" i="3"/>
  <c r="AJ11" i="3"/>
  <c r="AI11" i="3"/>
  <c r="AH11" i="3"/>
  <c r="AG11" i="3"/>
  <c r="AF11" i="3"/>
  <c r="AE11" i="3"/>
  <c r="AD11" i="3"/>
  <c r="AC11" i="3"/>
  <c r="AB11" i="3"/>
  <c r="AA11" i="3"/>
  <c r="Z11" i="3"/>
  <c r="Y11" i="3"/>
  <c r="X11" i="3"/>
  <c r="W11" i="3"/>
  <c r="V11" i="3"/>
  <c r="U11" i="3"/>
  <c r="T11" i="3"/>
  <c r="S11" i="3"/>
  <c r="R11" i="3"/>
  <c r="Q11" i="3"/>
  <c r="P11" i="3"/>
  <c r="O11" i="3"/>
  <c r="N11" i="3"/>
  <c r="M11" i="3"/>
  <c r="L11" i="3"/>
  <c r="DM10" i="3"/>
  <c r="DL10" i="3"/>
  <c r="DK10" i="3"/>
  <c r="DJ10" i="3"/>
  <c r="DI10" i="3"/>
  <c r="DH10" i="3"/>
  <c r="DG10" i="3"/>
  <c r="DF10" i="3"/>
  <c r="DE10" i="3"/>
  <c r="DD10" i="3"/>
  <c r="DC10" i="3"/>
  <c r="DB10" i="3"/>
  <c r="DA10" i="3"/>
  <c r="CZ10" i="3"/>
  <c r="CY10" i="3"/>
  <c r="CX10" i="3"/>
  <c r="CW10" i="3"/>
  <c r="CV10" i="3"/>
  <c r="CU10" i="3"/>
  <c r="CT10" i="3"/>
  <c r="CS10" i="3"/>
  <c r="CR10" i="3"/>
  <c r="CQ10" i="3"/>
  <c r="CP10" i="3"/>
  <c r="CO10" i="3"/>
  <c r="CN10" i="3"/>
  <c r="CM10" i="3"/>
  <c r="CL10" i="3"/>
  <c r="CK10" i="3"/>
  <c r="CJ10" i="3"/>
  <c r="CI10" i="3"/>
  <c r="CH10" i="3"/>
  <c r="CG10" i="3"/>
  <c r="CF10" i="3"/>
  <c r="CE10" i="3"/>
  <c r="CD10" i="3"/>
  <c r="CC10" i="3"/>
  <c r="CB10" i="3"/>
  <c r="CA10" i="3"/>
  <c r="BZ10" i="3"/>
  <c r="BY10" i="3"/>
  <c r="BX10" i="3"/>
  <c r="BW10" i="3"/>
  <c r="BV10" i="3"/>
  <c r="BU10" i="3"/>
  <c r="BT10" i="3"/>
  <c r="BS10" i="3"/>
  <c r="BR10" i="3"/>
  <c r="BQ10" i="3"/>
  <c r="BP10" i="3"/>
  <c r="BO10" i="3"/>
  <c r="BN10" i="3"/>
  <c r="BM10" i="3"/>
  <c r="BL10" i="3"/>
  <c r="BK10" i="3"/>
  <c r="BJ10" i="3"/>
  <c r="BI10" i="3"/>
  <c r="BH10" i="3"/>
  <c r="BG10" i="3"/>
  <c r="BF10" i="3"/>
  <c r="BE10" i="3"/>
  <c r="BD10" i="3"/>
  <c r="BC10" i="3"/>
  <c r="BB10" i="3"/>
  <c r="BA10" i="3"/>
  <c r="AZ10" i="3"/>
  <c r="AY10" i="3"/>
  <c r="AX10" i="3"/>
  <c r="AW10" i="3"/>
  <c r="AV10" i="3"/>
  <c r="AU10" i="3"/>
  <c r="AT10" i="3"/>
  <c r="AS10" i="3"/>
  <c r="AR10" i="3"/>
  <c r="AQ10" i="3"/>
  <c r="AP10" i="3"/>
  <c r="AO10" i="3"/>
  <c r="AN10" i="3"/>
  <c r="AM10" i="3"/>
  <c r="AL10" i="3"/>
  <c r="AK10" i="3"/>
  <c r="AJ10" i="3"/>
  <c r="AI10" i="3"/>
  <c r="AH10" i="3"/>
  <c r="AG10" i="3"/>
  <c r="AF10" i="3"/>
  <c r="AE10" i="3"/>
  <c r="AD10" i="3"/>
  <c r="AC10" i="3"/>
  <c r="AB10" i="3"/>
  <c r="AA10" i="3"/>
  <c r="Z10" i="3"/>
  <c r="Y10" i="3"/>
  <c r="X10" i="3"/>
  <c r="W10" i="3"/>
  <c r="V10" i="3"/>
  <c r="U10" i="3"/>
  <c r="T10" i="3"/>
  <c r="S10" i="3"/>
  <c r="R10" i="3"/>
  <c r="Q10" i="3"/>
  <c r="P10" i="3"/>
  <c r="O10" i="3"/>
  <c r="N10" i="3"/>
  <c r="M10" i="3"/>
  <c r="L10" i="3"/>
  <c r="D67" i="2"/>
  <c r="DM62" i="2"/>
  <c r="DL62" i="2"/>
  <c r="DK62" i="2"/>
  <c r="DJ62" i="2"/>
  <c r="DI62" i="2"/>
  <c r="DH62" i="2"/>
  <c r="DG62" i="2"/>
  <c r="DF62" i="2"/>
  <c r="DE62" i="2"/>
  <c r="DD62" i="2"/>
  <c r="DC62" i="2"/>
  <c r="DB62" i="2"/>
  <c r="DA62" i="2"/>
  <c r="CZ62" i="2"/>
  <c r="CY62" i="2"/>
  <c r="CX62" i="2"/>
  <c r="CW62" i="2"/>
  <c r="CV62" i="2"/>
  <c r="CU62" i="2"/>
  <c r="CT62" i="2"/>
  <c r="CS62" i="2"/>
  <c r="CR62" i="2"/>
  <c r="CQ62" i="2"/>
  <c r="CP62" i="2"/>
  <c r="CO62" i="2"/>
  <c r="CN62" i="2"/>
  <c r="CM62" i="2"/>
  <c r="CL62" i="2"/>
  <c r="CK62" i="2"/>
  <c r="CJ62" i="2"/>
  <c r="CI62" i="2"/>
  <c r="CH62" i="2"/>
  <c r="CG62" i="2"/>
  <c r="CF62" i="2"/>
  <c r="CE62" i="2"/>
  <c r="CD62" i="2"/>
  <c r="CC62" i="2"/>
  <c r="CB62" i="2"/>
  <c r="CA62" i="2"/>
  <c r="BZ62" i="2"/>
  <c r="BY62" i="2"/>
  <c r="BX62" i="2"/>
  <c r="BW62" i="2"/>
  <c r="BV62" i="2"/>
  <c r="BU62" i="2"/>
  <c r="BT62" i="2"/>
  <c r="BS62" i="2"/>
  <c r="BR62" i="2"/>
  <c r="BQ62" i="2"/>
  <c r="BP62" i="2"/>
  <c r="BO62" i="2"/>
  <c r="BN62" i="2"/>
  <c r="BM62" i="2"/>
  <c r="BK62" i="2"/>
  <c r="BJ62" i="2"/>
  <c r="BI62" i="2"/>
  <c r="BH62" i="2"/>
  <c r="BG62" i="2"/>
  <c r="BF62" i="2"/>
  <c r="BE62" i="2"/>
  <c r="BD62" i="2"/>
  <c r="BC62" i="2"/>
  <c r="BB62" i="2"/>
  <c r="BA62" i="2"/>
  <c r="AZ62" i="2"/>
  <c r="AY62" i="2"/>
  <c r="AX62" i="2"/>
  <c r="AW62" i="2"/>
  <c r="AV62" i="2"/>
  <c r="AU62" i="2"/>
  <c r="AT62" i="2"/>
  <c r="AS62" i="2"/>
  <c r="AR62" i="2"/>
  <c r="AQ62" i="2"/>
  <c r="AP62" i="2"/>
  <c r="AO62" i="2"/>
  <c r="AN62" i="2"/>
  <c r="AM62" i="2"/>
  <c r="AL62" i="2"/>
  <c r="AK62" i="2"/>
  <c r="AJ62" i="2"/>
  <c r="AI62" i="2"/>
  <c r="AH62" i="2"/>
  <c r="AG62" i="2"/>
  <c r="AF62" i="2"/>
  <c r="AE62" i="2"/>
  <c r="AD62" i="2"/>
  <c r="AC62" i="2"/>
  <c r="AB62" i="2"/>
  <c r="AA62" i="2"/>
  <c r="Z62" i="2"/>
  <c r="Y62" i="2"/>
  <c r="X62" i="2"/>
  <c r="W62" i="2"/>
  <c r="V62" i="2"/>
  <c r="U62" i="2"/>
  <c r="T62" i="2"/>
  <c r="S62" i="2"/>
  <c r="R62" i="2"/>
  <c r="Q62" i="2"/>
  <c r="P62" i="2"/>
  <c r="O62" i="2"/>
  <c r="N62" i="2"/>
  <c r="M62" i="2"/>
  <c r="L62" i="2"/>
  <c r="DM61" i="2"/>
  <c r="DL61" i="2"/>
  <c r="DK61" i="2"/>
  <c r="DJ61" i="2"/>
  <c r="DI61" i="2"/>
  <c r="DH61" i="2"/>
  <c r="DG61" i="2"/>
  <c r="DF61" i="2"/>
  <c r="DE61" i="2"/>
  <c r="DD61" i="2"/>
  <c r="DC61" i="2"/>
  <c r="DB61" i="2"/>
  <c r="DA61" i="2"/>
  <c r="CZ61" i="2"/>
  <c r="CY61" i="2"/>
  <c r="CX61" i="2"/>
  <c r="CW61" i="2"/>
  <c r="CV61" i="2"/>
  <c r="CU61" i="2"/>
  <c r="CT61" i="2"/>
  <c r="CS61" i="2"/>
  <c r="CR61" i="2"/>
  <c r="CQ61" i="2"/>
  <c r="CP61" i="2"/>
  <c r="CO61" i="2"/>
  <c r="CN61" i="2"/>
  <c r="CM61" i="2"/>
  <c r="CL61" i="2"/>
  <c r="CK61" i="2"/>
  <c r="CJ61" i="2"/>
  <c r="CI61" i="2"/>
  <c r="CH61" i="2"/>
  <c r="CG61" i="2"/>
  <c r="CF61" i="2"/>
  <c r="CE61" i="2"/>
  <c r="CD61" i="2"/>
  <c r="CC61" i="2"/>
  <c r="CB61" i="2"/>
  <c r="CA61" i="2"/>
  <c r="BZ61" i="2"/>
  <c r="BY61" i="2"/>
  <c r="BX61" i="2"/>
  <c r="BW61" i="2"/>
  <c r="BV61" i="2"/>
  <c r="BU61" i="2"/>
  <c r="BT61" i="2"/>
  <c r="BS61" i="2"/>
  <c r="BR61" i="2"/>
  <c r="BQ61" i="2"/>
  <c r="BP61" i="2"/>
  <c r="BO61" i="2"/>
  <c r="BN61" i="2"/>
  <c r="BM61" i="2"/>
  <c r="BL61" i="2"/>
  <c r="BK61" i="2"/>
  <c r="BJ61" i="2"/>
  <c r="BI61" i="2"/>
  <c r="BH61" i="2"/>
  <c r="BG61" i="2"/>
  <c r="BF61" i="2"/>
  <c r="BE61" i="2"/>
  <c r="BD61" i="2"/>
  <c r="BC61" i="2"/>
  <c r="BB61" i="2"/>
  <c r="BA61" i="2"/>
  <c r="AZ61" i="2"/>
  <c r="AY61" i="2"/>
  <c r="AX61" i="2"/>
  <c r="AW61" i="2"/>
  <c r="AV61" i="2"/>
  <c r="AU61" i="2"/>
  <c r="AT61" i="2"/>
  <c r="AS61" i="2"/>
  <c r="AR61" i="2"/>
  <c r="AQ61" i="2"/>
  <c r="AP61" i="2"/>
  <c r="AO61" i="2"/>
  <c r="AN61" i="2"/>
  <c r="AM61" i="2"/>
  <c r="AL61" i="2"/>
  <c r="AK61" i="2"/>
  <c r="AJ61" i="2"/>
  <c r="AI61" i="2"/>
  <c r="AH61" i="2"/>
  <c r="AG61" i="2"/>
  <c r="AF61" i="2"/>
  <c r="AE61" i="2"/>
  <c r="AD61" i="2"/>
  <c r="AC61" i="2"/>
  <c r="AB61" i="2"/>
  <c r="AA61" i="2"/>
  <c r="Z61" i="2"/>
  <c r="Y61" i="2"/>
  <c r="X61" i="2"/>
  <c r="W61" i="2"/>
  <c r="V61" i="2"/>
  <c r="U61" i="2"/>
  <c r="T61" i="2"/>
  <c r="S61" i="2"/>
  <c r="R61" i="2"/>
  <c r="Q61" i="2"/>
  <c r="P61" i="2"/>
  <c r="O61" i="2"/>
  <c r="N61" i="2"/>
  <c r="M61" i="2"/>
  <c r="L61" i="2"/>
  <c r="DM60" i="2"/>
  <c r="DL60" i="2"/>
  <c r="DK60" i="2"/>
  <c r="DJ60" i="2"/>
  <c r="DI60" i="2"/>
  <c r="DH60" i="2"/>
  <c r="DG60" i="2"/>
  <c r="DF60" i="2"/>
  <c r="DE60" i="2"/>
  <c r="DD60" i="2"/>
  <c r="DC60" i="2"/>
  <c r="DB60" i="2"/>
  <c r="DA60" i="2"/>
  <c r="CZ60" i="2"/>
  <c r="CY60" i="2"/>
  <c r="CX60" i="2"/>
  <c r="CW60" i="2"/>
  <c r="CV60" i="2"/>
  <c r="CU60" i="2"/>
  <c r="CT60" i="2"/>
  <c r="CS60" i="2"/>
  <c r="CR60" i="2"/>
  <c r="CQ60" i="2"/>
  <c r="CP60" i="2"/>
  <c r="CO60" i="2"/>
  <c r="CN60" i="2"/>
  <c r="CM60" i="2"/>
  <c r="CL60" i="2"/>
  <c r="CK60" i="2"/>
  <c r="CJ60" i="2"/>
  <c r="CI60" i="2"/>
  <c r="CH60" i="2"/>
  <c r="CG60" i="2"/>
  <c r="CF60" i="2"/>
  <c r="CE60" i="2"/>
  <c r="CD60" i="2"/>
  <c r="CC60" i="2"/>
  <c r="CB60" i="2"/>
  <c r="CA60" i="2"/>
  <c r="BZ60" i="2"/>
  <c r="BY60" i="2"/>
  <c r="BX60" i="2"/>
  <c r="BW60" i="2"/>
  <c r="BV60" i="2"/>
  <c r="BU60" i="2"/>
  <c r="BT60" i="2"/>
  <c r="BS60" i="2"/>
  <c r="BR60" i="2"/>
  <c r="BQ60" i="2"/>
  <c r="BP60" i="2"/>
  <c r="BO60" i="2"/>
  <c r="BN60" i="2"/>
  <c r="BM60" i="2"/>
  <c r="BL60" i="2"/>
  <c r="BK60" i="2"/>
  <c r="BJ60" i="2"/>
  <c r="BI60" i="2"/>
  <c r="BH60" i="2"/>
  <c r="BG60" i="2"/>
  <c r="BF60" i="2"/>
  <c r="BE60" i="2"/>
  <c r="BD60" i="2"/>
  <c r="BC60" i="2"/>
  <c r="BB60" i="2"/>
  <c r="BA60" i="2"/>
  <c r="AZ60" i="2"/>
  <c r="AY60" i="2"/>
  <c r="AX60" i="2"/>
  <c r="AW60" i="2"/>
  <c r="AV60" i="2"/>
  <c r="AU60" i="2"/>
  <c r="AT60" i="2"/>
  <c r="AS60" i="2"/>
  <c r="AR60" i="2"/>
  <c r="AQ60" i="2"/>
  <c r="AP60" i="2"/>
  <c r="AO60" i="2"/>
  <c r="AN60" i="2"/>
  <c r="AM60" i="2"/>
  <c r="AL60" i="2"/>
  <c r="AK60" i="2"/>
  <c r="AJ60" i="2"/>
  <c r="AI60" i="2"/>
  <c r="AH60" i="2"/>
  <c r="AG60" i="2"/>
  <c r="AF60" i="2"/>
  <c r="AE60" i="2"/>
  <c r="AD60" i="2"/>
  <c r="AC60" i="2"/>
  <c r="AB60" i="2"/>
  <c r="AA60" i="2"/>
  <c r="Z60" i="2"/>
  <c r="Y60" i="2"/>
  <c r="X60" i="2"/>
  <c r="W60" i="2"/>
  <c r="V60" i="2"/>
  <c r="U60" i="2"/>
  <c r="T60" i="2"/>
  <c r="S60" i="2"/>
  <c r="R60" i="2"/>
  <c r="Q60" i="2"/>
  <c r="P60" i="2"/>
  <c r="O60" i="2"/>
  <c r="N60" i="2"/>
  <c r="M60" i="2"/>
  <c r="L60" i="2"/>
  <c r="DM59" i="2"/>
  <c r="DL59" i="2"/>
  <c r="DK59" i="2"/>
  <c r="DJ59" i="2"/>
  <c r="DI59" i="2"/>
  <c r="DH59" i="2"/>
  <c r="DG59" i="2"/>
  <c r="DF59" i="2"/>
  <c r="DE59" i="2"/>
  <c r="DD59" i="2"/>
  <c r="DC59" i="2"/>
  <c r="DB59" i="2"/>
  <c r="DA59" i="2"/>
  <c r="CZ59" i="2"/>
  <c r="CY59" i="2"/>
  <c r="CX59" i="2"/>
  <c r="CW59" i="2"/>
  <c r="CV59" i="2"/>
  <c r="CU59" i="2"/>
  <c r="CT59" i="2"/>
  <c r="CS59" i="2"/>
  <c r="CR59" i="2"/>
  <c r="CQ59" i="2"/>
  <c r="CP59" i="2"/>
  <c r="CO59" i="2"/>
  <c r="CN59" i="2"/>
  <c r="CM59" i="2"/>
  <c r="CL59" i="2"/>
  <c r="CK59" i="2"/>
  <c r="CJ59" i="2"/>
  <c r="CI59" i="2"/>
  <c r="CH59" i="2"/>
  <c r="CG59" i="2"/>
  <c r="CF59" i="2"/>
  <c r="CE59" i="2"/>
  <c r="CD59" i="2"/>
  <c r="CC59" i="2"/>
  <c r="CB59" i="2"/>
  <c r="CA59" i="2"/>
  <c r="BZ59" i="2"/>
  <c r="BY59" i="2"/>
  <c r="BX59" i="2"/>
  <c r="BW59" i="2"/>
  <c r="BV59" i="2"/>
  <c r="BU59" i="2"/>
  <c r="BT59" i="2"/>
  <c r="BS59" i="2"/>
  <c r="BR59" i="2"/>
  <c r="BQ59" i="2"/>
  <c r="BP59" i="2"/>
  <c r="BO59" i="2"/>
  <c r="BN59" i="2"/>
  <c r="BM59" i="2"/>
  <c r="BL59" i="2"/>
  <c r="BK59" i="2"/>
  <c r="BJ59" i="2"/>
  <c r="BI59" i="2"/>
  <c r="BH59" i="2"/>
  <c r="BG59" i="2"/>
  <c r="BF59" i="2"/>
  <c r="BE59" i="2"/>
  <c r="BD59" i="2"/>
  <c r="BC59" i="2"/>
  <c r="BB59" i="2"/>
  <c r="BA59" i="2"/>
  <c r="AZ59" i="2"/>
  <c r="AY59" i="2"/>
  <c r="AX59" i="2"/>
  <c r="AW59" i="2"/>
  <c r="AV59" i="2"/>
  <c r="AU59" i="2"/>
  <c r="AT59" i="2"/>
  <c r="AS59" i="2"/>
  <c r="AR59" i="2"/>
  <c r="AQ59" i="2"/>
  <c r="AP59" i="2"/>
  <c r="AO59" i="2"/>
  <c r="AN59" i="2"/>
  <c r="AM59" i="2"/>
  <c r="AL59" i="2"/>
  <c r="AK59" i="2"/>
  <c r="AJ59" i="2"/>
  <c r="AI59" i="2"/>
  <c r="AH59" i="2"/>
  <c r="AG59" i="2"/>
  <c r="AF59" i="2"/>
  <c r="AE59" i="2"/>
  <c r="AD59" i="2"/>
  <c r="AC59" i="2"/>
  <c r="AB59" i="2"/>
  <c r="AA59" i="2"/>
  <c r="Z59" i="2"/>
  <c r="Y59" i="2"/>
  <c r="X59" i="2"/>
  <c r="W59" i="2"/>
  <c r="V59" i="2"/>
  <c r="U59" i="2"/>
  <c r="T59" i="2"/>
  <c r="S59" i="2"/>
  <c r="R59" i="2"/>
  <c r="Q59" i="2"/>
  <c r="P59" i="2"/>
  <c r="O59" i="2"/>
  <c r="N59" i="2"/>
  <c r="M59" i="2"/>
  <c r="L59" i="2"/>
  <c r="DM58" i="2"/>
  <c r="DL58" i="2"/>
  <c r="DK58" i="2"/>
  <c r="DJ58" i="2"/>
  <c r="DI58" i="2"/>
  <c r="DH58" i="2"/>
  <c r="DG58" i="2"/>
  <c r="DF58" i="2"/>
  <c r="DE58" i="2"/>
  <c r="DD58" i="2"/>
  <c r="DC58" i="2"/>
  <c r="DB58" i="2"/>
  <c r="DA58" i="2"/>
  <c r="CZ58" i="2"/>
  <c r="CY58" i="2"/>
  <c r="CX58" i="2"/>
  <c r="CW58" i="2"/>
  <c r="CV58" i="2"/>
  <c r="CU58" i="2"/>
  <c r="CT58" i="2"/>
  <c r="CS58" i="2"/>
  <c r="CR58" i="2"/>
  <c r="CQ58" i="2"/>
  <c r="CP58" i="2"/>
  <c r="CO58" i="2"/>
  <c r="CN58" i="2"/>
  <c r="CM58" i="2"/>
  <c r="CL58" i="2"/>
  <c r="CK58" i="2"/>
  <c r="CJ58" i="2"/>
  <c r="CI58" i="2"/>
  <c r="CH58" i="2"/>
  <c r="CG58" i="2"/>
  <c r="CF58" i="2"/>
  <c r="CE58" i="2"/>
  <c r="CD58" i="2"/>
  <c r="CC58" i="2"/>
  <c r="CB58" i="2"/>
  <c r="CA58" i="2"/>
  <c r="BZ58" i="2"/>
  <c r="BY58" i="2"/>
  <c r="BX58" i="2"/>
  <c r="BW58" i="2"/>
  <c r="BV58" i="2"/>
  <c r="BU58" i="2"/>
  <c r="BT58" i="2"/>
  <c r="BS58" i="2"/>
  <c r="BR58" i="2"/>
  <c r="BQ58" i="2"/>
  <c r="BP58" i="2"/>
  <c r="BO58" i="2"/>
  <c r="BN58" i="2"/>
  <c r="BM58" i="2"/>
  <c r="BL58" i="2"/>
  <c r="BK58" i="2"/>
  <c r="BJ58" i="2"/>
  <c r="BI58" i="2"/>
  <c r="BH58" i="2"/>
  <c r="BG58" i="2"/>
  <c r="BF58" i="2"/>
  <c r="BE58" i="2"/>
  <c r="BD58" i="2"/>
  <c r="BC58" i="2"/>
  <c r="BB58" i="2"/>
  <c r="BA58" i="2"/>
  <c r="AZ58" i="2"/>
  <c r="AY58" i="2"/>
  <c r="AX58" i="2"/>
  <c r="AW58" i="2"/>
  <c r="AV58" i="2"/>
  <c r="AU58" i="2"/>
  <c r="AT58" i="2"/>
  <c r="AS58" i="2"/>
  <c r="AR58" i="2"/>
  <c r="AQ58" i="2"/>
  <c r="AP58" i="2"/>
  <c r="AO58" i="2"/>
  <c r="AN58" i="2"/>
  <c r="AM58" i="2"/>
  <c r="AL58" i="2"/>
  <c r="AK58" i="2"/>
  <c r="AJ58" i="2"/>
  <c r="AI58" i="2"/>
  <c r="AH58" i="2"/>
  <c r="AG58" i="2"/>
  <c r="AF58" i="2"/>
  <c r="AE58" i="2"/>
  <c r="AD58" i="2"/>
  <c r="AC58" i="2"/>
  <c r="AB58" i="2"/>
  <c r="AA58" i="2"/>
  <c r="Z58" i="2"/>
  <c r="Y58" i="2"/>
  <c r="X58" i="2"/>
  <c r="W58" i="2"/>
  <c r="V58" i="2"/>
  <c r="U58" i="2"/>
  <c r="T58" i="2"/>
  <c r="S58" i="2"/>
  <c r="R58" i="2"/>
  <c r="Q58" i="2"/>
  <c r="P58" i="2"/>
  <c r="O58" i="2"/>
  <c r="N58" i="2"/>
  <c r="M58" i="2"/>
  <c r="L58" i="2"/>
  <c r="DM57" i="2"/>
  <c r="DL57" i="2"/>
  <c r="DK57" i="2"/>
  <c r="DJ57" i="2"/>
  <c r="DI57" i="2"/>
  <c r="DH57" i="2"/>
  <c r="DG57" i="2"/>
  <c r="DF57" i="2"/>
  <c r="DE57" i="2"/>
  <c r="DD57" i="2"/>
  <c r="DC57" i="2"/>
  <c r="DB57" i="2"/>
  <c r="DA57" i="2"/>
  <c r="CZ57" i="2"/>
  <c r="CY57" i="2"/>
  <c r="CX57" i="2"/>
  <c r="CW57" i="2"/>
  <c r="CV57" i="2"/>
  <c r="CU57" i="2"/>
  <c r="CT57" i="2"/>
  <c r="CS57" i="2"/>
  <c r="CR57" i="2"/>
  <c r="CQ57" i="2"/>
  <c r="CP57" i="2"/>
  <c r="CO57" i="2"/>
  <c r="CN57" i="2"/>
  <c r="CM57" i="2"/>
  <c r="CL57" i="2"/>
  <c r="CK57" i="2"/>
  <c r="CJ57" i="2"/>
  <c r="CI57" i="2"/>
  <c r="CH57" i="2"/>
  <c r="CG57" i="2"/>
  <c r="CF57" i="2"/>
  <c r="CE57" i="2"/>
  <c r="CD57" i="2"/>
  <c r="CC57" i="2"/>
  <c r="CB57" i="2"/>
  <c r="CA57" i="2"/>
  <c r="BZ57" i="2"/>
  <c r="BY57" i="2"/>
  <c r="BX57" i="2"/>
  <c r="BW57" i="2"/>
  <c r="BV57" i="2"/>
  <c r="BU57" i="2"/>
  <c r="BT57" i="2"/>
  <c r="BS57" i="2"/>
  <c r="BR57" i="2"/>
  <c r="BQ57" i="2"/>
  <c r="BP57" i="2"/>
  <c r="BO57" i="2"/>
  <c r="BN57" i="2"/>
  <c r="BM57" i="2"/>
  <c r="BL57" i="2"/>
  <c r="BK57" i="2"/>
  <c r="BJ57" i="2"/>
  <c r="BI57" i="2"/>
  <c r="BH57" i="2"/>
  <c r="BG57" i="2"/>
  <c r="BF57" i="2"/>
  <c r="BE57" i="2"/>
  <c r="BD57" i="2"/>
  <c r="BC57" i="2"/>
  <c r="BB57" i="2"/>
  <c r="BA57" i="2"/>
  <c r="AZ57" i="2"/>
  <c r="AY57" i="2"/>
  <c r="AX57" i="2"/>
  <c r="AW57" i="2"/>
  <c r="AV57" i="2"/>
  <c r="AU57" i="2"/>
  <c r="AT57" i="2"/>
  <c r="AS57" i="2"/>
  <c r="AR57" i="2"/>
  <c r="AQ57" i="2"/>
  <c r="AP57" i="2"/>
  <c r="AO57" i="2"/>
  <c r="AN57" i="2"/>
  <c r="AM57" i="2"/>
  <c r="AL57" i="2"/>
  <c r="AK57" i="2"/>
  <c r="AJ57" i="2"/>
  <c r="AI57" i="2"/>
  <c r="AH57" i="2"/>
  <c r="AG57" i="2"/>
  <c r="AF57" i="2"/>
  <c r="AE57" i="2"/>
  <c r="AD57" i="2"/>
  <c r="AC57" i="2"/>
  <c r="AB57" i="2"/>
  <c r="AA57" i="2"/>
  <c r="Z57" i="2"/>
  <c r="Y57" i="2"/>
  <c r="X57" i="2"/>
  <c r="W57" i="2"/>
  <c r="V57" i="2"/>
  <c r="U57" i="2"/>
  <c r="T57" i="2"/>
  <c r="S57" i="2"/>
  <c r="R57" i="2"/>
  <c r="Q57" i="2"/>
  <c r="P57" i="2"/>
  <c r="O57" i="2"/>
  <c r="N57" i="2"/>
  <c r="M57" i="2"/>
  <c r="L57" i="2"/>
  <c r="DM56" i="2"/>
  <c r="DL56" i="2"/>
  <c r="DK56" i="2"/>
  <c r="DJ56" i="2"/>
  <c r="DI56" i="2"/>
  <c r="DH56" i="2"/>
  <c r="DG56" i="2"/>
  <c r="DF56" i="2"/>
  <c r="DE56" i="2"/>
  <c r="DD56" i="2"/>
  <c r="DC56" i="2"/>
  <c r="DB56" i="2"/>
  <c r="DA56" i="2"/>
  <c r="CZ56" i="2"/>
  <c r="CY56" i="2"/>
  <c r="CX56" i="2"/>
  <c r="CW56" i="2"/>
  <c r="CV56" i="2"/>
  <c r="CU56" i="2"/>
  <c r="CT56" i="2"/>
  <c r="CS56" i="2"/>
  <c r="CR56" i="2"/>
  <c r="CQ56" i="2"/>
  <c r="CP56" i="2"/>
  <c r="CO56" i="2"/>
  <c r="CN56" i="2"/>
  <c r="CM56" i="2"/>
  <c r="CL56" i="2"/>
  <c r="CK56" i="2"/>
  <c r="CJ56" i="2"/>
  <c r="CI56" i="2"/>
  <c r="CH56" i="2"/>
  <c r="CG56" i="2"/>
  <c r="CF56" i="2"/>
  <c r="CE56" i="2"/>
  <c r="CD56" i="2"/>
  <c r="CC56" i="2"/>
  <c r="CB56" i="2"/>
  <c r="CA56" i="2"/>
  <c r="BZ56" i="2"/>
  <c r="BY56" i="2"/>
  <c r="BX56" i="2"/>
  <c r="BW56" i="2"/>
  <c r="BV56" i="2"/>
  <c r="BU56" i="2"/>
  <c r="BT56" i="2"/>
  <c r="BS56" i="2"/>
  <c r="BR56" i="2"/>
  <c r="BQ56" i="2"/>
  <c r="BP56" i="2"/>
  <c r="BO56" i="2"/>
  <c r="BN56" i="2"/>
  <c r="BM56" i="2"/>
  <c r="BL56" i="2"/>
  <c r="BK56" i="2"/>
  <c r="BJ56" i="2"/>
  <c r="BI56" i="2"/>
  <c r="BH56" i="2"/>
  <c r="BG56" i="2"/>
  <c r="BF56" i="2"/>
  <c r="BE56" i="2"/>
  <c r="BD56" i="2"/>
  <c r="BC56" i="2"/>
  <c r="BB56" i="2"/>
  <c r="BA56" i="2"/>
  <c r="AZ56" i="2"/>
  <c r="AY56" i="2"/>
  <c r="AX56" i="2"/>
  <c r="AW56" i="2"/>
  <c r="AV56" i="2"/>
  <c r="AU56" i="2"/>
  <c r="AT56" i="2"/>
  <c r="AS56" i="2"/>
  <c r="AR56" i="2"/>
  <c r="AQ56" i="2"/>
  <c r="AP56" i="2"/>
  <c r="AO56" i="2"/>
  <c r="AN56" i="2"/>
  <c r="AM56" i="2"/>
  <c r="AL56" i="2"/>
  <c r="AK56" i="2"/>
  <c r="AJ56" i="2"/>
  <c r="AI56" i="2"/>
  <c r="AH56" i="2"/>
  <c r="AG56" i="2"/>
  <c r="AF56" i="2"/>
  <c r="AE56" i="2"/>
  <c r="AD56" i="2"/>
  <c r="AC56" i="2"/>
  <c r="AB56" i="2"/>
  <c r="AA56" i="2"/>
  <c r="Z56" i="2"/>
  <c r="Y56" i="2"/>
  <c r="X56" i="2"/>
  <c r="W56" i="2"/>
  <c r="V56" i="2"/>
  <c r="U56" i="2"/>
  <c r="T56" i="2"/>
  <c r="S56" i="2"/>
  <c r="R56" i="2"/>
  <c r="Q56" i="2"/>
  <c r="P56" i="2"/>
  <c r="O56" i="2"/>
  <c r="N56" i="2"/>
  <c r="M56" i="2"/>
  <c r="L56" i="2"/>
  <c r="DM55" i="2"/>
  <c r="DL55" i="2"/>
  <c r="DK55" i="2"/>
  <c r="DJ55" i="2"/>
  <c r="DI55" i="2"/>
  <c r="DH55" i="2"/>
  <c r="DG55" i="2"/>
  <c r="DF55" i="2"/>
  <c r="DE55" i="2"/>
  <c r="DD55" i="2"/>
  <c r="DC55" i="2"/>
  <c r="DB55" i="2"/>
  <c r="DA55" i="2"/>
  <c r="CZ55" i="2"/>
  <c r="CY55" i="2"/>
  <c r="CX55" i="2"/>
  <c r="CW55" i="2"/>
  <c r="CV55" i="2"/>
  <c r="CU55" i="2"/>
  <c r="CT55" i="2"/>
  <c r="CS55" i="2"/>
  <c r="CR55" i="2"/>
  <c r="CQ55" i="2"/>
  <c r="CP55" i="2"/>
  <c r="CO55" i="2"/>
  <c r="CN55" i="2"/>
  <c r="CM55" i="2"/>
  <c r="CL55" i="2"/>
  <c r="CK55" i="2"/>
  <c r="CJ55" i="2"/>
  <c r="CI55" i="2"/>
  <c r="CH55" i="2"/>
  <c r="CG55" i="2"/>
  <c r="CF55" i="2"/>
  <c r="CE55" i="2"/>
  <c r="CD55" i="2"/>
  <c r="CC55" i="2"/>
  <c r="CB55" i="2"/>
  <c r="CA55" i="2"/>
  <c r="BZ55" i="2"/>
  <c r="BY55" i="2"/>
  <c r="BX55" i="2"/>
  <c r="BW55" i="2"/>
  <c r="BV55" i="2"/>
  <c r="BU55" i="2"/>
  <c r="BT55" i="2"/>
  <c r="BS55" i="2"/>
  <c r="BR55" i="2"/>
  <c r="BQ55" i="2"/>
  <c r="BP55" i="2"/>
  <c r="BO55" i="2"/>
  <c r="BN55" i="2"/>
  <c r="BM55" i="2"/>
  <c r="BL55" i="2"/>
  <c r="BK55" i="2"/>
  <c r="BJ55" i="2"/>
  <c r="BI55" i="2"/>
  <c r="BH55" i="2"/>
  <c r="BG55" i="2"/>
  <c r="BF55" i="2"/>
  <c r="BE55" i="2"/>
  <c r="BD55" i="2"/>
  <c r="BC55" i="2"/>
  <c r="BB55" i="2"/>
  <c r="BA55" i="2"/>
  <c r="AZ55" i="2"/>
  <c r="AY55" i="2"/>
  <c r="AX55" i="2"/>
  <c r="AW55" i="2"/>
  <c r="AV55" i="2"/>
  <c r="AU55" i="2"/>
  <c r="AT55" i="2"/>
  <c r="AS55" i="2"/>
  <c r="AR55" i="2"/>
  <c r="AQ55" i="2"/>
  <c r="AP55" i="2"/>
  <c r="AO55" i="2"/>
  <c r="AN55" i="2"/>
  <c r="AM55" i="2"/>
  <c r="AL55" i="2"/>
  <c r="AK55" i="2"/>
  <c r="AJ55" i="2"/>
  <c r="AI55" i="2"/>
  <c r="AH55" i="2"/>
  <c r="AG55" i="2"/>
  <c r="AF55" i="2"/>
  <c r="AE55" i="2"/>
  <c r="AD55" i="2"/>
  <c r="AC55" i="2"/>
  <c r="AB55" i="2"/>
  <c r="AA55" i="2"/>
  <c r="Z55" i="2"/>
  <c r="Y55" i="2"/>
  <c r="X55" i="2"/>
  <c r="W55" i="2"/>
  <c r="V55" i="2"/>
  <c r="U55" i="2"/>
  <c r="T55" i="2"/>
  <c r="S55" i="2"/>
  <c r="R55" i="2"/>
  <c r="Q55" i="2"/>
  <c r="P55" i="2"/>
  <c r="O55" i="2"/>
  <c r="N55" i="2"/>
  <c r="M55" i="2"/>
  <c r="L55" i="2"/>
  <c r="DM54" i="2"/>
  <c r="DL54" i="2"/>
  <c r="DK54" i="2"/>
  <c r="DJ54" i="2"/>
  <c r="DI54" i="2"/>
  <c r="DH54" i="2"/>
  <c r="DG54" i="2"/>
  <c r="DF54" i="2"/>
  <c r="DE54" i="2"/>
  <c r="DD54" i="2"/>
  <c r="DC54" i="2"/>
  <c r="DB54" i="2"/>
  <c r="DA54" i="2"/>
  <c r="CZ54" i="2"/>
  <c r="CY54" i="2"/>
  <c r="CX54" i="2"/>
  <c r="CW54" i="2"/>
  <c r="CV54" i="2"/>
  <c r="CU54" i="2"/>
  <c r="CT54" i="2"/>
  <c r="CS54" i="2"/>
  <c r="CR54" i="2"/>
  <c r="CQ54" i="2"/>
  <c r="CP54" i="2"/>
  <c r="CO54" i="2"/>
  <c r="CN54" i="2"/>
  <c r="CM54" i="2"/>
  <c r="CL54" i="2"/>
  <c r="CK54" i="2"/>
  <c r="CJ54" i="2"/>
  <c r="CI54" i="2"/>
  <c r="CH54" i="2"/>
  <c r="CG54" i="2"/>
  <c r="CF54" i="2"/>
  <c r="CE54" i="2"/>
  <c r="CD54" i="2"/>
  <c r="CC54" i="2"/>
  <c r="CB54" i="2"/>
  <c r="CA54" i="2"/>
  <c r="BZ54" i="2"/>
  <c r="BY54" i="2"/>
  <c r="BX54" i="2"/>
  <c r="BW54" i="2"/>
  <c r="BV54" i="2"/>
  <c r="BU54" i="2"/>
  <c r="BT54" i="2"/>
  <c r="BS54" i="2"/>
  <c r="BR54" i="2"/>
  <c r="BQ54" i="2"/>
  <c r="BP54" i="2"/>
  <c r="BO54" i="2"/>
  <c r="BN54" i="2"/>
  <c r="BM54" i="2"/>
  <c r="BL54" i="2"/>
  <c r="BK54" i="2"/>
  <c r="BJ54" i="2"/>
  <c r="BI54" i="2"/>
  <c r="BH54" i="2"/>
  <c r="BG54" i="2"/>
  <c r="BF54" i="2"/>
  <c r="BE54" i="2"/>
  <c r="BD54" i="2"/>
  <c r="BC54" i="2"/>
  <c r="BB54" i="2"/>
  <c r="BA54" i="2"/>
  <c r="AZ54" i="2"/>
  <c r="AY54" i="2"/>
  <c r="AX54" i="2"/>
  <c r="AW54" i="2"/>
  <c r="AV54" i="2"/>
  <c r="AU54" i="2"/>
  <c r="AT54" i="2"/>
  <c r="AS54" i="2"/>
  <c r="AR54" i="2"/>
  <c r="AQ54" i="2"/>
  <c r="AP54" i="2"/>
  <c r="AO54" i="2"/>
  <c r="AN54" i="2"/>
  <c r="AM54" i="2"/>
  <c r="AL54" i="2"/>
  <c r="AK54" i="2"/>
  <c r="AJ54" i="2"/>
  <c r="AI54" i="2"/>
  <c r="AH54" i="2"/>
  <c r="AG54" i="2"/>
  <c r="AF54" i="2"/>
  <c r="AE54" i="2"/>
  <c r="AD54" i="2"/>
  <c r="AC54" i="2"/>
  <c r="AB54" i="2"/>
  <c r="AA54" i="2"/>
  <c r="Z54" i="2"/>
  <c r="Y54" i="2"/>
  <c r="X54" i="2"/>
  <c r="W54" i="2"/>
  <c r="V54" i="2"/>
  <c r="U54" i="2"/>
  <c r="T54" i="2"/>
  <c r="S54" i="2"/>
  <c r="R54" i="2"/>
  <c r="Q54" i="2"/>
  <c r="P54" i="2"/>
  <c r="O54" i="2"/>
  <c r="N54" i="2"/>
  <c r="M54" i="2"/>
  <c r="L54" i="2"/>
  <c r="DM53" i="2"/>
  <c r="DL53" i="2"/>
  <c r="DK53" i="2"/>
  <c r="DJ53" i="2"/>
  <c r="DI53" i="2"/>
  <c r="DH53" i="2"/>
  <c r="DG53" i="2"/>
  <c r="DF53" i="2"/>
  <c r="DE53" i="2"/>
  <c r="DD53" i="2"/>
  <c r="DC53" i="2"/>
  <c r="DB53" i="2"/>
  <c r="DA53" i="2"/>
  <c r="CZ53" i="2"/>
  <c r="CY53" i="2"/>
  <c r="CX53" i="2"/>
  <c r="CW53" i="2"/>
  <c r="CV53" i="2"/>
  <c r="CU53" i="2"/>
  <c r="CT53" i="2"/>
  <c r="CS53" i="2"/>
  <c r="CR53" i="2"/>
  <c r="CQ53" i="2"/>
  <c r="CP53" i="2"/>
  <c r="CO53" i="2"/>
  <c r="CN53" i="2"/>
  <c r="CM53" i="2"/>
  <c r="CL53" i="2"/>
  <c r="CK53" i="2"/>
  <c r="CJ53" i="2"/>
  <c r="CI53" i="2"/>
  <c r="CH53" i="2"/>
  <c r="CG53" i="2"/>
  <c r="CF53" i="2"/>
  <c r="CE53" i="2"/>
  <c r="CD53" i="2"/>
  <c r="CC53" i="2"/>
  <c r="CB53" i="2"/>
  <c r="CA53" i="2"/>
  <c r="BZ53" i="2"/>
  <c r="BY53" i="2"/>
  <c r="BX53" i="2"/>
  <c r="BW53" i="2"/>
  <c r="BV53" i="2"/>
  <c r="BU53" i="2"/>
  <c r="BT53" i="2"/>
  <c r="BS53" i="2"/>
  <c r="BR53" i="2"/>
  <c r="BQ53" i="2"/>
  <c r="BP53" i="2"/>
  <c r="BO53" i="2"/>
  <c r="BN53" i="2"/>
  <c r="BM53" i="2"/>
  <c r="BL53" i="2"/>
  <c r="BK53" i="2"/>
  <c r="BJ53" i="2"/>
  <c r="BI53" i="2"/>
  <c r="BH53" i="2"/>
  <c r="BG53" i="2"/>
  <c r="BF53" i="2"/>
  <c r="BE53" i="2"/>
  <c r="BD53" i="2"/>
  <c r="BC53" i="2"/>
  <c r="BB53" i="2"/>
  <c r="BA53" i="2"/>
  <c r="AZ53" i="2"/>
  <c r="AY53" i="2"/>
  <c r="AX53" i="2"/>
  <c r="AW53" i="2"/>
  <c r="AV53" i="2"/>
  <c r="AU53" i="2"/>
  <c r="AT53" i="2"/>
  <c r="AS53" i="2"/>
  <c r="AR53" i="2"/>
  <c r="AQ53" i="2"/>
  <c r="AP53" i="2"/>
  <c r="AO53" i="2"/>
  <c r="AN53" i="2"/>
  <c r="AM53" i="2"/>
  <c r="AL53" i="2"/>
  <c r="AK53" i="2"/>
  <c r="AJ53" i="2"/>
  <c r="AI53" i="2"/>
  <c r="AH53" i="2"/>
  <c r="AG53" i="2"/>
  <c r="AF53" i="2"/>
  <c r="AE53" i="2"/>
  <c r="AD53" i="2"/>
  <c r="AC53" i="2"/>
  <c r="AB53" i="2"/>
  <c r="AA53" i="2"/>
  <c r="Z53" i="2"/>
  <c r="Y53" i="2"/>
  <c r="X53" i="2"/>
  <c r="W53" i="2"/>
  <c r="V53" i="2"/>
  <c r="U53" i="2"/>
  <c r="T53" i="2"/>
  <c r="S53" i="2"/>
  <c r="R53" i="2"/>
  <c r="Q53" i="2"/>
  <c r="P53" i="2"/>
  <c r="O53" i="2"/>
  <c r="N53" i="2"/>
  <c r="M53" i="2"/>
  <c r="L53" i="2"/>
  <c r="DM52" i="2"/>
  <c r="DL52" i="2"/>
  <c r="DK52" i="2"/>
  <c r="DJ52" i="2"/>
  <c r="DI52" i="2"/>
  <c r="DH52" i="2"/>
  <c r="DG52" i="2"/>
  <c r="DF52" i="2"/>
  <c r="DE52" i="2"/>
  <c r="DD52" i="2"/>
  <c r="DC52" i="2"/>
  <c r="DB52" i="2"/>
  <c r="DA52" i="2"/>
  <c r="CZ52" i="2"/>
  <c r="CY52" i="2"/>
  <c r="CX52" i="2"/>
  <c r="CW52" i="2"/>
  <c r="CV52" i="2"/>
  <c r="CU52" i="2"/>
  <c r="CT52" i="2"/>
  <c r="CS52" i="2"/>
  <c r="CR52" i="2"/>
  <c r="CQ52" i="2"/>
  <c r="CP52" i="2"/>
  <c r="CO52" i="2"/>
  <c r="CN52" i="2"/>
  <c r="CM52" i="2"/>
  <c r="CL52" i="2"/>
  <c r="CK52" i="2"/>
  <c r="CJ52" i="2"/>
  <c r="CI52" i="2"/>
  <c r="CH52" i="2"/>
  <c r="CG52" i="2"/>
  <c r="CF52" i="2"/>
  <c r="CE52" i="2"/>
  <c r="CD52" i="2"/>
  <c r="CC52" i="2"/>
  <c r="CB52" i="2"/>
  <c r="CA52" i="2"/>
  <c r="BZ52" i="2"/>
  <c r="BY52" i="2"/>
  <c r="BX52" i="2"/>
  <c r="BW52" i="2"/>
  <c r="BV52" i="2"/>
  <c r="BU52" i="2"/>
  <c r="BT52" i="2"/>
  <c r="BS52" i="2"/>
  <c r="BR52" i="2"/>
  <c r="BQ52" i="2"/>
  <c r="BP52" i="2"/>
  <c r="BO52" i="2"/>
  <c r="BN52" i="2"/>
  <c r="BM52" i="2"/>
  <c r="BL52" i="2"/>
  <c r="BK52" i="2"/>
  <c r="BJ52" i="2"/>
  <c r="BI52" i="2"/>
  <c r="BH52" i="2"/>
  <c r="BG52" i="2"/>
  <c r="BF52" i="2"/>
  <c r="BE52" i="2"/>
  <c r="BD52" i="2"/>
  <c r="BC52" i="2"/>
  <c r="BB52" i="2"/>
  <c r="BA52" i="2"/>
  <c r="AZ52" i="2"/>
  <c r="AY52" i="2"/>
  <c r="AX52" i="2"/>
  <c r="AW52" i="2"/>
  <c r="AV52" i="2"/>
  <c r="AU52" i="2"/>
  <c r="AT52" i="2"/>
  <c r="AS52" i="2"/>
  <c r="AR52" i="2"/>
  <c r="AQ52" i="2"/>
  <c r="AP52" i="2"/>
  <c r="AO52" i="2"/>
  <c r="AN52" i="2"/>
  <c r="AM52" i="2"/>
  <c r="AL52" i="2"/>
  <c r="AK52" i="2"/>
  <c r="AJ52" i="2"/>
  <c r="AI52" i="2"/>
  <c r="AH52" i="2"/>
  <c r="AG52" i="2"/>
  <c r="AF52" i="2"/>
  <c r="AE52" i="2"/>
  <c r="AD52" i="2"/>
  <c r="AC52" i="2"/>
  <c r="AB52" i="2"/>
  <c r="AA52" i="2"/>
  <c r="Z52" i="2"/>
  <c r="Y52" i="2"/>
  <c r="X52" i="2"/>
  <c r="W52" i="2"/>
  <c r="V52" i="2"/>
  <c r="U52" i="2"/>
  <c r="T52" i="2"/>
  <c r="S52" i="2"/>
  <c r="R52" i="2"/>
  <c r="Q52" i="2"/>
  <c r="P52" i="2"/>
  <c r="O52" i="2"/>
  <c r="N52" i="2"/>
  <c r="M52" i="2"/>
  <c r="L52" i="2"/>
  <c r="DM51" i="2"/>
  <c r="DL51" i="2"/>
  <c r="DK51" i="2"/>
  <c r="DJ51" i="2"/>
  <c r="DI51" i="2"/>
  <c r="DH51" i="2"/>
  <c r="DG51" i="2"/>
  <c r="DF51" i="2"/>
  <c r="DE51" i="2"/>
  <c r="DD51" i="2"/>
  <c r="DC51" i="2"/>
  <c r="DB51" i="2"/>
  <c r="DA51" i="2"/>
  <c r="CZ51" i="2"/>
  <c r="CY51" i="2"/>
  <c r="CX51" i="2"/>
  <c r="CW51" i="2"/>
  <c r="CV51" i="2"/>
  <c r="CU51" i="2"/>
  <c r="CT51" i="2"/>
  <c r="CS51" i="2"/>
  <c r="CR51" i="2"/>
  <c r="CQ51" i="2"/>
  <c r="CP51" i="2"/>
  <c r="CO51" i="2"/>
  <c r="CN51" i="2"/>
  <c r="CM51" i="2"/>
  <c r="CL51" i="2"/>
  <c r="CK51" i="2"/>
  <c r="CJ51" i="2"/>
  <c r="CI51" i="2"/>
  <c r="CH51" i="2"/>
  <c r="CG51" i="2"/>
  <c r="CF51" i="2"/>
  <c r="CE51" i="2"/>
  <c r="CD51" i="2"/>
  <c r="CC51" i="2"/>
  <c r="CB51" i="2"/>
  <c r="CA51" i="2"/>
  <c r="BZ51" i="2"/>
  <c r="BY51" i="2"/>
  <c r="BX51" i="2"/>
  <c r="BW51" i="2"/>
  <c r="BV51" i="2"/>
  <c r="BU51" i="2"/>
  <c r="BT51" i="2"/>
  <c r="BS51" i="2"/>
  <c r="BR51" i="2"/>
  <c r="BQ51" i="2"/>
  <c r="BP51" i="2"/>
  <c r="BO51" i="2"/>
  <c r="BN51" i="2"/>
  <c r="BM51" i="2"/>
  <c r="BL51" i="2"/>
  <c r="BK51" i="2"/>
  <c r="BJ51" i="2"/>
  <c r="BI51" i="2"/>
  <c r="BH51" i="2"/>
  <c r="BG51" i="2"/>
  <c r="BF51" i="2"/>
  <c r="BE51" i="2"/>
  <c r="BD51" i="2"/>
  <c r="BC51" i="2"/>
  <c r="BB51" i="2"/>
  <c r="BA51" i="2"/>
  <c r="AZ51" i="2"/>
  <c r="AY51" i="2"/>
  <c r="AX51" i="2"/>
  <c r="AW51" i="2"/>
  <c r="AV51" i="2"/>
  <c r="AU51" i="2"/>
  <c r="AT51" i="2"/>
  <c r="AS51" i="2"/>
  <c r="AR51" i="2"/>
  <c r="AQ51" i="2"/>
  <c r="AP51" i="2"/>
  <c r="AO51" i="2"/>
  <c r="AN51" i="2"/>
  <c r="AM51" i="2"/>
  <c r="AL51" i="2"/>
  <c r="AK51" i="2"/>
  <c r="AJ51" i="2"/>
  <c r="AI51" i="2"/>
  <c r="AH51" i="2"/>
  <c r="AG51" i="2"/>
  <c r="AF51" i="2"/>
  <c r="AE51" i="2"/>
  <c r="AD51" i="2"/>
  <c r="AC51" i="2"/>
  <c r="AB51" i="2"/>
  <c r="AA51" i="2"/>
  <c r="Z51" i="2"/>
  <c r="Y51" i="2"/>
  <c r="X51" i="2"/>
  <c r="W51" i="2"/>
  <c r="V51" i="2"/>
  <c r="U51" i="2"/>
  <c r="T51" i="2"/>
  <c r="S51" i="2"/>
  <c r="R51" i="2"/>
  <c r="Q51" i="2"/>
  <c r="P51" i="2"/>
  <c r="O51" i="2"/>
  <c r="N51" i="2"/>
  <c r="M51" i="2"/>
  <c r="L51" i="2"/>
  <c r="DM50" i="2"/>
  <c r="DL50" i="2"/>
  <c r="DK50" i="2"/>
  <c r="DJ50" i="2"/>
  <c r="DI50" i="2"/>
  <c r="DH50" i="2"/>
  <c r="DG50" i="2"/>
  <c r="DF50" i="2"/>
  <c r="DE50" i="2"/>
  <c r="DD50" i="2"/>
  <c r="DC50" i="2"/>
  <c r="DB50" i="2"/>
  <c r="DA50" i="2"/>
  <c r="CZ50" i="2"/>
  <c r="CY50" i="2"/>
  <c r="CX50" i="2"/>
  <c r="CW50" i="2"/>
  <c r="CV50" i="2"/>
  <c r="CU50" i="2"/>
  <c r="CT50" i="2"/>
  <c r="CS50" i="2"/>
  <c r="CR50" i="2"/>
  <c r="CQ50" i="2"/>
  <c r="CP50" i="2"/>
  <c r="CO50" i="2"/>
  <c r="CN50" i="2"/>
  <c r="CM50" i="2"/>
  <c r="CL50" i="2"/>
  <c r="CK50" i="2"/>
  <c r="CJ50" i="2"/>
  <c r="CI50" i="2"/>
  <c r="CH50" i="2"/>
  <c r="CG50" i="2"/>
  <c r="CF50" i="2"/>
  <c r="CE50" i="2"/>
  <c r="CD50" i="2"/>
  <c r="CC50" i="2"/>
  <c r="CB50" i="2"/>
  <c r="CA50" i="2"/>
  <c r="BZ50" i="2"/>
  <c r="BY50" i="2"/>
  <c r="BX50" i="2"/>
  <c r="BW50" i="2"/>
  <c r="BV50" i="2"/>
  <c r="BU50" i="2"/>
  <c r="BT50" i="2"/>
  <c r="BS50" i="2"/>
  <c r="BR50" i="2"/>
  <c r="BQ50" i="2"/>
  <c r="BP50" i="2"/>
  <c r="BO50" i="2"/>
  <c r="BN50" i="2"/>
  <c r="BM50" i="2"/>
  <c r="BL50" i="2"/>
  <c r="BK50" i="2"/>
  <c r="BJ50" i="2"/>
  <c r="BI50" i="2"/>
  <c r="BH50" i="2"/>
  <c r="BG50" i="2"/>
  <c r="BF50" i="2"/>
  <c r="BE50" i="2"/>
  <c r="BD50" i="2"/>
  <c r="BC50" i="2"/>
  <c r="BB50" i="2"/>
  <c r="BA50" i="2"/>
  <c r="AZ50" i="2"/>
  <c r="AY50" i="2"/>
  <c r="AX50" i="2"/>
  <c r="AW50" i="2"/>
  <c r="AV50" i="2"/>
  <c r="AU50" i="2"/>
  <c r="AT50" i="2"/>
  <c r="AS50" i="2"/>
  <c r="AR50" i="2"/>
  <c r="AQ50" i="2"/>
  <c r="AP50" i="2"/>
  <c r="AO50" i="2"/>
  <c r="AN50" i="2"/>
  <c r="AM50" i="2"/>
  <c r="AL50" i="2"/>
  <c r="AK50" i="2"/>
  <c r="AJ50" i="2"/>
  <c r="AI50" i="2"/>
  <c r="AH50" i="2"/>
  <c r="AG50" i="2"/>
  <c r="AF50" i="2"/>
  <c r="AE50" i="2"/>
  <c r="AD50" i="2"/>
  <c r="AC50" i="2"/>
  <c r="AB50" i="2"/>
  <c r="AA50" i="2"/>
  <c r="Z50" i="2"/>
  <c r="Y50" i="2"/>
  <c r="X50" i="2"/>
  <c r="W50" i="2"/>
  <c r="V50" i="2"/>
  <c r="U50" i="2"/>
  <c r="T50" i="2"/>
  <c r="S50" i="2"/>
  <c r="R50" i="2"/>
  <c r="Q50" i="2"/>
  <c r="P50" i="2"/>
  <c r="O50" i="2"/>
  <c r="N50" i="2"/>
  <c r="M50" i="2"/>
  <c r="L50" i="2"/>
  <c r="DM49" i="2"/>
  <c r="DL49" i="2"/>
  <c r="DK49" i="2"/>
  <c r="DJ49" i="2"/>
  <c r="DI49" i="2"/>
  <c r="DH49" i="2"/>
  <c r="DG49" i="2"/>
  <c r="DF49" i="2"/>
  <c r="DE49" i="2"/>
  <c r="DD49" i="2"/>
  <c r="DC49" i="2"/>
  <c r="DB49" i="2"/>
  <c r="DA49" i="2"/>
  <c r="CZ49" i="2"/>
  <c r="CY49" i="2"/>
  <c r="CX49" i="2"/>
  <c r="CW49" i="2"/>
  <c r="CV49" i="2"/>
  <c r="CU49" i="2"/>
  <c r="CT49" i="2"/>
  <c r="CS49" i="2"/>
  <c r="CR49" i="2"/>
  <c r="CQ49" i="2"/>
  <c r="CP49" i="2"/>
  <c r="CO49" i="2"/>
  <c r="CN49" i="2"/>
  <c r="CM49" i="2"/>
  <c r="CL49" i="2"/>
  <c r="CK49" i="2"/>
  <c r="CJ49" i="2"/>
  <c r="CI49" i="2"/>
  <c r="CH49" i="2"/>
  <c r="CG49" i="2"/>
  <c r="CF49" i="2"/>
  <c r="CE49" i="2"/>
  <c r="CD49" i="2"/>
  <c r="CC49" i="2"/>
  <c r="CB49" i="2"/>
  <c r="CA49" i="2"/>
  <c r="BZ49" i="2"/>
  <c r="BY49" i="2"/>
  <c r="BX49" i="2"/>
  <c r="BW49" i="2"/>
  <c r="BV49" i="2"/>
  <c r="BU49" i="2"/>
  <c r="BT49" i="2"/>
  <c r="BS49" i="2"/>
  <c r="BR49" i="2"/>
  <c r="BQ49" i="2"/>
  <c r="BP49" i="2"/>
  <c r="BO49" i="2"/>
  <c r="BN49" i="2"/>
  <c r="BM49" i="2"/>
  <c r="BL49" i="2"/>
  <c r="BK49" i="2"/>
  <c r="BJ49" i="2"/>
  <c r="BI49" i="2"/>
  <c r="BH49" i="2"/>
  <c r="BG49" i="2"/>
  <c r="BF49" i="2"/>
  <c r="BE49" i="2"/>
  <c r="BD49" i="2"/>
  <c r="BC49" i="2"/>
  <c r="BB49" i="2"/>
  <c r="BA49" i="2"/>
  <c r="AZ49" i="2"/>
  <c r="AY49" i="2"/>
  <c r="AX49" i="2"/>
  <c r="AW49" i="2"/>
  <c r="AV49" i="2"/>
  <c r="AU49" i="2"/>
  <c r="AT49" i="2"/>
  <c r="AS49" i="2"/>
  <c r="AR49" i="2"/>
  <c r="AQ49" i="2"/>
  <c r="AP49" i="2"/>
  <c r="AO49" i="2"/>
  <c r="AN49" i="2"/>
  <c r="AM49" i="2"/>
  <c r="AL49" i="2"/>
  <c r="AK49" i="2"/>
  <c r="AJ49" i="2"/>
  <c r="AI49" i="2"/>
  <c r="AH49" i="2"/>
  <c r="AG49" i="2"/>
  <c r="AF49" i="2"/>
  <c r="AE49" i="2"/>
  <c r="AD49" i="2"/>
  <c r="AC49" i="2"/>
  <c r="AB49" i="2"/>
  <c r="AA49" i="2"/>
  <c r="Z49" i="2"/>
  <c r="Y49" i="2"/>
  <c r="X49" i="2"/>
  <c r="W49" i="2"/>
  <c r="V49" i="2"/>
  <c r="U49" i="2"/>
  <c r="T49" i="2"/>
  <c r="S49" i="2"/>
  <c r="R49" i="2"/>
  <c r="Q49" i="2"/>
  <c r="P49" i="2"/>
  <c r="O49" i="2"/>
  <c r="N49" i="2"/>
  <c r="M49" i="2"/>
  <c r="L49" i="2"/>
  <c r="DM48" i="2"/>
  <c r="DL48" i="2"/>
  <c r="DK48" i="2"/>
  <c r="DJ48" i="2"/>
  <c r="DI48" i="2"/>
  <c r="DH48" i="2"/>
  <c r="DG48" i="2"/>
  <c r="DF48" i="2"/>
  <c r="DE48" i="2"/>
  <c r="DD48" i="2"/>
  <c r="DC48" i="2"/>
  <c r="DB48" i="2"/>
  <c r="DA48" i="2"/>
  <c r="CZ48" i="2"/>
  <c r="CY48" i="2"/>
  <c r="CX48" i="2"/>
  <c r="CW48" i="2"/>
  <c r="CV48" i="2"/>
  <c r="CU48" i="2"/>
  <c r="CT48" i="2"/>
  <c r="CS48" i="2"/>
  <c r="CR48" i="2"/>
  <c r="CQ48" i="2"/>
  <c r="CP48" i="2"/>
  <c r="CO48" i="2"/>
  <c r="CN48" i="2"/>
  <c r="CM48" i="2"/>
  <c r="CL48" i="2"/>
  <c r="CK48" i="2"/>
  <c r="CJ48" i="2"/>
  <c r="CI48" i="2"/>
  <c r="CH48" i="2"/>
  <c r="CG48" i="2"/>
  <c r="CF48" i="2"/>
  <c r="CE48" i="2"/>
  <c r="CD48" i="2"/>
  <c r="CC48" i="2"/>
  <c r="CB48" i="2"/>
  <c r="CA48" i="2"/>
  <c r="BZ48" i="2"/>
  <c r="BY48" i="2"/>
  <c r="BX48" i="2"/>
  <c r="BW48" i="2"/>
  <c r="BV48" i="2"/>
  <c r="BU48" i="2"/>
  <c r="BT48" i="2"/>
  <c r="BS48" i="2"/>
  <c r="BR48" i="2"/>
  <c r="BQ48" i="2"/>
  <c r="BP48" i="2"/>
  <c r="BO48" i="2"/>
  <c r="BN48" i="2"/>
  <c r="BM48" i="2"/>
  <c r="BL48" i="2"/>
  <c r="BK48" i="2"/>
  <c r="BJ48" i="2"/>
  <c r="BI48" i="2"/>
  <c r="BH48" i="2"/>
  <c r="BG48" i="2"/>
  <c r="BF48" i="2"/>
  <c r="BE48" i="2"/>
  <c r="BD48" i="2"/>
  <c r="BC48" i="2"/>
  <c r="BB48" i="2"/>
  <c r="BA48" i="2"/>
  <c r="AZ48" i="2"/>
  <c r="AY48" i="2"/>
  <c r="AX48" i="2"/>
  <c r="AW48" i="2"/>
  <c r="AV48" i="2"/>
  <c r="AU48" i="2"/>
  <c r="AT48" i="2"/>
  <c r="AS48" i="2"/>
  <c r="AR48" i="2"/>
  <c r="AQ48" i="2"/>
  <c r="AP48" i="2"/>
  <c r="AO48" i="2"/>
  <c r="AN48" i="2"/>
  <c r="AM48" i="2"/>
  <c r="AL48" i="2"/>
  <c r="AK48" i="2"/>
  <c r="AJ48" i="2"/>
  <c r="AI48" i="2"/>
  <c r="AH48" i="2"/>
  <c r="AG48" i="2"/>
  <c r="AF48" i="2"/>
  <c r="AE48" i="2"/>
  <c r="AD48" i="2"/>
  <c r="AC48" i="2"/>
  <c r="AB48" i="2"/>
  <c r="AA48" i="2"/>
  <c r="Z48" i="2"/>
  <c r="Y48" i="2"/>
  <c r="X48" i="2"/>
  <c r="W48" i="2"/>
  <c r="V48" i="2"/>
  <c r="U48" i="2"/>
  <c r="T48" i="2"/>
  <c r="S48" i="2"/>
  <c r="R48" i="2"/>
  <c r="Q48" i="2"/>
  <c r="P48" i="2"/>
  <c r="O48" i="2"/>
  <c r="N48" i="2"/>
  <c r="M48" i="2"/>
  <c r="L48" i="2"/>
  <c r="DM47" i="2"/>
  <c r="DL47" i="2"/>
  <c r="DK47" i="2"/>
  <c r="DJ47" i="2"/>
  <c r="DI47" i="2"/>
  <c r="DH47" i="2"/>
  <c r="DG47" i="2"/>
  <c r="DF47" i="2"/>
  <c r="DE47" i="2"/>
  <c r="DD47" i="2"/>
  <c r="DC47" i="2"/>
  <c r="DB47" i="2"/>
  <c r="DA47" i="2"/>
  <c r="CZ47" i="2"/>
  <c r="CY47" i="2"/>
  <c r="CX47" i="2"/>
  <c r="CW47" i="2"/>
  <c r="CV47" i="2"/>
  <c r="CU47" i="2"/>
  <c r="CT47" i="2"/>
  <c r="CS47" i="2"/>
  <c r="CR47" i="2"/>
  <c r="CQ47" i="2"/>
  <c r="CP47" i="2"/>
  <c r="CO47" i="2"/>
  <c r="CN47" i="2"/>
  <c r="CM47" i="2"/>
  <c r="CL47" i="2"/>
  <c r="CK47" i="2"/>
  <c r="CJ47" i="2"/>
  <c r="CI47" i="2"/>
  <c r="CH47" i="2"/>
  <c r="CG47" i="2"/>
  <c r="CF47" i="2"/>
  <c r="CE47" i="2"/>
  <c r="CD47" i="2"/>
  <c r="CC47" i="2"/>
  <c r="CB47" i="2"/>
  <c r="CA47" i="2"/>
  <c r="BZ47" i="2"/>
  <c r="BY47" i="2"/>
  <c r="BX47" i="2"/>
  <c r="BW47" i="2"/>
  <c r="BV47" i="2"/>
  <c r="BU47" i="2"/>
  <c r="BT47" i="2"/>
  <c r="BS47" i="2"/>
  <c r="BR47" i="2"/>
  <c r="BQ47" i="2"/>
  <c r="BP47" i="2"/>
  <c r="BO47" i="2"/>
  <c r="BN47" i="2"/>
  <c r="BM47" i="2"/>
  <c r="BL47" i="2"/>
  <c r="BK47" i="2"/>
  <c r="BJ47" i="2"/>
  <c r="BI47" i="2"/>
  <c r="BH47" i="2"/>
  <c r="BG47" i="2"/>
  <c r="BF47" i="2"/>
  <c r="BE47" i="2"/>
  <c r="BD47" i="2"/>
  <c r="BC47" i="2"/>
  <c r="BB47" i="2"/>
  <c r="BA47" i="2"/>
  <c r="AZ47" i="2"/>
  <c r="AY47" i="2"/>
  <c r="AX47" i="2"/>
  <c r="AW47" i="2"/>
  <c r="AV47" i="2"/>
  <c r="AU47" i="2"/>
  <c r="AT47" i="2"/>
  <c r="AS47" i="2"/>
  <c r="AR47" i="2"/>
  <c r="AQ47" i="2"/>
  <c r="AP47" i="2"/>
  <c r="AO47" i="2"/>
  <c r="AN47" i="2"/>
  <c r="AM47" i="2"/>
  <c r="AL47" i="2"/>
  <c r="AK47" i="2"/>
  <c r="AJ47" i="2"/>
  <c r="AI47" i="2"/>
  <c r="AH47" i="2"/>
  <c r="AG47" i="2"/>
  <c r="AF47" i="2"/>
  <c r="AE47" i="2"/>
  <c r="AD47" i="2"/>
  <c r="AC47" i="2"/>
  <c r="AB47" i="2"/>
  <c r="AA47" i="2"/>
  <c r="Z47" i="2"/>
  <c r="Y47" i="2"/>
  <c r="X47" i="2"/>
  <c r="W47" i="2"/>
  <c r="V47" i="2"/>
  <c r="U47" i="2"/>
  <c r="T47" i="2"/>
  <c r="S47" i="2"/>
  <c r="R47" i="2"/>
  <c r="Q47" i="2"/>
  <c r="P47" i="2"/>
  <c r="O47" i="2"/>
  <c r="N47" i="2"/>
  <c r="M47" i="2"/>
  <c r="L47" i="2"/>
  <c r="DM46" i="2"/>
  <c r="DL46" i="2"/>
  <c r="DK46" i="2"/>
  <c r="DJ46" i="2"/>
  <c r="DI46" i="2"/>
  <c r="DH46" i="2"/>
  <c r="DG46" i="2"/>
  <c r="DF46" i="2"/>
  <c r="DE46" i="2"/>
  <c r="DD46" i="2"/>
  <c r="DC46" i="2"/>
  <c r="DB46" i="2"/>
  <c r="DA46" i="2"/>
  <c r="CZ46" i="2"/>
  <c r="CY46" i="2"/>
  <c r="CX46" i="2"/>
  <c r="CW46" i="2"/>
  <c r="CV46" i="2"/>
  <c r="CU46" i="2"/>
  <c r="CT46" i="2"/>
  <c r="CS46" i="2"/>
  <c r="CR46" i="2"/>
  <c r="CQ46" i="2"/>
  <c r="CP46" i="2"/>
  <c r="CO46" i="2"/>
  <c r="CN46" i="2"/>
  <c r="CM46" i="2"/>
  <c r="CL46" i="2"/>
  <c r="CK46" i="2"/>
  <c r="CJ46" i="2"/>
  <c r="CI46" i="2"/>
  <c r="CH46" i="2"/>
  <c r="CG46" i="2"/>
  <c r="CF46" i="2"/>
  <c r="CE46" i="2"/>
  <c r="CD46" i="2"/>
  <c r="CC46" i="2"/>
  <c r="CB46" i="2"/>
  <c r="CA46" i="2"/>
  <c r="BZ46" i="2"/>
  <c r="BY46" i="2"/>
  <c r="BX46" i="2"/>
  <c r="BW46" i="2"/>
  <c r="BV46" i="2"/>
  <c r="BU46" i="2"/>
  <c r="BT46" i="2"/>
  <c r="BS46" i="2"/>
  <c r="BR46" i="2"/>
  <c r="BQ46" i="2"/>
  <c r="BP46" i="2"/>
  <c r="BO46" i="2"/>
  <c r="BN46" i="2"/>
  <c r="BM46" i="2"/>
  <c r="BL46" i="2"/>
  <c r="BK46" i="2"/>
  <c r="BJ46" i="2"/>
  <c r="BI46" i="2"/>
  <c r="BH46" i="2"/>
  <c r="BG46" i="2"/>
  <c r="BF46" i="2"/>
  <c r="BE46" i="2"/>
  <c r="BD46" i="2"/>
  <c r="BC46" i="2"/>
  <c r="BB46" i="2"/>
  <c r="BA46" i="2"/>
  <c r="AZ46" i="2"/>
  <c r="AY46" i="2"/>
  <c r="AX46" i="2"/>
  <c r="AW46" i="2"/>
  <c r="AV46" i="2"/>
  <c r="AU46" i="2"/>
  <c r="AT46" i="2"/>
  <c r="AS46" i="2"/>
  <c r="AR46" i="2"/>
  <c r="AQ46" i="2"/>
  <c r="AP46" i="2"/>
  <c r="AO46" i="2"/>
  <c r="AN46" i="2"/>
  <c r="AM46" i="2"/>
  <c r="AL46" i="2"/>
  <c r="AK46" i="2"/>
  <c r="AJ46" i="2"/>
  <c r="AI46" i="2"/>
  <c r="AH46" i="2"/>
  <c r="AG46" i="2"/>
  <c r="AF46" i="2"/>
  <c r="AE46" i="2"/>
  <c r="AD46" i="2"/>
  <c r="AC46" i="2"/>
  <c r="AB46" i="2"/>
  <c r="AA46" i="2"/>
  <c r="Z46" i="2"/>
  <c r="Y46" i="2"/>
  <c r="X46" i="2"/>
  <c r="W46" i="2"/>
  <c r="V46" i="2"/>
  <c r="U46" i="2"/>
  <c r="T46" i="2"/>
  <c r="S46" i="2"/>
  <c r="R46" i="2"/>
  <c r="Q46" i="2"/>
  <c r="P46" i="2"/>
  <c r="O46" i="2"/>
  <c r="N46" i="2"/>
  <c r="M46" i="2"/>
  <c r="L46" i="2"/>
  <c r="DM45" i="2"/>
  <c r="DL45" i="2"/>
  <c r="DK45" i="2"/>
  <c r="DJ45" i="2"/>
  <c r="DI45" i="2"/>
  <c r="DH45" i="2"/>
  <c r="DG45" i="2"/>
  <c r="DF45" i="2"/>
  <c r="DE45" i="2"/>
  <c r="DD45" i="2"/>
  <c r="DC45" i="2"/>
  <c r="DB45" i="2"/>
  <c r="DA45" i="2"/>
  <c r="CZ45" i="2"/>
  <c r="CY45" i="2"/>
  <c r="CX45" i="2"/>
  <c r="CW45" i="2"/>
  <c r="CV45" i="2"/>
  <c r="CU45" i="2"/>
  <c r="CT45" i="2"/>
  <c r="CS45" i="2"/>
  <c r="CR45" i="2"/>
  <c r="CQ45" i="2"/>
  <c r="CP45" i="2"/>
  <c r="CO45" i="2"/>
  <c r="CN45" i="2"/>
  <c r="CM45" i="2"/>
  <c r="CL45" i="2"/>
  <c r="CK45" i="2"/>
  <c r="CJ45" i="2"/>
  <c r="CI45" i="2"/>
  <c r="CH45" i="2"/>
  <c r="CG45" i="2"/>
  <c r="CF45" i="2"/>
  <c r="CE45" i="2"/>
  <c r="CD45" i="2"/>
  <c r="CC45" i="2"/>
  <c r="CB45" i="2"/>
  <c r="CA45" i="2"/>
  <c r="BZ45" i="2"/>
  <c r="BY45" i="2"/>
  <c r="BX45" i="2"/>
  <c r="BW45" i="2"/>
  <c r="BV45" i="2"/>
  <c r="BU45" i="2"/>
  <c r="BT45" i="2"/>
  <c r="BS45" i="2"/>
  <c r="BR45" i="2"/>
  <c r="BQ45" i="2"/>
  <c r="BP45" i="2"/>
  <c r="BO45" i="2"/>
  <c r="BN45" i="2"/>
  <c r="BM45" i="2"/>
  <c r="BL45" i="2"/>
  <c r="BK45" i="2"/>
  <c r="BJ45" i="2"/>
  <c r="BI45" i="2"/>
  <c r="BH45" i="2"/>
  <c r="BG45" i="2"/>
  <c r="BF45" i="2"/>
  <c r="BE45" i="2"/>
  <c r="BD45" i="2"/>
  <c r="BC45" i="2"/>
  <c r="BB45" i="2"/>
  <c r="BA45" i="2"/>
  <c r="AZ45" i="2"/>
  <c r="AY45" i="2"/>
  <c r="AX45" i="2"/>
  <c r="AW45" i="2"/>
  <c r="AV45" i="2"/>
  <c r="AU45" i="2"/>
  <c r="AT45" i="2"/>
  <c r="AS45" i="2"/>
  <c r="AR45" i="2"/>
  <c r="AQ45" i="2"/>
  <c r="AP45" i="2"/>
  <c r="AO45" i="2"/>
  <c r="AN45" i="2"/>
  <c r="AM45" i="2"/>
  <c r="AL45" i="2"/>
  <c r="AK45" i="2"/>
  <c r="AJ45" i="2"/>
  <c r="AI45" i="2"/>
  <c r="AH45" i="2"/>
  <c r="AG45" i="2"/>
  <c r="AF45" i="2"/>
  <c r="AE45" i="2"/>
  <c r="AD45" i="2"/>
  <c r="AC45" i="2"/>
  <c r="AB45" i="2"/>
  <c r="AA45" i="2"/>
  <c r="Z45" i="2"/>
  <c r="Y45" i="2"/>
  <c r="X45" i="2"/>
  <c r="W45" i="2"/>
  <c r="V45" i="2"/>
  <c r="U45" i="2"/>
  <c r="T45" i="2"/>
  <c r="S45" i="2"/>
  <c r="R45" i="2"/>
  <c r="Q45" i="2"/>
  <c r="P45" i="2"/>
  <c r="O45" i="2"/>
  <c r="N45" i="2"/>
  <c r="M45" i="2"/>
  <c r="L45" i="2"/>
  <c r="DM44" i="2"/>
  <c r="DL44" i="2"/>
  <c r="DK44" i="2"/>
  <c r="DJ44" i="2"/>
  <c r="DI44" i="2"/>
  <c r="DH44" i="2"/>
  <c r="DG44" i="2"/>
  <c r="DF44" i="2"/>
  <c r="DE44" i="2"/>
  <c r="DD44" i="2"/>
  <c r="DC44" i="2"/>
  <c r="DB44" i="2"/>
  <c r="DA44" i="2"/>
  <c r="CZ44" i="2"/>
  <c r="CY44" i="2"/>
  <c r="CX44" i="2"/>
  <c r="CW44" i="2"/>
  <c r="CV44" i="2"/>
  <c r="CU44" i="2"/>
  <c r="CT44" i="2"/>
  <c r="CS44" i="2"/>
  <c r="CR44" i="2"/>
  <c r="CQ44" i="2"/>
  <c r="CP44" i="2"/>
  <c r="CO44" i="2"/>
  <c r="CN44" i="2"/>
  <c r="CM44" i="2"/>
  <c r="CL44" i="2"/>
  <c r="CK44" i="2"/>
  <c r="CJ44" i="2"/>
  <c r="CI44" i="2"/>
  <c r="CH44" i="2"/>
  <c r="CG44" i="2"/>
  <c r="CF44" i="2"/>
  <c r="CE44" i="2"/>
  <c r="CD44" i="2"/>
  <c r="CC44" i="2"/>
  <c r="CB44" i="2"/>
  <c r="CA44" i="2"/>
  <c r="BZ44" i="2"/>
  <c r="BY44" i="2"/>
  <c r="BX44" i="2"/>
  <c r="BW44" i="2"/>
  <c r="BV44" i="2"/>
  <c r="BU44" i="2"/>
  <c r="BT44" i="2"/>
  <c r="BS44" i="2"/>
  <c r="BR44" i="2"/>
  <c r="BQ44" i="2"/>
  <c r="BP44" i="2"/>
  <c r="BO44" i="2"/>
  <c r="BN44" i="2"/>
  <c r="BM44" i="2"/>
  <c r="BL44" i="2"/>
  <c r="BK44" i="2"/>
  <c r="BJ44" i="2"/>
  <c r="BI44" i="2"/>
  <c r="BH44" i="2"/>
  <c r="BG44" i="2"/>
  <c r="BF44" i="2"/>
  <c r="BE44" i="2"/>
  <c r="BD44" i="2"/>
  <c r="BC44" i="2"/>
  <c r="BB44" i="2"/>
  <c r="BA44" i="2"/>
  <c r="AZ44" i="2"/>
  <c r="AY44" i="2"/>
  <c r="AX44" i="2"/>
  <c r="AW44" i="2"/>
  <c r="AV44" i="2"/>
  <c r="AU44" i="2"/>
  <c r="AT44" i="2"/>
  <c r="AS44" i="2"/>
  <c r="AR44" i="2"/>
  <c r="AQ44" i="2"/>
  <c r="AP44" i="2"/>
  <c r="AO44" i="2"/>
  <c r="AN44" i="2"/>
  <c r="AM44" i="2"/>
  <c r="AL44" i="2"/>
  <c r="AK44" i="2"/>
  <c r="AJ44" i="2"/>
  <c r="AI44" i="2"/>
  <c r="AH44" i="2"/>
  <c r="AG44" i="2"/>
  <c r="AF44" i="2"/>
  <c r="AE44" i="2"/>
  <c r="AD44" i="2"/>
  <c r="AC44" i="2"/>
  <c r="AB44" i="2"/>
  <c r="AA44" i="2"/>
  <c r="Z44" i="2"/>
  <c r="Y44" i="2"/>
  <c r="X44" i="2"/>
  <c r="W44" i="2"/>
  <c r="V44" i="2"/>
  <c r="U44" i="2"/>
  <c r="T44" i="2"/>
  <c r="S44" i="2"/>
  <c r="R44" i="2"/>
  <c r="Q44" i="2"/>
  <c r="P44" i="2"/>
  <c r="O44" i="2"/>
  <c r="N44" i="2"/>
  <c r="M44" i="2"/>
  <c r="L44" i="2"/>
  <c r="DM43" i="2"/>
  <c r="DL43" i="2"/>
  <c r="DK43" i="2"/>
  <c r="DJ43" i="2"/>
  <c r="DI43" i="2"/>
  <c r="DH43" i="2"/>
  <c r="DG43" i="2"/>
  <c r="DF43" i="2"/>
  <c r="DE43" i="2"/>
  <c r="DD43" i="2"/>
  <c r="DC43" i="2"/>
  <c r="DB43" i="2"/>
  <c r="DA43" i="2"/>
  <c r="CZ43" i="2"/>
  <c r="CY43" i="2"/>
  <c r="CX43" i="2"/>
  <c r="CW43" i="2"/>
  <c r="CV43" i="2"/>
  <c r="CU43" i="2"/>
  <c r="CT43" i="2"/>
  <c r="CS43" i="2"/>
  <c r="CR43" i="2"/>
  <c r="CQ43" i="2"/>
  <c r="CP43" i="2"/>
  <c r="CO43" i="2"/>
  <c r="CN43" i="2"/>
  <c r="CM43" i="2"/>
  <c r="CL43" i="2"/>
  <c r="CK43" i="2"/>
  <c r="CJ43" i="2"/>
  <c r="CI43" i="2"/>
  <c r="CH43" i="2"/>
  <c r="CG43" i="2"/>
  <c r="CF43" i="2"/>
  <c r="CE43" i="2"/>
  <c r="CD43" i="2"/>
  <c r="CC43" i="2"/>
  <c r="CB43" i="2"/>
  <c r="CA43" i="2"/>
  <c r="BZ43" i="2"/>
  <c r="BY43" i="2"/>
  <c r="BX43" i="2"/>
  <c r="BW43" i="2"/>
  <c r="BV43" i="2"/>
  <c r="BU43" i="2"/>
  <c r="BT43" i="2"/>
  <c r="BS43" i="2"/>
  <c r="BR43" i="2"/>
  <c r="BQ43" i="2"/>
  <c r="BP43" i="2"/>
  <c r="BO43" i="2"/>
  <c r="BN43" i="2"/>
  <c r="BM43" i="2"/>
  <c r="BL43" i="2"/>
  <c r="BK43" i="2"/>
  <c r="BJ43" i="2"/>
  <c r="BI43" i="2"/>
  <c r="BH43" i="2"/>
  <c r="BG43" i="2"/>
  <c r="BF43" i="2"/>
  <c r="BE43" i="2"/>
  <c r="BD43" i="2"/>
  <c r="BC43" i="2"/>
  <c r="BB43" i="2"/>
  <c r="BA43" i="2"/>
  <c r="AZ43" i="2"/>
  <c r="AY43" i="2"/>
  <c r="AX43" i="2"/>
  <c r="AW43" i="2"/>
  <c r="AV43" i="2"/>
  <c r="AU43" i="2"/>
  <c r="AT43" i="2"/>
  <c r="AS43" i="2"/>
  <c r="AR43" i="2"/>
  <c r="AQ43" i="2"/>
  <c r="AP43" i="2"/>
  <c r="AO43" i="2"/>
  <c r="AN43" i="2"/>
  <c r="AM43" i="2"/>
  <c r="AL43" i="2"/>
  <c r="AK43" i="2"/>
  <c r="AJ43" i="2"/>
  <c r="AI43" i="2"/>
  <c r="AH43" i="2"/>
  <c r="AG43" i="2"/>
  <c r="AF43" i="2"/>
  <c r="AE43" i="2"/>
  <c r="AD43" i="2"/>
  <c r="AC43" i="2"/>
  <c r="AB43" i="2"/>
  <c r="AA43" i="2"/>
  <c r="Z43" i="2"/>
  <c r="Y43" i="2"/>
  <c r="X43" i="2"/>
  <c r="W43" i="2"/>
  <c r="V43" i="2"/>
  <c r="U43" i="2"/>
  <c r="T43" i="2"/>
  <c r="S43" i="2"/>
  <c r="R43" i="2"/>
  <c r="Q43" i="2"/>
  <c r="P43" i="2"/>
  <c r="O43" i="2"/>
  <c r="N43" i="2"/>
  <c r="M43" i="2"/>
  <c r="L43" i="2"/>
  <c r="DM42" i="2"/>
  <c r="DL42" i="2"/>
  <c r="DK42" i="2"/>
  <c r="DJ42" i="2"/>
  <c r="DI42" i="2"/>
  <c r="DH42" i="2"/>
  <c r="DG42" i="2"/>
  <c r="DF42" i="2"/>
  <c r="DE42" i="2"/>
  <c r="DD42" i="2"/>
  <c r="DC42" i="2"/>
  <c r="DB42" i="2"/>
  <c r="DA42" i="2"/>
  <c r="CZ42" i="2"/>
  <c r="CY42" i="2"/>
  <c r="CX42" i="2"/>
  <c r="CW42" i="2"/>
  <c r="CV42" i="2"/>
  <c r="CU42" i="2"/>
  <c r="CT42" i="2"/>
  <c r="CS42" i="2"/>
  <c r="CR42" i="2"/>
  <c r="CQ42" i="2"/>
  <c r="CP42" i="2"/>
  <c r="CO42" i="2"/>
  <c r="CN42" i="2"/>
  <c r="CM42" i="2"/>
  <c r="CL42" i="2"/>
  <c r="CK42" i="2"/>
  <c r="CJ42" i="2"/>
  <c r="CI42" i="2"/>
  <c r="CH42" i="2"/>
  <c r="CG42" i="2"/>
  <c r="CF42" i="2"/>
  <c r="CE42" i="2"/>
  <c r="CD42" i="2"/>
  <c r="CC42" i="2"/>
  <c r="CB42" i="2"/>
  <c r="CA42" i="2"/>
  <c r="BZ42" i="2"/>
  <c r="BY42" i="2"/>
  <c r="BX42" i="2"/>
  <c r="BW42" i="2"/>
  <c r="BV42" i="2"/>
  <c r="BU42" i="2"/>
  <c r="BT42" i="2"/>
  <c r="BS42" i="2"/>
  <c r="BR42" i="2"/>
  <c r="BQ42" i="2"/>
  <c r="BP42" i="2"/>
  <c r="BO42" i="2"/>
  <c r="BN42" i="2"/>
  <c r="BM42" i="2"/>
  <c r="BL42" i="2"/>
  <c r="BK42" i="2"/>
  <c r="BJ42" i="2"/>
  <c r="BI42" i="2"/>
  <c r="BH42" i="2"/>
  <c r="BG42" i="2"/>
  <c r="BF42" i="2"/>
  <c r="BE42" i="2"/>
  <c r="BD42" i="2"/>
  <c r="BC42" i="2"/>
  <c r="BB42" i="2"/>
  <c r="BA42" i="2"/>
  <c r="AZ42" i="2"/>
  <c r="AY42" i="2"/>
  <c r="AX42" i="2"/>
  <c r="AW42" i="2"/>
  <c r="AV42" i="2"/>
  <c r="AU42" i="2"/>
  <c r="AT42" i="2"/>
  <c r="AS42" i="2"/>
  <c r="AR42" i="2"/>
  <c r="AQ42" i="2"/>
  <c r="AP42" i="2"/>
  <c r="AO42" i="2"/>
  <c r="AN42" i="2"/>
  <c r="AM42" i="2"/>
  <c r="AL42" i="2"/>
  <c r="AK42" i="2"/>
  <c r="AJ42" i="2"/>
  <c r="AI42" i="2"/>
  <c r="AH42" i="2"/>
  <c r="AG42" i="2"/>
  <c r="AF42" i="2"/>
  <c r="AE42" i="2"/>
  <c r="AD42" i="2"/>
  <c r="AC42" i="2"/>
  <c r="AB42" i="2"/>
  <c r="AA42" i="2"/>
  <c r="Z42" i="2"/>
  <c r="Y42" i="2"/>
  <c r="X42" i="2"/>
  <c r="W42" i="2"/>
  <c r="V42" i="2"/>
  <c r="U42" i="2"/>
  <c r="T42" i="2"/>
  <c r="S42" i="2"/>
  <c r="R42" i="2"/>
  <c r="Q42" i="2"/>
  <c r="P42" i="2"/>
  <c r="O42" i="2"/>
  <c r="N42" i="2"/>
  <c r="M42" i="2"/>
  <c r="L42" i="2"/>
  <c r="DM41" i="2"/>
  <c r="DL41" i="2"/>
  <c r="DK41" i="2"/>
  <c r="DJ41" i="2"/>
  <c r="DI41" i="2"/>
  <c r="DH41" i="2"/>
  <c r="DG41" i="2"/>
  <c r="DF41" i="2"/>
  <c r="DE41" i="2"/>
  <c r="DD41" i="2"/>
  <c r="DC41" i="2"/>
  <c r="DB41" i="2"/>
  <c r="DA41" i="2"/>
  <c r="CZ41" i="2"/>
  <c r="CY41" i="2"/>
  <c r="CX41" i="2"/>
  <c r="CW41" i="2"/>
  <c r="CV41" i="2"/>
  <c r="CU41" i="2"/>
  <c r="CT41" i="2"/>
  <c r="CS41" i="2"/>
  <c r="CR41" i="2"/>
  <c r="CQ41" i="2"/>
  <c r="CP41" i="2"/>
  <c r="CO41" i="2"/>
  <c r="CN41" i="2"/>
  <c r="CM41" i="2"/>
  <c r="CL41" i="2"/>
  <c r="CK41" i="2"/>
  <c r="CJ41" i="2"/>
  <c r="CI41" i="2"/>
  <c r="CH41" i="2"/>
  <c r="CG41" i="2"/>
  <c r="CF41" i="2"/>
  <c r="CE41" i="2"/>
  <c r="CD41" i="2"/>
  <c r="CC41" i="2"/>
  <c r="CB41" i="2"/>
  <c r="CA41" i="2"/>
  <c r="BZ41" i="2"/>
  <c r="BY41" i="2"/>
  <c r="BX41" i="2"/>
  <c r="BW41" i="2"/>
  <c r="BV41" i="2"/>
  <c r="BU41" i="2"/>
  <c r="BT41" i="2"/>
  <c r="BS41" i="2"/>
  <c r="BR41" i="2"/>
  <c r="BQ41" i="2"/>
  <c r="BP41" i="2"/>
  <c r="BO41" i="2"/>
  <c r="BN41" i="2"/>
  <c r="BM41" i="2"/>
  <c r="BL41" i="2"/>
  <c r="BK41" i="2"/>
  <c r="BJ41" i="2"/>
  <c r="BI41" i="2"/>
  <c r="BH41" i="2"/>
  <c r="BG41" i="2"/>
  <c r="BF41" i="2"/>
  <c r="BE41" i="2"/>
  <c r="BD41" i="2"/>
  <c r="BC41" i="2"/>
  <c r="BB41" i="2"/>
  <c r="BA41" i="2"/>
  <c r="AZ41" i="2"/>
  <c r="AY41" i="2"/>
  <c r="AX41" i="2"/>
  <c r="AW41" i="2"/>
  <c r="AV41" i="2"/>
  <c r="AU41" i="2"/>
  <c r="AT41" i="2"/>
  <c r="AS41" i="2"/>
  <c r="AR41" i="2"/>
  <c r="AQ41" i="2"/>
  <c r="AP41" i="2"/>
  <c r="AO41" i="2"/>
  <c r="AN41" i="2"/>
  <c r="AM41" i="2"/>
  <c r="AL41" i="2"/>
  <c r="AK41" i="2"/>
  <c r="AJ41" i="2"/>
  <c r="AI41" i="2"/>
  <c r="AH41" i="2"/>
  <c r="AG41" i="2"/>
  <c r="AF41" i="2"/>
  <c r="AE41" i="2"/>
  <c r="AD41" i="2"/>
  <c r="AC41" i="2"/>
  <c r="AB41" i="2"/>
  <c r="AA41" i="2"/>
  <c r="Z41" i="2"/>
  <c r="Y41" i="2"/>
  <c r="X41" i="2"/>
  <c r="W41" i="2"/>
  <c r="V41" i="2"/>
  <c r="U41" i="2"/>
  <c r="T41" i="2"/>
  <c r="S41" i="2"/>
  <c r="R41" i="2"/>
  <c r="Q41" i="2"/>
  <c r="P41" i="2"/>
  <c r="O41" i="2"/>
  <c r="N41" i="2"/>
  <c r="M41" i="2"/>
  <c r="L41" i="2"/>
  <c r="DM40" i="2"/>
  <c r="DL40" i="2"/>
  <c r="DK40" i="2"/>
  <c r="DJ40" i="2"/>
  <c r="DI40" i="2"/>
  <c r="DH40" i="2"/>
  <c r="DG40" i="2"/>
  <c r="DF40" i="2"/>
  <c r="DE40" i="2"/>
  <c r="DD40" i="2"/>
  <c r="DC40" i="2"/>
  <c r="DB40" i="2"/>
  <c r="DA40" i="2"/>
  <c r="CZ40" i="2"/>
  <c r="CY40" i="2"/>
  <c r="CX40" i="2"/>
  <c r="CW40" i="2"/>
  <c r="CV40" i="2"/>
  <c r="CU40" i="2"/>
  <c r="CT40" i="2"/>
  <c r="CS40" i="2"/>
  <c r="CR40" i="2"/>
  <c r="CQ40" i="2"/>
  <c r="CP40" i="2"/>
  <c r="CO40" i="2"/>
  <c r="CN40" i="2"/>
  <c r="CM40" i="2"/>
  <c r="CL40" i="2"/>
  <c r="CK40" i="2"/>
  <c r="CJ40" i="2"/>
  <c r="CI40" i="2"/>
  <c r="CH40" i="2"/>
  <c r="CG40" i="2"/>
  <c r="CF40" i="2"/>
  <c r="CE40" i="2"/>
  <c r="CD40" i="2"/>
  <c r="CC40" i="2"/>
  <c r="CB40" i="2"/>
  <c r="CA40" i="2"/>
  <c r="BZ40" i="2"/>
  <c r="BY40" i="2"/>
  <c r="BX40" i="2"/>
  <c r="BW40" i="2"/>
  <c r="BV40" i="2"/>
  <c r="BU40" i="2"/>
  <c r="BT40" i="2"/>
  <c r="BS40" i="2"/>
  <c r="BR40" i="2"/>
  <c r="BQ40" i="2"/>
  <c r="BP40" i="2"/>
  <c r="BO40" i="2"/>
  <c r="BN40" i="2"/>
  <c r="BM40" i="2"/>
  <c r="BL40" i="2"/>
  <c r="BK40" i="2"/>
  <c r="BJ40" i="2"/>
  <c r="BI40" i="2"/>
  <c r="BH40" i="2"/>
  <c r="BG40" i="2"/>
  <c r="BF40" i="2"/>
  <c r="BE40" i="2"/>
  <c r="BD40" i="2"/>
  <c r="BC40" i="2"/>
  <c r="BB40" i="2"/>
  <c r="BA40" i="2"/>
  <c r="AZ40" i="2"/>
  <c r="AY40" i="2"/>
  <c r="AX40" i="2"/>
  <c r="AW40" i="2"/>
  <c r="AV40" i="2"/>
  <c r="AU40" i="2"/>
  <c r="AT40" i="2"/>
  <c r="AS40" i="2"/>
  <c r="AR40" i="2"/>
  <c r="AQ40" i="2"/>
  <c r="AP40" i="2"/>
  <c r="AO40" i="2"/>
  <c r="AN40" i="2"/>
  <c r="AM40" i="2"/>
  <c r="AL40" i="2"/>
  <c r="AK40" i="2"/>
  <c r="AJ40" i="2"/>
  <c r="AI40" i="2"/>
  <c r="AH40" i="2"/>
  <c r="AG40" i="2"/>
  <c r="AF40" i="2"/>
  <c r="AE40" i="2"/>
  <c r="AD40" i="2"/>
  <c r="AC40" i="2"/>
  <c r="AB40" i="2"/>
  <c r="AA40" i="2"/>
  <c r="Z40" i="2"/>
  <c r="Y40" i="2"/>
  <c r="X40" i="2"/>
  <c r="W40" i="2"/>
  <c r="V40" i="2"/>
  <c r="U40" i="2"/>
  <c r="T40" i="2"/>
  <c r="S40" i="2"/>
  <c r="R40" i="2"/>
  <c r="Q40" i="2"/>
  <c r="P40" i="2"/>
  <c r="O40" i="2"/>
  <c r="N40" i="2"/>
  <c r="M40" i="2"/>
  <c r="L40" i="2"/>
  <c r="DM39" i="2"/>
  <c r="DL39" i="2"/>
  <c r="DK39" i="2"/>
  <c r="DJ39" i="2"/>
  <c r="DI39" i="2"/>
  <c r="DH39" i="2"/>
  <c r="DG39" i="2"/>
  <c r="DF39" i="2"/>
  <c r="DE39" i="2"/>
  <c r="DD39" i="2"/>
  <c r="DC39" i="2"/>
  <c r="DB39" i="2"/>
  <c r="DA39" i="2"/>
  <c r="CZ39" i="2"/>
  <c r="CY39" i="2"/>
  <c r="CX39" i="2"/>
  <c r="CW39" i="2"/>
  <c r="CV39" i="2"/>
  <c r="CU39" i="2"/>
  <c r="CT39" i="2"/>
  <c r="CS39" i="2"/>
  <c r="CR39" i="2"/>
  <c r="CQ39" i="2"/>
  <c r="CP39" i="2"/>
  <c r="CO39" i="2"/>
  <c r="CN39" i="2"/>
  <c r="CM39" i="2"/>
  <c r="CL39" i="2"/>
  <c r="CK39" i="2"/>
  <c r="CJ39" i="2"/>
  <c r="CI39" i="2"/>
  <c r="CH39" i="2"/>
  <c r="CG39" i="2"/>
  <c r="CF39" i="2"/>
  <c r="CE39" i="2"/>
  <c r="CD39" i="2"/>
  <c r="CC39" i="2"/>
  <c r="CB39" i="2"/>
  <c r="CA39" i="2"/>
  <c r="BZ39" i="2"/>
  <c r="BY39" i="2"/>
  <c r="BX39" i="2"/>
  <c r="BW39" i="2"/>
  <c r="BV39" i="2"/>
  <c r="BU39" i="2"/>
  <c r="BT39" i="2"/>
  <c r="BS39" i="2"/>
  <c r="BR39" i="2"/>
  <c r="BQ39" i="2"/>
  <c r="BP39" i="2"/>
  <c r="BO39" i="2"/>
  <c r="BN39" i="2"/>
  <c r="BM39" i="2"/>
  <c r="BL39" i="2"/>
  <c r="BK39" i="2"/>
  <c r="BJ39" i="2"/>
  <c r="BI39" i="2"/>
  <c r="BH39" i="2"/>
  <c r="BG39" i="2"/>
  <c r="BF39" i="2"/>
  <c r="BE39" i="2"/>
  <c r="BD39" i="2"/>
  <c r="BC39" i="2"/>
  <c r="BB39" i="2"/>
  <c r="BA39" i="2"/>
  <c r="AZ39" i="2"/>
  <c r="AY39" i="2"/>
  <c r="AX39" i="2"/>
  <c r="AW39" i="2"/>
  <c r="AV39" i="2"/>
  <c r="AU39" i="2"/>
  <c r="AT39" i="2"/>
  <c r="AS39" i="2"/>
  <c r="AR39" i="2"/>
  <c r="AQ39" i="2"/>
  <c r="AP39" i="2"/>
  <c r="AO39" i="2"/>
  <c r="AN39" i="2"/>
  <c r="AM39" i="2"/>
  <c r="AL39" i="2"/>
  <c r="AK39" i="2"/>
  <c r="AJ39" i="2"/>
  <c r="AI39" i="2"/>
  <c r="AH39" i="2"/>
  <c r="AG39" i="2"/>
  <c r="AF39" i="2"/>
  <c r="AE39" i="2"/>
  <c r="AD39" i="2"/>
  <c r="AC39" i="2"/>
  <c r="AB39" i="2"/>
  <c r="AA39" i="2"/>
  <c r="Z39" i="2"/>
  <c r="Y39" i="2"/>
  <c r="X39" i="2"/>
  <c r="W39" i="2"/>
  <c r="V39" i="2"/>
  <c r="U39" i="2"/>
  <c r="T39" i="2"/>
  <c r="S39" i="2"/>
  <c r="R39" i="2"/>
  <c r="Q39" i="2"/>
  <c r="P39" i="2"/>
  <c r="O39" i="2"/>
  <c r="N39" i="2"/>
  <c r="M39" i="2"/>
  <c r="L39" i="2"/>
  <c r="DM38" i="2"/>
  <c r="DL38" i="2"/>
  <c r="DK38" i="2"/>
  <c r="DJ38" i="2"/>
  <c r="DI38" i="2"/>
  <c r="DH38" i="2"/>
  <c r="DG38" i="2"/>
  <c r="DF38" i="2"/>
  <c r="DE38" i="2"/>
  <c r="DD38" i="2"/>
  <c r="DC38" i="2"/>
  <c r="DB38" i="2"/>
  <c r="DA38" i="2"/>
  <c r="CZ38" i="2"/>
  <c r="CY38" i="2"/>
  <c r="CX38" i="2"/>
  <c r="CW38" i="2"/>
  <c r="CV38" i="2"/>
  <c r="CU38" i="2"/>
  <c r="CT38" i="2"/>
  <c r="CS38" i="2"/>
  <c r="CR38" i="2"/>
  <c r="CQ38" i="2"/>
  <c r="CP38" i="2"/>
  <c r="CO38" i="2"/>
  <c r="CN38" i="2"/>
  <c r="CM38" i="2"/>
  <c r="CL38" i="2"/>
  <c r="CK38" i="2"/>
  <c r="CJ38" i="2"/>
  <c r="CI38" i="2"/>
  <c r="CH38" i="2"/>
  <c r="CG38" i="2"/>
  <c r="CF38" i="2"/>
  <c r="CE38" i="2"/>
  <c r="CD38" i="2"/>
  <c r="CC38" i="2"/>
  <c r="CB38" i="2"/>
  <c r="CA38" i="2"/>
  <c r="BZ38" i="2"/>
  <c r="BY38" i="2"/>
  <c r="BX38" i="2"/>
  <c r="BW38" i="2"/>
  <c r="BV38" i="2"/>
  <c r="BU38" i="2"/>
  <c r="BT38" i="2"/>
  <c r="BS38" i="2"/>
  <c r="BR38" i="2"/>
  <c r="BQ38" i="2"/>
  <c r="BP38" i="2"/>
  <c r="BO38" i="2"/>
  <c r="BN38" i="2"/>
  <c r="BM38" i="2"/>
  <c r="BL38" i="2"/>
  <c r="BK38" i="2"/>
  <c r="BJ38" i="2"/>
  <c r="BI38" i="2"/>
  <c r="BH38" i="2"/>
  <c r="BG38" i="2"/>
  <c r="BF38" i="2"/>
  <c r="BE38" i="2"/>
  <c r="BD38" i="2"/>
  <c r="BC38" i="2"/>
  <c r="BB38" i="2"/>
  <c r="BA38" i="2"/>
  <c r="AZ38" i="2"/>
  <c r="AY38" i="2"/>
  <c r="AX38" i="2"/>
  <c r="AW38" i="2"/>
  <c r="AV38" i="2"/>
  <c r="AU38" i="2"/>
  <c r="AT38" i="2"/>
  <c r="AS38" i="2"/>
  <c r="AR38" i="2"/>
  <c r="AQ38" i="2"/>
  <c r="AP38" i="2"/>
  <c r="AO38" i="2"/>
  <c r="AN38" i="2"/>
  <c r="AM38" i="2"/>
  <c r="AL38" i="2"/>
  <c r="AK38" i="2"/>
  <c r="AJ38" i="2"/>
  <c r="AI38" i="2"/>
  <c r="AH38" i="2"/>
  <c r="AG38" i="2"/>
  <c r="AF38" i="2"/>
  <c r="AE38" i="2"/>
  <c r="AD38" i="2"/>
  <c r="AC38" i="2"/>
  <c r="AB38" i="2"/>
  <c r="AA38" i="2"/>
  <c r="Z38" i="2"/>
  <c r="Y38" i="2"/>
  <c r="X38" i="2"/>
  <c r="W38" i="2"/>
  <c r="V38" i="2"/>
  <c r="U38" i="2"/>
  <c r="T38" i="2"/>
  <c r="S38" i="2"/>
  <c r="R38" i="2"/>
  <c r="Q38" i="2"/>
  <c r="P38" i="2"/>
  <c r="O38" i="2"/>
  <c r="N38" i="2"/>
  <c r="M38" i="2"/>
  <c r="L38" i="2"/>
  <c r="DM37" i="2"/>
  <c r="DL37" i="2"/>
  <c r="DK37" i="2"/>
  <c r="DJ37" i="2"/>
  <c r="DI37" i="2"/>
  <c r="DH37" i="2"/>
  <c r="DG37" i="2"/>
  <c r="DF37" i="2"/>
  <c r="DE37" i="2"/>
  <c r="DD37" i="2"/>
  <c r="DC37" i="2"/>
  <c r="DB37" i="2"/>
  <c r="DA37" i="2"/>
  <c r="CZ37" i="2"/>
  <c r="CY37" i="2"/>
  <c r="CX37" i="2"/>
  <c r="CW37" i="2"/>
  <c r="CV37" i="2"/>
  <c r="CU37" i="2"/>
  <c r="CT37" i="2"/>
  <c r="CS37" i="2"/>
  <c r="CR37" i="2"/>
  <c r="CQ37" i="2"/>
  <c r="CP37" i="2"/>
  <c r="CO37" i="2"/>
  <c r="CN37" i="2"/>
  <c r="CM37" i="2"/>
  <c r="CL37" i="2"/>
  <c r="CK37" i="2"/>
  <c r="CJ37" i="2"/>
  <c r="CI37" i="2"/>
  <c r="CH37" i="2"/>
  <c r="CG37" i="2"/>
  <c r="CF37" i="2"/>
  <c r="CE37" i="2"/>
  <c r="CD37" i="2"/>
  <c r="CC37" i="2"/>
  <c r="CB37" i="2"/>
  <c r="CA37" i="2"/>
  <c r="BZ37" i="2"/>
  <c r="BY37" i="2"/>
  <c r="BX37" i="2"/>
  <c r="BW37" i="2"/>
  <c r="BV37" i="2"/>
  <c r="BU37" i="2"/>
  <c r="BT37" i="2"/>
  <c r="BS37" i="2"/>
  <c r="BR37" i="2"/>
  <c r="BQ37" i="2"/>
  <c r="BP37" i="2"/>
  <c r="BO37" i="2"/>
  <c r="BN37" i="2"/>
  <c r="BM37" i="2"/>
  <c r="BL37" i="2"/>
  <c r="BK37" i="2"/>
  <c r="BJ37" i="2"/>
  <c r="BI37" i="2"/>
  <c r="BH37" i="2"/>
  <c r="BG37" i="2"/>
  <c r="BF37" i="2"/>
  <c r="BE37" i="2"/>
  <c r="BD37" i="2"/>
  <c r="BC37" i="2"/>
  <c r="BB37" i="2"/>
  <c r="BA37" i="2"/>
  <c r="AZ37" i="2"/>
  <c r="AY37" i="2"/>
  <c r="AX37" i="2"/>
  <c r="AW37" i="2"/>
  <c r="AV37" i="2"/>
  <c r="AU37" i="2"/>
  <c r="AT37" i="2"/>
  <c r="AS37" i="2"/>
  <c r="AR37" i="2"/>
  <c r="AQ37" i="2"/>
  <c r="AP37" i="2"/>
  <c r="AO37" i="2"/>
  <c r="AN37" i="2"/>
  <c r="AM37" i="2"/>
  <c r="AL37" i="2"/>
  <c r="AK37" i="2"/>
  <c r="AJ37" i="2"/>
  <c r="AI37" i="2"/>
  <c r="AH37" i="2"/>
  <c r="AG37" i="2"/>
  <c r="AF37" i="2"/>
  <c r="AE37" i="2"/>
  <c r="AD37" i="2"/>
  <c r="AC37" i="2"/>
  <c r="AB37" i="2"/>
  <c r="AA37" i="2"/>
  <c r="Z37" i="2"/>
  <c r="Y37" i="2"/>
  <c r="X37" i="2"/>
  <c r="W37" i="2"/>
  <c r="V37" i="2"/>
  <c r="U37" i="2"/>
  <c r="T37" i="2"/>
  <c r="S37" i="2"/>
  <c r="R37" i="2"/>
  <c r="Q37" i="2"/>
  <c r="P37" i="2"/>
  <c r="O37" i="2"/>
  <c r="N37" i="2"/>
  <c r="M37" i="2"/>
  <c r="L37" i="2"/>
  <c r="DM36" i="2"/>
  <c r="DL36" i="2"/>
  <c r="DK36" i="2"/>
  <c r="DJ36" i="2"/>
  <c r="DI36" i="2"/>
  <c r="DH36" i="2"/>
  <c r="DG36" i="2"/>
  <c r="DF36" i="2"/>
  <c r="DE36" i="2"/>
  <c r="DD36" i="2"/>
  <c r="DC36" i="2"/>
  <c r="DB36" i="2"/>
  <c r="DA36" i="2"/>
  <c r="CZ36" i="2"/>
  <c r="CY36" i="2"/>
  <c r="CX36" i="2"/>
  <c r="CW36" i="2"/>
  <c r="CV36" i="2"/>
  <c r="CU36" i="2"/>
  <c r="CT36" i="2"/>
  <c r="CS36" i="2"/>
  <c r="CR36" i="2"/>
  <c r="CQ36" i="2"/>
  <c r="CP36" i="2"/>
  <c r="CO36" i="2"/>
  <c r="CN36" i="2"/>
  <c r="CM36" i="2"/>
  <c r="CL36" i="2"/>
  <c r="CK36" i="2"/>
  <c r="CJ36" i="2"/>
  <c r="CI36" i="2"/>
  <c r="CH36" i="2"/>
  <c r="CG36" i="2"/>
  <c r="CF36" i="2"/>
  <c r="CE36" i="2"/>
  <c r="CD36" i="2"/>
  <c r="CC36" i="2"/>
  <c r="CB36" i="2"/>
  <c r="CA36" i="2"/>
  <c r="BZ36" i="2"/>
  <c r="BY36" i="2"/>
  <c r="BX36" i="2"/>
  <c r="BW36" i="2"/>
  <c r="BV36" i="2"/>
  <c r="BU36" i="2"/>
  <c r="BT36" i="2"/>
  <c r="BS36" i="2"/>
  <c r="BR36" i="2"/>
  <c r="BQ36" i="2"/>
  <c r="BP36" i="2"/>
  <c r="BO36" i="2"/>
  <c r="BN36" i="2"/>
  <c r="BM36" i="2"/>
  <c r="BL36" i="2"/>
  <c r="BK36" i="2"/>
  <c r="BJ36" i="2"/>
  <c r="BI36" i="2"/>
  <c r="BH36" i="2"/>
  <c r="BG36" i="2"/>
  <c r="BF36" i="2"/>
  <c r="BE36" i="2"/>
  <c r="BD36" i="2"/>
  <c r="BC36" i="2"/>
  <c r="BB36" i="2"/>
  <c r="BA36" i="2"/>
  <c r="AZ36" i="2"/>
  <c r="AY36" i="2"/>
  <c r="AX36" i="2"/>
  <c r="AW36" i="2"/>
  <c r="AV36" i="2"/>
  <c r="AU36" i="2"/>
  <c r="AT36" i="2"/>
  <c r="AS36" i="2"/>
  <c r="AR36" i="2"/>
  <c r="AQ36" i="2"/>
  <c r="AP36" i="2"/>
  <c r="AO36" i="2"/>
  <c r="AN36" i="2"/>
  <c r="AM36" i="2"/>
  <c r="AL36" i="2"/>
  <c r="AK36" i="2"/>
  <c r="AJ36" i="2"/>
  <c r="AI36" i="2"/>
  <c r="AH36" i="2"/>
  <c r="AG36" i="2"/>
  <c r="AF36" i="2"/>
  <c r="AE36" i="2"/>
  <c r="AD36" i="2"/>
  <c r="AC36" i="2"/>
  <c r="AB36" i="2"/>
  <c r="AA36" i="2"/>
  <c r="Z36" i="2"/>
  <c r="Y36" i="2"/>
  <c r="X36" i="2"/>
  <c r="W36" i="2"/>
  <c r="V36" i="2"/>
  <c r="U36" i="2"/>
  <c r="T36" i="2"/>
  <c r="S36" i="2"/>
  <c r="R36" i="2"/>
  <c r="Q36" i="2"/>
  <c r="P36" i="2"/>
  <c r="O36" i="2"/>
  <c r="N36" i="2"/>
  <c r="M36" i="2"/>
  <c r="L36" i="2"/>
  <c r="DM35" i="2"/>
  <c r="DL35" i="2"/>
  <c r="DK35" i="2"/>
  <c r="DJ35" i="2"/>
  <c r="DI35" i="2"/>
  <c r="DH35" i="2"/>
  <c r="DG35" i="2"/>
  <c r="DF35" i="2"/>
  <c r="DE35" i="2"/>
  <c r="DD35" i="2"/>
  <c r="DC35" i="2"/>
  <c r="DB35" i="2"/>
  <c r="DA35" i="2"/>
  <c r="CZ35" i="2"/>
  <c r="CY35" i="2"/>
  <c r="CX35" i="2"/>
  <c r="CW35" i="2"/>
  <c r="CV35" i="2"/>
  <c r="CU35" i="2"/>
  <c r="CT35" i="2"/>
  <c r="CS35" i="2"/>
  <c r="CR35" i="2"/>
  <c r="CQ35" i="2"/>
  <c r="CP35" i="2"/>
  <c r="CO35" i="2"/>
  <c r="CN35" i="2"/>
  <c r="CM35" i="2"/>
  <c r="CL35" i="2"/>
  <c r="CK35" i="2"/>
  <c r="CJ35" i="2"/>
  <c r="CI35" i="2"/>
  <c r="CH35" i="2"/>
  <c r="CG35" i="2"/>
  <c r="CF35" i="2"/>
  <c r="CE35" i="2"/>
  <c r="CD35" i="2"/>
  <c r="CC35" i="2"/>
  <c r="CB35" i="2"/>
  <c r="CA35" i="2"/>
  <c r="BZ35" i="2"/>
  <c r="BY35" i="2"/>
  <c r="BX35" i="2"/>
  <c r="BW35" i="2"/>
  <c r="BV35" i="2"/>
  <c r="BU35" i="2"/>
  <c r="BT35" i="2"/>
  <c r="BS35" i="2"/>
  <c r="BR35" i="2"/>
  <c r="BQ35" i="2"/>
  <c r="BP35" i="2"/>
  <c r="BO35" i="2"/>
  <c r="BN35" i="2"/>
  <c r="BM35" i="2"/>
  <c r="BL35" i="2"/>
  <c r="BK35" i="2"/>
  <c r="BJ35" i="2"/>
  <c r="BI35" i="2"/>
  <c r="BH35" i="2"/>
  <c r="BG35" i="2"/>
  <c r="BF35" i="2"/>
  <c r="BE35" i="2"/>
  <c r="BD35" i="2"/>
  <c r="BC35" i="2"/>
  <c r="BB35" i="2"/>
  <c r="BA35" i="2"/>
  <c r="AZ35" i="2"/>
  <c r="AY35" i="2"/>
  <c r="AX35" i="2"/>
  <c r="AW35" i="2"/>
  <c r="AV35" i="2"/>
  <c r="AU35" i="2"/>
  <c r="AT35" i="2"/>
  <c r="AS35" i="2"/>
  <c r="AR35" i="2"/>
  <c r="AQ35" i="2"/>
  <c r="AP35" i="2"/>
  <c r="AO35" i="2"/>
  <c r="AN35" i="2"/>
  <c r="AM35" i="2"/>
  <c r="AL35" i="2"/>
  <c r="AK35" i="2"/>
  <c r="AJ35" i="2"/>
  <c r="AI35" i="2"/>
  <c r="AH35" i="2"/>
  <c r="AG35" i="2"/>
  <c r="AF35" i="2"/>
  <c r="AE35" i="2"/>
  <c r="AD35" i="2"/>
  <c r="AC35" i="2"/>
  <c r="AB35" i="2"/>
  <c r="AA35" i="2"/>
  <c r="Z35" i="2"/>
  <c r="Y35" i="2"/>
  <c r="X35" i="2"/>
  <c r="W35" i="2"/>
  <c r="V35" i="2"/>
  <c r="U35" i="2"/>
  <c r="T35" i="2"/>
  <c r="S35" i="2"/>
  <c r="R35" i="2"/>
  <c r="Q35" i="2"/>
  <c r="P35" i="2"/>
  <c r="O35" i="2"/>
  <c r="N35" i="2"/>
  <c r="M35" i="2"/>
  <c r="L35" i="2"/>
  <c r="DM34" i="2"/>
  <c r="DL34" i="2"/>
  <c r="DK34" i="2"/>
  <c r="DJ34" i="2"/>
  <c r="DI34" i="2"/>
  <c r="DH34" i="2"/>
  <c r="DG34" i="2"/>
  <c r="DF34" i="2"/>
  <c r="DE34" i="2"/>
  <c r="DD34" i="2"/>
  <c r="DC34" i="2"/>
  <c r="DB34" i="2"/>
  <c r="DA34" i="2"/>
  <c r="CZ34" i="2"/>
  <c r="CY34" i="2"/>
  <c r="CX34" i="2"/>
  <c r="CW34" i="2"/>
  <c r="CV34" i="2"/>
  <c r="CU34" i="2"/>
  <c r="CT34" i="2"/>
  <c r="CS34" i="2"/>
  <c r="CR34" i="2"/>
  <c r="CQ34" i="2"/>
  <c r="CP34" i="2"/>
  <c r="CO34" i="2"/>
  <c r="CN34" i="2"/>
  <c r="CM34" i="2"/>
  <c r="CL34" i="2"/>
  <c r="CK34" i="2"/>
  <c r="CJ34" i="2"/>
  <c r="CI34" i="2"/>
  <c r="CH34" i="2"/>
  <c r="CG34" i="2"/>
  <c r="CF34" i="2"/>
  <c r="CE34" i="2"/>
  <c r="CD34" i="2"/>
  <c r="CC34" i="2"/>
  <c r="CB34" i="2"/>
  <c r="CA34" i="2"/>
  <c r="BZ34" i="2"/>
  <c r="BY34" i="2"/>
  <c r="BX34" i="2"/>
  <c r="BW34" i="2"/>
  <c r="BV34" i="2"/>
  <c r="BU34" i="2"/>
  <c r="BT34" i="2"/>
  <c r="BS34" i="2"/>
  <c r="BR34" i="2"/>
  <c r="BQ34" i="2"/>
  <c r="BP34" i="2"/>
  <c r="BO34" i="2"/>
  <c r="BN34" i="2"/>
  <c r="BM34" i="2"/>
  <c r="BL34" i="2"/>
  <c r="BK34" i="2"/>
  <c r="BJ34" i="2"/>
  <c r="BI34" i="2"/>
  <c r="BH34" i="2"/>
  <c r="BG34" i="2"/>
  <c r="BF34" i="2"/>
  <c r="BE34" i="2"/>
  <c r="BD34" i="2"/>
  <c r="BC34" i="2"/>
  <c r="BB34" i="2"/>
  <c r="BA34" i="2"/>
  <c r="AZ34" i="2"/>
  <c r="AY34" i="2"/>
  <c r="AX34" i="2"/>
  <c r="AW34" i="2"/>
  <c r="AV34" i="2"/>
  <c r="AU34" i="2"/>
  <c r="AT34" i="2"/>
  <c r="AS34" i="2"/>
  <c r="AR34" i="2"/>
  <c r="AQ34" i="2"/>
  <c r="AP34" i="2"/>
  <c r="AO34" i="2"/>
  <c r="AN34" i="2"/>
  <c r="AM34" i="2"/>
  <c r="AL34" i="2"/>
  <c r="AK34" i="2"/>
  <c r="AJ34" i="2"/>
  <c r="AI34" i="2"/>
  <c r="AH34" i="2"/>
  <c r="AG34" i="2"/>
  <c r="AF34" i="2"/>
  <c r="AE34" i="2"/>
  <c r="AD34" i="2"/>
  <c r="AC34" i="2"/>
  <c r="AB34" i="2"/>
  <c r="AA34" i="2"/>
  <c r="Z34" i="2"/>
  <c r="Y34" i="2"/>
  <c r="X34" i="2"/>
  <c r="W34" i="2"/>
  <c r="V34" i="2"/>
  <c r="U34" i="2"/>
  <c r="T34" i="2"/>
  <c r="S34" i="2"/>
  <c r="R34" i="2"/>
  <c r="Q34" i="2"/>
  <c r="P34" i="2"/>
  <c r="O34" i="2"/>
  <c r="N34" i="2"/>
  <c r="M34" i="2"/>
  <c r="L34" i="2"/>
  <c r="DM33" i="2"/>
  <c r="DL33" i="2"/>
  <c r="DK33" i="2"/>
  <c r="DJ33" i="2"/>
  <c r="DI33" i="2"/>
  <c r="DH33" i="2"/>
  <c r="DG33" i="2"/>
  <c r="DF33" i="2"/>
  <c r="DE33" i="2"/>
  <c r="DD33" i="2"/>
  <c r="DC33" i="2"/>
  <c r="DB33" i="2"/>
  <c r="DA33" i="2"/>
  <c r="CZ33" i="2"/>
  <c r="CY33" i="2"/>
  <c r="CX33" i="2"/>
  <c r="CW33" i="2"/>
  <c r="CV33" i="2"/>
  <c r="CU33" i="2"/>
  <c r="CT33" i="2"/>
  <c r="CS33" i="2"/>
  <c r="CR33" i="2"/>
  <c r="CQ33" i="2"/>
  <c r="CP33" i="2"/>
  <c r="CO33" i="2"/>
  <c r="CN33" i="2"/>
  <c r="CM33" i="2"/>
  <c r="CL33" i="2"/>
  <c r="CK33" i="2"/>
  <c r="CJ33" i="2"/>
  <c r="CI33" i="2"/>
  <c r="CH33" i="2"/>
  <c r="CG33" i="2"/>
  <c r="CF33" i="2"/>
  <c r="CE33" i="2"/>
  <c r="CD33" i="2"/>
  <c r="CC33" i="2"/>
  <c r="CB33" i="2"/>
  <c r="CA33" i="2"/>
  <c r="BZ33" i="2"/>
  <c r="BY33" i="2"/>
  <c r="BX33" i="2"/>
  <c r="BW33" i="2"/>
  <c r="BV33" i="2"/>
  <c r="BU33" i="2"/>
  <c r="BT33" i="2"/>
  <c r="BS33" i="2"/>
  <c r="BR33" i="2"/>
  <c r="BQ33" i="2"/>
  <c r="BP33" i="2"/>
  <c r="BO33" i="2"/>
  <c r="BN33" i="2"/>
  <c r="BM33" i="2"/>
  <c r="BL33" i="2"/>
  <c r="BK33" i="2"/>
  <c r="BJ33" i="2"/>
  <c r="BI33" i="2"/>
  <c r="BH33" i="2"/>
  <c r="BG33" i="2"/>
  <c r="BF33" i="2"/>
  <c r="BE33" i="2"/>
  <c r="BD33" i="2"/>
  <c r="BC33" i="2"/>
  <c r="BB33" i="2"/>
  <c r="BA33" i="2"/>
  <c r="AZ33" i="2"/>
  <c r="AY33" i="2"/>
  <c r="AX33" i="2"/>
  <c r="AW33" i="2"/>
  <c r="AV33" i="2"/>
  <c r="AU33" i="2"/>
  <c r="AT33" i="2"/>
  <c r="AS33" i="2"/>
  <c r="AR33" i="2"/>
  <c r="AQ33" i="2"/>
  <c r="AP33" i="2"/>
  <c r="AO33" i="2"/>
  <c r="AN33" i="2"/>
  <c r="AM33" i="2"/>
  <c r="AL33" i="2"/>
  <c r="AK33" i="2"/>
  <c r="AJ33" i="2"/>
  <c r="AI33" i="2"/>
  <c r="AH33" i="2"/>
  <c r="AG33" i="2"/>
  <c r="AF33" i="2"/>
  <c r="AE33" i="2"/>
  <c r="AD33" i="2"/>
  <c r="AC33" i="2"/>
  <c r="AB33" i="2"/>
  <c r="AA33" i="2"/>
  <c r="Z33" i="2"/>
  <c r="Y33" i="2"/>
  <c r="X33" i="2"/>
  <c r="W33" i="2"/>
  <c r="V33" i="2"/>
  <c r="U33" i="2"/>
  <c r="T33" i="2"/>
  <c r="S33" i="2"/>
  <c r="R33" i="2"/>
  <c r="Q33" i="2"/>
  <c r="P33" i="2"/>
  <c r="O33" i="2"/>
  <c r="N33" i="2"/>
  <c r="M33" i="2"/>
  <c r="L33" i="2"/>
  <c r="DM32" i="2"/>
  <c r="DL32" i="2"/>
  <c r="DK32" i="2"/>
  <c r="DJ32" i="2"/>
  <c r="DI32" i="2"/>
  <c r="DH32" i="2"/>
  <c r="DG32" i="2"/>
  <c r="DF32" i="2"/>
  <c r="DE32" i="2"/>
  <c r="DD32" i="2"/>
  <c r="DC32" i="2"/>
  <c r="DB32" i="2"/>
  <c r="DA32" i="2"/>
  <c r="CZ32" i="2"/>
  <c r="CY32" i="2"/>
  <c r="CX32" i="2"/>
  <c r="CW32" i="2"/>
  <c r="CV32" i="2"/>
  <c r="CU32" i="2"/>
  <c r="CT32" i="2"/>
  <c r="CS32" i="2"/>
  <c r="CR32" i="2"/>
  <c r="CQ32" i="2"/>
  <c r="CP32" i="2"/>
  <c r="CO32" i="2"/>
  <c r="CN32" i="2"/>
  <c r="CM32" i="2"/>
  <c r="CL32" i="2"/>
  <c r="CK32" i="2"/>
  <c r="CJ32" i="2"/>
  <c r="CI32" i="2"/>
  <c r="CH32" i="2"/>
  <c r="CG32" i="2"/>
  <c r="CF32" i="2"/>
  <c r="CE32" i="2"/>
  <c r="CD32" i="2"/>
  <c r="CC32" i="2"/>
  <c r="CB32" i="2"/>
  <c r="CA32" i="2"/>
  <c r="BZ32" i="2"/>
  <c r="BY32" i="2"/>
  <c r="BX32" i="2"/>
  <c r="BW32" i="2"/>
  <c r="BV32" i="2"/>
  <c r="BU32" i="2"/>
  <c r="BT32" i="2"/>
  <c r="BS32" i="2"/>
  <c r="BR32" i="2"/>
  <c r="BQ32" i="2"/>
  <c r="BP32" i="2"/>
  <c r="BO32" i="2"/>
  <c r="BN32" i="2"/>
  <c r="BM32" i="2"/>
  <c r="BL32" i="2"/>
  <c r="BK32" i="2"/>
  <c r="BJ32" i="2"/>
  <c r="BI32" i="2"/>
  <c r="BH32" i="2"/>
  <c r="BG32" i="2"/>
  <c r="BF32" i="2"/>
  <c r="BE32" i="2"/>
  <c r="BD32" i="2"/>
  <c r="BC32" i="2"/>
  <c r="BB32" i="2"/>
  <c r="BA32" i="2"/>
  <c r="AZ32" i="2"/>
  <c r="AY32" i="2"/>
  <c r="AX32" i="2"/>
  <c r="AW32" i="2"/>
  <c r="AV32" i="2"/>
  <c r="AU32" i="2"/>
  <c r="AT32" i="2"/>
  <c r="AS32" i="2"/>
  <c r="AR32" i="2"/>
  <c r="AQ32" i="2"/>
  <c r="AP32" i="2"/>
  <c r="AO32" i="2"/>
  <c r="AN32" i="2"/>
  <c r="AM32" i="2"/>
  <c r="AL32" i="2"/>
  <c r="AK32" i="2"/>
  <c r="AJ32" i="2"/>
  <c r="AI32" i="2"/>
  <c r="AH32" i="2"/>
  <c r="AG32" i="2"/>
  <c r="AF32" i="2"/>
  <c r="AE32" i="2"/>
  <c r="AD32" i="2"/>
  <c r="AC32" i="2"/>
  <c r="AB32" i="2"/>
  <c r="AA32" i="2"/>
  <c r="Z32" i="2"/>
  <c r="Y32" i="2"/>
  <c r="X32" i="2"/>
  <c r="W32" i="2"/>
  <c r="V32" i="2"/>
  <c r="U32" i="2"/>
  <c r="T32" i="2"/>
  <c r="S32" i="2"/>
  <c r="R32" i="2"/>
  <c r="Q32" i="2"/>
  <c r="P32" i="2"/>
  <c r="O32" i="2"/>
  <c r="N32" i="2"/>
  <c r="M32" i="2"/>
  <c r="L32" i="2"/>
  <c r="DM31" i="2"/>
  <c r="DL31" i="2"/>
  <c r="DK31" i="2"/>
  <c r="DJ31" i="2"/>
  <c r="DI31" i="2"/>
  <c r="DH31" i="2"/>
  <c r="DG31" i="2"/>
  <c r="DF31" i="2"/>
  <c r="DE31" i="2"/>
  <c r="DD31" i="2"/>
  <c r="DC31" i="2"/>
  <c r="DB31" i="2"/>
  <c r="DA31" i="2"/>
  <c r="CZ31" i="2"/>
  <c r="CY31" i="2"/>
  <c r="CX31" i="2"/>
  <c r="CW31" i="2"/>
  <c r="CV31" i="2"/>
  <c r="CU31" i="2"/>
  <c r="CT31" i="2"/>
  <c r="CS31" i="2"/>
  <c r="CR31" i="2"/>
  <c r="CQ31" i="2"/>
  <c r="CP31" i="2"/>
  <c r="CO31" i="2"/>
  <c r="CN31" i="2"/>
  <c r="CM31" i="2"/>
  <c r="CL31" i="2"/>
  <c r="CK31" i="2"/>
  <c r="CJ31" i="2"/>
  <c r="CI31" i="2"/>
  <c r="CH31" i="2"/>
  <c r="CG31" i="2"/>
  <c r="CF31" i="2"/>
  <c r="CE31" i="2"/>
  <c r="CD31" i="2"/>
  <c r="CC31" i="2"/>
  <c r="CB31" i="2"/>
  <c r="CA31" i="2"/>
  <c r="BZ31" i="2"/>
  <c r="BY31" i="2"/>
  <c r="BX31" i="2"/>
  <c r="BW31" i="2"/>
  <c r="BV31" i="2"/>
  <c r="BU31" i="2"/>
  <c r="BT31" i="2"/>
  <c r="BS31" i="2"/>
  <c r="BR31" i="2"/>
  <c r="BQ31" i="2"/>
  <c r="BP31" i="2"/>
  <c r="BO31" i="2"/>
  <c r="BN31" i="2"/>
  <c r="BM31" i="2"/>
  <c r="BL31" i="2"/>
  <c r="BK31" i="2"/>
  <c r="BJ31" i="2"/>
  <c r="BI31" i="2"/>
  <c r="BH31" i="2"/>
  <c r="BG31" i="2"/>
  <c r="BF31" i="2"/>
  <c r="BE31" i="2"/>
  <c r="BD31" i="2"/>
  <c r="BC31" i="2"/>
  <c r="BB31" i="2"/>
  <c r="BA31" i="2"/>
  <c r="AZ31" i="2"/>
  <c r="AY31" i="2"/>
  <c r="AX31" i="2"/>
  <c r="AW31" i="2"/>
  <c r="AV31" i="2"/>
  <c r="AU31" i="2"/>
  <c r="AT31" i="2"/>
  <c r="AS31" i="2"/>
  <c r="AR31" i="2"/>
  <c r="AQ31" i="2"/>
  <c r="AP31" i="2"/>
  <c r="AO31" i="2"/>
  <c r="AN31" i="2"/>
  <c r="AM31" i="2"/>
  <c r="AL31" i="2"/>
  <c r="AK31" i="2"/>
  <c r="AJ31" i="2"/>
  <c r="AI31" i="2"/>
  <c r="AH31" i="2"/>
  <c r="AG31" i="2"/>
  <c r="AF31" i="2"/>
  <c r="AE31" i="2"/>
  <c r="AD31" i="2"/>
  <c r="AC31" i="2"/>
  <c r="AB31" i="2"/>
  <c r="AA31" i="2"/>
  <c r="Z31" i="2"/>
  <c r="Y31" i="2"/>
  <c r="X31" i="2"/>
  <c r="W31" i="2"/>
  <c r="V31" i="2"/>
  <c r="U31" i="2"/>
  <c r="T31" i="2"/>
  <c r="S31" i="2"/>
  <c r="R31" i="2"/>
  <c r="Q31" i="2"/>
  <c r="P31" i="2"/>
  <c r="O31" i="2"/>
  <c r="N31" i="2"/>
  <c r="M31" i="2"/>
  <c r="L31" i="2"/>
  <c r="DM30" i="2"/>
  <c r="DL30" i="2"/>
  <c r="DK30" i="2"/>
  <c r="DJ30" i="2"/>
  <c r="DI30" i="2"/>
  <c r="DH30" i="2"/>
  <c r="DG30" i="2"/>
  <c r="DF30" i="2"/>
  <c r="DE30" i="2"/>
  <c r="DD30" i="2"/>
  <c r="DC30" i="2"/>
  <c r="DB30" i="2"/>
  <c r="DA30" i="2"/>
  <c r="CZ30" i="2"/>
  <c r="CY30" i="2"/>
  <c r="CX30" i="2"/>
  <c r="CW30" i="2"/>
  <c r="CV30" i="2"/>
  <c r="CU30" i="2"/>
  <c r="CT30" i="2"/>
  <c r="CS30" i="2"/>
  <c r="CR30" i="2"/>
  <c r="CQ30" i="2"/>
  <c r="CP30" i="2"/>
  <c r="CO30" i="2"/>
  <c r="CN30" i="2"/>
  <c r="CM30" i="2"/>
  <c r="CL30" i="2"/>
  <c r="CK30" i="2"/>
  <c r="CJ30" i="2"/>
  <c r="CI30" i="2"/>
  <c r="CH30" i="2"/>
  <c r="CG30" i="2"/>
  <c r="CF30" i="2"/>
  <c r="CE30" i="2"/>
  <c r="CD30" i="2"/>
  <c r="CC30" i="2"/>
  <c r="CB30" i="2"/>
  <c r="CA30" i="2"/>
  <c r="BZ30" i="2"/>
  <c r="BY30" i="2"/>
  <c r="BX30" i="2"/>
  <c r="BW30" i="2"/>
  <c r="BV30" i="2"/>
  <c r="BU30" i="2"/>
  <c r="BT30" i="2"/>
  <c r="BS30" i="2"/>
  <c r="BR30" i="2"/>
  <c r="BQ30" i="2"/>
  <c r="BP30" i="2"/>
  <c r="BO30" i="2"/>
  <c r="BN30" i="2"/>
  <c r="BM30" i="2"/>
  <c r="BL30" i="2"/>
  <c r="BK30" i="2"/>
  <c r="BJ30" i="2"/>
  <c r="BI30" i="2"/>
  <c r="BH30" i="2"/>
  <c r="BG30" i="2"/>
  <c r="BF30" i="2"/>
  <c r="BE30" i="2"/>
  <c r="BD30" i="2"/>
  <c r="BC30" i="2"/>
  <c r="BB30" i="2"/>
  <c r="BA30" i="2"/>
  <c r="AZ30" i="2"/>
  <c r="AY30" i="2"/>
  <c r="AX30" i="2"/>
  <c r="AW30" i="2"/>
  <c r="AV30" i="2"/>
  <c r="AU30" i="2"/>
  <c r="AT30" i="2"/>
  <c r="AS30" i="2"/>
  <c r="AR30" i="2"/>
  <c r="AQ30" i="2"/>
  <c r="AP30" i="2"/>
  <c r="AO30" i="2"/>
  <c r="AN30" i="2"/>
  <c r="AM30" i="2"/>
  <c r="AL30" i="2"/>
  <c r="AK30" i="2"/>
  <c r="AJ30" i="2"/>
  <c r="AI30" i="2"/>
  <c r="AH30" i="2"/>
  <c r="AG30" i="2"/>
  <c r="AF30" i="2"/>
  <c r="AE30" i="2"/>
  <c r="AD30" i="2"/>
  <c r="AC30" i="2"/>
  <c r="AB30" i="2"/>
  <c r="AA30" i="2"/>
  <c r="Z30" i="2"/>
  <c r="Y30" i="2"/>
  <c r="X30" i="2"/>
  <c r="W30" i="2"/>
  <c r="V30" i="2"/>
  <c r="U30" i="2"/>
  <c r="T30" i="2"/>
  <c r="S30" i="2"/>
  <c r="R30" i="2"/>
  <c r="Q30" i="2"/>
  <c r="P30" i="2"/>
  <c r="O30" i="2"/>
  <c r="N30" i="2"/>
  <c r="M30" i="2"/>
  <c r="L30" i="2"/>
  <c r="DM29" i="2"/>
  <c r="DL29" i="2"/>
  <c r="DK29" i="2"/>
  <c r="DJ29" i="2"/>
  <c r="DI29" i="2"/>
  <c r="DH29" i="2"/>
  <c r="DG29" i="2"/>
  <c r="DF29" i="2"/>
  <c r="DE29" i="2"/>
  <c r="DD29" i="2"/>
  <c r="DC29" i="2"/>
  <c r="DB29" i="2"/>
  <c r="DA29" i="2"/>
  <c r="CZ29" i="2"/>
  <c r="CY29" i="2"/>
  <c r="CX29" i="2"/>
  <c r="CW29" i="2"/>
  <c r="CV29" i="2"/>
  <c r="CU29" i="2"/>
  <c r="CT29" i="2"/>
  <c r="CS29" i="2"/>
  <c r="CR29" i="2"/>
  <c r="CQ29" i="2"/>
  <c r="CP29" i="2"/>
  <c r="CO29" i="2"/>
  <c r="CN29" i="2"/>
  <c r="CM29" i="2"/>
  <c r="CL29" i="2"/>
  <c r="CK29" i="2"/>
  <c r="CJ29" i="2"/>
  <c r="CI29" i="2"/>
  <c r="CH29" i="2"/>
  <c r="CG29" i="2"/>
  <c r="CF29" i="2"/>
  <c r="CE29" i="2"/>
  <c r="CD29" i="2"/>
  <c r="CC29" i="2"/>
  <c r="CB29" i="2"/>
  <c r="CA29" i="2"/>
  <c r="BZ29" i="2"/>
  <c r="BY29" i="2"/>
  <c r="BX29" i="2"/>
  <c r="BW29" i="2"/>
  <c r="BV29" i="2"/>
  <c r="BU29" i="2"/>
  <c r="BT29" i="2"/>
  <c r="BS29" i="2"/>
  <c r="BR29" i="2"/>
  <c r="BQ29" i="2"/>
  <c r="BP29" i="2"/>
  <c r="BO29" i="2"/>
  <c r="BN29" i="2"/>
  <c r="BM29" i="2"/>
  <c r="BL29" i="2"/>
  <c r="BK29" i="2"/>
  <c r="BJ29" i="2"/>
  <c r="BI29" i="2"/>
  <c r="BH29" i="2"/>
  <c r="BG29" i="2"/>
  <c r="BF29" i="2"/>
  <c r="BE29" i="2"/>
  <c r="BD29" i="2"/>
  <c r="BC29" i="2"/>
  <c r="BB29" i="2"/>
  <c r="BA29" i="2"/>
  <c r="AZ29" i="2"/>
  <c r="AY29" i="2"/>
  <c r="AX29" i="2"/>
  <c r="AW29" i="2"/>
  <c r="AV29" i="2"/>
  <c r="AU29" i="2"/>
  <c r="AT29" i="2"/>
  <c r="AS29" i="2"/>
  <c r="AR29" i="2"/>
  <c r="AQ29" i="2"/>
  <c r="AP29" i="2"/>
  <c r="AO29" i="2"/>
  <c r="AN29" i="2"/>
  <c r="AM29" i="2"/>
  <c r="AL29" i="2"/>
  <c r="AK29" i="2"/>
  <c r="AJ29" i="2"/>
  <c r="AI29" i="2"/>
  <c r="AH29" i="2"/>
  <c r="AG29" i="2"/>
  <c r="AF29" i="2"/>
  <c r="AE29" i="2"/>
  <c r="AD29" i="2"/>
  <c r="AC29" i="2"/>
  <c r="AB29" i="2"/>
  <c r="AA29" i="2"/>
  <c r="Z29" i="2"/>
  <c r="Y29" i="2"/>
  <c r="X29" i="2"/>
  <c r="W29" i="2"/>
  <c r="V29" i="2"/>
  <c r="U29" i="2"/>
  <c r="T29" i="2"/>
  <c r="S29" i="2"/>
  <c r="R29" i="2"/>
  <c r="Q29" i="2"/>
  <c r="P29" i="2"/>
  <c r="O29" i="2"/>
  <c r="N29" i="2"/>
  <c r="M29" i="2"/>
  <c r="L29" i="2"/>
  <c r="DM28" i="2"/>
  <c r="DL28" i="2"/>
  <c r="DK28" i="2"/>
  <c r="DJ28" i="2"/>
  <c r="DI28" i="2"/>
  <c r="DH28" i="2"/>
  <c r="DG28" i="2"/>
  <c r="DF28" i="2"/>
  <c r="DE28" i="2"/>
  <c r="DD28" i="2"/>
  <c r="DC28" i="2"/>
  <c r="DB28" i="2"/>
  <c r="DA28" i="2"/>
  <c r="CZ28" i="2"/>
  <c r="CY28" i="2"/>
  <c r="CX28" i="2"/>
  <c r="CW28" i="2"/>
  <c r="CV28" i="2"/>
  <c r="CU28" i="2"/>
  <c r="CT28" i="2"/>
  <c r="CS28" i="2"/>
  <c r="CR28" i="2"/>
  <c r="CQ28" i="2"/>
  <c r="CP28" i="2"/>
  <c r="CO28" i="2"/>
  <c r="CN28" i="2"/>
  <c r="CM28" i="2"/>
  <c r="CL28" i="2"/>
  <c r="CK28" i="2"/>
  <c r="CJ28" i="2"/>
  <c r="CI28" i="2"/>
  <c r="CH28" i="2"/>
  <c r="CG28" i="2"/>
  <c r="CF28" i="2"/>
  <c r="CE28" i="2"/>
  <c r="CD28" i="2"/>
  <c r="CC28" i="2"/>
  <c r="CB28" i="2"/>
  <c r="CA28" i="2"/>
  <c r="BZ28" i="2"/>
  <c r="BY28" i="2"/>
  <c r="BX28" i="2"/>
  <c r="BW28" i="2"/>
  <c r="BV28" i="2"/>
  <c r="BU28" i="2"/>
  <c r="BT28" i="2"/>
  <c r="BS28" i="2"/>
  <c r="BR28" i="2"/>
  <c r="BQ28" i="2"/>
  <c r="BP28" i="2"/>
  <c r="BO28" i="2"/>
  <c r="BN28" i="2"/>
  <c r="BM28" i="2"/>
  <c r="BL28" i="2"/>
  <c r="BK28" i="2"/>
  <c r="BJ28" i="2"/>
  <c r="BI28" i="2"/>
  <c r="BH28" i="2"/>
  <c r="BG28" i="2"/>
  <c r="BF28" i="2"/>
  <c r="BE28" i="2"/>
  <c r="BD28" i="2"/>
  <c r="BC28" i="2"/>
  <c r="BB28" i="2"/>
  <c r="BA28" i="2"/>
  <c r="AZ28" i="2"/>
  <c r="AY28" i="2"/>
  <c r="AX28" i="2"/>
  <c r="AW28" i="2"/>
  <c r="AV28" i="2"/>
  <c r="AU28" i="2"/>
  <c r="AT28" i="2"/>
  <c r="AS28" i="2"/>
  <c r="AR28" i="2"/>
  <c r="AQ28" i="2"/>
  <c r="AP28" i="2"/>
  <c r="AO28" i="2"/>
  <c r="AN28" i="2"/>
  <c r="AM28" i="2"/>
  <c r="AL28" i="2"/>
  <c r="AK28" i="2"/>
  <c r="AJ28" i="2"/>
  <c r="AI28" i="2"/>
  <c r="AH28" i="2"/>
  <c r="AG28" i="2"/>
  <c r="AF28" i="2"/>
  <c r="AE28" i="2"/>
  <c r="AD28" i="2"/>
  <c r="AC28" i="2"/>
  <c r="AB28" i="2"/>
  <c r="AA28" i="2"/>
  <c r="Z28" i="2"/>
  <c r="Y28" i="2"/>
  <c r="X28" i="2"/>
  <c r="W28" i="2"/>
  <c r="V28" i="2"/>
  <c r="U28" i="2"/>
  <c r="T28" i="2"/>
  <c r="S28" i="2"/>
  <c r="R28" i="2"/>
  <c r="Q28" i="2"/>
  <c r="P28" i="2"/>
  <c r="O28" i="2"/>
  <c r="N28" i="2"/>
  <c r="M28" i="2"/>
  <c r="L28" i="2"/>
  <c r="DM27" i="2"/>
  <c r="DL27" i="2"/>
  <c r="DK27" i="2"/>
  <c r="DJ27" i="2"/>
  <c r="DI27" i="2"/>
  <c r="DH27" i="2"/>
  <c r="DG27" i="2"/>
  <c r="DF27" i="2"/>
  <c r="DE27" i="2"/>
  <c r="DD27" i="2"/>
  <c r="DC27" i="2"/>
  <c r="DB27" i="2"/>
  <c r="DA27" i="2"/>
  <c r="CZ27" i="2"/>
  <c r="CY27" i="2"/>
  <c r="CX27" i="2"/>
  <c r="CW27" i="2"/>
  <c r="CV27" i="2"/>
  <c r="CU27" i="2"/>
  <c r="CT27" i="2"/>
  <c r="CS27" i="2"/>
  <c r="CR27" i="2"/>
  <c r="CQ27" i="2"/>
  <c r="CP27" i="2"/>
  <c r="CO27" i="2"/>
  <c r="CN27" i="2"/>
  <c r="CM27" i="2"/>
  <c r="CL27" i="2"/>
  <c r="CK27" i="2"/>
  <c r="CJ27" i="2"/>
  <c r="CI27" i="2"/>
  <c r="CH27" i="2"/>
  <c r="CG27" i="2"/>
  <c r="CF27" i="2"/>
  <c r="CE27" i="2"/>
  <c r="CD27" i="2"/>
  <c r="CC27" i="2"/>
  <c r="CB27" i="2"/>
  <c r="CA27" i="2"/>
  <c r="BZ27" i="2"/>
  <c r="BY27" i="2"/>
  <c r="BX27" i="2"/>
  <c r="BW27" i="2"/>
  <c r="BV27" i="2"/>
  <c r="BU27" i="2"/>
  <c r="BT27" i="2"/>
  <c r="BS27" i="2"/>
  <c r="BR27" i="2"/>
  <c r="BQ27" i="2"/>
  <c r="BP27" i="2"/>
  <c r="BO27" i="2"/>
  <c r="BN27" i="2"/>
  <c r="BM27" i="2"/>
  <c r="BL27" i="2"/>
  <c r="BK27" i="2"/>
  <c r="BJ27" i="2"/>
  <c r="BI27" i="2"/>
  <c r="BH27" i="2"/>
  <c r="BG27" i="2"/>
  <c r="BF27" i="2"/>
  <c r="BE27" i="2"/>
  <c r="BD27" i="2"/>
  <c r="BC27" i="2"/>
  <c r="BB27" i="2"/>
  <c r="BA27" i="2"/>
  <c r="AZ27" i="2"/>
  <c r="AY27" i="2"/>
  <c r="AX27" i="2"/>
  <c r="AW27" i="2"/>
  <c r="AV27" i="2"/>
  <c r="AU27" i="2"/>
  <c r="AT27" i="2"/>
  <c r="AS27" i="2"/>
  <c r="AR27" i="2"/>
  <c r="AQ27" i="2"/>
  <c r="AP27" i="2"/>
  <c r="AO27" i="2"/>
  <c r="AN27" i="2"/>
  <c r="AM27" i="2"/>
  <c r="AL27" i="2"/>
  <c r="AK27" i="2"/>
  <c r="AJ27" i="2"/>
  <c r="AI27" i="2"/>
  <c r="AH27" i="2"/>
  <c r="AG27" i="2"/>
  <c r="AF27" i="2"/>
  <c r="AE27" i="2"/>
  <c r="AD27" i="2"/>
  <c r="AC27" i="2"/>
  <c r="AB27" i="2"/>
  <c r="AA27" i="2"/>
  <c r="Z27" i="2"/>
  <c r="Y27" i="2"/>
  <c r="X27" i="2"/>
  <c r="W27" i="2"/>
  <c r="V27" i="2"/>
  <c r="U27" i="2"/>
  <c r="T27" i="2"/>
  <c r="S27" i="2"/>
  <c r="R27" i="2"/>
  <c r="Q27" i="2"/>
  <c r="P27" i="2"/>
  <c r="O27" i="2"/>
  <c r="N27" i="2"/>
  <c r="M27" i="2"/>
  <c r="L27" i="2"/>
  <c r="DM26" i="2"/>
  <c r="DL26" i="2"/>
  <c r="DK26" i="2"/>
  <c r="DJ26" i="2"/>
  <c r="DI26" i="2"/>
  <c r="DH26" i="2"/>
  <c r="DG26" i="2"/>
  <c r="DF26" i="2"/>
  <c r="DE26" i="2"/>
  <c r="DD26" i="2"/>
  <c r="DC26" i="2"/>
  <c r="DB26" i="2"/>
  <c r="DA26" i="2"/>
  <c r="CZ26" i="2"/>
  <c r="CY26" i="2"/>
  <c r="CX26" i="2"/>
  <c r="CW26" i="2"/>
  <c r="CV26" i="2"/>
  <c r="CU26" i="2"/>
  <c r="CT26" i="2"/>
  <c r="CS26" i="2"/>
  <c r="CR26" i="2"/>
  <c r="CQ26" i="2"/>
  <c r="CP26" i="2"/>
  <c r="CO26" i="2"/>
  <c r="CN26" i="2"/>
  <c r="CM26" i="2"/>
  <c r="CL26" i="2"/>
  <c r="CK26" i="2"/>
  <c r="CJ26" i="2"/>
  <c r="CI26" i="2"/>
  <c r="CH26" i="2"/>
  <c r="CG26" i="2"/>
  <c r="CF26" i="2"/>
  <c r="CE26" i="2"/>
  <c r="CD26" i="2"/>
  <c r="CC26" i="2"/>
  <c r="CB26" i="2"/>
  <c r="CA26" i="2"/>
  <c r="BZ26" i="2"/>
  <c r="BY26" i="2"/>
  <c r="BX26" i="2"/>
  <c r="BW26" i="2"/>
  <c r="BV26" i="2"/>
  <c r="BU26" i="2"/>
  <c r="BT26" i="2"/>
  <c r="BS26" i="2"/>
  <c r="BR26" i="2"/>
  <c r="BQ26" i="2"/>
  <c r="BP26" i="2"/>
  <c r="BO26" i="2"/>
  <c r="BN26" i="2"/>
  <c r="BM26" i="2"/>
  <c r="BL26" i="2"/>
  <c r="BK26" i="2"/>
  <c r="BJ26" i="2"/>
  <c r="BI26" i="2"/>
  <c r="BH26" i="2"/>
  <c r="BG26" i="2"/>
  <c r="BF26" i="2"/>
  <c r="BE26" i="2"/>
  <c r="BD26" i="2"/>
  <c r="BC26" i="2"/>
  <c r="BB26" i="2"/>
  <c r="BA26" i="2"/>
  <c r="AZ26" i="2"/>
  <c r="AY26" i="2"/>
  <c r="AX26" i="2"/>
  <c r="AW26" i="2"/>
  <c r="AV26" i="2"/>
  <c r="AU26" i="2"/>
  <c r="AT26" i="2"/>
  <c r="AS26" i="2"/>
  <c r="AR26" i="2"/>
  <c r="AQ26" i="2"/>
  <c r="AP26" i="2"/>
  <c r="AO26" i="2"/>
  <c r="AN26" i="2"/>
  <c r="AM26" i="2"/>
  <c r="AL26" i="2"/>
  <c r="AK26" i="2"/>
  <c r="AJ26" i="2"/>
  <c r="AI26" i="2"/>
  <c r="AH26" i="2"/>
  <c r="AG26" i="2"/>
  <c r="AF26" i="2"/>
  <c r="AE26" i="2"/>
  <c r="AD26" i="2"/>
  <c r="AC26" i="2"/>
  <c r="AB26" i="2"/>
  <c r="AA26" i="2"/>
  <c r="Z26" i="2"/>
  <c r="Y26" i="2"/>
  <c r="X26" i="2"/>
  <c r="W26" i="2"/>
  <c r="V26" i="2"/>
  <c r="U26" i="2"/>
  <c r="T26" i="2"/>
  <c r="S26" i="2"/>
  <c r="R26" i="2"/>
  <c r="Q26" i="2"/>
  <c r="P26" i="2"/>
  <c r="O26" i="2"/>
  <c r="N26" i="2"/>
  <c r="M26" i="2"/>
  <c r="L26" i="2"/>
  <c r="DM25" i="2"/>
  <c r="DL25" i="2"/>
  <c r="DK25" i="2"/>
  <c r="DJ25" i="2"/>
  <c r="DI25" i="2"/>
  <c r="DH25" i="2"/>
  <c r="DG25" i="2"/>
  <c r="DF25" i="2"/>
  <c r="DE25" i="2"/>
  <c r="DD25" i="2"/>
  <c r="DC25" i="2"/>
  <c r="DB25" i="2"/>
  <c r="DA25" i="2"/>
  <c r="CZ25" i="2"/>
  <c r="CY25" i="2"/>
  <c r="CX25" i="2"/>
  <c r="CW25" i="2"/>
  <c r="CV25" i="2"/>
  <c r="CU25" i="2"/>
  <c r="CT25" i="2"/>
  <c r="CS25" i="2"/>
  <c r="CR25" i="2"/>
  <c r="CQ25" i="2"/>
  <c r="CP25" i="2"/>
  <c r="CO25" i="2"/>
  <c r="CN25" i="2"/>
  <c r="CM25" i="2"/>
  <c r="CL25" i="2"/>
  <c r="CK25" i="2"/>
  <c r="CJ25" i="2"/>
  <c r="CI25" i="2"/>
  <c r="CH25" i="2"/>
  <c r="CG25" i="2"/>
  <c r="CF25" i="2"/>
  <c r="CE25" i="2"/>
  <c r="CD25" i="2"/>
  <c r="CC25" i="2"/>
  <c r="CB25" i="2"/>
  <c r="CA25" i="2"/>
  <c r="BZ25" i="2"/>
  <c r="BY25" i="2"/>
  <c r="BX25" i="2"/>
  <c r="BW25" i="2"/>
  <c r="BV25" i="2"/>
  <c r="BU25" i="2"/>
  <c r="BT25" i="2"/>
  <c r="BS25" i="2"/>
  <c r="BR25" i="2"/>
  <c r="BQ25" i="2"/>
  <c r="BP25" i="2"/>
  <c r="BO25" i="2"/>
  <c r="BN25" i="2"/>
  <c r="BM25" i="2"/>
  <c r="BL25" i="2"/>
  <c r="BK25" i="2"/>
  <c r="BJ25" i="2"/>
  <c r="BI25" i="2"/>
  <c r="BH25" i="2"/>
  <c r="BG25" i="2"/>
  <c r="BF25" i="2"/>
  <c r="BE25" i="2"/>
  <c r="BD25" i="2"/>
  <c r="BC25" i="2"/>
  <c r="BB25" i="2"/>
  <c r="BA25" i="2"/>
  <c r="AZ25" i="2"/>
  <c r="AY25" i="2"/>
  <c r="AX25" i="2"/>
  <c r="AW25" i="2"/>
  <c r="AV25" i="2"/>
  <c r="AU25" i="2"/>
  <c r="AT25" i="2"/>
  <c r="AS25" i="2"/>
  <c r="AR25" i="2"/>
  <c r="AQ25" i="2"/>
  <c r="AP25" i="2"/>
  <c r="AO25" i="2"/>
  <c r="AN25" i="2"/>
  <c r="AM25" i="2"/>
  <c r="AL25" i="2"/>
  <c r="AK25" i="2"/>
  <c r="AJ25" i="2"/>
  <c r="AI25" i="2"/>
  <c r="AH25" i="2"/>
  <c r="AG25" i="2"/>
  <c r="AF25" i="2"/>
  <c r="AE25" i="2"/>
  <c r="AD25" i="2"/>
  <c r="AC25" i="2"/>
  <c r="AB25" i="2"/>
  <c r="AA25" i="2"/>
  <c r="Z25" i="2"/>
  <c r="Y25" i="2"/>
  <c r="X25" i="2"/>
  <c r="W25" i="2"/>
  <c r="V25" i="2"/>
  <c r="U25" i="2"/>
  <c r="T25" i="2"/>
  <c r="S25" i="2"/>
  <c r="R25" i="2"/>
  <c r="Q25" i="2"/>
  <c r="P25" i="2"/>
  <c r="O25" i="2"/>
  <c r="N25" i="2"/>
  <c r="M25" i="2"/>
  <c r="L25" i="2"/>
  <c r="DM24" i="2"/>
  <c r="DL24" i="2"/>
  <c r="DK24" i="2"/>
  <c r="DJ24" i="2"/>
  <c r="DI24" i="2"/>
  <c r="DH24" i="2"/>
  <c r="DG24" i="2"/>
  <c r="DF24" i="2"/>
  <c r="DE24" i="2"/>
  <c r="DD24" i="2"/>
  <c r="DC24" i="2"/>
  <c r="DB24" i="2"/>
  <c r="DA24" i="2"/>
  <c r="CZ24" i="2"/>
  <c r="CY24" i="2"/>
  <c r="CX24" i="2"/>
  <c r="CW24" i="2"/>
  <c r="CV24" i="2"/>
  <c r="CU24" i="2"/>
  <c r="CT24" i="2"/>
  <c r="CS24" i="2"/>
  <c r="CR24" i="2"/>
  <c r="CQ24" i="2"/>
  <c r="CP24" i="2"/>
  <c r="CO24" i="2"/>
  <c r="CN24" i="2"/>
  <c r="CM24" i="2"/>
  <c r="CL24" i="2"/>
  <c r="CK24" i="2"/>
  <c r="CJ24" i="2"/>
  <c r="CI24" i="2"/>
  <c r="CH24" i="2"/>
  <c r="CG24" i="2"/>
  <c r="CF24" i="2"/>
  <c r="CE24" i="2"/>
  <c r="CD24" i="2"/>
  <c r="CC24" i="2"/>
  <c r="CB24" i="2"/>
  <c r="CA24" i="2"/>
  <c r="BZ24" i="2"/>
  <c r="BY24" i="2"/>
  <c r="BX24" i="2"/>
  <c r="BW24" i="2"/>
  <c r="BV24" i="2"/>
  <c r="BU24" i="2"/>
  <c r="BT24" i="2"/>
  <c r="BS24" i="2"/>
  <c r="BR24" i="2"/>
  <c r="BQ24" i="2"/>
  <c r="BP24" i="2"/>
  <c r="BO24" i="2"/>
  <c r="BN24" i="2"/>
  <c r="BM24" i="2"/>
  <c r="BL24" i="2"/>
  <c r="BK24" i="2"/>
  <c r="BJ24" i="2"/>
  <c r="BI24" i="2"/>
  <c r="BH24" i="2"/>
  <c r="BG24" i="2"/>
  <c r="BF24" i="2"/>
  <c r="BE24" i="2"/>
  <c r="BD24" i="2"/>
  <c r="BC24" i="2"/>
  <c r="BB24" i="2"/>
  <c r="BA24" i="2"/>
  <c r="AZ24" i="2"/>
  <c r="AY24" i="2"/>
  <c r="AX24" i="2"/>
  <c r="AW24" i="2"/>
  <c r="AV24" i="2"/>
  <c r="AU24" i="2"/>
  <c r="AT24" i="2"/>
  <c r="AS24" i="2"/>
  <c r="AR24" i="2"/>
  <c r="AQ24" i="2"/>
  <c r="AP24" i="2"/>
  <c r="AO24" i="2"/>
  <c r="AN24" i="2"/>
  <c r="AM24" i="2"/>
  <c r="AL24" i="2"/>
  <c r="AK24" i="2"/>
  <c r="AJ24" i="2"/>
  <c r="AI24" i="2"/>
  <c r="AH24" i="2"/>
  <c r="AG24" i="2"/>
  <c r="AF24" i="2"/>
  <c r="AE24" i="2"/>
  <c r="AD24" i="2"/>
  <c r="AC24" i="2"/>
  <c r="AB24" i="2"/>
  <c r="AA24" i="2"/>
  <c r="Z24" i="2"/>
  <c r="Y24" i="2"/>
  <c r="X24" i="2"/>
  <c r="W24" i="2"/>
  <c r="V24" i="2"/>
  <c r="U24" i="2"/>
  <c r="T24" i="2"/>
  <c r="S24" i="2"/>
  <c r="R24" i="2"/>
  <c r="Q24" i="2"/>
  <c r="P24" i="2"/>
  <c r="O24" i="2"/>
  <c r="N24" i="2"/>
  <c r="M24" i="2"/>
  <c r="L24" i="2"/>
  <c r="DM23" i="2"/>
  <c r="DL23" i="2"/>
  <c r="DK23" i="2"/>
  <c r="DJ23" i="2"/>
  <c r="DI23" i="2"/>
  <c r="DH23" i="2"/>
  <c r="DG23" i="2"/>
  <c r="DF23" i="2"/>
  <c r="DE23" i="2"/>
  <c r="DD23" i="2"/>
  <c r="DC23" i="2"/>
  <c r="DB23" i="2"/>
  <c r="DA23" i="2"/>
  <c r="CZ23" i="2"/>
  <c r="CY23" i="2"/>
  <c r="CX23" i="2"/>
  <c r="CW23" i="2"/>
  <c r="CV23" i="2"/>
  <c r="CU23" i="2"/>
  <c r="CT23" i="2"/>
  <c r="CS23" i="2"/>
  <c r="CR23" i="2"/>
  <c r="CQ23" i="2"/>
  <c r="CP23" i="2"/>
  <c r="CO23" i="2"/>
  <c r="CN23" i="2"/>
  <c r="CM23" i="2"/>
  <c r="CL23" i="2"/>
  <c r="CK23" i="2"/>
  <c r="CJ23" i="2"/>
  <c r="CI23" i="2"/>
  <c r="CH23" i="2"/>
  <c r="CG23" i="2"/>
  <c r="CF23" i="2"/>
  <c r="CE23" i="2"/>
  <c r="CD23" i="2"/>
  <c r="CC23" i="2"/>
  <c r="CB23" i="2"/>
  <c r="CA23" i="2"/>
  <c r="BZ23" i="2"/>
  <c r="BY23" i="2"/>
  <c r="BX23" i="2"/>
  <c r="BW23" i="2"/>
  <c r="BV23" i="2"/>
  <c r="BU23" i="2"/>
  <c r="BT23" i="2"/>
  <c r="BS23" i="2"/>
  <c r="BR23" i="2"/>
  <c r="BQ23" i="2"/>
  <c r="BP23" i="2"/>
  <c r="BO23" i="2"/>
  <c r="BN23" i="2"/>
  <c r="BM23" i="2"/>
  <c r="BL23" i="2"/>
  <c r="BK23" i="2"/>
  <c r="BJ23" i="2"/>
  <c r="BI23" i="2"/>
  <c r="BH23" i="2"/>
  <c r="BG23" i="2"/>
  <c r="BF23" i="2"/>
  <c r="BE23" i="2"/>
  <c r="BD23" i="2"/>
  <c r="BC23" i="2"/>
  <c r="BB23" i="2"/>
  <c r="BA23" i="2"/>
  <c r="AZ23" i="2"/>
  <c r="AY23" i="2"/>
  <c r="AX23" i="2"/>
  <c r="AW23" i="2"/>
  <c r="AV23" i="2"/>
  <c r="AU23" i="2"/>
  <c r="AT23" i="2"/>
  <c r="AS23" i="2"/>
  <c r="AR23" i="2"/>
  <c r="AQ23" i="2"/>
  <c r="AP23" i="2"/>
  <c r="AO23" i="2"/>
  <c r="AN23" i="2"/>
  <c r="AM23" i="2"/>
  <c r="AL23" i="2"/>
  <c r="AK23" i="2"/>
  <c r="AJ23" i="2"/>
  <c r="AI23" i="2"/>
  <c r="AH23" i="2"/>
  <c r="AG23" i="2"/>
  <c r="AF23" i="2"/>
  <c r="AE23" i="2"/>
  <c r="AD23" i="2"/>
  <c r="AC23" i="2"/>
  <c r="AB23" i="2"/>
  <c r="AA23" i="2"/>
  <c r="Z23" i="2"/>
  <c r="Y23" i="2"/>
  <c r="X23" i="2"/>
  <c r="W23" i="2"/>
  <c r="V23" i="2"/>
  <c r="U23" i="2"/>
  <c r="T23" i="2"/>
  <c r="S23" i="2"/>
  <c r="R23" i="2"/>
  <c r="Q23" i="2"/>
  <c r="P23" i="2"/>
  <c r="O23" i="2"/>
  <c r="N23" i="2"/>
  <c r="M23" i="2"/>
  <c r="L23" i="2"/>
  <c r="DM22" i="2"/>
  <c r="DL22" i="2"/>
  <c r="DK22" i="2"/>
  <c r="DJ22" i="2"/>
  <c r="DI22" i="2"/>
  <c r="DH22" i="2"/>
  <c r="DG22" i="2"/>
  <c r="DF22" i="2"/>
  <c r="DE22" i="2"/>
  <c r="DD22" i="2"/>
  <c r="DC22" i="2"/>
  <c r="DB22" i="2"/>
  <c r="DA22" i="2"/>
  <c r="CZ22" i="2"/>
  <c r="CY22" i="2"/>
  <c r="CX22" i="2"/>
  <c r="CW22" i="2"/>
  <c r="CV22" i="2"/>
  <c r="CU22" i="2"/>
  <c r="CT22" i="2"/>
  <c r="CS22" i="2"/>
  <c r="CR22" i="2"/>
  <c r="CQ22" i="2"/>
  <c r="CP22" i="2"/>
  <c r="CO22" i="2"/>
  <c r="CN22" i="2"/>
  <c r="CM22" i="2"/>
  <c r="CL22" i="2"/>
  <c r="CK22" i="2"/>
  <c r="CJ22" i="2"/>
  <c r="CI22" i="2"/>
  <c r="CH22" i="2"/>
  <c r="CG22" i="2"/>
  <c r="CF22" i="2"/>
  <c r="CE22" i="2"/>
  <c r="CD22" i="2"/>
  <c r="CC22" i="2"/>
  <c r="CB22" i="2"/>
  <c r="CA22" i="2"/>
  <c r="BZ22" i="2"/>
  <c r="BY22" i="2"/>
  <c r="BX22" i="2"/>
  <c r="BW22" i="2"/>
  <c r="BV22" i="2"/>
  <c r="BU22" i="2"/>
  <c r="BT22" i="2"/>
  <c r="BS22" i="2"/>
  <c r="BR22" i="2"/>
  <c r="BQ22" i="2"/>
  <c r="BP22" i="2"/>
  <c r="BO22" i="2"/>
  <c r="BN22" i="2"/>
  <c r="BM22" i="2"/>
  <c r="BL22" i="2"/>
  <c r="BK22" i="2"/>
  <c r="BJ22" i="2"/>
  <c r="BI22" i="2"/>
  <c r="BH22" i="2"/>
  <c r="BG22" i="2"/>
  <c r="BF22" i="2"/>
  <c r="BE22" i="2"/>
  <c r="BD22" i="2"/>
  <c r="BC22" i="2"/>
  <c r="BB22" i="2"/>
  <c r="BA22" i="2"/>
  <c r="AZ22" i="2"/>
  <c r="AY22" i="2"/>
  <c r="AX22" i="2"/>
  <c r="AW22" i="2"/>
  <c r="AV22" i="2"/>
  <c r="AU22" i="2"/>
  <c r="AT22" i="2"/>
  <c r="AS22" i="2"/>
  <c r="AR22" i="2"/>
  <c r="AQ22" i="2"/>
  <c r="AP22" i="2"/>
  <c r="AO22" i="2"/>
  <c r="AN22" i="2"/>
  <c r="AM22" i="2"/>
  <c r="AL22" i="2"/>
  <c r="AK22" i="2"/>
  <c r="AJ22" i="2"/>
  <c r="AI22" i="2"/>
  <c r="AH22" i="2"/>
  <c r="AG22" i="2"/>
  <c r="AF22" i="2"/>
  <c r="AE22" i="2"/>
  <c r="AD22" i="2"/>
  <c r="AC22" i="2"/>
  <c r="AB22" i="2"/>
  <c r="AA22" i="2"/>
  <c r="Z22" i="2"/>
  <c r="Y22" i="2"/>
  <c r="X22" i="2"/>
  <c r="W22" i="2"/>
  <c r="V22" i="2"/>
  <c r="U22" i="2"/>
  <c r="T22" i="2"/>
  <c r="S22" i="2"/>
  <c r="R22" i="2"/>
  <c r="Q22" i="2"/>
  <c r="P22" i="2"/>
  <c r="O22" i="2"/>
  <c r="N22" i="2"/>
  <c r="M22" i="2"/>
  <c r="L22" i="2"/>
  <c r="DM21" i="2"/>
  <c r="DL21" i="2"/>
  <c r="DK21" i="2"/>
  <c r="DJ21" i="2"/>
  <c r="DI21" i="2"/>
  <c r="DH21" i="2"/>
  <c r="DG21" i="2"/>
  <c r="DF21" i="2"/>
  <c r="DE21" i="2"/>
  <c r="DD21" i="2"/>
  <c r="DC21" i="2"/>
  <c r="DB21" i="2"/>
  <c r="DA21" i="2"/>
  <c r="CZ21" i="2"/>
  <c r="CY21" i="2"/>
  <c r="CX21" i="2"/>
  <c r="CW21" i="2"/>
  <c r="CV21" i="2"/>
  <c r="CU21" i="2"/>
  <c r="CT21" i="2"/>
  <c r="CS21" i="2"/>
  <c r="CR21" i="2"/>
  <c r="CQ21" i="2"/>
  <c r="CP21" i="2"/>
  <c r="CO21" i="2"/>
  <c r="CN21" i="2"/>
  <c r="CM21" i="2"/>
  <c r="CL21" i="2"/>
  <c r="CK21" i="2"/>
  <c r="CJ21" i="2"/>
  <c r="CI21" i="2"/>
  <c r="CH21" i="2"/>
  <c r="CG21" i="2"/>
  <c r="CF21" i="2"/>
  <c r="CE21" i="2"/>
  <c r="CD21" i="2"/>
  <c r="CC21" i="2"/>
  <c r="CB21" i="2"/>
  <c r="CA21" i="2"/>
  <c r="BZ21" i="2"/>
  <c r="BY21" i="2"/>
  <c r="BX21" i="2"/>
  <c r="BW21" i="2"/>
  <c r="BV21" i="2"/>
  <c r="BU21" i="2"/>
  <c r="BT21" i="2"/>
  <c r="BS21" i="2"/>
  <c r="BR21" i="2"/>
  <c r="BQ21" i="2"/>
  <c r="BP21" i="2"/>
  <c r="BO21" i="2"/>
  <c r="BN21" i="2"/>
  <c r="BM21" i="2"/>
  <c r="BL21" i="2"/>
  <c r="BK21" i="2"/>
  <c r="BJ21" i="2"/>
  <c r="BI21" i="2"/>
  <c r="BH21" i="2"/>
  <c r="BG21" i="2"/>
  <c r="BF21" i="2"/>
  <c r="BE21" i="2"/>
  <c r="BD21" i="2"/>
  <c r="BC21" i="2"/>
  <c r="BB21" i="2"/>
  <c r="BA21" i="2"/>
  <c r="AZ21" i="2"/>
  <c r="AY21" i="2"/>
  <c r="AX21" i="2"/>
  <c r="AW21" i="2"/>
  <c r="AV21" i="2"/>
  <c r="AU21" i="2"/>
  <c r="AT21" i="2"/>
  <c r="AS21" i="2"/>
  <c r="AR21" i="2"/>
  <c r="AQ21" i="2"/>
  <c r="AP21" i="2"/>
  <c r="AO21" i="2"/>
  <c r="AN21" i="2"/>
  <c r="AM21" i="2"/>
  <c r="AL21" i="2"/>
  <c r="AK21" i="2"/>
  <c r="AJ21" i="2"/>
  <c r="AI21" i="2"/>
  <c r="AH21" i="2"/>
  <c r="AG21" i="2"/>
  <c r="AF21" i="2"/>
  <c r="AE21" i="2"/>
  <c r="AD21" i="2"/>
  <c r="AC21" i="2"/>
  <c r="AB21" i="2"/>
  <c r="AA21" i="2"/>
  <c r="Z21" i="2"/>
  <c r="Y21" i="2"/>
  <c r="X21" i="2"/>
  <c r="W21" i="2"/>
  <c r="V21" i="2"/>
  <c r="U21" i="2"/>
  <c r="T21" i="2"/>
  <c r="S21" i="2"/>
  <c r="R21" i="2"/>
  <c r="Q21" i="2"/>
  <c r="P21" i="2"/>
  <c r="O21" i="2"/>
  <c r="N21" i="2"/>
  <c r="M21" i="2"/>
  <c r="L21" i="2"/>
  <c r="DM20" i="2"/>
  <c r="DL20" i="2"/>
  <c r="DK20" i="2"/>
  <c r="DJ20" i="2"/>
  <c r="DI20" i="2"/>
  <c r="DH20" i="2"/>
  <c r="DG20" i="2"/>
  <c r="DF20" i="2"/>
  <c r="DE20" i="2"/>
  <c r="DD20" i="2"/>
  <c r="DC20" i="2"/>
  <c r="DB20" i="2"/>
  <c r="DA20" i="2"/>
  <c r="CZ20" i="2"/>
  <c r="CY20" i="2"/>
  <c r="CX20" i="2"/>
  <c r="CW20" i="2"/>
  <c r="CV20" i="2"/>
  <c r="CU20" i="2"/>
  <c r="CT20" i="2"/>
  <c r="CS20" i="2"/>
  <c r="CR20" i="2"/>
  <c r="CQ20" i="2"/>
  <c r="CP20" i="2"/>
  <c r="CO20" i="2"/>
  <c r="CN20" i="2"/>
  <c r="CM20" i="2"/>
  <c r="CL20" i="2"/>
  <c r="CK20" i="2"/>
  <c r="CJ20" i="2"/>
  <c r="CI20" i="2"/>
  <c r="CH20" i="2"/>
  <c r="CG20" i="2"/>
  <c r="CF20" i="2"/>
  <c r="CE20" i="2"/>
  <c r="CD20" i="2"/>
  <c r="CC20" i="2"/>
  <c r="CB20" i="2"/>
  <c r="CA20" i="2"/>
  <c r="BZ20" i="2"/>
  <c r="BY20" i="2"/>
  <c r="BX20" i="2"/>
  <c r="BW20" i="2"/>
  <c r="BV20" i="2"/>
  <c r="BU20" i="2"/>
  <c r="BT20" i="2"/>
  <c r="BS20" i="2"/>
  <c r="BR20" i="2"/>
  <c r="BQ20" i="2"/>
  <c r="BP20" i="2"/>
  <c r="BO20" i="2"/>
  <c r="BN20" i="2"/>
  <c r="BM20" i="2"/>
  <c r="BL20" i="2"/>
  <c r="BK20" i="2"/>
  <c r="BJ20" i="2"/>
  <c r="BI20" i="2"/>
  <c r="BH20" i="2"/>
  <c r="BG20" i="2"/>
  <c r="BF20" i="2"/>
  <c r="BE20" i="2"/>
  <c r="BD20" i="2"/>
  <c r="BC20" i="2"/>
  <c r="BB20" i="2"/>
  <c r="BA20" i="2"/>
  <c r="AZ20" i="2"/>
  <c r="AY20" i="2"/>
  <c r="AX20" i="2"/>
  <c r="AW20" i="2"/>
  <c r="AV20" i="2"/>
  <c r="AU20" i="2"/>
  <c r="AT20" i="2"/>
  <c r="AS20" i="2"/>
  <c r="AR20" i="2"/>
  <c r="AQ20" i="2"/>
  <c r="AP20" i="2"/>
  <c r="AO20" i="2"/>
  <c r="AN20" i="2"/>
  <c r="AM20" i="2"/>
  <c r="AL20" i="2"/>
  <c r="AK20" i="2"/>
  <c r="AJ20" i="2"/>
  <c r="AI20" i="2"/>
  <c r="AH20" i="2"/>
  <c r="AG20" i="2"/>
  <c r="AF20" i="2"/>
  <c r="AE20" i="2"/>
  <c r="AD20" i="2"/>
  <c r="AC20" i="2"/>
  <c r="AB20" i="2"/>
  <c r="AA20" i="2"/>
  <c r="Z20" i="2"/>
  <c r="Y20" i="2"/>
  <c r="X20" i="2"/>
  <c r="W20" i="2"/>
  <c r="V20" i="2"/>
  <c r="U20" i="2"/>
  <c r="T20" i="2"/>
  <c r="S20" i="2"/>
  <c r="R20" i="2"/>
  <c r="Q20" i="2"/>
  <c r="P20" i="2"/>
  <c r="O20" i="2"/>
  <c r="N20" i="2"/>
  <c r="M20" i="2"/>
  <c r="L20" i="2"/>
  <c r="DM19" i="2"/>
  <c r="DL19" i="2"/>
  <c r="DK19" i="2"/>
  <c r="DJ19" i="2"/>
  <c r="DI19" i="2"/>
  <c r="DH19" i="2"/>
  <c r="DG19" i="2"/>
  <c r="DF19" i="2"/>
  <c r="DE19" i="2"/>
  <c r="DD19" i="2"/>
  <c r="DC19" i="2"/>
  <c r="DB19" i="2"/>
  <c r="DA19" i="2"/>
  <c r="CZ19" i="2"/>
  <c r="CY19" i="2"/>
  <c r="CX19" i="2"/>
  <c r="CW19" i="2"/>
  <c r="CV19" i="2"/>
  <c r="CU19" i="2"/>
  <c r="CT19" i="2"/>
  <c r="CS19" i="2"/>
  <c r="CR19" i="2"/>
  <c r="CQ19" i="2"/>
  <c r="CP19" i="2"/>
  <c r="CO19" i="2"/>
  <c r="CN19" i="2"/>
  <c r="CM19" i="2"/>
  <c r="CL19" i="2"/>
  <c r="CK19" i="2"/>
  <c r="CJ19" i="2"/>
  <c r="CI19" i="2"/>
  <c r="CH19" i="2"/>
  <c r="CG19" i="2"/>
  <c r="CF19" i="2"/>
  <c r="CE19" i="2"/>
  <c r="CD19" i="2"/>
  <c r="CC19" i="2"/>
  <c r="CB19" i="2"/>
  <c r="CA19" i="2"/>
  <c r="BZ19" i="2"/>
  <c r="BY19" i="2"/>
  <c r="BX19" i="2"/>
  <c r="BW19" i="2"/>
  <c r="BV19" i="2"/>
  <c r="BU19" i="2"/>
  <c r="BT19" i="2"/>
  <c r="BS19" i="2"/>
  <c r="BR19" i="2"/>
  <c r="BQ19" i="2"/>
  <c r="BP19" i="2"/>
  <c r="BO19" i="2"/>
  <c r="BN19" i="2"/>
  <c r="BM19" i="2"/>
  <c r="BL19" i="2"/>
  <c r="BK19" i="2"/>
  <c r="BJ19" i="2"/>
  <c r="BI19" i="2"/>
  <c r="BH19" i="2"/>
  <c r="BG19" i="2"/>
  <c r="BF19" i="2"/>
  <c r="BE19" i="2"/>
  <c r="BD19" i="2"/>
  <c r="BC19" i="2"/>
  <c r="BB19" i="2"/>
  <c r="BA19" i="2"/>
  <c r="AZ19" i="2"/>
  <c r="AY19" i="2"/>
  <c r="AX19" i="2"/>
  <c r="AW19" i="2"/>
  <c r="AV19" i="2"/>
  <c r="AU19" i="2"/>
  <c r="AT19" i="2"/>
  <c r="AS19" i="2"/>
  <c r="AR19" i="2"/>
  <c r="AQ19" i="2"/>
  <c r="AP19" i="2"/>
  <c r="AO19" i="2"/>
  <c r="AN19" i="2"/>
  <c r="AM19" i="2"/>
  <c r="AL19" i="2"/>
  <c r="AK19" i="2"/>
  <c r="AJ19" i="2"/>
  <c r="AI19" i="2"/>
  <c r="AH19" i="2"/>
  <c r="AG19" i="2"/>
  <c r="AF19" i="2"/>
  <c r="AE19" i="2"/>
  <c r="AD19" i="2"/>
  <c r="AC19" i="2"/>
  <c r="AB19" i="2"/>
  <c r="AA19" i="2"/>
  <c r="Z19" i="2"/>
  <c r="Y19" i="2"/>
  <c r="X19" i="2"/>
  <c r="W19" i="2"/>
  <c r="V19" i="2"/>
  <c r="U19" i="2"/>
  <c r="T19" i="2"/>
  <c r="S19" i="2"/>
  <c r="R19" i="2"/>
  <c r="Q19" i="2"/>
  <c r="P19" i="2"/>
  <c r="O19" i="2"/>
  <c r="N19" i="2"/>
  <c r="M19" i="2"/>
  <c r="L19" i="2"/>
  <c r="DM18" i="2"/>
  <c r="DL18" i="2"/>
  <c r="DK18" i="2"/>
  <c r="DJ18" i="2"/>
  <c r="DI18" i="2"/>
  <c r="DH18" i="2"/>
  <c r="DG18" i="2"/>
  <c r="DF18" i="2"/>
  <c r="DE18" i="2"/>
  <c r="DD18" i="2"/>
  <c r="DC18" i="2"/>
  <c r="DB18" i="2"/>
  <c r="DA18" i="2"/>
  <c r="CZ18" i="2"/>
  <c r="CY18" i="2"/>
  <c r="CX18" i="2"/>
  <c r="CW18" i="2"/>
  <c r="CV18" i="2"/>
  <c r="CU18" i="2"/>
  <c r="CT18" i="2"/>
  <c r="CS18" i="2"/>
  <c r="CR18" i="2"/>
  <c r="CQ18" i="2"/>
  <c r="CP18" i="2"/>
  <c r="CO18" i="2"/>
  <c r="CN18" i="2"/>
  <c r="CM18" i="2"/>
  <c r="CL18" i="2"/>
  <c r="CK18" i="2"/>
  <c r="CJ18" i="2"/>
  <c r="CI18" i="2"/>
  <c r="CH18" i="2"/>
  <c r="CG18" i="2"/>
  <c r="CF18" i="2"/>
  <c r="CE18" i="2"/>
  <c r="CD18" i="2"/>
  <c r="CC18" i="2"/>
  <c r="CB18" i="2"/>
  <c r="CA18" i="2"/>
  <c r="BZ18" i="2"/>
  <c r="BY18" i="2"/>
  <c r="BX18" i="2"/>
  <c r="BW18" i="2"/>
  <c r="BV18" i="2"/>
  <c r="BU18" i="2"/>
  <c r="BT18" i="2"/>
  <c r="BS18" i="2"/>
  <c r="BR18" i="2"/>
  <c r="BQ18" i="2"/>
  <c r="BP18" i="2"/>
  <c r="BO18" i="2"/>
  <c r="BN18" i="2"/>
  <c r="BM18" i="2"/>
  <c r="BL18" i="2"/>
  <c r="BK18" i="2"/>
  <c r="BJ18" i="2"/>
  <c r="BI18" i="2"/>
  <c r="BH18" i="2"/>
  <c r="BG18" i="2"/>
  <c r="BF18" i="2"/>
  <c r="BE18" i="2"/>
  <c r="BD18" i="2"/>
  <c r="BC18" i="2"/>
  <c r="BB18" i="2"/>
  <c r="BA18" i="2"/>
  <c r="AZ18" i="2"/>
  <c r="AY18" i="2"/>
  <c r="AX18" i="2"/>
  <c r="AW18" i="2"/>
  <c r="AV18" i="2"/>
  <c r="AU18" i="2"/>
  <c r="AT18" i="2"/>
  <c r="AS18" i="2"/>
  <c r="AR18" i="2"/>
  <c r="AQ18" i="2"/>
  <c r="AP18" i="2"/>
  <c r="AO18" i="2"/>
  <c r="AN18" i="2"/>
  <c r="AM18" i="2"/>
  <c r="AL18" i="2"/>
  <c r="AK18" i="2"/>
  <c r="AJ18" i="2"/>
  <c r="AI18" i="2"/>
  <c r="AH18" i="2"/>
  <c r="AG18" i="2"/>
  <c r="AF18" i="2"/>
  <c r="AE18" i="2"/>
  <c r="AD18" i="2"/>
  <c r="AC18" i="2"/>
  <c r="AB18" i="2"/>
  <c r="AA18" i="2"/>
  <c r="Z18" i="2"/>
  <c r="Y18" i="2"/>
  <c r="X18" i="2"/>
  <c r="W18" i="2"/>
  <c r="V18" i="2"/>
  <c r="U18" i="2"/>
  <c r="T18" i="2"/>
  <c r="S18" i="2"/>
  <c r="R18" i="2"/>
  <c r="Q18" i="2"/>
  <c r="P18" i="2"/>
  <c r="O18" i="2"/>
  <c r="N18" i="2"/>
  <c r="M18" i="2"/>
  <c r="L18" i="2"/>
  <c r="DM17" i="2"/>
  <c r="DL17" i="2"/>
  <c r="DK17" i="2"/>
  <c r="DJ17" i="2"/>
  <c r="DI17" i="2"/>
  <c r="DH17" i="2"/>
  <c r="DG17" i="2"/>
  <c r="DF17" i="2"/>
  <c r="DE17" i="2"/>
  <c r="DD17" i="2"/>
  <c r="DC17" i="2"/>
  <c r="DB17" i="2"/>
  <c r="DA17" i="2"/>
  <c r="CZ17" i="2"/>
  <c r="CY17" i="2"/>
  <c r="CX17" i="2"/>
  <c r="CW17" i="2"/>
  <c r="CV17" i="2"/>
  <c r="CU17" i="2"/>
  <c r="CT17" i="2"/>
  <c r="CS17" i="2"/>
  <c r="CR17" i="2"/>
  <c r="CQ17" i="2"/>
  <c r="CP17" i="2"/>
  <c r="CO17" i="2"/>
  <c r="CN17" i="2"/>
  <c r="CM17" i="2"/>
  <c r="CL17" i="2"/>
  <c r="CK17" i="2"/>
  <c r="CJ17" i="2"/>
  <c r="CI17" i="2"/>
  <c r="CH17" i="2"/>
  <c r="CG17" i="2"/>
  <c r="CF17" i="2"/>
  <c r="CE17" i="2"/>
  <c r="CD17" i="2"/>
  <c r="CC17" i="2"/>
  <c r="CB17" i="2"/>
  <c r="CA17" i="2"/>
  <c r="BZ17" i="2"/>
  <c r="BY17" i="2"/>
  <c r="BX17" i="2"/>
  <c r="BW17" i="2"/>
  <c r="BV17" i="2"/>
  <c r="BU17" i="2"/>
  <c r="BT17" i="2"/>
  <c r="BS17" i="2"/>
  <c r="BR17" i="2"/>
  <c r="BQ17" i="2"/>
  <c r="BP17" i="2"/>
  <c r="BO17" i="2"/>
  <c r="BN17" i="2"/>
  <c r="BM17" i="2"/>
  <c r="BL17" i="2"/>
  <c r="BK17" i="2"/>
  <c r="BJ17" i="2"/>
  <c r="BI17" i="2"/>
  <c r="BH17" i="2"/>
  <c r="BG17" i="2"/>
  <c r="BF17" i="2"/>
  <c r="BE17" i="2"/>
  <c r="BD17" i="2"/>
  <c r="BC17" i="2"/>
  <c r="BB17" i="2"/>
  <c r="BA17" i="2"/>
  <c r="AZ17" i="2"/>
  <c r="AY17" i="2"/>
  <c r="AX17" i="2"/>
  <c r="AW17" i="2"/>
  <c r="AV17" i="2"/>
  <c r="AU17" i="2"/>
  <c r="AT17" i="2"/>
  <c r="AS17" i="2"/>
  <c r="AR17" i="2"/>
  <c r="AQ17" i="2"/>
  <c r="AP17" i="2"/>
  <c r="AO17" i="2"/>
  <c r="AN17" i="2"/>
  <c r="AM17" i="2"/>
  <c r="AL17" i="2"/>
  <c r="AK17" i="2"/>
  <c r="AJ17" i="2"/>
  <c r="AI17" i="2"/>
  <c r="AH17" i="2"/>
  <c r="AG17" i="2"/>
  <c r="AF17" i="2"/>
  <c r="AE17" i="2"/>
  <c r="AD17" i="2"/>
  <c r="AC17" i="2"/>
  <c r="AB17" i="2"/>
  <c r="AA17" i="2"/>
  <c r="Z17" i="2"/>
  <c r="Y17" i="2"/>
  <c r="X17" i="2"/>
  <c r="W17" i="2"/>
  <c r="V17" i="2"/>
  <c r="U17" i="2"/>
  <c r="T17" i="2"/>
  <c r="S17" i="2"/>
  <c r="R17" i="2"/>
  <c r="Q17" i="2"/>
  <c r="P17" i="2"/>
  <c r="O17" i="2"/>
  <c r="N17" i="2"/>
  <c r="M17" i="2"/>
  <c r="L17" i="2"/>
  <c r="DM16" i="2"/>
  <c r="DL16" i="2"/>
  <c r="DK16" i="2"/>
  <c r="DJ16" i="2"/>
  <c r="DI16" i="2"/>
  <c r="DH16" i="2"/>
  <c r="DG16" i="2"/>
  <c r="DF16" i="2"/>
  <c r="DE16" i="2"/>
  <c r="DD16" i="2"/>
  <c r="DC16" i="2"/>
  <c r="DB16" i="2"/>
  <c r="DA16" i="2"/>
  <c r="CZ16" i="2"/>
  <c r="CY16" i="2"/>
  <c r="CX16" i="2"/>
  <c r="CW16" i="2"/>
  <c r="CV16" i="2"/>
  <c r="CU16" i="2"/>
  <c r="CT16" i="2"/>
  <c r="CS16" i="2"/>
  <c r="CR16" i="2"/>
  <c r="CQ16" i="2"/>
  <c r="CP16" i="2"/>
  <c r="CO16" i="2"/>
  <c r="CN16" i="2"/>
  <c r="CM16" i="2"/>
  <c r="CL16" i="2"/>
  <c r="CK16" i="2"/>
  <c r="CJ16" i="2"/>
  <c r="CI16" i="2"/>
  <c r="CH16" i="2"/>
  <c r="CG16" i="2"/>
  <c r="CF16" i="2"/>
  <c r="CE16" i="2"/>
  <c r="CD16" i="2"/>
  <c r="CC16" i="2"/>
  <c r="CB16" i="2"/>
  <c r="CA16" i="2"/>
  <c r="BZ16" i="2"/>
  <c r="BY16" i="2"/>
  <c r="BX16" i="2"/>
  <c r="BW16" i="2"/>
  <c r="BV16" i="2"/>
  <c r="BU16" i="2"/>
  <c r="BT16" i="2"/>
  <c r="BS16" i="2"/>
  <c r="BR16" i="2"/>
  <c r="BQ16" i="2"/>
  <c r="BP16" i="2"/>
  <c r="BO16" i="2"/>
  <c r="BN16" i="2"/>
  <c r="BM16" i="2"/>
  <c r="BL16" i="2"/>
  <c r="BK16" i="2"/>
  <c r="BJ16" i="2"/>
  <c r="BI16" i="2"/>
  <c r="BH16" i="2"/>
  <c r="BG16" i="2"/>
  <c r="BF16" i="2"/>
  <c r="BE16" i="2"/>
  <c r="BD16" i="2"/>
  <c r="BC16" i="2"/>
  <c r="BB16" i="2"/>
  <c r="BA16" i="2"/>
  <c r="AZ16" i="2"/>
  <c r="AY16" i="2"/>
  <c r="AX16" i="2"/>
  <c r="AW16" i="2"/>
  <c r="AV16" i="2"/>
  <c r="AU16" i="2"/>
  <c r="AT16" i="2"/>
  <c r="AS16" i="2"/>
  <c r="AR16" i="2"/>
  <c r="AQ16" i="2"/>
  <c r="AP16" i="2"/>
  <c r="AO16" i="2"/>
  <c r="AN16" i="2"/>
  <c r="AM16" i="2"/>
  <c r="AL16" i="2"/>
  <c r="AK16" i="2"/>
  <c r="AJ16" i="2"/>
  <c r="AI16" i="2"/>
  <c r="AH16" i="2"/>
  <c r="AG16" i="2"/>
  <c r="AF16" i="2"/>
  <c r="AE16" i="2"/>
  <c r="AD16" i="2"/>
  <c r="AC16" i="2"/>
  <c r="AB16" i="2"/>
  <c r="AA16" i="2"/>
  <c r="Z16" i="2"/>
  <c r="Y16" i="2"/>
  <c r="X16" i="2"/>
  <c r="W16" i="2"/>
  <c r="V16" i="2"/>
  <c r="U16" i="2"/>
  <c r="T16" i="2"/>
  <c r="S16" i="2"/>
  <c r="R16" i="2"/>
  <c r="Q16" i="2"/>
  <c r="P16" i="2"/>
  <c r="O16" i="2"/>
  <c r="N16" i="2"/>
  <c r="M16" i="2"/>
  <c r="L16" i="2"/>
  <c r="DM15" i="2"/>
  <c r="DL15" i="2"/>
  <c r="DK15" i="2"/>
  <c r="DJ15" i="2"/>
  <c r="DI15" i="2"/>
  <c r="DH15" i="2"/>
  <c r="DG15" i="2"/>
  <c r="DF15" i="2"/>
  <c r="DE15" i="2"/>
  <c r="DD15" i="2"/>
  <c r="DC15" i="2"/>
  <c r="DB15" i="2"/>
  <c r="DA15" i="2"/>
  <c r="CZ15" i="2"/>
  <c r="CY15" i="2"/>
  <c r="CX15" i="2"/>
  <c r="CW15" i="2"/>
  <c r="CV15" i="2"/>
  <c r="CU15" i="2"/>
  <c r="CT15" i="2"/>
  <c r="CS15" i="2"/>
  <c r="CR15" i="2"/>
  <c r="CQ15" i="2"/>
  <c r="CP15" i="2"/>
  <c r="CO15" i="2"/>
  <c r="CN15" i="2"/>
  <c r="CM15" i="2"/>
  <c r="CL15" i="2"/>
  <c r="CK15" i="2"/>
  <c r="CJ15" i="2"/>
  <c r="CI15" i="2"/>
  <c r="CH15" i="2"/>
  <c r="CG15" i="2"/>
  <c r="CF15" i="2"/>
  <c r="CE15" i="2"/>
  <c r="CD15" i="2"/>
  <c r="CC15" i="2"/>
  <c r="CB15" i="2"/>
  <c r="CA15" i="2"/>
  <c r="BZ15" i="2"/>
  <c r="BY15" i="2"/>
  <c r="BX15" i="2"/>
  <c r="BW15" i="2"/>
  <c r="BV15" i="2"/>
  <c r="BU15" i="2"/>
  <c r="BT15" i="2"/>
  <c r="BS15" i="2"/>
  <c r="BR15" i="2"/>
  <c r="BQ15" i="2"/>
  <c r="BP15" i="2"/>
  <c r="BO15" i="2"/>
  <c r="BN15" i="2"/>
  <c r="BM15" i="2"/>
  <c r="BL15" i="2"/>
  <c r="BK15" i="2"/>
  <c r="BJ15" i="2"/>
  <c r="BI15" i="2"/>
  <c r="BH15" i="2"/>
  <c r="BG15" i="2"/>
  <c r="BF15" i="2"/>
  <c r="BE15" i="2"/>
  <c r="BD15" i="2"/>
  <c r="BC15" i="2"/>
  <c r="BB15" i="2"/>
  <c r="BA15" i="2"/>
  <c r="AZ15" i="2"/>
  <c r="AY15" i="2"/>
  <c r="AX15" i="2"/>
  <c r="AW15" i="2"/>
  <c r="AV15" i="2"/>
  <c r="AU15" i="2"/>
  <c r="AT15" i="2"/>
  <c r="AS15" i="2"/>
  <c r="AR15" i="2"/>
  <c r="AQ15" i="2"/>
  <c r="AP15" i="2"/>
  <c r="AO15" i="2"/>
  <c r="AN15" i="2"/>
  <c r="AM15" i="2"/>
  <c r="AL15" i="2"/>
  <c r="AK15" i="2"/>
  <c r="AJ15" i="2"/>
  <c r="AI15" i="2"/>
  <c r="AH15" i="2"/>
  <c r="AG15" i="2"/>
  <c r="AF15" i="2"/>
  <c r="AE15" i="2"/>
  <c r="AD15" i="2"/>
  <c r="AC15" i="2"/>
  <c r="AB15" i="2"/>
  <c r="AA15" i="2"/>
  <c r="Z15" i="2"/>
  <c r="Y15" i="2"/>
  <c r="X15" i="2"/>
  <c r="W15" i="2"/>
  <c r="V15" i="2"/>
  <c r="U15" i="2"/>
  <c r="T15" i="2"/>
  <c r="S15" i="2"/>
  <c r="R15" i="2"/>
  <c r="Q15" i="2"/>
  <c r="P15" i="2"/>
  <c r="O15" i="2"/>
  <c r="N15" i="2"/>
  <c r="M15" i="2"/>
  <c r="L15" i="2"/>
  <c r="DM14" i="2"/>
  <c r="DL14" i="2"/>
  <c r="DK14" i="2"/>
  <c r="DJ14" i="2"/>
  <c r="DI14" i="2"/>
  <c r="DH14" i="2"/>
  <c r="DG14" i="2"/>
  <c r="DF14" i="2"/>
  <c r="DE14" i="2"/>
  <c r="DD14" i="2"/>
  <c r="DC14" i="2"/>
  <c r="DB14" i="2"/>
  <c r="DA14" i="2"/>
  <c r="CZ14" i="2"/>
  <c r="CY14" i="2"/>
  <c r="CX14" i="2"/>
  <c r="CW14" i="2"/>
  <c r="CV14" i="2"/>
  <c r="CU14" i="2"/>
  <c r="CT14" i="2"/>
  <c r="CS14" i="2"/>
  <c r="CR14" i="2"/>
  <c r="CQ14" i="2"/>
  <c r="CP14" i="2"/>
  <c r="CO14" i="2"/>
  <c r="CN14" i="2"/>
  <c r="CM14" i="2"/>
  <c r="CL14" i="2"/>
  <c r="CK14" i="2"/>
  <c r="CJ14" i="2"/>
  <c r="CI14" i="2"/>
  <c r="CH14" i="2"/>
  <c r="CG14" i="2"/>
  <c r="CF14" i="2"/>
  <c r="CE14" i="2"/>
  <c r="CD14" i="2"/>
  <c r="CC14" i="2"/>
  <c r="CB14" i="2"/>
  <c r="CA14" i="2"/>
  <c r="BZ14" i="2"/>
  <c r="BY14" i="2"/>
  <c r="BX14" i="2"/>
  <c r="BW14" i="2"/>
  <c r="BV14" i="2"/>
  <c r="BU14" i="2"/>
  <c r="BT14" i="2"/>
  <c r="BS14" i="2"/>
  <c r="BR14" i="2"/>
  <c r="BQ14" i="2"/>
  <c r="BP14" i="2"/>
  <c r="BO14" i="2"/>
  <c r="BN14" i="2"/>
  <c r="BM14" i="2"/>
  <c r="BL14" i="2"/>
  <c r="BK14" i="2"/>
  <c r="BJ14" i="2"/>
  <c r="BI14" i="2"/>
  <c r="BH14" i="2"/>
  <c r="BG14" i="2"/>
  <c r="BF14" i="2"/>
  <c r="BE14" i="2"/>
  <c r="BD14" i="2"/>
  <c r="BC14" i="2"/>
  <c r="BB14" i="2"/>
  <c r="BA14" i="2"/>
  <c r="AZ14" i="2"/>
  <c r="AY14" i="2"/>
  <c r="AX14" i="2"/>
  <c r="AW14" i="2"/>
  <c r="AV14" i="2"/>
  <c r="AU14" i="2"/>
  <c r="AT14" i="2"/>
  <c r="AS14" i="2"/>
  <c r="AR14" i="2"/>
  <c r="AQ14" i="2"/>
  <c r="AP14" i="2"/>
  <c r="AO14" i="2"/>
  <c r="AN14" i="2"/>
  <c r="AM14" i="2"/>
  <c r="AL14" i="2"/>
  <c r="AK14" i="2"/>
  <c r="AJ14" i="2"/>
  <c r="AI14" i="2"/>
  <c r="AH14" i="2"/>
  <c r="AG14" i="2"/>
  <c r="AF14" i="2"/>
  <c r="AE14" i="2"/>
  <c r="AD14" i="2"/>
  <c r="AC14" i="2"/>
  <c r="AB14" i="2"/>
  <c r="AA14" i="2"/>
  <c r="Z14" i="2"/>
  <c r="Y14" i="2"/>
  <c r="X14" i="2"/>
  <c r="W14" i="2"/>
  <c r="V14" i="2"/>
  <c r="U14" i="2"/>
  <c r="T14" i="2"/>
  <c r="S14" i="2"/>
  <c r="R14" i="2"/>
  <c r="Q14" i="2"/>
  <c r="P14" i="2"/>
  <c r="O14" i="2"/>
  <c r="N14" i="2"/>
  <c r="M14" i="2"/>
  <c r="L14" i="2"/>
  <c r="DM13" i="2"/>
  <c r="DL13" i="2"/>
  <c r="DK13" i="2"/>
  <c r="DJ13" i="2"/>
  <c r="DI13" i="2"/>
  <c r="DH13" i="2"/>
  <c r="DG13" i="2"/>
  <c r="DF13" i="2"/>
  <c r="DE13" i="2"/>
  <c r="DD13" i="2"/>
  <c r="DC13" i="2"/>
  <c r="DB13" i="2"/>
  <c r="DA13" i="2"/>
  <c r="CZ13" i="2"/>
  <c r="CY13" i="2"/>
  <c r="CX13" i="2"/>
  <c r="CW13" i="2"/>
  <c r="CV13" i="2"/>
  <c r="CU13" i="2"/>
  <c r="CT13" i="2"/>
  <c r="CS13" i="2"/>
  <c r="CR13" i="2"/>
  <c r="CQ13" i="2"/>
  <c r="CP13" i="2"/>
  <c r="CO13" i="2"/>
  <c r="CN13" i="2"/>
  <c r="CM13" i="2"/>
  <c r="CL13" i="2"/>
  <c r="CK13" i="2"/>
  <c r="CJ13" i="2"/>
  <c r="CI13" i="2"/>
  <c r="CH13" i="2"/>
  <c r="CG13" i="2"/>
  <c r="CF13" i="2"/>
  <c r="CE13" i="2"/>
  <c r="CD13" i="2"/>
  <c r="CC13" i="2"/>
  <c r="CB13" i="2"/>
  <c r="CA13" i="2"/>
  <c r="BZ13" i="2"/>
  <c r="BY13" i="2"/>
  <c r="BX13" i="2"/>
  <c r="BW13" i="2"/>
  <c r="BV13" i="2"/>
  <c r="BU13" i="2"/>
  <c r="BT13" i="2"/>
  <c r="BS13" i="2"/>
  <c r="BR13" i="2"/>
  <c r="BQ13" i="2"/>
  <c r="BP13" i="2"/>
  <c r="BO13" i="2"/>
  <c r="BN13" i="2"/>
  <c r="BM13" i="2"/>
  <c r="BL13" i="2"/>
  <c r="BK13" i="2"/>
  <c r="BJ13" i="2"/>
  <c r="BI13" i="2"/>
  <c r="BH13" i="2"/>
  <c r="BG13" i="2"/>
  <c r="BF13" i="2"/>
  <c r="BE13" i="2"/>
  <c r="BD13" i="2"/>
  <c r="BC13" i="2"/>
  <c r="BB13" i="2"/>
  <c r="BA13" i="2"/>
  <c r="AZ13" i="2"/>
  <c r="AY13" i="2"/>
  <c r="AX13" i="2"/>
  <c r="AW13" i="2"/>
  <c r="AV13" i="2"/>
  <c r="AU13" i="2"/>
  <c r="AT13" i="2"/>
  <c r="AS13" i="2"/>
  <c r="AR13" i="2"/>
  <c r="AQ13" i="2"/>
  <c r="AP13" i="2"/>
  <c r="AO13" i="2"/>
  <c r="AN13" i="2"/>
  <c r="AM13" i="2"/>
  <c r="AL13" i="2"/>
  <c r="AK13" i="2"/>
  <c r="AJ13" i="2"/>
  <c r="AI13" i="2"/>
  <c r="AH13" i="2"/>
  <c r="AG13" i="2"/>
  <c r="AF13" i="2"/>
  <c r="AE13" i="2"/>
  <c r="AD13" i="2"/>
  <c r="AC13" i="2"/>
  <c r="AB13" i="2"/>
  <c r="AA13" i="2"/>
  <c r="Z13" i="2"/>
  <c r="Y13" i="2"/>
  <c r="X13" i="2"/>
  <c r="W13" i="2"/>
  <c r="V13" i="2"/>
  <c r="U13" i="2"/>
  <c r="T13" i="2"/>
  <c r="S13" i="2"/>
  <c r="R13" i="2"/>
  <c r="Q13" i="2"/>
  <c r="P13" i="2"/>
  <c r="O13" i="2"/>
  <c r="N13" i="2"/>
  <c r="M13" i="2"/>
  <c r="L13" i="2"/>
  <c r="DM12" i="2"/>
  <c r="DL12" i="2"/>
  <c r="DK12" i="2"/>
  <c r="DJ12" i="2"/>
  <c r="DI12" i="2"/>
  <c r="DH12" i="2"/>
  <c r="DG12" i="2"/>
  <c r="DF12" i="2"/>
  <c r="DE12" i="2"/>
  <c r="DD12" i="2"/>
  <c r="DC12" i="2"/>
  <c r="DB12" i="2"/>
  <c r="DA12" i="2"/>
  <c r="CZ12" i="2"/>
  <c r="CY12" i="2"/>
  <c r="CX12" i="2"/>
  <c r="CW12" i="2"/>
  <c r="CV12" i="2"/>
  <c r="CU12" i="2"/>
  <c r="CT12" i="2"/>
  <c r="CS12" i="2"/>
  <c r="CR12" i="2"/>
  <c r="CQ12" i="2"/>
  <c r="CP12" i="2"/>
  <c r="CO12" i="2"/>
  <c r="CN12" i="2"/>
  <c r="CM12" i="2"/>
  <c r="CL12" i="2"/>
  <c r="CK12" i="2"/>
  <c r="CJ12" i="2"/>
  <c r="CI12" i="2"/>
  <c r="CH12" i="2"/>
  <c r="CG12" i="2"/>
  <c r="CF12" i="2"/>
  <c r="CE12" i="2"/>
  <c r="CD12" i="2"/>
  <c r="CC12" i="2"/>
  <c r="CB12" i="2"/>
  <c r="CA12" i="2"/>
  <c r="BZ12" i="2"/>
  <c r="BY12" i="2"/>
  <c r="BX12" i="2"/>
  <c r="BW12" i="2"/>
  <c r="BV12" i="2"/>
  <c r="BU12" i="2"/>
  <c r="BT12" i="2"/>
  <c r="BS12" i="2"/>
  <c r="BR12" i="2"/>
  <c r="BQ12" i="2"/>
  <c r="BP12" i="2"/>
  <c r="BO12" i="2"/>
  <c r="BN12" i="2"/>
  <c r="BM12" i="2"/>
  <c r="BL12" i="2"/>
  <c r="BK12" i="2"/>
  <c r="BJ12" i="2"/>
  <c r="BI12" i="2"/>
  <c r="BH12" i="2"/>
  <c r="BG12" i="2"/>
  <c r="BF12" i="2"/>
  <c r="BE12" i="2"/>
  <c r="BD12" i="2"/>
  <c r="BC12" i="2"/>
  <c r="BB12" i="2"/>
  <c r="BA12" i="2"/>
  <c r="AZ12" i="2"/>
  <c r="AY12" i="2"/>
  <c r="AX12" i="2"/>
  <c r="AW12" i="2"/>
  <c r="AV12" i="2"/>
  <c r="AU12" i="2"/>
  <c r="AT12" i="2"/>
  <c r="AS12" i="2"/>
  <c r="AR12" i="2"/>
  <c r="AQ12" i="2"/>
  <c r="AP12" i="2"/>
  <c r="AO12" i="2"/>
  <c r="AN12" i="2"/>
  <c r="AM12" i="2"/>
  <c r="AL12" i="2"/>
  <c r="AK12" i="2"/>
  <c r="AJ12" i="2"/>
  <c r="AI12" i="2"/>
  <c r="AH12" i="2"/>
  <c r="AG12" i="2"/>
  <c r="AF12" i="2"/>
  <c r="AE12" i="2"/>
  <c r="AD12" i="2"/>
  <c r="AC12" i="2"/>
  <c r="AB12" i="2"/>
  <c r="AA12" i="2"/>
  <c r="Z12" i="2"/>
  <c r="Y12" i="2"/>
  <c r="X12" i="2"/>
  <c r="W12" i="2"/>
  <c r="V12" i="2"/>
  <c r="U12" i="2"/>
  <c r="T12" i="2"/>
  <c r="S12" i="2"/>
  <c r="R12" i="2"/>
  <c r="Q12" i="2"/>
  <c r="P12" i="2"/>
  <c r="O12" i="2"/>
  <c r="N12" i="2"/>
  <c r="M12" i="2"/>
  <c r="L12" i="2"/>
  <c r="DM11" i="2"/>
  <c r="DL11" i="2"/>
  <c r="DK11" i="2"/>
  <c r="DJ11" i="2"/>
  <c r="DI11" i="2"/>
  <c r="DH11" i="2"/>
  <c r="DG11" i="2"/>
  <c r="DF11" i="2"/>
  <c r="DE11" i="2"/>
  <c r="DD11" i="2"/>
  <c r="DC11" i="2"/>
  <c r="DB11" i="2"/>
  <c r="DA11" i="2"/>
  <c r="CZ11" i="2"/>
  <c r="CY11" i="2"/>
  <c r="CX11" i="2"/>
  <c r="CW11" i="2"/>
  <c r="CV11" i="2"/>
  <c r="CU11" i="2"/>
  <c r="CT11" i="2"/>
  <c r="CS11" i="2"/>
  <c r="CR11" i="2"/>
  <c r="CQ11" i="2"/>
  <c r="CP11" i="2"/>
  <c r="CO11" i="2"/>
  <c r="CN11" i="2"/>
  <c r="CM11" i="2"/>
  <c r="CL11" i="2"/>
  <c r="CK11" i="2"/>
  <c r="CJ11" i="2"/>
  <c r="CI11" i="2"/>
  <c r="CH11" i="2"/>
  <c r="CG11" i="2"/>
  <c r="CF11" i="2"/>
  <c r="CE11" i="2"/>
  <c r="CD11" i="2"/>
  <c r="CC11" i="2"/>
  <c r="CB11" i="2"/>
  <c r="CA11" i="2"/>
  <c r="BZ11" i="2"/>
  <c r="BY11" i="2"/>
  <c r="BX11" i="2"/>
  <c r="BW11" i="2"/>
  <c r="BV11" i="2"/>
  <c r="BU11" i="2"/>
  <c r="BT11" i="2"/>
  <c r="BS11" i="2"/>
  <c r="BR11" i="2"/>
  <c r="BQ11" i="2"/>
  <c r="BP11" i="2"/>
  <c r="BO11" i="2"/>
  <c r="BN11" i="2"/>
  <c r="BM11" i="2"/>
  <c r="BL11" i="2"/>
  <c r="BK11" i="2"/>
  <c r="BJ11" i="2"/>
  <c r="BI11" i="2"/>
  <c r="BH11" i="2"/>
  <c r="BG11" i="2"/>
  <c r="BF11" i="2"/>
  <c r="BE11" i="2"/>
  <c r="BD11" i="2"/>
  <c r="BC11" i="2"/>
  <c r="BB11" i="2"/>
  <c r="BA11" i="2"/>
  <c r="AZ11" i="2"/>
  <c r="AY11" i="2"/>
  <c r="AX11" i="2"/>
  <c r="AW11" i="2"/>
  <c r="AV11" i="2"/>
  <c r="AU11" i="2"/>
  <c r="AT11" i="2"/>
  <c r="AS11" i="2"/>
  <c r="AR11" i="2"/>
  <c r="AQ11" i="2"/>
  <c r="AP11" i="2"/>
  <c r="AO11" i="2"/>
  <c r="AN11" i="2"/>
  <c r="AM11" i="2"/>
  <c r="AL11" i="2"/>
  <c r="AK11" i="2"/>
  <c r="AJ11" i="2"/>
  <c r="AI11" i="2"/>
  <c r="AH11" i="2"/>
  <c r="AG11" i="2"/>
  <c r="AF11" i="2"/>
  <c r="AE11" i="2"/>
  <c r="AD11" i="2"/>
  <c r="AC11" i="2"/>
  <c r="AB11" i="2"/>
  <c r="AA11" i="2"/>
  <c r="Z11" i="2"/>
  <c r="Y11" i="2"/>
  <c r="X11" i="2"/>
  <c r="W11" i="2"/>
  <c r="V11" i="2"/>
  <c r="U11" i="2"/>
  <c r="T11" i="2"/>
  <c r="S11" i="2"/>
  <c r="R11" i="2"/>
  <c r="Q11" i="2"/>
  <c r="P11" i="2"/>
  <c r="O11" i="2"/>
  <c r="N11" i="2"/>
  <c r="M11" i="2"/>
  <c r="L11" i="2"/>
  <c r="DM10" i="2"/>
  <c r="DL10" i="2"/>
  <c r="DK10" i="2"/>
  <c r="DJ10" i="2"/>
  <c r="DI10" i="2"/>
  <c r="DH10" i="2"/>
  <c r="DG10" i="2"/>
  <c r="DF10" i="2"/>
  <c r="DE10" i="2"/>
  <c r="DD10" i="2"/>
  <c r="DC10" i="2"/>
  <c r="DB10" i="2"/>
  <c r="DA10" i="2"/>
  <c r="CZ10" i="2"/>
  <c r="CY10" i="2"/>
  <c r="CX10" i="2"/>
  <c r="CW10" i="2"/>
  <c r="CV10" i="2"/>
  <c r="CU10" i="2"/>
  <c r="CT10" i="2"/>
  <c r="CS10" i="2"/>
  <c r="CR10" i="2"/>
  <c r="CQ10" i="2"/>
  <c r="CP10" i="2"/>
  <c r="CO10" i="2"/>
  <c r="CN10" i="2"/>
  <c r="CM10" i="2"/>
  <c r="CL10" i="2"/>
  <c r="CK10" i="2"/>
  <c r="CJ10" i="2"/>
  <c r="CI10" i="2"/>
  <c r="CH10" i="2"/>
  <c r="CG10" i="2"/>
  <c r="CF10" i="2"/>
  <c r="CE10" i="2"/>
  <c r="CD10" i="2"/>
  <c r="CC10" i="2"/>
  <c r="CB10" i="2"/>
  <c r="CA10" i="2"/>
  <c r="BZ10" i="2"/>
  <c r="BY10" i="2"/>
  <c r="BX10" i="2"/>
  <c r="BW10" i="2"/>
  <c r="BV10" i="2"/>
  <c r="BU10" i="2"/>
  <c r="BT10" i="2"/>
  <c r="BS10" i="2"/>
  <c r="BR10" i="2"/>
  <c r="BQ10" i="2"/>
  <c r="BP10" i="2"/>
  <c r="BO10" i="2"/>
  <c r="BN10" i="2"/>
  <c r="BM10" i="2"/>
  <c r="BL10" i="2"/>
  <c r="BK10" i="2"/>
  <c r="BJ10" i="2"/>
  <c r="BI10" i="2"/>
  <c r="BH10" i="2"/>
  <c r="BG10" i="2"/>
  <c r="BF10" i="2"/>
  <c r="BE10" i="2"/>
  <c r="BD10" i="2"/>
  <c r="BC10" i="2"/>
  <c r="BB10" i="2"/>
  <c r="BA10" i="2"/>
  <c r="AZ10" i="2"/>
  <c r="AY10" i="2"/>
  <c r="AX10" i="2"/>
  <c r="AW10" i="2"/>
  <c r="AV10" i="2"/>
  <c r="AU10" i="2"/>
  <c r="AT10" i="2"/>
  <c r="AS10" i="2"/>
  <c r="AR10" i="2"/>
  <c r="AQ10" i="2"/>
  <c r="AP10" i="2"/>
  <c r="AO10" i="2"/>
  <c r="AN10" i="2"/>
  <c r="AM10" i="2"/>
  <c r="AL10" i="2"/>
  <c r="AK10" i="2"/>
  <c r="AJ10" i="2"/>
  <c r="AI10" i="2"/>
  <c r="AH10" i="2"/>
  <c r="AG10" i="2"/>
  <c r="AF10" i="2"/>
  <c r="AE10" i="2"/>
  <c r="AD10" i="2"/>
  <c r="AC10" i="2"/>
  <c r="AB10" i="2"/>
  <c r="AA10" i="2"/>
  <c r="Z10" i="2"/>
  <c r="Y10" i="2"/>
  <c r="X10" i="2"/>
  <c r="W10" i="2"/>
  <c r="V10" i="2"/>
  <c r="U10" i="2"/>
  <c r="T10" i="2"/>
  <c r="S10" i="2"/>
  <c r="R10" i="2"/>
  <c r="Q10" i="2"/>
  <c r="P10" i="2"/>
  <c r="O10" i="2"/>
  <c r="N10" i="2"/>
  <c r="M10" i="2"/>
  <c r="L10" i="2"/>
  <c r="D67" i="1"/>
  <c r="DM62" i="1"/>
  <c r="DL62" i="1"/>
  <c r="DK62" i="1"/>
  <c r="DJ62" i="1"/>
  <c r="DI62" i="1"/>
  <c r="DH62" i="1"/>
  <c r="DG62" i="1"/>
  <c r="DF62" i="1"/>
  <c r="DE62" i="1"/>
  <c r="DD62" i="1"/>
  <c r="DC62" i="1"/>
  <c r="DB62" i="1"/>
  <c r="DA62" i="1"/>
  <c r="CZ62" i="1"/>
  <c r="CY62" i="1"/>
  <c r="CX62" i="1"/>
  <c r="CW62" i="1"/>
  <c r="CV62" i="1"/>
  <c r="CU62" i="1"/>
  <c r="CT62" i="1"/>
  <c r="CS62" i="1"/>
  <c r="CR62" i="1"/>
  <c r="CQ62" i="1"/>
  <c r="CP62" i="1"/>
  <c r="CO62" i="1"/>
  <c r="CN62" i="1"/>
  <c r="CM62" i="1"/>
  <c r="CL62" i="1"/>
  <c r="CK62" i="1"/>
  <c r="CJ62" i="1"/>
  <c r="CI62" i="1"/>
  <c r="CH62" i="1"/>
  <c r="CG62" i="1"/>
  <c r="CF62" i="1"/>
  <c r="CE62" i="1"/>
  <c r="CD62" i="1"/>
  <c r="CC62" i="1"/>
  <c r="CB62" i="1"/>
  <c r="CA62" i="1"/>
  <c r="BZ62" i="1"/>
  <c r="BY62" i="1"/>
  <c r="BX62" i="1"/>
  <c r="BW62" i="1"/>
  <c r="BV62" i="1"/>
  <c r="BU62" i="1"/>
  <c r="BT62" i="1"/>
  <c r="BS62" i="1"/>
  <c r="BR62" i="1"/>
  <c r="BQ62" i="1"/>
  <c r="BP62" i="1"/>
  <c r="BO62" i="1"/>
  <c r="BN62" i="1"/>
  <c r="BM62" i="1"/>
  <c r="BK62" i="1"/>
  <c r="BJ62" i="1"/>
  <c r="BI62" i="1"/>
  <c r="BH62" i="1"/>
  <c r="BG62" i="1"/>
  <c r="BF62" i="1"/>
  <c r="BE62" i="1"/>
  <c r="BD62" i="1"/>
  <c r="BC62" i="1"/>
  <c r="BB62" i="1"/>
  <c r="BA62" i="1"/>
  <c r="AZ62" i="1"/>
  <c r="AY62" i="1"/>
  <c r="AX62" i="1"/>
  <c r="AW62" i="1"/>
  <c r="AV62" i="1"/>
  <c r="AU62" i="1"/>
  <c r="AT62" i="1"/>
  <c r="AS62" i="1"/>
  <c r="AR62" i="1"/>
  <c r="AQ62" i="1"/>
  <c r="AP62" i="1"/>
  <c r="AO62" i="1"/>
  <c r="AN62" i="1"/>
  <c r="AM62" i="1"/>
  <c r="AL62" i="1"/>
  <c r="AK62" i="1"/>
  <c r="AJ62" i="1"/>
  <c r="AI62" i="1"/>
  <c r="AH62" i="1"/>
  <c r="AG62" i="1"/>
  <c r="AF62" i="1"/>
  <c r="AE62" i="1"/>
  <c r="AD62" i="1"/>
  <c r="AC62" i="1"/>
  <c r="AB62" i="1"/>
  <c r="AA62" i="1"/>
  <c r="Z62" i="1"/>
  <c r="Y62" i="1"/>
  <c r="X62" i="1"/>
  <c r="W62" i="1"/>
  <c r="V62" i="1"/>
  <c r="U62" i="1"/>
  <c r="T62" i="1"/>
  <c r="S62" i="1"/>
  <c r="R62" i="1"/>
  <c r="Q62" i="1"/>
  <c r="P62" i="1"/>
  <c r="O62" i="1"/>
  <c r="N62" i="1"/>
  <c r="M62" i="1"/>
  <c r="L62" i="1"/>
  <c r="DM61" i="1"/>
  <c r="DL61" i="1"/>
  <c r="DK61" i="1"/>
  <c r="DJ61" i="1"/>
  <c r="DI61" i="1"/>
  <c r="DH61" i="1"/>
  <c r="DG61" i="1"/>
  <c r="DF61" i="1"/>
  <c r="DE61" i="1"/>
  <c r="DD61" i="1"/>
  <c r="DC61" i="1"/>
  <c r="DB61" i="1"/>
  <c r="DA61" i="1"/>
  <c r="CZ61" i="1"/>
  <c r="CY61" i="1"/>
  <c r="CX61" i="1"/>
  <c r="CW61" i="1"/>
  <c r="CV61" i="1"/>
  <c r="CU61" i="1"/>
  <c r="CT61" i="1"/>
  <c r="CS61" i="1"/>
  <c r="CR61" i="1"/>
  <c r="CQ61" i="1"/>
  <c r="CP61" i="1"/>
  <c r="CO61" i="1"/>
  <c r="CN61" i="1"/>
  <c r="CM61" i="1"/>
  <c r="CL61" i="1"/>
  <c r="CK61" i="1"/>
  <c r="CJ61" i="1"/>
  <c r="CI61" i="1"/>
  <c r="CH61" i="1"/>
  <c r="CG61" i="1"/>
  <c r="CF61" i="1"/>
  <c r="CE61" i="1"/>
  <c r="CD61" i="1"/>
  <c r="CC61" i="1"/>
  <c r="CB61" i="1"/>
  <c r="CA61" i="1"/>
  <c r="BZ61" i="1"/>
  <c r="BY61" i="1"/>
  <c r="BX61" i="1"/>
  <c r="BW61" i="1"/>
  <c r="BV61" i="1"/>
  <c r="BU61" i="1"/>
  <c r="BT61" i="1"/>
  <c r="BS61" i="1"/>
  <c r="BR61" i="1"/>
  <c r="BQ61" i="1"/>
  <c r="BP61" i="1"/>
  <c r="BO61" i="1"/>
  <c r="BN61" i="1"/>
  <c r="BM61" i="1"/>
  <c r="BL61" i="1"/>
  <c r="BK61" i="1"/>
  <c r="BJ61" i="1"/>
  <c r="BI61" i="1"/>
  <c r="BH61" i="1"/>
  <c r="BG61" i="1"/>
  <c r="BF61" i="1"/>
  <c r="BE61" i="1"/>
  <c r="BD61" i="1"/>
  <c r="BC61" i="1"/>
  <c r="BB61" i="1"/>
  <c r="BA61" i="1"/>
  <c r="AZ61" i="1"/>
  <c r="AY61" i="1"/>
  <c r="AX61" i="1"/>
  <c r="AW61" i="1"/>
  <c r="AV61" i="1"/>
  <c r="AU61" i="1"/>
  <c r="AT61" i="1"/>
  <c r="AS61" i="1"/>
  <c r="AR61" i="1"/>
  <c r="AQ61" i="1"/>
  <c r="AP61" i="1"/>
  <c r="AO61" i="1"/>
  <c r="AN61" i="1"/>
  <c r="AM61" i="1"/>
  <c r="AL61" i="1"/>
  <c r="AK61" i="1"/>
  <c r="AJ61" i="1"/>
  <c r="AI61" i="1"/>
  <c r="AH61" i="1"/>
  <c r="AG61" i="1"/>
  <c r="AF61" i="1"/>
  <c r="AE61" i="1"/>
  <c r="AD61" i="1"/>
  <c r="AC61" i="1"/>
  <c r="AB61" i="1"/>
  <c r="AA61" i="1"/>
  <c r="Z61" i="1"/>
  <c r="Y61" i="1"/>
  <c r="X61" i="1"/>
  <c r="W61" i="1"/>
  <c r="V61" i="1"/>
  <c r="U61" i="1"/>
  <c r="T61" i="1"/>
  <c r="S61" i="1"/>
  <c r="R61" i="1"/>
  <c r="Q61" i="1"/>
  <c r="P61" i="1"/>
  <c r="O61" i="1"/>
  <c r="N61" i="1"/>
  <c r="M61" i="1"/>
  <c r="L61" i="1"/>
  <c r="DM60" i="1"/>
  <c r="DL60" i="1"/>
  <c r="DK60" i="1"/>
  <c r="DJ60" i="1"/>
  <c r="DI60" i="1"/>
  <c r="DH60" i="1"/>
  <c r="DG60" i="1"/>
  <c r="DF60" i="1"/>
  <c r="DE60" i="1"/>
  <c r="DD60" i="1"/>
  <c r="DC60" i="1"/>
  <c r="DB60" i="1"/>
  <c r="DA60" i="1"/>
  <c r="CZ60" i="1"/>
  <c r="CY60" i="1"/>
  <c r="CX60" i="1"/>
  <c r="CW60" i="1"/>
  <c r="CV60" i="1"/>
  <c r="CU60" i="1"/>
  <c r="CT60" i="1"/>
  <c r="CS60" i="1"/>
  <c r="CR60" i="1"/>
  <c r="CQ60" i="1"/>
  <c r="CP60" i="1"/>
  <c r="CO60" i="1"/>
  <c r="CN60" i="1"/>
  <c r="CM60" i="1"/>
  <c r="CL60" i="1"/>
  <c r="CK60" i="1"/>
  <c r="CJ60" i="1"/>
  <c r="CI60" i="1"/>
  <c r="CH60" i="1"/>
  <c r="CG60" i="1"/>
  <c r="CF60" i="1"/>
  <c r="CE60" i="1"/>
  <c r="CD60" i="1"/>
  <c r="CC60" i="1"/>
  <c r="CB60" i="1"/>
  <c r="CA60" i="1"/>
  <c r="BZ60" i="1"/>
  <c r="BY60" i="1"/>
  <c r="BX60" i="1"/>
  <c r="BW60" i="1"/>
  <c r="BV60" i="1"/>
  <c r="BU60" i="1"/>
  <c r="BT60" i="1"/>
  <c r="BS60" i="1"/>
  <c r="BR60" i="1"/>
  <c r="BQ60" i="1"/>
  <c r="BP60" i="1"/>
  <c r="BO60" i="1"/>
  <c r="BN60" i="1"/>
  <c r="BM60" i="1"/>
  <c r="BL60" i="1"/>
  <c r="BK60" i="1"/>
  <c r="BJ60" i="1"/>
  <c r="BI60" i="1"/>
  <c r="BH60" i="1"/>
  <c r="BG60" i="1"/>
  <c r="BF60" i="1"/>
  <c r="BE60" i="1"/>
  <c r="BD60" i="1"/>
  <c r="BC60" i="1"/>
  <c r="BB60" i="1"/>
  <c r="BA60" i="1"/>
  <c r="AZ60" i="1"/>
  <c r="AY60" i="1"/>
  <c r="AX60" i="1"/>
  <c r="AW60" i="1"/>
  <c r="AV60" i="1"/>
  <c r="AU60" i="1"/>
  <c r="AT60" i="1"/>
  <c r="AS60" i="1"/>
  <c r="AR60" i="1"/>
  <c r="AQ60" i="1"/>
  <c r="AP60" i="1"/>
  <c r="AO60" i="1"/>
  <c r="AN60" i="1"/>
  <c r="AM60" i="1"/>
  <c r="AL60" i="1"/>
  <c r="AK60" i="1"/>
  <c r="AJ60" i="1"/>
  <c r="AI60" i="1"/>
  <c r="AH60" i="1"/>
  <c r="AG60" i="1"/>
  <c r="AF60" i="1"/>
  <c r="AE60" i="1"/>
  <c r="AD60" i="1"/>
  <c r="AC60" i="1"/>
  <c r="AB60" i="1"/>
  <c r="AA60" i="1"/>
  <c r="Z60" i="1"/>
  <c r="Y60" i="1"/>
  <c r="X60" i="1"/>
  <c r="W60" i="1"/>
  <c r="V60" i="1"/>
  <c r="U60" i="1"/>
  <c r="T60" i="1"/>
  <c r="S60" i="1"/>
  <c r="R60" i="1"/>
  <c r="Q60" i="1"/>
  <c r="P60" i="1"/>
  <c r="O60" i="1"/>
  <c r="N60" i="1"/>
  <c r="M60" i="1"/>
  <c r="L60" i="1"/>
  <c r="DM59" i="1"/>
  <c r="DL59" i="1"/>
  <c r="DK59" i="1"/>
  <c r="DJ59" i="1"/>
  <c r="DI59" i="1"/>
  <c r="DH59" i="1"/>
  <c r="DG59" i="1"/>
  <c r="DF59" i="1"/>
  <c r="DE59" i="1"/>
  <c r="DD59" i="1"/>
  <c r="DC59" i="1"/>
  <c r="DB59" i="1"/>
  <c r="DA59" i="1"/>
  <c r="CZ59" i="1"/>
  <c r="CY59" i="1"/>
  <c r="CX59" i="1"/>
  <c r="CW59" i="1"/>
  <c r="CV59" i="1"/>
  <c r="CU59" i="1"/>
  <c r="CT59" i="1"/>
  <c r="CS59" i="1"/>
  <c r="CR59" i="1"/>
  <c r="CQ59" i="1"/>
  <c r="CP59" i="1"/>
  <c r="CO59" i="1"/>
  <c r="CN59" i="1"/>
  <c r="CM59" i="1"/>
  <c r="CL59" i="1"/>
  <c r="CK59" i="1"/>
  <c r="CJ59" i="1"/>
  <c r="CI59" i="1"/>
  <c r="CH59" i="1"/>
  <c r="CG59" i="1"/>
  <c r="CF59" i="1"/>
  <c r="CE59" i="1"/>
  <c r="CD59" i="1"/>
  <c r="CC59" i="1"/>
  <c r="CB59" i="1"/>
  <c r="CA59" i="1"/>
  <c r="BZ59" i="1"/>
  <c r="BY59" i="1"/>
  <c r="BX59" i="1"/>
  <c r="BW59" i="1"/>
  <c r="BV59" i="1"/>
  <c r="BU59" i="1"/>
  <c r="BT59" i="1"/>
  <c r="BS59" i="1"/>
  <c r="BR59" i="1"/>
  <c r="BQ59" i="1"/>
  <c r="BP59" i="1"/>
  <c r="BO59" i="1"/>
  <c r="BN59" i="1"/>
  <c r="BM59" i="1"/>
  <c r="BL59" i="1"/>
  <c r="BK59" i="1"/>
  <c r="BJ59" i="1"/>
  <c r="BI59" i="1"/>
  <c r="BH59" i="1"/>
  <c r="BG59" i="1"/>
  <c r="BF59" i="1"/>
  <c r="BE59" i="1"/>
  <c r="BD59" i="1"/>
  <c r="BC59" i="1"/>
  <c r="BB59" i="1"/>
  <c r="BA59" i="1"/>
  <c r="AZ59" i="1"/>
  <c r="AY59" i="1"/>
  <c r="AX59" i="1"/>
  <c r="AW59" i="1"/>
  <c r="AV59" i="1"/>
  <c r="AU59" i="1"/>
  <c r="AT59" i="1"/>
  <c r="AS59" i="1"/>
  <c r="AR59" i="1"/>
  <c r="AQ59" i="1"/>
  <c r="AP59" i="1"/>
  <c r="AO59" i="1"/>
  <c r="AN59" i="1"/>
  <c r="AM59" i="1"/>
  <c r="AL59" i="1"/>
  <c r="AK59" i="1"/>
  <c r="AJ59" i="1"/>
  <c r="AI59" i="1"/>
  <c r="AH59" i="1"/>
  <c r="AG59" i="1"/>
  <c r="AF59" i="1"/>
  <c r="AE59" i="1"/>
  <c r="AD59" i="1"/>
  <c r="AC59" i="1"/>
  <c r="AB59" i="1"/>
  <c r="AA59" i="1"/>
  <c r="Z59" i="1"/>
  <c r="Y59" i="1"/>
  <c r="X59" i="1"/>
  <c r="W59" i="1"/>
  <c r="V59" i="1"/>
  <c r="U59" i="1"/>
  <c r="T59" i="1"/>
  <c r="S59" i="1"/>
  <c r="R59" i="1"/>
  <c r="Q59" i="1"/>
  <c r="P59" i="1"/>
  <c r="O59" i="1"/>
  <c r="N59" i="1"/>
  <c r="M59" i="1"/>
  <c r="L59" i="1"/>
  <c r="DM58" i="1"/>
  <c r="DL58" i="1"/>
  <c r="DK58" i="1"/>
  <c r="DJ58" i="1"/>
  <c r="DI58" i="1"/>
  <c r="DH58" i="1"/>
  <c r="DG58" i="1"/>
  <c r="DF58" i="1"/>
  <c r="DE58" i="1"/>
  <c r="DD58" i="1"/>
  <c r="DC58" i="1"/>
  <c r="DB58" i="1"/>
  <c r="DA58" i="1"/>
  <c r="CZ58" i="1"/>
  <c r="CY58" i="1"/>
  <c r="CX58" i="1"/>
  <c r="CW58" i="1"/>
  <c r="CV58" i="1"/>
  <c r="CU58" i="1"/>
  <c r="CT58" i="1"/>
  <c r="CS58" i="1"/>
  <c r="CR58" i="1"/>
  <c r="CQ58" i="1"/>
  <c r="CP58" i="1"/>
  <c r="CO58" i="1"/>
  <c r="CN58" i="1"/>
  <c r="CM58" i="1"/>
  <c r="CL58" i="1"/>
  <c r="CK58" i="1"/>
  <c r="CJ58" i="1"/>
  <c r="CI58" i="1"/>
  <c r="CH58" i="1"/>
  <c r="CG58" i="1"/>
  <c r="CF58" i="1"/>
  <c r="CE58" i="1"/>
  <c r="CD58" i="1"/>
  <c r="CC58" i="1"/>
  <c r="CB58" i="1"/>
  <c r="CA58" i="1"/>
  <c r="BZ58" i="1"/>
  <c r="BY58" i="1"/>
  <c r="BX58" i="1"/>
  <c r="BW58" i="1"/>
  <c r="BV58" i="1"/>
  <c r="BU58" i="1"/>
  <c r="BT58" i="1"/>
  <c r="BS58" i="1"/>
  <c r="BR58" i="1"/>
  <c r="BQ58" i="1"/>
  <c r="BP58" i="1"/>
  <c r="BO58" i="1"/>
  <c r="BN58" i="1"/>
  <c r="BM58" i="1"/>
  <c r="BL58" i="1"/>
  <c r="BK58" i="1"/>
  <c r="BJ58" i="1"/>
  <c r="BI58" i="1"/>
  <c r="BH58" i="1"/>
  <c r="BG58" i="1"/>
  <c r="BF58" i="1"/>
  <c r="BE58" i="1"/>
  <c r="BD58" i="1"/>
  <c r="BC58" i="1"/>
  <c r="BB58" i="1"/>
  <c r="BA58" i="1"/>
  <c r="AZ58" i="1"/>
  <c r="AY58" i="1"/>
  <c r="AX58" i="1"/>
  <c r="AW58" i="1"/>
  <c r="AV58" i="1"/>
  <c r="AU58" i="1"/>
  <c r="AT58" i="1"/>
  <c r="AS58" i="1"/>
  <c r="AR58" i="1"/>
  <c r="AQ58" i="1"/>
  <c r="AP58" i="1"/>
  <c r="AO58" i="1"/>
  <c r="AN58" i="1"/>
  <c r="AM58" i="1"/>
  <c r="AL58" i="1"/>
  <c r="AK58" i="1"/>
  <c r="AJ58" i="1"/>
  <c r="AI58" i="1"/>
  <c r="AH58" i="1"/>
  <c r="AG58" i="1"/>
  <c r="AF58" i="1"/>
  <c r="AE58" i="1"/>
  <c r="AD58" i="1"/>
  <c r="AC58" i="1"/>
  <c r="AB58" i="1"/>
  <c r="AA58" i="1"/>
  <c r="Z58" i="1"/>
  <c r="Y58" i="1"/>
  <c r="X58" i="1"/>
  <c r="W58" i="1"/>
  <c r="V58" i="1"/>
  <c r="U58" i="1"/>
  <c r="T58" i="1"/>
  <c r="S58" i="1"/>
  <c r="R58" i="1"/>
  <c r="Q58" i="1"/>
  <c r="P58" i="1"/>
  <c r="O58" i="1"/>
  <c r="N58" i="1"/>
  <c r="M58" i="1"/>
  <c r="L58" i="1"/>
  <c r="DM57" i="1"/>
  <c r="DL57" i="1"/>
  <c r="DK57" i="1"/>
  <c r="DJ57" i="1"/>
  <c r="DI57" i="1"/>
  <c r="DH57" i="1"/>
  <c r="DG57" i="1"/>
  <c r="DF57" i="1"/>
  <c r="DE57" i="1"/>
  <c r="DD57" i="1"/>
  <c r="DC57" i="1"/>
  <c r="DB57" i="1"/>
  <c r="DA57" i="1"/>
  <c r="CZ57" i="1"/>
  <c r="CY57" i="1"/>
  <c r="CX57" i="1"/>
  <c r="CW57" i="1"/>
  <c r="CV57" i="1"/>
  <c r="CU57" i="1"/>
  <c r="CT57" i="1"/>
  <c r="CS57" i="1"/>
  <c r="CR57" i="1"/>
  <c r="CQ57" i="1"/>
  <c r="CP57" i="1"/>
  <c r="CO57" i="1"/>
  <c r="CN57" i="1"/>
  <c r="CM57" i="1"/>
  <c r="CL57" i="1"/>
  <c r="CK57" i="1"/>
  <c r="CJ57" i="1"/>
  <c r="CI57" i="1"/>
  <c r="CH57" i="1"/>
  <c r="CG57" i="1"/>
  <c r="CF57" i="1"/>
  <c r="CE57" i="1"/>
  <c r="CD57" i="1"/>
  <c r="CC57" i="1"/>
  <c r="CB57" i="1"/>
  <c r="CA57" i="1"/>
  <c r="BZ57" i="1"/>
  <c r="BY57" i="1"/>
  <c r="BX57" i="1"/>
  <c r="BW57" i="1"/>
  <c r="BV57" i="1"/>
  <c r="BU57" i="1"/>
  <c r="BT57" i="1"/>
  <c r="BS57" i="1"/>
  <c r="BR57" i="1"/>
  <c r="BQ57" i="1"/>
  <c r="BP57" i="1"/>
  <c r="BO57" i="1"/>
  <c r="BN57" i="1"/>
  <c r="BM57" i="1"/>
  <c r="BL57" i="1"/>
  <c r="BK57" i="1"/>
  <c r="BJ57" i="1"/>
  <c r="BI57" i="1"/>
  <c r="BH57" i="1"/>
  <c r="BG57" i="1"/>
  <c r="BF57" i="1"/>
  <c r="BE57" i="1"/>
  <c r="BD57" i="1"/>
  <c r="BC57" i="1"/>
  <c r="BB57" i="1"/>
  <c r="BA57" i="1"/>
  <c r="AZ57" i="1"/>
  <c r="AY57" i="1"/>
  <c r="AX57" i="1"/>
  <c r="AW57" i="1"/>
  <c r="AV57" i="1"/>
  <c r="AU57" i="1"/>
  <c r="AT57" i="1"/>
  <c r="AS57" i="1"/>
  <c r="AR57" i="1"/>
  <c r="AQ57" i="1"/>
  <c r="AP57" i="1"/>
  <c r="AO57" i="1"/>
  <c r="AN57" i="1"/>
  <c r="AM57" i="1"/>
  <c r="AL57" i="1"/>
  <c r="AK57" i="1"/>
  <c r="AJ57" i="1"/>
  <c r="AI57" i="1"/>
  <c r="AH57" i="1"/>
  <c r="AG57" i="1"/>
  <c r="AF57" i="1"/>
  <c r="AE57" i="1"/>
  <c r="AD57" i="1"/>
  <c r="AC57" i="1"/>
  <c r="AB57" i="1"/>
  <c r="AA57" i="1"/>
  <c r="Z57" i="1"/>
  <c r="Y57" i="1"/>
  <c r="X57" i="1"/>
  <c r="W57" i="1"/>
  <c r="V57" i="1"/>
  <c r="U57" i="1"/>
  <c r="T57" i="1"/>
  <c r="S57" i="1"/>
  <c r="R57" i="1"/>
  <c r="Q57" i="1"/>
  <c r="P57" i="1"/>
  <c r="O57" i="1"/>
  <c r="N57" i="1"/>
  <c r="M57" i="1"/>
  <c r="L57" i="1"/>
  <c r="DM56" i="1"/>
  <c r="DL56" i="1"/>
  <c r="DK56" i="1"/>
  <c r="DJ56" i="1"/>
  <c r="DI56" i="1"/>
  <c r="DH56" i="1"/>
  <c r="DG56" i="1"/>
  <c r="DF56" i="1"/>
  <c r="DE56" i="1"/>
  <c r="DD56" i="1"/>
  <c r="DC56" i="1"/>
  <c r="DB56" i="1"/>
  <c r="DA56" i="1"/>
  <c r="CZ56" i="1"/>
  <c r="CY56" i="1"/>
  <c r="CX56" i="1"/>
  <c r="CW56" i="1"/>
  <c r="CV56" i="1"/>
  <c r="CU56" i="1"/>
  <c r="CT56" i="1"/>
  <c r="CS56" i="1"/>
  <c r="CR56" i="1"/>
  <c r="CQ56" i="1"/>
  <c r="CP56" i="1"/>
  <c r="CO56" i="1"/>
  <c r="CN56" i="1"/>
  <c r="CM56" i="1"/>
  <c r="CL56" i="1"/>
  <c r="CK56" i="1"/>
  <c r="CJ56" i="1"/>
  <c r="CI56" i="1"/>
  <c r="CH56" i="1"/>
  <c r="CG56" i="1"/>
  <c r="CF56" i="1"/>
  <c r="CE56" i="1"/>
  <c r="CD56" i="1"/>
  <c r="CC56" i="1"/>
  <c r="CB56" i="1"/>
  <c r="CA56" i="1"/>
  <c r="BZ56" i="1"/>
  <c r="BY56" i="1"/>
  <c r="BX56" i="1"/>
  <c r="BW56" i="1"/>
  <c r="BV56" i="1"/>
  <c r="BU56" i="1"/>
  <c r="BT56" i="1"/>
  <c r="BS56" i="1"/>
  <c r="BR56" i="1"/>
  <c r="BQ56" i="1"/>
  <c r="BP56" i="1"/>
  <c r="BO56" i="1"/>
  <c r="BN56" i="1"/>
  <c r="BM56" i="1"/>
  <c r="BL56" i="1"/>
  <c r="BK56" i="1"/>
  <c r="BJ56" i="1"/>
  <c r="BI56" i="1"/>
  <c r="BH56" i="1"/>
  <c r="BG56" i="1"/>
  <c r="BF56" i="1"/>
  <c r="BE56" i="1"/>
  <c r="BD56" i="1"/>
  <c r="BC56" i="1"/>
  <c r="BB56" i="1"/>
  <c r="BA56" i="1"/>
  <c r="AZ56" i="1"/>
  <c r="AY56" i="1"/>
  <c r="AX56" i="1"/>
  <c r="AW56" i="1"/>
  <c r="AV56" i="1"/>
  <c r="AU56" i="1"/>
  <c r="AT56" i="1"/>
  <c r="AS56" i="1"/>
  <c r="AR56" i="1"/>
  <c r="AQ56" i="1"/>
  <c r="AP56" i="1"/>
  <c r="AO56" i="1"/>
  <c r="AN56" i="1"/>
  <c r="AM56" i="1"/>
  <c r="AL56" i="1"/>
  <c r="AK56" i="1"/>
  <c r="AJ56" i="1"/>
  <c r="AI56" i="1"/>
  <c r="AH56" i="1"/>
  <c r="AG56" i="1"/>
  <c r="AF56" i="1"/>
  <c r="AE56" i="1"/>
  <c r="AD56" i="1"/>
  <c r="AC56" i="1"/>
  <c r="AB56" i="1"/>
  <c r="AA56" i="1"/>
  <c r="Z56" i="1"/>
  <c r="Y56" i="1"/>
  <c r="X56" i="1"/>
  <c r="W56" i="1"/>
  <c r="V56" i="1"/>
  <c r="U56" i="1"/>
  <c r="T56" i="1"/>
  <c r="S56" i="1"/>
  <c r="R56" i="1"/>
  <c r="Q56" i="1"/>
  <c r="P56" i="1"/>
  <c r="O56" i="1"/>
  <c r="N56" i="1"/>
  <c r="M56" i="1"/>
  <c r="L56" i="1"/>
  <c r="DM55" i="1"/>
  <c r="DL55" i="1"/>
  <c r="DK55" i="1"/>
  <c r="DJ55" i="1"/>
  <c r="DI55" i="1"/>
  <c r="DH55" i="1"/>
  <c r="DG55" i="1"/>
  <c r="DF55" i="1"/>
  <c r="DE55" i="1"/>
  <c r="DD55" i="1"/>
  <c r="DC55" i="1"/>
  <c r="DB55" i="1"/>
  <c r="DA55" i="1"/>
  <c r="CZ55" i="1"/>
  <c r="CY55" i="1"/>
  <c r="CX55" i="1"/>
  <c r="CW55" i="1"/>
  <c r="CV55" i="1"/>
  <c r="CU55" i="1"/>
  <c r="CT55" i="1"/>
  <c r="CS55" i="1"/>
  <c r="CR55" i="1"/>
  <c r="CQ55" i="1"/>
  <c r="CP55" i="1"/>
  <c r="CO55" i="1"/>
  <c r="CN55" i="1"/>
  <c r="CM55" i="1"/>
  <c r="CL55" i="1"/>
  <c r="CK55" i="1"/>
  <c r="CJ55" i="1"/>
  <c r="CI55" i="1"/>
  <c r="CH55" i="1"/>
  <c r="CG55" i="1"/>
  <c r="CF55" i="1"/>
  <c r="CE55" i="1"/>
  <c r="CD55" i="1"/>
  <c r="CC55" i="1"/>
  <c r="CB55" i="1"/>
  <c r="CA55" i="1"/>
  <c r="BZ55" i="1"/>
  <c r="BY55" i="1"/>
  <c r="BX55" i="1"/>
  <c r="BW55" i="1"/>
  <c r="BV55" i="1"/>
  <c r="BU55" i="1"/>
  <c r="BT55" i="1"/>
  <c r="BS55" i="1"/>
  <c r="BR55" i="1"/>
  <c r="BQ55" i="1"/>
  <c r="BP55" i="1"/>
  <c r="BO55" i="1"/>
  <c r="BN55" i="1"/>
  <c r="BM55" i="1"/>
  <c r="BL55" i="1"/>
  <c r="BK55" i="1"/>
  <c r="BJ55" i="1"/>
  <c r="BI55" i="1"/>
  <c r="BH55" i="1"/>
  <c r="BG55" i="1"/>
  <c r="BF55" i="1"/>
  <c r="BE55" i="1"/>
  <c r="BD55" i="1"/>
  <c r="BC55" i="1"/>
  <c r="BB55" i="1"/>
  <c r="BA55" i="1"/>
  <c r="AZ55" i="1"/>
  <c r="AY55" i="1"/>
  <c r="AX55" i="1"/>
  <c r="AW55" i="1"/>
  <c r="AV55" i="1"/>
  <c r="AU55" i="1"/>
  <c r="AT55" i="1"/>
  <c r="AS55" i="1"/>
  <c r="AR55" i="1"/>
  <c r="AQ55" i="1"/>
  <c r="AP55" i="1"/>
  <c r="AO55" i="1"/>
  <c r="AN55" i="1"/>
  <c r="AM55" i="1"/>
  <c r="AL55" i="1"/>
  <c r="AK55" i="1"/>
  <c r="AJ55" i="1"/>
  <c r="AI55" i="1"/>
  <c r="AH55" i="1"/>
  <c r="AG55" i="1"/>
  <c r="AF55" i="1"/>
  <c r="AE55" i="1"/>
  <c r="AD55" i="1"/>
  <c r="AC55" i="1"/>
  <c r="AB55" i="1"/>
  <c r="AA55" i="1"/>
  <c r="Z55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DM54" i="1"/>
  <c r="DL54" i="1"/>
  <c r="DK54" i="1"/>
  <c r="DJ54" i="1"/>
  <c r="DI54" i="1"/>
  <c r="DH54" i="1"/>
  <c r="DG54" i="1"/>
  <c r="DF54" i="1"/>
  <c r="DE54" i="1"/>
  <c r="DD54" i="1"/>
  <c r="DC54" i="1"/>
  <c r="DB54" i="1"/>
  <c r="DA54" i="1"/>
  <c r="CZ54" i="1"/>
  <c r="CY54" i="1"/>
  <c r="CX54" i="1"/>
  <c r="CW54" i="1"/>
  <c r="CV54" i="1"/>
  <c r="CU54" i="1"/>
  <c r="CT54" i="1"/>
  <c r="CS54" i="1"/>
  <c r="CR54" i="1"/>
  <c r="CQ54" i="1"/>
  <c r="CP54" i="1"/>
  <c r="CO54" i="1"/>
  <c r="CN54" i="1"/>
  <c r="CM54" i="1"/>
  <c r="CL54" i="1"/>
  <c r="CK54" i="1"/>
  <c r="CJ54" i="1"/>
  <c r="CI54" i="1"/>
  <c r="CH54" i="1"/>
  <c r="CG54" i="1"/>
  <c r="CF54" i="1"/>
  <c r="CE54" i="1"/>
  <c r="CD54" i="1"/>
  <c r="CC54" i="1"/>
  <c r="CB54" i="1"/>
  <c r="CA54" i="1"/>
  <c r="BZ54" i="1"/>
  <c r="BY54" i="1"/>
  <c r="BX54" i="1"/>
  <c r="BW54" i="1"/>
  <c r="BV54" i="1"/>
  <c r="BU54" i="1"/>
  <c r="BT54" i="1"/>
  <c r="BS54" i="1"/>
  <c r="BR54" i="1"/>
  <c r="BQ54" i="1"/>
  <c r="BP54" i="1"/>
  <c r="BO54" i="1"/>
  <c r="BN54" i="1"/>
  <c r="BM54" i="1"/>
  <c r="BL54" i="1"/>
  <c r="BK54" i="1"/>
  <c r="BJ54" i="1"/>
  <c r="BI54" i="1"/>
  <c r="BH54" i="1"/>
  <c r="BG54" i="1"/>
  <c r="BF54" i="1"/>
  <c r="BE54" i="1"/>
  <c r="BD54" i="1"/>
  <c r="BC54" i="1"/>
  <c r="BB54" i="1"/>
  <c r="BA54" i="1"/>
  <c r="AZ54" i="1"/>
  <c r="AY54" i="1"/>
  <c r="AX54" i="1"/>
  <c r="AW54" i="1"/>
  <c r="AV54" i="1"/>
  <c r="AU54" i="1"/>
  <c r="AT54" i="1"/>
  <c r="AS54" i="1"/>
  <c r="AR54" i="1"/>
  <c r="AQ54" i="1"/>
  <c r="AP54" i="1"/>
  <c r="AO54" i="1"/>
  <c r="AN54" i="1"/>
  <c r="AM54" i="1"/>
  <c r="AL54" i="1"/>
  <c r="AK54" i="1"/>
  <c r="AJ54" i="1"/>
  <c r="AI54" i="1"/>
  <c r="AH54" i="1"/>
  <c r="AG54" i="1"/>
  <c r="AF54" i="1"/>
  <c r="AE54" i="1"/>
  <c r="AD54" i="1"/>
  <c r="AC54" i="1"/>
  <c r="AB54" i="1"/>
  <c r="AA54" i="1"/>
  <c r="Z54" i="1"/>
  <c r="Y54" i="1"/>
  <c r="X54" i="1"/>
  <c r="W54" i="1"/>
  <c r="V54" i="1"/>
  <c r="U54" i="1"/>
  <c r="T54" i="1"/>
  <c r="S54" i="1"/>
  <c r="R54" i="1"/>
  <c r="Q54" i="1"/>
  <c r="P54" i="1"/>
  <c r="O54" i="1"/>
  <c r="N54" i="1"/>
  <c r="M54" i="1"/>
  <c r="L54" i="1"/>
  <c r="DM53" i="1"/>
  <c r="DL53" i="1"/>
  <c r="DK53" i="1"/>
  <c r="DJ53" i="1"/>
  <c r="DI53" i="1"/>
  <c r="DH53" i="1"/>
  <c r="DG53" i="1"/>
  <c r="DF53" i="1"/>
  <c r="DE53" i="1"/>
  <c r="DD53" i="1"/>
  <c r="DC53" i="1"/>
  <c r="DB53" i="1"/>
  <c r="DA53" i="1"/>
  <c r="CZ53" i="1"/>
  <c r="CY53" i="1"/>
  <c r="CX53" i="1"/>
  <c r="CW53" i="1"/>
  <c r="CV53" i="1"/>
  <c r="CU53" i="1"/>
  <c r="CT53" i="1"/>
  <c r="CS53" i="1"/>
  <c r="CR53" i="1"/>
  <c r="CQ53" i="1"/>
  <c r="CP53" i="1"/>
  <c r="CO53" i="1"/>
  <c r="CN53" i="1"/>
  <c r="CM53" i="1"/>
  <c r="CL53" i="1"/>
  <c r="CK53" i="1"/>
  <c r="CJ53" i="1"/>
  <c r="CI53" i="1"/>
  <c r="CH53" i="1"/>
  <c r="CG53" i="1"/>
  <c r="CF53" i="1"/>
  <c r="CE53" i="1"/>
  <c r="CD53" i="1"/>
  <c r="CC53" i="1"/>
  <c r="CB53" i="1"/>
  <c r="CA53" i="1"/>
  <c r="BZ53" i="1"/>
  <c r="BY53" i="1"/>
  <c r="BX53" i="1"/>
  <c r="BW53" i="1"/>
  <c r="BV53" i="1"/>
  <c r="BU53" i="1"/>
  <c r="BT53" i="1"/>
  <c r="BS53" i="1"/>
  <c r="BR53" i="1"/>
  <c r="BQ53" i="1"/>
  <c r="BP53" i="1"/>
  <c r="BO53" i="1"/>
  <c r="BN53" i="1"/>
  <c r="BM53" i="1"/>
  <c r="BL53" i="1"/>
  <c r="BK53" i="1"/>
  <c r="BJ53" i="1"/>
  <c r="BI53" i="1"/>
  <c r="BH53" i="1"/>
  <c r="BG53" i="1"/>
  <c r="BF53" i="1"/>
  <c r="BE53" i="1"/>
  <c r="BD53" i="1"/>
  <c r="BC53" i="1"/>
  <c r="BB53" i="1"/>
  <c r="BA53" i="1"/>
  <c r="AZ53" i="1"/>
  <c r="AY53" i="1"/>
  <c r="AX53" i="1"/>
  <c r="AW53" i="1"/>
  <c r="AV53" i="1"/>
  <c r="AU53" i="1"/>
  <c r="AT53" i="1"/>
  <c r="AS53" i="1"/>
  <c r="AR53" i="1"/>
  <c r="AQ53" i="1"/>
  <c r="AP53" i="1"/>
  <c r="AO53" i="1"/>
  <c r="AN53" i="1"/>
  <c r="AM53" i="1"/>
  <c r="AL53" i="1"/>
  <c r="AK53" i="1"/>
  <c r="AJ53" i="1"/>
  <c r="AI53" i="1"/>
  <c r="AH53" i="1"/>
  <c r="AG53" i="1"/>
  <c r="AF53" i="1"/>
  <c r="AE53" i="1"/>
  <c r="AD53" i="1"/>
  <c r="AC53" i="1"/>
  <c r="AB53" i="1"/>
  <c r="AA53" i="1"/>
  <c r="Z53" i="1"/>
  <c r="Y53" i="1"/>
  <c r="X53" i="1"/>
  <c r="W53" i="1"/>
  <c r="V53" i="1"/>
  <c r="U53" i="1"/>
  <c r="T53" i="1"/>
  <c r="S53" i="1"/>
  <c r="R53" i="1"/>
  <c r="Q53" i="1"/>
  <c r="P53" i="1"/>
  <c r="O53" i="1"/>
  <c r="N53" i="1"/>
  <c r="M53" i="1"/>
  <c r="L53" i="1"/>
  <c r="DM52" i="1"/>
  <c r="DL52" i="1"/>
  <c r="DK52" i="1"/>
  <c r="DJ52" i="1"/>
  <c r="DI52" i="1"/>
  <c r="DH52" i="1"/>
  <c r="DG52" i="1"/>
  <c r="DF52" i="1"/>
  <c r="DE52" i="1"/>
  <c r="DD52" i="1"/>
  <c r="DC52" i="1"/>
  <c r="DB52" i="1"/>
  <c r="DA52" i="1"/>
  <c r="CZ52" i="1"/>
  <c r="CY52" i="1"/>
  <c r="CX52" i="1"/>
  <c r="CW52" i="1"/>
  <c r="CV52" i="1"/>
  <c r="CU52" i="1"/>
  <c r="CT52" i="1"/>
  <c r="CS52" i="1"/>
  <c r="CR52" i="1"/>
  <c r="CQ52" i="1"/>
  <c r="CP52" i="1"/>
  <c r="CO52" i="1"/>
  <c r="CN52" i="1"/>
  <c r="CM52" i="1"/>
  <c r="CL52" i="1"/>
  <c r="CK52" i="1"/>
  <c r="CJ52" i="1"/>
  <c r="CI52" i="1"/>
  <c r="CH52" i="1"/>
  <c r="CG52" i="1"/>
  <c r="CF52" i="1"/>
  <c r="CE52" i="1"/>
  <c r="CD52" i="1"/>
  <c r="CC52" i="1"/>
  <c r="CB52" i="1"/>
  <c r="CA52" i="1"/>
  <c r="BZ52" i="1"/>
  <c r="BY52" i="1"/>
  <c r="BX52" i="1"/>
  <c r="BW52" i="1"/>
  <c r="BV52" i="1"/>
  <c r="BU52" i="1"/>
  <c r="BT52" i="1"/>
  <c r="BS52" i="1"/>
  <c r="BR52" i="1"/>
  <c r="BQ52" i="1"/>
  <c r="BP52" i="1"/>
  <c r="BO52" i="1"/>
  <c r="BN52" i="1"/>
  <c r="BM52" i="1"/>
  <c r="BL52" i="1"/>
  <c r="BK52" i="1"/>
  <c r="BJ52" i="1"/>
  <c r="BI52" i="1"/>
  <c r="BH52" i="1"/>
  <c r="BG52" i="1"/>
  <c r="BF52" i="1"/>
  <c r="BE52" i="1"/>
  <c r="BD52" i="1"/>
  <c r="BC52" i="1"/>
  <c r="BB52" i="1"/>
  <c r="BA52" i="1"/>
  <c r="AZ52" i="1"/>
  <c r="AY52" i="1"/>
  <c r="AX52" i="1"/>
  <c r="AW52" i="1"/>
  <c r="AV52" i="1"/>
  <c r="AU52" i="1"/>
  <c r="AT52" i="1"/>
  <c r="AS52" i="1"/>
  <c r="AR52" i="1"/>
  <c r="AQ52" i="1"/>
  <c r="AP52" i="1"/>
  <c r="AO52" i="1"/>
  <c r="AN52" i="1"/>
  <c r="AM52" i="1"/>
  <c r="AL52" i="1"/>
  <c r="AK52" i="1"/>
  <c r="AJ52" i="1"/>
  <c r="AI52" i="1"/>
  <c r="AH52" i="1"/>
  <c r="AG52" i="1"/>
  <c r="AF52" i="1"/>
  <c r="AE52" i="1"/>
  <c r="AD52" i="1"/>
  <c r="AC52" i="1"/>
  <c r="AB52" i="1"/>
  <c r="AA52" i="1"/>
  <c r="Z52" i="1"/>
  <c r="Y52" i="1"/>
  <c r="X52" i="1"/>
  <c r="W52" i="1"/>
  <c r="V52" i="1"/>
  <c r="U52" i="1"/>
  <c r="T52" i="1"/>
  <c r="S52" i="1"/>
  <c r="R52" i="1"/>
  <c r="Q52" i="1"/>
  <c r="P52" i="1"/>
  <c r="O52" i="1"/>
  <c r="N52" i="1"/>
  <c r="M52" i="1"/>
  <c r="L52" i="1"/>
  <c r="DM51" i="1"/>
  <c r="DL51" i="1"/>
  <c r="DK51" i="1"/>
  <c r="DJ51" i="1"/>
  <c r="DI51" i="1"/>
  <c r="DH51" i="1"/>
  <c r="DG51" i="1"/>
  <c r="DF51" i="1"/>
  <c r="DE51" i="1"/>
  <c r="DD51" i="1"/>
  <c r="DC51" i="1"/>
  <c r="DB51" i="1"/>
  <c r="DA51" i="1"/>
  <c r="CZ51" i="1"/>
  <c r="CY51" i="1"/>
  <c r="CX51" i="1"/>
  <c r="CW51" i="1"/>
  <c r="CV51" i="1"/>
  <c r="CU51" i="1"/>
  <c r="CT51" i="1"/>
  <c r="CS51" i="1"/>
  <c r="CR51" i="1"/>
  <c r="CQ51" i="1"/>
  <c r="CP51" i="1"/>
  <c r="CO51" i="1"/>
  <c r="CN51" i="1"/>
  <c r="CM51" i="1"/>
  <c r="CL51" i="1"/>
  <c r="CK51" i="1"/>
  <c r="CJ51" i="1"/>
  <c r="CI51" i="1"/>
  <c r="CH51" i="1"/>
  <c r="CG51" i="1"/>
  <c r="CF51" i="1"/>
  <c r="CE51" i="1"/>
  <c r="CD51" i="1"/>
  <c r="CC51" i="1"/>
  <c r="CB51" i="1"/>
  <c r="CA51" i="1"/>
  <c r="BZ51" i="1"/>
  <c r="BY51" i="1"/>
  <c r="BX51" i="1"/>
  <c r="BW51" i="1"/>
  <c r="BV51" i="1"/>
  <c r="BU51" i="1"/>
  <c r="BT51" i="1"/>
  <c r="BS51" i="1"/>
  <c r="BR51" i="1"/>
  <c r="BQ51" i="1"/>
  <c r="BP51" i="1"/>
  <c r="BO51" i="1"/>
  <c r="BN51" i="1"/>
  <c r="BM51" i="1"/>
  <c r="BL51" i="1"/>
  <c r="BK51" i="1"/>
  <c r="BJ51" i="1"/>
  <c r="BI51" i="1"/>
  <c r="BH51" i="1"/>
  <c r="BG51" i="1"/>
  <c r="BF51" i="1"/>
  <c r="BE51" i="1"/>
  <c r="BD51" i="1"/>
  <c r="BC51" i="1"/>
  <c r="BB51" i="1"/>
  <c r="BA51" i="1"/>
  <c r="AZ51" i="1"/>
  <c r="AY51" i="1"/>
  <c r="AX51" i="1"/>
  <c r="AW51" i="1"/>
  <c r="AV51" i="1"/>
  <c r="AU51" i="1"/>
  <c r="AT51" i="1"/>
  <c r="AS51" i="1"/>
  <c r="AR51" i="1"/>
  <c r="AQ51" i="1"/>
  <c r="AP51" i="1"/>
  <c r="AO51" i="1"/>
  <c r="AN51" i="1"/>
  <c r="AM51" i="1"/>
  <c r="AL51" i="1"/>
  <c r="AK51" i="1"/>
  <c r="AJ51" i="1"/>
  <c r="AI51" i="1"/>
  <c r="AH51" i="1"/>
  <c r="AG51" i="1"/>
  <c r="AF51" i="1"/>
  <c r="AE51" i="1"/>
  <c r="AD51" i="1"/>
  <c r="AC51" i="1"/>
  <c r="AB51" i="1"/>
  <c r="AA51" i="1"/>
  <c r="Z51" i="1"/>
  <c r="Y51" i="1"/>
  <c r="X51" i="1"/>
  <c r="W51" i="1"/>
  <c r="V51" i="1"/>
  <c r="U51" i="1"/>
  <c r="T51" i="1"/>
  <c r="S51" i="1"/>
  <c r="R51" i="1"/>
  <c r="Q51" i="1"/>
  <c r="P51" i="1"/>
  <c r="O51" i="1"/>
  <c r="N51" i="1"/>
  <c r="M51" i="1"/>
  <c r="L51" i="1"/>
  <c r="DM50" i="1"/>
  <c r="DL50" i="1"/>
  <c r="DK50" i="1"/>
  <c r="DJ50" i="1"/>
  <c r="DI50" i="1"/>
  <c r="DH50" i="1"/>
  <c r="DG50" i="1"/>
  <c r="DF50" i="1"/>
  <c r="DE50" i="1"/>
  <c r="DD50" i="1"/>
  <c r="DC50" i="1"/>
  <c r="DB50" i="1"/>
  <c r="DA50" i="1"/>
  <c r="CZ50" i="1"/>
  <c r="CY50" i="1"/>
  <c r="CX50" i="1"/>
  <c r="CW50" i="1"/>
  <c r="CV50" i="1"/>
  <c r="CU50" i="1"/>
  <c r="CT50" i="1"/>
  <c r="CS50" i="1"/>
  <c r="CR50" i="1"/>
  <c r="CQ50" i="1"/>
  <c r="CP50" i="1"/>
  <c r="CO50" i="1"/>
  <c r="CN50" i="1"/>
  <c r="CM50" i="1"/>
  <c r="CL50" i="1"/>
  <c r="CK50" i="1"/>
  <c r="CJ50" i="1"/>
  <c r="CI50" i="1"/>
  <c r="CH50" i="1"/>
  <c r="CG50" i="1"/>
  <c r="CF50" i="1"/>
  <c r="CE50" i="1"/>
  <c r="CD50" i="1"/>
  <c r="CC50" i="1"/>
  <c r="CB50" i="1"/>
  <c r="CA50" i="1"/>
  <c r="BZ50" i="1"/>
  <c r="BY50" i="1"/>
  <c r="BX50" i="1"/>
  <c r="BW50" i="1"/>
  <c r="BV50" i="1"/>
  <c r="BU50" i="1"/>
  <c r="BT50" i="1"/>
  <c r="BS50" i="1"/>
  <c r="BR50" i="1"/>
  <c r="BQ50" i="1"/>
  <c r="BP50" i="1"/>
  <c r="BO50" i="1"/>
  <c r="BN50" i="1"/>
  <c r="BM50" i="1"/>
  <c r="BL50" i="1"/>
  <c r="BK50" i="1"/>
  <c r="BJ50" i="1"/>
  <c r="BI50" i="1"/>
  <c r="BH50" i="1"/>
  <c r="BG50" i="1"/>
  <c r="BF50" i="1"/>
  <c r="BE50" i="1"/>
  <c r="BD50" i="1"/>
  <c r="BC50" i="1"/>
  <c r="BB50" i="1"/>
  <c r="BA50" i="1"/>
  <c r="AZ50" i="1"/>
  <c r="AY50" i="1"/>
  <c r="AX50" i="1"/>
  <c r="AW50" i="1"/>
  <c r="AV50" i="1"/>
  <c r="AU50" i="1"/>
  <c r="AT50" i="1"/>
  <c r="AS50" i="1"/>
  <c r="AR50" i="1"/>
  <c r="AQ50" i="1"/>
  <c r="AP50" i="1"/>
  <c r="AO50" i="1"/>
  <c r="AN50" i="1"/>
  <c r="AM50" i="1"/>
  <c r="AL50" i="1"/>
  <c r="AK50" i="1"/>
  <c r="AJ50" i="1"/>
  <c r="AI50" i="1"/>
  <c r="AH50" i="1"/>
  <c r="AG50" i="1"/>
  <c r="AF50" i="1"/>
  <c r="AE50" i="1"/>
  <c r="AD50" i="1"/>
  <c r="AC50" i="1"/>
  <c r="AB50" i="1"/>
  <c r="AA50" i="1"/>
  <c r="Z50" i="1"/>
  <c r="Y50" i="1"/>
  <c r="X50" i="1"/>
  <c r="W50" i="1"/>
  <c r="V50" i="1"/>
  <c r="U50" i="1"/>
  <c r="T50" i="1"/>
  <c r="S50" i="1"/>
  <c r="R50" i="1"/>
  <c r="Q50" i="1"/>
  <c r="P50" i="1"/>
  <c r="O50" i="1"/>
  <c r="N50" i="1"/>
  <c r="M50" i="1"/>
  <c r="L50" i="1"/>
  <c r="DM49" i="1"/>
  <c r="DL49" i="1"/>
  <c r="DK49" i="1"/>
  <c r="DJ49" i="1"/>
  <c r="DI49" i="1"/>
  <c r="DH49" i="1"/>
  <c r="DG49" i="1"/>
  <c r="DF49" i="1"/>
  <c r="DE49" i="1"/>
  <c r="DD49" i="1"/>
  <c r="DC49" i="1"/>
  <c r="DB49" i="1"/>
  <c r="DA49" i="1"/>
  <c r="CZ49" i="1"/>
  <c r="CY49" i="1"/>
  <c r="CX49" i="1"/>
  <c r="CW49" i="1"/>
  <c r="CV49" i="1"/>
  <c r="CU49" i="1"/>
  <c r="CT49" i="1"/>
  <c r="CS49" i="1"/>
  <c r="CR49" i="1"/>
  <c r="CQ49" i="1"/>
  <c r="CP49" i="1"/>
  <c r="CO49" i="1"/>
  <c r="CN49" i="1"/>
  <c r="CM49" i="1"/>
  <c r="CL49" i="1"/>
  <c r="CK49" i="1"/>
  <c r="CJ49" i="1"/>
  <c r="CI49" i="1"/>
  <c r="CH49" i="1"/>
  <c r="CG49" i="1"/>
  <c r="CF49" i="1"/>
  <c r="CE49" i="1"/>
  <c r="CD49" i="1"/>
  <c r="CC49" i="1"/>
  <c r="CB49" i="1"/>
  <c r="CA49" i="1"/>
  <c r="BZ49" i="1"/>
  <c r="BY49" i="1"/>
  <c r="BX49" i="1"/>
  <c r="BW49" i="1"/>
  <c r="BV49" i="1"/>
  <c r="BU49" i="1"/>
  <c r="BT49" i="1"/>
  <c r="BS49" i="1"/>
  <c r="BR49" i="1"/>
  <c r="BQ49" i="1"/>
  <c r="BP49" i="1"/>
  <c r="BO49" i="1"/>
  <c r="BN49" i="1"/>
  <c r="BM49" i="1"/>
  <c r="BL49" i="1"/>
  <c r="BK49" i="1"/>
  <c r="BJ49" i="1"/>
  <c r="BI49" i="1"/>
  <c r="BH49" i="1"/>
  <c r="BG49" i="1"/>
  <c r="BF49" i="1"/>
  <c r="BE49" i="1"/>
  <c r="BD49" i="1"/>
  <c r="BC49" i="1"/>
  <c r="BB49" i="1"/>
  <c r="BA49" i="1"/>
  <c r="AZ49" i="1"/>
  <c r="AY49" i="1"/>
  <c r="AX49" i="1"/>
  <c r="AW49" i="1"/>
  <c r="AV49" i="1"/>
  <c r="AU49" i="1"/>
  <c r="AT49" i="1"/>
  <c r="AS49" i="1"/>
  <c r="AR49" i="1"/>
  <c r="AQ49" i="1"/>
  <c r="AP49" i="1"/>
  <c r="AO49" i="1"/>
  <c r="AN49" i="1"/>
  <c r="AM49" i="1"/>
  <c r="AL49" i="1"/>
  <c r="AK49" i="1"/>
  <c r="AJ49" i="1"/>
  <c r="AI49" i="1"/>
  <c r="AH49" i="1"/>
  <c r="AG49" i="1"/>
  <c r="AF49" i="1"/>
  <c r="AE49" i="1"/>
  <c r="AD49" i="1"/>
  <c r="AC49" i="1"/>
  <c r="AB49" i="1"/>
  <c r="AA49" i="1"/>
  <c r="Z49" i="1"/>
  <c r="Y49" i="1"/>
  <c r="X49" i="1"/>
  <c r="W49" i="1"/>
  <c r="V49" i="1"/>
  <c r="U49" i="1"/>
  <c r="T49" i="1"/>
  <c r="S49" i="1"/>
  <c r="R49" i="1"/>
  <c r="Q49" i="1"/>
  <c r="P49" i="1"/>
  <c r="O49" i="1"/>
  <c r="N49" i="1"/>
  <c r="M49" i="1"/>
  <c r="L49" i="1"/>
  <c r="DM48" i="1"/>
  <c r="DL48" i="1"/>
  <c r="DK48" i="1"/>
  <c r="DJ48" i="1"/>
  <c r="DI48" i="1"/>
  <c r="DH48" i="1"/>
  <c r="DG48" i="1"/>
  <c r="DF48" i="1"/>
  <c r="DE48" i="1"/>
  <c r="DD48" i="1"/>
  <c r="DC48" i="1"/>
  <c r="DB48" i="1"/>
  <c r="DA48" i="1"/>
  <c r="CZ48" i="1"/>
  <c r="CY48" i="1"/>
  <c r="CX48" i="1"/>
  <c r="CW48" i="1"/>
  <c r="CV48" i="1"/>
  <c r="CU48" i="1"/>
  <c r="CT48" i="1"/>
  <c r="CS48" i="1"/>
  <c r="CR48" i="1"/>
  <c r="CQ48" i="1"/>
  <c r="CP48" i="1"/>
  <c r="CO48" i="1"/>
  <c r="CN48" i="1"/>
  <c r="CM48" i="1"/>
  <c r="CL48" i="1"/>
  <c r="CK48" i="1"/>
  <c r="CJ48" i="1"/>
  <c r="CI48" i="1"/>
  <c r="CH48" i="1"/>
  <c r="CG48" i="1"/>
  <c r="CF48" i="1"/>
  <c r="CE48" i="1"/>
  <c r="CD48" i="1"/>
  <c r="CC48" i="1"/>
  <c r="CB48" i="1"/>
  <c r="CA48" i="1"/>
  <c r="BZ48" i="1"/>
  <c r="BY48" i="1"/>
  <c r="BX48" i="1"/>
  <c r="BW48" i="1"/>
  <c r="BV48" i="1"/>
  <c r="BU48" i="1"/>
  <c r="BT48" i="1"/>
  <c r="BS48" i="1"/>
  <c r="BR48" i="1"/>
  <c r="BQ48" i="1"/>
  <c r="BP48" i="1"/>
  <c r="BO48" i="1"/>
  <c r="BN48" i="1"/>
  <c r="BM48" i="1"/>
  <c r="BL48" i="1"/>
  <c r="BK48" i="1"/>
  <c r="BJ48" i="1"/>
  <c r="BI48" i="1"/>
  <c r="BH48" i="1"/>
  <c r="BG48" i="1"/>
  <c r="BF48" i="1"/>
  <c r="BE48" i="1"/>
  <c r="BD48" i="1"/>
  <c r="BC48" i="1"/>
  <c r="BB48" i="1"/>
  <c r="BA48" i="1"/>
  <c r="AZ48" i="1"/>
  <c r="AY48" i="1"/>
  <c r="AX48" i="1"/>
  <c r="AW48" i="1"/>
  <c r="AV48" i="1"/>
  <c r="AU48" i="1"/>
  <c r="AT48" i="1"/>
  <c r="AS48" i="1"/>
  <c r="AR48" i="1"/>
  <c r="AQ48" i="1"/>
  <c r="AP48" i="1"/>
  <c r="AO48" i="1"/>
  <c r="AN48" i="1"/>
  <c r="AM48" i="1"/>
  <c r="AL48" i="1"/>
  <c r="AK48" i="1"/>
  <c r="AJ48" i="1"/>
  <c r="AI48" i="1"/>
  <c r="AH48" i="1"/>
  <c r="AG48" i="1"/>
  <c r="AF48" i="1"/>
  <c r="AE48" i="1"/>
  <c r="AD48" i="1"/>
  <c r="AC48" i="1"/>
  <c r="AB48" i="1"/>
  <c r="AA48" i="1"/>
  <c r="Z48" i="1"/>
  <c r="Y48" i="1"/>
  <c r="X48" i="1"/>
  <c r="W48" i="1"/>
  <c r="V48" i="1"/>
  <c r="U48" i="1"/>
  <c r="T48" i="1"/>
  <c r="S48" i="1"/>
  <c r="R48" i="1"/>
  <c r="Q48" i="1"/>
  <c r="P48" i="1"/>
  <c r="O48" i="1"/>
  <c r="N48" i="1"/>
  <c r="M48" i="1"/>
  <c r="L48" i="1"/>
  <c r="DM47" i="1"/>
  <c r="DL47" i="1"/>
  <c r="DK47" i="1"/>
  <c r="DJ47" i="1"/>
  <c r="DI47" i="1"/>
  <c r="DH47" i="1"/>
  <c r="DG47" i="1"/>
  <c r="DF47" i="1"/>
  <c r="DE47" i="1"/>
  <c r="DD47" i="1"/>
  <c r="DC47" i="1"/>
  <c r="DB47" i="1"/>
  <c r="DA47" i="1"/>
  <c r="CZ47" i="1"/>
  <c r="CY47" i="1"/>
  <c r="CX47" i="1"/>
  <c r="CW47" i="1"/>
  <c r="CV47" i="1"/>
  <c r="CU47" i="1"/>
  <c r="CT47" i="1"/>
  <c r="CS47" i="1"/>
  <c r="CR47" i="1"/>
  <c r="CQ47" i="1"/>
  <c r="CP47" i="1"/>
  <c r="CO47" i="1"/>
  <c r="CN47" i="1"/>
  <c r="CM47" i="1"/>
  <c r="CL47" i="1"/>
  <c r="CK47" i="1"/>
  <c r="CJ47" i="1"/>
  <c r="CI47" i="1"/>
  <c r="CH47" i="1"/>
  <c r="CG47" i="1"/>
  <c r="CF47" i="1"/>
  <c r="CE47" i="1"/>
  <c r="CD47" i="1"/>
  <c r="CC47" i="1"/>
  <c r="CB47" i="1"/>
  <c r="CA47" i="1"/>
  <c r="BZ47" i="1"/>
  <c r="BY47" i="1"/>
  <c r="BX47" i="1"/>
  <c r="BW47" i="1"/>
  <c r="BV47" i="1"/>
  <c r="BU47" i="1"/>
  <c r="BT47" i="1"/>
  <c r="BS47" i="1"/>
  <c r="BR47" i="1"/>
  <c r="BQ47" i="1"/>
  <c r="BP47" i="1"/>
  <c r="BO47" i="1"/>
  <c r="BN47" i="1"/>
  <c r="BM47" i="1"/>
  <c r="BL47" i="1"/>
  <c r="BK47" i="1"/>
  <c r="BJ47" i="1"/>
  <c r="BI47" i="1"/>
  <c r="BH47" i="1"/>
  <c r="BG47" i="1"/>
  <c r="BF47" i="1"/>
  <c r="BE47" i="1"/>
  <c r="BD47" i="1"/>
  <c r="BC47" i="1"/>
  <c r="BB47" i="1"/>
  <c r="BA47" i="1"/>
  <c r="AZ47" i="1"/>
  <c r="AY47" i="1"/>
  <c r="AX47" i="1"/>
  <c r="AW47" i="1"/>
  <c r="AV47" i="1"/>
  <c r="AU47" i="1"/>
  <c r="AT47" i="1"/>
  <c r="AS47" i="1"/>
  <c r="AR47" i="1"/>
  <c r="AQ47" i="1"/>
  <c r="AP47" i="1"/>
  <c r="AO47" i="1"/>
  <c r="AN47" i="1"/>
  <c r="AM47" i="1"/>
  <c r="AL47" i="1"/>
  <c r="AK47" i="1"/>
  <c r="AJ47" i="1"/>
  <c r="AI47" i="1"/>
  <c r="AH47" i="1"/>
  <c r="AG47" i="1"/>
  <c r="AF47" i="1"/>
  <c r="AE47" i="1"/>
  <c r="AD47" i="1"/>
  <c r="AC47" i="1"/>
  <c r="AB47" i="1"/>
  <c r="AA47" i="1"/>
  <c r="Z47" i="1"/>
  <c r="Y47" i="1"/>
  <c r="X47" i="1"/>
  <c r="W47" i="1"/>
  <c r="V47" i="1"/>
  <c r="U47" i="1"/>
  <c r="T47" i="1"/>
  <c r="S47" i="1"/>
  <c r="R47" i="1"/>
  <c r="Q47" i="1"/>
  <c r="P47" i="1"/>
  <c r="O47" i="1"/>
  <c r="N47" i="1"/>
  <c r="M47" i="1"/>
  <c r="L47" i="1"/>
  <c r="DM46" i="1"/>
  <c r="DL46" i="1"/>
  <c r="DK46" i="1"/>
  <c r="DJ46" i="1"/>
  <c r="DI46" i="1"/>
  <c r="DH46" i="1"/>
  <c r="DG46" i="1"/>
  <c r="DF46" i="1"/>
  <c r="DE46" i="1"/>
  <c r="DD46" i="1"/>
  <c r="DC46" i="1"/>
  <c r="DB46" i="1"/>
  <c r="DA46" i="1"/>
  <c r="CZ46" i="1"/>
  <c r="CY46" i="1"/>
  <c r="CX46" i="1"/>
  <c r="CW46" i="1"/>
  <c r="CV46" i="1"/>
  <c r="CU46" i="1"/>
  <c r="CT46" i="1"/>
  <c r="CS46" i="1"/>
  <c r="CR46" i="1"/>
  <c r="CQ46" i="1"/>
  <c r="CP46" i="1"/>
  <c r="CO46" i="1"/>
  <c r="CN46" i="1"/>
  <c r="CM46" i="1"/>
  <c r="CL46" i="1"/>
  <c r="CK46" i="1"/>
  <c r="CJ46" i="1"/>
  <c r="CI46" i="1"/>
  <c r="CH46" i="1"/>
  <c r="CG46" i="1"/>
  <c r="CF46" i="1"/>
  <c r="CE46" i="1"/>
  <c r="CD46" i="1"/>
  <c r="CC46" i="1"/>
  <c r="CB46" i="1"/>
  <c r="CA46" i="1"/>
  <c r="BZ46" i="1"/>
  <c r="BY46" i="1"/>
  <c r="BX46" i="1"/>
  <c r="BW46" i="1"/>
  <c r="BV46" i="1"/>
  <c r="BU46" i="1"/>
  <c r="BT46" i="1"/>
  <c r="BS46" i="1"/>
  <c r="BR46" i="1"/>
  <c r="BQ46" i="1"/>
  <c r="BP46" i="1"/>
  <c r="BO46" i="1"/>
  <c r="BN46" i="1"/>
  <c r="BM46" i="1"/>
  <c r="BL46" i="1"/>
  <c r="BK46" i="1"/>
  <c r="BJ46" i="1"/>
  <c r="BI46" i="1"/>
  <c r="BH46" i="1"/>
  <c r="BG46" i="1"/>
  <c r="BF46" i="1"/>
  <c r="BE46" i="1"/>
  <c r="BD46" i="1"/>
  <c r="BC46" i="1"/>
  <c r="BB46" i="1"/>
  <c r="BA46" i="1"/>
  <c r="AZ46" i="1"/>
  <c r="AY46" i="1"/>
  <c r="AX46" i="1"/>
  <c r="AW46" i="1"/>
  <c r="AV46" i="1"/>
  <c r="AU46" i="1"/>
  <c r="AT46" i="1"/>
  <c r="AS46" i="1"/>
  <c r="AR46" i="1"/>
  <c r="AQ46" i="1"/>
  <c r="AP46" i="1"/>
  <c r="AO46" i="1"/>
  <c r="AN46" i="1"/>
  <c r="AM46" i="1"/>
  <c r="AL46" i="1"/>
  <c r="AK46" i="1"/>
  <c r="AJ46" i="1"/>
  <c r="AI46" i="1"/>
  <c r="AH46" i="1"/>
  <c r="AG46" i="1"/>
  <c r="AF46" i="1"/>
  <c r="AE46" i="1"/>
  <c r="AD46" i="1"/>
  <c r="AC46" i="1"/>
  <c r="AB46" i="1"/>
  <c r="AA46" i="1"/>
  <c r="Z46" i="1"/>
  <c r="Y46" i="1"/>
  <c r="X46" i="1"/>
  <c r="W46" i="1"/>
  <c r="V46" i="1"/>
  <c r="U46" i="1"/>
  <c r="T46" i="1"/>
  <c r="S46" i="1"/>
  <c r="R46" i="1"/>
  <c r="Q46" i="1"/>
  <c r="P46" i="1"/>
  <c r="O46" i="1"/>
  <c r="N46" i="1"/>
  <c r="M46" i="1"/>
  <c r="L46" i="1"/>
  <c r="DM45" i="1"/>
  <c r="DL45" i="1"/>
  <c r="DK45" i="1"/>
  <c r="DJ45" i="1"/>
  <c r="DI45" i="1"/>
  <c r="DH45" i="1"/>
  <c r="DG45" i="1"/>
  <c r="DF45" i="1"/>
  <c r="DE45" i="1"/>
  <c r="DD45" i="1"/>
  <c r="DC45" i="1"/>
  <c r="DB45" i="1"/>
  <c r="DA45" i="1"/>
  <c r="CZ45" i="1"/>
  <c r="CY45" i="1"/>
  <c r="CX45" i="1"/>
  <c r="CW45" i="1"/>
  <c r="CV45" i="1"/>
  <c r="CU45" i="1"/>
  <c r="CT45" i="1"/>
  <c r="CS45" i="1"/>
  <c r="CR45" i="1"/>
  <c r="CQ45" i="1"/>
  <c r="CP45" i="1"/>
  <c r="CO45" i="1"/>
  <c r="CN45" i="1"/>
  <c r="CM45" i="1"/>
  <c r="CL45" i="1"/>
  <c r="CK45" i="1"/>
  <c r="CJ45" i="1"/>
  <c r="CI45" i="1"/>
  <c r="CH45" i="1"/>
  <c r="CG45" i="1"/>
  <c r="CF45" i="1"/>
  <c r="CE45" i="1"/>
  <c r="CD45" i="1"/>
  <c r="CC45" i="1"/>
  <c r="CB45" i="1"/>
  <c r="CA45" i="1"/>
  <c r="BZ45" i="1"/>
  <c r="BY45" i="1"/>
  <c r="BX45" i="1"/>
  <c r="BW45" i="1"/>
  <c r="BV45" i="1"/>
  <c r="BU45" i="1"/>
  <c r="BT45" i="1"/>
  <c r="BS45" i="1"/>
  <c r="BR45" i="1"/>
  <c r="BQ45" i="1"/>
  <c r="BP45" i="1"/>
  <c r="BO45" i="1"/>
  <c r="BN45" i="1"/>
  <c r="BM45" i="1"/>
  <c r="BL45" i="1"/>
  <c r="BK45" i="1"/>
  <c r="BJ45" i="1"/>
  <c r="BI45" i="1"/>
  <c r="BH45" i="1"/>
  <c r="BG45" i="1"/>
  <c r="BF45" i="1"/>
  <c r="BE45" i="1"/>
  <c r="BD45" i="1"/>
  <c r="BC45" i="1"/>
  <c r="BB45" i="1"/>
  <c r="BA45" i="1"/>
  <c r="AZ45" i="1"/>
  <c r="AY45" i="1"/>
  <c r="AX45" i="1"/>
  <c r="AW45" i="1"/>
  <c r="AV45" i="1"/>
  <c r="AU45" i="1"/>
  <c r="AT45" i="1"/>
  <c r="AS45" i="1"/>
  <c r="AR45" i="1"/>
  <c r="AQ45" i="1"/>
  <c r="AP45" i="1"/>
  <c r="AO45" i="1"/>
  <c r="AN45" i="1"/>
  <c r="AM45" i="1"/>
  <c r="AL45" i="1"/>
  <c r="AK45" i="1"/>
  <c r="AJ45" i="1"/>
  <c r="AI45" i="1"/>
  <c r="AH45" i="1"/>
  <c r="AG45" i="1"/>
  <c r="AF45" i="1"/>
  <c r="AE45" i="1"/>
  <c r="AD45" i="1"/>
  <c r="AC45" i="1"/>
  <c r="AB45" i="1"/>
  <c r="AA45" i="1"/>
  <c r="Z45" i="1"/>
  <c r="Y45" i="1"/>
  <c r="X45" i="1"/>
  <c r="W45" i="1"/>
  <c r="V45" i="1"/>
  <c r="U45" i="1"/>
  <c r="T45" i="1"/>
  <c r="S45" i="1"/>
  <c r="R45" i="1"/>
  <c r="Q45" i="1"/>
  <c r="P45" i="1"/>
  <c r="O45" i="1"/>
  <c r="N45" i="1"/>
  <c r="M45" i="1"/>
  <c r="L45" i="1"/>
  <c r="DM44" i="1"/>
  <c r="DL44" i="1"/>
  <c r="DK44" i="1"/>
  <c r="DJ44" i="1"/>
  <c r="DI44" i="1"/>
  <c r="DH44" i="1"/>
  <c r="DG44" i="1"/>
  <c r="DF44" i="1"/>
  <c r="DE44" i="1"/>
  <c r="DD44" i="1"/>
  <c r="DC44" i="1"/>
  <c r="DB44" i="1"/>
  <c r="DA44" i="1"/>
  <c r="CZ44" i="1"/>
  <c r="CY44" i="1"/>
  <c r="CX44" i="1"/>
  <c r="CW44" i="1"/>
  <c r="CV44" i="1"/>
  <c r="CU44" i="1"/>
  <c r="CT44" i="1"/>
  <c r="CS44" i="1"/>
  <c r="CR44" i="1"/>
  <c r="CQ44" i="1"/>
  <c r="CP44" i="1"/>
  <c r="CO44" i="1"/>
  <c r="CN44" i="1"/>
  <c r="CM44" i="1"/>
  <c r="CL44" i="1"/>
  <c r="CK44" i="1"/>
  <c r="CJ44" i="1"/>
  <c r="CI44" i="1"/>
  <c r="CH44" i="1"/>
  <c r="CG44" i="1"/>
  <c r="CF44" i="1"/>
  <c r="CE44" i="1"/>
  <c r="CD44" i="1"/>
  <c r="CC44" i="1"/>
  <c r="CB44" i="1"/>
  <c r="CA44" i="1"/>
  <c r="BZ44" i="1"/>
  <c r="BY44" i="1"/>
  <c r="BX44" i="1"/>
  <c r="BW44" i="1"/>
  <c r="BV44" i="1"/>
  <c r="BU44" i="1"/>
  <c r="BT44" i="1"/>
  <c r="BS44" i="1"/>
  <c r="BR44" i="1"/>
  <c r="BQ44" i="1"/>
  <c r="BP44" i="1"/>
  <c r="BO44" i="1"/>
  <c r="BN44" i="1"/>
  <c r="BM44" i="1"/>
  <c r="BL44" i="1"/>
  <c r="BK44" i="1"/>
  <c r="BJ44" i="1"/>
  <c r="BI44" i="1"/>
  <c r="BH44" i="1"/>
  <c r="BG44" i="1"/>
  <c r="BF44" i="1"/>
  <c r="BE44" i="1"/>
  <c r="BD44" i="1"/>
  <c r="BC44" i="1"/>
  <c r="BB44" i="1"/>
  <c r="BA44" i="1"/>
  <c r="AZ44" i="1"/>
  <c r="AY44" i="1"/>
  <c r="AX44" i="1"/>
  <c r="AW44" i="1"/>
  <c r="AV44" i="1"/>
  <c r="AU44" i="1"/>
  <c r="AT44" i="1"/>
  <c r="AS44" i="1"/>
  <c r="AR44" i="1"/>
  <c r="AQ44" i="1"/>
  <c r="AP44" i="1"/>
  <c r="AO44" i="1"/>
  <c r="AN44" i="1"/>
  <c r="AM44" i="1"/>
  <c r="AL44" i="1"/>
  <c r="AK44" i="1"/>
  <c r="AJ44" i="1"/>
  <c r="AI44" i="1"/>
  <c r="AH44" i="1"/>
  <c r="AG44" i="1"/>
  <c r="AF44" i="1"/>
  <c r="AE44" i="1"/>
  <c r="AD44" i="1"/>
  <c r="AC44" i="1"/>
  <c r="AB44" i="1"/>
  <c r="AA44" i="1"/>
  <c r="Z44" i="1"/>
  <c r="Y44" i="1"/>
  <c r="X44" i="1"/>
  <c r="W44" i="1"/>
  <c r="V44" i="1"/>
  <c r="U44" i="1"/>
  <c r="T44" i="1"/>
  <c r="S44" i="1"/>
  <c r="R44" i="1"/>
  <c r="Q44" i="1"/>
  <c r="P44" i="1"/>
  <c r="O44" i="1"/>
  <c r="N44" i="1"/>
  <c r="M44" i="1"/>
  <c r="L44" i="1"/>
  <c r="DM43" i="1"/>
  <c r="DL43" i="1"/>
  <c r="DK43" i="1"/>
  <c r="DJ43" i="1"/>
  <c r="DI43" i="1"/>
  <c r="DH43" i="1"/>
  <c r="DG43" i="1"/>
  <c r="DF43" i="1"/>
  <c r="DE43" i="1"/>
  <c r="DD43" i="1"/>
  <c r="DC43" i="1"/>
  <c r="DB43" i="1"/>
  <c r="DA43" i="1"/>
  <c r="CZ43" i="1"/>
  <c r="CY43" i="1"/>
  <c r="CX43" i="1"/>
  <c r="CW43" i="1"/>
  <c r="CV43" i="1"/>
  <c r="CU43" i="1"/>
  <c r="CT43" i="1"/>
  <c r="CS43" i="1"/>
  <c r="CR43" i="1"/>
  <c r="CQ43" i="1"/>
  <c r="CP43" i="1"/>
  <c r="CO43" i="1"/>
  <c r="CN43" i="1"/>
  <c r="CM43" i="1"/>
  <c r="CL43" i="1"/>
  <c r="CK43" i="1"/>
  <c r="CJ43" i="1"/>
  <c r="CI43" i="1"/>
  <c r="CH43" i="1"/>
  <c r="CG43" i="1"/>
  <c r="CF43" i="1"/>
  <c r="CE43" i="1"/>
  <c r="CD43" i="1"/>
  <c r="CC43" i="1"/>
  <c r="CB43" i="1"/>
  <c r="CA43" i="1"/>
  <c r="BZ43" i="1"/>
  <c r="BY43" i="1"/>
  <c r="BX43" i="1"/>
  <c r="BW43" i="1"/>
  <c r="BV43" i="1"/>
  <c r="BU43" i="1"/>
  <c r="BT43" i="1"/>
  <c r="BS43" i="1"/>
  <c r="BR43" i="1"/>
  <c r="BQ43" i="1"/>
  <c r="BP43" i="1"/>
  <c r="BO43" i="1"/>
  <c r="BN43" i="1"/>
  <c r="BM43" i="1"/>
  <c r="BL43" i="1"/>
  <c r="BK43" i="1"/>
  <c r="BJ43" i="1"/>
  <c r="BI43" i="1"/>
  <c r="BH43" i="1"/>
  <c r="BG43" i="1"/>
  <c r="BF43" i="1"/>
  <c r="BE43" i="1"/>
  <c r="BD43" i="1"/>
  <c r="BC43" i="1"/>
  <c r="BB43" i="1"/>
  <c r="BA43" i="1"/>
  <c r="AZ43" i="1"/>
  <c r="AY43" i="1"/>
  <c r="AX43" i="1"/>
  <c r="AW43" i="1"/>
  <c r="AV43" i="1"/>
  <c r="AU43" i="1"/>
  <c r="AT43" i="1"/>
  <c r="AS43" i="1"/>
  <c r="AR43" i="1"/>
  <c r="AQ43" i="1"/>
  <c r="AP43" i="1"/>
  <c r="AO43" i="1"/>
  <c r="AN43" i="1"/>
  <c r="AM43" i="1"/>
  <c r="AL43" i="1"/>
  <c r="AK43" i="1"/>
  <c r="AJ43" i="1"/>
  <c r="AI43" i="1"/>
  <c r="AH43" i="1"/>
  <c r="AG43" i="1"/>
  <c r="AF43" i="1"/>
  <c r="AE43" i="1"/>
  <c r="AD43" i="1"/>
  <c r="AC43" i="1"/>
  <c r="AB43" i="1"/>
  <c r="AA43" i="1"/>
  <c r="Z43" i="1"/>
  <c r="Y43" i="1"/>
  <c r="X43" i="1"/>
  <c r="W43" i="1"/>
  <c r="V43" i="1"/>
  <c r="U43" i="1"/>
  <c r="T43" i="1"/>
  <c r="S43" i="1"/>
  <c r="R43" i="1"/>
  <c r="Q43" i="1"/>
  <c r="P43" i="1"/>
  <c r="O43" i="1"/>
  <c r="N43" i="1"/>
  <c r="M43" i="1"/>
  <c r="L43" i="1"/>
  <c r="DM42" i="1"/>
  <c r="DL42" i="1"/>
  <c r="DK42" i="1"/>
  <c r="DJ42" i="1"/>
  <c r="DI42" i="1"/>
  <c r="DH42" i="1"/>
  <c r="DG42" i="1"/>
  <c r="DF42" i="1"/>
  <c r="DE42" i="1"/>
  <c r="DD42" i="1"/>
  <c r="DC42" i="1"/>
  <c r="DB42" i="1"/>
  <c r="DA42" i="1"/>
  <c r="CZ42" i="1"/>
  <c r="CY42" i="1"/>
  <c r="CX42" i="1"/>
  <c r="CW42" i="1"/>
  <c r="CV42" i="1"/>
  <c r="CU42" i="1"/>
  <c r="CT42" i="1"/>
  <c r="CS42" i="1"/>
  <c r="CR42" i="1"/>
  <c r="CQ42" i="1"/>
  <c r="CP42" i="1"/>
  <c r="CO42" i="1"/>
  <c r="CN42" i="1"/>
  <c r="CM42" i="1"/>
  <c r="CL42" i="1"/>
  <c r="CK42" i="1"/>
  <c r="CJ42" i="1"/>
  <c r="CI42" i="1"/>
  <c r="CH42" i="1"/>
  <c r="CG42" i="1"/>
  <c r="CF42" i="1"/>
  <c r="CE42" i="1"/>
  <c r="CD42" i="1"/>
  <c r="CC42" i="1"/>
  <c r="CB42" i="1"/>
  <c r="CA42" i="1"/>
  <c r="BZ42" i="1"/>
  <c r="BY42" i="1"/>
  <c r="BX42" i="1"/>
  <c r="BW42" i="1"/>
  <c r="BV42" i="1"/>
  <c r="BU42" i="1"/>
  <c r="BT42" i="1"/>
  <c r="BS42" i="1"/>
  <c r="BR42" i="1"/>
  <c r="BQ42" i="1"/>
  <c r="BP42" i="1"/>
  <c r="BO42" i="1"/>
  <c r="BN42" i="1"/>
  <c r="BM42" i="1"/>
  <c r="BL42" i="1"/>
  <c r="BK42" i="1"/>
  <c r="BJ42" i="1"/>
  <c r="BI42" i="1"/>
  <c r="BH42" i="1"/>
  <c r="BG42" i="1"/>
  <c r="BF42" i="1"/>
  <c r="BE42" i="1"/>
  <c r="BD42" i="1"/>
  <c r="BC42" i="1"/>
  <c r="BB42" i="1"/>
  <c r="BA42" i="1"/>
  <c r="AZ42" i="1"/>
  <c r="AY42" i="1"/>
  <c r="AX42" i="1"/>
  <c r="AW42" i="1"/>
  <c r="AV42" i="1"/>
  <c r="AU42" i="1"/>
  <c r="AT42" i="1"/>
  <c r="AS42" i="1"/>
  <c r="AR42" i="1"/>
  <c r="AQ42" i="1"/>
  <c r="AP42" i="1"/>
  <c r="AO42" i="1"/>
  <c r="AN42" i="1"/>
  <c r="AM42" i="1"/>
  <c r="AL42" i="1"/>
  <c r="AK42" i="1"/>
  <c r="AJ42" i="1"/>
  <c r="AI42" i="1"/>
  <c r="AH42" i="1"/>
  <c r="AG42" i="1"/>
  <c r="AF42" i="1"/>
  <c r="AE42" i="1"/>
  <c r="AD42" i="1"/>
  <c r="AC42" i="1"/>
  <c r="AB42" i="1"/>
  <c r="AA42" i="1"/>
  <c r="Z42" i="1"/>
  <c r="Y42" i="1"/>
  <c r="X42" i="1"/>
  <c r="W42" i="1"/>
  <c r="V42" i="1"/>
  <c r="U42" i="1"/>
  <c r="T42" i="1"/>
  <c r="S42" i="1"/>
  <c r="R42" i="1"/>
  <c r="Q42" i="1"/>
  <c r="P42" i="1"/>
  <c r="O42" i="1"/>
  <c r="N42" i="1"/>
  <c r="M42" i="1"/>
  <c r="L42" i="1"/>
  <c r="DM41" i="1"/>
  <c r="DL41" i="1"/>
  <c r="DK41" i="1"/>
  <c r="DJ41" i="1"/>
  <c r="DI41" i="1"/>
  <c r="DH41" i="1"/>
  <c r="DG41" i="1"/>
  <c r="DF41" i="1"/>
  <c r="DE41" i="1"/>
  <c r="DD41" i="1"/>
  <c r="DC41" i="1"/>
  <c r="DB41" i="1"/>
  <c r="DA41" i="1"/>
  <c r="CZ41" i="1"/>
  <c r="CY41" i="1"/>
  <c r="CX41" i="1"/>
  <c r="CW41" i="1"/>
  <c r="CV41" i="1"/>
  <c r="CU41" i="1"/>
  <c r="CT41" i="1"/>
  <c r="CS41" i="1"/>
  <c r="CR41" i="1"/>
  <c r="CQ41" i="1"/>
  <c r="CP41" i="1"/>
  <c r="CO41" i="1"/>
  <c r="CN41" i="1"/>
  <c r="CM41" i="1"/>
  <c r="CL41" i="1"/>
  <c r="CK41" i="1"/>
  <c r="CJ41" i="1"/>
  <c r="CI41" i="1"/>
  <c r="CH41" i="1"/>
  <c r="CG41" i="1"/>
  <c r="CF41" i="1"/>
  <c r="CE41" i="1"/>
  <c r="CD41" i="1"/>
  <c r="CC41" i="1"/>
  <c r="CB41" i="1"/>
  <c r="CA41" i="1"/>
  <c r="BZ41" i="1"/>
  <c r="BY41" i="1"/>
  <c r="BX41" i="1"/>
  <c r="BW41" i="1"/>
  <c r="BV41" i="1"/>
  <c r="BU41" i="1"/>
  <c r="BT41" i="1"/>
  <c r="BS41" i="1"/>
  <c r="BR41" i="1"/>
  <c r="BQ41" i="1"/>
  <c r="BP41" i="1"/>
  <c r="BO41" i="1"/>
  <c r="BN41" i="1"/>
  <c r="BM41" i="1"/>
  <c r="BL41" i="1"/>
  <c r="BK41" i="1"/>
  <c r="BJ41" i="1"/>
  <c r="BI41" i="1"/>
  <c r="BH41" i="1"/>
  <c r="BG41" i="1"/>
  <c r="BF41" i="1"/>
  <c r="BE41" i="1"/>
  <c r="BD41" i="1"/>
  <c r="BC41" i="1"/>
  <c r="BB41" i="1"/>
  <c r="BA41" i="1"/>
  <c r="AZ41" i="1"/>
  <c r="AY41" i="1"/>
  <c r="AX41" i="1"/>
  <c r="AW41" i="1"/>
  <c r="AV41" i="1"/>
  <c r="AU41" i="1"/>
  <c r="AT41" i="1"/>
  <c r="AS41" i="1"/>
  <c r="AR41" i="1"/>
  <c r="AQ41" i="1"/>
  <c r="AP41" i="1"/>
  <c r="AO41" i="1"/>
  <c r="AN41" i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DM40" i="1"/>
  <c r="DL40" i="1"/>
  <c r="DK40" i="1"/>
  <c r="DJ40" i="1"/>
  <c r="DI40" i="1"/>
  <c r="DH40" i="1"/>
  <c r="DG40" i="1"/>
  <c r="DF40" i="1"/>
  <c r="DE40" i="1"/>
  <c r="DD40" i="1"/>
  <c r="DC40" i="1"/>
  <c r="DB40" i="1"/>
  <c r="DA40" i="1"/>
  <c r="CZ40" i="1"/>
  <c r="CY40" i="1"/>
  <c r="CX40" i="1"/>
  <c r="CW40" i="1"/>
  <c r="CV40" i="1"/>
  <c r="CU40" i="1"/>
  <c r="CT40" i="1"/>
  <c r="CS40" i="1"/>
  <c r="CR40" i="1"/>
  <c r="CQ40" i="1"/>
  <c r="CP40" i="1"/>
  <c r="CO40" i="1"/>
  <c r="CN40" i="1"/>
  <c r="CM40" i="1"/>
  <c r="CL40" i="1"/>
  <c r="CK40" i="1"/>
  <c r="CJ40" i="1"/>
  <c r="CI40" i="1"/>
  <c r="CH40" i="1"/>
  <c r="CG40" i="1"/>
  <c r="CF40" i="1"/>
  <c r="CE40" i="1"/>
  <c r="CD40" i="1"/>
  <c r="CC40" i="1"/>
  <c r="CB40" i="1"/>
  <c r="CA40" i="1"/>
  <c r="BZ40" i="1"/>
  <c r="BY40" i="1"/>
  <c r="BX40" i="1"/>
  <c r="BW40" i="1"/>
  <c r="BV40" i="1"/>
  <c r="BU40" i="1"/>
  <c r="BT40" i="1"/>
  <c r="BS40" i="1"/>
  <c r="BR40" i="1"/>
  <c r="BQ40" i="1"/>
  <c r="BP40" i="1"/>
  <c r="BO40" i="1"/>
  <c r="BN40" i="1"/>
  <c r="BM40" i="1"/>
  <c r="BL40" i="1"/>
  <c r="BK40" i="1"/>
  <c r="BJ40" i="1"/>
  <c r="BI40" i="1"/>
  <c r="BH40" i="1"/>
  <c r="BG40" i="1"/>
  <c r="BF40" i="1"/>
  <c r="BE40" i="1"/>
  <c r="BD40" i="1"/>
  <c r="BC40" i="1"/>
  <c r="BB40" i="1"/>
  <c r="BA40" i="1"/>
  <c r="AZ40" i="1"/>
  <c r="AY40" i="1"/>
  <c r="AX40" i="1"/>
  <c r="AW40" i="1"/>
  <c r="AV40" i="1"/>
  <c r="AU40" i="1"/>
  <c r="AT40" i="1"/>
  <c r="AS40" i="1"/>
  <c r="AR40" i="1"/>
  <c r="AQ40" i="1"/>
  <c r="AP40" i="1"/>
  <c r="AO40" i="1"/>
  <c r="AN40" i="1"/>
  <c r="AM40" i="1"/>
  <c r="AL40" i="1"/>
  <c r="AK40" i="1"/>
  <c r="AJ40" i="1"/>
  <c r="AI40" i="1"/>
  <c r="AH40" i="1"/>
  <c r="AG40" i="1"/>
  <c r="AF40" i="1"/>
  <c r="AE40" i="1"/>
  <c r="AD40" i="1"/>
  <c r="AC40" i="1"/>
  <c r="AB40" i="1"/>
  <c r="AA40" i="1"/>
  <c r="Z40" i="1"/>
  <c r="Y40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DM39" i="1"/>
  <c r="DL39" i="1"/>
  <c r="DK39" i="1"/>
  <c r="DJ39" i="1"/>
  <c r="DI39" i="1"/>
  <c r="DH39" i="1"/>
  <c r="DG39" i="1"/>
  <c r="DF39" i="1"/>
  <c r="DE39" i="1"/>
  <c r="DD39" i="1"/>
  <c r="DC39" i="1"/>
  <c r="DB39" i="1"/>
  <c r="DA39" i="1"/>
  <c r="CZ39" i="1"/>
  <c r="CY39" i="1"/>
  <c r="CX39" i="1"/>
  <c r="CW39" i="1"/>
  <c r="CV39" i="1"/>
  <c r="CU39" i="1"/>
  <c r="CT39" i="1"/>
  <c r="CS39" i="1"/>
  <c r="CR39" i="1"/>
  <c r="CQ39" i="1"/>
  <c r="CP39" i="1"/>
  <c r="CO39" i="1"/>
  <c r="CN39" i="1"/>
  <c r="CM39" i="1"/>
  <c r="CL39" i="1"/>
  <c r="CK39" i="1"/>
  <c r="CJ39" i="1"/>
  <c r="CI39" i="1"/>
  <c r="CH39" i="1"/>
  <c r="CG39" i="1"/>
  <c r="CF39" i="1"/>
  <c r="CE39" i="1"/>
  <c r="CD39" i="1"/>
  <c r="CC39" i="1"/>
  <c r="CB39" i="1"/>
  <c r="CA39" i="1"/>
  <c r="BZ39" i="1"/>
  <c r="BY39" i="1"/>
  <c r="BX39" i="1"/>
  <c r="BW39" i="1"/>
  <c r="BV39" i="1"/>
  <c r="BU39" i="1"/>
  <c r="BT39" i="1"/>
  <c r="BS39" i="1"/>
  <c r="BR39" i="1"/>
  <c r="BQ39" i="1"/>
  <c r="BP39" i="1"/>
  <c r="BO39" i="1"/>
  <c r="BN39" i="1"/>
  <c r="BM39" i="1"/>
  <c r="BL39" i="1"/>
  <c r="BK39" i="1"/>
  <c r="BJ39" i="1"/>
  <c r="BI39" i="1"/>
  <c r="BH39" i="1"/>
  <c r="BG39" i="1"/>
  <c r="BF39" i="1"/>
  <c r="BE39" i="1"/>
  <c r="BD39" i="1"/>
  <c r="BC39" i="1"/>
  <c r="BB39" i="1"/>
  <c r="BA39" i="1"/>
  <c r="AZ39" i="1"/>
  <c r="AY39" i="1"/>
  <c r="AX39" i="1"/>
  <c r="AW39" i="1"/>
  <c r="AV39" i="1"/>
  <c r="AU39" i="1"/>
  <c r="AT39" i="1"/>
  <c r="AS39" i="1"/>
  <c r="AR39" i="1"/>
  <c r="AQ39" i="1"/>
  <c r="AP39" i="1"/>
  <c r="AO39" i="1"/>
  <c r="AN39" i="1"/>
  <c r="AM39" i="1"/>
  <c r="AL39" i="1"/>
  <c r="AK39" i="1"/>
  <c r="AJ39" i="1"/>
  <c r="AI39" i="1"/>
  <c r="AH39" i="1"/>
  <c r="AG39" i="1"/>
  <c r="AF39" i="1"/>
  <c r="AE39" i="1"/>
  <c r="AD39" i="1"/>
  <c r="AC39" i="1"/>
  <c r="AB39" i="1"/>
  <c r="AA39" i="1"/>
  <c r="Z39" i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DM38" i="1"/>
  <c r="DL38" i="1"/>
  <c r="DK38" i="1"/>
  <c r="DJ38" i="1"/>
  <c r="DI38" i="1"/>
  <c r="DH38" i="1"/>
  <c r="DG38" i="1"/>
  <c r="DF38" i="1"/>
  <c r="DE38" i="1"/>
  <c r="DD38" i="1"/>
  <c r="DC38" i="1"/>
  <c r="DB38" i="1"/>
  <c r="DA38" i="1"/>
  <c r="CZ38" i="1"/>
  <c r="CY38" i="1"/>
  <c r="CX38" i="1"/>
  <c r="CW38" i="1"/>
  <c r="CV38" i="1"/>
  <c r="CU38" i="1"/>
  <c r="CT38" i="1"/>
  <c r="CS38" i="1"/>
  <c r="CR38" i="1"/>
  <c r="CQ38" i="1"/>
  <c r="CP38" i="1"/>
  <c r="CO38" i="1"/>
  <c r="CN38" i="1"/>
  <c r="CM38" i="1"/>
  <c r="CL38" i="1"/>
  <c r="CK38" i="1"/>
  <c r="CJ38" i="1"/>
  <c r="CI38" i="1"/>
  <c r="CH38" i="1"/>
  <c r="CG38" i="1"/>
  <c r="CF38" i="1"/>
  <c r="CE38" i="1"/>
  <c r="CD38" i="1"/>
  <c r="CC38" i="1"/>
  <c r="CB38" i="1"/>
  <c r="CA38" i="1"/>
  <c r="BZ38" i="1"/>
  <c r="BY38" i="1"/>
  <c r="BX38" i="1"/>
  <c r="BW38" i="1"/>
  <c r="BV38" i="1"/>
  <c r="BU38" i="1"/>
  <c r="BT38" i="1"/>
  <c r="BS38" i="1"/>
  <c r="BR38" i="1"/>
  <c r="BQ38" i="1"/>
  <c r="BP38" i="1"/>
  <c r="BO38" i="1"/>
  <c r="BN38" i="1"/>
  <c r="BM38" i="1"/>
  <c r="BL38" i="1"/>
  <c r="BK38" i="1"/>
  <c r="BJ38" i="1"/>
  <c r="BI38" i="1"/>
  <c r="BH38" i="1"/>
  <c r="BG38" i="1"/>
  <c r="BF38" i="1"/>
  <c r="BE38" i="1"/>
  <c r="BD38" i="1"/>
  <c r="BC38" i="1"/>
  <c r="BB38" i="1"/>
  <c r="BA38" i="1"/>
  <c r="AZ38" i="1"/>
  <c r="AY38" i="1"/>
  <c r="AX38" i="1"/>
  <c r="AW38" i="1"/>
  <c r="AV38" i="1"/>
  <c r="AU38" i="1"/>
  <c r="AT38" i="1"/>
  <c r="AS38" i="1"/>
  <c r="AR38" i="1"/>
  <c r="AQ38" i="1"/>
  <c r="AP38" i="1"/>
  <c r="AO38" i="1"/>
  <c r="AN38" i="1"/>
  <c r="AM38" i="1"/>
  <c r="AL38" i="1"/>
  <c r="AK38" i="1"/>
  <c r="AJ38" i="1"/>
  <c r="AI38" i="1"/>
  <c r="AH38" i="1"/>
  <c r="AG38" i="1"/>
  <c r="AF38" i="1"/>
  <c r="AE38" i="1"/>
  <c r="AD38" i="1"/>
  <c r="AC38" i="1"/>
  <c r="AB38" i="1"/>
  <c r="AA38" i="1"/>
  <c r="Z38" i="1"/>
  <c r="Y38" i="1"/>
  <c r="X38" i="1"/>
  <c r="W38" i="1"/>
  <c r="V38" i="1"/>
  <c r="U38" i="1"/>
  <c r="T38" i="1"/>
  <c r="S38" i="1"/>
  <c r="R38" i="1"/>
  <c r="Q38" i="1"/>
  <c r="P38" i="1"/>
  <c r="O38" i="1"/>
  <c r="N38" i="1"/>
  <c r="M38" i="1"/>
  <c r="L38" i="1"/>
  <c r="DM37" i="1"/>
  <c r="DL37" i="1"/>
  <c r="DK37" i="1"/>
  <c r="DJ37" i="1"/>
  <c r="DI37" i="1"/>
  <c r="DH37" i="1"/>
  <c r="DG37" i="1"/>
  <c r="DF37" i="1"/>
  <c r="DE37" i="1"/>
  <c r="DD37" i="1"/>
  <c r="DC37" i="1"/>
  <c r="DB37" i="1"/>
  <c r="DA37" i="1"/>
  <c r="CZ37" i="1"/>
  <c r="CY37" i="1"/>
  <c r="CX37" i="1"/>
  <c r="CW37" i="1"/>
  <c r="CV37" i="1"/>
  <c r="CU37" i="1"/>
  <c r="CT37" i="1"/>
  <c r="CS37" i="1"/>
  <c r="CR37" i="1"/>
  <c r="CQ37" i="1"/>
  <c r="CP37" i="1"/>
  <c r="CO37" i="1"/>
  <c r="CN37" i="1"/>
  <c r="CM37" i="1"/>
  <c r="CL37" i="1"/>
  <c r="CK37" i="1"/>
  <c r="CJ37" i="1"/>
  <c r="CI37" i="1"/>
  <c r="CH37" i="1"/>
  <c r="CG37" i="1"/>
  <c r="CF37" i="1"/>
  <c r="CE37" i="1"/>
  <c r="CD37" i="1"/>
  <c r="CC37" i="1"/>
  <c r="CB37" i="1"/>
  <c r="CA37" i="1"/>
  <c r="BZ37" i="1"/>
  <c r="BY37" i="1"/>
  <c r="BX37" i="1"/>
  <c r="BW37" i="1"/>
  <c r="BV37" i="1"/>
  <c r="BU37" i="1"/>
  <c r="BT37" i="1"/>
  <c r="BS37" i="1"/>
  <c r="BR37" i="1"/>
  <c r="BQ37" i="1"/>
  <c r="BP37" i="1"/>
  <c r="BO37" i="1"/>
  <c r="BN37" i="1"/>
  <c r="BM37" i="1"/>
  <c r="BL37" i="1"/>
  <c r="BK37" i="1"/>
  <c r="BJ37" i="1"/>
  <c r="BI37" i="1"/>
  <c r="BH37" i="1"/>
  <c r="BG37" i="1"/>
  <c r="BF37" i="1"/>
  <c r="BE37" i="1"/>
  <c r="BD37" i="1"/>
  <c r="BC37" i="1"/>
  <c r="BB37" i="1"/>
  <c r="BA37" i="1"/>
  <c r="AZ37" i="1"/>
  <c r="AY37" i="1"/>
  <c r="AX37" i="1"/>
  <c r="AW37" i="1"/>
  <c r="AV37" i="1"/>
  <c r="AU37" i="1"/>
  <c r="AT37" i="1"/>
  <c r="AS37" i="1"/>
  <c r="AR37" i="1"/>
  <c r="AQ37" i="1"/>
  <c r="AP37" i="1"/>
  <c r="AO37" i="1"/>
  <c r="AN37" i="1"/>
  <c r="AM37" i="1"/>
  <c r="AL37" i="1"/>
  <c r="AK37" i="1"/>
  <c r="AJ37" i="1"/>
  <c r="AI37" i="1"/>
  <c r="AH37" i="1"/>
  <c r="AG37" i="1"/>
  <c r="AF37" i="1"/>
  <c r="AE37" i="1"/>
  <c r="AD37" i="1"/>
  <c r="AC37" i="1"/>
  <c r="AB37" i="1"/>
  <c r="AA37" i="1"/>
  <c r="Z37" i="1"/>
  <c r="Y37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DM36" i="1"/>
  <c r="DL36" i="1"/>
  <c r="DK36" i="1"/>
  <c r="DJ36" i="1"/>
  <c r="DI36" i="1"/>
  <c r="DH36" i="1"/>
  <c r="DG36" i="1"/>
  <c r="DF36" i="1"/>
  <c r="DE36" i="1"/>
  <c r="DD36" i="1"/>
  <c r="DC36" i="1"/>
  <c r="DB36" i="1"/>
  <c r="DA36" i="1"/>
  <c r="CZ36" i="1"/>
  <c r="CY36" i="1"/>
  <c r="CX36" i="1"/>
  <c r="CW36" i="1"/>
  <c r="CV36" i="1"/>
  <c r="CU36" i="1"/>
  <c r="CT36" i="1"/>
  <c r="CS36" i="1"/>
  <c r="CR36" i="1"/>
  <c r="CQ36" i="1"/>
  <c r="CP36" i="1"/>
  <c r="CO36" i="1"/>
  <c r="CN36" i="1"/>
  <c r="CM36" i="1"/>
  <c r="CL36" i="1"/>
  <c r="CK36" i="1"/>
  <c r="CJ36" i="1"/>
  <c r="CI36" i="1"/>
  <c r="CH36" i="1"/>
  <c r="CG36" i="1"/>
  <c r="CF36" i="1"/>
  <c r="CE36" i="1"/>
  <c r="CD36" i="1"/>
  <c r="CC36" i="1"/>
  <c r="CB36" i="1"/>
  <c r="CA36" i="1"/>
  <c r="BZ36" i="1"/>
  <c r="BY36" i="1"/>
  <c r="BX36" i="1"/>
  <c r="BW36" i="1"/>
  <c r="BV36" i="1"/>
  <c r="BU36" i="1"/>
  <c r="BT36" i="1"/>
  <c r="BS36" i="1"/>
  <c r="BR36" i="1"/>
  <c r="BQ36" i="1"/>
  <c r="BP36" i="1"/>
  <c r="BO36" i="1"/>
  <c r="BN36" i="1"/>
  <c r="BM36" i="1"/>
  <c r="BL36" i="1"/>
  <c r="BK36" i="1"/>
  <c r="BJ36" i="1"/>
  <c r="BI36" i="1"/>
  <c r="BH36" i="1"/>
  <c r="BG36" i="1"/>
  <c r="BF36" i="1"/>
  <c r="BE36" i="1"/>
  <c r="BD36" i="1"/>
  <c r="BC36" i="1"/>
  <c r="BB36" i="1"/>
  <c r="BA36" i="1"/>
  <c r="AZ36" i="1"/>
  <c r="AY36" i="1"/>
  <c r="AX36" i="1"/>
  <c r="AW36" i="1"/>
  <c r="AV36" i="1"/>
  <c r="AU36" i="1"/>
  <c r="AT36" i="1"/>
  <c r="AS36" i="1"/>
  <c r="AR36" i="1"/>
  <c r="AQ36" i="1"/>
  <c r="AP36" i="1"/>
  <c r="AO36" i="1"/>
  <c r="AN36" i="1"/>
  <c r="AM36" i="1"/>
  <c r="AL36" i="1"/>
  <c r="AK36" i="1"/>
  <c r="AJ36" i="1"/>
  <c r="AI36" i="1"/>
  <c r="AH36" i="1"/>
  <c r="AG36" i="1"/>
  <c r="AF36" i="1"/>
  <c r="AE36" i="1"/>
  <c r="AD36" i="1"/>
  <c r="AC36" i="1"/>
  <c r="AB36" i="1"/>
  <c r="AA36" i="1"/>
  <c r="Z36" i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DM35" i="1"/>
  <c r="DL35" i="1"/>
  <c r="DK35" i="1"/>
  <c r="DJ35" i="1"/>
  <c r="DI35" i="1"/>
  <c r="DH35" i="1"/>
  <c r="DG35" i="1"/>
  <c r="DF35" i="1"/>
  <c r="DE35" i="1"/>
  <c r="DD35" i="1"/>
  <c r="DC35" i="1"/>
  <c r="DB35" i="1"/>
  <c r="DA35" i="1"/>
  <c r="CZ35" i="1"/>
  <c r="CY35" i="1"/>
  <c r="CX35" i="1"/>
  <c r="CW35" i="1"/>
  <c r="CV35" i="1"/>
  <c r="CU35" i="1"/>
  <c r="CT35" i="1"/>
  <c r="CS35" i="1"/>
  <c r="CR35" i="1"/>
  <c r="CQ35" i="1"/>
  <c r="CP35" i="1"/>
  <c r="CO35" i="1"/>
  <c r="CN35" i="1"/>
  <c r="CM35" i="1"/>
  <c r="CL35" i="1"/>
  <c r="CK35" i="1"/>
  <c r="CJ35" i="1"/>
  <c r="CI35" i="1"/>
  <c r="CH35" i="1"/>
  <c r="CG35" i="1"/>
  <c r="CF35" i="1"/>
  <c r="CE35" i="1"/>
  <c r="CD35" i="1"/>
  <c r="CC35" i="1"/>
  <c r="CB35" i="1"/>
  <c r="CA35" i="1"/>
  <c r="BZ35" i="1"/>
  <c r="BY35" i="1"/>
  <c r="BX35" i="1"/>
  <c r="BW35" i="1"/>
  <c r="BV35" i="1"/>
  <c r="BU35" i="1"/>
  <c r="BT35" i="1"/>
  <c r="BS35" i="1"/>
  <c r="BR35" i="1"/>
  <c r="BQ35" i="1"/>
  <c r="BP35" i="1"/>
  <c r="BO35" i="1"/>
  <c r="BN35" i="1"/>
  <c r="BM35" i="1"/>
  <c r="BL35" i="1"/>
  <c r="BK35" i="1"/>
  <c r="BJ35" i="1"/>
  <c r="BI35" i="1"/>
  <c r="BH35" i="1"/>
  <c r="BG35" i="1"/>
  <c r="BF35" i="1"/>
  <c r="BE35" i="1"/>
  <c r="BD35" i="1"/>
  <c r="BC35" i="1"/>
  <c r="BB35" i="1"/>
  <c r="BA35" i="1"/>
  <c r="AZ35" i="1"/>
  <c r="AY35" i="1"/>
  <c r="AX35" i="1"/>
  <c r="AW35" i="1"/>
  <c r="AV35" i="1"/>
  <c r="AU35" i="1"/>
  <c r="AT35" i="1"/>
  <c r="AS35" i="1"/>
  <c r="AR35" i="1"/>
  <c r="AQ35" i="1"/>
  <c r="AP35" i="1"/>
  <c r="AO35" i="1"/>
  <c r="AN35" i="1"/>
  <c r="AM35" i="1"/>
  <c r="AL35" i="1"/>
  <c r="AK35" i="1"/>
  <c r="AJ35" i="1"/>
  <c r="AI35" i="1"/>
  <c r="AH35" i="1"/>
  <c r="AG35" i="1"/>
  <c r="AF35" i="1"/>
  <c r="AE35" i="1"/>
  <c r="AD35" i="1"/>
  <c r="AC35" i="1"/>
  <c r="AB35" i="1"/>
  <c r="AA35" i="1"/>
  <c r="Z35" i="1"/>
  <c r="Y35" i="1"/>
  <c r="X35" i="1"/>
  <c r="W35" i="1"/>
  <c r="V35" i="1"/>
  <c r="U35" i="1"/>
  <c r="T35" i="1"/>
  <c r="S35" i="1"/>
  <c r="R35" i="1"/>
  <c r="Q35" i="1"/>
  <c r="P35" i="1"/>
  <c r="O35" i="1"/>
  <c r="N35" i="1"/>
  <c r="M35" i="1"/>
  <c r="L35" i="1"/>
  <c r="DM34" i="1"/>
  <c r="DL34" i="1"/>
  <c r="DK34" i="1"/>
  <c r="DJ34" i="1"/>
  <c r="DI34" i="1"/>
  <c r="DH34" i="1"/>
  <c r="DG34" i="1"/>
  <c r="DF34" i="1"/>
  <c r="DE34" i="1"/>
  <c r="DD34" i="1"/>
  <c r="DC34" i="1"/>
  <c r="DB34" i="1"/>
  <c r="DA34" i="1"/>
  <c r="CZ34" i="1"/>
  <c r="CY34" i="1"/>
  <c r="CX34" i="1"/>
  <c r="CW34" i="1"/>
  <c r="CV34" i="1"/>
  <c r="CU34" i="1"/>
  <c r="CT34" i="1"/>
  <c r="CS34" i="1"/>
  <c r="CR34" i="1"/>
  <c r="CQ34" i="1"/>
  <c r="CP34" i="1"/>
  <c r="CO34" i="1"/>
  <c r="CN34" i="1"/>
  <c r="CM34" i="1"/>
  <c r="CL34" i="1"/>
  <c r="CK34" i="1"/>
  <c r="CJ34" i="1"/>
  <c r="CI34" i="1"/>
  <c r="CH34" i="1"/>
  <c r="CG34" i="1"/>
  <c r="CF34" i="1"/>
  <c r="CE34" i="1"/>
  <c r="CD34" i="1"/>
  <c r="CC34" i="1"/>
  <c r="CB34" i="1"/>
  <c r="CA34" i="1"/>
  <c r="BZ34" i="1"/>
  <c r="BY34" i="1"/>
  <c r="BX34" i="1"/>
  <c r="BW34" i="1"/>
  <c r="BV34" i="1"/>
  <c r="BU34" i="1"/>
  <c r="BT34" i="1"/>
  <c r="BS34" i="1"/>
  <c r="BR34" i="1"/>
  <c r="BQ34" i="1"/>
  <c r="BP34" i="1"/>
  <c r="BO34" i="1"/>
  <c r="BN34" i="1"/>
  <c r="BM34" i="1"/>
  <c r="BL34" i="1"/>
  <c r="BK34" i="1"/>
  <c r="BJ34" i="1"/>
  <c r="BI34" i="1"/>
  <c r="BH34" i="1"/>
  <c r="BG34" i="1"/>
  <c r="BF34" i="1"/>
  <c r="BE34" i="1"/>
  <c r="BD34" i="1"/>
  <c r="BC34" i="1"/>
  <c r="BB34" i="1"/>
  <c r="BA34" i="1"/>
  <c r="AZ34" i="1"/>
  <c r="AY34" i="1"/>
  <c r="AX34" i="1"/>
  <c r="AW34" i="1"/>
  <c r="AV34" i="1"/>
  <c r="AU34" i="1"/>
  <c r="AT34" i="1"/>
  <c r="AS34" i="1"/>
  <c r="AR34" i="1"/>
  <c r="AQ34" i="1"/>
  <c r="AP34" i="1"/>
  <c r="AO34" i="1"/>
  <c r="AN34" i="1"/>
  <c r="AM34" i="1"/>
  <c r="AL34" i="1"/>
  <c r="AK34" i="1"/>
  <c r="AJ34" i="1"/>
  <c r="AI34" i="1"/>
  <c r="AH34" i="1"/>
  <c r="AG34" i="1"/>
  <c r="AF34" i="1"/>
  <c r="AE34" i="1"/>
  <c r="AD34" i="1"/>
  <c r="AC34" i="1"/>
  <c r="AB34" i="1"/>
  <c r="AA34" i="1"/>
  <c r="Z34" i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DM33" i="1"/>
  <c r="DL33" i="1"/>
  <c r="DK33" i="1"/>
  <c r="DJ33" i="1"/>
  <c r="DI33" i="1"/>
  <c r="DH33" i="1"/>
  <c r="DG33" i="1"/>
  <c r="DF33" i="1"/>
  <c r="DE33" i="1"/>
  <c r="DD33" i="1"/>
  <c r="DC33" i="1"/>
  <c r="DB33" i="1"/>
  <c r="DA33" i="1"/>
  <c r="CZ33" i="1"/>
  <c r="CY33" i="1"/>
  <c r="CX33" i="1"/>
  <c r="CW33" i="1"/>
  <c r="CV33" i="1"/>
  <c r="CU33" i="1"/>
  <c r="CT33" i="1"/>
  <c r="CS33" i="1"/>
  <c r="CR33" i="1"/>
  <c r="CQ33" i="1"/>
  <c r="CP33" i="1"/>
  <c r="CO33" i="1"/>
  <c r="CN33" i="1"/>
  <c r="CM33" i="1"/>
  <c r="CL33" i="1"/>
  <c r="CK33" i="1"/>
  <c r="CJ33" i="1"/>
  <c r="CI33" i="1"/>
  <c r="CH33" i="1"/>
  <c r="CG33" i="1"/>
  <c r="CF33" i="1"/>
  <c r="CE33" i="1"/>
  <c r="CD33" i="1"/>
  <c r="CC33" i="1"/>
  <c r="CB33" i="1"/>
  <c r="CA33" i="1"/>
  <c r="BZ33" i="1"/>
  <c r="BY33" i="1"/>
  <c r="BX33" i="1"/>
  <c r="BW33" i="1"/>
  <c r="BV33" i="1"/>
  <c r="BU33" i="1"/>
  <c r="BT33" i="1"/>
  <c r="BS33" i="1"/>
  <c r="BR33" i="1"/>
  <c r="BQ33" i="1"/>
  <c r="BP33" i="1"/>
  <c r="BO33" i="1"/>
  <c r="BN33" i="1"/>
  <c r="BM33" i="1"/>
  <c r="BL33" i="1"/>
  <c r="BK33" i="1"/>
  <c r="BJ33" i="1"/>
  <c r="BI33" i="1"/>
  <c r="BH33" i="1"/>
  <c r="BG33" i="1"/>
  <c r="BF33" i="1"/>
  <c r="BE33" i="1"/>
  <c r="BD33" i="1"/>
  <c r="BC33" i="1"/>
  <c r="BB33" i="1"/>
  <c r="BA33" i="1"/>
  <c r="AZ33" i="1"/>
  <c r="AY33" i="1"/>
  <c r="AX33" i="1"/>
  <c r="AW33" i="1"/>
  <c r="AV33" i="1"/>
  <c r="AU33" i="1"/>
  <c r="AT33" i="1"/>
  <c r="AS33" i="1"/>
  <c r="AR33" i="1"/>
  <c r="AQ33" i="1"/>
  <c r="AP33" i="1"/>
  <c r="AO33" i="1"/>
  <c r="AN33" i="1"/>
  <c r="AM33" i="1"/>
  <c r="AL33" i="1"/>
  <c r="AK33" i="1"/>
  <c r="AJ33" i="1"/>
  <c r="AI33" i="1"/>
  <c r="AH33" i="1"/>
  <c r="AG33" i="1"/>
  <c r="AF33" i="1"/>
  <c r="AE33" i="1"/>
  <c r="AD33" i="1"/>
  <c r="AC33" i="1"/>
  <c r="AB33" i="1"/>
  <c r="AA33" i="1"/>
  <c r="Z33" i="1"/>
  <c r="Y33" i="1"/>
  <c r="X33" i="1"/>
  <c r="W33" i="1"/>
  <c r="V33" i="1"/>
  <c r="U33" i="1"/>
  <c r="T33" i="1"/>
  <c r="S33" i="1"/>
  <c r="R33" i="1"/>
  <c r="Q33" i="1"/>
  <c r="P33" i="1"/>
  <c r="O33" i="1"/>
  <c r="N33" i="1"/>
  <c r="M33" i="1"/>
  <c r="L33" i="1"/>
  <c r="DM32" i="1"/>
  <c r="DL32" i="1"/>
  <c r="DK32" i="1"/>
  <c r="DJ32" i="1"/>
  <c r="DI32" i="1"/>
  <c r="DH32" i="1"/>
  <c r="DG32" i="1"/>
  <c r="DF32" i="1"/>
  <c r="DE32" i="1"/>
  <c r="DD32" i="1"/>
  <c r="DC32" i="1"/>
  <c r="DB32" i="1"/>
  <c r="DA32" i="1"/>
  <c r="CZ32" i="1"/>
  <c r="CY32" i="1"/>
  <c r="CX32" i="1"/>
  <c r="CW32" i="1"/>
  <c r="CV32" i="1"/>
  <c r="CU32" i="1"/>
  <c r="CT32" i="1"/>
  <c r="CS32" i="1"/>
  <c r="CR32" i="1"/>
  <c r="CQ32" i="1"/>
  <c r="CP32" i="1"/>
  <c r="CO32" i="1"/>
  <c r="CN32" i="1"/>
  <c r="CM32" i="1"/>
  <c r="CL32" i="1"/>
  <c r="CK32" i="1"/>
  <c r="CJ32" i="1"/>
  <c r="CI32" i="1"/>
  <c r="CH32" i="1"/>
  <c r="CG32" i="1"/>
  <c r="CF32" i="1"/>
  <c r="CE32" i="1"/>
  <c r="CD32" i="1"/>
  <c r="CC32" i="1"/>
  <c r="CB32" i="1"/>
  <c r="CA32" i="1"/>
  <c r="BZ32" i="1"/>
  <c r="BY32" i="1"/>
  <c r="BX32" i="1"/>
  <c r="BW32" i="1"/>
  <c r="BV32" i="1"/>
  <c r="BU32" i="1"/>
  <c r="BT32" i="1"/>
  <c r="BS32" i="1"/>
  <c r="BR32" i="1"/>
  <c r="BQ32" i="1"/>
  <c r="BP32" i="1"/>
  <c r="BO32" i="1"/>
  <c r="BN32" i="1"/>
  <c r="BM32" i="1"/>
  <c r="BL32" i="1"/>
  <c r="BK32" i="1"/>
  <c r="BJ32" i="1"/>
  <c r="BI32" i="1"/>
  <c r="BH32" i="1"/>
  <c r="BG32" i="1"/>
  <c r="BF32" i="1"/>
  <c r="BE32" i="1"/>
  <c r="BD32" i="1"/>
  <c r="BC32" i="1"/>
  <c r="BB32" i="1"/>
  <c r="BA32" i="1"/>
  <c r="AZ32" i="1"/>
  <c r="AY32" i="1"/>
  <c r="AX32" i="1"/>
  <c r="AW32" i="1"/>
  <c r="AV32" i="1"/>
  <c r="AU32" i="1"/>
  <c r="AT32" i="1"/>
  <c r="AS32" i="1"/>
  <c r="AR32" i="1"/>
  <c r="AQ32" i="1"/>
  <c r="AP32" i="1"/>
  <c r="AO32" i="1"/>
  <c r="AN32" i="1"/>
  <c r="AM32" i="1"/>
  <c r="AL32" i="1"/>
  <c r="AK32" i="1"/>
  <c r="AJ32" i="1"/>
  <c r="AI32" i="1"/>
  <c r="AH32" i="1"/>
  <c r="AG32" i="1"/>
  <c r="AF32" i="1"/>
  <c r="AE32" i="1"/>
  <c r="AD32" i="1"/>
  <c r="AC32" i="1"/>
  <c r="AB32" i="1"/>
  <c r="AA32" i="1"/>
  <c r="Z32" i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DM31" i="1"/>
  <c r="DL31" i="1"/>
  <c r="DK31" i="1"/>
  <c r="DJ31" i="1"/>
  <c r="DI31" i="1"/>
  <c r="DH31" i="1"/>
  <c r="DG31" i="1"/>
  <c r="DF31" i="1"/>
  <c r="DE31" i="1"/>
  <c r="DD31" i="1"/>
  <c r="DC31" i="1"/>
  <c r="DB31" i="1"/>
  <c r="DA31" i="1"/>
  <c r="CZ31" i="1"/>
  <c r="CY31" i="1"/>
  <c r="CX31" i="1"/>
  <c r="CW31" i="1"/>
  <c r="CV31" i="1"/>
  <c r="CU31" i="1"/>
  <c r="CT31" i="1"/>
  <c r="CS31" i="1"/>
  <c r="CR31" i="1"/>
  <c r="CQ31" i="1"/>
  <c r="CP31" i="1"/>
  <c r="CO31" i="1"/>
  <c r="CN31" i="1"/>
  <c r="CM31" i="1"/>
  <c r="CL31" i="1"/>
  <c r="CK31" i="1"/>
  <c r="CJ31" i="1"/>
  <c r="CI31" i="1"/>
  <c r="CH31" i="1"/>
  <c r="CG31" i="1"/>
  <c r="CF31" i="1"/>
  <c r="CE31" i="1"/>
  <c r="CD31" i="1"/>
  <c r="CC31" i="1"/>
  <c r="CB31" i="1"/>
  <c r="CA31" i="1"/>
  <c r="BZ31" i="1"/>
  <c r="BY31" i="1"/>
  <c r="BX31" i="1"/>
  <c r="BW31" i="1"/>
  <c r="BV31" i="1"/>
  <c r="BU31" i="1"/>
  <c r="BT31" i="1"/>
  <c r="BS31" i="1"/>
  <c r="BR31" i="1"/>
  <c r="BQ31" i="1"/>
  <c r="BP31" i="1"/>
  <c r="BO31" i="1"/>
  <c r="BN31" i="1"/>
  <c r="BM31" i="1"/>
  <c r="BL31" i="1"/>
  <c r="BK31" i="1"/>
  <c r="BJ31" i="1"/>
  <c r="BI31" i="1"/>
  <c r="BH31" i="1"/>
  <c r="BG31" i="1"/>
  <c r="BF31" i="1"/>
  <c r="BE31" i="1"/>
  <c r="BD31" i="1"/>
  <c r="BC31" i="1"/>
  <c r="BB31" i="1"/>
  <c r="BA31" i="1"/>
  <c r="AZ31" i="1"/>
  <c r="AY31" i="1"/>
  <c r="AX31" i="1"/>
  <c r="AW31" i="1"/>
  <c r="AV31" i="1"/>
  <c r="AU31" i="1"/>
  <c r="AT31" i="1"/>
  <c r="AS31" i="1"/>
  <c r="AR31" i="1"/>
  <c r="AQ31" i="1"/>
  <c r="AP31" i="1"/>
  <c r="AO31" i="1"/>
  <c r="AN31" i="1"/>
  <c r="AM31" i="1"/>
  <c r="AL31" i="1"/>
  <c r="AK31" i="1"/>
  <c r="AJ31" i="1"/>
  <c r="AI31" i="1"/>
  <c r="AH31" i="1"/>
  <c r="AG31" i="1"/>
  <c r="AF31" i="1"/>
  <c r="AE31" i="1"/>
  <c r="AD31" i="1"/>
  <c r="AC31" i="1"/>
  <c r="AB31" i="1"/>
  <c r="AA31" i="1"/>
  <c r="Z31" i="1"/>
  <c r="Y31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DM30" i="1"/>
  <c r="DL30" i="1"/>
  <c r="DK30" i="1"/>
  <c r="DJ30" i="1"/>
  <c r="DI30" i="1"/>
  <c r="DH30" i="1"/>
  <c r="DG30" i="1"/>
  <c r="DF30" i="1"/>
  <c r="DE30" i="1"/>
  <c r="DD30" i="1"/>
  <c r="DC30" i="1"/>
  <c r="DB30" i="1"/>
  <c r="DA30" i="1"/>
  <c r="CZ30" i="1"/>
  <c r="CY30" i="1"/>
  <c r="CX30" i="1"/>
  <c r="CW30" i="1"/>
  <c r="CV30" i="1"/>
  <c r="CU30" i="1"/>
  <c r="CT30" i="1"/>
  <c r="CS30" i="1"/>
  <c r="CR30" i="1"/>
  <c r="CQ30" i="1"/>
  <c r="CP30" i="1"/>
  <c r="CO30" i="1"/>
  <c r="CN30" i="1"/>
  <c r="CM30" i="1"/>
  <c r="CL30" i="1"/>
  <c r="CK30" i="1"/>
  <c r="CJ30" i="1"/>
  <c r="CI30" i="1"/>
  <c r="CH30" i="1"/>
  <c r="CG30" i="1"/>
  <c r="CF30" i="1"/>
  <c r="CE30" i="1"/>
  <c r="CD30" i="1"/>
  <c r="CC30" i="1"/>
  <c r="CB30" i="1"/>
  <c r="CA30" i="1"/>
  <c r="BZ30" i="1"/>
  <c r="BY30" i="1"/>
  <c r="BX30" i="1"/>
  <c r="BW30" i="1"/>
  <c r="BV30" i="1"/>
  <c r="BU30" i="1"/>
  <c r="BT30" i="1"/>
  <c r="BS30" i="1"/>
  <c r="BR30" i="1"/>
  <c r="BQ30" i="1"/>
  <c r="BP30" i="1"/>
  <c r="BO30" i="1"/>
  <c r="BN30" i="1"/>
  <c r="BM30" i="1"/>
  <c r="BL30" i="1"/>
  <c r="BK30" i="1"/>
  <c r="BJ30" i="1"/>
  <c r="BI30" i="1"/>
  <c r="BH30" i="1"/>
  <c r="BG30" i="1"/>
  <c r="BF30" i="1"/>
  <c r="BE30" i="1"/>
  <c r="BD30" i="1"/>
  <c r="BC30" i="1"/>
  <c r="BB30" i="1"/>
  <c r="BA30" i="1"/>
  <c r="AZ30" i="1"/>
  <c r="AY30" i="1"/>
  <c r="AX30" i="1"/>
  <c r="AW30" i="1"/>
  <c r="AV30" i="1"/>
  <c r="AU30" i="1"/>
  <c r="AT30" i="1"/>
  <c r="AS30" i="1"/>
  <c r="AR30" i="1"/>
  <c r="AQ30" i="1"/>
  <c r="AP30" i="1"/>
  <c r="AO30" i="1"/>
  <c r="AN30" i="1"/>
  <c r="AM30" i="1"/>
  <c r="AL30" i="1"/>
  <c r="AK30" i="1"/>
  <c r="AJ30" i="1"/>
  <c r="AI30" i="1"/>
  <c r="AH30" i="1"/>
  <c r="AG30" i="1"/>
  <c r="AF30" i="1"/>
  <c r="AE30" i="1"/>
  <c r="AD30" i="1"/>
  <c r="AC30" i="1"/>
  <c r="AB30" i="1"/>
  <c r="AA30" i="1"/>
  <c r="Z30" i="1"/>
  <c r="Y30" i="1"/>
  <c r="X30" i="1"/>
  <c r="W30" i="1"/>
  <c r="V30" i="1"/>
  <c r="U30" i="1"/>
  <c r="T30" i="1"/>
  <c r="S30" i="1"/>
  <c r="R30" i="1"/>
  <c r="Q30" i="1"/>
  <c r="P30" i="1"/>
  <c r="O30" i="1"/>
  <c r="N30" i="1"/>
  <c r="M30" i="1"/>
  <c r="L30" i="1"/>
  <c r="DM29" i="1"/>
  <c r="DL29" i="1"/>
  <c r="DK29" i="1"/>
  <c r="DJ29" i="1"/>
  <c r="DI29" i="1"/>
  <c r="DH29" i="1"/>
  <c r="DG29" i="1"/>
  <c r="DF29" i="1"/>
  <c r="DE29" i="1"/>
  <c r="DD29" i="1"/>
  <c r="DC29" i="1"/>
  <c r="DB29" i="1"/>
  <c r="DA29" i="1"/>
  <c r="CZ29" i="1"/>
  <c r="CY29" i="1"/>
  <c r="CX29" i="1"/>
  <c r="CW29" i="1"/>
  <c r="CV29" i="1"/>
  <c r="CU29" i="1"/>
  <c r="CT29" i="1"/>
  <c r="CS29" i="1"/>
  <c r="CR29" i="1"/>
  <c r="CQ29" i="1"/>
  <c r="CP29" i="1"/>
  <c r="CO29" i="1"/>
  <c r="CN29" i="1"/>
  <c r="CM29" i="1"/>
  <c r="CL29" i="1"/>
  <c r="CK29" i="1"/>
  <c r="CJ29" i="1"/>
  <c r="CI29" i="1"/>
  <c r="CH29" i="1"/>
  <c r="CG29" i="1"/>
  <c r="CF29" i="1"/>
  <c r="CE29" i="1"/>
  <c r="CD29" i="1"/>
  <c r="CC29" i="1"/>
  <c r="CB29" i="1"/>
  <c r="CA29" i="1"/>
  <c r="BZ29" i="1"/>
  <c r="BY29" i="1"/>
  <c r="BX29" i="1"/>
  <c r="BW29" i="1"/>
  <c r="BV29" i="1"/>
  <c r="BU29" i="1"/>
  <c r="BT29" i="1"/>
  <c r="BS29" i="1"/>
  <c r="BR29" i="1"/>
  <c r="BQ29" i="1"/>
  <c r="BP29" i="1"/>
  <c r="BO29" i="1"/>
  <c r="BN29" i="1"/>
  <c r="BM29" i="1"/>
  <c r="BL29" i="1"/>
  <c r="BK29" i="1"/>
  <c r="BJ29" i="1"/>
  <c r="BI29" i="1"/>
  <c r="BH29" i="1"/>
  <c r="BG29" i="1"/>
  <c r="BF29" i="1"/>
  <c r="BE29" i="1"/>
  <c r="BD29" i="1"/>
  <c r="BC29" i="1"/>
  <c r="BB29" i="1"/>
  <c r="BA29" i="1"/>
  <c r="AZ29" i="1"/>
  <c r="AY29" i="1"/>
  <c r="AX29" i="1"/>
  <c r="AW29" i="1"/>
  <c r="AV29" i="1"/>
  <c r="AU29" i="1"/>
  <c r="AT29" i="1"/>
  <c r="AS29" i="1"/>
  <c r="AR29" i="1"/>
  <c r="AQ29" i="1"/>
  <c r="AP29" i="1"/>
  <c r="AO29" i="1"/>
  <c r="AN29" i="1"/>
  <c r="AM29" i="1"/>
  <c r="AL29" i="1"/>
  <c r="AK29" i="1"/>
  <c r="AJ29" i="1"/>
  <c r="AI29" i="1"/>
  <c r="AH29" i="1"/>
  <c r="AG29" i="1"/>
  <c r="AF29" i="1"/>
  <c r="AE29" i="1"/>
  <c r="AD29" i="1"/>
  <c r="AC29" i="1"/>
  <c r="AB29" i="1"/>
  <c r="AA29" i="1"/>
  <c r="Z29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DM28" i="1"/>
  <c r="DL28" i="1"/>
  <c r="DK28" i="1"/>
  <c r="DJ28" i="1"/>
  <c r="DI28" i="1"/>
  <c r="DH28" i="1"/>
  <c r="DG28" i="1"/>
  <c r="DF28" i="1"/>
  <c r="DE28" i="1"/>
  <c r="DD28" i="1"/>
  <c r="DC28" i="1"/>
  <c r="DB28" i="1"/>
  <c r="DA28" i="1"/>
  <c r="CZ28" i="1"/>
  <c r="CY28" i="1"/>
  <c r="CX28" i="1"/>
  <c r="CW28" i="1"/>
  <c r="CV28" i="1"/>
  <c r="CU28" i="1"/>
  <c r="CT28" i="1"/>
  <c r="CS28" i="1"/>
  <c r="CR28" i="1"/>
  <c r="CQ28" i="1"/>
  <c r="CP28" i="1"/>
  <c r="CO28" i="1"/>
  <c r="CN28" i="1"/>
  <c r="CM28" i="1"/>
  <c r="CL28" i="1"/>
  <c r="CK28" i="1"/>
  <c r="CJ28" i="1"/>
  <c r="CI28" i="1"/>
  <c r="CH28" i="1"/>
  <c r="CG28" i="1"/>
  <c r="CF28" i="1"/>
  <c r="CE28" i="1"/>
  <c r="CD28" i="1"/>
  <c r="CC28" i="1"/>
  <c r="CB28" i="1"/>
  <c r="CA28" i="1"/>
  <c r="BZ28" i="1"/>
  <c r="BY28" i="1"/>
  <c r="BX28" i="1"/>
  <c r="BW28" i="1"/>
  <c r="BV28" i="1"/>
  <c r="BU28" i="1"/>
  <c r="BT28" i="1"/>
  <c r="BS28" i="1"/>
  <c r="BR28" i="1"/>
  <c r="BQ28" i="1"/>
  <c r="BP28" i="1"/>
  <c r="BO28" i="1"/>
  <c r="BN28" i="1"/>
  <c r="BM28" i="1"/>
  <c r="BL28" i="1"/>
  <c r="BK28" i="1"/>
  <c r="BJ28" i="1"/>
  <c r="BI28" i="1"/>
  <c r="BH28" i="1"/>
  <c r="BG28" i="1"/>
  <c r="BF28" i="1"/>
  <c r="BE28" i="1"/>
  <c r="BD28" i="1"/>
  <c r="BC28" i="1"/>
  <c r="BB28" i="1"/>
  <c r="BA28" i="1"/>
  <c r="AZ28" i="1"/>
  <c r="AY28" i="1"/>
  <c r="AX28" i="1"/>
  <c r="AW28" i="1"/>
  <c r="AV28" i="1"/>
  <c r="AU28" i="1"/>
  <c r="AT28" i="1"/>
  <c r="AS28" i="1"/>
  <c r="AR28" i="1"/>
  <c r="AQ28" i="1"/>
  <c r="AP28" i="1"/>
  <c r="AO28" i="1"/>
  <c r="AN28" i="1"/>
  <c r="AM28" i="1"/>
  <c r="AL28" i="1"/>
  <c r="AK28" i="1"/>
  <c r="AJ28" i="1"/>
  <c r="AI28" i="1"/>
  <c r="AH28" i="1"/>
  <c r="AG28" i="1"/>
  <c r="AF28" i="1"/>
  <c r="AE28" i="1"/>
  <c r="AD28" i="1"/>
  <c r="AC28" i="1"/>
  <c r="AB28" i="1"/>
  <c r="AA28" i="1"/>
  <c r="Z28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DM27" i="1"/>
  <c r="DL27" i="1"/>
  <c r="DK27" i="1"/>
  <c r="DJ27" i="1"/>
  <c r="DI27" i="1"/>
  <c r="DH27" i="1"/>
  <c r="DG27" i="1"/>
  <c r="DF27" i="1"/>
  <c r="DE27" i="1"/>
  <c r="DD27" i="1"/>
  <c r="DC27" i="1"/>
  <c r="DB27" i="1"/>
  <c r="DA27" i="1"/>
  <c r="CZ27" i="1"/>
  <c r="CY27" i="1"/>
  <c r="CX27" i="1"/>
  <c r="CW27" i="1"/>
  <c r="CV27" i="1"/>
  <c r="CU27" i="1"/>
  <c r="CT27" i="1"/>
  <c r="CS27" i="1"/>
  <c r="CR27" i="1"/>
  <c r="CQ27" i="1"/>
  <c r="CP27" i="1"/>
  <c r="CO27" i="1"/>
  <c r="CN27" i="1"/>
  <c r="CM27" i="1"/>
  <c r="CL27" i="1"/>
  <c r="CK27" i="1"/>
  <c r="CJ27" i="1"/>
  <c r="CI27" i="1"/>
  <c r="CH27" i="1"/>
  <c r="CG27" i="1"/>
  <c r="CF27" i="1"/>
  <c r="CE27" i="1"/>
  <c r="CD27" i="1"/>
  <c r="CC27" i="1"/>
  <c r="CB27" i="1"/>
  <c r="CA27" i="1"/>
  <c r="BZ27" i="1"/>
  <c r="BY27" i="1"/>
  <c r="BX27" i="1"/>
  <c r="BW27" i="1"/>
  <c r="BV27" i="1"/>
  <c r="BU27" i="1"/>
  <c r="BT27" i="1"/>
  <c r="BS27" i="1"/>
  <c r="BR27" i="1"/>
  <c r="BQ27" i="1"/>
  <c r="BP27" i="1"/>
  <c r="BO27" i="1"/>
  <c r="BN27" i="1"/>
  <c r="BM27" i="1"/>
  <c r="BL27" i="1"/>
  <c r="BK27" i="1"/>
  <c r="BJ27" i="1"/>
  <c r="BI27" i="1"/>
  <c r="BH27" i="1"/>
  <c r="BG27" i="1"/>
  <c r="BF27" i="1"/>
  <c r="BE27" i="1"/>
  <c r="BD27" i="1"/>
  <c r="BC27" i="1"/>
  <c r="BB27" i="1"/>
  <c r="BA27" i="1"/>
  <c r="AZ27" i="1"/>
  <c r="AY27" i="1"/>
  <c r="AX27" i="1"/>
  <c r="AW27" i="1"/>
  <c r="AV27" i="1"/>
  <c r="AU27" i="1"/>
  <c r="AT27" i="1"/>
  <c r="AS27" i="1"/>
  <c r="AR27" i="1"/>
  <c r="AQ27" i="1"/>
  <c r="AP27" i="1"/>
  <c r="AO27" i="1"/>
  <c r="AN27" i="1"/>
  <c r="AM27" i="1"/>
  <c r="AL27" i="1"/>
  <c r="AK27" i="1"/>
  <c r="AJ27" i="1"/>
  <c r="AI27" i="1"/>
  <c r="AH27" i="1"/>
  <c r="AG27" i="1"/>
  <c r="AF27" i="1"/>
  <c r="AE27" i="1"/>
  <c r="AD27" i="1"/>
  <c r="AC27" i="1"/>
  <c r="AB27" i="1"/>
  <c r="AA27" i="1"/>
  <c r="Z27" i="1"/>
  <c r="Y27" i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DM26" i="1"/>
  <c r="DL26" i="1"/>
  <c r="DK26" i="1"/>
  <c r="DJ26" i="1"/>
  <c r="DI26" i="1"/>
  <c r="DH26" i="1"/>
  <c r="DG26" i="1"/>
  <c r="DF26" i="1"/>
  <c r="DE26" i="1"/>
  <c r="DD26" i="1"/>
  <c r="DC26" i="1"/>
  <c r="DB26" i="1"/>
  <c r="DA26" i="1"/>
  <c r="CZ26" i="1"/>
  <c r="CY26" i="1"/>
  <c r="CX26" i="1"/>
  <c r="CW26" i="1"/>
  <c r="CV26" i="1"/>
  <c r="CU26" i="1"/>
  <c r="CT26" i="1"/>
  <c r="CS26" i="1"/>
  <c r="CR26" i="1"/>
  <c r="CQ26" i="1"/>
  <c r="CP26" i="1"/>
  <c r="CO26" i="1"/>
  <c r="CN26" i="1"/>
  <c r="CM26" i="1"/>
  <c r="CL26" i="1"/>
  <c r="CK26" i="1"/>
  <c r="CJ26" i="1"/>
  <c r="CI26" i="1"/>
  <c r="CH26" i="1"/>
  <c r="CG26" i="1"/>
  <c r="CF26" i="1"/>
  <c r="CE26" i="1"/>
  <c r="CD26" i="1"/>
  <c r="CC26" i="1"/>
  <c r="CB26" i="1"/>
  <c r="CA26" i="1"/>
  <c r="BZ26" i="1"/>
  <c r="BY26" i="1"/>
  <c r="BX26" i="1"/>
  <c r="BW26" i="1"/>
  <c r="BV26" i="1"/>
  <c r="BU26" i="1"/>
  <c r="BT26" i="1"/>
  <c r="BS26" i="1"/>
  <c r="BR26" i="1"/>
  <c r="BQ26" i="1"/>
  <c r="BP26" i="1"/>
  <c r="BO26" i="1"/>
  <c r="BN26" i="1"/>
  <c r="BM26" i="1"/>
  <c r="BL26" i="1"/>
  <c r="BK26" i="1"/>
  <c r="BJ26" i="1"/>
  <c r="BI26" i="1"/>
  <c r="BH26" i="1"/>
  <c r="BG26" i="1"/>
  <c r="BF26" i="1"/>
  <c r="BE26" i="1"/>
  <c r="BD26" i="1"/>
  <c r="BC26" i="1"/>
  <c r="BB26" i="1"/>
  <c r="BA26" i="1"/>
  <c r="AZ26" i="1"/>
  <c r="AY26" i="1"/>
  <c r="AX26" i="1"/>
  <c r="AW26" i="1"/>
  <c r="AV26" i="1"/>
  <c r="AU26" i="1"/>
  <c r="AT26" i="1"/>
  <c r="AS26" i="1"/>
  <c r="AR26" i="1"/>
  <c r="AQ26" i="1"/>
  <c r="AP26" i="1"/>
  <c r="AO26" i="1"/>
  <c r="AN26" i="1"/>
  <c r="AM26" i="1"/>
  <c r="AL26" i="1"/>
  <c r="AK26" i="1"/>
  <c r="AJ26" i="1"/>
  <c r="AI26" i="1"/>
  <c r="AH26" i="1"/>
  <c r="AG26" i="1"/>
  <c r="AF26" i="1"/>
  <c r="AE26" i="1"/>
  <c r="AD26" i="1"/>
  <c r="AC26" i="1"/>
  <c r="AB26" i="1"/>
  <c r="AA26" i="1"/>
  <c r="Z26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DM25" i="1"/>
  <c r="DL25" i="1"/>
  <c r="DK25" i="1"/>
  <c r="DJ25" i="1"/>
  <c r="DI25" i="1"/>
  <c r="DH25" i="1"/>
  <c r="DG25" i="1"/>
  <c r="DF25" i="1"/>
  <c r="DE25" i="1"/>
  <c r="DD25" i="1"/>
  <c r="DC25" i="1"/>
  <c r="DB25" i="1"/>
  <c r="DA25" i="1"/>
  <c r="CZ25" i="1"/>
  <c r="CY25" i="1"/>
  <c r="CX25" i="1"/>
  <c r="CW25" i="1"/>
  <c r="CV25" i="1"/>
  <c r="CU25" i="1"/>
  <c r="CT25" i="1"/>
  <c r="CS25" i="1"/>
  <c r="CR25" i="1"/>
  <c r="CQ25" i="1"/>
  <c r="CP25" i="1"/>
  <c r="CO25" i="1"/>
  <c r="CN25" i="1"/>
  <c r="CM25" i="1"/>
  <c r="CL25" i="1"/>
  <c r="CK25" i="1"/>
  <c r="CJ25" i="1"/>
  <c r="CI25" i="1"/>
  <c r="CH25" i="1"/>
  <c r="CG25" i="1"/>
  <c r="CF25" i="1"/>
  <c r="CE25" i="1"/>
  <c r="CD25" i="1"/>
  <c r="CC25" i="1"/>
  <c r="CB25" i="1"/>
  <c r="CA25" i="1"/>
  <c r="BZ25" i="1"/>
  <c r="BY25" i="1"/>
  <c r="BX25" i="1"/>
  <c r="BW25" i="1"/>
  <c r="BV25" i="1"/>
  <c r="BU25" i="1"/>
  <c r="BT25" i="1"/>
  <c r="BS25" i="1"/>
  <c r="BR25" i="1"/>
  <c r="BQ25" i="1"/>
  <c r="BP25" i="1"/>
  <c r="BO25" i="1"/>
  <c r="BN25" i="1"/>
  <c r="BM25" i="1"/>
  <c r="BL25" i="1"/>
  <c r="BK25" i="1"/>
  <c r="BJ25" i="1"/>
  <c r="BI25" i="1"/>
  <c r="BH25" i="1"/>
  <c r="BG25" i="1"/>
  <c r="BF25" i="1"/>
  <c r="BE25" i="1"/>
  <c r="BD25" i="1"/>
  <c r="BC25" i="1"/>
  <c r="BB25" i="1"/>
  <c r="BA25" i="1"/>
  <c r="AZ25" i="1"/>
  <c r="AY25" i="1"/>
  <c r="AX25" i="1"/>
  <c r="AW25" i="1"/>
  <c r="AV25" i="1"/>
  <c r="AU25" i="1"/>
  <c r="AT25" i="1"/>
  <c r="AS25" i="1"/>
  <c r="AR25" i="1"/>
  <c r="AQ25" i="1"/>
  <c r="AP25" i="1"/>
  <c r="AO25" i="1"/>
  <c r="AN25" i="1"/>
  <c r="AM25" i="1"/>
  <c r="AL25" i="1"/>
  <c r="AK25" i="1"/>
  <c r="AJ25" i="1"/>
  <c r="AI25" i="1"/>
  <c r="AH25" i="1"/>
  <c r="AG25" i="1"/>
  <c r="AF25" i="1"/>
  <c r="AE25" i="1"/>
  <c r="AD25" i="1"/>
  <c r="AC25" i="1"/>
  <c r="AB25" i="1"/>
  <c r="AA25" i="1"/>
  <c r="Z25" i="1"/>
  <c r="Y25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DM24" i="1"/>
  <c r="DL24" i="1"/>
  <c r="DK24" i="1"/>
  <c r="DJ24" i="1"/>
  <c r="DI24" i="1"/>
  <c r="DH24" i="1"/>
  <c r="DG24" i="1"/>
  <c r="DF24" i="1"/>
  <c r="DE24" i="1"/>
  <c r="DD24" i="1"/>
  <c r="DC24" i="1"/>
  <c r="DB24" i="1"/>
  <c r="DA24" i="1"/>
  <c r="CZ24" i="1"/>
  <c r="CY24" i="1"/>
  <c r="CX24" i="1"/>
  <c r="CW24" i="1"/>
  <c r="CV24" i="1"/>
  <c r="CU24" i="1"/>
  <c r="CT24" i="1"/>
  <c r="CS24" i="1"/>
  <c r="CR24" i="1"/>
  <c r="CQ24" i="1"/>
  <c r="CP24" i="1"/>
  <c r="CO24" i="1"/>
  <c r="CN24" i="1"/>
  <c r="CM24" i="1"/>
  <c r="CL24" i="1"/>
  <c r="CK24" i="1"/>
  <c r="CJ24" i="1"/>
  <c r="CI24" i="1"/>
  <c r="CH24" i="1"/>
  <c r="CG24" i="1"/>
  <c r="CF24" i="1"/>
  <c r="CE24" i="1"/>
  <c r="CD24" i="1"/>
  <c r="CC24" i="1"/>
  <c r="CB24" i="1"/>
  <c r="CA24" i="1"/>
  <c r="BZ24" i="1"/>
  <c r="BY24" i="1"/>
  <c r="BX24" i="1"/>
  <c r="BW24" i="1"/>
  <c r="BV24" i="1"/>
  <c r="BU24" i="1"/>
  <c r="BT24" i="1"/>
  <c r="BS24" i="1"/>
  <c r="BR24" i="1"/>
  <c r="BQ24" i="1"/>
  <c r="BP24" i="1"/>
  <c r="BO24" i="1"/>
  <c r="BN24" i="1"/>
  <c r="BM24" i="1"/>
  <c r="BL24" i="1"/>
  <c r="BK24" i="1"/>
  <c r="BJ24" i="1"/>
  <c r="BI24" i="1"/>
  <c r="BH24" i="1"/>
  <c r="BG24" i="1"/>
  <c r="BF24" i="1"/>
  <c r="BE24" i="1"/>
  <c r="BD24" i="1"/>
  <c r="BC24" i="1"/>
  <c r="BB24" i="1"/>
  <c r="BA24" i="1"/>
  <c r="AZ24" i="1"/>
  <c r="AY24" i="1"/>
  <c r="AX24" i="1"/>
  <c r="AW24" i="1"/>
  <c r="AV24" i="1"/>
  <c r="AU24" i="1"/>
  <c r="AT24" i="1"/>
  <c r="AS24" i="1"/>
  <c r="AR24" i="1"/>
  <c r="AQ24" i="1"/>
  <c r="AP24" i="1"/>
  <c r="AO24" i="1"/>
  <c r="AN24" i="1"/>
  <c r="AM24" i="1"/>
  <c r="AL24" i="1"/>
  <c r="AK24" i="1"/>
  <c r="AJ24" i="1"/>
  <c r="AI24" i="1"/>
  <c r="AH24" i="1"/>
  <c r="AG24" i="1"/>
  <c r="AF24" i="1"/>
  <c r="AE24" i="1"/>
  <c r="AD24" i="1"/>
  <c r="AC24" i="1"/>
  <c r="AB24" i="1"/>
  <c r="AA24" i="1"/>
  <c r="Z24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DM23" i="1"/>
  <c r="DL23" i="1"/>
  <c r="DK23" i="1"/>
  <c r="DJ23" i="1"/>
  <c r="DI23" i="1"/>
  <c r="DH23" i="1"/>
  <c r="DG23" i="1"/>
  <c r="DF23" i="1"/>
  <c r="DE23" i="1"/>
  <c r="DD23" i="1"/>
  <c r="DC23" i="1"/>
  <c r="DB23" i="1"/>
  <c r="DA23" i="1"/>
  <c r="CZ23" i="1"/>
  <c r="CY23" i="1"/>
  <c r="CX23" i="1"/>
  <c r="CW23" i="1"/>
  <c r="CV23" i="1"/>
  <c r="CU23" i="1"/>
  <c r="CT23" i="1"/>
  <c r="CS23" i="1"/>
  <c r="CR23" i="1"/>
  <c r="CQ23" i="1"/>
  <c r="CP23" i="1"/>
  <c r="CO23" i="1"/>
  <c r="CN23" i="1"/>
  <c r="CM23" i="1"/>
  <c r="CL23" i="1"/>
  <c r="CK23" i="1"/>
  <c r="CJ23" i="1"/>
  <c r="CI23" i="1"/>
  <c r="CH23" i="1"/>
  <c r="CG23" i="1"/>
  <c r="CF23" i="1"/>
  <c r="CE23" i="1"/>
  <c r="CD23" i="1"/>
  <c r="CC23" i="1"/>
  <c r="CB23" i="1"/>
  <c r="CA23" i="1"/>
  <c r="BZ23" i="1"/>
  <c r="BY23" i="1"/>
  <c r="BX23" i="1"/>
  <c r="BW23" i="1"/>
  <c r="BV23" i="1"/>
  <c r="BU23" i="1"/>
  <c r="BT23" i="1"/>
  <c r="BS23" i="1"/>
  <c r="BR23" i="1"/>
  <c r="BQ23" i="1"/>
  <c r="BP23" i="1"/>
  <c r="BO23" i="1"/>
  <c r="BN23" i="1"/>
  <c r="BM23" i="1"/>
  <c r="BL23" i="1"/>
  <c r="BK23" i="1"/>
  <c r="BJ23" i="1"/>
  <c r="BI23" i="1"/>
  <c r="BH23" i="1"/>
  <c r="BG23" i="1"/>
  <c r="BF23" i="1"/>
  <c r="BE23" i="1"/>
  <c r="BD23" i="1"/>
  <c r="BC23" i="1"/>
  <c r="BB23" i="1"/>
  <c r="BA23" i="1"/>
  <c r="AZ23" i="1"/>
  <c r="AY23" i="1"/>
  <c r="AX23" i="1"/>
  <c r="AW23" i="1"/>
  <c r="AV23" i="1"/>
  <c r="AU23" i="1"/>
  <c r="AT23" i="1"/>
  <c r="AS23" i="1"/>
  <c r="AR23" i="1"/>
  <c r="AQ23" i="1"/>
  <c r="AP23" i="1"/>
  <c r="AO23" i="1"/>
  <c r="AN23" i="1"/>
  <c r="AM23" i="1"/>
  <c r="AL23" i="1"/>
  <c r="AK23" i="1"/>
  <c r="AJ23" i="1"/>
  <c r="AI23" i="1"/>
  <c r="AH23" i="1"/>
  <c r="AG23" i="1"/>
  <c r="AF23" i="1"/>
  <c r="AE23" i="1"/>
  <c r="AD23" i="1"/>
  <c r="AC23" i="1"/>
  <c r="AB23" i="1"/>
  <c r="AA23" i="1"/>
  <c r="Z23" i="1"/>
  <c r="Y23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DM22" i="1"/>
  <c r="DL22" i="1"/>
  <c r="DK22" i="1"/>
  <c r="DJ22" i="1"/>
  <c r="DI22" i="1"/>
  <c r="DH22" i="1"/>
  <c r="DG22" i="1"/>
  <c r="DF22" i="1"/>
  <c r="DE22" i="1"/>
  <c r="DD22" i="1"/>
  <c r="DC22" i="1"/>
  <c r="DB22" i="1"/>
  <c r="DA22" i="1"/>
  <c r="CZ22" i="1"/>
  <c r="CY22" i="1"/>
  <c r="CX22" i="1"/>
  <c r="CW22" i="1"/>
  <c r="CV22" i="1"/>
  <c r="CU22" i="1"/>
  <c r="CT22" i="1"/>
  <c r="CS22" i="1"/>
  <c r="CR22" i="1"/>
  <c r="CQ22" i="1"/>
  <c r="CP22" i="1"/>
  <c r="CO22" i="1"/>
  <c r="CN22" i="1"/>
  <c r="CM22" i="1"/>
  <c r="CL22" i="1"/>
  <c r="CK22" i="1"/>
  <c r="CJ22" i="1"/>
  <c r="CI22" i="1"/>
  <c r="CH22" i="1"/>
  <c r="CG22" i="1"/>
  <c r="CF22" i="1"/>
  <c r="CE22" i="1"/>
  <c r="CD22" i="1"/>
  <c r="CC22" i="1"/>
  <c r="CB22" i="1"/>
  <c r="CA22" i="1"/>
  <c r="BZ22" i="1"/>
  <c r="BY22" i="1"/>
  <c r="BX22" i="1"/>
  <c r="BW22" i="1"/>
  <c r="BV22" i="1"/>
  <c r="BU22" i="1"/>
  <c r="BT22" i="1"/>
  <c r="BS22" i="1"/>
  <c r="BR22" i="1"/>
  <c r="BQ22" i="1"/>
  <c r="BP22" i="1"/>
  <c r="BO22" i="1"/>
  <c r="BN22" i="1"/>
  <c r="BM22" i="1"/>
  <c r="BL22" i="1"/>
  <c r="BK22" i="1"/>
  <c r="BJ22" i="1"/>
  <c r="BI22" i="1"/>
  <c r="BH22" i="1"/>
  <c r="BG22" i="1"/>
  <c r="BF22" i="1"/>
  <c r="BE22" i="1"/>
  <c r="BD22" i="1"/>
  <c r="BC22" i="1"/>
  <c r="BB22" i="1"/>
  <c r="BA22" i="1"/>
  <c r="AZ22" i="1"/>
  <c r="AY22" i="1"/>
  <c r="AX22" i="1"/>
  <c r="AW22" i="1"/>
  <c r="AV22" i="1"/>
  <c r="AU22" i="1"/>
  <c r="AT22" i="1"/>
  <c r="AS22" i="1"/>
  <c r="AR22" i="1"/>
  <c r="AQ22" i="1"/>
  <c r="AP22" i="1"/>
  <c r="AO22" i="1"/>
  <c r="AN22" i="1"/>
  <c r="AM22" i="1"/>
  <c r="AL22" i="1"/>
  <c r="AK22" i="1"/>
  <c r="AJ22" i="1"/>
  <c r="AI22" i="1"/>
  <c r="AH22" i="1"/>
  <c r="AG22" i="1"/>
  <c r="AF22" i="1"/>
  <c r="AE22" i="1"/>
  <c r="AD22" i="1"/>
  <c r="AC22" i="1"/>
  <c r="AB22" i="1"/>
  <c r="AA22" i="1"/>
  <c r="Z22" i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DM21" i="1"/>
  <c r="DL21" i="1"/>
  <c r="DK21" i="1"/>
  <c r="DJ21" i="1"/>
  <c r="DI21" i="1"/>
  <c r="DH21" i="1"/>
  <c r="DG21" i="1"/>
  <c r="DF21" i="1"/>
  <c r="DE21" i="1"/>
  <c r="DD21" i="1"/>
  <c r="DC21" i="1"/>
  <c r="DB21" i="1"/>
  <c r="DA21" i="1"/>
  <c r="CZ21" i="1"/>
  <c r="CY21" i="1"/>
  <c r="CX21" i="1"/>
  <c r="CW21" i="1"/>
  <c r="CV21" i="1"/>
  <c r="CU21" i="1"/>
  <c r="CT21" i="1"/>
  <c r="CS21" i="1"/>
  <c r="CR21" i="1"/>
  <c r="CQ21" i="1"/>
  <c r="CP21" i="1"/>
  <c r="CO21" i="1"/>
  <c r="CN21" i="1"/>
  <c r="CM21" i="1"/>
  <c r="CL21" i="1"/>
  <c r="CK21" i="1"/>
  <c r="CJ21" i="1"/>
  <c r="CI21" i="1"/>
  <c r="CH21" i="1"/>
  <c r="CG21" i="1"/>
  <c r="CF21" i="1"/>
  <c r="CE21" i="1"/>
  <c r="CD21" i="1"/>
  <c r="CC21" i="1"/>
  <c r="CB21" i="1"/>
  <c r="CA21" i="1"/>
  <c r="BZ21" i="1"/>
  <c r="BY21" i="1"/>
  <c r="BX21" i="1"/>
  <c r="BW21" i="1"/>
  <c r="BV21" i="1"/>
  <c r="BU21" i="1"/>
  <c r="BT21" i="1"/>
  <c r="BS21" i="1"/>
  <c r="BR21" i="1"/>
  <c r="BQ21" i="1"/>
  <c r="BP21" i="1"/>
  <c r="BO21" i="1"/>
  <c r="BN21" i="1"/>
  <c r="BM21" i="1"/>
  <c r="BL21" i="1"/>
  <c r="BK21" i="1"/>
  <c r="BJ21" i="1"/>
  <c r="BI21" i="1"/>
  <c r="BH21" i="1"/>
  <c r="BG21" i="1"/>
  <c r="BF21" i="1"/>
  <c r="BE21" i="1"/>
  <c r="BD21" i="1"/>
  <c r="BC21" i="1"/>
  <c r="BB21" i="1"/>
  <c r="BA21" i="1"/>
  <c r="AZ21" i="1"/>
  <c r="AY21" i="1"/>
  <c r="AX21" i="1"/>
  <c r="AW21" i="1"/>
  <c r="AV21" i="1"/>
  <c r="AU21" i="1"/>
  <c r="AT21" i="1"/>
  <c r="AS21" i="1"/>
  <c r="AR21" i="1"/>
  <c r="AQ21" i="1"/>
  <c r="AP21" i="1"/>
  <c r="AO21" i="1"/>
  <c r="AN21" i="1"/>
  <c r="AM21" i="1"/>
  <c r="AL21" i="1"/>
  <c r="AK21" i="1"/>
  <c r="AJ21" i="1"/>
  <c r="AI21" i="1"/>
  <c r="AH21" i="1"/>
  <c r="AG21" i="1"/>
  <c r="AF21" i="1"/>
  <c r="AE21" i="1"/>
  <c r="AD21" i="1"/>
  <c r="AC21" i="1"/>
  <c r="AB21" i="1"/>
  <c r="AA21" i="1"/>
  <c r="Z21" i="1"/>
  <c r="Y21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DM20" i="1"/>
  <c r="DL20" i="1"/>
  <c r="DK20" i="1"/>
  <c r="DJ20" i="1"/>
  <c r="DI20" i="1"/>
  <c r="DH20" i="1"/>
  <c r="DG20" i="1"/>
  <c r="DF20" i="1"/>
  <c r="DE20" i="1"/>
  <c r="DD20" i="1"/>
  <c r="DC20" i="1"/>
  <c r="DB20" i="1"/>
  <c r="DA20" i="1"/>
  <c r="CZ20" i="1"/>
  <c r="CY20" i="1"/>
  <c r="CX20" i="1"/>
  <c r="CW20" i="1"/>
  <c r="CV20" i="1"/>
  <c r="CU20" i="1"/>
  <c r="CT20" i="1"/>
  <c r="CS20" i="1"/>
  <c r="CR20" i="1"/>
  <c r="CQ20" i="1"/>
  <c r="CP20" i="1"/>
  <c r="CO20" i="1"/>
  <c r="CN20" i="1"/>
  <c r="CM20" i="1"/>
  <c r="CL20" i="1"/>
  <c r="CK20" i="1"/>
  <c r="CJ20" i="1"/>
  <c r="CI20" i="1"/>
  <c r="CH20" i="1"/>
  <c r="CG20" i="1"/>
  <c r="CF20" i="1"/>
  <c r="CE20" i="1"/>
  <c r="CD20" i="1"/>
  <c r="CC20" i="1"/>
  <c r="CB20" i="1"/>
  <c r="CA20" i="1"/>
  <c r="BZ20" i="1"/>
  <c r="BY20" i="1"/>
  <c r="BX20" i="1"/>
  <c r="BW20" i="1"/>
  <c r="BV20" i="1"/>
  <c r="BU20" i="1"/>
  <c r="BT20" i="1"/>
  <c r="BS20" i="1"/>
  <c r="BR20" i="1"/>
  <c r="BQ20" i="1"/>
  <c r="BP20" i="1"/>
  <c r="BO20" i="1"/>
  <c r="BN20" i="1"/>
  <c r="BM20" i="1"/>
  <c r="BL20" i="1"/>
  <c r="BK20" i="1"/>
  <c r="BJ20" i="1"/>
  <c r="BI20" i="1"/>
  <c r="BH20" i="1"/>
  <c r="BG20" i="1"/>
  <c r="BF20" i="1"/>
  <c r="BE20" i="1"/>
  <c r="BD20" i="1"/>
  <c r="BC20" i="1"/>
  <c r="BB20" i="1"/>
  <c r="BA20" i="1"/>
  <c r="AZ20" i="1"/>
  <c r="AY20" i="1"/>
  <c r="AX20" i="1"/>
  <c r="AW20" i="1"/>
  <c r="AV20" i="1"/>
  <c r="AU20" i="1"/>
  <c r="AT20" i="1"/>
  <c r="AS20" i="1"/>
  <c r="AR20" i="1"/>
  <c r="AQ20" i="1"/>
  <c r="AP20" i="1"/>
  <c r="AO20" i="1"/>
  <c r="AN20" i="1"/>
  <c r="AM20" i="1"/>
  <c r="AL20" i="1"/>
  <c r="AK20" i="1"/>
  <c r="AJ20" i="1"/>
  <c r="AI20" i="1"/>
  <c r="AH20" i="1"/>
  <c r="AG20" i="1"/>
  <c r="AF20" i="1"/>
  <c r="AE20" i="1"/>
  <c r="AD20" i="1"/>
  <c r="AC20" i="1"/>
  <c r="AB20" i="1"/>
  <c r="AA20" i="1"/>
  <c r="Z20" i="1"/>
  <c r="Y20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DM19" i="1"/>
  <c r="DL19" i="1"/>
  <c r="DK19" i="1"/>
  <c r="DJ19" i="1"/>
  <c r="DI19" i="1"/>
  <c r="DH19" i="1"/>
  <c r="DG19" i="1"/>
  <c r="DF19" i="1"/>
  <c r="DE19" i="1"/>
  <c r="DD19" i="1"/>
  <c r="DC19" i="1"/>
  <c r="DB19" i="1"/>
  <c r="DA19" i="1"/>
  <c r="CZ19" i="1"/>
  <c r="CY19" i="1"/>
  <c r="CX19" i="1"/>
  <c r="CW19" i="1"/>
  <c r="CV19" i="1"/>
  <c r="CU19" i="1"/>
  <c r="CT19" i="1"/>
  <c r="CS19" i="1"/>
  <c r="CR19" i="1"/>
  <c r="CQ19" i="1"/>
  <c r="CP19" i="1"/>
  <c r="CO19" i="1"/>
  <c r="CN19" i="1"/>
  <c r="CM19" i="1"/>
  <c r="CL19" i="1"/>
  <c r="CK19" i="1"/>
  <c r="CJ19" i="1"/>
  <c r="CI19" i="1"/>
  <c r="CH19" i="1"/>
  <c r="CG19" i="1"/>
  <c r="CF19" i="1"/>
  <c r="CE19" i="1"/>
  <c r="CD19" i="1"/>
  <c r="CC19" i="1"/>
  <c r="CB19" i="1"/>
  <c r="CA19" i="1"/>
  <c r="BZ19" i="1"/>
  <c r="BY19" i="1"/>
  <c r="BX19" i="1"/>
  <c r="BW19" i="1"/>
  <c r="BV19" i="1"/>
  <c r="BU19" i="1"/>
  <c r="BT19" i="1"/>
  <c r="BS19" i="1"/>
  <c r="BR19" i="1"/>
  <c r="BQ19" i="1"/>
  <c r="BP19" i="1"/>
  <c r="BO19" i="1"/>
  <c r="BN19" i="1"/>
  <c r="BM19" i="1"/>
  <c r="BL19" i="1"/>
  <c r="BK19" i="1"/>
  <c r="BJ19" i="1"/>
  <c r="BI19" i="1"/>
  <c r="BH19" i="1"/>
  <c r="BG19" i="1"/>
  <c r="BF19" i="1"/>
  <c r="BE19" i="1"/>
  <c r="BD19" i="1"/>
  <c r="BC19" i="1"/>
  <c r="BB19" i="1"/>
  <c r="BA19" i="1"/>
  <c r="AZ19" i="1"/>
  <c r="AY19" i="1"/>
  <c r="AX19" i="1"/>
  <c r="AW19" i="1"/>
  <c r="AV19" i="1"/>
  <c r="AU19" i="1"/>
  <c r="AT19" i="1"/>
  <c r="AS19" i="1"/>
  <c r="AR19" i="1"/>
  <c r="AQ19" i="1"/>
  <c r="AP19" i="1"/>
  <c r="AO19" i="1"/>
  <c r="AN19" i="1"/>
  <c r="AM19" i="1"/>
  <c r="AL19" i="1"/>
  <c r="AK19" i="1"/>
  <c r="AJ19" i="1"/>
  <c r="AI19" i="1"/>
  <c r="AH19" i="1"/>
  <c r="AG19" i="1"/>
  <c r="AF19" i="1"/>
  <c r="AE19" i="1"/>
  <c r="AD19" i="1"/>
  <c r="AC19" i="1"/>
  <c r="AB19" i="1"/>
  <c r="AA19" i="1"/>
  <c r="Z19" i="1"/>
  <c r="Y19" i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DM18" i="1"/>
  <c r="DL18" i="1"/>
  <c r="DK18" i="1"/>
  <c r="DJ18" i="1"/>
  <c r="DI18" i="1"/>
  <c r="DH18" i="1"/>
  <c r="DG18" i="1"/>
  <c r="DF18" i="1"/>
  <c r="DE18" i="1"/>
  <c r="DD18" i="1"/>
  <c r="DC18" i="1"/>
  <c r="DB18" i="1"/>
  <c r="DA18" i="1"/>
  <c r="CZ18" i="1"/>
  <c r="CY18" i="1"/>
  <c r="CX18" i="1"/>
  <c r="CW18" i="1"/>
  <c r="CV18" i="1"/>
  <c r="CU18" i="1"/>
  <c r="CT18" i="1"/>
  <c r="CS18" i="1"/>
  <c r="CR18" i="1"/>
  <c r="CQ18" i="1"/>
  <c r="CP18" i="1"/>
  <c r="CO18" i="1"/>
  <c r="CN18" i="1"/>
  <c r="CM18" i="1"/>
  <c r="CL18" i="1"/>
  <c r="CK18" i="1"/>
  <c r="CJ18" i="1"/>
  <c r="CI18" i="1"/>
  <c r="CH18" i="1"/>
  <c r="CG18" i="1"/>
  <c r="CF18" i="1"/>
  <c r="CE18" i="1"/>
  <c r="CD18" i="1"/>
  <c r="CC18" i="1"/>
  <c r="CB18" i="1"/>
  <c r="CA18" i="1"/>
  <c r="BZ18" i="1"/>
  <c r="BY18" i="1"/>
  <c r="BX18" i="1"/>
  <c r="BW18" i="1"/>
  <c r="BV18" i="1"/>
  <c r="BU18" i="1"/>
  <c r="BT18" i="1"/>
  <c r="BS18" i="1"/>
  <c r="BR18" i="1"/>
  <c r="BQ18" i="1"/>
  <c r="BP18" i="1"/>
  <c r="BO18" i="1"/>
  <c r="BN18" i="1"/>
  <c r="BM18" i="1"/>
  <c r="BL18" i="1"/>
  <c r="BK18" i="1"/>
  <c r="BJ18" i="1"/>
  <c r="BI18" i="1"/>
  <c r="BH18" i="1"/>
  <c r="BG18" i="1"/>
  <c r="BF18" i="1"/>
  <c r="BE18" i="1"/>
  <c r="BD18" i="1"/>
  <c r="BC18" i="1"/>
  <c r="BB18" i="1"/>
  <c r="BA18" i="1"/>
  <c r="AZ18" i="1"/>
  <c r="AY18" i="1"/>
  <c r="AX18" i="1"/>
  <c r="AW18" i="1"/>
  <c r="AV18" i="1"/>
  <c r="AU18" i="1"/>
  <c r="AT18" i="1"/>
  <c r="AS18" i="1"/>
  <c r="AR18" i="1"/>
  <c r="AQ18" i="1"/>
  <c r="AP18" i="1"/>
  <c r="AO18" i="1"/>
  <c r="AN18" i="1"/>
  <c r="AM18" i="1"/>
  <c r="AL18" i="1"/>
  <c r="AK18" i="1"/>
  <c r="AJ18" i="1"/>
  <c r="AI18" i="1"/>
  <c r="AH18" i="1"/>
  <c r="AG18" i="1"/>
  <c r="AF18" i="1"/>
  <c r="AE18" i="1"/>
  <c r="AD18" i="1"/>
  <c r="AC18" i="1"/>
  <c r="AB18" i="1"/>
  <c r="AA18" i="1"/>
  <c r="Z18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DM17" i="1"/>
  <c r="DL17" i="1"/>
  <c r="DK17" i="1"/>
  <c r="DJ17" i="1"/>
  <c r="DI17" i="1"/>
  <c r="DH17" i="1"/>
  <c r="DG17" i="1"/>
  <c r="DF17" i="1"/>
  <c r="DE17" i="1"/>
  <c r="DD17" i="1"/>
  <c r="DC17" i="1"/>
  <c r="DB17" i="1"/>
  <c r="DA17" i="1"/>
  <c r="CZ17" i="1"/>
  <c r="CY17" i="1"/>
  <c r="CX17" i="1"/>
  <c r="CW17" i="1"/>
  <c r="CV17" i="1"/>
  <c r="CU17" i="1"/>
  <c r="CT17" i="1"/>
  <c r="CS17" i="1"/>
  <c r="CR17" i="1"/>
  <c r="CQ17" i="1"/>
  <c r="CP17" i="1"/>
  <c r="CO17" i="1"/>
  <c r="CN17" i="1"/>
  <c r="CM17" i="1"/>
  <c r="CL17" i="1"/>
  <c r="CK17" i="1"/>
  <c r="CJ17" i="1"/>
  <c r="CI17" i="1"/>
  <c r="CH17" i="1"/>
  <c r="CG17" i="1"/>
  <c r="CF17" i="1"/>
  <c r="CE17" i="1"/>
  <c r="CD17" i="1"/>
  <c r="CC17" i="1"/>
  <c r="CB17" i="1"/>
  <c r="CA17" i="1"/>
  <c r="BZ17" i="1"/>
  <c r="BY17" i="1"/>
  <c r="BX17" i="1"/>
  <c r="BW17" i="1"/>
  <c r="BV17" i="1"/>
  <c r="BU17" i="1"/>
  <c r="BT17" i="1"/>
  <c r="BS17" i="1"/>
  <c r="BR17" i="1"/>
  <c r="BQ17" i="1"/>
  <c r="BP17" i="1"/>
  <c r="BO17" i="1"/>
  <c r="BN17" i="1"/>
  <c r="BM17" i="1"/>
  <c r="BL17" i="1"/>
  <c r="BK17" i="1"/>
  <c r="BJ17" i="1"/>
  <c r="BI17" i="1"/>
  <c r="BH17" i="1"/>
  <c r="BG17" i="1"/>
  <c r="BF17" i="1"/>
  <c r="BE17" i="1"/>
  <c r="BD17" i="1"/>
  <c r="BC17" i="1"/>
  <c r="BB17" i="1"/>
  <c r="BA17" i="1"/>
  <c r="AZ17" i="1"/>
  <c r="AY17" i="1"/>
  <c r="AX17" i="1"/>
  <c r="AW17" i="1"/>
  <c r="AV17" i="1"/>
  <c r="AU17" i="1"/>
  <c r="AT17" i="1"/>
  <c r="AS17" i="1"/>
  <c r="AR17" i="1"/>
  <c r="AQ17" i="1"/>
  <c r="AP17" i="1"/>
  <c r="AO17" i="1"/>
  <c r="AN17" i="1"/>
  <c r="AM17" i="1"/>
  <c r="AL17" i="1"/>
  <c r="AK17" i="1"/>
  <c r="AJ17" i="1"/>
  <c r="AI17" i="1"/>
  <c r="AH17" i="1"/>
  <c r="AG17" i="1"/>
  <c r="AF17" i="1"/>
  <c r="AE17" i="1"/>
  <c r="AD17" i="1"/>
  <c r="AC17" i="1"/>
  <c r="AB17" i="1"/>
  <c r="AA17" i="1"/>
  <c r="Z17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DM16" i="1"/>
  <c r="DL16" i="1"/>
  <c r="DK16" i="1"/>
  <c r="DJ16" i="1"/>
  <c r="DI16" i="1"/>
  <c r="DH16" i="1"/>
  <c r="DG16" i="1"/>
  <c r="DF16" i="1"/>
  <c r="DE16" i="1"/>
  <c r="DD16" i="1"/>
  <c r="DC16" i="1"/>
  <c r="DB16" i="1"/>
  <c r="DA16" i="1"/>
  <c r="CZ16" i="1"/>
  <c r="CY16" i="1"/>
  <c r="CX16" i="1"/>
  <c r="CW16" i="1"/>
  <c r="CV16" i="1"/>
  <c r="CU16" i="1"/>
  <c r="CT16" i="1"/>
  <c r="CS16" i="1"/>
  <c r="CR16" i="1"/>
  <c r="CQ16" i="1"/>
  <c r="CP16" i="1"/>
  <c r="CO16" i="1"/>
  <c r="CN16" i="1"/>
  <c r="CM16" i="1"/>
  <c r="CL16" i="1"/>
  <c r="CK16" i="1"/>
  <c r="CJ16" i="1"/>
  <c r="CI16" i="1"/>
  <c r="CH16" i="1"/>
  <c r="CG16" i="1"/>
  <c r="CF16" i="1"/>
  <c r="CE16" i="1"/>
  <c r="CD16" i="1"/>
  <c r="CC16" i="1"/>
  <c r="CB16" i="1"/>
  <c r="CA16" i="1"/>
  <c r="BZ16" i="1"/>
  <c r="BY16" i="1"/>
  <c r="BX16" i="1"/>
  <c r="BW16" i="1"/>
  <c r="BV16" i="1"/>
  <c r="BU16" i="1"/>
  <c r="BT16" i="1"/>
  <c r="BS16" i="1"/>
  <c r="BR16" i="1"/>
  <c r="BQ16" i="1"/>
  <c r="BP16" i="1"/>
  <c r="BO16" i="1"/>
  <c r="BN16" i="1"/>
  <c r="BM16" i="1"/>
  <c r="BL16" i="1"/>
  <c r="BK16" i="1"/>
  <c r="BJ16" i="1"/>
  <c r="BI16" i="1"/>
  <c r="BH16" i="1"/>
  <c r="BG16" i="1"/>
  <c r="BF16" i="1"/>
  <c r="BE16" i="1"/>
  <c r="BD16" i="1"/>
  <c r="BC16" i="1"/>
  <c r="BB16" i="1"/>
  <c r="BA16" i="1"/>
  <c r="AZ16" i="1"/>
  <c r="AY16" i="1"/>
  <c r="AX16" i="1"/>
  <c r="AW16" i="1"/>
  <c r="AV16" i="1"/>
  <c r="AU16" i="1"/>
  <c r="AT16" i="1"/>
  <c r="AS16" i="1"/>
  <c r="AR16" i="1"/>
  <c r="AQ16" i="1"/>
  <c r="AP16" i="1"/>
  <c r="AO16" i="1"/>
  <c r="AN16" i="1"/>
  <c r="AM16" i="1"/>
  <c r="AL16" i="1"/>
  <c r="AK16" i="1"/>
  <c r="AJ16" i="1"/>
  <c r="AI16" i="1"/>
  <c r="AH16" i="1"/>
  <c r="AG16" i="1"/>
  <c r="AF16" i="1"/>
  <c r="AE16" i="1"/>
  <c r="AD16" i="1"/>
  <c r="AC16" i="1"/>
  <c r="AB16" i="1"/>
  <c r="AA16" i="1"/>
  <c r="Z16" i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DM15" i="1"/>
  <c r="DL15" i="1"/>
  <c r="DK15" i="1"/>
  <c r="DJ15" i="1"/>
  <c r="DI15" i="1"/>
  <c r="DH15" i="1"/>
  <c r="DG15" i="1"/>
  <c r="DF15" i="1"/>
  <c r="DE15" i="1"/>
  <c r="DD15" i="1"/>
  <c r="DC15" i="1"/>
  <c r="DB15" i="1"/>
  <c r="DA15" i="1"/>
  <c r="CZ15" i="1"/>
  <c r="CY15" i="1"/>
  <c r="CX15" i="1"/>
  <c r="CW15" i="1"/>
  <c r="CV15" i="1"/>
  <c r="CU15" i="1"/>
  <c r="CT15" i="1"/>
  <c r="CS15" i="1"/>
  <c r="CR15" i="1"/>
  <c r="CQ15" i="1"/>
  <c r="CP15" i="1"/>
  <c r="CO15" i="1"/>
  <c r="CN15" i="1"/>
  <c r="CM15" i="1"/>
  <c r="CL15" i="1"/>
  <c r="CK15" i="1"/>
  <c r="CJ15" i="1"/>
  <c r="CI15" i="1"/>
  <c r="CH15" i="1"/>
  <c r="CG15" i="1"/>
  <c r="CF15" i="1"/>
  <c r="CE15" i="1"/>
  <c r="CD15" i="1"/>
  <c r="CC15" i="1"/>
  <c r="CB15" i="1"/>
  <c r="CA15" i="1"/>
  <c r="BZ15" i="1"/>
  <c r="BY15" i="1"/>
  <c r="BX15" i="1"/>
  <c r="BW15" i="1"/>
  <c r="BV15" i="1"/>
  <c r="BU15" i="1"/>
  <c r="BT15" i="1"/>
  <c r="BS15" i="1"/>
  <c r="BR15" i="1"/>
  <c r="BQ15" i="1"/>
  <c r="BP15" i="1"/>
  <c r="BO15" i="1"/>
  <c r="BN15" i="1"/>
  <c r="BM15" i="1"/>
  <c r="BL15" i="1"/>
  <c r="BK15" i="1"/>
  <c r="BJ15" i="1"/>
  <c r="BI15" i="1"/>
  <c r="BH15" i="1"/>
  <c r="BG15" i="1"/>
  <c r="BF15" i="1"/>
  <c r="BE15" i="1"/>
  <c r="BD15" i="1"/>
  <c r="BC15" i="1"/>
  <c r="BB15" i="1"/>
  <c r="BA15" i="1"/>
  <c r="AZ15" i="1"/>
  <c r="AY15" i="1"/>
  <c r="AX15" i="1"/>
  <c r="AW15" i="1"/>
  <c r="AV15" i="1"/>
  <c r="AU15" i="1"/>
  <c r="AT15" i="1"/>
  <c r="AS15" i="1"/>
  <c r="AR15" i="1"/>
  <c r="AQ15" i="1"/>
  <c r="AP15" i="1"/>
  <c r="AO15" i="1"/>
  <c r="AN15" i="1"/>
  <c r="AM15" i="1"/>
  <c r="AL15" i="1"/>
  <c r="AK15" i="1"/>
  <c r="AJ15" i="1"/>
  <c r="AI15" i="1"/>
  <c r="AH15" i="1"/>
  <c r="AG15" i="1"/>
  <c r="AF15" i="1"/>
  <c r="AE15" i="1"/>
  <c r="AD15" i="1"/>
  <c r="AC15" i="1"/>
  <c r="AB15" i="1"/>
  <c r="AA15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DM14" i="1"/>
  <c r="DL14" i="1"/>
  <c r="DK14" i="1"/>
  <c r="DJ14" i="1"/>
  <c r="DI14" i="1"/>
  <c r="DH14" i="1"/>
  <c r="DG14" i="1"/>
  <c r="DF14" i="1"/>
  <c r="DE14" i="1"/>
  <c r="DD14" i="1"/>
  <c r="DC14" i="1"/>
  <c r="DB14" i="1"/>
  <c r="DA14" i="1"/>
  <c r="CZ14" i="1"/>
  <c r="CY14" i="1"/>
  <c r="CX14" i="1"/>
  <c r="CW14" i="1"/>
  <c r="CV14" i="1"/>
  <c r="CU14" i="1"/>
  <c r="CT14" i="1"/>
  <c r="CS14" i="1"/>
  <c r="CR14" i="1"/>
  <c r="CQ14" i="1"/>
  <c r="CP14" i="1"/>
  <c r="CO14" i="1"/>
  <c r="CN14" i="1"/>
  <c r="CM14" i="1"/>
  <c r="CL14" i="1"/>
  <c r="CK14" i="1"/>
  <c r="CJ14" i="1"/>
  <c r="CI14" i="1"/>
  <c r="CH14" i="1"/>
  <c r="CG14" i="1"/>
  <c r="CF14" i="1"/>
  <c r="CE14" i="1"/>
  <c r="CD14" i="1"/>
  <c r="CC14" i="1"/>
  <c r="CB14" i="1"/>
  <c r="CA14" i="1"/>
  <c r="BZ14" i="1"/>
  <c r="BY14" i="1"/>
  <c r="BX14" i="1"/>
  <c r="BW14" i="1"/>
  <c r="BV14" i="1"/>
  <c r="BU14" i="1"/>
  <c r="BT14" i="1"/>
  <c r="BS14" i="1"/>
  <c r="BR14" i="1"/>
  <c r="BQ14" i="1"/>
  <c r="BP14" i="1"/>
  <c r="BO14" i="1"/>
  <c r="BN14" i="1"/>
  <c r="BM14" i="1"/>
  <c r="BL14" i="1"/>
  <c r="BK14" i="1"/>
  <c r="BJ14" i="1"/>
  <c r="BI14" i="1"/>
  <c r="BH14" i="1"/>
  <c r="BG14" i="1"/>
  <c r="BF14" i="1"/>
  <c r="BE14" i="1"/>
  <c r="BD14" i="1"/>
  <c r="BC14" i="1"/>
  <c r="BB14" i="1"/>
  <c r="BA14" i="1"/>
  <c r="AZ14" i="1"/>
  <c r="AY14" i="1"/>
  <c r="AX14" i="1"/>
  <c r="AW14" i="1"/>
  <c r="AV14" i="1"/>
  <c r="AU14" i="1"/>
  <c r="AT14" i="1"/>
  <c r="AS14" i="1"/>
  <c r="AR14" i="1"/>
  <c r="AQ14" i="1"/>
  <c r="AP14" i="1"/>
  <c r="AO14" i="1"/>
  <c r="AN14" i="1"/>
  <c r="AM14" i="1"/>
  <c r="AL14" i="1"/>
  <c r="AK14" i="1"/>
  <c r="AJ14" i="1"/>
  <c r="AI14" i="1"/>
  <c r="AH14" i="1"/>
  <c r="AG14" i="1"/>
  <c r="AF14" i="1"/>
  <c r="AE14" i="1"/>
  <c r="AD14" i="1"/>
  <c r="AC14" i="1"/>
  <c r="AB14" i="1"/>
  <c r="AA14" i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DM13" i="1"/>
  <c r="DL13" i="1"/>
  <c r="DK13" i="1"/>
  <c r="DJ13" i="1"/>
  <c r="DI13" i="1"/>
  <c r="DH13" i="1"/>
  <c r="DG13" i="1"/>
  <c r="DF13" i="1"/>
  <c r="DE13" i="1"/>
  <c r="DD13" i="1"/>
  <c r="DC13" i="1"/>
  <c r="DB13" i="1"/>
  <c r="DA13" i="1"/>
  <c r="CZ13" i="1"/>
  <c r="CY13" i="1"/>
  <c r="CX13" i="1"/>
  <c r="CW13" i="1"/>
  <c r="CV13" i="1"/>
  <c r="CU13" i="1"/>
  <c r="CT13" i="1"/>
  <c r="CS13" i="1"/>
  <c r="CR13" i="1"/>
  <c r="CQ13" i="1"/>
  <c r="CP13" i="1"/>
  <c r="CO13" i="1"/>
  <c r="CN13" i="1"/>
  <c r="CM13" i="1"/>
  <c r="CL13" i="1"/>
  <c r="CK13" i="1"/>
  <c r="CJ13" i="1"/>
  <c r="CI13" i="1"/>
  <c r="CH13" i="1"/>
  <c r="CG13" i="1"/>
  <c r="CF13" i="1"/>
  <c r="CE13" i="1"/>
  <c r="CD13" i="1"/>
  <c r="CC13" i="1"/>
  <c r="CB13" i="1"/>
  <c r="CA13" i="1"/>
  <c r="BZ13" i="1"/>
  <c r="BY13" i="1"/>
  <c r="BX13" i="1"/>
  <c r="BW13" i="1"/>
  <c r="BV13" i="1"/>
  <c r="BU13" i="1"/>
  <c r="BT13" i="1"/>
  <c r="BS13" i="1"/>
  <c r="BR13" i="1"/>
  <c r="BQ13" i="1"/>
  <c r="BP13" i="1"/>
  <c r="BO13" i="1"/>
  <c r="BN13" i="1"/>
  <c r="BM13" i="1"/>
  <c r="BL13" i="1"/>
  <c r="BK13" i="1"/>
  <c r="BJ13" i="1"/>
  <c r="BI13" i="1"/>
  <c r="BH13" i="1"/>
  <c r="BG13" i="1"/>
  <c r="BF13" i="1"/>
  <c r="BE13" i="1"/>
  <c r="BD13" i="1"/>
  <c r="BC13" i="1"/>
  <c r="BB13" i="1"/>
  <c r="BA13" i="1"/>
  <c r="AZ13" i="1"/>
  <c r="AY13" i="1"/>
  <c r="AX13" i="1"/>
  <c r="AW13" i="1"/>
  <c r="AV13" i="1"/>
  <c r="AU13" i="1"/>
  <c r="AT13" i="1"/>
  <c r="AS13" i="1"/>
  <c r="AR13" i="1"/>
  <c r="AQ13" i="1"/>
  <c r="AP13" i="1"/>
  <c r="AO13" i="1"/>
  <c r="AN13" i="1"/>
  <c r="AM13" i="1"/>
  <c r="AL13" i="1"/>
  <c r="AK13" i="1"/>
  <c r="AJ13" i="1"/>
  <c r="AI13" i="1"/>
  <c r="AH13" i="1"/>
  <c r="AG13" i="1"/>
  <c r="AF13" i="1"/>
  <c r="AE13" i="1"/>
  <c r="AD13" i="1"/>
  <c r="AC13" i="1"/>
  <c r="AB13" i="1"/>
  <c r="AA13" i="1"/>
  <c r="Z13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DM12" i="1"/>
  <c r="DL12" i="1"/>
  <c r="DK12" i="1"/>
  <c r="DJ12" i="1"/>
  <c r="DI12" i="1"/>
  <c r="DH12" i="1"/>
  <c r="DG12" i="1"/>
  <c r="DF12" i="1"/>
  <c r="DE12" i="1"/>
  <c r="DD12" i="1"/>
  <c r="DC12" i="1"/>
  <c r="DB12" i="1"/>
  <c r="DA12" i="1"/>
  <c r="CZ12" i="1"/>
  <c r="CY12" i="1"/>
  <c r="CX12" i="1"/>
  <c r="CW12" i="1"/>
  <c r="CV12" i="1"/>
  <c r="CU12" i="1"/>
  <c r="CT12" i="1"/>
  <c r="CS12" i="1"/>
  <c r="CR12" i="1"/>
  <c r="CQ12" i="1"/>
  <c r="CP12" i="1"/>
  <c r="CO12" i="1"/>
  <c r="CN12" i="1"/>
  <c r="CM12" i="1"/>
  <c r="CL12" i="1"/>
  <c r="CK12" i="1"/>
  <c r="CJ12" i="1"/>
  <c r="CI12" i="1"/>
  <c r="CH12" i="1"/>
  <c r="CG12" i="1"/>
  <c r="CF12" i="1"/>
  <c r="CE12" i="1"/>
  <c r="CD12" i="1"/>
  <c r="CC12" i="1"/>
  <c r="CB12" i="1"/>
  <c r="CA12" i="1"/>
  <c r="BZ12" i="1"/>
  <c r="BY12" i="1"/>
  <c r="BX12" i="1"/>
  <c r="BW12" i="1"/>
  <c r="BV12" i="1"/>
  <c r="BU12" i="1"/>
  <c r="BT12" i="1"/>
  <c r="BS12" i="1"/>
  <c r="BR12" i="1"/>
  <c r="BQ12" i="1"/>
  <c r="BP12" i="1"/>
  <c r="BO12" i="1"/>
  <c r="BN12" i="1"/>
  <c r="BM12" i="1"/>
  <c r="BL12" i="1"/>
  <c r="BK12" i="1"/>
  <c r="BJ12" i="1"/>
  <c r="BI12" i="1"/>
  <c r="BH12" i="1"/>
  <c r="BG12" i="1"/>
  <c r="BF12" i="1"/>
  <c r="BE12" i="1"/>
  <c r="BD12" i="1"/>
  <c r="BC12" i="1"/>
  <c r="BB12" i="1"/>
  <c r="BA12" i="1"/>
  <c r="AZ12" i="1"/>
  <c r="AY12" i="1"/>
  <c r="AX12" i="1"/>
  <c r="AW12" i="1"/>
  <c r="AV12" i="1"/>
  <c r="AU12" i="1"/>
  <c r="AT12" i="1"/>
  <c r="AS12" i="1"/>
  <c r="AR12" i="1"/>
  <c r="AQ12" i="1"/>
  <c r="AP12" i="1"/>
  <c r="AO12" i="1"/>
  <c r="AN12" i="1"/>
  <c r="AM12" i="1"/>
  <c r="AL12" i="1"/>
  <c r="AK12" i="1"/>
  <c r="AJ12" i="1"/>
  <c r="AI12" i="1"/>
  <c r="AH12" i="1"/>
  <c r="AG12" i="1"/>
  <c r="AF12" i="1"/>
  <c r="AE12" i="1"/>
  <c r="AD12" i="1"/>
  <c r="AC12" i="1"/>
  <c r="AB12" i="1"/>
  <c r="AA12" i="1"/>
  <c r="Z12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DM11" i="1"/>
  <c r="DL11" i="1"/>
  <c r="DK11" i="1"/>
  <c r="DJ11" i="1"/>
  <c r="DI11" i="1"/>
  <c r="DH11" i="1"/>
  <c r="DG11" i="1"/>
  <c r="DF11" i="1"/>
  <c r="DE11" i="1"/>
  <c r="DD11" i="1"/>
  <c r="DC11" i="1"/>
  <c r="DB11" i="1"/>
  <c r="DA11" i="1"/>
  <c r="CZ11" i="1"/>
  <c r="CY11" i="1"/>
  <c r="CX11" i="1"/>
  <c r="CW11" i="1"/>
  <c r="CV11" i="1"/>
  <c r="CU11" i="1"/>
  <c r="CT11" i="1"/>
  <c r="CS11" i="1"/>
  <c r="CR11" i="1"/>
  <c r="CQ11" i="1"/>
  <c r="CP11" i="1"/>
  <c r="CO11" i="1"/>
  <c r="CN11" i="1"/>
  <c r="CM11" i="1"/>
  <c r="CL11" i="1"/>
  <c r="CK11" i="1"/>
  <c r="CJ11" i="1"/>
  <c r="CI11" i="1"/>
  <c r="CH11" i="1"/>
  <c r="CG11" i="1"/>
  <c r="CF11" i="1"/>
  <c r="CE11" i="1"/>
  <c r="CD11" i="1"/>
  <c r="CC11" i="1"/>
  <c r="CB11" i="1"/>
  <c r="CA11" i="1"/>
  <c r="BZ11" i="1"/>
  <c r="BY11" i="1"/>
  <c r="BX11" i="1"/>
  <c r="BW11" i="1"/>
  <c r="BV11" i="1"/>
  <c r="BU11" i="1"/>
  <c r="BT11" i="1"/>
  <c r="BS11" i="1"/>
  <c r="BR11" i="1"/>
  <c r="BQ11" i="1"/>
  <c r="BP11" i="1"/>
  <c r="BO11" i="1"/>
  <c r="BN11" i="1"/>
  <c r="BM11" i="1"/>
  <c r="BL11" i="1"/>
  <c r="BK11" i="1"/>
  <c r="BJ11" i="1"/>
  <c r="BI11" i="1"/>
  <c r="BH11" i="1"/>
  <c r="BG11" i="1"/>
  <c r="BF11" i="1"/>
  <c r="BE11" i="1"/>
  <c r="BD11" i="1"/>
  <c r="BC11" i="1"/>
  <c r="BB11" i="1"/>
  <c r="BA11" i="1"/>
  <c r="AZ11" i="1"/>
  <c r="AY11" i="1"/>
  <c r="AX11" i="1"/>
  <c r="AW11" i="1"/>
  <c r="AV11" i="1"/>
  <c r="AU11" i="1"/>
  <c r="AT11" i="1"/>
  <c r="AS11" i="1"/>
  <c r="AR11" i="1"/>
  <c r="AQ11" i="1"/>
  <c r="AP11" i="1"/>
  <c r="AO11" i="1"/>
  <c r="AN11" i="1"/>
  <c r="AM11" i="1"/>
  <c r="AL11" i="1"/>
  <c r="AK11" i="1"/>
  <c r="AJ11" i="1"/>
  <c r="AI11" i="1"/>
  <c r="AH11" i="1"/>
  <c r="AG11" i="1"/>
  <c r="AF11" i="1"/>
  <c r="AE11" i="1"/>
  <c r="AD11" i="1"/>
  <c r="AC11" i="1"/>
  <c r="AB11" i="1"/>
  <c r="AA11" i="1"/>
  <c r="Z11" i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DM10" i="1"/>
  <c r="DL10" i="1"/>
  <c r="DK10" i="1"/>
  <c r="DJ10" i="1"/>
  <c r="DI10" i="1"/>
  <c r="DH10" i="1"/>
  <c r="DG10" i="1"/>
  <c r="DF10" i="1"/>
  <c r="DE10" i="1"/>
  <c r="DD10" i="1"/>
  <c r="DC10" i="1"/>
  <c r="DB10" i="1"/>
  <c r="DA10" i="1"/>
  <c r="CZ10" i="1"/>
  <c r="CY10" i="1"/>
  <c r="CX10" i="1"/>
  <c r="CW10" i="1"/>
  <c r="CV10" i="1"/>
  <c r="CU10" i="1"/>
  <c r="CT10" i="1"/>
  <c r="CS10" i="1"/>
  <c r="CR10" i="1"/>
  <c r="CQ10" i="1"/>
  <c r="CP10" i="1"/>
  <c r="CO10" i="1"/>
  <c r="CN10" i="1"/>
  <c r="CM10" i="1"/>
  <c r="CL10" i="1"/>
  <c r="CK10" i="1"/>
  <c r="CJ10" i="1"/>
  <c r="CI10" i="1"/>
  <c r="CH10" i="1"/>
  <c r="CG10" i="1"/>
  <c r="CF10" i="1"/>
  <c r="CE10" i="1"/>
  <c r="CD10" i="1"/>
  <c r="CC10" i="1"/>
  <c r="CB10" i="1"/>
  <c r="CA10" i="1"/>
  <c r="BZ10" i="1"/>
  <c r="BY10" i="1"/>
  <c r="BX10" i="1"/>
  <c r="BW10" i="1"/>
  <c r="BV10" i="1"/>
  <c r="BU10" i="1"/>
  <c r="BT10" i="1"/>
  <c r="BS10" i="1"/>
  <c r="BR10" i="1"/>
  <c r="BQ10" i="1"/>
  <c r="BP10" i="1"/>
  <c r="BO10" i="1"/>
  <c r="BN10" i="1"/>
  <c r="BM10" i="1"/>
  <c r="BL10" i="1"/>
  <c r="BK10" i="1"/>
  <c r="BJ10" i="1"/>
  <c r="BI10" i="1"/>
  <c r="BH10" i="1"/>
  <c r="BG10" i="1"/>
  <c r="BF10" i="1"/>
  <c r="BE10" i="1"/>
  <c r="BD10" i="1"/>
  <c r="BC10" i="1"/>
  <c r="BB10" i="1"/>
  <c r="BA10" i="1"/>
  <c r="AZ10" i="1"/>
  <c r="AY10" i="1"/>
  <c r="AX10" i="1"/>
  <c r="AW10" i="1"/>
  <c r="AV10" i="1"/>
  <c r="AU10" i="1"/>
  <c r="AT10" i="1"/>
  <c r="AS10" i="1"/>
  <c r="AR10" i="1"/>
  <c r="AQ10" i="1"/>
  <c r="AP10" i="1"/>
  <c r="AO10" i="1"/>
  <c r="AN10" i="1"/>
  <c r="AM10" i="1"/>
  <c r="AL10" i="1"/>
  <c r="AK10" i="1"/>
  <c r="AJ10" i="1"/>
  <c r="AI10" i="1"/>
  <c r="AH10" i="1"/>
  <c r="AG10" i="1"/>
  <c r="AF10" i="1"/>
  <c r="AE10" i="1"/>
  <c r="AD10" i="1"/>
  <c r="AC10" i="1"/>
  <c r="AB10" i="1"/>
  <c r="AA10" i="1"/>
  <c r="Z10" i="1"/>
  <c r="Y10" i="1"/>
  <c r="X10" i="1"/>
  <c r="W10" i="1"/>
  <c r="V10" i="1"/>
  <c r="U10" i="1"/>
  <c r="T10" i="1"/>
  <c r="S10" i="1"/>
  <c r="R10" i="1"/>
  <c r="Q10" i="1"/>
  <c r="P10" i="1"/>
  <c r="O10" i="1"/>
  <c r="N10" i="1"/>
  <c r="M10" i="1"/>
  <c r="L10" i="1"/>
  <c r="C3" i="8"/>
  <c r="B3" i="8"/>
  <c r="P73" i="5" l="1"/>
  <c r="H73" i="5"/>
  <c r="J73" i="5"/>
  <c r="T73" i="5"/>
  <c r="I73" i="5"/>
  <c r="V73" i="5"/>
  <c r="N73" i="5"/>
  <c r="Q73" i="5"/>
  <c r="U73" i="5"/>
  <c r="L73" i="5"/>
  <c r="R73" i="5"/>
  <c r="M73" i="5"/>
  <c r="F53" i="7"/>
  <c r="D68" i="2"/>
  <c r="D68" i="1"/>
  <c r="D68" i="3"/>
  <c r="H78" i="2"/>
  <c r="I84" i="1"/>
  <c r="E69" i="1"/>
  <c r="F70" i="1"/>
  <c r="E71" i="1"/>
  <c r="F72" i="1"/>
  <c r="E73" i="1"/>
  <c r="F74" i="1"/>
  <c r="E75" i="1"/>
  <c r="F76" i="1"/>
  <c r="E77" i="1"/>
  <c r="F78" i="1"/>
  <c r="E79" i="1"/>
  <c r="F80" i="1"/>
  <c r="E81" i="1"/>
  <c r="I69" i="1"/>
  <c r="H70" i="1"/>
  <c r="I71" i="1"/>
  <c r="H72" i="1"/>
  <c r="I73" i="1"/>
  <c r="H74" i="1"/>
  <c r="I75" i="1"/>
  <c r="H76" i="1"/>
  <c r="I77" i="1"/>
  <c r="H78" i="1"/>
  <c r="I79" i="1"/>
  <c r="H80" i="1"/>
  <c r="I81" i="1"/>
  <c r="F82" i="1"/>
  <c r="H82" i="1"/>
  <c r="E83" i="1"/>
  <c r="H83" i="1"/>
  <c r="E84" i="1"/>
  <c r="I120" i="1"/>
  <c r="E120" i="1"/>
  <c r="H119" i="1"/>
  <c r="F119" i="1"/>
  <c r="I118" i="1"/>
  <c r="E118" i="1"/>
  <c r="H117" i="1"/>
  <c r="F117" i="1"/>
  <c r="I116" i="1"/>
  <c r="E116" i="1"/>
  <c r="H115" i="1"/>
  <c r="F115" i="1"/>
  <c r="I114" i="1"/>
  <c r="E114" i="1"/>
  <c r="H113" i="1"/>
  <c r="F113" i="1"/>
  <c r="I112" i="1"/>
  <c r="E112" i="1"/>
  <c r="H111" i="1"/>
  <c r="F111" i="1"/>
  <c r="I110" i="1"/>
  <c r="E110" i="1"/>
  <c r="H109" i="1"/>
  <c r="F109" i="1"/>
  <c r="I108" i="1"/>
  <c r="E108" i="1"/>
  <c r="H107" i="1"/>
  <c r="F107" i="1"/>
  <c r="I106" i="1"/>
  <c r="E106" i="1"/>
  <c r="H105" i="1"/>
  <c r="F105" i="1"/>
  <c r="I104" i="1"/>
  <c r="E104" i="1"/>
  <c r="H103" i="1"/>
  <c r="F103" i="1"/>
  <c r="I102" i="1"/>
  <c r="E102" i="1"/>
  <c r="H101" i="1"/>
  <c r="F101" i="1"/>
  <c r="I100" i="1"/>
  <c r="E100" i="1"/>
  <c r="H99" i="1"/>
  <c r="F99" i="1"/>
  <c r="I98" i="1"/>
  <c r="E98" i="1"/>
  <c r="H97" i="1"/>
  <c r="F97" i="1"/>
  <c r="I96" i="1"/>
  <c r="E96" i="1"/>
  <c r="H95" i="1"/>
  <c r="F95" i="1"/>
  <c r="I94" i="1"/>
  <c r="E94" i="1"/>
  <c r="H93" i="1"/>
  <c r="F93" i="1"/>
  <c r="I92" i="1"/>
  <c r="E92" i="1"/>
  <c r="H91" i="1"/>
  <c r="F91" i="1"/>
  <c r="I90" i="1"/>
  <c r="E90" i="1"/>
  <c r="H89" i="1"/>
  <c r="F89" i="1"/>
  <c r="I88" i="1"/>
  <c r="E88" i="1"/>
  <c r="H87" i="1"/>
  <c r="F87" i="1"/>
  <c r="I86" i="1"/>
  <c r="E86" i="1"/>
  <c r="H85" i="1"/>
  <c r="F85" i="1"/>
  <c r="H120" i="1"/>
  <c r="J120" i="1" s="1"/>
  <c r="F120" i="1"/>
  <c r="I119" i="1"/>
  <c r="E119" i="1"/>
  <c r="G119" i="1" s="1"/>
  <c r="H118" i="1"/>
  <c r="J118" i="1" s="1"/>
  <c r="F118" i="1"/>
  <c r="I117" i="1"/>
  <c r="E117" i="1"/>
  <c r="H116" i="1"/>
  <c r="J116" i="1" s="1"/>
  <c r="F116" i="1"/>
  <c r="I115" i="1"/>
  <c r="E115" i="1"/>
  <c r="G115" i="1" s="1"/>
  <c r="H114" i="1"/>
  <c r="J114" i="1" s="1"/>
  <c r="F114" i="1"/>
  <c r="I113" i="1"/>
  <c r="E113" i="1"/>
  <c r="G113" i="1" s="1"/>
  <c r="H112" i="1"/>
  <c r="J112" i="1" s="1"/>
  <c r="F112" i="1"/>
  <c r="I111" i="1"/>
  <c r="E111" i="1"/>
  <c r="G111" i="1" s="1"/>
  <c r="H110" i="1"/>
  <c r="J110" i="1" s="1"/>
  <c r="F110" i="1"/>
  <c r="I109" i="1"/>
  <c r="E109" i="1"/>
  <c r="G109" i="1" s="1"/>
  <c r="H108" i="1"/>
  <c r="J108" i="1" s="1"/>
  <c r="F108" i="1"/>
  <c r="I107" i="1"/>
  <c r="E107" i="1"/>
  <c r="G107" i="1" s="1"/>
  <c r="H106" i="1"/>
  <c r="J106" i="1" s="1"/>
  <c r="F106" i="1"/>
  <c r="I105" i="1"/>
  <c r="E105" i="1"/>
  <c r="G105" i="1" s="1"/>
  <c r="H104" i="1"/>
  <c r="J104" i="1" s="1"/>
  <c r="F104" i="1"/>
  <c r="I103" i="1"/>
  <c r="E103" i="1"/>
  <c r="G103" i="1" s="1"/>
  <c r="H102" i="1"/>
  <c r="J102" i="1" s="1"/>
  <c r="F102" i="1"/>
  <c r="I101" i="1"/>
  <c r="E101" i="1"/>
  <c r="G101" i="1" s="1"/>
  <c r="H100" i="1"/>
  <c r="J100" i="1" s="1"/>
  <c r="F100" i="1"/>
  <c r="I99" i="1"/>
  <c r="E99" i="1"/>
  <c r="G99" i="1" s="1"/>
  <c r="H98" i="1"/>
  <c r="J98" i="1" s="1"/>
  <c r="F98" i="1"/>
  <c r="I97" i="1"/>
  <c r="E97" i="1"/>
  <c r="G97" i="1" s="1"/>
  <c r="H96" i="1"/>
  <c r="J96" i="1" s="1"/>
  <c r="F96" i="1"/>
  <c r="I95" i="1"/>
  <c r="E95" i="1"/>
  <c r="G95" i="1" s="1"/>
  <c r="H94" i="1"/>
  <c r="J94" i="1" s="1"/>
  <c r="F94" i="1"/>
  <c r="I93" i="1"/>
  <c r="E93" i="1"/>
  <c r="G93" i="1" s="1"/>
  <c r="H92" i="1"/>
  <c r="J92" i="1" s="1"/>
  <c r="F92" i="1"/>
  <c r="I91" i="1"/>
  <c r="E91" i="1"/>
  <c r="G91" i="1" s="1"/>
  <c r="H90" i="1"/>
  <c r="J90" i="1" s="1"/>
  <c r="F90" i="1"/>
  <c r="I89" i="1"/>
  <c r="E89" i="1"/>
  <c r="G89" i="1" s="1"/>
  <c r="H88" i="1"/>
  <c r="J88" i="1" s="1"/>
  <c r="F88" i="1"/>
  <c r="I87" i="1"/>
  <c r="E87" i="1"/>
  <c r="G87" i="1" s="1"/>
  <c r="H86" i="1"/>
  <c r="J86" i="1" s="1"/>
  <c r="F86" i="1"/>
  <c r="I85" i="1"/>
  <c r="E85" i="1"/>
  <c r="G85" i="1" s="1"/>
  <c r="H84" i="1"/>
  <c r="J84" i="1" s="1"/>
  <c r="F84" i="1"/>
  <c r="I83" i="1"/>
  <c r="F69" i="1"/>
  <c r="H69" i="1"/>
  <c r="E70" i="1"/>
  <c r="I70" i="1"/>
  <c r="F71" i="1"/>
  <c r="H71" i="1"/>
  <c r="J71" i="1" s="1"/>
  <c r="E72" i="1"/>
  <c r="I72" i="1"/>
  <c r="F73" i="1"/>
  <c r="H73" i="1"/>
  <c r="E74" i="1"/>
  <c r="I74" i="1"/>
  <c r="F75" i="1"/>
  <c r="H75" i="1"/>
  <c r="J75" i="1" s="1"/>
  <c r="E76" i="1"/>
  <c r="I76" i="1"/>
  <c r="F77" i="1"/>
  <c r="H77" i="1"/>
  <c r="E78" i="1"/>
  <c r="I78" i="1"/>
  <c r="F79" i="1"/>
  <c r="H79" i="1"/>
  <c r="J79" i="1" s="1"/>
  <c r="E80" i="1"/>
  <c r="I80" i="1"/>
  <c r="F81" i="1"/>
  <c r="H81" i="1"/>
  <c r="E82" i="1"/>
  <c r="I82" i="1"/>
  <c r="F83" i="1"/>
  <c r="E69" i="2"/>
  <c r="I69" i="2"/>
  <c r="F70" i="2"/>
  <c r="H70" i="2"/>
  <c r="E71" i="2"/>
  <c r="I71" i="2"/>
  <c r="F72" i="2"/>
  <c r="H72" i="2"/>
  <c r="E73" i="2"/>
  <c r="I73" i="2"/>
  <c r="F74" i="2"/>
  <c r="H74" i="2"/>
  <c r="E75" i="2"/>
  <c r="I75" i="2"/>
  <c r="F76" i="2"/>
  <c r="H76" i="2"/>
  <c r="E77" i="2"/>
  <c r="I77" i="2"/>
  <c r="F78" i="2"/>
  <c r="I120" i="2"/>
  <c r="E120" i="2"/>
  <c r="H119" i="2"/>
  <c r="F119" i="2"/>
  <c r="I118" i="2"/>
  <c r="E118" i="2"/>
  <c r="H117" i="2"/>
  <c r="F117" i="2"/>
  <c r="I116" i="2"/>
  <c r="E116" i="2"/>
  <c r="H115" i="2"/>
  <c r="F115" i="2"/>
  <c r="I114" i="2"/>
  <c r="E114" i="2"/>
  <c r="H113" i="2"/>
  <c r="F113" i="2"/>
  <c r="I112" i="2"/>
  <c r="E112" i="2"/>
  <c r="H111" i="2"/>
  <c r="F111" i="2"/>
  <c r="I110" i="2"/>
  <c r="E110" i="2"/>
  <c r="H109" i="2"/>
  <c r="F109" i="2"/>
  <c r="I108" i="2"/>
  <c r="E108" i="2"/>
  <c r="H107" i="2"/>
  <c r="F107" i="2"/>
  <c r="I106" i="2"/>
  <c r="E106" i="2"/>
  <c r="H105" i="2"/>
  <c r="F105" i="2"/>
  <c r="I104" i="2"/>
  <c r="E104" i="2"/>
  <c r="H103" i="2"/>
  <c r="F103" i="2"/>
  <c r="I102" i="2"/>
  <c r="E102" i="2"/>
  <c r="H101" i="2"/>
  <c r="F101" i="2"/>
  <c r="I100" i="2"/>
  <c r="E100" i="2"/>
  <c r="H99" i="2"/>
  <c r="F99" i="2"/>
  <c r="I98" i="2"/>
  <c r="E98" i="2"/>
  <c r="H97" i="2"/>
  <c r="F97" i="2"/>
  <c r="I96" i="2"/>
  <c r="E96" i="2"/>
  <c r="H95" i="2"/>
  <c r="F95" i="2"/>
  <c r="I94" i="2"/>
  <c r="E94" i="2"/>
  <c r="H93" i="2"/>
  <c r="F93" i="2"/>
  <c r="I92" i="2"/>
  <c r="E92" i="2"/>
  <c r="H91" i="2"/>
  <c r="F91" i="2"/>
  <c r="I90" i="2"/>
  <c r="E90" i="2"/>
  <c r="H89" i="2"/>
  <c r="F89" i="2"/>
  <c r="I88" i="2"/>
  <c r="E88" i="2"/>
  <c r="H87" i="2"/>
  <c r="F87" i="2"/>
  <c r="I86" i="2"/>
  <c r="E86" i="2"/>
  <c r="H85" i="2"/>
  <c r="F85" i="2"/>
  <c r="I84" i="2"/>
  <c r="E84" i="2"/>
  <c r="H83" i="2"/>
  <c r="F83" i="2"/>
  <c r="I82" i="2"/>
  <c r="E82" i="2"/>
  <c r="H81" i="2"/>
  <c r="F81" i="2"/>
  <c r="I80" i="2"/>
  <c r="E80" i="2"/>
  <c r="H79" i="2"/>
  <c r="F79" i="2"/>
  <c r="I78" i="2"/>
  <c r="H120" i="2"/>
  <c r="F120" i="2"/>
  <c r="I119" i="2"/>
  <c r="E119" i="2"/>
  <c r="H118" i="2"/>
  <c r="F118" i="2"/>
  <c r="I117" i="2"/>
  <c r="E117" i="2"/>
  <c r="H116" i="2"/>
  <c r="F116" i="2"/>
  <c r="I115" i="2"/>
  <c r="E115" i="2"/>
  <c r="H114" i="2"/>
  <c r="F114" i="2"/>
  <c r="I113" i="2"/>
  <c r="E113" i="2"/>
  <c r="H112" i="2"/>
  <c r="F112" i="2"/>
  <c r="I111" i="2"/>
  <c r="E111" i="2"/>
  <c r="H110" i="2"/>
  <c r="F110" i="2"/>
  <c r="I109" i="2"/>
  <c r="E109" i="2"/>
  <c r="H108" i="2"/>
  <c r="F108" i="2"/>
  <c r="I107" i="2"/>
  <c r="E107" i="2"/>
  <c r="H106" i="2"/>
  <c r="F106" i="2"/>
  <c r="I105" i="2"/>
  <c r="E105" i="2"/>
  <c r="H104" i="2"/>
  <c r="F104" i="2"/>
  <c r="I103" i="2"/>
  <c r="E103" i="2"/>
  <c r="H102" i="2"/>
  <c r="F102" i="2"/>
  <c r="I101" i="2"/>
  <c r="E101" i="2"/>
  <c r="H100" i="2"/>
  <c r="F100" i="2"/>
  <c r="I99" i="2"/>
  <c r="E99" i="2"/>
  <c r="H98" i="2"/>
  <c r="F98" i="2"/>
  <c r="I97" i="2"/>
  <c r="E97" i="2"/>
  <c r="H96" i="2"/>
  <c r="F96" i="2"/>
  <c r="I95" i="2"/>
  <c r="E95" i="2"/>
  <c r="H94" i="2"/>
  <c r="F94" i="2"/>
  <c r="I93" i="2"/>
  <c r="E93" i="2"/>
  <c r="H92" i="2"/>
  <c r="F92" i="2"/>
  <c r="I91" i="2"/>
  <c r="E91" i="2"/>
  <c r="H90" i="2"/>
  <c r="F90" i="2"/>
  <c r="I89" i="2"/>
  <c r="E89" i="2"/>
  <c r="H88" i="2"/>
  <c r="F88" i="2"/>
  <c r="I87" i="2"/>
  <c r="E87" i="2"/>
  <c r="H86" i="2"/>
  <c r="F86" i="2"/>
  <c r="I85" i="2"/>
  <c r="E85" i="2"/>
  <c r="H84" i="2"/>
  <c r="F84" i="2"/>
  <c r="I83" i="2"/>
  <c r="E83" i="2"/>
  <c r="H82" i="2"/>
  <c r="F82" i="2"/>
  <c r="I81" i="2"/>
  <c r="E81" i="2"/>
  <c r="H80" i="2"/>
  <c r="F80" i="2"/>
  <c r="I79" i="2"/>
  <c r="E79" i="2"/>
  <c r="F69" i="2"/>
  <c r="H69" i="2"/>
  <c r="J69" i="2" s="1"/>
  <c r="E70" i="2"/>
  <c r="G70" i="2" s="1"/>
  <c r="I70" i="2"/>
  <c r="F71" i="2"/>
  <c r="H71" i="2"/>
  <c r="J71" i="2" s="1"/>
  <c r="E72" i="2"/>
  <c r="G72" i="2" s="1"/>
  <c r="I72" i="2"/>
  <c r="F73" i="2"/>
  <c r="H73" i="2"/>
  <c r="J73" i="2" s="1"/>
  <c r="E74" i="2"/>
  <c r="G74" i="2" s="1"/>
  <c r="I74" i="2"/>
  <c r="F75" i="2"/>
  <c r="H75" i="2"/>
  <c r="J75" i="2" s="1"/>
  <c r="E76" i="2"/>
  <c r="G76" i="2" s="1"/>
  <c r="I76" i="2"/>
  <c r="F77" i="2"/>
  <c r="H77" i="2"/>
  <c r="J77" i="2" s="1"/>
  <c r="E78" i="2"/>
  <c r="G78" i="2" s="1"/>
  <c r="E69" i="3"/>
  <c r="I69" i="3"/>
  <c r="F70" i="3"/>
  <c r="H70" i="3"/>
  <c r="E71" i="3"/>
  <c r="I71" i="3"/>
  <c r="F72" i="3"/>
  <c r="H72" i="3"/>
  <c r="E73" i="3"/>
  <c r="I73" i="3"/>
  <c r="H120" i="3"/>
  <c r="F120" i="3"/>
  <c r="I119" i="3"/>
  <c r="E119" i="3"/>
  <c r="H118" i="3"/>
  <c r="F118" i="3"/>
  <c r="I117" i="3"/>
  <c r="E117" i="3"/>
  <c r="H116" i="3"/>
  <c r="F116" i="3"/>
  <c r="I115" i="3"/>
  <c r="E115" i="3"/>
  <c r="H114" i="3"/>
  <c r="F114" i="3"/>
  <c r="I113" i="3"/>
  <c r="E113" i="3"/>
  <c r="H112" i="3"/>
  <c r="F112" i="3"/>
  <c r="I111" i="3"/>
  <c r="E111" i="3"/>
  <c r="H110" i="3"/>
  <c r="F110" i="3"/>
  <c r="I109" i="3"/>
  <c r="E109" i="3"/>
  <c r="H108" i="3"/>
  <c r="F108" i="3"/>
  <c r="I107" i="3"/>
  <c r="E107" i="3"/>
  <c r="H106" i="3"/>
  <c r="F106" i="3"/>
  <c r="I105" i="3"/>
  <c r="E105" i="3"/>
  <c r="H104" i="3"/>
  <c r="F104" i="3"/>
  <c r="I103" i="3"/>
  <c r="E103" i="3"/>
  <c r="H102" i="3"/>
  <c r="F102" i="3"/>
  <c r="I101" i="3"/>
  <c r="E101" i="3"/>
  <c r="H100" i="3"/>
  <c r="I120" i="3"/>
  <c r="E120" i="3"/>
  <c r="H119" i="3"/>
  <c r="F119" i="3"/>
  <c r="I118" i="3"/>
  <c r="E118" i="3"/>
  <c r="H117" i="3"/>
  <c r="F117" i="3"/>
  <c r="I116" i="3"/>
  <c r="E116" i="3"/>
  <c r="H115" i="3"/>
  <c r="F115" i="3"/>
  <c r="I114" i="3"/>
  <c r="E114" i="3"/>
  <c r="H113" i="3"/>
  <c r="F113" i="3"/>
  <c r="I112" i="3"/>
  <c r="E112" i="3"/>
  <c r="H111" i="3"/>
  <c r="F111" i="3"/>
  <c r="I110" i="3"/>
  <c r="E110" i="3"/>
  <c r="H109" i="3"/>
  <c r="F109" i="3"/>
  <c r="I108" i="3"/>
  <c r="E108" i="3"/>
  <c r="H107" i="3"/>
  <c r="F107" i="3"/>
  <c r="I106" i="3"/>
  <c r="E106" i="3"/>
  <c r="H105" i="3"/>
  <c r="F105" i="3"/>
  <c r="I104" i="3"/>
  <c r="E104" i="3"/>
  <c r="H103" i="3"/>
  <c r="F103" i="3"/>
  <c r="I102" i="3"/>
  <c r="E102" i="3"/>
  <c r="H101" i="3"/>
  <c r="F101" i="3"/>
  <c r="I100" i="3"/>
  <c r="E100" i="3"/>
  <c r="H99" i="3"/>
  <c r="F99" i="3"/>
  <c r="I98" i="3"/>
  <c r="E98" i="3"/>
  <c r="H97" i="3"/>
  <c r="F97" i="3"/>
  <c r="I96" i="3"/>
  <c r="F100" i="3"/>
  <c r="I99" i="3"/>
  <c r="E99" i="3"/>
  <c r="G99" i="3" s="1"/>
  <c r="H98" i="3"/>
  <c r="E96" i="3"/>
  <c r="H95" i="3"/>
  <c r="F95" i="3"/>
  <c r="I94" i="3"/>
  <c r="E94" i="3"/>
  <c r="H93" i="3"/>
  <c r="F93" i="3"/>
  <c r="I92" i="3"/>
  <c r="E92" i="3"/>
  <c r="H91" i="3"/>
  <c r="F91" i="3"/>
  <c r="I90" i="3"/>
  <c r="E90" i="3"/>
  <c r="H89" i="3"/>
  <c r="F89" i="3"/>
  <c r="I88" i="3"/>
  <c r="E88" i="3"/>
  <c r="H87" i="3"/>
  <c r="F87" i="3"/>
  <c r="I86" i="3"/>
  <c r="E86" i="3"/>
  <c r="H85" i="3"/>
  <c r="F85" i="3"/>
  <c r="I84" i="3"/>
  <c r="E84" i="3"/>
  <c r="H83" i="3"/>
  <c r="F83" i="3"/>
  <c r="I82" i="3"/>
  <c r="E82" i="3"/>
  <c r="H81" i="3"/>
  <c r="F81" i="3"/>
  <c r="I80" i="3"/>
  <c r="E80" i="3"/>
  <c r="H79" i="3"/>
  <c r="F79" i="3"/>
  <c r="I78" i="3"/>
  <c r="E78" i="3"/>
  <c r="H77" i="3"/>
  <c r="F77" i="3"/>
  <c r="I76" i="3"/>
  <c r="E76" i="3"/>
  <c r="H75" i="3"/>
  <c r="F75" i="3"/>
  <c r="I74" i="3"/>
  <c r="F98" i="3"/>
  <c r="I97" i="3"/>
  <c r="E97" i="3"/>
  <c r="G97" i="3" s="1"/>
  <c r="H96" i="3"/>
  <c r="J96" i="3" s="1"/>
  <c r="F96" i="3"/>
  <c r="I95" i="3"/>
  <c r="E95" i="3"/>
  <c r="G95" i="3" s="1"/>
  <c r="H94" i="3"/>
  <c r="J94" i="3" s="1"/>
  <c r="F94" i="3"/>
  <c r="I93" i="3"/>
  <c r="E93" i="3"/>
  <c r="G93" i="3" s="1"/>
  <c r="H92" i="3"/>
  <c r="J92" i="3" s="1"/>
  <c r="F92" i="3"/>
  <c r="I91" i="3"/>
  <c r="E91" i="3"/>
  <c r="G91" i="3" s="1"/>
  <c r="H90" i="3"/>
  <c r="J90" i="3" s="1"/>
  <c r="F90" i="3"/>
  <c r="I89" i="3"/>
  <c r="E89" i="3"/>
  <c r="G89" i="3" s="1"/>
  <c r="H88" i="3"/>
  <c r="J88" i="3" s="1"/>
  <c r="F88" i="3"/>
  <c r="I87" i="3"/>
  <c r="E87" i="3"/>
  <c r="G87" i="3" s="1"/>
  <c r="H86" i="3"/>
  <c r="J86" i="3" s="1"/>
  <c r="F86" i="3"/>
  <c r="I85" i="3"/>
  <c r="E85" i="3"/>
  <c r="G85" i="3" s="1"/>
  <c r="H84" i="3"/>
  <c r="J84" i="3" s="1"/>
  <c r="F84" i="3"/>
  <c r="I83" i="3"/>
  <c r="E83" i="3"/>
  <c r="G83" i="3" s="1"/>
  <c r="H82" i="3"/>
  <c r="J82" i="3" s="1"/>
  <c r="F82" i="3"/>
  <c r="I81" i="3"/>
  <c r="E81" i="3"/>
  <c r="G81" i="3" s="1"/>
  <c r="H80" i="3"/>
  <c r="J80" i="3" s="1"/>
  <c r="F80" i="3"/>
  <c r="I79" i="3"/>
  <c r="E79" i="3"/>
  <c r="G79" i="3" s="1"/>
  <c r="H78" i="3"/>
  <c r="J78" i="3" s="1"/>
  <c r="F78" i="3"/>
  <c r="I77" i="3"/>
  <c r="E77" i="3"/>
  <c r="G77" i="3" s="1"/>
  <c r="H76" i="3"/>
  <c r="J76" i="3" s="1"/>
  <c r="F76" i="3"/>
  <c r="I75" i="3"/>
  <c r="E75" i="3"/>
  <c r="G75" i="3" s="1"/>
  <c r="H74" i="3"/>
  <c r="J74" i="3" s="1"/>
  <c r="F74" i="3"/>
  <c r="F69" i="3"/>
  <c r="H69" i="3"/>
  <c r="E70" i="3"/>
  <c r="I70" i="3"/>
  <c r="F71" i="3"/>
  <c r="H71" i="3"/>
  <c r="E72" i="3"/>
  <c r="I72" i="3"/>
  <c r="F73" i="3"/>
  <c r="H73" i="3"/>
  <c r="E74" i="3"/>
  <c r="F4" i="7"/>
  <c r="F6" i="7"/>
  <c r="F8" i="7"/>
  <c r="F10" i="7"/>
  <c r="F12" i="7"/>
  <c r="F14" i="7"/>
  <c r="F16" i="7"/>
  <c r="F18" i="7"/>
  <c r="F20" i="7"/>
  <c r="F22" i="7"/>
  <c r="F24" i="7"/>
  <c r="F26" i="7"/>
  <c r="F28" i="7"/>
  <c r="F30" i="7"/>
  <c r="F32" i="7"/>
  <c r="F34" i="7"/>
  <c r="F36" i="7"/>
  <c r="F38" i="7"/>
  <c r="F40" i="7"/>
  <c r="F42" i="7"/>
  <c r="F44" i="7"/>
  <c r="F46" i="7"/>
  <c r="F48" i="7"/>
  <c r="F50" i="7"/>
  <c r="F52" i="7"/>
  <c r="F54" i="7"/>
  <c r="B2" i="7"/>
  <c r="T111" i="5" s="1"/>
  <c r="Q68" i="7" s="1"/>
  <c r="F3" i="7"/>
  <c r="F5" i="7"/>
  <c r="F7" i="7"/>
  <c r="F9" i="7"/>
  <c r="F11" i="7"/>
  <c r="F13" i="7"/>
  <c r="F15" i="7"/>
  <c r="F17" i="7"/>
  <c r="F19" i="7"/>
  <c r="F21" i="7"/>
  <c r="F23" i="7"/>
  <c r="F25" i="7"/>
  <c r="F27" i="7"/>
  <c r="F29" i="7"/>
  <c r="F31" i="7"/>
  <c r="F33" i="7"/>
  <c r="F35" i="7"/>
  <c r="F37" i="7"/>
  <c r="F39" i="7"/>
  <c r="F41" i="7"/>
  <c r="F43" i="7"/>
  <c r="F45" i="7"/>
  <c r="F47" i="7"/>
  <c r="F49" i="7"/>
  <c r="F51" i="7"/>
  <c r="T112" i="5"/>
  <c r="Q111" i="5" l="1"/>
  <c r="N68" i="7" s="1"/>
  <c r="U111" i="5"/>
  <c r="R68" i="7" s="1"/>
  <c r="P111" i="5"/>
  <c r="M68" i="7" s="1"/>
  <c r="V111" i="5"/>
  <c r="S68" i="7" s="1"/>
  <c r="R111" i="5"/>
  <c r="O68" i="7" s="1"/>
  <c r="N111" i="5"/>
  <c r="K68" i="7" s="1"/>
  <c r="H111" i="5"/>
  <c r="E68" i="7" s="1"/>
  <c r="L111" i="5"/>
  <c r="I68" i="7" s="1"/>
  <c r="M111" i="5"/>
  <c r="J68" i="7" s="1"/>
  <c r="I111" i="5"/>
  <c r="F68" i="7" s="1"/>
  <c r="J111" i="5"/>
  <c r="G68" i="7" s="1"/>
  <c r="V105" i="5"/>
  <c r="S66" i="7" s="1"/>
  <c r="Q105" i="5"/>
  <c r="N66" i="7" s="1"/>
  <c r="L105" i="5"/>
  <c r="I66" i="7" s="1"/>
  <c r="V102" i="5"/>
  <c r="S65" i="7" s="1"/>
  <c r="Q102" i="5"/>
  <c r="N65" i="7" s="1"/>
  <c r="L102" i="5"/>
  <c r="I65" i="7" s="1"/>
  <c r="V99" i="5"/>
  <c r="S64" i="7" s="1"/>
  <c r="Q99" i="5"/>
  <c r="N64" i="7" s="1"/>
  <c r="L99" i="5"/>
  <c r="I64" i="7" s="1"/>
  <c r="V78" i="5"/>
  <c r="S57" i="7" s="1"/>
  <c r="Q78" i="5"/>
  <c r="N57" i="7" s="1"/>
  <c r="L78" i="5"/>
  <c r="I57" i="7" s="1"/>
  <c r="U105" i="5"/>
  <c r="R66" i="7" s="1"/>
  <c r="P105" i="5"/>
  <c r="M66" i="7" s="1"/>
  <c r="J105" i="5"/>
  <c r="G66" i="7" s="1"/>
  <c r="U102" i="5"/>
  <c r="R65" i="7" s="1"/>
  <c r="P102" i="5"/>
  <c r="M65" i="7" s="1"/>
  <c r="J102" i="5"/>
  <c r="G65" i="7" s="1"/>
  <c r="U99" i="5"/>
  <c r="R64" i="7" s="1"/>
  <c r="P99" i="5"/>
  <c r="M64" i="7" s="1"/>
  <c r="J99" i="5"/>
  <c r="G64" i="7" s="1"/>
  <c r="U78" i="5"/>
  <c r="R57" i="7" s="1"/>
  <c r="P78" i="5"/>
  <c r="M57" i="7" s="1"/>
  <c r="J78" i="5"/>
  <c r="G57" i="7" s="1"/>
  <c r="T105" i="5"/>
  <c r="Q66" i="7" s="1"/>
  <c r="N105" i="5"/>
  <c r="K66" i="7" s="1"/>
  <c r="I105" i="5"/>
  <c r="F66" i="7" s="1"/>
  <c r="T102" i="5"/>
  <c r="Q65" i="7" s="1"/>
  <c r="N102" i="5"/>
  <c r="K65" i="7" s="1"/>
  <c r="I102" i="5"/>
  <c r="F65" i="7" s="1"/>
  <c r="T99" i="5"/>
  <c r="Q64" i="7" s="1"/>
  <c r="N99" i="5"/>
  <c r="K64" i="7" s="1"/>
  <c r="I99" i="5"/>
  <c r="F64" i="7" s="1"/>
  <c r="T78" i="5"/>
  <c r="Q57" i="7" s="1"/>
  <c r="N78" i="5"/>
  <c r="K57" i="7" s="1"/>
  <c r="I78" i="5"/>
  <c r="F57" i="7" s="1"/>
  <c r="R105" i="5"/>
  <c r="O66" i="7" s="1"/>
  <c r="M105" i="5"/>
  <c r="J66" i="7" s="1"/>
  <c r="H105" i="5"/>
  <c r="E66" i="7" s="1"/>
  <c r="R102" i="5"/>
  <c r="O65" i="7" s="1"/>
  <c r="M102" i="5"/>
  <c r="J65" i="7" s="1"/>
  <c r="H102" i="5"/>
  <c r="E65" i="7" s="1"/>
  <c r="R99" i="5"/>
  <c r="O64" i="7" s="1"/>
  <c r="M99" i="5"/>
  <c r="J64" i="7" s="1"/>
  <c r="H99" i="5"/>
  <c r="E64" i="7" s="1"/>
  <c r="R78" i="5"/>
  <c r="O57" i="7" s="1"/>
  <c r="M78" i="5"/>
  <c r="J57" i="7" s="1"/>
  <c r="H78" i="5"/>
  <c r="E57" i="7" s="1"/>
  <c r="U108" i="5"/>
  <c r="R67" i="7" s="1"/>
  <c r="P108" i="5"/>
  <c r="M67" i="7" s="1"/>
  <c r="V108" i="5"/>
  <c r="S67" i="7" s="1"/>
  <c r="T108" i="5"/>
  <c r="Q67" i="7" s="1"/>
  <c r="N108" i="5"/>
  <c r="K67" i="7" s="1"/>
  <c r="L108" i="5"/>
  <c r="I67" i="7" s="1"/>
  <c r="R108" i="5"/>
  <c r="O67" i="7" s="1"/>
  <c r="M108" i="5"/>
  <c r="J67" i="7" s="1"/>
  <c r="Q108" i="5"/>
  <c r="N67" i="7" s="1"/>
  <c r="J108" i="5"/>
  <c r="G67" i="7" s="1"/>
  <c r="U96" i="5"/>
  <c r="R63" i="7" s="1"/>
  <c r="P96" i="5"/>
  <c r="M63" i="7" s="1"/>
  <c r="J96" i="5"/>
  <c r="G63" i="7" s="1"/>
  <c r="U93" i="5"/>
  <c r="R62" i="7" s="1"/>
  <c r="P93" i="5"/>
  <c r="M62" i="7" s="1"/>
  <c r="J93" i="5"/>
  <c r="G62" i="7" s="1"/>
  <c r="U90" i="5"/>
  <c r="R61" i="7" s="1"/>
  <c r="P90" i="5"/>
  <c r="M61" i="7" s="1"/>
  <c r="J90" i="5"/>
  <c r="G61" i="7" s="1"/>
  <c r="U87" i="5"/>
  <c r="R60" i="7" s="1"/>
  <c r="P87" i="5"/>
  <c r="M60" i="7" s="1"/>
  <c r="I108" i="5"/>
  <c r="F67" i="7" s="1"/>
  <c r="T96" i="5"/>
  <c r="Q63" i="7" s="1"/>
  <c r="N96" i="5"/>
  <c r="K63" i="7" s="1"/>
  <c r="I96" i="5"/>
  <c r="F63" i="7" s="1"/>
  <c r="T93" i="5"/>
  <c r="Q62" i="7" s="1"/>
  <c r="N93" i="5"/>
  <c r="K62" i="7" s="1"/>
  <c r="I93" i="5"/>
  <c r="F62" i="7" s="1"/>
  <c r="T90" i="5"/>
  <c r="Q61" i="7" s="1"/>
  <c r="N90" i="5"/>
  <c r="K61" i="7" s="1"/>
  <c r="I90" i="5"/>
  <c r="F61" i="7" s="1"/>
  <c r="T87" i="5"/>
  <c r="Q60" i="7" s="1"/>
  <c r="N87" i="5"/>
  <c r="K60" i="7" s="1"/>
  <c r="H108" i="5"/>
  <c r="E67" i="7" s="1"/>
  <c r="R96" i="5"/>
  <c r="O63" i="7" s="1"/>
  <c r="M96" i="5"/>
  <c r="J63" i="7" s="1"/>
  <c r="H96" i="5"/>
  <c r="E63" i="7" s="1"/>
  <c r="R93" i="5"/>
  <c r="O62" i="7" s="1"/>
  <c r="M93" i="5"/>
  <c r="J62" i="7" s="1"/>
  <c r="H93" i="5"/>
  <c r="E62" i="7" s="1"/>
  <c r="R90" i="5"/>
  <c r="O61" i="7" s="1"/>
  <c r="M90" i="5"/>
  <c r="J61" i="7" s="1"/>
  <c r="H90" i="5"/>
  <c r="E61" i="7" s="1"/>
  <c r="R87" i="5"/>
  <c r="O60" i="7" s="1"/>
  <c r="M87" i="5"/>
  <c r="J60" i="7" s="1"/>
  <c r="V96" i="5"/>
  <c r="S63" i="7" s="1"/>
  <c r="Q96" i="5"/>
  <c r="N63" i="7" s="1"/>
  <c r="L96" i="5"/>
  <c r="I63" i="7" s="1"/>
  <c r="V93" i="5"/>
  <c r="S62" i="7" s="1"/>
  <c r="Q93" i="5"/>
  <c r="N62" i="7" s="1"/>
  <c r="L93" i="5"/>
  <c r="I62" i="7" s="1"/>
  <c r="V90" i="5"/>
  <c r="S61" i="7" s="1"/>
  <c r="Q90" i="5"/>
  <c r="N61" i="7" s="1"/>
  <c r="L90" i="5"/>
  <c r="I61" i="7" s="1"/>
  <c r="V87" i="5"/>
  <c r="S60" i="7" s="1"/>
  <c r="Q87" i="5"/>
  <c r="N60" i="7" s="1"/>
  <c r="L87" i="5"/>
  <c r="I60" i="7" s="1"/>
  <c r="J87" i="5"/>
  <c r="G60" i="7" s="1"/>
  <c r="U84" i="5"/>
  <c r="R59" i="7" s="1"/>
  <c r="P84" i="5"/>
  <c r="M59" i="7" s="1"/>
  <c r="J84" i="5"/>
  <c r="G59" i="7" s="1"/>
  <c r="U81" i="5"/>
  <c r="R58" i="7" s="1"/>
  <c r="P81" i="5"/>
  <c r="M58" i="7" s="1"/>
  <c r="J81" i="5"/>
  <c r="G58" i="7" s="1"/>
  <c r="I87" i="5"/>
  <c r="F60" i="7" s="1"/>
  <c r="N84" i="5"/>
  <c r="K59" i="7" s="1"/>
  <c r="T81" i="5"/>
  <c r="Q58" i="7" s="1"/>
  <c r="I81" i="5"/>
  <c r="F58" i="7" s="1"/>
  <c r="R84" i="5"/>
  <c r="O59" i="7" s="1"/>
  <c r="M84" i="5"/>
  <c r="J59" i="7" s="1"/>
  <c r="R81" i="5"/>
  <c r="O58" i="7" s="1"/>
  <c r="H81" i="5"/>
  <c r="E58" i="7" s="1"/>
  <c r="V84" i="5"/>
  <c r="S59" i="7" s="1"/>
  <c r="Q84" i="5"/>
  <c r="N59" i="7" s="1"/>
  <c r="L84" i="5"/>
  <c r="I59" i="7" s="1"/>
  <c r="V81" i="5"/>
  <c r="S58" i="7" s="1"/>
  <c r="Q81" i="5"/>
  <c r="N58" i="7" s="1"/>
  <c r="L81" i="5"/>
  <c r="I58" i="7" s="1"/>
  <c r="T84" i="5"/>
  <c r="Q59" i="7" s="1"/>
  <c r="I84" i="5"/>
  <c r="F59" i="7" s="1"/>
  <c r="N81" i="5"/>
  <c r="K58" i="7" s="1"/>
  <c r="H87" i="5"/>
  <c r="E60" i="7" s="1"/>
  <c r="H84" i="5"/>
  <c r="E59" i="7" s="1"/>
  <c r="M81" i="5"/>
  <c r="J58" i="7" s="1"/>
  <c r="G3" i="7"/>
  <c r="G117" i="1"/>
  <c r="C2" i="7"/>
  <c r="B76" i="7" s="1"/>
  <c r="G26" i="7"/>
  <c r="G41" i="7"/>
  <c r="G32" i="7"/>
  <c r="G11" i="7"/>
  <c r="G44" i="7"/>
  <c r="G46" i="7"/>
  <c r="G30" i="7"/>
  <c r="G14" i="7"/>
  <c r="G36" i="7"/>
  <c r="G45" i="7"/>
  <c r="G29" i="7"/>
  <c r="G13" i="7"/>
  <c r="G40" i="7"/>
  <c r="G20" i="7"/>
  <c r="G47" i="7"/>
  <c r="G31" i="7"/>
  <c r="G15" i="7"/>
  <c r="G42" i="7"/>
  <c r="G8" i="7"/>
  <c r="G9" i="7"/>
  <c r="G43" i="7"/>
  <c r="G54" i="7"/>
  <c r="G38" i="7"/>
  <c r="G22" i="7"/>
  <c r="G6" i="7"/>
  <c r="G53" i="7"/>
  <c r="G37" i="7"/>
  <c r="G21" i="7"/>
  <c r="G5" i="7"/>
  <c r="G28" i="7"/>
  <c r="G4" i="7"/>
  <c r="G39" i="7"/>
  <c r="G23" i="7"/>
  <c r="G7" i="7"/>
  <c r="G16" i="7"/>
  <c r="G10" i="7"/>
  <c r="G25" i="7"/>
  <c r="G12" i="7"/>
  <c r="G27" i="7"/>
  <c r="G50" i="7"/>
  <c r="G34" i="7"/>
  <c r="G18" i="7"/>
  <c r="G52" i="7"/>
  <c r="G49" i="7"/>
  <c r="G33" i="7"/>
  <c r="G17" i="7"/>
  <c r="G48" i="7"/>
  <c r="G24" i="7"/>
  <c r="G51" i="7"/>
  <c r="G35" i="7"/>
  <c r="G19" i="7"/>
  <c r="J73" i="3"/>
  <c r="J71" i="3"/>
  <c r="J69" i="3"/>
  <c r="G80" i="1"/>
  <c r="G76" i="1"/>
  <c r="G72" i="1"/>
  <c r="U59" i="5"/>
  <c r="P59" i="5"/>
  <c r="J59" i="5"/>
  <c r="N59" i="5"/>
  <c r="M59" i="5"/>
  <c r="H59" i="5"/>
  <c r="V59" i="5"/>
  <c r="Q59" i="5"/>
  <c r="L59" i="5"/>
  <c r="T59" i="5"/>
  <c r="I59" i="5"/>
  <c r="R59" i="5"/>
  <c r="J69" i="1"/>
  <c r="J98" i="3"/>
  <c r="G78" i="1"/>
  <c r="G74" i="1"/>
  <c r="G70" i="1"/>
  <c r="J81" i="1"/>
  <c r="J77" i="1"/>
  <c r="J73" i="1"/>
  <c r="G72" i="3"/>
  <c r="G70" i="3"/>
  <c r="G82" i="1"/>
  <c r="J80" i="2"/>
  <c r="J82" i="2"/>
  <c r="J84" i="2"/>
  <c r="J86" i="2"/>
  <c r="J88" i="2"/>
  <c r="J90" i="2"/>
  <c r="J92" i="2"/>
  <c r="J94" i="2"/>
  <c r="J96" i="2"/>
  <c r="J98" i="2"/>
  <c r="J100" i="2"/>
  <c r="J102" i="2"/>
  <c r="J104" i="2"/>
  <c r="J106" i="2"/>
  <c r="J108" i="2"/>
  <c r="J110" i="2"/>
  <c r="J112" i="2"/>
  <c r="J114" i="2"/>
  <c r="J116" i="2"/>
  <c r="J118" i="2"/>
  <c r="J120" i="2"/>
  <c r="G74" i="3"/>
  <c r="J101" i="3"/>
  <c r="J103" i="3"/>
  <c r="J105" i="3"/>
  <c r="J107" i="3"/>
  <c r="J109" i="3"/>
  <c r="J111" i="3"/>
  <c r="J113" i="3"/>
  <c r="J115" i="3"/>
  <c r="J117" i="3"/>
  <c r="J119" i="3"/>
  <c r="G102" i="3"/>
  <c r="G104" i="3"/>
  <c r="G106" i="3"/>
  <c r="G108" i="3"/>
  <c r="G110" i="3"/>
  <c r="G112" i="3"/>
  <c r="G114" i="3"/>
  <c r="G116" i="3"/>
  <c r="G118" i="3"/>
  <c r="G120" i="3"/>
  <c r="G79" i="2"/>
  <c r="G81" i="2"/>
  <c r="G83" i="2"/>
  <c r="G85" i="2"/>
  <c r="G87" i="2"/>
  <c r="G89" i="2"/>
  <c r="G91" i="2"/>
  <c r="G93" i="2"/>
  <c r="G95" i="2"/>
  <c r="G97" i="2"/>
  <c r="G99" i="2"/>
  <c r="G101" i="2"/>
  <c r="G103" i="2"/>
  <c r="G105" i="2"/>
  <c r="G107" i="2"/>
  <c r="G109" i="2"/>
  <c r="G111" i="2"/>
  <c r="G113" i="2"/>
  <c r="G115" i="2"/>
  <c r="G117" i="2"/>
  <c r="G119" i="2"/>
  <c r="G78" i="3"/>
  <c r="J78" i="1"/>
  <c r="J78" i="2"/>
  <c r="G76" i="3"/>
  <c r="G80" i="3"/>
  <c r="G82" i="3"/>
  <c r="G84" i="3"/>
  <c r="G86" i="3"/>
  <c r="G88" i="3"/>
  <c r="G90" i="3"/>
  <c r="G92" i="3"/>
  <c r="G94" i="3"/>
  <c r="G96" i="3"/>
  <c r="G98" i="3"/>
  <c r="G100" i="3"/>
  <c r="J100" i="3"/>
  <c r="J102" i="3"/>
  <c r="J104" i="3"/>
  <c r="J106" i="3"/>
  <c r="J108" i="3"/>
  <c r="J110" i="3"/>
  <c r="J112" i="3"/>
  <c r="J114" i="3"/>
  <c r="J116" i="3"/>
  <c r="J118" i="3"/>
  <c r="J120" i="3"/>
  <c r="G73" i="3"/>
  <c r="G71" i="3"/>
  <c r="G69" i="3"/>
  <c r="G88" i="1"/>
  <c r="G92" i="1"/>
  <c r="G96" i="1"/>
  <c r="G100" i="1"/>
  <c r="G102" i="1"/>
  <c r="G104" i="1"/>
  <c r="G106" i="1"/>
  <c r="G108" i="1"/>
  <c r="G110" i="1"/>
  <c r="G112" i="1"/>
  <c r="G114" i="1"/>
  <c r="G116" i="1"/>
  <c r="G118" i="1"/>
  <c r="G120" i="1"/>
  <c r="G84" i="1"/>
  <c r="G69" i="1"/>
  <c r="J75" i="3"/>
  <c r="J77" i="3"/>
  <c r="J79" i="3"/>
  <c r="J81" i="3"/>
  <c r="J83" i="3"/>
  <c r="J85" i="3"/>
  <c r="J87" i="3"/>
  <c r="J89" i="3"/>
  <c r="J91" i="3"/>
  <c r="J93" i="3"/>
  <c r="J95" i="3"/>
  <c r="J97" i="3"/>
  <c r="J99" i="3"/>
  <c r="G101" i="3"/>
  <c r="G103" i="3"/>
  <c r="G105" i="3"/>
  <c r="G107" i="3"/>
  <c r="G109" i="3"/>
  <c r="G111" i="3"/>
  <c r="G113" i="3"/>
  <c r="G115" i="3"/>
  <c r="G117" i="3"/>
  <c r="G119" i="3"/>
  <c r="J72" i="3"/>
  <c r="J70" i="3"/>
  <c r="J79" i="2"/>
  <c r="J81" i="2"/>
  <c r="J83" i="2"/>
  <c r="J85" i="2"/>
  <c r="J87" i="2"/>
  <c r="J89" i="2"/>
  <c r="J91" i="2"/>
  <c r="J93" i="2"/>
  <c r="J95" i="2"/>
  <c r="J97" i="2"/>
  <c r="J99" i="2"/>
  <c r="J101" i="2"/>
  <c r="J103" i="2"/>
  <c r="J105" i="2"/>
  <c r="J107" i="2"/>
  <c r="J109" i="2"/>
  <c r="J111" i="2"/>
  <c r="J113" i="2"/>
  <c r="J115" i="2"/>
  <c r="J117" i="2"/>
  <c r="J119" i="2"/>
  <c r="J76" i="2"/>
  <c r="J74" i="2"/>
  <c r="J72" i="2"/>
  <c r="J70" i="2"/>
  <c r="G86" i="1"/>
  <c r="G90" i="1"/>
  <c r="G94" i="1"/>
  <c r="G98" i="1"/>
  <c r="G83" i="1"/>
  <c r="J80" i="1"/>
  <c r="J76" i="1"/>
  <c r="J74" i="1"/>
  <c r="J72" i="1"/>
  <c r="J70" i="1"/>
  <c r="G81" i="1"/>
  <c r="G79" i="1"/>
  <c r="G77" i="1"/>
  <c r="G75" i="1"/>
  <c r="G73" i="1"/>
  <c r="G71" i="1"/>
  <c r="G80" i="2"/>
  <c r="G82" i="2"/>
  <c r="G84" i="2"/>
  <c r="G86" i="2"/>
  <c r="G88" i="2"/>
  <c r="G90" i="2"/>
  <c r="G92" i="2"/>
  <c r="G94" i="2"/>
  <c r="G96" i="2"/>
  <c r="G98" i="2"/>
  <c r="G100" i="2"/>
  <c r="G102" i="2"/>
  <c r="G104" i="2"/>
  <c r="G106" i="2"/>
  <c r="G108" i="2"/>
  <c r="G110" i="2"/>
  <c r="G112" i="2"/>
  <c r="G114" i="2"/>
  <c r="G116" i="2"/>
  <c r="G118" i="2"/>
  <c r="G120" i="2"/>
  <c r="G77" i="2"/>
  <c r="G75" i="2"/>
  <c r="G73" i="2"/>
  <c r="G71" i="2"/>
  <c r="G69" i="2"/>
  <c r="J85" i="1"/>
  <c r="J87" i="1"/>
  <c r="J89" i="1"/>
  <c r="J91" i="1"/>
  <c r="J93" i="1"/>
  <c r="J95" i="1"/>
  <c r="J97" i="1"/>
  <c r="J99" i="1"/>
  <c r="J101" i="1"/>
  <c r="J103" i="1"/>
  <c r="J105" i="1"/>
  <c r="J107" i="1"/>
  <c r="J109" i="1"/>
  <c r="J111" i="1"/>
  <c r="J113" i="1"/>
  <c r="J115" i="1"/>
  <c r="J117" i="1"/>
  <c r="J119" i="1"/>
  <c r="J83" i="1"/>
  <c r="J82" i="1"/>
  <c r="E68" i="1"/>
  <c r="E121" i="1" s="1"/>
  <c r="F68" i="3"/>
  <c r="F68" i="2"/>
  <c r="I68" i="2"/>
  <c r="E68" i="2"/>
  <c r="E121" i="2" s="1"/>
  <c r="F68" i="1"/>
  <c r="I68" i="1"/>
  <c r="H68" i="3"/>
  <c r="I68" i="3"/>
  <c r="E68" i="3"/>
  <c r="E121" i="3" s="1"/>
  <c r="H68" i="2"/>
  <c r="H68" i="1"/>
  <c r="M85" i="5"/>
  <c r="V82" i="5"/>
  <c r="R82" i="5"/>
  <c r="P85" i="5"/>
  <c r="I85" i="5"/>
  <c r="Q82" i="5"/>
  <c r="U112" i="5"/>
  <c r="I112" i="5"/>
  <c r="M112" i="5"/>
  <c r="U106" i="5"/>
  <c r="N103" i="5"/>
  <c r="H100" i="5"/>
  <c r="R103" i="5"/>
  <c r="P106" i="5"/>
  <c r="I103" i="5"/>
  <c r="R79" i="5"/>
  <c r="H79" i="5"/>
  <c r="J106" i="5"/>
  <c r="T100" i="5"/>
  <c r="M79" i="5"/>
  <c r="M100" i="5"/>
  <c r="P109" i="5"/>
  <c r="L109" i="5"/>
  <c r="U91" i="5"/>
  <c r="T88" i="5"/>
  <c r="V97" i="5"/>
  <c r="R94" i="5"/>
  <c r="I109" i="5"/>
  <c r="M97" i="5"/>
  <c r="L94" i="5"/>
  <c r="U97" i="5"/>
  <c r="N91" i="5"/>
  <c r="M88" i="5"/>
  <c r="N94" i="5"/>
  <c r="U88" i="5"/>
  <c r="H88" i="5"/>
  <c r="Q85" i="5"/>
  <c r="U85" i="5"/>
  <c r="L85" i="5"/>
  <c r="J82" i="5"/>
  <c r="J85" i="5"/>
  <c r="N82" i="5"/>
  <c r="P112" i="5"/>
  <c r="H112" i="5"/>
  <c r="V106" i="5"/>
  <c r="P103" i="5"/>
  <c r="I100" i="5"/>
  <c r="L79" i="5"/>
  <c r="Q106" i="5"/>
  <c r="J103" i="5"/>
  <c r="T79" i="5"/>
  <c r="V103" i="5"/>
  <c r="L106" i="5"/>
  <c r="U100" i="5"/>
  <c r="N79" i="5"/>
  <c r="Q100" i="5"/>
  <c r="U109" i="5"/>
  <c r="N109" i="5"/>
  <c r="Q109" i="5"/>
  <c r="P88" i="5"/>
  <c r="R97" i="5"/>
  <c r="Q94" i="5"/>
  <c r="L88" i="5"/>
  <c r="I97" i="5"/>
  <c r="H94" i="5"/>
  <c r="V88" i="5"/>
  <c r="P94" i="5"/>
  <c r="H109" i="5"/>
  <c r="L97" i="5"/>
  <c r="Q91" i="5"/>
  <c r="M91" i="5"/>
  <c r="P97" i="5"/>
  <c r="U82" i="5"/>
  <c r="L82" i="5"/>
  <c r="P82" i="5"/>
  <c r="H85" i="5"/>
  <c r="I82" i="5"/>
  <c r="R85" i="5"/>
  <c r="Q112" i="5"/>
  <c r="V112" i="5"/>
  <c r="J112" i="5"/>
  <c r="Q103" i="5"/>
  <c r="J100" i="5"/>
  <c r="R106" i="5"/>
  <c r="P100" i="5"/>
  <c r="L103" i="5"/>
  <c r="U79" i="5"/>
  <c r="M106" i="5"/>
  <c r="J79" i="5"/>
  <c r="V100" i="5"/>
  <c r="P79" i="5"/>
  <c r="H106" i="5"/>
  <c r="U103" i="5"/>
  <c r="T109" i="5"/>
  <c r="M109" i="5"/>
  <c r="J109" i="5"/>
  <c r="N97" i="5"/>
  <c r="M94" i="5"/>
  <c r="L91" i="5"/>
  <c r="U94" i="5"/>
  <c r="T91" i="5"/>
  <c r="R88" i="5"/>
  <c r="T97" i="5"/>
  <c r="J91" i="5"/>
  <c r="H97" i="5"/>
  <c r="V91" i="5"/>
  <c r="J88" i="5"/>
  <c r="N85" i="5"/>
  <c r="T85" i="5"/>
  <c r="T82" i="5"/>
  <c r="M82" i="5"/>
  <c r="H82" i="5"/>
  <c r="V85" i="5"/>
  <c r="R112" i="5"/>
  <c r="N112" i="5"/>
  <c r="L112" i="5"/>
  <c r="L100" i="5"/>
  <c r="T106" i="5"/>
  <c r="M103" i="5"/>
  <c r="T103" i="5"/>
  <c r="V79" i="5"/>
  <c r="N106" i="5"/>
  <c r="H103" i="5"/>
  <c r="I79" i="5"/>
  <c r="Q79" i="5"/>
  <c r="I106" i="5"/>
  <c r="R100" i="5"/>
  <c r="N100" i="5"/>
  <c r="R109" i="5"/>
  <c r="V109" i="5"/>
  <c r="J97" i="5"/>
  <c r="I94" i="5"/>
  <c r="H91" i="5"/>
  <c r="I91" i="5"/>
  <c r="P91" i="5"/>
  <c r="N88" i="5"/>
  <c r="Q97" i="5"/>
  <c r="V94" i="5"/>
  <c r="T94" i="5"/>
  <c r="R91" i="5"/>
  <c r="Q88" i="5"/>
  <c r="J94" i="5"/>
  <c r="I88" i="5"/>
  <c r="E69" i="7" l="1"/>
  <c r="F69" i="7"/>
  <c r="G69" i="7"/>
  <c r="N69" i="7"/>
  <c r="K69" i="7"/>
  <c r="R69" i="7"/>
  <c r="J69" i="7"/>
  <c r="Q69" i="7"/>
  <c r="O69" i="7"/>
  <c r="S69" i="7"/>
  <c r="I69" i="7"/>
  <c r="M69" i="7"/>
  <c r="C22" i="7"/>
  <c r="C31" i="7"/>
  <c r="C28" i="7"/>
  <c r="C8" i="7"/>
  <c r="C37" i="7"/>
  <c r="C25" i="7"/>
  <c r="C44" i="7"/>
  <c r="C26" i="7"/>
  <c r="C38" i="7"/>
  <c r="C47" i="7"/>
  <c r="C24" i="7"/>
  <c r="C49" i="7"/>
  <c r="C53" i="7"/>
  <c r="C5" i="7"/>
  <c r="C11" i="7"/>
  <c r="C54" i="7"/>
  <c r="C18" i="7"/>
  <c r="C40" i="7"/>
  <c r="C42" i="7"/>
  <c r="C12" i="7"/>
  <c r="C21" i="7"/>
  <c r="C6" i="7"/>
  <c r="C15" i="7"/>
  <c r="C19" i="7"/>
  <c r="C9" i="7"/>
  <c r="C27" i="7"/>
  <c r="C4" i="7"/>
  <c r="C36" i="7"/>
  <c r="C13" i="7"/>
  <c r="C45" i="7"/>
  <c r="C35" i="7"/>
  <c r="C30" i="7"/>
  <c r="C7" i="7"/>
  <c r="C39" i="7"/>
  <c r="C50" i="7"/>
  <c r="C16" i="7"/>
  <c r="C48" i="7"/>
  <c r="C33" i="7"/>
  <c r="C3" i="7"/>
  <c r="C20" i="7"/>
  <c r="C52" i="7"/>
  <c r="C29" i="7"/>
  <c r="C34" i="7"/>
  <c r="C14" i="7"/>
  <c r="C46" i="7"/>
  <c r="C23" i="7"/>
  <c r="C41" i="7"/>
  <c r="C43" i="7"/>
  <c r="C32" i="7"/>
  <c r="C17" i="7"/>
  <c r="C10" i="7"/>
  <c r="C51" i="7"/>
  <c r="E2" i="7"/>
  <c r="A89" i="1"/>
  <c r="A76" i="2"/>
  <c r="J68" i="3"/>
  <c r="A79" i="3"/>
  <c r="J68" i="2"/>
  <c r="J68" i="1"/>
  <c r="D2" i="8"/>
  <c r="E2" i="8" s="1"/>
  <c r="B9" i="5" s="1"/>
  <c r="A108" i="3"/>
  <c r="A108" i="2"/>
  <c r="A108" i="1"/>
  <c r="A74" i="1"/>
  <c r="A82" i="1"/>
  <c r="A116" i="1"/>
  <c r="A86" i="1"/>
  <c r="A71" i="1"/>
  <c r="A73" i="1"/>
  <c r="A76" i="1"/>
  <c r="A79" i="1"/>
  <c r="A81" i="1"/>
  <c r="A84" i="1"/>
  <c r="A77" i="2"/>
  <c r="A114" i="2"/>
  <c r="A120" i="2"/>
  <c r="A117" i="2"/>
  <c r="A115" i="2"/>
  <c r="A112" i="2"/>
  <c r="A109" i="2"/>
  <c r="A105" i="2"/>
  <c r="A103" i="2"/>
  <c r="A100" i="2"/>
  <c r="A93" i="2"/>
  <c r="A91" i="2"/>
  <c r="A84" i="2"/>
  <c r="A81" i="2"/>
  <c r="A79" i="2"/>
  <c r="A117" i="3"/>
  <c r="A113" i="3"/>
  <c r="A109" i="3"/>
  <c r="A105" i="3"/>
  <c r="A106" i="3"/>
  <c r="A102" i="3"/>
  <c r="A100" i="3"/>
  <c r="A96" i="3"/>
  <c r="A92" i="3"/>
  <c r="A88" i="3"/>
  <c r="A84" i="3"/>
  <c r="A80" i="3"/>
  <c r="A76" i="3"/>
  <c r="A97" i="3"/>
  <c r="A93" i="3"/>
  <c r="A87" i="3"/>
  <c r="A77" i="3"/>
  <c r="A104" i="1"/>
  <c r="A96" i="1"/>
  <c r="A88" i="1"/>
  <c r="A118" i="1"/>
  <c r="A115" i="1"/>
  <c r="A113" i="1"/>
  <c r="A110" i="1"/>
  <c r="A107" i="1"/>
  <c r="A105" i="1"/>
  <c r="A102" i="1"/>
  <c r="A99" i="1"/>
  <c r="A97" i="1"/>
  <c r="A94" i="1"/>
  <c r="A91" i="1"/>
  <c r="A106" i="2"/>
  <c r="A98" i="2"/>
  <c r="A90" i="2"/>
  <c r="A82" i="2"/>
  <c r="A96" i="2"/>
  <c r="A89" i="2"/>
  <c r="A87" i="2"/>
  <c r="A71" i="2"/>
  <c r="A74" i="2"/>
  <c r="A120" i="3"/>
  <c r="A116" i="3"/>
  <c r="A112" i="3"/>
  <c r="A70" i="3"/>
  <c r="A72" i="3"/>
  <c r="A74" i="3"/>
  <c r="A85" i="3"/>
  <c r="G68" i="1"/>
  <c r="A69" i="1"/>
  <c r="G68" i="2"/>
  <c r="A69" i="2"/>
  <c r="A70" i="1"/>
  <c r="A78" i="1"/>
  <c r="G68" i="3"/>
  <c r="A69" i="3"/>
  <c r="A120" i="1"/>
  <c r="A112" i="1"/>
  <c r="A85" i="1"/>
  <c r="A72" i="1"/>
  <c r="A75" i="1"/>
  <c r="A77" i="1"/>
  <c r="A80" i="1"/>
  <c r="A83" i="1"/>
  <c r="A73" i="2"/>
  <c r="A118" i="2"/>
  <c r="A110" i="2"/>
  <c r="A119" i="2"/>
  <c r="A116" i="2"/>
  <c r="A113" i="2"/>
  <c r="A111" i="2"/>
  <c r="A107" i="2"/>
  <c r="A104" i="2"/>
  <c r="A101" i="2"/>
  <c r="A99" i="2"/>
  <c r="A92" i="2"/>
  <c r="A85" i="2"/>
  <c r="A83" i="2"/>
  <c r="A80" i="2"/>
  <c r="A119" i="3"/>
  <c r="A115" i="3"/>
  <c r="A111" i="3"/>
  <c r="A107" i="3"/>
  <c r="A103" i="3"/>
  <c r="A104" i="3"/>
  <c r="A101" i="3"/>
  <c r="A98" i="3"/>
  <c r="A94" i="3"/>
  <c r="A90" i="3"/>
  <c r="A86" i="3"/>
  <c r="A82" i="3"/>
  <c r="A78" i="3"/>
  <c r="A99" i="3"/>
  <c r="A95" i="3"/>
  <c r="A89" i="3"/>
  <c r="A83" i="3"/>
  <c r="A75" i="3"/>
  <c r="A100" i="1"/>
  <c r="A92" i="1"/>
  <c r="A119" i="1"/>
  <c r="A117" i="1"/>
  <c r="A114" i="1"/>
  <c r="A111" i="1"/>
  <c r="A109" i="1"/>
  <c r="A106" i="1"/>
  <c r="A103" i="1"/>
  <c r="A101" i="1"/>
  <c r="A98" i="1"/>
  <c r="A95" i="1"/>
  <c r="A93" i="1"/>
  <c r="A90" i="1"/>
  <c r="A87" i="1"/>
  <c r="A102" i="2"/>
  <c r="A94" i="2"/>
  <c r="A86" i="2"/>
  <c r="A97" i="2"/>
  <c r="A95" i="2"/>
  <c r="A88" i="2"/>
  <c r="A70" i="2"/>
  <c r="A72" i="2"/>
  <c r="A75" i="2"/>
  <c r="A78" i="2"/>
  <c r="A118" i="3"/>
  <c r="A114" i="3"/>
  <c r="A110" i="3"/>
  <c r="A71" i="3"/>
  <c r="A73" i="3"/>
  <c r="A91" i="3"/>
  <c r="A81" i="3"/>
  <c r="E17" i="8"/>
  <c r="F44" i="8"/>
  <c r="D38" i="8"/>
  <c r="D14" i="8"/>
  <c r="F9" i="8"/>
  <c r="E46" i="8"/>
  <c r="D43" i="8"/>
  <c r="F22" i="8"/>
  <c r="D48" i="8"/>
  <c r="D54" i="8"/>
  <c r="D18" i="8"/>
  <c r="D29" i="8"/>
  <c r="D47" i="8"/>
  <c r="D10" i="8"/>
  <c r="F43" i="8"/>
  <c r="E45" i="8"/>
  <c r="F4" i="8"/>
  <c r="D24" i="8"/>
  <c r="E38" i="8"/>
  <c r="F49" i="8"/>
  <c r="E6" i="8"/>
  <c r="E36" i="8"/>
  <c r="F23" i="8"/>
  <c r="D15" i="8"/>
  <c r="E40" i="8"/>
  <c r="E24" i="8"/>
  <c r="E11" i="8"/>
  <c r="E31" i="8"/>
  <c r="F21" i="8"/>
  <c r="D12" i="8"/>
  <c r="E32" i="8"/>
  <c r="E9" i="8"/>
  <c r="E13" i="8"/>
  <c r="F38" i="8"/>
  <c r="F24" i="8"/>
  <c r="E26" i="8"/>
  <c r="F50" i="8"/>
  <c r="E15" i="8"/>
  <c r="F34" i="8"/>
  <c r="D41" i="8"/>
  <c r="F46" i="8"/>
  <c r="F41" i="8"/>
  <c r="F19" i="8"/>
  <c r="F15" i="8"/>
  <c r="E28" i="8"/>
  <c r="D17" i="8"/>
  <c r="F14" i="8"/>
  <c r="E35" i="8"/>
  <c r="D25" i="8"/>
  <c r="F54" i="8"/>
  <c r="D39" i="8"/>
  <c r="D23" i="8"/>
  <c r="F7" i="8"/>
  <c r="F29" i="8"/>
  <c r="D20" i="8"/>
  <c r="D21" i="8"/>
  <c r="D40" i="8"/>
  <c r="E39" i="8"/>
  <c r="E10" i="8"/>
  <c r="F10" i="8"/>
  <c r="D22" i="8"/>
  <c r="D32" i="8"/>
  <c r="F26" i="8"/>
  <c r="F39" i="8"/>
  <c r="F6" i="8"/>
  <c r="D33" i="8"/>
  <c r="F17" i="8"/>
  <c r="D46" i="8"/>
  <c r="E43" i="8"/>
  <c r="E33" i="8"/>
  <c r="D27" i="8"/>
  <c r="F25" i="8"/>
  <c r="E44" i="8"/>
  <c r="D13" i="8"/>
  <c r="D19" i="8"/>
  <c r="F28" i="8"/>
  <c r="E14" i="8"/>
  <c r="D31" i="8"/>
  <c r="D16" i="8"/>
  <c r="E42" i="8"/>
  <c r="F53" i="8"/>
  <c r="D36" i="8"/>
  <c r="F20" i="8"/>
  <c r="F11" i="8"/>
  <c r="D51" i="8"/>
  <c r="E54" i="8"/>
  <c r="F40" i="8"/>
  <c r="F13" i="8"/>
  <c r="E19" i="8"/>
  <c r="E5" i="8"/>
  <c r="E20" i="8"/>
  <c r="E50" i="8"/>
  <c r="E51" i="8"/>
  <c r="D4" i="8"/>
  <c r="E21" i="8"/>
  <c r="E41" i="8"/>
  <c r="F32" i="8"/>
  <c r="E34" i="8"/>
  <c r="F45" i="8"/>
  <c r="D52" i="8"/>
  <c r="E18" i="8"/>
  <c r="D45" i="8"/>
  <c r="F36" i="8"/>
  <c r="F16" i="8"/>
  <c r="E30" i="8"/>
  <c r="F18" i="8"/>
  <c r="D7" i="8"/>
  <c r="F31" i="8"/>
  <c r="F51" i="8"/>
  <c r="E27" i="8"/>
  <c r="E16" i="8"/>
  <c r="E4" i="8"/>
  <c r="D44" i="8"/>
  <c r="E47" i="8"/>
  <c r="F48" i="8"/>
  <c r="D9" i="8"/>
  <c r="D50" i="8"/>
  <c r="D6" i="8"/>
  <c r="E53" i="8"/>
  <c r="F52" i="8"/>
  <c r="D42" i="8"/>
  <c r="E25" i="8"/>
  <c r="D30" i="8"/>
  <c r="F47" i="8"/>
  <c r="D28" i="8"/>
  <c r="F27" i="8"/>
  <c r="E52" i="8"/>
  <c r="F5" i="8"/>
  <c r="F42" i="8"/>
  <c r="E7" i="8"/>
  <c r="E23" i="8"/>
  <c r="D49" i="8"/>
  <c r="E29" i="8"/>
  <c r="D37" i="8"/>
  <c r="F37" i="8"/>
  <c r="D35" i="8"/>
  <c r="D53" i="8"/>
  <c r="F30" i="8"/>
  <c r="E12" i="8"/>
  <c r="E22" i="8"/>
  <c r="D34" i="8"/>
  <c r="D5" i="8"/>
  <c r="F33" i="8"/>
  <c r="F8" i="8"/>
  <c r="D11" i="8"/>
  <c r="F12" i="8"/>
  <c r="F35" i="8"/>
  <c r="E49" i="8"/>
  <c r="D8" i="8"/>
  <c r="E37" i="8"/>
  <c r="E48" i="8"/>
  <c r="D26" i="8"/>
  <c r="E8" i="8"/>
  <c r="D2" i="7" l="1"/>
  <c r="B10" i="5" s="1"/>
  <c r="G43" i="8"/>
  <c r="G12" i="8"/>
  <c r="G24" i="8"/>
  <c r="G27" i="8"/>
  <c r="F3" i="8"/>
  <c r="G52" i="8"/>
  <c r="G47" i="8"/>
  <c r="G39" i="8"/>
  <c r="G16" i="8"/>
  <c r="G8" i="8"/>
  <c r="G46" i="8"/>
  <c r="G32" i="8"/>
  <c r="G35" i="8"/>
  <c r="G19" i="8"/>
  <c r="G44" i="8"/>
  <c r="G34" i="8"/>
  <c r="G51" i="8"/>
  <c r="G54" i="8"/>
  <c r="G38" i="8"/>
  <c r="G53" i="8"/>
  <c r="G49" i="8"/>
  <c r="G45" i="8"/>
  <c r="G41" i="8"/>
  <c r="G37" i="8"/>
  <c r="G14" i="8"/>
  <c r="G10" i="8"/>
  <c r="G50" i="8"/>
  <c r="G42" i="8"/>
  <c r="G36" i="8"/>
  <c r="G28" i="8"/>
  <c r="G20" i="8"/>
  <c r="G31" i="8"/>
  <c r="G23" i="8"/>
  <c r="G48" i="8"/>
  <c r="G40" i="8"/>
  <c r="G30" i="8"/>
  <c r="G22" i="8"/>
  <c r="G33" i="8"/>
  <c r="G25" i="8"/>
  <c r="G6" i="8"/>
  <c r="G17" i="8"/>
  <c r="G13" i="8"/>
  <c r="G9" i="8"/>
  <c r="G5" i="8"/>
  <c r="G26" i="8"/>
  <c r="G18" i="8"/>
  <c r="G29" i="8"/>
  <c r="G21" i="8"/>
  <c r="G4" i="8"/>
  <c r="E3" i="8"/>
  <c r="G15" i="8"/>
  <c r="G11" i="8"/>
  <c r="G7" i="8"/>
  <c r="C54" i="8"/>
  <c r="B47" i="8"/>
  <c r="B26" i="8"/>
  <c r="B19" i="8"/>
  <c r="C33" i="8"/>
  <c r="B30" i="8"/>
  <c r="B18" i="8"/>
  <c r="C30" i="8"/>
  <c r="C38" i="8"/>
  <c r="B42" i="8"/>
  <c r="B38" i="8"/>
  <c r="C42" i="8"/>
  <c r="C28" i="8"/>
  <c r="B6" i="8"/>
  <c r="C37" i="8"/>
  <c r="C12" i="8"/>
  <c r="C51" i="8"/>
  <c r="B24" i="8"/>
  <c r="C41" i="8"/>
  <c r="B27" i="8"/>
  <c r="B14" i="8"/>
  <c r="C6" i="8"/>
  <c r="B29" i="8"/>
  <c r="B48" i="8"/>
  <c r="B39" i="8"/>
  <c r="C9" i="8"/>
  <c r="B54" i="8"/>
  <c r="C43" i="8"/>
  <c r="B28" i="8"/>
  <c r="B12" i="8"/>
  <c r="C23" i="8"/>
  <c r="C40" i="8"/>
  <c r="C32" i="8"/>
  <c r="B11" i="8"/>
  <c r="B46" i="8"/>
  <c r="C5" i="8"/>
  <c r="C52" i="8"/>
  <c r="B51" i="8"/>
  <c r="B50" i="8"/>
  <c r="B17" i="8"/>
  <c r="C39" i="8"/>
  <c r="C31" i="8"/>
  <c r="B37" i="8"/>
  <c r="B15" i="8"/>
  <c r="B40" i="8"/>
  <c r="C34" i="8"/>
  <c r="B33" i="8"/>
  <c r="B7" i="8"/>
  <c r="B35" i="8"/>
  <c r="C24" i="8"/>
  <c r="C8" i="8"/>
  <c r="B5" i="8"/>
  <c r="C7" i="8"/>
  <c r="B49" i="8"/>
  <c r="C45" i="8"/>
  <c r="B10" i="8"/>
  <c r="C35" i="8"/>
  <c r="C50" i="8"/>
  <c r="B16" i="8"/>
  <c r="C14" i="8"/>
  <c r="B4" i="8"/>
  <c r="C49" i="8"/>
  <c r="C19" i="8"/>
  <c r="B41" i="8"/>
  <c r="C4" i="8"/>
  <c r="C36" i="8"/>
  <c r="C22" i="8"/>
  <c r="C10" i="8"/>
  <c r="B25" i="8"/>
  <c r="B20" i="8"/>
  <c r="B31" i="8"/>
  <c r="C29" i="8"/>
  <c r="C21" i="8"/>
  <c r="C53" i="8"/>
  <c r="B34" i="8"/>
  <c r="C25" i="8"/>
  <c r="B9" i="8"/>
  <c r="C11" i="8"/>
  <c r="C17" i="8"/>
  <c r="B36" i="8"/>
  <c r="C27" i="8"/>
  <c r="B45" i="8"/>
  <c r="C47" i="8"/>
  <c r="C18" i="8"/>
  <c r="C20" i="8"/>
  <c r="C16" i="8"/>
  <c r="C46" i="8"/>
  <c r="C44" i="8"/>
  <c r="B21" i="8"/>
  <c r="B52" i="8"/>
  <c r="C15" i="8"/>
  <c r="B53" i="8"/>
  <c r="B13" i="8"/>
  <c r="B44" i="8"/>
  <c r="C13" i="8"/>
  <c r="B23" i="8"/>
  <c r="B32" i="8"/>
  <c r="B43" i="8"/>
  <c r="B8" i="8"/>
  <c r="B22" i="8"/>
  <c r="C26" i="8"/>
  <c r="C48" i="8"/>
  <c r="H11" i="8" l="1"/>
  <c r="I11" i="8" s="1"/>
  <c r="H21" i="8"/>
  <c r="I21" i="8" s="1"/>
  <c r="H5" i="8"/>
  <c r="I5" i="8" s="1"/>
  <c r="H6" i="8"/>
  <c r="I6" i="8" s="1"/>
  <c r="H30" i="8"/>
  <c r="I30" i="8" s="1"/>
  <c r="H31" i="8"/>
  <c r="I31" i="8" s="1"/>
  <c r="H7" i="8"/>
  <c r="I7" i="8" s="1"/>
  <c r="H15" i="8"/>
  <c r="I15" i="8" s="1"/>
  <c r="H29" i="8"/>
  <c r="I29" i="8" s="1"/>
  <c r="H26" i="8"/>
  <c r="I26" i="8" s="1"/>
  <c r="H9" i="8"/>
  <c r="I9" i="8" s="1"/>
  <c r="H17" i="8"/>
  <c r="I17" i="8" s="1"/>
  <c r="H25" i="8"/>
  <c r="I25" i="8" s="1"/>
  <c r="H22" i="8"/>
  <c r="I22" i="8" s="1"/>
  <c r="H40" i="8"/>
  <c r="I40" i="8" s="1"/>
  <c r="H23" i="8"/>
  <c r="I23" i="8" s="1"/>
  <c r="H20" i="8"/>
  <c r="I20" i="8" s="1"/>
  <c r="H36" i="8"/>
  <c r="I36" i="8" s="1"/>
  <c r="H50" i="8"/>
  <c r="I50" i="8" s="1"/>
  <c r="H14" i="8"/>
  <c r="I14" i="8" s="1"/>
  <c r="H41" i="8"/>
  <c r="I41" i="8" s="1"/>
  <c r="H49" i="8"/>
  <c r="I49" i="8" s="1"/>
  <c r="H38" i="8"/>
  <c r="I38" i="8" s="1"/>
  <c r="H51" i="8"/>
  <c r="I51" i="8" s="1"/>
  <c r="H44" i="8"/>
  <c r="I44" i="8" s="1"/>
  <c r="H19" i="8"/>
  <c r="I19" i="8" s="1"/>
  <c r="H32" i="8"/>
  <c r="I32" i="8" s="1"/>
  <c r="H8" i="8"/>
  <c r="I8" i="8" s="1"/>
  <c r="H39" i="8"/>
  <c r="I39" i="8" s="1"/>
  <c r="H52" i="8"/>
  <c r="I52" i="8" s="1"/>
  <c r="H27" i="8"/>
  <c r="I27" i="8" s="1"/>
  <c r="H12" i="8"/>
  <c r="I12" i="8" s="1"/>
  <c r="H18" i="8"/>
  <c r="I18" i="8" s="1"/>
  <c r="H13" i="8"/>
  <c r="I13" i="8" s="1"/>
  <c r="H33" i="8"/>
  <c r="I33" i="8" s="1"/>
  <c r="H48" i="8"/>
  <c r="I48" i="8" s="1"/>
  <c r="H28" i="8"/>
  <c r="I28" i="8" s="1"/>
  <c r="H42" i="8"/>
  <c r="I42" i="8" s="1"/>
  <c r="H10" i="8"/>
  <c r="I10" i="8" s="1"/>
  <c r="H37" i="8"/>
  <c r="I37" i="8" s="1"/>
  <c r="H45" i="8"/>
  <c r="I45" i="8" s="1"/>
  <c r="H53" i="8"/>
  <c r="I53" i="8" s="1"/>
  <c r="H54" i="8"/>
  <c r="I54" i="8" s="1"/>
  <c r="H34" i="8"/>
  <c r="I34" i="8" s="1"/>
  <c r="H35" i="8"/>
  <c r="I35" i="8" s="1"/>
  <c r="H46" i="8"/>
  <c r="I46" i="8" s="1"/>
  <c r="H16" i="8"/>
  <c r="I16" i="8" s="1"/>
  <c r="H47" i="8"/>
  <c r="I47" i="8" s="1"/>
  <c r="H24" i="8"/>
  <c r="I24" i="8" s="1"/>
  <c r="H43" i="8"/>
  <c r="I43" i="8" s="1"/>
  <c r="H4" i="8"/>
  <c r="I4" i="8" s="1"/>
  <c r="G3" i="8"/>
  <c r="G2" i="8" s="1"/>
  <c r="F2" i="8" l="1"/>
</calcChain>
</file>

<file path=xl/sharedStrings.xml><?xml version="1.0" encoding="utf-8"?>
<sst xmlns="http://schemas.openxmlformats.org/spreadsheetml/2006/main" count="1908" uniqueCount="414">
  <si>
    <t>Table 1.  State-to-State Migration Flows*: 2012</t>
  </si>
  <si>
    <t>Dataset: 2012 American Community Survey 1-Year Estimates</t>
  </si>
  <si>
    <t>Universe: Population 1 year and over</t>
  </si>
  <si>
    <t>Source: http://www.census.gov/hhes/migration/files/acs/st-to-st/State_to_State_Migrations_Table_2012.xls</t>
  </si>
  <si>
    <t>Current residence in --</t>
  </si>
  <si>
    <t>Population 1 year and over</t>
  </si>
  <si>
    <t>Same residence 1 year ago</t>
  </si>
  <si>
    <t>Different residence, same state 1 year ago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</si>
  <si>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</si>
  <si>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</si>
  <si>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</si>
  <si>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</si>
  <si>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</si>
  <si>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</si>
  <si>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</si>
  <si>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</si>
  <si>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</si>
  <si>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</si>
  <si>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</si>
  <si>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</si>
  <si>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</si>
  <si>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</si>
  <si>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</si>
  <si>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</si>
  <si>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</si>
  <si>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</si>
  <si>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</si>
  <si>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</si>
  <si>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</si>
  <si>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</si>
  <si>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</si>
  <si>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</si>
  <si>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</si>
  <si>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</si>
  <si>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</si>
  <si>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</si>
  <si>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</si>
  <si>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</si>
  <si>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</si>
  <si>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</si>
  <si>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</si>
  <si>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</si>
  <si>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</si>
  <si>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</si>
  <si>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</si>
  <si>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</si>
  <si>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</si>
  <si>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</si>
  <si>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</si>
  <si>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</si>
  <si>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</si>
  <si>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</si>
  <si>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</si>
  <si>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</si>
  <si>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</si>
  <si>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</si>
  <si>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</si>
  <si>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</si>
  <si>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Estimate</t>
  </si>
  <si>
    <t>MOE</t>
  </si>
  <si>
    <t>N/A</t>
  </si>
  <si>
    <t>Puerto Rico</t>
  </si>
  <si>
    <t>United States</t>
  </si>
  <si>
    <t>State of Residence Last year (Estimate)</t>
  </si>
  <si>
    <t>TOTAL</t>
  </si>
  <si>
    <t>State of Residence Last year (Margin of Error)</t>
  </si>
  <si>
    <t>Dataset: 2011 American Community Survey 1-Year Estimates</t>
  </si>
  <si>
    <t>Source: http://www.census.gov/hhes/migration/files/acs/st-to-st/State_to_State_Migrations_Table_2011.xls</t>
  </si>
  <si>
    <t>Table 2  State-to-State Migration Flows*: 2011</t>
  </si>
  <si>
    <t>ESTIMATES</t>
  </si>
  <si>
    <t>Margin of Error</t>
  </si>
  <si>
    <t>Table 3  State-to-State Migration Flows*: 2010</t>
  </si>
  <si>
    <t>Dataset: 2010 American Community Survey 1-Year Estimates</t>
  </si>
  <si>
    <t>Source: http://www.census.gov/hhes/migration/files/acs/st-to-st/State_to_State_Migrations_Table_2010.xls</t>
  </si>
  <si>
    <t>Incoming</t>
  </si>
  <si>
    <t>Outgoing</t>
  </si>
  <si>
    <t>Net</t>
  </si>
  <si>
    <t>AL</t>
  </si>
  <si>
    <t>AK</t>
  </si>
  <si>
    <t>AZ</t>
  </si>
  <si>
    <t>AR</t>
  </si>
  <si>
    <t>CA</t>
  </si>
  <si>
    <t>CO</t>
  </si>
  <si>
    <t>CT</t>
  </si>
  <si>
    <t>DE</t>
  </si>
  <si>
    <t>DC</t>
  </si>
  <si>
    <t>FL</t>
  </si>
  <si>
    <t>GA</t>
  </si>
  <si>
    <t>HI</t>
  </si>
  <si>
    <t>ID</t>
  </si>
  <si>
    <t>IL</t>
  </si>
  <si>
    <t>IN</t>
  </si>
  <si>
    <t>KS</t>
  </si>
  <si>
    <t>KY</t>
  </si>
  <si>
    <t>LA</t>
  </si>
  <si>
    <t>ME</t>
  </si>
  <si>
    <t>MD</t>
  </si>
  <si>
    <t>MA</t>
  </si>
  <si>
    <t>MI</t>
  </si>
  <si>
    <t>MN</t>
  </si>
  <si>
    <t>MS</t>
  </si>
  <si>
    <t>MO</t>
  </si>
  <si>
    <t>MT</t>
  </si>
  <si>
    <t>NE</t>
  </si>
  <si>
    <t>NV</t>
  </si>
  <si>
    <t>NH</t>
  </si>
  <si>
    <t>NJ</t>
  </si>
  <si>
    <t>NM</t>
  </si>
  <si>
    <t>NY</t>
  </si>
  <si>
    <t>NC</t>
  </si>
  <si>
    <t>ND</t>
  </si>
  <si>
    <t>OH</t>
  </si>
  <si>
    <t>OK</t>
  </si>
  <si>
    <t>OR</t>
  </si>
  <si>
    <t>PA</t>
  </si>
  <si>
    <t>RI</t>
  </si>
  <si>
    <t>SC</t>
  </si>
  <si>
    <t>SD</t>
  </si>
  <si>
    <t>TN</t>
  </si>
  <si>
    <t>TX</t>
  </si>
  <si>
    <t>UT</t>
  </si>
  <si>
    <t>VT</t>
  </si>
  <si>
    <t>VA</t>
  </si>
  <si>
    <t>WA</t>
  </si>
  <si>
    <t>WV</t>
  </si>
  <si>
    <t>WI</t>
  </si>
  <si>
    <t>WY</t>
  </si>
  <si>
    <t>PR</t>
  </si>
  <si>
    <t>Sources:</t>
  </si>
  <si>
    <t>Per Capita Income</t>
  </si>
  <si>
    <t>IA</t>
  </si>
  <si>
    <t>State</t>
  </si>
  <si>
    <t>State Code</t>
  </si>
  <si>
    <t>State Name</t>
  </si>
  <si>
    <t>Unemployment Rate</t>
  </si>
  <si>
    <t>Rank</t>
  </si>
  <si>
    <t>Incoming MOE</t>
  </si>
  <si>
    <t>Outgoing MOE</t>
  </si>
  <si>
    <t>Net MOE</t>
  </si>
  <si>
    <t>Inflow</t>
  </si>
  <si>
    <t>Outflow</t>
  </si>
  <si>
    <t>Net Flow</t>
  </si>
  <si>
    <t>Unemployment Rate 2012</t>
  </si>
  <si>
    <t>Unemployment Rate 2011</t>
  </si>
  <si>
    <t>Unemployment Rate 2010</t>
  </si>
  <si>
    <t>Per Capita Income 2012</t>
  </si>
  <si>
    <t>Per Capita Income 2011</t>
  </si>
  <si>
    <t>Per Capita Income 2010</t>
  </si>
  <si>
    <t>Current Selection</t>
  </si>
  <si>
    <t>Textbox</t>
  </si>
  <si>
    <t>#</t>
  </si>
  <si>
    <t>$#,###;($#,###);;@</t>
  </si>
  <si>
    <t>Crime Rate*</t>
  </si>
  <si>
    <t>District of Columbia</t>
  </si>
  <si>
    <t>4,785,298</t>
  </si>
  <si>
    <t>713,985</t>
  </si>
  <si>
    <t>6,413,737</t>
  </si>
  <si>
    <t>2,921,606</t>
  </si>
  <si>
    <t>37,349,363</t>
  </si>
  <si>
    <t>5,049,071</t>
  </si>
  <si>
    <t>3,577,073</t>
  </si>
  <si>
    <t>899,769</t>
  </si>
  <si>
    <t>604,453</t>
  </si>
  <si>
    <t>18,843,326</t>
  </si>
  <si>
    <t>9,712,587</t>
  </si>
  <si>
    <t>1,363,621</t>
  </si>
  <si>
    <t>1,571,450</t>
  </si>
  <si>
    <t>12,843,166</t>
  </si>
  <si>
    <t>6,490,621</t>
  </si>
  <si>
    <t>3,049,883</t>
  </si>
  <si>
    <t>2,859,169</t>
  </si>
  <si>
    <t>4,346,266</t>
  </si>
  <si>
    <t>4,544,228</t>
  </si>
  <si>
    <t>1,327,567</t>
  </si>
  <si>
    <t>5,785,982</t>
  </si>
  <si>
    <t>6,557,254</t>
  </si>
  <si>
    <t>9,877,574</t>
  </si>
  <si>
    <t>5,310,584</t>
  </si>
  <si>
    <t>2,970,036</t>
  </si>
  <si>
    <t>5,996,231</t>
  </si>
  <si>
    <t>990,898</t>
  </si>
  <si>
    <t>1,830,429</t>
  </si>
  <si>
    <t>2,704,642</t>
  </si>
  <si>
    <t>1,316,759</t>
  </si>
  <si>
    <t>8,801,624</t>
  </si>
  <si>
    <t>2,065,932</t>
  </si>
  <si>
    <t>19,392,283</t>
  </si>
  <si>
    <t>9,561,558</t>
  </si>
  <si>
    <t>674,499</t>
  </si>
  <si>
    <t>11,536,182</t>
  </si>
  <si>
    <t>3,761,702</t>
  </si>
  <si>
    <t>3,838,957</t>
  </si>
  <si>
    <t>12,709,630</t>
  </si>
  <si>
    <t>1,052,886</t>
  </si>
  <si>
    <t>4,636,312</t>
  </si>
  <si>
    <t>816,463</t>
  </si>
  <si>
    <t>6,356,897</t>
  </si>
  <si>
    <t>25,257,114</t>
  </si>
  <si>
    <t>2,776,469</t>
  </si>
  <si>
    <t>625,960</t>
  </si>
  <si>
    <t>8,024,617</t>
  </si>
  <si>
    <t>6,744,496</t>
  </si>
  <si>
    <t>1,853,973</t>
  </si>
  <si>
    <t>5,691,047</t>
  </si>
  <si>
    <t>564,460</t>
  </si>
  <si>
    <t>683,932</t>
  </si>
  <si>
    <t>4,802,740</t>
  </si>
  <si>
    <t>722,718</t>
  </si>
  <si>
    <t>6,482,505</t>
  </si>
  <si>
    <t>2,937,979</t>
  </si>
  <si>
    <t>37,691,912</t>
  </si>
  <si>
    <t>5,116,796</t>
  </si>
  <si>
    <t>3,580,709</t>
  </si>
  <si>
    <t>907,135</t>
  </si>
  <si>
    <t>617,996</t>
  </si>
  <si>
    <t>19,057,542</t>
  </si>
  <si>
    <t>9,815,210</t>
  </si>
  <si>
    <t>1,374,810</t>
  </si>
  <si>
    <t>1,584,985</t>
  </si>
  <si>
    <t>12,869,259</t>
  </si>
  <si>
    <t>6,516,922</t>
  </si>
  <si>
    <t>3,062,309</t>
  </si>
  <si>
    <t>2,871,238</t>
  </si>
  <si>
    <t>4,369,356</t>
  </si>
  <si>
    <t>4,574,836</t>
  </si>
  <si>
    <t>1,328,188</t>
  </si>
  <si>
    <t>5,828,289</t>
  </si>
  <si>
    <t>6,587,536</t>
  </si>
  <si>
    <t>9,876,187</t>
  </si>
  <si>
    <t>5,344,861</t>
  </si>
  <si>
    <t>2,978,512</t>
  </si>
  <si>
    <t>6,010,688</t>
  </si>
  <si>
    <t>998,199</t>
  </si>
  <si>
    <t>1,842,641</t>
  </si>
  <si>
    <t>2,723,322</t>
  </si>
  <si>
    <t>1,318,194</t>
  </si>
  <si>
    <t>8,821,155</t>
  </si>
  <si>
    <t>2,082,224</t>
  </si>
  <si>
    <t>19,465,197</t>
  </si>
  <si>
    <t>9,656,401</t>
  </si>
  <si>
    <t>11,544,951</t>
  </si>
  <si>
    <t>3,791,508</t>
  </si>
  <si>
    <t>3,871,859</t>
  </si>
  <si>
    <t>12,742,886</t>
  </si>
  <si>
    <t>1,051,302</t>
  </si>
  <si>
    <t>4,679,230</t>
  </si>
  <si>
    <t>824,082</t>
  </si>
  <si>
    <t>6,403,353</t>
  </si>
  <si>
    <t>25,674,681</t>
  </si>
  <si>
    <t>2,817,222</t>
  </si>
  <si>
    <t>626,431</t>
  </si>
  <si>
    <t>8,096,604</t>
  </si>
  <si>
    <t>6,830,038</t>
  </si>
  <si>
    <t>1,855,364</t>
  </si>
  <si>
    <t>5,711,767</t>
  </si>
  <si>
    <t>568,158</t>
  </si>
  <si>
    <t>4,822,023</t>
  </si>
  <si>
    <t>731,449</t>
  </si>
  <si>
    <t>6,553,255</t>
  </si>
  <si>
    <t>2,949,131</t>
  </si>
  <si>
    <t>38,041,430</t>
  </si>
  <si>
    <t>5,187,582</t>
  </si>
  <si>
    <t>3,590,347</t>
  </si>
  <si>
    <t>917,092</t>
  </si>
  <si>
    <t>632,323</t>
  </si>
  <si>
    <t>19,317,568</t>
  </si>
  <si>
    <t>9,919,945</t>
  </si>
  <si>
    <t>1,392,313</t>
  </si>
  <si>
    <t>1,595,728</t>
  </si>
  <si>
    <t>12,875,255</t>
  </si>
  <si>
    <t>6,537,334</t>
  </si>
  <si>
    <t>3,074,186</t>
  </si>
  <si>
    <t>2,885,905</t>
  </si>
  <si>
    <t>4,380,415</t>
  </si>
  <si>
    <t>4,601,893</t>
  </si>
  <si>
    <t>1,329,192</t>
  </si>
  <si>
    <t>5,884,563</t>
  </si>
  <si>
    <t>6,646,144</t>
  </si>
  <si>
    <t>9,883,360</t>
  </si>
  <si>
    <t>5,379,139</t>
  </si>
  <si>
    <t>2,984,926</t>
  </si>
  <si>
    <t>6,021,988</t>
  </si>
  <si>
    <t>1,005,141</t>
  </si>
  <si>
    <t>1,855,525</t>
  </si>
  <si>
    <t>2,758,931</t>
  </si>
  <si>
    <t>1,320,718</t>
  </si>
  <si>
    <t>8,864,590</t>
  </si>
  <si>
    <t>2,085,538</t>
  </si>
  <si>
    <t>19,570,261</t>
  </si>
  <si>
    <t>9,752,073</t>
  </si>
  <si>
    <t>699,628</t>
  </si>
  <si>
    <t>11,544,225</t>
  </si>
  <si>
    <t>3,814,820</t>
  </si>
  <si>
    <t>3,899,353</t>
  </si>
  <si>
    <t>12,763,536</t>
  </si>
  <si>
    <t>1,050,292</t>
  </si>
  <si>
    <t>4,723,723</t>
  </si>
  <si>
    <t>833,354</t>
  </si>
  <si>
    <t>6,456,243</t>
  </si>
  <si>
    <t>26,059,203</t>
  </si>
  <si>
    <t>2,855,287</t>
  </si>
  <si>
    <t>626,011</t>
  </si>
  <si>
    <t>8,185,867</t>
  </si>
  <si>
    <t>6,897,012</t>
  </si>
  <si>
    <t>1,855,413</t>
  </si>
  <si>
    <t>5,726,398</t>
  </si>
  <si>
    <t>576,412</t>
  </si>
  <si>
    <t>Overseas (not incl. PR)</t>
  </si>
  <si>
    <t>OS</t>
  </si>
  <si>
    <t>Total Population over 1 year</t>
  </si>
  <si>
    <t>Map Object</t>
  </si>
  <si>
    <t>% of Total</t>
  </si>
  <si>
    <t>Inflow/Outflow</t>
  </si>
  <si>
    <t>Map Object #</t>
  </si>
  <si>
    <t>None</t>
  </si>
  <si>
    <t>None 2012</t>
  </si>
  <si>
    <t>None 2011</t>
  </si>
  <si>
    <t>None 2010</t>
  </si>
  <si>
    <t>""</t>
  </si>
  <si>
    <t>U.S. STATE MIGRATION DASHBOARD</t>
  </si>
  <si>
    <t>2010 - 2012</t>
  </si>
  <si>
    <t>DEMOGRAPHIC &amp; ECONOMIC COMPARISON</t>
  </si>
  <si>
    <t>List 1</t>
  </si>
  <si>
    <t>List 2</t>
  </si>
  <si>
    <t>List 3</t>
  </si>
  <si>
    <t>List 4</t>
  </si>
  <si>
    <t>Total Population</t>
  </si>
  <si>
    <t>Total Population 2012</t>
  </si>
  <si>
    <t>Total Population 2011</t>
  </si>
  <si>
    <t>Total Population 2010</t>
  </si>
  <si>
    <t>#,###;(#,###);;@</t>
  </si>
  <si>
    <t>Total same state</t>
  </si>
  <si>
    <t>Residence abroad 1 year ago</t>
  </si>
  <si>
    <t>Average</t>
  </si>
  <si>
    <t>Selected State compared to Avg</t>
  </si>
  <si>
    <t>Residence in different state (incl. PR) 1 year ago</t>
  </si>
  <si>
    <t>Population</t>
  </si>
  <si>
    <t>Selected State</t>
  </si>
  <si>
    <t>Average Commute 2010</t>
  </si>
  <si>
    <t>#,##0.0;(#,##0.0);;@</t>
  </si>
  <si>
    <t>Average Commute 2012</t>
  </si>
  <si>
    <t>Average Commute 2011</t>
  </si>
  <si>
    <t>Average Commute</t>
  </si>
  <si>
    <t>average commute</t>
  </si>
  <si>
    <t>unemployment rate</t>
  </si>
  <si>
    <t>#,##0" min"</t>
  </si>
  <si>
    <t>% of vacant housing units 2012</t>
  </si>
  <si>
    <t>% of vacant housing units 2011</t>
  </si>
  <si>
    <t>% of vacant housing units 2010</t>
  </si>
  <si>
    <t>% of vacant housing units</t>
  </si>
  <si>
    <t>Median Home Value 2012</t>
  </si>
  <si>
    <t>Median Home Value 2011</t>
  </si>
  <si>
    <t>Median Home Value 2010</t>
  </si>
  <si>
    <t>median home value</t>
  </si>
  <si>
    <t>Median Gross Rent 2012</t>
  </si>
  <si>
    <t>Median Gross Rent 2011</t>
  </si>
  <si>
    <t>Median Gross Rent 2010</t>
  </si>
  <si>
    <t>median gross rent</t>
  </si>
  <si>
    <t>% of population over 15 unmarried* 2012</t>
  </si>
  <si>
    <t>% of population over 15 unmarried* 2011</t>
  </si>
  <si>
    <t>% of population over 15 unmarried* 2010</t>
  </si>
  <si>
    <t>% of population over 15 unmarried*</t>
  </si>
  <si>
    <t>% of population high school graduate or higher</t>
  </si>
  <si>
    <t>% of population bachelor's degree or higher</t>
  </si>
  <si>
    <t>0.0%;(0.0%);;@</t>
  </si>
  <si>
    <t>0%;(0%);;@</t>
  </si>
  <si>
    <t>3,667,084</t>
  </si>
  <si>
    <t>3,706,690</t>
  </si>
  <si>
    <t>3,725,789</t>
  </si>
  <si>
    <t>% of population bachelor's degree or higher 2012</t>
  </si>
  <si>
    <t>% of population bachelor's degree or higher 2011</t>
  </si>
  <si>
    <t>% of population bachelor's degree or higher 2010</t>
  </si>
  <si>
    <t>% of population high school graduate or higher 2012</t>
  </si>
  <si>
    <t>% of population high school graduate or higher 2011</t>
  </si>
  <si>
    <t>% of population high school graduate or higher 2010</t>
  </si>
  <si>
    <t>Average temperature 2012</t>
  </si>
  <si>
    <t>Average temperature 2011</t>
  </si>
  <si>
    <t>Average temperature 2010</t>
  </si>
  <si>
    <r>
      <t xml:space="preserve">#,##0.0" </t>
    </r>
    <r>
      <rPr>
        <sz val="9"/>
        <color theme="1"/>
        <rFont val="Calibri"/>
        <family val="2"/>
      </rPr>
      <t>°</t>
    </r>
    <r>
      <rPr>
        <sz val="9"/>
        <color theme="1"/>
        <rFont val="Arial"/>
        <family val="2"/>
      </rPr>
      <t>F"</t>
    </r>
  </si>
  <si>
    <t>average temperature</t>
  </si>
  <si>
    <t>Net inter-state population flow</t>
  </si>
  <si>
    <t>Median Household Income</t>
  </si>
  <si>
    <t>median household income</t>
  </si>
  <si>
    <t>per capita income</t>
  </si>
  <si>
    <t>Median Household Income 2012</t>
  </si>
  <si>
    <t>Median Household Income 2011</t>
  </si>
  <si>
    <t>Median Household Income 2010</t>
  </si>
  <si>
    <t>crime rate*</t>
  </si>
  <si>
    <t>Crime Rate* 2012</t>
  </si>
  <si>
    <t>Crime Rate* 2011</t>
  </si>
  <si>
    <t>Crime Rate* 2010</t>
  </si>
  <si>
    <t>Rank (highest to lowest)</t>
  </si>
  <si>
    <t>Rank (lowest to highest)</t>
  </si>
  <si>
    <t>Average Temperature</t>
  </si>
  <si>
    <t>% of Population Bachelor's Degree or higher</t>
  </si>
  <si>
    <t>% of Population High School Graduate or higher</t>
  </si>
  <si>
    <t>% of Population over 15 Unmarried*</t>
  </si>
  <si>
    <t>Median Gross Rent</t>
  </si>
  <si>
    <t>Median Home Value</t>
  </si>
  <si>
    <t>% of Vacant Housing Units</t>
  </si>
  <si>
    <t>*% of Population over 15 Unmarried includes widowed and divorced</t>
  </si>
  <si>
    <t>*Crime Rate = number of violent crimes per 100,000 inhabitants</t>
  </si>
  <si>
    <r>
      <t>% of Population over 15 Unmarried</t>
    </r>
    <r>
      <rPr>
        <b/>
        <sz val="10"/>
        <color rgb="FF7030A0"/>
        <rFont val="Arial"/>
        <family val="2"/>
      </rPr>
      <t>*</t>
    </r>
  </si>
  <si>
    <r>
      <t>Crime Rate</t>
    </r>
    <r>
      <rPr>
        <b/>
        <sz val="10"/>
        <color rgb="FFFF0000"/>
        <rFont val="Arial"/>
        <family val="2"/>
      </rPr>
      <t>*</t>
    </r>
  </si>
  <si>
    <t>as a % of Total Population</t>
  </si>
  <si>
    <r>
      <t>population bachelor's degree or higher: United States Census Bureau - American Fact Finder (</t>
    </r>
    <r>
      <rPr>
        <u/>
        <sz val="9"/>
        <color rgb="FF002060"/>
        <rFont val="Arial"/>
        <family val="2"/>
      </rPr>
      <t>http://factfinder2.census.gov/faces/nav/jsf/pages/index.xhtml</t>
    </r>
    <r>
      <rPr>
        <sz val="9"/>
        <rFont val="Arial"/>
        <family val="2"/>
      </rPr>
      <t>)</t>
    </r>
  </si>
  <si>
    <r>
      <t>1. Per Capita Income: Per Capita Personal Income by State (</t>
    </r>
    <r>
      <rPr>
        <u/>
        <sz val="9"/>
        <color rgb="FF002060"/>
        <rFont val="Arial"/>
        <family val="2"/>
      </rPr>
      <t>http://bber.unm.edu/econ/us-pci.htm</t>
    </r>
    <r>
      <rPr>
        <sz val="9"/>
        <rFont val="Arial"/>
        <family val="2"/>
      </rPr>
      <t>)</t>
    </r>
  </si>
  <si>
    <t>2. Total population, median household income, unemployment rate, average commute, % of vacant housing units, median home value, median gross rent, population over 15 unmarried, population high school graduate or higher,</t>
  </si>
  <si>
    <r>
      <t>3. Average temperature: Weatherbase - United States (</t>
    </r>
    <r>
      <rPr>
        <u/>
        <sz val="9"/>
        <color rgb="FF002060"/>
        <rFont val="Arial"/>
        <family val="2"/>
      </rPr>
      <t>http://www.weatherbase.com/weather/state.php3?c=US&amp;s=&amp;countryname=United-States</t>
    </r>
    <r>
      <rPr>
        <sz val="9"/>
        <rFont val="Arial"/>
        <family val="2"/>
      </rPr>
      <t>)</t>
    </r>
  </si>
  <si>
    <r>
      <t>4. Crime rate: Federal Bureau of Investigation - Uniform Crime Reports (</t>
    </r>
    <r>
      <rPr>
        <u/>
        <sz val="9"/>
        <color rgb="FF002060"/>
        <rFont val="Arial"/>
        <family val="2"/>
      </rPr>
      <t>http://www.fbi.gov/about-us/cjis/ucr/crime-in-the-u.s</t>
    </r>
    <r>
      <rPr>
        <sz val="9"/>
        <rFont val="Arial"/>
        <family val="2"/>
      </rPr>
      <t>)</t>
    </r>
  </si>
  <si>
    <t>View overlayed on map:</t>
  </si>
  <si>
    <t>Select year:</t>
  </si>
  <si>
    <t>Select state to highlight:</t>
  </si>
  <si>
    <r>
      <t xml:space="preserve">#,##0.0" </t>
    </r>
    <r>
      <rPr>
        <sz val="9"/>
        <color theme="1"/>
        <rFont val="Calibri"/>
        <family val="2"/>
      </rPr>
      <t>°</t>
    </r>
    <r>
      <rPr>
        <sz val="9"/>
        <color theme="1"/>
        <rFont val="Arial"/>
        <family val="2"/>
      </rPr>
      <t>F";(#,##0.0" °F");;@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</si>
</sst>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41" formatCode="_(* #,##0_);_(* \(#,##0\);_(* &quot;-&quot;_);_(@_)"/>
    <numFmt numFmtId="43" formatCode="_(* #,##0.00_);_(* \(#,##0.00\);_(* &quot;-&quot;??_);_(@_)"/>
    <numFmt numFmtId="164" formatCode="&quot;+/- &quot;#,###"/>
    <numFmt numFmtId="165" formatCode="_(* #,##0_);_(* \(#,##0\);_(* &quot;-&quot;??_);_(@_)"/>
    <numFmt numFmtId="166" formatCode="_(* #,##0.0_);_(* \(#,##0.0\);_(* &quot;-&quot;??_);_(@_)"/>
    <numFmt numFmtId="167" formatCode="0.0%"/>
    <numFmt numFmtId="168" formatCode="0.0000%"/>
    <numFmt numFmtId="169" formatCode="_(* #,##0.0000_);_(* \(#,##0.0000\);_(* &quot;-&quot;??_);_(@_)"/>
    <numFmt numFmtId="170" formatCode="#,##0.0"/>
    <numFmt numFmtId="171" formatCode="0&quot; min&quot;"/>
    <numFmt numFmtId="172" formatCode="0.0&quot; °F&quot;"/>
    <numFmt numFmtId="173" formatCode="_(* #,##0.0_);_(* \(#,##0.0\);_(* &quot;-&quot;_);_(@_)"/>
    <numFmt numFmtId="175" formatCode="&quot;$&quot;#,##0.0"/>
    <numFmt numFmtId="176" formatCode="&quot;$&quot;#,##0"/>
    <numFmt numFmtId="179" formatCode="#,##0.0;\(#,##0.0\);;@"/>
  </numFmts>
  <fonts count="3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  <font>
      <b/>
      <sz val="9"/>
      <name val="Arial"/>
      <family val="2"/>
    </font>
    <font>
      <b/>
      <sz val="9"/>
      <color theme="0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Calibri"/>
      <family val="2"/>
    </font>
    <font>
      <b/>
      <sz val="10"/>
      <color theme="1"/>
      <name val="Arial"/>
      <family val="2"/>
    </font>
    <font>
      <b/>
      <sz val="11"/>
      <color theme="2" tint="-0.499984740745262"/>
      <name val="Arial"/>
      <family val="2"/>
    </font>
    <font>
      <b/>
      <sz val="20"/>
      <color theme="1"/>
      <name val="Arial"/>
      <family val="2"/>
    </font>
    <font>
      <sz val="20"/>
      <color theme="1"/>
      <name val="Arial"/>
      <family val="2"/>
    </font>
    <font>
      <sz val="14"/>
      <color theme="1"/>
      <name val="Arial"/>
      <family val="2"/>
    </font>
    <font>
      <i/>
      <sz val="10"/>
      <color theme="1"/>
      <name val="Arial"/>
      <family val="2"/>
    </font>
    <font>
      <i/>
      <sz val="9"/>
      <color theme="1"/>
      <name val="Arial"/>
      <family val="2"/>
    </font>
    <font>
      <sz val="10"/>
      <color theme="1"/>
      <name val="Calibri"/>
      <family val="2"/>
    </font>
    <font>
      <b/>
      <sz val="10"/>
      <color rgb="FF7030A0"/>
      <name val="Arial"/>
      <family val="2"/>
    </font>
    <font>
      <b/>
      <sz val="10"/>
      <color rgb="FFFF0000"/>
      <name val="Arial"/>
      <family val="2"/>
    </font>
    <font>
      <i/>
      <sz val="10"/>
      <color rgb="FF7030A0"/>
      <name val="Arial"/>
      <family val="2"/>
    </font>
    <font>
      <i/>
      <sz val="10"/>
      <color rgb="FFFF0000"/>
      <name val="Arial"/>
      <family val="2"/>
    </font>
    <font>
      <u/>
      <sz val="9"/>
      <color theme="1"/>
      <name val="Arial"/>
      <family val="2"/>
    </font>
    <font>
      <u/>
      <sz val="9"/>
      <color rgb="FF00206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E7F7"/>
        <bgColor indexed="64"/>
      </patternFill>
    </fill>
  </fills>
  <borders count="5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34998626667073579"/>
      </bottom>
      <diagonal/>
    </border>
    <border>
      <left/>
      <right/>
      <top style="thin">
        <color indexed="64"/>
      </top>
      <bottom style="thin">
        <color theme="0" tint="-0.34998626667073579"/>
      </bottom>
      <diagonal/>
    </border>
    <border>
      <left style="thin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/>
      <top style="thin">
        <color theme="0" tint="-0.34998626667073579"/>
      </top>
      <bottom style="thin">
        <color indexed="64"/>
      </bottom>
      <diagonal/>
    </border>
    <border>
      <left/>
      <right/>
      <top style="thin">
        <color theme="0" tint="-0.34998626667073579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34998626667073579"/>
      </top>
      <bottom style="thin">
        <color theme="0" tint="-0.24994659260841701"/>
      </bottom>
      <diagonal/>
    </border>
    <border>
      <left/>
      <right/>
      <top style="thin">
        <color theme="0" tint="-0.34998626667073579"/>
      </top>
      <bottom style="thin">
        <color theme="0" tint="-0.24994659260841701"/>
      </bottom>
      <diagonal/>
    </border>
    <border>
      <left/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theme="0" tint="-0.34998626667073579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indexed="64"/>
      </top>
      <bottom style="thin">
        <color theme="0" tint="-0.34998626667073579"/>
      </bottom>
      <diagonal/>
    </border>
    <border>
      <left/>
      <right style="thin">
        <color theme="0" tint="-0.24994659260841701"/>
      </right>
      <top style="thin">
        <color theme="0" tint="-0.34998626667073579"/>
      </top>
      <bottom style="thin">
        <color indexed="64"/>
      </bottom>
      <diagonal/>
    </border>
    <border>
      <left/>
      <right style="thin">
        <color theme="0" tint="-0.24994659260841701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4659260841701"/>
      </left>
      <right style="thin">
        <color theme="0" tint="-0.34998626667073579"/>
      </right>
      <top style="thin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24994659260841701"/>
      </right>
      <top style="thin">
        <color indexed="64"/>
      </top>
      <bottom style="thin">
        <color theme="0" tint="-0.34998626667073579"/>
      </bottom>
      <diagonal/>
    </border>
    <border>
      <left style="thin">
        <color theme="0" tint="-0.24994659260841701"/>
      </left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24994659260841701"/>
      </right>
      <top style="thin">
        <color theme="0" tint="-0.34998626667073579"/>
      </top>
      <bottom style="thin">
        <color indexed="64"/>
      </bottom>
      <diagonal/>
    </border>
    <border>
      <left style="thin">
        <color theme="0" tint="-0.24994659260841701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4659260841701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24994659260841701"/>
      </right>
      <top style="thin">
        <color theme="0" tint="-0.34998626667073579"/>
      </top>
      <bottom style="thin">
        <color theme="0" tint="-0.34998626667073579"/>
      </bottom>
      <diagonal/>
    </border>
  </borders>
  <cellStyleXfs count="5">
    <xf numFmtId="0" fontId="0" fillId="0" borderId="0"/>
    <xf numFmtId="0" fontId="1" fillId="0" borderId="0" applyNumberFormat="0" applyFill="0" applyBorder="0" applyAlignment="0" applyProtection="0"/>
    <xf numFmtId="43" fontId="2" fillId="0" borderId="0" applyFont="0" applyFill="0" applyBorder="0" applyAlignment="0" applyProtection="0"/>
    <xf numFmtId="0" fontId="3" fillId="0" borderId="0"/>
    <xf numFmtId="9" fontId="2" fillId="0" borderId="0" applyFont="0" applyFill="0" applyBorder="0" applyAlignment="0" applyProtection="0"/>
  </cellStyleXfs>
  <cellXfs count="355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165" fontId="4" fillId="0" borderId="0" xfId="2" applyNumberFormat="1" applyFont="1"/>
    <xf numFmtId="0" fontId="4" fillId="0" borderId="0" xfId="0" applyFont="1"/>
    <xf numFmtId="3" fontId="4" fillId="0" borderId="12" xfId="0" applyNumberFormat="1" applyFont="1" applyBorder="1" applyAlignment="1" applyProtection="1">
      <alignment horizontal="right" wrapText="1"/>
      <protection locked="0"/>
    </xf>
    <xf numFmtId="164" fontId="4" fillId="0" borderId="12" xfId="0" applyNumberFormat="1" applyFont="1" applyBorder="1" applyAlignment="1" applyProtection="1">
      <alignment horizontal="right" wrapText="1"/>
      <protection locked="0"/>
    </xf>
    <xf numFmtId="0" fontId="4" fillId="0" borderId="12" xfId="0" applyFont="1" applyBorder="1"/>
    <xf numFmtId="0" fontId="4" fillId="4" borderId="12" xfId="0" applyFont="1" applyFill="1" applyBorder="1"/>
    <xf numFmtId="3" fontId="5" fillId="0" borderId="12" xfId="0" applyNumberFormat="1" applyFont="1" applyFill="1" applyBorder="1" applyProtection="1">
      <protection locked="0"/>
    </xf>
    <xf numFmtId="164" fontId="5" fillId="0" borderId="12" xfId="0" applyNumberFormat="1" applyFont="1" applyFill="1" applyBorder="1" applyProtection="1">
      <protection locked="0"/>
    </xf>
    <xf numFmtId="3" fontId="4" fillId="0" borderId="12" xfId="0" applyNumberFormat="1" applyFont="1" applyBorder="1" applyProtection="1">
      <protection locked="0"/>
    </xf>
    <xf numFmtId="164" fontId="5" fillId="0" borderId="12" xfId="0" applyNumberFormat="1" applyFont="1" applyBorder="1" applyAlignment="1" applyProtection="1">
      <alignment horizontal="right"/>
      <protection locked="0"/>
    </xf>
    <xf numFmtId="165" fontId="6" fillId="0" borderId="12" xfId="2" applyNumberFormat="1" applyFont="1" applyBorder="1" applyAlignment="1">
      <alignment horizontal="right"/>
    </xf>
    <xf numFmtId="165" fontId="4" fillId="0" borderId="12" xfId="2" applyNumberFormat="1" applyFont="1" applyBorder="1" applyAlignment="1" applyProtection="1">
      <alignment horizontal="right" wrapText="1"/>
      <protection locked="0"/>
    </xf>
    <xf numFmtId="3" fontId="4" fillId="0" borderId="12" xfId="0" applyNumberFormat="1" applyFont="1" applyBorder="1" applyAlignment="1" applyProtection="1">
      <alignment horizontal="right"/>
      <protection locked="0"/>
    </xf>
    <xf numFmtId="165" fontId="4" fillId="0" borderId="12" xfId="2" applyNumberFormat="1" applyFont="1" applyFill="1" applyBorder="1" applyAlignment="1">
      <alignment horizontal="right"/>
    </xf>
    <xf numFmtId="165" fontId="4" fillId="0" borderId="12" xfId="2" applyNumberFormat="1" applyFont="1" applyBorder="1" applyAlignment="1">
      <alignment horizontal="right"/>
    </xf>
    <xf numFmtId="165" fontId="4" fillId="8" borderId="12" xfId="0" applyNumberFormat="1" applyFont="1" applyFill="1" applyBorder="1" applyAlignment="1">
      <alignment horizontal="right"/>
    </xf>
    <xf numFmtId="165" fontId="5" fillId="0" borderId="12" xfId="2" applyNumberFormat="1" applyFont="1" applyFill="1" applyBorder="1" applyProtection="1">
      <protection locked="0"/>
    </xf>
    <xf numFmtId="3" fontId="5" fillId="0" borderId="12" xfId="0" applyNumberFormat="1" applyFont="1" applyBorder="1" applyAlignment="1" applyProtection="1">
      <alignment horizontal="right"/>
      <protection locked="0"/>
    </xf>
    <xf numFmtId="165" fontId="4" fillId="0" borderId="12" xfId="2" applyNumberFormat="1" applyFont="1" applyBorder="1" applyProtection="1">
      <protection locked="0"/>
    </xf>
    <xf numFmtId="166" fontId="6" fillId="5" borderId="0" xfId="2" applyNumberFormat="1" applyFont="1" applyFill="1" applyAlignment="1">
      <alignment horizontal="center" wrapText="1"/>
    </xf>
    <xf numFmtId="167" fontId="6" fillId="0" borderId="0" xfId="4" applyNumberFormat="1" applyFont="1" applyAlignment="1">
      <alignment horizontal="center" wrapText="1"/>
    </xf>
    <xf numFmtId="166" fontId="6" fillId="0" borderId="0" xfId="2" applyNumberFormat="1" applyFont="1" applyAlignment="1">
      <alignment horizontal="center" wrapText="1"/>
    </xf>
    <xf numFmtId="166" fontId="4" fillId="6" borderId="0" xfId="2" applyNumberFormat="1" applyFont="1" applyFill="1" applyAlignment="1">
      <alignment horizontal="center"/>
    </xf>
    <xf numFmtId="167" fontId="4" fillId="0" borderId="0" xfId="4" quotePrefix="1" applyNumberFormat="1" applyFont="1" applyAlignment="1">
      <alignment horizontal="center"/>
    </xf>
    <xf numFmtId="166" fontId="4" fillId="0" borderId="0" xfId="2" applyNumberFormat="1" applyFont="1" applyAlignment="1">
      <alignment horizontal="center"/>
    </xf>
    <xf numFmtId="166" fontId="4" fillId="5" borderId="0" xfId="2" applyNumberFormat="1" applyFont="1" applyFill="1" applyAlignment="1">
      <alignment horizontal="center"/>
    </xf>
    <xf numFmtId="167" fontId="4" fillId="0" borderId="0" xfId="4" applyNumberFormat="1" applyFont="1" applyAlignment="1"/>
    <xf numFmtId="165" fontId="4" fillId="0" borderId="0" xfId="2" applyNumberFormat="1" applyFont="1" applyAlignment="1"/>
    <xf numFmtId="165" fontId="4" fillId="0" borderId="0" xfId="2" applyNumberFormat="1" applyFont="1" applyAlignment="1">
      <alignment horizontal="right" indent="1"/>
    </xf>
    <xf numFmtId="166" fontId="4" fillId="0" borderId="0" xfId="2" applyNumberFormat="1" applyFont="1" applyAlignment="1"/>
    <xf numFmtId="3" fontId="4" fillId="0" borderId="8" xfId="0" applyNumberFormat="1" applyFont="1" applyBorder="1" applyAlignment="1" applyProtection="1">
      <alignment horizontal="right" wrapText="1"/>
      <protection locked="0"/>
    </xf>
    <xf numFmtId="164" fontId="4" fillId="0" borderId="9" xfId="0" applyNumberFormat="1" applyFont="1" applyBorder="1" applyAlignment="1" applyProtection="1">
      <alignment horizontal="right" wrapText="1"/>
      <protection locked="0"/>
    </xf>
    <xf numFmtId="3" fontId="4" fillId="0" borderId="8" xfId="0" applyNumberFormat="1" applyFont="1" applyBorder="1" applyAlignment="1" applyProtection="1">
      <alignment horizontal="right"/>
      <protection locked="0"/>
    </xf>
    <xf numFmtId="164" fontId="5" fillId="0" borderId="9" xfId="0" applyNumberFormat="1" applyFont="1" applyBorder="1" applyAlignment="1" applyProtection="1">
      <alignment horizontal="right"/>
      <protection locked="0"/>
    </xf>
    <xf numFmtId="3" fontId="4" fillId="0" borderId="8" xfId="0" applyNumberFormat="1" applyFont="1" applyBorder="1" applyProtection="1">
      <protection locked="0"/>
    </xf>
    <xf numFmtId="3" fontId="5" fillId="0" borderId="8" xfId="0" applyNumberFormat="1" applyFont="1" applyFill="1" applyBorder="1" applyProtection="1">
      <protection locked="0"/>
    </xf>
    <xf numFmtId="164" fontId="5" fillId="0" borderId="9" xfId="0" applyNumberFormat="1" applyFont="1" applyFill="1" applyBorder="1" applyProtection="1">
      <protection locked="0"/>
    </xf>
    <xf numFmtId="3" fontId="5" fillId="0" borderId="8" xfId="0" applyNumberFormat="1" applyFont="1" applyBorder="1" applyAlignment="1" applyProtection="1">
      <alignment horizontal="right"/>
      <protection locked="0"/>
    </xf>
    <xf numFmtId="3" fontId="4" fillId="0" borderId="10" xfId="0" applyNumberFormat="1" applyFont="1" applyBorder="1" applyProtection="1">
      <protection locked="0"/>
    </xf>
    <xf numFmtId="164" fontId="5" fillId="0" borderId="11" xfId="0" applyNumberFormat="1" applyFont="1" applyBorder="1" applyAlignment="1" applyProtection="1">
      <alignment horizontal="right"/>
      <protection locked="0"/>
    </xf>
    <xf numFmtId="3" fontId="7" fillId="0" borderId="0" xfId="0" applyNumberFormat="1" applyFont="1" applyBorder="1" applyProtection="1">
      <protection locked="0"/>
    </xf>
    <xf numFmtId="3" fontId="5" fillId="0" borderId="0" xfId="0" applyNumberFormat="1" applyFont="1" applyBorder="1" applyProtection="1">
      <protection locked="0"/>
    </xf>
    <xf numFmtId="165" fontId="8" fillId="2" borderId="0" xfId="2" applyNumberFormat="1" applyFont="1" applyFill="1"/>
    <xf numFmtId="0" fontId="8" fillId="2" borderId="0" xfId="0" applyFont="1" applyFill="1"/>
    <xf numFmtId="0" fontId="8" fillId="3" borderId="0" xfId="0" applyFont="1" applyFill="1"/>
    <xf numFmtId="0" fontId="4" fillId="5" borderId="15" xfId="0" applyFont="1" applyFill="1" applyBorder="1"/>
    <xf numFmtId="0" fontId="4" fillId="5" borderId="12" xfId="0" applyFont="1" applyFill="1" applyBorder="1"/>
    <xf numFmtId="165" fontId="5" fillId="5" borderId="14" xfId="2" applyNumberFormat="1" applyFont="1" applyFill="1" applyBorder="1" applyAlignment="1" applyProtection="1">
      <protection locked="0"/>
    </xf>
    <xf numFmtId="49" fontId="5" fillId="5" borderId="14" xfId="0" applyNumberFormat="1" applyFont="1" applyFill="1" applyBorder="1" applyAlignment="1" applyProtection="1">
      <protection locked="0"/>
    </xf>
    <xf numFmtId="0" fontId="4" fillId="5" borderId="14" xfId="0" applyFont="1" applyFill="1" applyBorder="1"/>
    <xf numFmtId="0" fontId="6" fillId="5" borderId="16" xfId="0" applyFont="1" applyFill="1" applyBorder="1" applyAlignment="1" applyProtection="1">
      <alignment horizontal="center" wrapText="1"/>
      <protection locked="0"/>
    </xf>
    <xf numFmtId="0" fontId="6" fillId="5" borderId="16" xfId="0" applyFont="1" applyFill="1" applyBorder="1"/>
    <xf numFmtId="0" fontId="6" fillId="0" borderId="0" xfId="0" applyFont="1"/>
    <xf numFmtId="0" fontId="6" fillId="5" borderId="12" xfId="0" applyFont="1" applyFill="1" applyBorder="1" applyAlignment="1" applyProtection="1">
      <alignment horizontal="center" wrapText="1"/>
      <protection locked="0"/>
    </xf>
    <xf numFmtId="49" fontId="6" fillId="5" borderId="12" xfId="0" applyNumberFormat="1" applyFont="1" applyFill="1" applyBorder="1" applyAlignment="1" applyProtection="1">
      <alignment horizontal="center" wrapText="1"/>
      <protection locked="0"/>
    </xf>
    <xf numFmtId="0" fontId="6" fillId="5" borderId="14" xfId="0" applyFont="1" applyFill="1" applyBorder="1"/>
    <xf numFmtId="0" fontId="6" fillId="5" borderId="4" xfId="0" applyFont="1" applyFill="1" applyBorder="1"/>
    <xf numFmtId="3" fontId="4" fillId="0" borderId="0" xfId="0" applyNumberFormat="1" applyFont="1"/>
    <xf numFmtId="3" fontId="5" fillId="0" borderId="12" xfId="0" applyNumberFormat="1" applyFont="1" applyBorder="1" applyAlignment="1" applyProtection="1">
      <alignment horizontal="left" wrapText="1"/>
      <protection locked="0"/>
    </xf>
    <xf numFmtId="0" fontId="5" fillId="0" borderId="12" xfId="0" applyFont="1" applyFill="1" applyBorder="1" applyProtection="1">
      <protection locked="0"/>
    </xf>
    <xf numFmtId="165" fontId="4" fillId="0" borderId="12" xfId="2" applyNumberFormat="1" applyFont="1" applyBorder="1"/>
    <xf numFmtId="0" fontId="4" fillId="6" borderId="12" xfId="0" applyFont="1" applyFill="1" applyBorder="1"/>
    <xf numFmtId="165" fontId="4" fillId="0" borderId="12" xfId="2" applyNumberFormat="1" applyFont="1" applyBorder="1" applyAlignment="1" applyProtection="1">
      <alignment horizontal="center" wrapText="1"/>
      <protection locked="0"/>
    </xf>
    <xf numFmtId="49" fontId="4" fillId="0" borderId="12" xfId="0" applyNumberFormat="1" applyFont="1" applyBorder="1" applyAlignment="1" applyProtection="1">
      <alignment horizontal="center" wrapText="1"/>
      <protection locked="0"/>
    </xf>
    <xf numFmtId="3" fontId="4" fillId="0" borderId="12" xfId="0" applyNumberFormat="1" applyFont="1" applyBorder="1" applyAlignment="1" applyProtection="1">
      <alignment horizontal="center" wrapText="1"/>
      <protection locked="0"/>
    </xf>
    <xf numFmtId="0" fontId="6" fillId="0" borderId="12" xfId="0" applyFont="1" applyFill="1" applyBorder="1"/>
    <xf numFmtId="0" fontId="4" fillId="0" borderId="0" xfId="0" applyFont="1" applyFill="1" applyAlignment="1">
      <alignment horizontal="center"/>
    </xf>
    <xf numFmtId="0" fontId="9" fillId="0" borderId="0" xfId="0" applyFont="1" applyAlignment="1">
      <alignment horizontal="center" wrapText="1"/>
    </xf>
    <xf numFmtId="43" fontId="9" fillId="0" borderId="0" xfId="2" applyNumberFormat="1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43" fontId="4" fillId="0" borderId="0" xfId="2" applyNumberFormat="1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Fill="1" applyAlignment="1">
      <alignment horizontal="center" vertical="center"/>
    </xf>
    <xf numFmtId="43" fontId="10" fillId="0" borderId="0" xfId="2" applyNumberFormat="1" applyFont="1" applyAlignment="1">
      <alignment vertical="center"/>
    </xf>
    <xf numFmtId="0" fontId="4" fillId="0" borderId="0" xfId="0" applyFont="1" applyAlignment="1"/>
    <xf numFmtId="43" fontId="4" fillId="0" borderId="0" xfId="2" applyNumberFormat="1" applyFont="1" applyAlignment="1">
      <alignment horizontal="left"/>
    </xf>
    <xf numFmtId="43" fontId="4" fillId="0" borderId="0" xfId="2" applyNumberFormat="1" applyFont="1" applyAlignment="1"/>
    <xf numFmtId="0" fontId="4" fillId="0" borderId="12" xfId="0" applyFont="1" applyBorder="1" applyAlignment="1" applyProtection="1">
      <alignment horizontal="center" wrapText="1"/>
      <protection locked="0"/>
    </xf>
    <xf numFmtId="0" fontId="4" fillId="0" borderId="3" xfId="0" applyFont="1" applyBorder="1" applyAlignment="1" applyProtection="1">
      <alignment horizontal="center" wrapText="1"/>
      <protection locked="0"/>
    </xf>
    <xf numFmtId="49" fontId="4" fillId="0" borderId="2" xfId="0" applyNumberFormat="1" applyFont="1" applyBorder="1" applyAlignment="1" applyProtection="1">
      <alignment horizontal="center" wrapText="1"/>
      <protection locked="0"/>
    </xf>
    <xf numFmtId="3" fontId="4" fillId="0" borderId="4" xfId="0" applyNumberFormat="1" applyFont="1" applyBorder="1" applyAlignment="1" applyProtection="1">
      <alignment horizontal="center" wrapText="1"/>
      <protection locked="0"/>
    </xf>
    <xf numFmtId="49" fontId="4" fillId="0" borderId="5" xfId="0" applyNumberFormat="1" applyFont="1" applyBorder="1" applyAlignment="1" applyProtection="1">
      <alignment horizontal="center" wrapText="1"/>
      <protection locked="0"/>
    </xf>
    <xf numFmtId="3" fontId="4" fillId="0" borderId="6" xfId="0" applyNumberFormat="1" applyFont="1" applyBorder="1" applyAlignment="1" applyProtection="1">
      <alignment horizontal="center" wrapText="1"/>
      <protection locked="0"/>
    </xf>
    <xf numFmtId="0" fontId="4" fillId="0" borderId="0" xfId="0" applyFont="1" applyFill="1" applyBorder="1"/>
    <xf numFmtId="3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8" xfId="0" applyFont="1" applyFill="1" applyBorder="1" applyAlignment="1">
      <alignment horizontal="right"/>
    </xf>
    <xf numFmtId="165" fontId="6" fillId="0" borderId="18" xfId="2" applyNumberFormat="1" applyFont="1" applyFill="1" applyBorder="1" applyAlignment="1">
      <alignment horizontal="right"/>
    </xf>
    <xf numFmtId="165" fontId="4" fillId="0" borderId="18" xfId="2" applyNumberFormat="1" applyFont="1" applyFill="1" applyBorder="1" applyAlignment="1">
      <alignment horizontal="right"/>
    </xf>
    <xf numFmtId="165" fontId="4" fillId="0" borderId="0" xfId="2" applyNumberFormat="1" applyFont="1" applyFill="1" applyBorder="1" applyAlignment="1">
      <alignment horizontal="right"/>
    </xf>
    <xf numFmtId="0" fontId="4" fillId="0" borderId="17" xfId="0" applyFont="1" applyFill="1" applyBorder="1" applyAlignment="1">
      <alignment horizontal="right"/>
    </xf>
    <xf numFmtId="165" fontId="6" fillId="0" borderId="17" xfId="2" applyNumberFormat="1" applyFont="1" applyFill="1" applyBorder="1" applyAlignment="1">
      <alignment horizontal="right"/>
    </xf>
    <xf numFmtId="165" fontId="4" fillId="0" borderId="17" xfId="2" applyNumberFormat="1" applyFont="1" applyFill="1" applyBorder="1" applyAlignment="1">
      <alignment horizontal="right"/>
    </xf>
    <xf numFmtId="165" fontId="4" fillId="9" borderId="12" xfId="2" applyNumberFormat="1" applyFont="1" applyFill="1" applyBorder="1" applyAlignment="1">
      <alignment horizontal="right"/>
    </xf>
    <xf numFmtId="165" fontId="4" fillId="9" borderId="12" xfId="0" applyNumberFormat="1" applyFont="1" applyFill="1" applyBorder="1" applyAlignment="1">
      <alignment horizontal="right"/>
    </xf>
    <xf numFmtId="0" fontId="4" fillId="0" borderId="12" xfId="0" applyFont="1" applyBorder="1" applyAlignment="1">
      <alignment horizontal="center"/>
    </xf>
    <xf numFmtId="49" fontId="6" fillId="0" borderId="0" xfId="0" applyNumberFormat="1" applyFont="1" applyFill="1" applyBorder="1" applyAlignment="1" applyProtection="1">
      <alignment horizontal="center" wrapText="1"/>
      <protection locked="0"/>
    </xf>
    <xf numFmtId="164" fontId="4" fillId="0" borderId="0" xfId="0" applyNumberFormat="1" applyFont="1" applyFill="1" applyBorder="1" applyAlignment="1" applyProtection="1">
      <alignment horizontal="right" wrapText="1"/>
      <protection locked="0"/>
    </xf>
    <xf numFmtId="164" fontId="5" fillId="0" borderId="0" xfId="0" applyNumberFormat="1" applyFont="1" applyFill="1" applyBorder="1" applyProtection="1">
      <protection locked="0"/>
    </xf>
    <xf numFmtId="164" fontId="5" fillId="0" borderId="0" xfId="0" applyNumberFormat="1" applyFont="1" applyFill="1" applyBorder="1" applyAlignment="1" applyProtection="1">
      <alignment horizontal="right"/>
      <protection locked="0"/>
    </xf>
    <xf numFmtId="165" fontId="4" fillId="5" borderId="15" xfId="2" applyNumberFormat="1" applyFont="1" applyFill="1" applyBorder="1"/>
    <xf numFmtId="165" fontId="5" fillId="5" borderId="13" xfId="2" applyNumberFormat="1" applyFont="1" applyFill="1" applyBorder="1" applyAlignment="1" applyProtection="1">
      <protection locked="0"/>
    </xf>
    <xf numFmtId="165" fontId="6" fillId="5" borderId="16" xfId="2" applyNumberFormat="1" applyFont="1" applyFill="1" applyBorder="1" applyAlignment="1" applyProtection="1">
      <alignment horizontal="center" wrapText="1"/>
      <protection locked="0"/>
    </xf>
    <xf numFmtId="49" fontId="5" fillId="5" borderId="13" xfId="0" applyNumberFormat="1" applyFont="1" applyFill="1" applyBorder="1" applyAlignment="1" applyProtection="1">
      <protection locked="0"/>
    </xf>
    <xf numFmtId="0" fontId="6" fillId="0" borderId="0" xfId="0" applyFont="1" applyAlignment="1">
      <alignment horizontal="center"/>
    </xf>
    <xf numFmtId="1" fontId="4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4" fillId="0" borderId="19" xfId="0" applyFont="1" applyBorder="1" applyAlignment="1">
      <alignment horizontal="left"/>
    </xf>
    <xf numFmtId="0" fontId="4" fillId="0" borderId="20" xfId="0" applyFont="1" applyBorder="1" applyAlignment="1">
      <alignment horizontal="center"/>
    </xf>
    <xf numFmtId="0" fontId="4" fillId="0" borderId="20" xfId="0" applyFont="1" applyBorder="1" applyAlignment="1">
      <alignment horizontal="left"/>
    </xf>
    <xf numFmtId="165" fontId="4" fillId="0" borderId="20" xfId="2" applyNumberFormat="1" applyFont="1" applyBorder="1"/>
    <xf numFmtId="165" fontId="4" fillId="0" borderId="20" xfId="2" applyNumberFormat="1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2" xfId="0" applyFont="1" applyBorder="1" applyAlignment="1">
      <alignment horizontal="left"/>
    </xf>
    <xf numFmtId="165" fontId="4" fillId="5" borderId="22" xfId="2" applyNumberFormat="1" applyFont="1" applyFill="1" applyBorder="1"/>
    <xf numFmtId="9" fontId="4" fillId="0" borderId="0" xfId="4" applyFont="1" applyAlignment="1">
      <alignment horizontal="center"/>
    </xf>
    <xf numFmtId="168" fontId="4" fillId="0" borderId="0" xfId="4" applyNumberFormat="1" applyFont="1" applyAlignment="1">
      <alignment horizontal="center"/>
    </xf>
    <xf numFmtId="0" fontId="6" fillId="0" borderId="0" xfId="0" applyFont="1" applyAlignment="1">
      <alignment horizontal="left"/>
    </xf>
    <xf numFmtId="165" fontId="6" fillId="0" borderId="0" xfId="2" applyNumberFormat="1" applyFont="1"/>
    <xf numFmtId="165" fontId="6" fillId="0" borderId="0" xfId="2" applyNumberFormat="1" applyFont="1" applyAlignment="1">
      <alignment horizontal="center"/>
    </xf>
    <xf numFmtId="9" fontId="6" fillId="0" borderId="0" xfId="4" applyFont="1" applyAlignment="1">
      <alignment horizontal="center"/>
    </xf>
    <xf numFmtId="9" fontId="4" fillId="0" borderId="7" xfId="4" applyFont="1" applyBorder="1" applyAlignment="1">
      <alignment horizontal="center"/>
    </xf>
    <xf numFmtId="9" fontId="4" fillId="5" borderId="1" xfId="4" applyFont="1" applyFill="1" applyBorder="1" applyAlignment="1">
      <alignment horizontal="center"/>
    </xf>
    <xf numFmtId="169" fontId="6" fillId="0" borderId="0" xfId="2" applyNumberFormat="1" applyFont="1"/>
    <xf numFmtId="169" fontId="4" fillId="0" borderId="0" xfId="2" applyNumberFormat="1" applyFont="1"/>
    <xf numFmtId="165" fontId="4" fillId="0" borderId="0" xfId="0" applyNumberFormat="1" applyFont="1" applyAlignment="1">
      <alignment horizontal="center"/>
    </xf>
    <xf numFmtId="0" fontId="11" fillId="7" borderId="0" xfId="0" applyFont="1" applyFill="1"/>
    <xf numFmtId="0" fontId="11" fillId="7" borderId="0" xfId="0" applyFont="1" applyFill="1" applyAlignment="1"/>
    <xf numFmtId="0" fontId="6" fillId="0" borderId="0" xfId="0" applyFont="1" applyAlignment="1"/>
    <xf numFmtId="166" fontId="6" fillId="0" borderId="0" xfId="2" applyNumberFormat="1" applyFont="1" applyAlignment="1"/>
    <xf numFmtId="167" fontId="6" fillId="0" borderId="0" xfId="4" applyNumberFormat="1" applyFont="1" applyAlignment="1"/>
    <xf numFmtId="0" fontId="13" fillId="7" borderId="0" xfId="0" applyFont="1" applyFill="1"/>
    <xf numFmtId="0" fontId="14" fillId="7" borderId="0" xfId="0" applyFont="1" applyFill="1" applyAlignment="1">
      <alignment horizontal="center"/>
    </xf>
    <xf numFmtId="165" fontId="4" fillId="0" borderId="0" xfId="2" applyNumberFormat="1" applyFont="1" applyAlignment="1">
      <alignment horizontal="right"/>
    </xf>
    <xf numFmtId="0" fontId="4" fillId="7" borderId="0" xfId="0" applyFont="1" applyFill="1"/>
    <xf numFmtId="0" fontId="4" fillId="7" borderId="0" xfId="0" applyFont="1" applyFill="1" applyAlignment="1">
      <alignment horizontal="center"/>
    </xf>
    <xf numFmtId="41" fontId="4" fillId="7" borderId="0" xfId="0" applyNumberFormat="1" applyFont="1" applyFill="1" applyBorder="1"/>
    <xf numFmtId="0" fontId="4" fillId="7" borderId="0" xfId="0" applyFont="1" applyFill="1" applyBorder="1"/>
    <xf numFmtId="166" fontId="10" fillId="0" borderId="0" xfId="0" applyNumberFormat="1" applyFont="1" applyFill="1" applyAlignment="1">
      <alignment horizontal="center" vertical="center"/>
    </xf>
    <xf numFmtId="0" fontId="13" fillId="7" borderId="0" xfId="0" applyFont="1" applyFill="1" applyAlignment="1">
      <alignment horizontal="center"/>
    </xf>
    <xf numFmtId="41" fontId="13" fillId="7" borderId="0" xfId="0" applyNumberFormat="1" applyFont="1" applyFill="1" applyAlignment="1">
      <alignment horizontal="right"/>
    </xf>
    <xf numFmtId="0" fontId="13" fillId="7" borderId="0" xfId="0" applyFont="1" applyFill="1" applyAlignment="1">
      <alignment horizontal="right"/>
    </xf>
    <xf numFmtId="0" fontId="13" fillId="7" borderId="0" xfId="0" applyFont="1" applyFill="1" applyBorder="1"/>
    <xf numFmtId="0" fontId="4" fillId="0" borderId="20" xfId="0" applyFont="1" applyBorder="1" applyAlignment="1">
      <alignment horizontal="right"/>
    </xf>
    <xf numFmtId="167" fontId="4" fillId="0" borderId="0" xfId="4" applyNumberFormat="1" applyFont="1" applyAlignment="1">
      <alignment horizontal="right"/>
    </xf>
    <xf numFmtId="167" fontId="4" fillId="0" borderId="0" xfId="4" applyNumberFormat="1" applyFont="1" applyFill="1" applyAlignment="1"/>
    <xf numFmtId="9" fontId="4" fillId="0" borderId="0" xfId="4" applyFont="1" applyAlignment="1"/>
    <xf numFmtId="166" fontId="6" fillId="0" borderId="0" xfId="2" applyNumberFormat="1" applyFont="1" applyFill="1" applyAlignment="1">
      <alignment horizontal="center" wrapText="1"/>
    </xf>
    <xf numFmtId="165" fontId="4" fillId="0" borderId="0" xfId="2" quotePrefix="1" applyNumberFormat="1" applyFont="1" applyAlignment="1">
      <alignment horizontal="right"/>
    </xf>
    <xf numFmtId="167" fontId="13" fillId="7" borderId="0" xfId="0" applyNumberFormat="1" applyFont="1" applyFill="1"/>
    <xf numFmtId="0" fontId="13" fillId="7" borderId="23" xfId="0" applyFont="1" applyFill="1" applyBorder="1"/>
    <xf numFmtId="167" fontId="13" fillId="7" borderId="0" xfId="4" applyNumberFormat="1" applyFont="1" applyFill="1" applyBorder="1" applyAlignment="1">
      <alignment horizontal="right" indent="1"/>
    </xf>
    <xf numFmtId="167" fontId="13" fillId="7" borderId="0" xfId="0" applyNumberFormat="1" applyFont="1" applyFill="1" applyBorder="1"/>
    <xf numFmtId="167" fontId="13" fillId="7" borderId="17" xfId="4" applyNumberFormat="1" applyFont="1" applyFill="1" applyBorder="1" applyAlignment="1">
      <alignment horizontal="right" indent="1"/>
    </xf>
    <xf numFmtId="0" fontId="13" fillId="7" borderId="21" xfId="0" applyFont="1" applyFill="1" applyBorder="1"/>
    <xf numFmtId="0" fontId="13" fillId="7" borderId="22" xfId="0" applyFont="1" applyFill="1" applyBorder="1"/>
    <xf numFmtId="167" fontId="13" fillId="7" borderId="22" xfId="4" applyNumberFormat="1" applyFont="1" applyFill="1" applyBorder="1" applyAlignment="1">
      <alignment horizontal="right" indent="1"/>
    </xf>
    <xf numFmtId="167" fontId="13" fillId="7" borderId="22" xfId="0" applyNumberFormat="1" applyFont="1" applyFill="1" applyBorder="1"/>
    <xf numFmtId="167" fontId="13" fillId="7" borderId="1" xfId="4" applyNumberFormat="1" applyFont="1" applyFill="1" applyBorder="1" applyAlignment="1">
      <alignment horizontal="right" indent="1"/>
    </xf>
    <xf numFmtId="0" fontId="16" fillId="7" borderId="0" xfId="0" applyFont="1" applyFill="1"/>
    <xf numFmtId="0" fontId="6" fillId="7" borderId="0" xfId="0" applyFont="1" applyFill="1"/>
    <xf numFmtId="0" fontId="16" fillId="7" borderId="0" xfId="0" applyFont="1" applyFill="1" applyAlignment="1">
      <alignment horizontal="right" indent="2"/>
    </xf>
    <xf numFmtId="0" fontId="16" fillId="7" borderId="0" xfId="0" applyFont="1" applyFill="1" applyAlignment="1">
      <alignment horizontal="center"/>
    </xf>
    <xf numFmtId="0" fontId="6" fillId="7" borderId="0" xfId="0" applyFont="1" applyFill="1" applyAlignment="1">
      <alignment horizontal="center"/>
    </xf>
    <xf numFmtId="166" fontId="4" fillId="0" borderId="0" xfId="2" applyNumberFormat="1" applyFont="1" applyAlignment="1">
      <alignment horizontal="right" indent="1"/>
    </xf>
    <xf numFmtId="0" fontId="19" fillId="7" borderId="0" xfId="0" applyFont="1" applyFill="1"/>
    <xf numFmtId="0" fontId="20" fillId="7" borderId="0" xfId="0" applyFont="1" applyFill="1"/>
    <xf numFmtId="167" fontId="21" fillId="7" borderId="0" xfId="0" applyNumberFormat="1" applyFont="1" applyFill="1" applyAlignment="1">
      <alignment horizontal="left" indent="1"/>
    </xf>
    <xf numFmtId="0" fontId="21" fillId="7" borderId="0" xfId="0" applyFont="1" applyFill="1" applyAlignment="1">
      <alignment horizontal="left" indent="1"/>
    </xf>
    <xf numFmtId="0" fontId="22" fillId="7" borderId="0" xfId="0" applyFont="1" applyFill="1" applyAlignment="1">
      <alignment horizontal="left" indent="1"/>
    </xf>
    <xf numFmtId="167" fontId="4" fillId="0" borderId="20" xfId="4" applyNumberFormat="1" applyFont="1" applyBorder="1" applyAlignment="1">
      <alignment horizontal="center"/>
    </xf>
    <xf numFmtId="167" fontId="21" fillId="7" borderId="0" xfId="0" applyNumberFormat="1" applyFont="1" applyFill="1"/>
    <xf numFmtId="0" fontId="21" fillId="7" borderId="0" xfId="0" applyFont="1" applyFill="1"/>
    <xf numFmtId="0" fontId="22" fillId="7" borderId="0" xfId="0" applyFont="1" applyFill="1"/>
    <xf numFmtId="0" fontId="28" fillId="7" borderId="0" xfId="0" applyFont="1" applyFill="1" applyBorder="1"/>
    <xf numFmtId="167" fontId="4" fillId="7" borderId="0" xfId="0" applyNumberFormat="1" applyFont="1" applyFill="1" applyBorder="1"/>
    <xf numFmtId="167" fontId="4" fillId="7" borderId="0" xfId="4" applyNumberFormat="1" applyFont="1" applyFill="1" applyBorder="1" applyAlignment="1">
      <alignment horizontal="right" indent="1"/>
    </xf>
    <xf numFmtId="167" fontId="4" fillId="7" borderId="0" xfId="0" applyNumberFormat="1" applyFont="1" applyFill="1"/>
    <xf numFmtId="0" fontId="5" fillId="7" borderId="0" xfId="1" applyFont="1" applyFill="1" applyBorder="1" applyAlignment="1">
      <alignment horizontal="left"/>
    </xf>
    <xf numFmtId="0" fontId="11" fillId="7" borderId="21" xfId="0" applyFont="1" applyFill="1" applyBorder="1"/>
    <xf numFmtId="0" fontId="11" fillId="7" borderId="22" xfId="0" applyFont="1" applyFill="1" applyBorder="1"/>
    <xf numFmtId="0" fontId="11" fillId="7" borderId="1" xfId="0" applyFont="1" applyFill="1" applyBorder="1"/>
    <xf numFmtId="0" fontId="30" fillId="10" borderId="0" xfId="0" applyFont="1" applyFill="1" applyBorder="1"/>
    <xf numFmtId="0" fontId="31" fillId="10" borderId="0" xfId="0" applyFont="1" applyFill="1" applyBorder="1" applyAlignment="1">
      <alignment horizontal="right" indent="1"/>
    </xf>
    <xf numFmtId="0" fontId="30" fillId="10" borderId="0" xfId="0" applyFont="1" applyFill="1" applyBorder="1" applyAlignment="1">
      <alignment horizontal="center"/>
    </xf>
    <xf numFmtId="0" fontId="13" fillId="10" borderId="19" xfId="0" applyFont="1" applyFill="1" applyBorder="1"/>
    <xf numFmtId="0" fontId="13" fillId="10" borderId="20" xfId="0" applyFont="1" applyFill="1" applyBorder="1"/>
    <xf numFmtId="0" fontId="13" fillId="10" borderId="7" xfId="0" applyFont="1" applyFill="1" applyBorder="1"/>
    <xf numFmtId="0" fontId="30" fillId="10" borderId="23" xfId="0" applyFont="1" applyFill="1" applyBorder="1"/>
    <xf numFmtId="0" fontId="30" fillId="10" borderId="17" xfId="0" applyFont="1" applyFill="1" applyBorder="1"/>
    <xf numFmtId="0" fontId="30" fillId="10" borderId="21" xfId="0" applyFont="1" applyFill="1" applyBorder="1"/>
    <xf numFmtId="0" fontId="30" fillId="10" borderId="22" xfId="0" applyFont="1" applyFill="1" applyBorder="1" applyAlignment="1">
      <alignment horizontal="center"/>
    </xf>
    <xf numFmtId="0" fontId="30" fillId="10" borderId="22" xfId="0" applyFont="1" applyFill="1" applyBorder="1"/>
    <xf numFmtId="0" fontId="30" fillId="10" borderId="22" xfId="0" applyFont="1" applyFill="1" applyBorder="1" applyAlignment="1"/>
    <xf numFmtId="0" fontId="30" fillId="10" borderId="1" xfId="0" applyFont="1" applyFill="1" applyBorder="1"/>
    <xf numFmtId="0" fontId="12" fillId="7" borderId="0" xfId="0" applyFont="1" applyFill="1" applyAlignment="1"/>
    <xf numFmtId="41" fontId="10" fillId="0" borderId="0" xfId="0" applyNumberFormat="1" applyFont="1" applyAlignment="1">
      <alignment vertical="center"/>
    </xf>
    <xf numFmtId="9" fontId="10" fillId="0" borderId="0" xfId="4" applyFont="1" applyAlignment="1">
      <alignment vertical="center"/>
    </xf>
    <xf numFmtId="167" fontId="10" fillId="0" borderId="0" xfId="4" applyNumberFormat="1" applyFont="1" applyAlignment="1">
      <alignment vertical="center"/>
    </xf>
    <xf numFmtId="173" fontId="10" fillId="0" borderId="0" xfId="0" applyNumberFormat="1" applyFont="1" applyAlignment="1">
      <alignment vertical="center"/>
    </xf>
    <xf numFmtId="0" fontId="11" fillId="7" borderId="17" xfId="0" applyFont="1" applyFill="1" applyBorder="1"/>
    <xf numFmtId="0" fontId="11" fillId="7" borderId="23" xfId="0" applyFont="1" applyFill="1" applyBorder="1"/>
    <xf numFmtId="0" fontId="11" fillId="7" borderId="0" xfId="0" applyFont="1" applyFill="1" applyBorder="1"/>
    <xf numFmtId="0" fontId="17" fillId="7" borderId="0" xfId="0" applyFont="1" applyFill="1" applyAlignment="1"/>
    <xf numFmtId="0" fontId="14" fillId="7" borderId="23" xfId="0" applyFont="1" applyFill="1" applyBorder="1" applyAlignment="1">
      <alignment horizontal="center"/>
    </xf>
    <xf numFmtId="0" fontId="14" fillId="7" borderId="0" xfId="0" applyFont="1" applyFill="1" applyBorder="1" applyAlignment="1">
      <alignment horizontal="center"/>
    </xf>
    <xf numFmtId="0" fontId="14" fillId="7" borderId="17" xfId="0" applyFont="1" applyFill="1" applyBorder="1" applyAlignment="1">
      <alignment horizontal="center"/>
    </xf>
    <xf numFmtId="0" fontId="4" fillId="7" borderId="23" xfId="0" applyFont="1" applyFill="1" applyBorder="1"/>
    <xf numFmtId="0" fontId="4" fillId="7" borderId="18" xfId="0" applyFont="1" applyFill="1" applyBorder="1"/>
    <xf numFmtId="0" fontId="30" fillId="7" borderId="19" xfId="0" applyFont="1" applyFill="1" applyBorder="1"/>
    <xf numFmtId="0" fontId="30" fillId="7" borderId="20" xfId="0" applyFont="1" applyFill="1" applyBorder="1" applyAlignment="1">
      <alignment horizontal="center"/>
    </xf>
    <xf numFmtId="0" fontId="30" fillId="7" borderId="20" xfId="0" applyFont="1" applyFill="1" applyBorder="1"/>
    <xf numFmtId="0" fontId="30" fillId="7" borderId="20" xfId="0" applyFont="1" applyFill="1" applyBorder="1" applyAlignment="1"/>
    <xf numFmtId="0" fontId="30" fillId="7" borderId="7" xfId="0" applyFont="1" applyFill="1" applyBorder="1"/>
    <xf numFmtId="0" fontId="13" fillId="7" borderId="26" xfId="0" applyFont="1" applyFill="1" applyBorder="1"/>
    <xf numFmtId="41" fontId="13" fillId="7" borderId="26" xfId="0" applyNumberFormat="1" applyFont="1" applyFill="1" applyBorder="1" applyAlignment="1">
      <alignment horizontal="right"/>
    </xf>
    <xf numFmtId="41" fontId="13" fillId="7" borderId="27" xfId="0" applyNumberFormat="1" applyFont="1" applyFill="1" applyBorder="1" applyAlignment="1">
      <alignment horizontal="right"/>
    </xf>
    <xf numFmtId="0" fontId="13" fillId="7" borderId="26" xfId="0" applyFont="1" applyFill="1" applyBorder="1" applyAlignment="1">
      <alignment horizontal="right"/>
    </xf>
    <xf numFmtId="0" fontId="13" fillId="7" borderId="27" xfId="0" applyFont="1" applyFill="1" applyBorder="1" applyAlignment="1">
      <alignment horizontal="right"/>
    </xf>
    <xf numFmtId="167" fontId="13" fillId="7" borderId="26" xfId="4" applyNumberFormat="1" applyFont="1" applyFill="1" applyBorder="1" applyAlignment="1">
      <alignment horizontal="right" indent="1"/>
    </xf>
    <xf numFmtId="167" fontId="13" fillId="7" borderId="27" xfId="4" applyNumberFormat="1" applyFont="1" applyFill="1" applyBorder="1" applyAlignment="1">
      <alignment horizontal="right" indent="1"/>
    </xf>
    <xf numFmtId="41" fontId="13" fillId="7" borderId="26" xfId="0" applyNumberFormat="1" applyFont="1" applyFill="1" applyBorder="1"/>
    <xf numFmtId="41" fontId="13" fillId="7" borderId="27" xfId="0" applyNumberFormat="1" applyFont="1" applyFill="1" applyBorder="1"/>
    <xf numFmtId="0" fontId="13" fillId="7" borderId="27" xfId="0" applyFont="1" applyFill="1" applyBorder="1"/>
    <xf numFmtId="167" fontId="21" fillId="7" borderId="26" xfId="4" applyNumberFormat="1" applyFont="1" applyFill="1" applyBorder="1" applyAlignment="1">
      <alignment horizontal="right" indent="1"/>
    </xf>
    <xf numFmtId="167" fontId="21" fillId="7" borderId="27" xfId="4" applyNumberFormat="1" applyFont="1" applyFill="1" applyBorder="1" applyAlignment="1">
      <alignment horizontal="right" indent="1"/>
    </xf>
    <xf numFmtId="171" fontId="13" fillId="7" borderId="26" xfId="4" applyNumberFormat="1" applyFont="1" applyFill="1" applyBorder="1" applyAlignment="1">
      <alignment horizontal="right" indent="1"/>
    </xf>
    <xf numFmtId="171" fontId="13" fillId="7" borderId="27" xfId="4" applyNumberFormat="1" applyFont="1" applyFill="1" applyBorder="1" applyAlignment="1">
      <alignment horizontal="right" indent="1"/>
    </xf>
    <xf numFmtId="172" fontId="13" fillId="7" borderId="26" xfId="4" applyNumberFormat="1" applyFont="1" applyFill="1" applyBorder="1" applyAlignment="1">
      <alignment horizontal="right" indent="1"/>
    </xf>
    <xf numFmtId="172" fontId="13" fillId="7" borderId="27" xfId="4" applyNumberFormat="1" applyFont="1" applyFill="1" applyBorder="1" applyAlignment="1">
      <alignment horizontal="right" indent="1"/>
    </xf>
    <xf numFmtId="170" fontId="13" fillId="7" borderId="26" xfId="4" applyNumberFormat="1" applyFont="1" applyFill="1" applyBorder="1" applyAlignment="1">
      <alignment horizontal="right" indent="1"/>
    </xf>
    <xf numFmtId="170" fontId="13" fillId="7" borderId="27" xfId="4" applyNumberFormat="1" applyFont="1" applyFill="1" applyBorder="1" applyAlignment="1">
      <alignment horizontal="right" indent="1"/>
    </xf>
    <xf numFmtId="0" fontId="6" fillId="7" borderId="30" xfId="0" applyFont="1" applyFill="1" applyBorder="1"/>
    <xf numFmtId="0" fontId="6" fillId="7" borderId="31" xfId="0" applyFont="1" applyFill="1" applyBorder="1"/>
    <xf numFmtId="0" fontId="6" fillId="7" borderId="31" xfId="0" applyFont="1" applyFill="1" applyBorder="1" applyAlignment="1">
      <alignment horizontal="right"/>
    </xf>
    <xf numFmtId="0" fontId="13" fillId="7" borderId="32" xfId="0" applyFont="1" applyFill="1" applyBorder="1"/>
    <xf numFmtId="0" fontId="13" fillId="7" borderId="33" xfId="0" applyFont="1" applyFill="1" applyBorder="1"/>
    <xf numFmtId="0" fontId="21" fillId="7" borderId="32" xfId="0" applyFont="1" applyFill="1" applyBorder="1" applyAlignment="1">
      <alignment horizontal="left" indent="1"/>
    </xf>
    <xf numFmtId="0" fontId="21" fillId="7" borderId="33" xfId="0" applyFont="1" applyFill="1" applyBorder="1"/>
    <xf numFmtId="0" fontId="21" fillId="7" borderId="33" xfId="0" applyFont="1" applyFill="1" applyBorder="1" applyAlignment="1">
      <alignment horizontal="left" indent="1"/>
    </xf>
    <xf numFmtId="0" fontId="26" fillId="7" borderId="32" xfId="0" applyFont="1" applyFill="1" applyBorder="1"/>
    <xf numFmtId="0" fontId="16" fillId="7" borderId="34" xfId="0" applyFont="1" applyFill="1" applyBorder="1" applyAlignment="1">
      <alignment horizontal="center"/>
    </xf>
    <xf numFmtId="0" fontId="16" fillId="7" borderId="35" xfId="0" applyFont="1" applyFill="1" applyBorder="1" applyAlignment="1">
      <alignment horizontal="center"/>
    </xf>
    <xf numFmtId="0" fontId="16" fillId="7" borderId="28" xfId="0" applyFont="1" applyFill="1" applyBorder="1" applyAlignment="1">
      <alignment horizontal="right" indent="2"/>
    </xf>
    <xf numFmtId="0" fontId="16" fillId="7" borderId="29" xfId="0" applyFont="1" applyFill="1" applyBorder="1" applyAlignment="1">
      <alignment horizontal="right" indent="2"/>
    </xf>
    <xf numFmtId="176" fontId="13" fillId="7" borderId="26" xfId="0" applyNumberFormat="1" applyFont="1" applyFill="1" applyBorder="1" applyAlignment="1">
      <alignment horizontal="right"/>
    </xf>
    <xf numFmtId="176" fontId="13" fillId="7" borderId="27" xfId="0" applyNumberFormat="1" applyFont="1" applyFill="1" applyBorder="1" applyAlignment="1">
      <alignment horizontal="right"/>
    </xf>
    <xf numFmtId="175" fontId="13" fillId="7" borderId="26" xfId="0" applyNumberFormat="1" applyFont="1" applyFill="1" applyBorder="1"/>
    <xf numFmtId="175" fontId="13" fillId="7" borderId="27" xfId="0" applyNumberFormat="1" applyFont="1" applyFill="1" applyBorder="1"/>
    <xf numFmtId="176" fontId="13" fillId="7" borderId="26" xfId="0" applyNumberFormat="1" applyFont="1" applyFill="1" applyBorder="1"/>
    <xf numFmtId="176" fontId="13" fillId="7" borderId="27" xfId="0" applyNumberFormat="1" applyFont="1" applyFill="1" applyBorder="1"/>
    <xf numFmtId="1" fontId="21" fillId="7" borderId="26" xfId="4" applyNumberFormat="1" applyFont="1" applyFill="1" applyBorder="1" applyAlignment="1">
      <alignment horizontal="right" indent="1"/>
    </xf>
    <xf numFmtId="1" fontId="21" fillId="7" borderId="27" xfId="4" applyNumberFormat="1" applyFont="1" applyFill="1" applyBorder="1" applyAlignment="1">
      <alignment horizontal="right" indent="1"/>
    </xf>
    <xf numFmtId="0" fontId="27" fillId="7" borderId="36" xfId="0" applyFont="1" applyFill="1" applyBorder="1"/>
    <xf numFmtId="0" fontId="13" fillId="7" borderId="37" xfId="0" applyFont="1" applyFill="1" applyBorder="1"/>
    <xf numFmtId="167" fontId="13" fillId="7" borderId="33" xfId="0" applyNumberFormat="1" applyFont="1" applyFill="1" applyBorder="1"/>
    <xf numFmtId="167" fontId="13" fillId="7" borderId="33" xfId="4" applyNumberFormat="1" applyFont="1" applyFill="1" applyBorder="1" applyAlignment="1">
      <alignment horizontal="right" indent="1"/>
    </xf>
    <xf numFmtId="167" fontId="13" fillId="7" borderId="38" xfId="4" applyNumberFormat="1" applyFont="1" applyFill="1" applyBorder="1" applyAlignment="1">
      <alignment horizontal="right" indent="1"/>
    </xf>
    <xf numFmtId="167" fontId="13" fillId="7" borderId="37" xfId="0" applyNumberFormat="1" applyFont="1" applyFill="1" applyBorder="1"/>
    <xf numFmtId="167" fontId="13" fillId="7" borderId="37" xfId="4" applyNumberFormat="1" applyFont="1" applyFill="1" applyBorder="1" applyAlignment="1">
      <alignment horizontal="right" indent="1"/>
    </xf>
    <xf numFmtId="167" fontId="13" fillId="7" borderId="39" xfId="4" applyNumberFormat="1" applyFont="1" applyFill="1" applyBorder="1" applyAlignment="1">
      <alignment horizontal="right" indent="1"/>
    </xf>
    <xf numFmtId="0" fontId="16" fillId="7" borderId="31" xfId="0" applyFont="1" applyFill="1" applyBorder="1"/>
    <xf numFmtId="0" fontId="16" fillId="7" borderId="35" xfId="0" applyFont="1" applyFill="1" applyBorder="1" applyAlignment="1">
      <alignment horizontal="right" indent="2"/>
    </xf>
    <xf numFmtId="41" fontId="13" fillId="7" borderId="33" xfId="0" applyNumberFormat="1" applyFont="1" applyFill="1" applyBorder="1" applyAlignment="1">
      <alignment horizontal="right"/>
    </xf>
    <xf numFmtId="0" fontId="13" fillId="7" borderId="33" xfId="0" applyFont="1" applyFill="1" applyBorder="1" applyAlignment="1">
      <alignment horizontal="right"/>
    </xf>
    <xf numFmtId="167" fontId="21" fillId="7" borderId="33" xfId="0" applyNumberFormat="1" applyFont="1" applyFill="1" applyBorder="1"/>
    <xf numFmtId="0" fontId="16" fillId="7" borderId="40" xfId="0" applyFont="1" applyFill="1" applyBorder="1"/>
    <xf numFmtId="0" fontId="16" fillId="7" borderId="41" xfId="0" applyFont="1" applyFill="1" applyBorder="1" applyAlignment="1">
      <alignment horizontal="right" indent="2"/>
    </xf>
    <xf numFmtId="167" fontId="13" fillId="7" borderId="42" xfId="0" applyNumberFormat="1" applyFont="1" applyFill="1" applyBorder="1"/>
    <xf numFmtId="41" fontId="13" fillId="7" borderId="42" xfId="0" applyNumberFormat="1" applyFont="1" applyFill="1" applyBorder="1" applyAlignment="1">
      <alignment horizontal="right"/>
    </xf>
    <xf numFmtId="0" fontId="13" fillId="7" borderId="42" xfId="0" applyFont="1" applyFill="1" applyBorder="1" applyAlignment="1">
      <alignment horizontal="right"/>
    </xf>
    <xf numFmtId="0" fontId="13" fillId="7" borderId="42" xfId="0" applyFont="1" applyFill="1" applyBorder="1"/>
    <xf numFmtId="167" fontId="21" fillId="7" borderId="42" xfId="0" applyNumberFormat="1" applyFont="1" applyFill="1" applyBorder="1"/>
    <xf numFmtId="167" fontId="21" fillId="7" borderId="42" xfId="0" applyNumberFormat="1" applyFont="1" applyFill="1" applyBorder="1" applyAlignment="1">
      <alignment horizontal="left" indent="1"/>
    </xf>
    <xf numFmtId="0" fontId="16" fillId="7" borderId="45" xfId="0" applyFont="1" applyFill="1" applyBorder="1" applyAlignment="1">
      <alignment horizontal="right" indent="2"/>
    </xf>
    <xf numFmtId="0" fontId="16" fillId="7" borderId="46" xfId="0" applyFont="1" applyFill="1" applyBorder="1" applyAlignment="1">
      <alignment horizontal="right" indent="2"/>
    </xf>
    <xf numFmtId="167" fontId="23" fillId="7" borderId="47" xfId="4" applyNumberFormat="1" applyFont="1" applyFill="1" applyBorder="1" applyAlignment="1">
      <alignment horizontal="right" indent="1"/>
    </xf>
    <xf numFmtId="167" fontId="13" fillId="7" borderId="42" xfId="4" applyNumberFormat="1" applyFont="1" applyFill="1" applyBorder="1" applyAlignment="1">
      <alignment horizontal="right" indent="1"/>
    </xf>
    <xf numFmtId="41" fontId="13" fillId="7" borderId="48" xfId="0" applyNumberFormat="1" applyFont="1" applyFill="1" applyBorder="1" applyAlignment="1">
      <alignment horizontal="right"/>
    </xf>
    <xf numFmtId="41" fontId="13" fillId="7" borderId="49" xfId="0" applyNumberFormat="1" applyFont="1" applyFill="1" applyBorder="1" applyAlignment="1">
      <alignment horizontal="right"/>
    </xf>
    <xf numFmtId="0" fontId="13" fillId="7" borderId="48" xfId="0" applyFont="1" applyFill="1" applyBorder="1" applyAlignment="1">
      <alignment horizontal="right"/>
    </xf>
    <xf numFmtId="0" fontId="13" fillId="7" borderId="49" xfId="0" applyFont="1" applyFill="1" applyBorder="1" applyAlignment="1">
      <alignment horizontal="right"/>
    </xf>
    <xf numFmtId="167" fontId="13" fillId="7" borderId="48" xfId="4" applyNumberFormat="1" applyFont="1" applyFill="1" applyBorder="1" applyAlignment="1">
      <alignment horizontal="right" indent="1"/>
    </xf>
    <xf numFmtId="167" fontId="13" fillId="7" borderId="49" xfId="4" applyNumberFormat="1" applyFont="1" applyFill="1" applyBorder="1" applyAlignment="1">
      <alignment horizontal="right" indent="1"/>
    </xf>
    <xf numFmtId="41" fontId="13" fillId="7" borderId="48" xfId="0" applyNumberFormat="1" applyFont="1" applyFill="1" applyBorder="1"/>
    <xf numFmtId="41" fontId="13" fillId="7" borderId="49" xfId="0" applyNumberFormat="1" applyFont="1" applyFill="1" applyBorder="1"/>
    <xf numFmtId="0" fontId="13" fillId="7" borderId="48" xfId="0" applyFont="1" applyFill="1" applyBorder="1"/>
    <xf numFmtId="0" fontId="13" fillId="7" borderId="49" xfId="0" applyFont="1" applyFill="1" applyBorder="1"/>
    <xf numFmtId="167" fontId="21" fillId="7" borderId="48" xfId="4" applyNumberFormat="1" applyFont="1" applyFill="1" applyBorder="1" applyAlignment="1">
      <alignment horizontal="right" indent="1"/>
    </xf>
    <xf numFmtId="167" fontId="21" fillId="7" borderId="49" xfId="4" applyNumberFormat="1" applyFont="1" applyFill="1" applyBorder="1" applyAlignment="1">
      <alignment horizontal="right" indent="1"/>
    </xf>
    <xf numFmtId="176" fontId="13" fillId="7" borderId="48" xfId="0" applyNumberFormat="1" applyFont="1" applyFill="1" applyBorder="1" applyAlignment="1">
      <alignment horizontal="right"/>
    </xf>
    <xf numFmtId="176" fontId="13" fillId="7" borderId="49" xfId="0" applyNumberFormat="1" applyFont="1" applyFill="1" applyBorder="1" applyAlignment="1">
      <alignment horizontal="right"/>
    </xf>
    <xf numFmtId="1" fontId="21" fillId="7" borderId="48" xfId="4" applyNumberFormat="1" applyFont="1" applyFill="1" applyBorder="1" applyAlignment="1">
      <alignment horizontal="right" indent="1"/>
    </xf>
    <xf numFmtId="1" fontId="21" fillId="7" borderId="49" xfId="4" applyNumberFormat="1" applyFont="1" applyFill="1" applyBorder="1" applyAlignment="1">
      <alignment horizontal="right" indent="1"/>
    </xf>
    <xf numFmtId="176" fontId="13" fillId="7" borderId="48" xfId="0" applyNumberFormat="1" applyFont="1" applyFill="1" applyBorder="1"/>
    <xf numFmtId="176" fontId="13" fillId="7" borderId="49" xfId="0" applyNumberFormat="1" applyFont="1" applyFill="1" applyBorder="1"/>
    <xf numFmtId="171" fontId="13" fillId="7" borderId="48" xfId="4" applyNumberFormat="1" applyFont="1" applyFill="1" applyBorder="1" applyAlignment="1">
      <alignment horizontal="right" indent="1"/>
    </xf>
    <xf numFmtId="171" fontId="13" fillId="7" borderId="49" xfId="4" applyNumberFormat="1" applyFont="1" applyFill="1" applyBorder="1" applyAlignment="1">
      <alignment horizontal="right" indent="1"/>
    </xf>
    <xf numFmtId="175" fontId="13" fillId="7" borderId="48" xfId="0" applyNumberFormat="1" applyFont="1" applyFill="1" applyBorder="1"/>
    <xf numFmtId="175" fontId="13" fillId="7" borderId="49" xfId="0" applyNumberFormat="1" applyFont="1" applyFill="1" applyBorder="1"/>
    <xf numFmtId="172" fontId="13" fillId="7" borderId="48" xfId="4" applyNumberFormat="1" applyFont="1" applyFill="1" applyBorder="1" applyAlignment="1">
      <alignment horizontal="right" indent="1"/>
    </xf>
    <xf numFmtId="172" fontId="13" fillId="7" borderId="49" xfId="4" applyNumberFormat="1" applyFont="1" applyFill="1" applyBorder="1" applyAlignment="1">
      <alignment horizontal="right" indent="1"/>
    </xf>
    <xf numFmtId="170" fontId="13" fillId="7" borderId="48" xfId="4" applyNumberFormat="1" applyFont="1" applyFill="1" applyBorder="1" applyAlignment="1">
      <alignment horizontal="right" indent="1"/>
    </xf>
    <xf numFmtId="170" fontId="13" fillId="7" borderId="49" xfId="4" applyNumberFormat="1" applyFont="1" applyFill="1" applyBorder="1" applyAlignment="1">
      <alignment horizontal="right" indent="1"/>
    </xf>
    <xf numFmtId="176" fontId="13" fillId="7" borderId="33" xfId="0" applyNumberFormat="1" applyFont="1" applyFill="1" applyBorder="1" applyAlignment="1">
      <alignment horizontal="right"/>
    </xf>
    <xf numFmtId="167" fontId="21" fillId="7" borderId="33" xfId="0" applyNumberFormat="1" applyFont="1" applyFill="1" applyBorder="1" applyAlignment="1">
      <alignment horizontal="right"/>
    </xf>
    <xf numFmtId="176" fontId="13" fillId="7" borderId="33" xfId="0" applyNumberFormat="1" applyFont="1" applyFill="1" applyBorder="1"/>
    <xf numFmtId="175" fontId="13" fillId="7" borderId="33" xfId="0" applyNumberFormat="1" applyFont="1" applyFill="1" applyBorder="1"/>
    <xf numFmtId="167" fontId="13" fillId="7" borderId="47" xfId="4" applyNumberFormat="1" applyFont="1" applyFill="1" applyBorder="1" applyAlignment="1">
      <alignment horizontal="right" indent="1"/>
    </xf>
    <xf numFmtId="0" fontId="16" fillId="7" borderId="31" xfId="0" applyFont="1" applyFill="1" applyBorder="1" applyAlignment="1">
      <alignment horizontal="center"/>
    </xf>
    <xf numFmtId="0" fontId="5" fillId="7" borderId="0" xfId="1" applyFont="1" applyFill="1" applyBorder="1" applyAlignment="1">
      <alignment horizontal="left"/>
    </xf>
    <xf numFmtId="0" fontId="5" fillId="7" borderId="0" xfId="1" applyFont="1" applyFill="1" applyAlignment="1">
      <alignment horizontal="left"/>
    </xf>
    <xf numFmtId="0" fontId="30" fillId="7" borderId="13" xfId="0" applyFont="1" applyFill="1" applyBorder="1" applyAlignment="1">
      <alignment horizontal="left" indent="1"/>
    </xf>
    <xf numFmtId="0" fontId="30" fillId="7" borderId="14" xfId="0" applyFont="1" applyFill="1" applyBorder="1" applyAlignment="1">
      <alignment horizontal="left" indent="1"/>
    </xf>
    <xf numFmtId="0" fontId="30" fillId="7" borderId="4" xfId="0" applyFont="1" applyFill="1" applyBorder="1" applyAlignment="1">
      <alignment horizontal="left" indent="1"/>
    </xf>
    <xf numFmtId="0" fontId="30" fillId="7" borderId="13" xfId="0" applyFont="1" applyFill="1" applyBorder="1" applyAlignment="1">
      <alignment horizontal="center"/>
    </xf>
    <xf numFmtId="0" fontId="30" fillId="7" borderId="4" xfId="0" applyFont="1" applyFill="1" applyBorder="1" applyAlignment="1">
      <alignment horizontal="center"/>
    </xf>
    <xf numFmtId="0" fontId="12" fillId="7" borderId="19" xfId="0" applyFont="1" applyFill="1" applyBorder="1" applyAlignment="1">
      <alignment horizontal="center"/>
    </xf>
    <xf numFmtId="0" fontId="12" fillId="7" borderId="20" xfId="0" applyFont="1" applyFill="1" applyBorder="1" applyAlignment="1">
      <alignment horizontal="center"/>
    </xf>
    <xf numFmtId="0" fontId="12" fillId="7" borderId="7" xfId="0" applyFont="1" applyFill="1" applyBorder="1" applyAlignment="1">
      <alignment horizontal="center"/>
    </xf>
    <xf numFmtId="0" fontId="31" fillId="7" borderId="23" xfId="0" applyFont="1" applyFill="1" applyBorder="1" applyAlignment="1">
      <alignment horizontal="center"/>
    </xf>
    <xf numFmtId="0" fontId="31" fillId="7" borderId="0" xfId="0" applyFont="1" applyFill="1" applyBorder="1" applyAlignment="1">
      <alignment horizontal="center"/>
    </xf>
    <xf numFmtId="0" fontId="12" fillId="7" borderId="23" xfId="0" applyFont="1" applyFill="1" applyBorder="1" applyAlignment="1">
      <alignment horizontal="center"/>
    </xf>
    <xf numFmtId="0" fontId="12" fillId="7" borderId="0" xfId="0" applyFont="1" applyFill="1" applyBorder="1" applyAlignment="1">
      <alignment horizontal="center"/>
    </xf>
    <xf numFmtId="0" fontId="12" fillId="7" borderId="17" xfId="0" applyFont="1" applyFill="1" applyBorder="1" applyAlignment="1">
      <alignment horizontal="center"/>
    </xf>
    <xf numFmtId="0" fontId="11" fillId="7" borderId="23" xfId="0" applyFont="1" applyFill="1" applyBorder="1" applyAlignment="1">
      <alignment horizontal="center"/>
    </xf>
    <xf numFmtId="0" fontId="11" fillId="7" borderId="0" xfId="0" applyFont="1" applyFill="1" applyBorder="1" applyAlignment="1">
      <alignment horizontal="center"/>
    </xf>
    <xf numFmtId="0" fontId="11" fillId="7" borderId="17" xfId="0" applyFont="1" applyFill="1" applyBorder="1" applyAlignment="1">
      <alignment horizontal="center"/>
    </xf>
    <xf numFmtId="0" fontId="17" fillId="7" borderId="23" xfId="0" applyFont="1" applyFill="1" applyBorder="1" applyAlignment="1">
      <alignment horizontal="center"/>
    </xf>
    <xf numFmtId="0" fontId="17" fillId="7" borderId="0" xfId="0" applyFont="1" applyFill="1" applyBorder="1" applyAlignment="1">
      <alignment horizontal="center"/>
    </xf>
    <xf numFmtId="0" fontId="17" fillId="7" borderId="17" xfId="0" applyFont="1" applyFill="1" applyBorder="1" applyAlignment="1">
      <alignment horizontal="center"/>
    </xf>
    <xf numFmtId="0" fontId="31" fillId="10" borderId="19" xfId="0" applyFont="1" applyFill="1" applyBorder="1" applyAlignment="1">
      <alignment horizontal="center" vertical="center" wrapText="1"/>
    </xf>
    <xf numFmtId="0" fontId="31" fillId="10" borderId="20" xfId="0" applyFont="1" applyFill="1" applyBorder="1" applyAlignment="1">
      <alignment horizontal="center" vertical="center" wrapText="1"/>
    </xf>
    <xf numFmtId="0" fontId="31" fillId="10" borderId="7" xfId="0" applyFont="1" applyFill="1" applyBorder="1" applyAlignment="1">
      <alignment horizontal="center" vertical="center" wrapText="1"/>
    </xf>
    <xf numFmtId="0" fontId="31" fillId="10" borderId="23" xfId="0" applyFont="1" applyFill="1" applyBorder="1" applyAlignment="1">
      <alignment horizontal="center" vertical="center" wrapText="1"/>
    </xf>
    <xf numFmtId="0" fontId="31" fillId="10" borderId="0" xfId="0" applyFont="1" applyFill="1" applyBorder="1" applyAlignment="1">
      <alignment horizontal="center" vertical="center" wrapText="1"/>
    </xf>
    <xf numFmtId="0" fontId="31" fillId="10" borderId="17" xfId="0" applyFont="1" applyFill="1" applyBorder="1" applyAlignment="1">
      <alignment horizontal="center" vertical="center" wrapText="1"/>
    </xf>
    <xf numFmtId="0" fontId="31" fillId="10" borderId="21" xfId="0" applyFont="1" applyFill="1" applyBorder="1" applyAlignment="1">
      <alignment horizontal="center" vertical="center" wrapText="1"/>
    </xf>
    <xf numFmtId="0" fontId="31" fillId="10" borderId="22" xfId="0" applyFont="1" applyFill="1" applyBorder="1" applyAlignment="1">
      <alignment horizontal="center" vertical="center" wrapText="1"/>
    </xf>
    <xf numFmtId="0" fontId="31" fillId="10" borderId="1" xfId="0" applyFont="1" applyFill="1" applyBorder="1" applyAlignment="1">
      <alignment horizontal="center" vertical="center" wrapText="1"/>
    </xf>
    <xf numFmtId="0" fontId="18" fillId="7" borderId="0" xfId="0" applyFont="1" applyFill="1" applyAlignment="1">
      <alignment horizontal="center"/>
    </xf>
    <xf numFmtId="0" fontId="20" fillId="7" borderId="0" xfId="0" applyFont="1" applyFill="1" applyAlignment="1">
      <alignment horizontal="center"/>
    </xf>
    <xf numFmtId="0" fontId="16" fillId="4" borderId="43" xfId="0" applyFont="1" applyFill="1" applyBorder="1" applyAlignment="1">
      <alignment horizontal="center"/>
    </xf>
    <xf numFmtId="0" fontId="16" fillId="4" borderId="24" xfId="0" applyFont="1" applyFill="1" applyBorder="1" applyAlignment="1">
      <alignment horizontal="center"/>
    </xf>
    <xf numFmtId="0" fontId="16" fillId="4" borderId="44" xfId="0" applyFont="1" applyFill="1" applyBorder="1" applyAlignment="1">
      <alignment horizontal="center"/>
    </xf>
    <xf numFmtId="0" fontId="16" fillId="4" borderId="25" xfId="0" applyFont="1" applyFill="1" applyBorder="1" applyAlignment="1">
      <alignment horizontal="center"/>
    </xf>
    <xf numFmtId="3" fontId="5" fillId="5" borderId="12" xfId="0" applyNumberFormat="1" applyFont="1" applyFill="1" applyBorder="1" applyAlignment="1" applyProtection="1">
      <alignment horizontal="center" vertical="center" wrapText="1"/>
      <protection locked="0"/>
    </xf>
    <xf numFmtId="3" fontId="5" fillId="5" borderId="12" xfId="0" applyNumberFormat="1" applyFont="1" applyFill="1" applyBorder="1" applyAlignment="1" applyProtection="1">
      <alignment horizontal="center" wrapText="1"/>
      <protection locked="0"/>
    </xf>
    <xf numFmtId="179" fontId="4" fillId="0" borderId="0" xfId="4" applyNumberFormat="1" applyFont="1" applyAlignment="1"/>
    <xf numFmtId="179" fontId="4" fillId="0" borderId="0" xfId="4" applyNumberFormat="1" applyFont="1" applyAlignment="1">
      <alignment horizontal="right"/>
    </xf>
  </cellXfs>
  <cellStyles count="5">
    <cellStyle name="Comma" xfId="2" builtinId="3"/>
    <cellStyle name="Hyperlink" xfId="1" builtinId="8"/>
    <cellStyle name="Normal" xfId="0" builtinId="0"/>
    <cellStyle name="Normal 2" xfId="3"/>
    <cellStyle name="Percent" xfId="4" builtinId="5"/>
  </cellStyles>
  <dxfs count="3942">
    <dxf>
      <font>
        <b/>
        <i val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5AB900"/>
        </patternFill>
      </fill>
    </dxf>
    <dxf>
      <fill>
        <patternFill>
          <bgColor rgb="FF64CD00"/>
        </patternFill>
      </fill>
    </dxf>
    <dxf>
      <fill>
        <patternFill>
          <bgColor rgb="FF78FF00"/>
        </patternFill>
      </fill>
    </dxf>
    <dxf>
      <fill>
        <patternFill>
          <bgColor rgb="FF96F500"/>
        </patternFill>
      </fill>
    </dxf>
    <dxf>
      <fill>
        <patternFill>
          <bgColor rgb="FFB4FF00"/>
        </patternFill>
      </fill>
    </dxf>
    <dxf>
      <fill>
        <patternFill>
          <bgColor rgb="FFFF9600"/>
        </patternFill>
      </fill>
    </dxf>
    <dxf>
      <fill>
        <patternFill>
          <bgColor rgb="FFFF9600"/>
        </patternFill>
      </fill>
    </dxf>
    <dxf>
      <fill>
        <patternFill>
          <bgColor rgb="FFFFAF00"/>
        </patternFill>
      </fill>
    </dxf>
    <dxf>
      <fill>
        <patternFill>
          <bgColor rgb="FFFFC800"/>
        </patternFill>
      </fill>
    </dxf>
    <dxf>
      <fill>
        <patternFill>
          <bgColor rgb="FFFFE100"/>
        </patternFill>
      </fill>
    </dxf>
    <dxf>
      <fill>
        <patternFill>
          <bgColor rgb="FFFFFA00"/>
        </patternFill>
      </fill>
    </dxf>
    <dxf>
      <fill>
        <patternFill>
          <bgColor rgb="FF5AB900"/>
        </patternFill>
      </fill>
    </dxf>
    <dxf>
      <fill>
        <patternFill>
          <bgColor rgb="FF64CD00"/>
        </patternFill>
      </fill>
    </dxf>
    <dxf>
      <fill>
        <patternFill>
          <bgColor rgb="FF78FF00"/>
        </patternFill>
      </fill>
    </dxf>
    <dxf>
      <fill>
        <patternFill>
          <bgColor rgb="FF96F500"/>
        </patternFill>
      </fill>
    </dxf>
    <dxf>
      <fill>
        <patternFill>
          <bgColor rgb="FFB4FF00"/>
        </patternFill>
      </fill>
    </dxf>
    <dxf>
      <fill>
        <patternFill>
          <bgColor rgb="FFFF9600"/>
        </patternFill>
      </fill>
    </dxf>
    <dxf>
      <fill>
        <patternFill>
          <bgColor rgb="FFFF9600"/>
        </patternFill>
      </fill>
    </dxf>
    <dxf>
      <fill>
        <patternFill>
          <bgColor rgb="FFFFAF00"/>
        </patternFill>
      </fill>
    </dxf>
    <dxf>
      <fill>
        <patternFill>
          <bgColor rgb="FFFFC800"/>
        </patternFill>
      </fill>
    </dxf>
    <dxf>
      <fill>
        <patternFill>
          <bgColor rgb="FFFFE100"/>
        </patternFill>
      </fill>
    </dxf>
    <dxf>
      <fill>
        <patternFill>
          <bgColor rgb="FFFFFA00"/>
        </patternFill>
      </fill>
    </dxf>
    <dxf>
      <fill>
        <patternFill>
          <bgColor rgb="FF5AB900"/>
        </patternFill>
      </fill>
    </dxf>
    <dxf>
      <fill>
        <patternFill>
          <bgColor rgb="FF64CD00"/>
        </patternFill>
      </fill>
    </dxf>
    <dxf>
      <fill>
        <patternFill>
          <bgColor rgb="FF78FF00"/>
        </patternFill>
      </fill>
    </dxf>
    <dxf>
      <fill>
        <patternFill>
          <bgColor rgb="FF96F500"/>
        </patternFill>
      </fill>
    </dxf>
    <dxf>
      <fill>
        <patternFill>
          <bgColor rgb="FFB4FF00"/>
        </patternFill>
      </fill>
    </dxf>
    <dxf>
      <fill>
        <patternFill>
          <bgColor rgb="FFFF9600"/>
        </patternFill>
      </fill>
    </dxf>
    <dxf>
      <fill>
        <patternFill>
          <bgColor rgb="FFFF9600"/>
        </patternFill>
      </fill>
    </dxf>
    <dxf>
      <fill>
        <patternFill>
          <bgColor rgb="FFFFAF00"/>
        </patternFill>
      </fill>
    </dxf>
    <dxf>
      <fill>
        <patternFill>
          <bgColor rgb="FFFFC800"/>
        </patternFill>
      </fill>
    </dxf>
    <dxf>
      <fill>
        <patternFill>
          <bgColor rgb="FFFFE100"/>
        </patternFill>
      </fill>
    </dxf>
    <dxf>
      <fill>
        <patternFill>
          <bgColor rgb="FFFFFA00"/>
        </patternFill>
      </fill>
    </dxf>
    <dxf>
      <fill>
        <patternFill>
          <bgColor rgb="FF5AB900"/>
        </patternFill>
      </fill>
    </dxf>
    <dxf>
      <fill>
        <patternFill>
          <bgColor rgb="FF64CD00"/>
        </patternFill>
      </fill>
    </dxf>
    <dxf>
      <fill>
        <patternFill>
          <bgColor rgb="FF78FF00"/>
        </patternFill>
      </fill>
    </dxf>
    <dxf>
      <fill>
        <patternFill>
          <bgColor rgb="FF96F500"/>
        </patternFill>
      </fill>
    </dxf>
    <dxf>
      <fill>
        <patternFill>
          <bgColor rgb="FFB4FF00"/>
        </patternFill>
      </fill>
    </dxf>
    <dxf>
      <fill>
        <patternFill>
          <bgColor rgb="FFFF9600"/>
        </patternFill>
      </fill>
    </dxf>
    <dxf>
      <fill>
        <patternFill>
          <bgColor rgb="FFFF9600"/>
        </patternFill>
      </fill>
    </dxf>
    <dxf>
      <fill>
        <patternFill>
          <bgColor rgb="FFFFAF00"/>
        </patternFill>
      </fill>
    </dxf>
    <dxf>
      <fill>
        <patternFill>
          <bgColor rgb="FFFFC800"/>
        </patternFill>
      </fill>
    </dxf>
    <dxf>
      <fill>
        <patternFill>
          <bgColor rgb="FFFFE100"/>
        </patternFill>
      </fill>
    </dxf>
    <dxf>
      <fill>
        <patternFill>
          <bgColor rgb="FFFFFA00"/>
        </patternFill>
      </fill>
    </dxf>
    <dxf>
      <fill>
        <patternFill>
          <bgColor rgb="FF5AB900"/>
        </patternFill>
      </fill>
    </dxf>
    <dxf>
      <fill>
        <patternFill>
          <bgColor rgb="FF64CD00"/>
        </patternFill>
      </fill>
    </dxf>
    <dxf>
      <fill>
        <patternFill>
          <bgColor rgb="FF78FF00"/>
        </patternFill>
      </fill>
    </dxf>
    <dxf>
      <fill>
        <patternFill>
          <bgColor rgb="FF96F500"/>
        </patternFill>
      </fill>
    </dxf>
    <dxf>
      <fill>
        <patternFill>
          <bgColor rgb="FFB4FF00"/>
        </patternFill>
      </fill>
    </dxf>
    <dxf>
      <fill>
        <patternFill>
          <bgColor rgb="FFFF9600"/>
        </patternFill>
      </fill>
    </dxf>
    <dxf>
      <fill>
        <patternFill>
          <bgColor rgb="FFFF9600"/>
        </patternFill>
      </fill>
    </dxf>
    <dxf>
      <fill>
        <patternFill>
          <bgColor rgb="FFFFAF00"/>
        </patternFill>
      </fill>
    </dxf>
    <dxf>
      <fill>
        <patternFill>
          <bgColor rgb="FFFFC800"/>
        </patternFill>
      </fill>
    </dxf>
    <dxf>
      <fill>
        <patternFill>
          <bgColor rgb="FFFFE100"/>
        </patternFill>
      </fill>
    </dxf>
    <dxf>
      <fill>
        <patternFill>
          <bgColor rgb="FFFFFA00"/>
        </patternFill>
      </fill>
    </dxf>
    <dxf>
      <fill>
        <patternFill>
          <bgColor rgb="FF5AB900"/>
        </patternFill>
      </fill>
    </dxf>
    <dxf>
      <fill>
        <patternFill>
          <bgColor rgb="FF64CD00"/>
        </patternFill>
      </fill>
    </dxf>
    <dxf>
      <fill>
        <patternFill>
          <bgColor rgb="FF78FF00"/>
        </patternFill>
      </fill>
    </dxf>
    <dxf>
      <fill>
        <patternFill>
          <bgColor rgb="FF96F500"/>
        </patternFill>
      </fill>
    </dxf>
    <dxf>
      <fill>
        <patternFill>
          <bgColor rgb="FFB4FF00"/>
        </patternFill>
      </fill>
    </dxf>
    <dxf>
      <fill>
        <patternFill>
          <bgColor rgb="FFFF9600"/>
        </patternFill>
      </fill>
    </dxf>
    <dxf>
      <fill>
        <patternFill>
          <bgColor rgb="FFFF9600"/>
        </patternFill>
      </fill>
    </dxf>
    <dxf>
      <fill>
        <patternFill>
          <bgColor rgb="FFFFAF00"/>
        </patternFill>
      </fill>
    </dxf>
    <dxf>
      <fill>
        <patternFill>
          <bgColor rgb="FFFFC800"/>
        </patternFill>
      </fill>
    </dxf>
    <dxf>
      <fill>
        <patternFill>
          <bgColor rgb="FFFFE100"/>
        </patternFill>
      </fill>
    </dxf>
    <dxf>
      <fill>
        <patternFill>
          <bgColor rgb="FFFFFA00"/>
        </patternFill>
      </fill>
    </dxf>
    <dxf>
      <fill>
        <patternFill>
          <bgColor rgb="FF5AB900"/>
        </patternFill>
      </fill>
    </dxf>
    <dxf>
      <fill>
        <patternFill>
          <bgColor rgb="FF64CD00"/>
        </patternFill>
      </fill>
    </dxf>
    <dxf>
      <fill>
        <patternFill>
          <bgColor rgb="FF78FF00"/>
        </patternFill>
      </fill>
    </dxf>
    <dxf>
      <fill>
        <patternFill>
          <bgColor rgb="FF96F500"/>
        </patternFill>
      </fill>
    </dxf>
    <dxf>
      <fill>
        <patternFill>
          <bgColor rgb="FFB4FF00"/>
        </patternFill>
      </fill>
    </dxf>
    <dxf>
      <fill>
        <patternFill>
          <bgColor rgb="FFFF9600"/>
        </patternFill>
      </fill>
    </dxf>
    <dxf>
      <fill>
        <patternFill>
          <bgColor rgb="FFFF9600"/>
        </patternFill>
      </fill>
    </dxf>
    <dxf>
      <fill>
        <patternFill>
          <bgColor rgb="FFFFAF00"/>
        </patternFill>
      </fill>
    </dxf>
    <dxf>
      <fill>
        <patternFill>
          <bgColor rgb="FFFFC800"/>
        </patternFill>
      </fill>
    </dxf>
    <dxf>
      <fill>
        <patternFill>
          <bgColor rgb="FFFFE100"/>
        </patternFill>
      </fill>
    </dxf>
    <dxf>
      <fill>
        <patternFill>
          <bgColor rgb="FFFFFA00"/>
        </patternFill>
      </fill>
    </dxf>
    <dxf>
      <fill>
        <patternFill>
          <bgColor rgb="FF5AB900"/>
        </patternFill>
      </fill>
    </dxf>
    <dxf>
      <fill>
        <patternFill>
          <bgColor rgb="FF64CD00"/>
        </patternFill>
      </fill>
    </dxf>
    <dxf>
      <fill>
        <patternFill>
          <bgColor rgb="FF78FF00"/>
        </patternFill>
      </fill>
    </dxf>
    <dxf>
      <fill>
        <patternFill>
          <bgColor rgb="FF96F500"/>
        </patternFill>
      </fill>
    </dxf>
    <dxf>
      <fill>
        <patternFill>
          <bgColor rgb="FFB4FF00"/>
        </patternFill>
      </fill>
    </dxf>
    <dxf>
      <fill>
        <patternFill>
          <bgColor rgb="FFFF9600"/>
        </patternFill>
      </fill>
    </dxf>
    <dxf>
      <fill>
        <patternFill>
          <bgColor rgb="FFFF9600"/>
        </patternFill>
      </fill>
    </dxf>
    <dxf>
      <fill>
        <patternFill>
          <bgColor rgb="FFFFAF00"/>
        </patternFill>
      </fill>
    </dxf>
    <dxf>
      <fill>
        <patternFill>
          <bgColor rgb="FFFFC800"/>
        </patternFill>
      </fill>
    </dxf>
    <dxf>
      <fill>
        <patternFill>
          <bgColor rgb="FFFFE100"/>
        </patternFill>
      </fill>
    </dxf>
    <dxf>
      <fill>
        <patternFill>
          <bgColor rgb="FFFFFA00"/>
        </patternFill>
      </fill>
    </dxf>
    <dxf>
      <fill>
        <patternFill>
          <bgColor rgb="FF5AB900"/>
        </patternFill>
      </fill>
    </dxf>
    <dxf>
      <fill>
        <patternFill>
          <bgColor rgb="FF64CD00"/>
        </patternFill>
      </fill>
    </dxf>
    <dxf>
      <fill>
        <patternFill>
          <bgColor rgb="FF78FF00"/>
        </patternFill>
      </fill>
    </dxf>
    <dxf>
      <fill>
        <patternFill>
          <bgColor rgb="FF96F500"/>
        </patternFill>
      </fill>
    </dxf>
    <dxf>
      <fill>
        <patternFill>
          <bgColor rgb="FFB4FF00"/>
        </patternFill>
      </fill>
    </dxf>
    <dxf>
      <fill>
        <patternFill>
          <bgColor rgb="FFFF9600"/>
        </patternFill>
      </fill>
    </dxf>
    <dxf>
      <fill>
        <patternFill>
          <bgColor rgb="FFFF9600"/>
        </patternFill>
      </fill>
    </dxf>
    <dxf>
      <fill>
        <patternFill>
          <bgColor rgb="FFFFAF00"/>
        </patternFill>
      </fill>
    </dxf>
    <dxf>
      <fill>
        <patternFill>
          <bgColor rgb="FFFFC800"/>
        </patternFill>
      </fill>
    </dxf>
    <dxf>
      <fill>
        <patternFill>
          <bgColor rgb="FFFFE100"/>
        </patternFill>
      </fill>
    </dxf>
    <dxf>
      <fill>
        <patternFill>
          <bgColor rgb="FFFFFA00"/>
        </patternFill>
      </fill>
    </dxf>
    <dxf>
      <fill>
        <patternFill>
          <bgColor rgb="FF5AB900"/>
        </patternFill>
      </fill>
    </dxf>
    <dxf>
      <fill>
        <patternFill>
          <bgColor rgb="FF64CD00"/>
        </patternFill>
      </fill>
    </dxf>
    <dxf>
      <fill>
        <patternFill>
          <bgColor rgb="FF78FF00"/>
        </patternFill>
      </fill>
    </dxf>
    <dxf>
      <fill>
        <patternFill>
          <bgColor rgb="FF96F500"/>
        </patternFill>
      </fill>
    </dxf>
    <dxf>
      <fill>
        <patternFill>
          <bgColor rgb="FFB4FF00"/>
        </patternFill>
      </fill>
    </dxf>
    <dxf>
      <fill>
        <patternFill>
          <bgColor rgb="FFFF9600"/>
        </patternFill>
      </fill>
    </dxf>
    <dxf>
      <fill>
        <patternFill>
          <bgColor rgb="FFFF9600"/>
        </patternFill>
      </fill>
    </dxf>
    <dxf>
      <fill>
        <patternFill>
          <bgColor rgb="FFFFAF00"/>
        </patternFill>
      </fill>
    </dxf>
    <dxf>
      <fill>
        <patternFill>
          <bgColor rgb="FFFFC800"/>
        </patternFill>
      </fill>
    </dxf>
    <dxf>
      <fill>
        <patternFill>
          <bgColor rgb="FFFFE100"/>
        </patternFill>
      </fill>
    </dxf>
    <dxf>
      <fill>
        <patternFill>
          <bgColor rgb="FFFFFA00"/>
        </patternFill>
      </fill>
    </dxf>
    <dxf>
      <fill>
        <patternFill>
          <bgColor rgb="FF5AB900"/>
        </patternFill>
      </fill>
    </dxf>
    <dxf>
      <fill>
        <patternFill>
          <bgColor rgb="FF64CD00"/>
        </patternFill>
      </fill>
    </dxf>
    <dxf>
      <fill>
        <patternFill>
          <bgColor rgb="FF78FF00"/>
        </patternFill>
      </fill>
    </dxf>
    <dxf>
      <fill>
        <patternFill>
          <bgColor rgb="FF96F500"/>
        </patternFill>
      </fill>
    </dxf>
    <dxf>
      <fill>
        <patternFill>
          <bgColor rgb="FFB4FF00"/>
        </patternFill>
      </fill>
    </dxf>
    <dxf>
      <fill>
        <patternFill>
          <bgColor rgb="FFFF9600"/>
        </patternFill>
      </fill>
    </dxf>
    <dxf>
      <fill>
        <patternFill>
          <bgColor rgb="FFFF9600"/>
        </patternFill>
      </fill>
    </dxf>
    <dxf>
      <fill>
        <patternFill>
          <bgColor rgb="FFFFAF00"/>
        </patternFill>
      </fill>
    </dxf>
    <dxf>
      <fill>
        <patternFill>
          <bgColor rgb="FFFFC800"/>
        </patternFill>
      </fill>
    </dxf>
    <dxf>
      <fill>
        <patternFill>
          <bgColor rgb="FFFFE100"/>
        </patternFill>
      </fill>
    </dxf>
    <dxf>
      <fill>
        <patternFill>
          <bgColor rgb="FFFFFA00"/>
        </patternFill>
      </fill>
    </dxf>
    <dxf>
      <fill>
        <patternFill>
          <bgColor rgb="FF5AB900"/>
        </patternFill>
      </fill>
    </dxf>
    <dxf>
      <fill>
        <patternFill>
          <bgColor rgb="FF64CD00"/>
        </patternFill>
      </fill>
    </dxf>
    <dxf>
      <fill>
        <patternFill>
          <bgColor rgb="FF78FF00"/>
        </patternFill>
      </fill>
    </dxf>
    <dxf>
      <fill>
        <patternFill>
          <bgColor rgb="FF96F500"/>
        </patternFill>
      </fill>
    </dxf>
    <dxf>
      <fill>
        <patternFill>
          <bgColor rgb="FFB4FF00"/>
        </patternFill>
      </fill>
    </dxf>
    <dxf>
      <fill>
        <patternFill>
          <bgColor rgb="FFFF9600"/>
        </patternFill>
      </fill>
    </dxf>
    <dxf>
      <fill>
        <patternFill>
          <bgColor rgb="FFFF9600"/>
        </patternFill>
      </fill>
    </dxf>
    <dxf>
      <fill>
        <patternFill>
          <bgColor rgb="FFFFAF00"/>
        </patternFill>
      </fill>
    </dxf>
    <dxf>
      <fill>
        <patternFill>
          <bgColor rgb="FFFFC800"/>
        </patternFill>
      </fill>
    </dxf>
    <dxf>
      <fill>
        <patternFill>
          <bgColor rgb="FFFFE100"/>
        </patternFill>
      </fill>
    </dxf>
    <dxf>
      <fill>
        <patternFill>
          <bgColor rgb="FFFFFA00"/>
        </patternFill>
      </fill>
    </dxf>
    <dxf>
      <fill>
        <patternFill>
          <bgColor rgb="FF5AB900"/>
        </patternFill>
      </fill>
    </dxf>
    <dxf>
      <fill>
        <patternFill>
          <bgColor rgb="FF64CD00"/>
        </patternFill>
      </fill>
    </dxf>
    <dxf>
      <fill>
        <patternFill>
          <bgColor rgb="FF78FF00"/>
        </patternFill>
      </fill>
    </dxf>
    <dxf>
      <fill>
        <patternFill>
          <bgColor rgb="FF96F500"/>
        </patternFill>
      </fill>
    </dxf>
    <dxf>
      <fill>
        <patternFill>
          <bgColor rgb="FFB4FF00"/>
        </patternFill>
      </fill>
    </dxf>
    <dxf>
      <fill>
        <patternFill>
          <bgColor rgb="FFFF9600"/>
        </patternFill>
      </fill>
    </dxf>
    <dxf>
      <fill>
        <patternFill>
          <bgColor rgb="FFFF9600"/>
        </patternFill>
      </fill>
    </dxf>
    <dxf>
      <fill>
        <patternFill>
          <bgColor rgb="FFFFAF00"/>
        </patternFill>
      </fill>
    </dxf>
    <dxf>
      <fill>
        <patternFill>
          <bgColor rgb="FFFFC800"/>
        </patternFill>
      </fill>
    </dxf>
    <dxf>
      <fill>
        <patternFill>
          <bgColor rgb="FFFFE100"/>
        </patternFill>
      </fill>
    </dxf>
    <dxf>
      <fill>
        <patternFill>
          <bgColor rgb="FFFFFA00"/>
        </patternFill>
      </fill>
    </dxf>
    <dxf>
      <fill>
        <patternFill>
          <bgColor rgb="FF5AB900"/>
        </patternFill>
      </fill>
    </dxf>
    <dxf>
      <fill>
        <patternFill>
          <bgColor rgb="FF64CD00"/>
        </patternFill>
      </fill>
    </dxf>
    <dxf>
      <fill>
        <patternFill>
          <bgColor rgb="FF78FF00"/>
        </patternFill>
      </fill>
    </dxf>
    <dxf>
      <fill>
        <patternFill>
          <bgColor rgb="FF96F500"/>
        </patternFill>
      </fill>
    </dxf>
    <dxf>
      <fill>
        <patternFill>
          <bgColor rgb="FFB4FF00"/>
        </patternFill>
      </fill>
    </dxf>
    <dxf>
      <fill>
        <patternFill>
          <bgColor rgb="FFFF9600"/>
        </patternFill>
      </fill>
    </dxf>
    <dxf>
      <fill>
        <patternFill>
          <bgColor rgb="FFFF9600"/>
        </patternFill>
      </fill>
    </dxf>
    <dxf>
      <fill>
        <patternFill>
          <bgColor rgb="FFFFAF00"/>
        </patternFill>
      </fill>
    </dxf>
    <dxf>
      <fill>
        <patternFill>
          <bgColor rgb="FFFFC800"/>
        </patternFill>
      </fill>
    </dxf>
    <dxf>
      <fill>
        <patternFill>
          <bgColor rgb="FFFFE100"/>
        </patternFill>
      </fill>
    </dxf>
    <dxf>
      <fill>
        <patternFill>
          <bgColor rgb="FFFFFA00"/>
        </patternFill>
      </fill>
    </dxf>
    <dxf>
      <fill>
        <patternFill>
          <bgColor rgb="FF5AB900"/>
        </patternFill>
      </fill>
    </dxf>
    <dxf>
      <fill>
        <patternFill>
          <bgColor rgb="FF64CD00"/>
        </patternFill>
      </fill>
    </dxf>
    <dxf>
      <fill>
        <patternFill>
          <bgColor rgb="FF78FF00"/>
        </patternFill>
      </fill>
    </dxf>
    <dxf>
      <fill>
        <patternFill>
          <bgColor rgb="FF96F500"/>
        </patternFill>
      </fill>
    </dxf>
    <dxf>
      <fill>
        <patternFill>
          <bgColor rgb="FFB4FF00"/>
        </patternFill>
      </fill>
    </dxf>
    <dxf>
      <fill>
        <patternFill>
          <bgColor rgb="FFFF9600"/>
        </patternFill>
      </fill>
    </dxf>
    <dxf>
      <fill>
        <patternFill>
          <bgColor rgb="FFFF9600"/>
        </patternFill>
      </fill>
    </dxf>
    <dxf>
      <fill>
        <patternFill>
          <bgColor rgb="FFFFAF00"/>
        </patternFill>
      </fill>
    </dxf>
    <dxf>
      <fill>
        <patternFill>
          <bgColor rgb="FFFFC800"/>
        </patternFill>
      </fill>
    </dxf>
    <dxf>
      <fill>
        <patternFill>
          <bgColor rgb="FFFFE100"/>
        </patternFill>
      </fill>
    </dxf>
    <dxf>
      <fill>
        <patternFill>
          <bgColor rgb="FFFFFA00"/>
        </patternFill>
      </fill>
    </dxf>
    <dxf>
      <fill>
        <patternFill>
          <bgColor rgb="FF5AB900"/>
        </patternFill>
      </fill>
    </dxf>
    <dxf>
      <fill>
        <patternFill>
          <bgColor rgb="FF64CD00"/>
        </patternFill>
      </fill>
    </dxf>
    <dxf>
      <fill>
        <patternFill>
          <bgColor rgb="FF78FF00"/>
        </patternFill>
      </fill>
    </dxf>
    <dxf>
      <fill>
        <patternFill>
          <bgColor rgb="FF96F500"/>
        </patternFill>
      </fill>
    </dxf>
    <dxf>
      <fill>
        <patternFill>
          <bgColor rgb="FFB4FF00"/>
        </patternFill>
      </fill>
    </dxf>
    <dxf>
      <fill>
        <patternFill>
          <bgColor rgb="FFFF9600"/>
        </patternFill>
      </fill>
    </dxf>
    <dxf>
      <fill>
        <patternFill>
          <bgColor rgb="FFFF9600"/>
        </patternFill>
      </fill>
    </dxf>
    <dxf>
      <fill>
        <patternFill>
          <bgColor rgb="FFFFAF00"/>
        </patternFill>
      </fill>
    </dxf>
    <dxf>
      <fill>
        <patternFill>
          <bgColor rgb="FFFFC800"/>
        </patternFill>
      </fill>
    </dxf>
    <dxf>
      <fill>
        <patternFill>
          <bgColor rgb="FFFFE100"/>
        </patternFill>
      </fill>
    </dxf>
    <dxf>
      <fill>
        <patternFill>
          <bgColor rgb="FFFFFA00"/>
        </patternFill>
      </fill>
    </dxf>
    <dxf>
      <fill>
        <patternFill>
          <bgColor rgb="FF5AB900"/>
        </patternFill>
      </fill>
    </dxf>
    <dxf>
      <fill>
        <patternFill>
          <bgColor rgb="FF64CD00"/>
        </patternFill>
      </fill>
    </dxf>
    <dxf>
      <fill>
        <patternFill>
          <bgColor rgb="FF78FF00"/>
        </patternFill>
      </fill>
    </dxf>
    <dxf>
      <fill>
        <patternFill>
          <bgColor rgb="FF96F500"/>
        </patternFill>
      </fill>
    </dxf>
    <dxf>
      <fill>
        <patternFill>
          <bgColor rgb="FFB4FF00"/>
        </patternFill>
      </fill>
    </dxf>
    <dxf>
      <fill>
        <patternFill>
          <bgColor rgb="FFFF9600"/>
        </patternFill>
      </fill>
    </dxf>
    <dxf>
      <fill>
        <patternFill>
          <bgColor rgb="FFFF9600"/>
        </patternFill>
      </fill>
    </dxf>
    <dxf>
      <fill>
        <patternFill>
          <bgColor rgb="FFFFAF00"/>
        </patternFill>
      </fill>
    </dxf>
    <dxf>
      <fill>
        <patternFill>
          <bgColor rgb="FFFFC800"/>
        </patternFill>
      </fill>
    </dxf>
    <dxf>
      <fill>
        <patternFill>
          <bgColor rgb="FFFFE100"/>
        </patternFill>
      </fill>
    </dxf>
    <dxf>
      <fill>
        <patternFill>
          <bgColor rgb="FFFFFA00"/>
        </patternFill>
      </fill>
    </dxf>
    <dxf>
      <fill>
        <patternFill>
          <bgColor rgb="FF5AB900"/>
        </patternFill>
      </fill>
    </dxf>
    <dxf>
      <fill>
        <patternFill>
          <bgColor rgb="FF64CD00"/>
        </patternFill>
      </fill>
    </dxf>
    <dxf>
      <fill>
        <patternFill>
          <bgColor rgb="FF78FF00"/>
        </patternFill>
      </fill>
    </dxf>
    <dxf>
      <fill>
        <patternFill>
          <bgColor rgb="FF96F500"/>
        </patternFill>
      </fill>
    </dxf>
    <dxf>
      <fill>
        <patternFill>
          <bgColor rgb="FFB4FF00"/>
        </patternFill>
      </fill>
    </dxf>
    <dxf>
      <fill>
        <patternFill>
          <bgColor rgb="FFFF9600"/>
        </patternFill>
      </fill>
    </dxf>
    <dxf>
      <fill>
        <patternFill>
          <bgColor rgb="FFFF9600"/>
        </patternFill>
      </fill>
    </dxf>
    <dxf>
      <fill>
        <patternFill>
          <bgColor rgb="FFFFAF00"/>
        </patternFill>
      </fill>
    </dxf>
    <dxf>
      <fill>
        <patternFill>
          <bgColor rgb="FFFFC800"/>
        </patternFill>
      </fill>
    </dxf>
    <dxf>
      <fill>
        <patternFill>
          <bgColor rgb="FFFFE100"/>
        </patternFill>
      </fill>
    </dxf>
    <dxf>
      <fill>
        <patternFill>
          <bgColor rgb="FFFFFA00"/>
        </patternFill>
      </fill>
    </dxf>
    <dxf>
      <fill>
        <patternFill>
          <bgColor rgb="FF5AB900"/>
        </patternFill>
      </fill>
    </dxf>
    <dxf>
      <fill>
        <patternFill>
          <bgColor rgb="FF64CD00"/>
        </patternFill>
      </fill>
    </dxf>
    <dxf>
      <fill>
        <patternFill>
          <bgColor rgb="FF78FF00"/>
        </patternFill>
      </fill>
    </dxf>
    <dxf>
      <fill>
        <patternFill>
          <bgColor rgb="FF96F500"/>
        </patternFill>
      </fill>
    </dxf>
    <dxf>
      <fill>
        <patternFill>
          <bgColor rgb="FFB4FF00"/>
        </patternFill>
      </fill>
    </dxf>
    <dxf>
      <fill>
        <patternFill>
          <bgColor rgb="FFFF9600"/>
        </patternFill>
      </fill>
    </dxf>
    <dxf>
      <fill>
        <patternFill>
          <bgColor rgb="FFFF9600"/>
        </patternFill>
      </fill>
    </dxf>
    <dxf>
      <fill>
        <patternFill>
          <bgColor rgb="FFFFAF00"/>
        </patternFill>
      </fill>
    </dxf>
    <dxf>
      <fill>
        <patternFill>
          <bgColor rgb="FFFFC800"/>
        </patternFill>
      </fill>
    </dxf>
    <dxf>
      <fill>
        <patternFill>
          <bgColor rgb="FFFFE100"/>
        </patternFill>
      </fill>
    </dxf>
    <dxf>
      <fill>
        <patternFill>
          <bgColor rgb="FFFFFA00"/>
        </patternFill>
      </fill>
    </dxf>
    <dxf>
      <fill>
        <patternFill>
          <bgColor rgb="FF5AB900"/>
        </patternFill>
      </fill>
    </dxf>
    <dxf>
      <fill>
        <patternFill>
          <bgColor rgb="FF64CD00"/>
        </patternFill>
      </fill>
    </dxf>
    <dxf>
      <fill>
        <patternFill>
          <bgColor rgb="FF78FF00"/>
        </patternFill>
      </fill>
    </dxf>
    <dxf>
      <fill>
        <patternFill>
          <bgColor rgb="FF96F500"/>
        </patternFill>
      </fill>
    </dxf>
    <dxf>
      <fill>
        <patternFill>
          <bgColor rgb="FFB4FF00"/>
        </patternFill>
      </fill>
    </dxf>
    <dxf>
      <fill>
        <patternFill>
          <bgColor rgb="FFFF9600"/>
        </patternFill>
      </fill>
    </dxf>
    <dxf>
      <fill>
        <patternFill>
          <bgColor rgb="FFFF9600"/>
        </patternFill>
      </fill>
    </dxf>
    <dxf>
      <fill>
        <patternFill>
          <bgColor rgb="FFFFAF00"/>
        </patternFill>
      </fill>
    </dxf>
    <dxf>
      <fill>
        <patternFill>
          <bgColor rgb="FFFFC800"/>
        </patternFill>
      </fill>
    </dxf>
    <dxf>
      <fill>
        <patternFill>
          <bgColor rgb="FFFFE100"/>
        </patternFill>
      </fill>
    </dxf>
    <dxf>
      <fill>
        <patternFill>
          <bgColor rgb="FFFFFA00"/>
        </patternFill>
      </fill>
    </dxf>
    <dxf>
      <fill>
        <patternFill>
          <bgColor rgb="FF5AB900"/>
        </patternFill>
      </fill>
    </dxf>
    <dxf>
      <fill>
        <patternFill>
          <bgColor rgb="FF64CD00"/>
        </patternFill>
      </fill>
    </dxf>
    <dxf>
      <fill>
        <patternFill>
          <bgColor rgb="FF78FF00"/>
        </patternFill>
      </fill>
    </dxf>
    <dxf>
      <fill>
        <patternFill>
          <bgColor rgb="FF96F500"/>
        </patternFill>
      </fill>
    </dxf>
    <dxf>
      <fill>
        <patternFill>
          <bgColor rgb="FFB4FF00"/>
        </patternFill>
      </fill>
    </dxf>
    <dxf>
      <fill>
        <patternFill>
          <bgColor rgb="FFFF9600"/>
        </patternFill>
      </fill>
    </dxf>
    <dxf>
      <fill>
        <patternFill>
          <bgColor rgb="FFFF9600"/>
        </patternFill>
      </fill>
    </dxf>
    <dxf>
      <fill>
        <patternFill>
          <bgColor rgb="FFFFAF00"/>
        </patternFill>
      </fill>
    </dxf>
    <dxf>
      <fill>
        <patternFill>
          <bgColor rgb="FFFFC800"/>
        </patternFill>
      </fill>
    </dxf>
    <dxf>
      <fill>
        <patternFill>
          <bgColor rgb="FFFFE100"/>
        </patternFill>
      </fill>
    </dxf>
    <dxf>
      <fill>
        <patternFill>
          <bgColor rgb="FFFFFA00"/>
        </patternFill>
      </fill>
    </dxf>
    <dxf>
      <fill>
        <patternFill>
          <bgColor rgb="FF5AB900"/>
        </patternFill>
      </fill>
    </dxf>
    <dxf>
      <fill>
        <patternFill>
          <bgColor rgb="FF64CD00"/>
        </patternFill>
      </fill>
    </dxf>
    <dxf>
      <fill>
        <patternFill>
          <bgColor rgb="FF78FF00"/>
        </patternFill>
      </fill>
    </dxf>
    <dxf>
      <fill>
        <patternFill>
          <bgColor rgb="FF96F500"/>
        </patternFill>
      </fill>
    </dxf>
    <dxf>
      <fill>
        <patternFill>
          <bgColor rgb="FFB4FF00"/>
        </patternFill>
      </fill>
    </dxf>
    <dxf>
      <fill>
        <patternFill>
          <bgColor rgb="FFFF9600"/>
        </patternFill>
      </fill>
    </dxf>
    <dxf>
      <fill>
        <patternFill>
          <bgColor rgb="FFFF9600"/>
        </patternFill>
      </fill>
    </dxf>
    <dxf>
      <fill>
        <patternFill>
          <bgColor rgb="FFFFAF00"/>
        </patternFill>
      </fill>
    </dxf>
    <dxf>
      <fill>
        <patternFill>
          <bgColor rgb="FFFFC800"/>
        </patternFill>
      </fill>
    </dxf>
    <dxf>
      <fill>
        <patternFill>
          <bgColor rgb="FFFFE100"/>
        </patternFill>
      </fill>
    </dxf>
    <dxf>
      <fill>
        <patternFill>
          <bgColor rgb="FFFFFA00"/>
        </patternFill>
      </fill>
    </dxf>
    <dxf>
      <fill>
        <patternFill>
          <bgColor rgb="FF5AB900"/>
        </patternFill>
      </fill>
    </dxf>
    <dxf>
      <fill>
        <patternFill>
          <bgColor rgb="FF64CD00"/>
        </patternFill>
      </fill>
    </dxf>
    <dxf>
      <fill>
        <patternFill>
          <bgColor rgb="FF78FF00"/>
        </patternFill>
      </fill>
    </dxf>
    <dxf>
      <fill>
        <patternFill>
          <bgColor rgb="FF96F500"/>
        </patternFill>
      </fill>
    </dxf>
    <dxf>
      <fill>
        <patternFill>
          <bgColor rgb="FFB4FF00"/>
        </patternFill>
      </fill>
    </dxf>
    <dxf>
      <fill>
        <patternFill>
          <bgColor rgb="FFFF9600"/>
        </patternFill>
      </fill>
    </dxf>
    <dxf>
      <fill>
        <patternFill>
          <bgColor rgb="FFFF9600"/>
        </patternFill>
      </fill>
    </dxf>
    <dxf>
      <fill>
        <patternFill>
          <bgColor rgb="FFFFAF00"/>
        </patternFill>
      </fill>
    </dxf>
    <dxf>
      <fill>
        <patternFill>
          <bgColor rgb="FFFFC800"/>
        </patternFill>
      </fill>
    </dxf>
    <dxf>
      <fill>
        <patternFill>
          <bgColor rgb="FFFFE100"/>
        </patternFill>
      </fill>
    </dxf>
    <dxf>
      <fill>
        <patternFill>
          <bgColor rgb="FFFFFA00"/>
        </patternFill>
      </fill>
    </dxf>
    <dxf>
      <fill>
        <patternFill>
          <bgColor rgb="FF5AB900"/>
        </patternFill>
      </fill>
    </dxf>
    <dxf>
      <fill>
        <patternFill>
          <bgColor rgb="FF64CD00"/>
        </patternFill>
      </fill>
    </dxf>
    <dxf>
      <fill>
        <patternFill>
          <bgColor rgb="FF78FF00"/>
        </patternFill>
      </fill>
    </dxf>
    <dxf>
      <fill>
        <patternFill>
          <bgColor rgb="FF96F500"/>
        </patternFill>
      </fill>
    </dxf>
    <dxf>
      <fill>
        <patternFill>
          <bgColor rgb="FFB4FF00"/>
        </patternFill>
      </fill>
    </dxf>
    <dxf>
      <fill>
        <patternFill>
          <bgColor rgb="FFFF9600"/>
        </patternFill>
      </fill>
    </dxf>
    <dxf>
      <fill>
        <patternFill>
          <bgColor rgb="FFFF9600"/>
        </patternFill>
      </fill>
    </dxf>
    <dxf>
      <fill>
        <patternFill>
          <bgColor rgb="FFFFAF00"/>
        </patternFill>
      </fill>
    </dxf>
    <dxf>
      <fill>
        <patternFill>
          <bgColor rgb="FFFFC800"/>
        </patternFill>
      </fill>
    </dxf>
    <dxf>
      <fill>
        <patternFill>
          <bgColor rgb="FFFFE100"/>
        </patternFill>
      </fill>
    </dxf>
    <dxf>
      <fill>
        <patternFill>
          <bgColor rgb="FFFFFA00"/>
        </patternFill>
      </fill>
    </dxf>
    <dxf>
      <fill>
        <patternFill>
          <bgColor rgb="FF5AB900"/>
        </patternFill>
      </fill>
    </dxf>
    <dxf>
      <fill>
        <patternFill>
          <bgColor rgb="FF64CD00"/>
        </patternFill>
      </fill>
    </dxf>
    <dxf>
      <fill>
        <patternFill>
          <bgColor rgb="FF78FF00"/>
        </patternFill>
      </fill>
    </dxf>
    <dxf>
      <fill>
        <patternFill>
          <bgColor rgb="FF96F500"/>
        </patternFill>
      </fill>
    </dxf>
    <dxf>
      <fill>
        <patternFill>
          <bgColor rgb="FFB4FF00"/>
        </patternFill>
      </fill>
    </dxf>
    <dxf>
      <fill>
        <patternFill>
          <bgColor rgb="FFFF9600"/>
        </patternFill>
      </fill>
    </dxf>
    <dxf>
      <fill>
        <patternFill>
          <bgColor rgb="FFFF9600"/>
        </patternFill>
      </fill>
    </dxf>
    <dxf>
      <fill>
        <patternFill>
          <bgColor rgb="FFFFAF00"/>
        </patternFill>
      </fill>
    </dxf>
    <dxf>
      <fill>
        <patternFill>
          <bgColor rgb="FFFFC800"/>
        </patternFill>
      </fill>
    </dxf>
    <dxf>
      <fill>
        <patternFill>
          <bgColor rgb="FFFFE100"/>
        </patternFill>
      </fill>
    </dxf>
    <dxf>
      <fill>
        <patternFill>
          <bgColor rgb="FFFFFA00"/>
        </patternFill>
      </fill>
    </dxf>
    <dxf>
      <fill>
        <patternFill>
          <bgColor rgb="FF5AB900"/>
        </patternFill>
      </fill>
    </dxf>
    <dxf>
      <fill>
        <patternFill>
          <bgColor rgb="FF64CD00"/>
        </patternFill>
      </fill>
    </dxf>
    <dxf>
      <fill>
        <patternFill>
          <bgColor rgb="FF78FF00"/>
        </patternFill>
      </fill>
    </dxf>
    <dxf>
      <fill>
        <patternFill>
          <bgColor rgb="FF96F500"/>
        </patternFill>
      </fill>
    </dxf>
    <dxf>
      <fill>
        <patternFill>
          <bgColor rgb="FFB4FF00"/>
        </patternFill>
      </fill>
    </dxf>
    <dxf>
      <fill>
        <patternFill>
          <bgColor rgb="FFFF9600"/>
        </patternFill>
      </fill>
    </dxf>
    <dxf>
      <fill>
        <patternFill>
          <bgColor rgb="FFFF9600"/>
        </patternFill>
      </fill>
    </dxf>
    <dxf>
      <fill>
        <patternFill>
          <bgColor rgb="FFFFAF00"/>
        </patternFill>
      </fill>
    </dxf>
    <dxf>
      <fill>
        <patternFill>
          <bgColor rgb="FFFFC800"/>
        </patternFill>
      </fill>
    </dxf>
    <dxf>
      <fill>
        <patternFill>
          <bgColor rgb="FFFFE100"/>
        </patternFill>
      </fill>
    </dxf>
    <dxf>
      <fill>
        <patternFill>
          <bgColor rgb="FFFFFA00"/>
        </patternFill>
      </fill>
    </dxf>
    <dxf>
      <fill>
        <patternFill>
          <bgColor rgb="FF5AB900"/>
        </patternFill>
      </fill>
    </dxf>
    <dxf>
      <fill>
        <patternFill>
          <bgColor rgb="FF64CD00"/>
        </patternFill>
      </fill>
    </dxf>
    <dxf>
      <fill>
        <patternFill>
          <bgColor rgb="FF78FF00"/>
        </patternFill>
      </fill>
    </dxf>
    <dxf>
      <fill>
        <patternFill>
          <bgColor rgb="FF96F500"/>
        </patternFill>
      </fill>
    </dxf>
    <dxf>
      <fill>
        <patternFill>
          <bgColor rgb="FFB4FF00"/>
        </patternFill>
      </fill>
    </dxf>
    <dxf>
      <fill>
        <patternFill>
          <bgColor rgb="FFFF9600"/>
        </patternFill>
      </fill>
    </dxf>
    <dxf>
      <fill>
        <patternFill>
          <bgColor rgb="FFFF9600"/>
        </patternFill>
      </fill>
    </dxf>
    <dxf>
      <fill>
        <patternFill>
          <bgColor rgb="FFFFAF00"/>
        </patternFill>
      </fill>
    </dxf>
    <dxf>
      <fill>
        <patternFill>
          <bgColor rgb="FFFFC800"/>
        </patternFill>
      </fill>
    </dxf>
    <dxf>
      <fill>
        <patternFill>
          <bgColor rgb="FFFFE100"/>
        </patternFill>
      </fill>
    </dxf>
    <dxf>
      <fill>
        <patternFill>
          <bgColor rgb="FFFFFA00"/>
        </patternFill>
      </fill>
    </dxf>
    <dxf>
      <fill>
        <patternFill>
          <bgColor rgb="FF5AB900"/>
        </patternFill>
      </fill>
    </dxf>
    <dxf>
      <fill>
        <patternFill>
          <bgColor rgb="FF64CD00"/>
        </patternFill>
      </fill>
    </dxf>
    <dxf>
      <fill>
        <patternFill>
          <bgColor rgb="FF78FF00"/>
        </patternFill>
      </fill>
    </dxf>
    <dxf>
      <fill>
        <patternFill>
          <bgColor rgb="FF96F500"/>
        </patternFill>
      </fill>
    </dxf>
    <dxf>
      <fill>
        <patternFill>
          <bgColor rgb="FFB4FF00"/>
        </patternFill>
      </fill>
    </dxf>
    <dxf>
      <fill>
        <patternFill>
          <bgColor rgb="FFFF9600"/>
        </patternFill>
      </fill>
    </dxf>
    <dxf>
      <fill>
        <patternFill>
          <bgColor rgb="FFFF9600"/>
        </patternFill>
      </fill>
    </dxf>
    <dxf>
      <fill>
        <patternFill>
          <bgColor rgb="FFFFAF00"/>
        </patternFill>
      </fill>
    </dxf>
    <dxf>
      <fill>
        <patternFill>
          <bgColor rgb="FFFFC800"/>
        </patternFill>
      </fill>
    </dxf>
    <dxf>
      <fill>
        <patternFill>
          <bgColor rgb="FFFFE100"/>
        </patternFill>
      </fill>
    </dxf>
    <dxf>
      <fill>
        <patternFill>
          <bgColor rgb="FFFFFA00"/>
        </patternFill>
      </fill>
    </dxf>
    <dxf>
      <fill>
        <patternFill>
          <bgColor rgb="FF5AB900"/>
        </patternFill>
      </fill>
    </dxf>
    <dxf>
      <fill>
        <patternFill>
          <bgColor rgb="FF64CD00"/>
        </patternFill>
      </fill>
    </dxf>
    <dxf>
      <fill>
        <patternFill>
          <bgColor rgb="FF78FF00"/>
        </patternFill>
      </fill>
    </dxf>
    <dxf>
      <fill>
        <patternFill>
          <bgColor rgb="FF96F500"/>
        </patternFill>
      </fill>
    </dxf>
    <dxf>
      <fill>
        <patternFill>
          <bgColor rgb="FFB4FF00"/>
        </patternFill>
      </fill>
    </dxf>
    <dxf>
      <fill>
        <patternFill>
          <bgColor rgb="FFFF9600"/>
        </patternFill>
      </fill>
    </dxf>
    <dxf>
      <fill>
        <patternFill>
          <bgColor rgb="FFFF9600"/>
        </patternFill>
      </fill>
    </dxf>
    <dxf>
      <fill>
        <patternFill>
          <bgColor rgb="FFFFAF00"/>
        </patternFill>
      </fill>
    </dxf>
    <dxf>
      <fill>
        <patternFill>
          <bgColor rgb="FFFFC800"/>
        </patternFill>
      </fill>
    </dxf>
    <dxf>
      <fill>
        <patternFill>
          <bgColor rgb="FFFFE100"/>
        </patternFill>
      </fill>
    </dxf>
    <dxf>
      <fill>
        <patternFill>
          <bgColor rgb="FFFFFA00"/>
        </patternFill>
      </fill>
    </dxf>
    <dxf>
      <fill>
        <patternFill>
          <bgColor rgb="FF5AB900"/>
        </patternFill>
      </fill>
    </dxf>
    <dxf>
      <fill>
        <patternFill>
          <bgColor rgb="FF64CD00"/>
        </patternFill>
      </fill>
    </dxf>
    <dxf>
      <fill>
        <patternFill>
          <bgColor rgb="FF78FF00"/>
        </patternFill>
      </fill>
    </dxf>
    <dxf>
      <fill>
        <patternFill>
          <bgColor rgb="FF96F500"/>
        </patternFill>
      </fill>
    </dxf>
    <dxf>
      <fill>
        <patternFill>
          <bgColor rgb="FFB4FF00"/>
        </patternFill>
      </fill>
    </dxf>
    <dxf>
      <fill>
        <patternFill>
          <bgColor rgb="FFFF9600"/>
        </patternFill>
      </fill>
    </dxf>
    <dxf>
      <fill>
        <patternFill>
          <bgColor rgb="FFFF9600"/>
        </patternFill>
      </fill>
    </dxf>
    <dxf>
      <fill>
        <patternFill>
          <bgColor rgb="FFFFAF00"/>
        </patternFill>
      </fill>
    </dxf>
    <dxf>
      <fill>
        <patternFill>
          <bgColor rgb="FFFFC800"/>
        </patternFill>
      </fill>
    </dxf>
    <dxf>
      <fill>
        <patternFill>
          <bgColor rgb="FFFFE100"/>
        </patternFill>
      </fill>
    </dxf>
    <dxf>
      <fill>
        <patternFill>
          <bgColor rgb="FFFFFA00"/>
        </patternFill>
      </fill>
    </dxf>
    <dxf>
      <fill>
        <patternFill>
          <bgColor rgb="FF5AB900"/>
        </patternFill>
      </fill>
    </dxf>
    <dxf>
      <fill>
        <patternFill>
          <bgColor rgb="FF64CD00"/>
        </patternFill>
      </fill>
    </dxf>
    <dxf>
      <fill>
        <patternFill>
          <bgColor rgb="FF78FF00"/>
        </patternFill>
      </fill>
    </dxf>
    <dxf>
      <fill>
        <patternFill>
          <bgColor rgb="FF96F500"/>
        </patternFill>
      </fill>
    </dxf>
    <dxf>
      <fill>
        <patternFill>
          <bgColor rgb="FFB4FF00"/>
        </patternFill>
      </fill>
    </dxf>
    <dxf>
      <fill>
        <patternFill>
          <bgColor rgb="FFFF9600"/>
        </patternFill>
      </fill>
    </dxf>
    <dxf>
      <fill>
        <patternFill>
          <bgColor rgb="FFFF9600"/>
        </patternFill>
      </fill>
    </dxf>
    <dxf>
      <fill>
        <patternFill>
          <bgColor rgb="FFFFAF00"/>
        </patternFill>
      </fill>
    </dxf>
    <dxf>
      <fill>
        <patternFill>
          <bgColor rgb="FFFFC800"/>
        </patternFill>
      </fill>
    </dxf>
    <dxf>
      <fill>
        <patternFill>
          <bgColor rgb="FFFFE100"/>
        </patternFill>
      </fill>
    </dxf>
    <dxf>
      <fill>
        <patternFill>
          <bgColor rgb="FFFFFA00"/>
        </patternFill>
      </fill>
    </dxf>
    <dxf>
      <fill>
        <patternFill>
          <bgColor rgb="FF5AB900"/>
        </patternFill>
      </fill>
    </dxf>
    <dxf>
      <fill>
        <patternFill>
          <bgColor rgb="FF64CD00"/>
        </patternFill>
      </fill>
    </dxf>
    <dxf>
      <fill>
        <patternFill>
          <bgColor rgb="FF78FF00"/>
        </patternFill>
      </fill>
    </dxf>
    <dxf>
      <fill>
        <patternFill>
          <bgColor rgb="FF96F500"/>
        </patternFill>
      </fill>
    </dxf>
    <dxf>
      <fill>
        <patternFill>
          <bgColor rgb="FFB4FF00"/>
        </patternFill>
      </fill>
    </dxf>
    <dxf>
      <fill>
        <patternFill>
          <bgColor rgb="FFFF9600"/>
        </patternFill>
      </fill>
    </dxf>
    <dxf>
      <fill>
        <patternFill>
          <bgColor rgb="FFFF9600"/>
        </patternFill>
      </fill>
    </dxf>
    <dxf>
      <fill>
        <patternFill>
          <bgColor rgb="FFFFAF00"/>
        </patternFill>
      </fill>
    </dxf>
    <dxf>
      <fill>
        <patternFill>
          <bgColor rgb="FFFFC800"/>
        </patternFill>
      </fill>
    </dxf>
    <dxf>
      <fill>
        <patternFill>
          <bgColor rgb="FFFFE100"/>
        </patternFill>
      </fill>
    </dxf>
    <dxf>
      <fill>
        <patternFill>
          <bgColor rgb="FFFFFA00"/>
        </patternFill>
      </fill>
    </dxf>
    <dxf>
      <fill>
        <patternFill>
          <bgColor rgb="FF5AB900"/>
        </patternFill>
      </fill>
    </dxf>
    <dxf>
      <fill>
        <patternFill>
          <bgColor rgb="FF64CD00"/>
        </patternFill>
      </fill>
    </dxf>
    <dxf>
      <fill>
        <patternFill>
          <bgColor rgb="FF78FF00"/>
        </patternFill>
      </fill>
    </dxf>
    <dxf>
      <fill>
        <patternFill>
          <bgColor rgb="FF96F500"/>
        </patternFill>
      </fill>
    </dxf>
    <dxf>
      <fill>
        <patternFill>
          <bgColor rgb="FFB4FF00"/>
        </patternFill>
      </fill>
    </dxf>
    <dxf>
      <fill>
        <patternFill>
          <bgColor rgb="FFFF9600"/>
        </patternFill>
      </fill>
    </dxf>
    <dxf>
      <fill>
        <patternFill>
          <bgColor rgb="FFFF9600"/>
        </patternFill>
      </fill>
    </dxf>
    <dxf>
      <fill>
        <patternFill>
          <bgColor rgb="FFFFAF00"/>
        </patternFill>
      </fill>
    </dxf>
    <dxf>
      <fill>
        <patternFill>
          <bgColor rgb="FFFFC800"/>
        </patternFill>
      </fill>
    </dxf>
    <dxf>
      <fill>
        <patternFill>
          <bgColor rgb="FFFFE100"/>
        </patternFill>
      </fill>
    </dxf>
    <dxf>
      <fill>
        <patternFill>
          <bgColor rgb="FFFFFA00"/>
        </patternFill>
      </fill>
    </dxf>
    <dxf>
      <fill>
        <patternFill>
          <bgColor rgb="FF5AB900"/>
        </patternFill>
      </fill>
    </dxf>
    <dxf>
      <fill>
        <patternFill>
          <bgColor rgb="FF64CD00"/>
        </patternFill>
      </fill>
    </dxf>
    <dxf>
      <fill>
        <patternFill>
          <bgColor rgb="FF78FF00"/>
        </patternFill>
      </fill>
    </dxf>
    <dxf>
      <fill>
        <patternFill>
          <bgColor rgb="FF96F500"/>
        </patternFill>
      </fill>
    </dxf>
    <dxf>
      <fill>
        <patternFill>
          <bgColor rgb="FFB4FF00"/>
        </patternFill>
      </fill>
    </dxf>
    <dxf>
      <fill>
        <patternFill>
          <bgColor rgb="FFFF9600"/>
        </patternFill>
      </fill>
    </dxf>
    <dxf>
      <fill>
        <patternFill>
          <bgColor rgb="FFFF9600"/>
        </patternFill>
      </fill>
    </dxf>
    <dxf>
      <fill>
        <patternFill>
          <bgColor rgb="FFFFAF00"/>
        </patternFill>
      </fill>
    </dxf>
    <dxf>
      <fill>
        <patternFill>
          <bgColor rgb="FFFFC800"/>
        </patternFill>
      </fill>
    </dxf>
    <dxf>
      <fill>
        <patternFill>
          <bgColor rgb="FFFFE100"/>
        </patternFill>
      </fill>
    </dxf>
    <dxf>
      <fill>
        <patternFill>
          <bgColor rgb="FFFFFA00"/>
        </patternFill>
      </fill>
    </dxf>
    <dxf>
      <fill>
        <patternFill>
          <bgColor rgb="FF5AB900"/>
        </patternFill>
      </fill>
    </dxf>
    <dxf>
      <fill>
        <patternFill>
          <bgColor rgb="FF64CD00"/>
        </patternFill>
      </fill>
    </dxf>
    <dxf>
      <fill>
        <patternFill>
          <bgColor rgb="FF78FF00"/>
        </patternFill>
      </fill>
    </dxf>
    <dxf>
      <fill>
        <patternFill>
          <bgColor rgb="FF96F500"/>
        </patternFill>
      </fill>
    </dxf>
    <dxf>
      <fill>
        <patternFill>
          <bgColor rgb="FFB4FF00"/>
        </patternFill>
      </fill>
    </dxf>
    <dxf>
      <fill>
        <patternFill>
          <bgColor rgb="FFFF9600"/>
        </patternFill>
      </fill>
    </dxf>
    <dxf>
      <fill>
        <patternFill>
          <bgColor rgb="FFFF9600"/>
        </patternFill>
      </fill>
    </dxf>
    <dxf>
      <fill>
        <patternFill>
          <bgColor rgb="FFFFAF00"/>
        </patternFill>
      </fill>
    </dxf>
    <dxf>
      <fill>
        <patternFill>
          <bgColor rgb="FFFFC800"/>
        </patternFill>
      </fill>
    </dxf>
    <dxf>
      <fill>
        <patternFill>
          <bgColor rgb="FFFFE100"/>
        </patternFill>
      </fill>
    </dxf>
    <dxf>
      <fill>
        <patternFill>
          <bgColor rgb="FFFFFA00"/>
        </patternFill>
      </fill>
    </dxf>
    <dxf>
      <fill>
        <patternFill>
          <bgColor rgb="FF5AB900"/>
        </patternFill>
      </fill>
    </dxf>
    <dxf>
      <fill>
        <patternFill>
          <bgColor rgb="FF64CD00"/>
        </patternFill>
      </fill>
    </dxf>
    <dxf>
      <fill>
        <patternFill>
          <bgColor rgb="FF78FF00"/>
        </patternFill>
      </fill>
    </dxf>
    <dxf>
      <fill>
        <patternFill>
          <bgColor rgb="FF96F500"/>
        </patternFill>
      </fill>
    </dxf>
    <dxf>
      <fill>
        <patternFill>
          <bgColor rgb="FFB4FF00"/>
        </patternFill>
      </fill>
    </dxf>
    <dxf>
      <fill>
        <patternFill>
          <bgColor rgb="FFFF9600"/>
        </patternFill>
      </fill>
    </dxf>
    <dxf>
      <fill>
        <patternFill>
          <bgColor rgb="FFFF9600"/>
        </patternFill>
      </fill>
    </dxf>
    <dxf>
      <fill>
        <patternFill>
          <bgColor rgb="FFFFAF00"/>
        </patternFill>
      </fill>
    </dxf>
    <dxf>
      <fill>
        <patternFill>
          <bgColor rgb="FFFFC800"/>
        </patternFill>
      </fill>
    </dxf>
    <dxf>
      <fill>
        <patternFill>
          <bgColor rgb="FFFFE100"/>
        </patternFill>
      </fill>
    </dxf>
    <dxf>
      <fill>
        <patternFill>
          <bgColor rgb="FFFFFA00"/>
        </patternFill>
      </fill>
    </dxf>
    <dxf>
      <fill>
        <patternFill>
          <bgColor rgb="FF5AB900"/>
        </patternFill>
      </fill>
    </dxf>
    <dxf>
      <fill>
        <patternFill>
          <bgColor rgb="FF64CD00"/>
        </patternFill>
      </fill>
    </dxf>
    <dxf>
      <fill>
        <patternFill>
          <bgColor rgb="FF78FF00"/>
        </patternFill>
      </fill>
    </dxf>
    <dxf>
      <fill>
        <patternFill>
          <bgColor rgb="FF96F500"/>
        </patternFill>
      </fill>
    </dxf>
    <dxf>
      <fill>
        <patternFill>
          <bgColor rgb="FFB4FF00"/>
        </patternFill>
      </fill>
    </dxf>
    <dxf>
      <fill>
        <patternFill>
          <bgColor rgb="FFFF9600"/>
        </patternFill>
      </fill>
    </dxf>
    <dxf>
      <fill>
        <patternFill>
          <bgColor rgb="FFFF9600"/>
        </patternFill>
      </fill>
    </dxf>
    <dxf>
      <fill>
        <patternFill>
          <bgColor rgb="FFFFAF00"/>
        </patternFill>
      </fill>
    </dxf>
    <dxf>
      <fill>
        <patternFill>
          <bgColor rgb="FFFFC800"/>
        </patternFill>
      </fill>
    </dxf>
    <dxf>
      <fill>
        <patternFill>
          <bgColor rgb="FFFFE100"/>
        </patternFill>
      </fill>
    </dxf>
    <dxf>
      <fill>
        <patternFill>
          <bgColor rgb="FFFFFA00"/>
        </patternFill>
      </fill>
    </dxf>
    <dxf>
      <fill>
        <patternFill>
          <bgColor rgb="FF5AB900"/>
        </patternFill>
      </fill>
    </dxf>
    <dxf>
      <fill>
        <patternFill>
          <bgColor rgb="FF64CD00"/>
        </patternFill>
      </fill>
    </dxf>
    <dxf>
      <fill>
        <patternFill>
          <bgColor rgb="FF78FF00"/>
        </patternFill>
      </fill>
    </dxf>
    <dxf>
      <fill>
        <patternFill>
          <bgColor rgb="FF96F500"/>
        </patternFill>
      </fill>
    </dxf>
    <dxf>
      <fill>
        <patternFill>
          <bgColor rgb="FFB4FF00"/>
        </patternFill>
      </fill>
    </dxf>
    <dxf>
      <fill>
        <patternFill>
          <bgColor rgb="FFFF9600"/>
        </patternFill>
      </fill>
    </dxf>
    <dxf>
      <fill>
        <patternFill>
          <bgColor rgb="FFFF9600"/>
        </patternFill>
      </fill>
    </dxf>
    <dxf>
      <fill>
        <patternFill>
          <bgColor rgb="FFFFAF00"/>
        </patternFill>
      </fill>
    </dxf>
    <dxf>
      <fill>
        <patternFill>
          <bgColor rgb="FFFFC800"/>
        </patternFill>
      </fill>
    </dxf>
    <dxf>
      <fill>
        <patternFill>
          <bgColor rgb="FFFFE100"/>
        </patternFill>
      </fill>
    </dxf>
    <dxf>
      <fill>
        <patternFill>
          <bgColor rgb="FFFFFA00"/>
        </patternFill>
      </fill>
    </dxf>
    <dxf>
      <fill>
        <patternFill>
          <bgColor rgb="FF5AB900"/>
        </patternFill>
      </fill>
    </dxf>
    <dxf>
      <fill>
        <patternFill>
          <bgColor rgb="FF64CD00"/>
        </patternFill>
      </fill>
    </dxf>
    <dxf>
      <fill>
        <patternFill>
          <bgColor rgb="FF78FF00"/>
        </patternFill>
      </fill>
    </dxf>
    <dxf>
      <fill>
        <patternFill>
          <bgColor rgb="FF96F500"/>
        </patternFill>
      </fill>
    </dxf>
    <dxf>
      <fill>
        <patternFill>
          <bgColor rgb="FFB4FF00"/>
        </patternFill>
      </fill>
    </dxf>
    <dxf>
      <fill>
        <patternFill>
          <bgColor rgb="FFFF9600"/>
        </patternFill>
      </fill>
    </dxf>
    <dxf>
      <fill>
        <patternFill>
          <bgColor rgb="FFFF9600"/>
        </patternFill>
      </fill>
    </dxf>
    <dxf>
      <fill>
        <patternFill>
          <bgColor rgb="FFFFAF00"/>
        </patternFill>
      </fill>
    </dxf>
    <dxf>
      <fill>
        <patternFill>
          <bgColor rgb="FFFFC800"/>
        </patternFill>
      </fill>
    </dxf>
    <dxf>
      <fill>
        <patternFill>
          <bgColor rgb="FFFFE100"/>
        </patternFill>
      </fill>
    </dxf>
    <dxf>
      <fill>
        <patternFill>
          <bgColor rgb="FFFFFA00"/>
        </patternFill>
      </fill>
    </dxf>
    <dxf>
      <fill>
        <patternFill>
          <bgColor rgb="FF5AB900"/>
        </patternFill>
      </fill>
    </dxf>
    <dxf>
      <fill>
        <patternFill>
          <bgColor rgb="FF64CD00"/>
        </patternFill>
      </fill>
    </dxf>
    <dxf>
      <fill>
        <patternFill>
          <bgColor rgb="FF78FF00"/>
        </patternFill>
      </fill>
    </dxf>
    <dxf>
      <fill>
        <patternFill>
          <bgColor rgb="FF96F500"/>
        </patternFill>
      </fill>
    </dxf>
    <dxf>
      <fill>
        <patternFill>
          <bgColor rgb="FFB4FF00"/>
        </patternFill>
      </fill>
    </dxf>
    <dxf>
      <fill>
        <patternFill>
          <bgColor rgb="FFFF9600"/>
        </patternFill>
      </fill>
    </dxf>
    <dxf>
      <fill>
        <patternFill>
          <bgColor rgb="FFFF9600"/>
        </patternFill>
      </fill>
    </dxf>
    <dxf>
      <fill>
        <patternFill>
          <bgColor rgb="FFFFAF00"/>
        </patternFill>
      </fill>
    </dxf>
    <dxf>
      <fill>
        <patternFill>
          <bgColor rgb="FFFFC800"/>
        </patternFill>
      </fill>
    </dxf>
    <dxf>
      <fill>
        <patternFill>
          <bgColor rgb="FFFFE100"/>
        </patternFill>
      </fill>
    </dxf>
    <dxf>
      <fill>
        <patternFill>
          <bgColor rgb="FFFFFA00"/>
        </patternFill>
      </fill>
    </dxf>
    <dxf>
      <fill>
        <patternFill>
          <bgColor rgb="FF5AB900"/>
        </patternFill>
      </fill>
    </dxf>
    <dxf>
      <fill>
        <patternFill>
          <bgColor rgb="FF64CD00"/>
        </patternFill>
      </fill>
    </dxf>
    <dxf>
      <fill>
        <patternFill>
          <bgColor rgb="FF78FF00"/>
        </patternFill>
      </fill>
    </dxf>
    <dxf>
      <fill>
        <patternFill>
          <bgColor rgb="FF96F500"/>
        </patternFill>
      </fill>
    </dxf>
    <dxf>
      <fill>
        <patternFill>
          <bgColor rgb="FFB4FF00"/>
        </patternFill>
      </fill>
    </dxf>
    <dxf>
      <fill>
        <patternFill>
          <bgColor rgb="FFFF9600"/>
        </patternFill>
      </fill>
    </dxf>
    <dxf>
      <fill>
        <patternFill>
          <bgColor rgb="FFFF9600"/>
        </patternFill>
      </fill>
    </dxf>
    <dxf>
      <fill>
        <patternFill>
          <bgColor rgb="FFFFAF00"/>
        </patternFill>
      </fill>
    </dxf>
    <dxf>
      <fill>
        <patternFill>
          <bgColor rgb="FFFFC800"/>
        </patternFill>
      </fill>
    </dxf>
    <dxf>
      <fill>
        <patternFill>
          <bgColor rgb="FFFFE100"/>
        </patternFill>
      </fill>
    </dxf>
    <dxf>
      <fill>
        <patternFill>
          <bgColor rgb="FFFFFA00"/>
        </patternFill>
      </fill>
    </dxf>
    <dxf>
      <fill>
        <patternFill>
          <bgColor rgb="FF5AB900"/>
        </patternFill>
      </fill>
    </dxf>
    <dxf>
      <fill>
        <patternFill>
          <bgColor rgb="FF64CD00"/>
        </patternFill>
      </fill>
    </dxf>
    <dxf>
      <fill>
        <patternFill>
          <bgColor rgb="FF78FF00"/>
        </patternFill>
      </fill>
    </dxf>
    <dxf>
      <fill>
        <patternFill>
          <bgColor rgb="FF96F500"/>
        </patternFill>
      </fill>
    </dxf>
    <dxf>
      <fill>
        <patternFill>
          <bgColor rgb="FFB4FF00"/>
        </patternFill>
      </fill>
    </dxf>
    <dxf>
      <fill>
        <patternFill>
          <bgColor rgb="FFFF9600"/>
        </patternFill>
      </fill>
    </dxf>
    <dxf>
      <fill>
        <patternFill>
          <bgColor rgb="FFFF9600"/>
        </patternFill>
      </fill>
    </dxf>
    <dxf>
      <fill>
        <patternFill>
          <bgColor rgb="FFFFAF00"/>
        </patternFill>
      </fill>
    </dxf>
    <dxf>
      <fill>
        <patternFill>
          <bgColor rgb="FFFFC800"/>
        </patternFill>
      </fill>
    </dxf>
    <dxf>
      <fill>
        <patternFill>
          <bgColor rgb="FFFFE100"/>
        </patternFill>
      </fill>
    </dxf>
    <dxf>
      <fill>
        <patternFill>
          <bgColor rgb="FFFFFA00"/>
        </patternFill>
      </fill>
    </dxf>
    <dxf>
      <fill>
        <patternFill>
          <bgColor rgb="FF5AB900"/>
        </patternFill>
      </fill>
    </dxf>
    <dxf>
      <fill>
        <patternFill>
          <bgColor rgb="FF64CD00"/>
        </patternFill>
      </fill>
    </dxf>
    <dxf>
      <fill>
        <patternFill>
          <bgColor rgb="FF78FF00"/>
        </patternFill>
      </fill>
    </dxf>
    <dxf>
      <fill>
        <patternFill>
          <bgColor rgb="FF96F500"/>
        </patternFill>
      </fill>
    </dxf>
    <dxf>
      <fill>
        <patternFill>
          <bgColor rgb="FFB4FF00"/>
        </patternFill>
      </fill>
    </dxf>
    <dxf>
      <fill>
        <patternFill>
          <bgColor rgb="FFFF9600"/>
        </patternFill>
      </fill>
    </dxf>
    <dxf>
      <fill>
        <patternFill>
          <bgColor rgb="FFFF9600"/>
        </patternFill>
      </fill>
    </dxf>
    <dxf>
      <fill>
        <patternFill>
          <bgColor rgb="FFFFAF00"/>
        </patternFill>
      </fill>
    </dxf>
    <dxf>
      <fill>
        <patternFill>
          <bgColor rgb="FFFFC800"/>
        </patternFill>
      </fill>
    </dxf>
    <dxf>
      <fill>
        <patternFill>
          <bgColor rgb="FFFFE100"/>
        </patternFill>
      </fill>
    </dxf>
    <dxf>
      <fill>
        <patternFill>
          <bgColor rgb="FFFFFA00"/>
        </patternFill>
      </fill>
    </dxf>
    <dxf>
      <fill>
        <patternFill>
          <bgColor rgb="FF5AB900"/>
        </patternFill>
      </fill>
    </dxf>
    <dxf>
      <fill>
        <patternFill>
          <bgColor rgb="FF64CD00"/>
        </patternFill>
      </fill>
    </dxf>
    <dxf>
      <fill>
        <patternFill>
          <bgColor rgb="FF78FF00"/>
        </patternFill>
      </fill>
    </dxf>
    <dxf>
      <fill>
        <patternFill>
          <bgColor rgb="FF96F500"/>
        </patternFill>
      </fill>
    </dxf>
    <dxf>
      <fill>
        <patternFill>
          <bgColor rgb="FFB4FF00"/>
        </patternFill>
      </fill>
    </dxf>
    <dxf>
      <fill>
        <patternFill>
          <bgColor rgb="FFFF9600"/>
        </patternFill>
      </fill>
    </dxf>
    <dxf>
      <fill>
        <patternFill>
          <bgColor rgb="FFFF9600"/>
        </patternFill>
      </fill>
    </dxf>
    <dxf>
      <fill>
        <patternFill>
          <bgColor rgb="FFFFAF00"/>
        </patternFill>
      </fill>
    </dxf>
    <dxf>
      <fill>
        <patternFill>
          <bgColor rgb="FFFFC800"/>
        </patternFill>
      </fill>
    </dxf>
    <dxf>
      <fill>
        <patternFill>
          <bgColor rgb="FFFFE100"/>
        </patternFill>
      </fill>
    </dxf>
    <dxf>
      <fill>
        <patternFill>
          <bgColor rgb="FFFFFA00"/>
        </patternFill>
      </fill>
    </dxf>
    <dxf>
      <fill>
        <patternFill>
          <bgColor rgb="FF5AB900"/>
        </patternFill>
      </fill>
    </dxf>
    <dxf>
      <fill>
        <patternFill>
          <bgColor rgb="FF64CD00"/>
        </patternFill>
      </fill>
    </dxf>
    <dxf>
      <fill>
        <patternFill>
          <bgColor rgb="FF78FF00"/>
        </patternFill>
      </fill>
    </dxf>
    <dxf>
      <fill>
        <patternFill>
          <bgColor rgb="FF96F500"/>
        </patternFill>
      </fill>
    </dxf>
    <dxf>
      <fill>
        <patternFill>
          <bgColor rgb="FFB4FF00"/>
        </patternFill>
      </fill>
    </dxf>
    <dxf>
      <fill>
        <patternFill>
          <bgColor rgb="FFFF9600"/>
        </patternFill>
      </fill>
    </dxf>
    <dxf>
      <fill>
        <patternFill>
          <bgColor rgb="FFFF9600"/>
        </patternFill>
      </fill>
    </dxf>
    <dxf>
      <fill>
        <patternFill>
          <bgColor rgb="FFFFAF00"/>
        </patternFill>
      </fill>
    </dxf>
    <dxf>
      <fill>
        <patternFill>
          <bgColor rgb="FFFFC800"/>
        </patternFill>
      </fill>
    </dxf>
    <dxf>
      <fill>
        <patternFill>
          <bgColor rgb="FFFFE100"/>
        </patternFill>
      </fill>
    </dxf>
    <dxf>
      <fill>
        <patternFill>
          <bgColor rgb="FFFFFA00"/>
        </patternFill>
      </fill>
    </dxf>
    <dxf>
      <fill>
        <patternFill>
          <bgColor rgb="FF5AB900"/>
        </patternFill>
      </fill>
    </dxf>
    <dxf>
      <fill>
        <patternFill>
          <bgColor rgb="FF64CD00"/>
        </patternFill>
      </fill>
    </dxf>
    <dxf>
      <fill>
        <patternFill>
          <bgColor rgb="FF78FF00"/>
        </patternFill>
      </fill>
    </dxf>
    <dxf>
      <fill>
        <patternFill>
          <bgColor rgb="FF96F500"/>
        </patternFill>
      </fill>
    </dxf>
    <dxf>
      <fill>
        <patternFill>
          <bgColor rgb="FFB4FF00"/>
        </patternFill>
      </fill>
    </dxf>
    <dxf>
      <fill>
        <patternFill>
          <bgColor rgb="FFFF9600"/>
        </patternFill>
      </fill>
    </dxf>
    <dxf>
      <fill>
        <patternFill>
          <bgColor rgb="FFFF9600"/>
        </patternFill>
      </fill>
    </dxf>
    <dxf>
      <fill>
        <patternFill>
          <bgColor rgb="FFFFAF00"/>
        </patternFill>
      </fill>
    </dxf>
    <dxf>
      <fill>
        <patternFill>
          <bgColor rgb="FFFFC800"/>
        </patternFill>
      </fill>
    </dxf>
    <dxf>
      <fill>
        <patternFill>
          <bgColor rgb="FFFFE100"/>
        </patternFill>
      </fill>
    </dxf>
    <dxf>
      <fill>
        <patternFill>
          <bgColor rgb="FFFFFA00"/>
        </patternFill>
      </fill>
    </dxf>
    <dxf>
      <fill>
        <patternFill>
          <bgColor rgb="FF5AB900"/>
        </patternFill>
      </fill>
    </dxf>
    <dxf>
      <fill>
        <patternFill>
          <bgColor rgb="FF64CD00"/>
        </patternFill>
      </fill>
    </dxf>
    <dxf>
      <fill>
        <patternFill>
          <bgColor rgb="FF78FF00"/>
        </patternFill>
      </fill>
    </dxf>
    <dxf>
      <fill>
        <patternFill>
          <bgColor rgb="FF96F500"/>
        </patternFill>
      </fill>
    </dxf>
    <dxf>
      <fill>
        <patternFill>
          <bgColor rgb="FFB4FF00"/>
        </patternFill>
      </fill>
    </dxf>
    <dxf>
      <fill>
        <patternFill>
          <bgColor rgb="FFFF9600"/>
        </patternFill>
      </fill>
    </dxf>
    <dxf>
      <fill>
        <patternFill>
          <bgColor rgb="FFFF9600"/>
        </patternFill>
      </fill>
    </dxf>
    <dxf>
      <fill>
        <patternFill>
          <bgColor rgb="FFFFAF00"/>
        </patternFill>
      </fill>
    </dxf>
    <dxf>
      <fill>
        <patternFill>
          <bgColor rgb="FFFFC800"/>
        </patternFill>
      </fill>
    </dxf>
    <dxf>
      <fill>
        <patternFill>
          <bgColor rgb="FFFFE100"/>
        </patternFill>
      </fill>
    </dxf>
    <dxf>
      <fill>
        <patternFill>
          <bgColor rgb="FFFFFA00"/>
        </patternFill>
      </fill>
    </dxf>
    <dxf>
      <fill>
        <patternFill>
          <bgColor rgb="FF5AB900"/>
        </patternFill>
      </fill>
    </dxf>
    <dxf>
      <fill>
        <patternFill>
          <bgColor rgb="FF64CD00"/>
        </patternFill>
      </fill>
    </dxf>
    <dxf>
      <fill>
        <patternFill>
          <bgColor rgb="FF78FF00"/>
        </patternFill>
      </fill>
    </dxf>
    <dxf>
      <fill>
        <patternFill>
          <bgColor rgb="FF96F500"/>
        </patternFill>
      </fill>
    </dxf>
    <dxf>
      <fill>
        <patternFill>
          <bgColor rgb="FFB4FF00"/>
        </patternFill>
      </fill>
    </dxf>
    <dxf>
      <fill>
        <patternFill>
          <bgColor rgb="FFFF9600"/>
        </patternFill>
      </fill>
    </dxf>
    <dxf>
      <fill>
        <patternFill>
          <bgColor rgb="FFFF9600"/>
        </patternFill>
      </fill>
    </dxf>
    <dxf>
      <fill>
        <patternFill>
          <bgColor rgb="FFFFAF00"/>
        </patternFill>
      </fill>
    </dxf>
    <dxf>
      <fill>
        <patternFill>
          <bgColor rgb="FFFFC800"/>
        </patternFill>
      </fill>
    </dxf>
    <dxf>
      <fill>
        <patternFill>
          <bgColor rgb="FFFFE100"/>
        </patternFill>
      </fill>
    </dxf>
    <dxf>
      <fill>
        <patternFill>
          <bgColor rgb="FFFFFA00"/>
        </patternFill>
      </fill>
    </dxf>
    <dxf>
      <fill>
        <patternFill>
          <bgColor rgb="FF5AB900"/>
        </patternFill>
      </fill>
    </dxf>
    <dxf>
      <fill>
        <patternFill>
          <bgColor rgb="FF64CD00"/>
        </patternFill>
      </fill>
    </dxf>
    <dxf>
      <fill>
        <patternFill>
          <bgColor rgb="FF78FF00"/>
        </patternFill>
      </fill>
    </dxf>
    <dxf>
      <fill>
        <patternFill>
          <bgColor rgb="FF96F500"/>
        </patternFill>
      </fill>
    </dxf>
    <dxf>
      <fill>
        <patternFill>
          <bgColor rgb="FFB4FF00"/>
        </patternFill>
      </fill>
    </dxf>
    <dxf>
      <fill>
        <patternFill>
          <bgColor rgb="FFFF9600"/>
        </patternFill>
      </fill>
    </dxf>
    <dxf>
      <fill>
        <patternFill>
          <bgColor rgb="FFFF9600"/>
        </patternFill>
      </fill>
    </dxf>
    <dxf>
      <fill>
        <patternFill>
          <bgColor rgb="FFFFAF00"/>
        </patternFill>
      </fill>
    </dxf>
    <dxf>
      <fill>
        <patternFill>
          <bgColor rgb="FFFFC800"/>
        </patternFill>
      </fill>
    </dxf>
    <dxf>
      <fill>
        <patternFill>
          <bgColor rgb="FFFFE100"/>
        </patternFill>
      </fill>
    </dxf>
    <dxf>
      <fill>
        <patternFill>
          <bgColor rgb="FFFFFA00"/>
        </patternFill>
      </fill>
    </dxf>
    <dxf>
      <fill>
        <patternFill>
          <bgColor rgb="FF5AB900"/>
        </patternFill>
      </fill>
    </dxf>
    <dxf>
      <fill>
        <patternFill>
          <bgColor rgb="FF64CD00"/>
        </patternFill>
      </fill>
    </dxf>
    <dxf>
      <fill>
        <patternFill>
          <bgColor rgb="FF78FF00"/>
        </patternFill>
      </fill>
    </dxf>
    <dxf>
      <fill>
        <patternFill>
          <bgColor rgb="FF96F500"/>
        </patternFill>
      </fill>
    </dxf>
    <dxf>
      <fill>
        <patternFill>
          <bgColor rgb="FFB4FF00"/>
        </patternFill>
      </fill>
    </dxf>
    <dxf>
      <fill>
        <patternFill>
          <bgColor rgb="FFFF9600"/>
        </patternFill>
      </fill>
    </dxf>
    <dxf>
      <fill>
        <patternFill>
          <bgColor rgb="FFFF9600"/>
        </patternFill>
      </fill>
    </dxf>
    <dxf>
      <fill>
        <patternFill>
          <bgColor rgb="FFFFAF00"/>
        </patternFill>
      </fill>
    </dxf>
    <dxf>
      <fill>
        <patternFill>
          <bgColor rgb="FFFFC800"/>
        </patternFill>
      </fill>
    </dxf>
    <dxf>
      <fill>
        <patternFill>
          <bgColor rgb="FFFFE100"/>
        </patternFill>
      </fill>
    </dxf>
    <dxf>
      <fill>
        <patternFill>
          <bgColor rgb="FFFFFA00"/>
        </patternFill>
      </fill>
    </dxf>
    <dxf>
      <fill>
        <patternFill>
          <bgColor rgb="FF5AB900"/>
        </patternFill>
      </fill>
    </dxf>
    <dxf>
      <fill>
        <patternFill>
          <bgColor rgb="FF64CD00"/>
        </patternFill>
      </fill>
    </dxf>
    <dxf>
      <fill>
        <patternFill>
          <bgColor rgb="FF78FF00"/>
        </patternFill>
      </fill>
    </dxf>
    <dxf>
      <fill>
        <patternFill>
          <bgColor rgb="FF96F500"/>
        </patternFill>
      </fill>
    </dxf>
    <dxf>
      <fill>
        <patternFill>
          <bgColor rgb="FFB4FF00"/>
        </patternFill>
      </fill>
    </dxf>
    <dxf>
      <fill>
        <patternFill>
          <bgColor rgb="FFFF9600"/>
        </patternFill>
      </fill>
    </dxf>
    <dxf>
      <fill>
        <patternFill>
          <bgColor rgb="FFFF9600"/>
        </patternFill>
      </fill>
    </dxf>
    <dxf>
      <fill>
        <patternFill>
          <bgColor rgb="FFFFAF00"/>
        </patternFill>
      </fill>
    </dxf>
    <dxf>
      <fill>
        <patternFill>
          <bgColor rgb="FFFFC800"/>
        </patternFill>
      </fill>
    </dxf>
    <dxf>
      <fill>
        <patternFill>
          <bgColor rgb="FFFFE100"/>
        </patternFill>
      </fill>
    </dxf>
    <dxf>
      <fill>
        <patternFill>
          <bgColor rgb="FFFFFA00"/>
        </patternFill>
      </fill>
    </dxf>
    <dxf>
      <fill>
        <patternFill>
          <bgColor rgb="FF5AB900"/>
        </patternFill>
      </fill>
    </dxf>
    <dxf>
      <fill>
        <patternFill>
          <bgColor rgb="FF64CD00"/>
        </patternFill>
      </fill>
    </dxf>
    <dxf>
      <fill>
        <patternFill>
          <bgColor rgb="FF78FF00"/>
        </patternFill>
      </fill>
    </dxf>
    <dxf>
      <fill>
        <patternFill>
          <bgColor rgb="FF96F500"/>
        </patternFill>
      </fill>
    </dxf>
    <dxf>
      <fill>
        <patternFill>
          <bgColor rgb="FFB4FF00"/>
        </patternFill>
      </fill>
    </dxf>
    <dxf>
      <fill>
        <patternFill>
          <bgColor rgb="FFFF9600"/>
        </patternFill>
      </fill>
    </dxf>
    <dxf>
      <fill>
        <patternFill>
          <bgColor rgb="FFFF9600"/>
        </patternFill>
      </fill>
    </dxf>
    <dxf>
      <fill>
        <patternFill>
          <bgColor rgb="FFFFAF00"/>
        </patternFill>
      </fill>
    </dxf>
    <dxf>
      <fill>
        <patternFill>
          <bgColor rgb="FFFFC800"/>
        </patternFill>
      </fill>
    </dxf>
    <dxf>
      <fill>
        <patternFill>
          <bgColor rgb="FFFFE100"/>
        </patternFill>
      </fill>
    </dxf>
    <dxf>
      <fill>
        <patternFill>
          <bgColor rgb="FFFFFA00"/>
        </patternFill>
      </fill>
    </dxf>
    <dxf>
      <fill>
        <patternFill>
          <bgColor rgb="FF5AB900"/>
        </patternFill>
      </fill>
    </dxf>
    <dxf>
      <fill>
        <patternFill>
          <bgColor rgb="FF64CD00"/>
        </patternFill>
      </fill>
    </dxf>
    <dxf>
      <fill>
        <patternFill>
          <bgColor rgb="FF78FF00"/>
        </patternFill>
      </fill>
    </dxf>
    <dxf>
      <fill>
        <patternFill>
          <bgColor rgb="FF96F500"/>
        </patternFill>
      </fill>
    </dxf>
    <dxf>
      <fill>
        <patternFill>
          <bgColor rgb="FFB4FF00"/>
        </patternFill>
      </fill>
    </dxf>
    <dxf>
      <fill>
        <patternFill>
          <bgColor rgb="FFFF9600"/>
        </patternFill>
      </fill>
    </dxf>
    <dxf>
      <fill>
        <patternFill>
          <bgColor rgb="FFFF9600"/>
        </patternFill>
      </fill>
    </dxf>
    <dxf>
      <fill>
        <patternFill>
          <bgColor rgb="FFFFAF00"/>
        </patternFill>
      </fill>
    </dxf>
    <dxf>
      <fill>
        <patternFill>
          <bgColor rgb="FFFFC800"/>
        </patternFill>
      </fill>
    </dxf>
    <dxf>
      <fill>
        <patternFill>
          <bgColor rgb="FFFFE100"/>
        </patternFill>
      </fill>
    </dxf>
    <dxf>
      <fill>
        <patternFill>
          <bgColor rgb="FFFFFA00"/>
        </patternFill>
      </fill>
    </dxf>
    <dxf>
      <fill>
        <patternFill>
          <bgColor rgb="FF5AB900"/>
        </patternFill>
      </fill>
    </dxf>
    <dxf>
      <fill>
        <patternFill>
          <bgColor rgb="FF64CD00"/>
        </patternFill>
      </fill>
    </dxf>
    <dxf>
      <fill>
        <patternFill>
          <bgColor rgb="FF78FF00"/>
        </patternFill>
      </fill>
    </dxf>
    <dxf>
      <fill>
        <patternFill>
          <bgColor rgb="FF96F500"/>
        </patternFill>
      </fill>
    </dxf>
    <dxf>
      <fill>
        <patternFill>
          <bgColor rgb="FFB4FF00"/>
        </patternFill>
      </fill>
    </dxf>
    <dxf>
      <fill>
        <patternFill>
          <bgColor rgb="FFFF9600"/>
        </patternFill>
      </fill>
    </dxf>
    <dxf>
      <fill>
        <patternFill>
          <bgColor rgb="FFFF9600"/>
        </patternFill>
      </fill>
    </dxf>
    <dxf>
      <fill>
        <patternFill>
          <bgColor rgb="FFFFAF00"/>
        </patternFill>
      </fill>
    </dxf>
    <dxf>
      <fill>
        <patternFill>
          <bgColor rgb="FFFFC800"/>
        </patternFill>
      </fill>
    </dxf>
    <dxf>
      <fill>
        <patternFill>
          <bgColor rgb="FFFFE100"/>
        </patternFill>
      </fill>
    </dxf>
    <dxf>
      <fill>
        <patternFill>
          <bgColor rgb="FFFFFA00"/>
        </patternFill>
      </fill>
    </dxf>
    <dxf>
      <fill>
        <patternFill>
          <bgColor rgb="FF5AB900"/>
        </patternFill>
      </fill>
    </dxf>
    <dxf>
      <fill>
        <patternFill>
          <bgColor rgb="FF64CD00"/>
        </patternFill>
      </fill>
    </dxf>
    <dxf>
      <fill>
        <patternFill>
          <bgColor rgb="FF78FF00"/>
        </patternFill>
      </fill>
    </dxf>
    <dxf>
      <fill>
        <patternFill>
          <bgColor rgb="FF96F500"/>
        </patternFill>
      </fill>
    </dxf>
    <dxf>
      <fill>
        <patternFill>
          <bgColor rgb="FFB4FF00"/>
        </patternFill>
      </fill>
    </dxf>
    <dxf>
      <fill>
        <patternFill>
          <bgColor rgb="FFFF9600"/>
        </patternFill>
      </fill>
    </dxf>
    <dxf>
      <fill>
        <patternFill>
          <bgColor rgb="FFFF9600"/>
        </patternFill>
      </fill>
    </dxf>
    <dxf>
      <fill>
        <patternFill>
          <bgColor rgb="FFFFAF00"/>
        </patternFill>
      </fill>
    </dxf>
    <dxf>
      <fill>
        <patternFill>
          <bgColor rgb="FFFFC800"/>
        </patternFill>
      </fill>
    </dxf>
    <dxf>
      <fill>
        <patternFill>
          <bgColor rgb="FFFFE100"/>
        </patternFill>
      </fill>
    </dxf>
    <dxf>
      <fill>
        <patternFill>
          <bgColor rgb="FFFFFA00"/>
        </patternFill>
      </fill>
    </dxf>
    <dxf>
      <fill>
        <patternFill>
          <bgColor rgb="FF5AB900"/>
        </patternFill>
      </fill>
    </dxf>
    <dxf>
      <fill>
        <patternFill>
          <bgColor rgb="FF64CD00"/>
        </patternFill>
      </fill>
    </dxf>
    <dxf>
      <fill>
        <patternFill>
          <bgColor rgb="FF78FF00"/>
        </patternFill>
      </fill>
    </dxf>
    <dxf>
      <fill>
        <patternFill>
          <bgColor rgb="FF96F500"/>
        </patternFill>
      </fill>
    </dxf>
    <dxf>
      <fill>
        <patternFill>
          <bgColor rgb="FFB4FF00"/>
        </patternFill>
      </fill>
    </dxf>
    <dxf>
      <fill>
        <patternFill>
          <bgColor rgb="FFFF9600"/>
        </patternFill>
      </fill>
    </dxf>
    <dxf>
      <fill>
        <patternFill>
          <bgColor rgb="FFFF9600"/>
        </patternFill>
      </fill>
    </dxf>
    <dxf>
      <fill>
        <patternFill>
          <bgColor rgb="FFFFAF00"/>
        </patternFill>
      </fill>
    </dxf>
    <dxf>
      <fill>
        <patternFill>
          <bgColor rgb="FFFFC800"/>
        </patternFill>
      </fill>
    </dxf>
    <dxf>
      <fill>
        <patternFill>
          <bgColor rgb="FFFFE100"/>
        </patternFill>
      </fill>
    </dxf>
    <dxf>
      <fill>
        <patternFill>
          <bgColor rgb="FFFFFA00"/>
        </patternFill>
      </fill>
    </dxf>
    <dxf>
      <fill>
        <patternFill>
          <bgColor rgb="FF5AB900"/>
        </patternFill>
      </fill>
    </dxf>
    <dxf>
      <fill>
        <patternFill>
          <bgColor rgb="FF64CD00"/>
        </patternFill>
      </fill>
    </dxf>
    <dxf>
      <fill>
        <patternFill>
          <bgColor rgb="FF78FF00"/>
        </patternFill>
      </fill>
    </dxf>
    <dxf>
      <fill>
        <patternFill>
          <bgColor rgb="FF96F500"/>
        </patternFill>
      </fill>
    </dxf>
    <dxf>
      <fill>
        <patternFill>
          <bgColor rgb="FFB4FF00"/>
        </patternFill>
      </fill>
    </dxf>
    <dxf>
      <fill>
        <patternFill>
          <bgColor rgb="FFFF9600"/>
        </patternFill>
      </fill>
    </dxf>
    <dxf>
      <fill>
        <patternFill>
          <bgColor rgb="FFFF9600"/>
        </patternFill>
      </fill>
    </dxf>
    <dxf>
      <fill>
        <patternFill>
          <bgColor rgb="FFFFAF00"/>
        </patternFill>
      </fill>
    </dxf>
    <dxf>
      <fill>
        <patternFill>
          <bgColor rgb="FFFFC800"/>
        </patternFill>
      </fill>
    </dxf>
    <dxf>
      <fill>
        <patternFill>
          <bgColor rgb="FFFFE100"/>
        </patternFill>
      </fill>
    </dxf>
    <dxf>
      <fill>
        <patternFill>
          <bgColor rgb="FFFFFA00"/>
        </patternFill>
      </fill>
    </dxf>
    <dxf>
      <fill>
        <patternFill>
          <bgColor rgb="FF5AB900"/>
        </patternFill>
      </fill>
    </dxf>
    <dxf>
      <fill>
        <patternFill>
          <bgColor rgb="FF64CD00"/>
        </patternFill>
      </fill>
    </dxf>
    <dxf>
      <fill>
        <patternFill>
          <bgColor rgb="FF78FF00"/>
        </patternFill>
      </fill>
    </dxf>
    <dxf>
      <fill>
        <patternFill>
          <bgColor rgb="FF96F500"/>
        </patternFill>
      </fill>
    </dxf>
    <dxf>
      <fill>
        <patternFill>
          <bgColor rgb="FFB4FF00"/>
        </patternFill>
      </fill>
    </dxf>
    <dxf>
      <fill>
        <patternFill>
          <bgColor rgb="FFFF9600"/>
        </patternFill>
      </fill>
    </dxf>
    <dxf>
      <fill>
        <patternFill>
          <bgColor rgb="FFFF9600"/>
        </patternFill>
      </fill>
    </dxf>
    <dxf>
      <fill>
        <patternFill>
          <bgColor rgb="FFFFAF00"/>
        </patternFill>
      </fill>
    </dxf>
    <dxf>
      <fill>
        <patternFill>
          <bgColor rgb="FFFFC800"/>
        </patternFill>
      </fill>
    </dxf>
    <dxf>
      <fill>
        <patternFill>
          <bgColor rgb="FFFFE100"/>
        </patternFill>
      </fill>
    </dxf>
    <dxf>
      <fill>
        <patternFill>
          <bgColor rgb="FFFFFA00"/>
        </patternFill>
      </fill>
    </dxf>
    <dxf>
      <fill>
        <patternFill>
          <bgColor rgb="FF5AB900"/>
        </patternFill>
      </fill>
    </dxf>
    <dxf>
      <fill>
        <patternFill>
          <bgColor rgb="FF64CD00"/>
        </patternFill>
      </fill>
    </dxf>
    <dxf>
      <fill>
        <patternFill>
          <bgColor rgb="FF78FF00"/>
        </patternFill>
      </fill>
    </dxf>
    <dxf>
      <fill>
        <patternFill>
          <bgColor rgb="FF96F500"/>
        </patternFill>
      </fill>
    </dxf>
    <dxf>
      <fill>
        <patternFill>
          <bgColor rgb="FFB4FF00"/>
        </patternFill>
      </fill>
    </dxf>
    <dxf>
      <fill>
        <patternFill>
          <bgColor rgb="FFFF9600"/>
        </patternFill>
      </fill>
    </dxf>
    <dxf>
      <fill>
        <patternFill>
          <bgColor rgb="FFFF9600"/>
        </patternFill>
      </fill>
    </dxf>
    <dxf>
      <fill>
        <patternFill>
          <bgColor rgb="FFFFAF00"/>
        </patternFill>
      </fill>
    </dxf>
    <dxf>
      <fill>
        <patternFill>
          <bgColor rgb="FFFFC800"/>
        </patternFill>
      </fill>
    </dxf>
    <dxf>
      <fill>
        <patternFill>
          <bgColor rgb="FFFFE100"/>
        </patternFill>
      </fill>
    </dxf>
    <dxf>
      <fill>
        <patternFill>
          <bgColor rgb="FFFFFA00"/>
        </patternFill>
      </fill>
    </dxf>
    <dxf>
      <fill>
        <patternFill>
          <bgColor rgb="FF5AB900"/>
        </patternFill>
      </fill>
    </dxf>
    <dxf>
      <fill>
        <patternFill>
          <bgColor rgb="FF64CD00"/>
        </patternFill>
      </fill>
    </dxf>
    <dxf>
      <fill>
        <patternFill>
          <bgColor rgb="FF78FF00"/>
        </patternFill>
      </fill>
    </dxf>
    <dxf>
      <fill>
        <patternFill>
          <bgColor rgb="FF96F500"/>
        </patternFill>
      </fill>
    </dxf>
    <dxf>
      <fill>
        <patternFill>
          <bgColor rgb="FFB4FF00"/>
        </patternFill>
      </fill>
    </dxf>
    <dxf>
      <fill>
        <patternFill>
          <bgColor rgb="FFFF9600"/>
        </patternFill>
      </fill>
    </dxf>
    <dxf>
      <fill>
        <patternFill>
          <bgColor rgb="FFFF9600"/>
        </patternFill>
      </fill>
    </dxf>
    <dxf>
      <fill>
        <patternFill>
          <bgColor rgb="FFFFAF00"/>
        </patternFill>
      </fill>
    </dxf>
    <dxf>
      <fill>
        <patternFill>
          <bgColor rgb="FFFFC800"/>
        </patternFill>
      </fill>
    </dxf>
    <dxf>
      <fill>
        <patternFill>
          <bgColor rgb="FFFFE100"/>
        </patternFill>
      </fill>
    </dxf>
    <dxf>
      <fill>
        <patternFill>
          <bgColor rgb="FFFFFA00"/>
        </patternFill>
      </fill>
    </dxf>
    <dxf>
      <fill>
        <patternFill>
          <bgColor rgb="FF5AB900"/>
        </patternFill>
      </fill>
    </dxf>
    <dxf>
      <fill>
        <patternFill>
          <bgColor rgb="FF64CD00"/>
        </patternFill>
      </fill>
    </dxf>
    <dxf>
      <fill>
        <patternFill>
          <bgColor rgb="FF78FF00"/>
        </patternFill>
      </fill>
    </dxf>
    <dxf>
      <fill>
        <patternFill>
          <bgColor rgb="FF96F500"/>
        </patternFill>
      </fill>
    </dxf>
    <dxf>
      <fill>
        <patternFill>
          <bgColor rgb="FFB4FF00"/>
        </patternFill>
      </fill>
    </dxf>
    <dxf>
      <fill>
        <patternFill>
          <bgColor rgb="FFFF9600"/>
        </patternFill>
      </fill>
    </dxf>
    <dxf>
      <fill>
        <patternFill>
          <bgColor rgb="FFFF9600"/>
        </patternFill>
      </fill>
    </dxf>
    <dxf>
      <fill>
        <patternFill>
          <bgColor rgb="FFFFAF00"/>
        </patternFill>
      </fill>
    </dxf>
    <dxf>
      <fill>
        <patternFill>
          <bgColor rgb="FFFFC800"/>
        </patternFill>
      </fill>
    </dxf>
    <dxf>
      <fill>
        <patternFill>
          <bgColor rgb="FFFFE100"/>
        </patternFill>
      </fill>
    </dxf>
    <dxf>
      <fill>
        <patternFill>
          <bgColor rgb="FFFFFA00"/>
        </patternFill>
      </fill>
    </dxf>
    <dxf>
      <fill>
        <patternFill>
          <bgColor rgb="FF5AB900"/>
        </patternFill>
      </fill>
    </dxf>
    <dxf>
      <fill>
        <patternFill>
          <bgColor rgb="FF64CD00"/>
        </patternFill>
      </fill>
    </dxf>
    <dxf>
      <fill>
        <patternFill>
          <bgColor rgb="FF78FF00"/>
        </patternFill>
      </fill>
    </dxf>
    <dxf>
      <fill>
        <patternFill>
          <bgColor rgb="FF96F500"/>
        </patternFill>
      </fill>
    </dxf>
    <dxf>
      <fill>
        <patternFill>
          <bgColor rgb="FFB4FF00"/>
        </patternFill>
      </fill>
    </dxf>
    <dxf>
      <fill>
        <patternFill>
          <bgColor rgb="FFFF9600"/>
        </patternFill>
      </fill>
    </dxf>
    <dxf>
      <fill>
        <patternFill>
          <bgColor rgb="FFFF9600"/>
        </patternFill>
      </fill>
    </dxf>
    <dxf>
      <fill>
        <patternFill>
          <bgColor rgb="FFFFAF00"/>
        </patternFill>
      </fill>
    </dxf>
    <dxf>
      <fill>
        <patternFill>
          <bgColor rgb="FFFFC800"/>
        </patternFill>
      </fill>
    </dxf>
    <dxf>
      <fill>
        <patternFill>
          <bgColor rgb="FFFFE100"/>
        </patternFill>
      </fill>
    </dxf>
    <dxf>
      <fill>
        <patternFill>
          <bgColor rgb="FFFFFA00"/>
        </patternFill>
      </fill>
    </dxf>
    <dxf>
      <fill>
        <patternFill>
          <bgColor rgb="FF5AB900"/>
        </patternFill>
      </fill>
    </dxf>
    <dxf>
      <fill>
        <patternFill>
          <bgColor rgb="FF64CD00"/>
        </patternFill>
      </fill>
    </dxf>
    <dxf>
      <fill>
        <patternFill>
          <bgColor rgb="FF78FF00"/>
        </patternFill>
      </fill>
    </dxf>
    <dxf>
      <fill>
        <patternFill>
          <bgColor rgb="FF96F500"/>
        </patternFill>
      </fill>
    </dxf>
    <dxf>
      <fill>
        <patternFill>
          <bgColor rgb="FFB4FF00"/>
        </patternFill>
      </fill>
    </dxf>
    <dxf>
      <fill>
        <patternFill>
          <bgColor rgb="FFFF9600"/>
        </patternFill>
      </fill>
    </dxf>
    <dxf>
      <fill>
        <patternFill>
          <bgColor rgb="FFFF9600"/>
        </patternFill>
      </fill>
    </dxf>
    <dxf>
      <fill>
        <patternFill>
          <bgColor rgb="FFFFAF00"/>
        </patternFill>
      </fill>
    </dxf>
    <dxf>
      <fill>
        <patternFill>
          <bgColor rgb="FFFFC800"/>
        </patternFill>
      </fill>
    </dxf>
    <dxf>
      <fill>
        <patternFill>
          <bgColor rgb="FFFFE100"/>
        </patternFill>
      </fill>
    </dxf>
    <dxf>
      <fill>
        <patternFill>
          <bgColor rgb="FFFFFA00"/>
        </patternFill>
      </fill>
    </dxf>
    <dxf>
      <fill>
        <patternFill>
          <bgColor rgb="FF5AB900"/>
        </patternFill>
      </fill>
    </dxf>
    <dxf>
      <fill>
        <patternFill>
          <bgColor rgb="FF64CD00"/>
        </patternFill>
      </fill>
    </dxf>
    <dxf>
      <fill>
        <patternFill>
          <bgColor rgb="FF78FF00"/>
        </patternFill>
      </fill>
    </dxf>
    <dxf>
      <fill>
        <patternFill>
          <bgColor rgb="FF96F500"/>
        </patternFill>
      </fill>
    </dxf>
    <dxf>
      <fill>
        <patternFill>
          <bgColor rgb="FFB4FF00"/>
        </patternFill>
      </fill>
    </dxf>
    <dxf>
      <fill>
        <patternFill>
          <bgColor rgb="FFFF9600"/>
        </patternFill>
      </fill>
    </dxf>
    <dxf>
      <fill>
        <patternFill>
          <bgColor rgb="FFFF9600"/>
        </patternFill>
      </fill>
    </dxf>
    <dxf>
      <fill>
        <patternFill>
          <bgColor rgb="FFFFAF00"/>
        </patternFill>
      </fill>
    </dxf>
    <dxf>
      <fill>
        <patternFill>
          <bgColor rgb="FFFFC800"/>
        </patternFill>
      </fill>
    </dxf>
    <dxf>
      <fill>
        <patternFill>
          <bgColor rgb="FFFFE100"/>
        </patternFill>
      </fill>
    </dxf>
    <dxf>
      <fill>
        <patternFill>
          <bgColor rgb="FFFFFA00"/>
        </patternFill>
      </fill>
    </dxf>
    <dxf>
      <fill>
        <patternFill>
          <bgColor rgb="FF5AB900"/>
        </patternFill>
      </fill>
    </dxf>
    <dxf>
      <fill>
        <patternFill>
          <bgColor rgb="FF64CD00"/>
        </patternFill>
      </fill>
    </dxf>
    <dxf>
      <fill>
        <patternFill>
          <bgColor rgb="FF78FF00"/>
        </patternFill>
      </fill>
    </dxf>
    <dxf>
      <fill>
        <patternFill>
          <bgColor rgb="FF96F500"/>
        </patternFill>
      </fill>
    </dxf>
    <dxf>
      <fill>
        <patternFill>
          <bgColor rgb="FFB4FF00"/>
        </patternFill>
      </fill>
    </dxf>
    <dxf>
      <fill>
        <patternFill>
          <bgColor rgb="FFFF9600"/>
        </patternFill>
      </fill>
    </dxf>
    <dxf>
      <fill>
        <patternFill>
          <bgColor rgb="FFFF9600"/>
        </patternFill>
      </fill>
    </dxf>
    <dxf>
      <fill>
        <patternFill>
          <bgColor rgb="FFFFAF00"/>
        </patternFill>
      </fill>
    </dxf>
    <dxf>
      <fill>
        <patternFill>
          <bgColor rgb="FFFFC800"/>
        </patternFill>
      </fill>
    </dxf>
    <dxf>
      <fill>
        <patternFill>
          <bgColor rgb="FFFFE100"/>
        </patternFill>
      </fill>
    </dxf>
    <dxf>
      <fill>
        <patternFill>
          <bgColor rgb="FFFFFA00"/>
        </patternFill>
      </fill>
    </dxf>
    <dxf>
      <fill>
        <patternFill>
          <bgColor rgb="FF5AB900"/>
        </patternFill>
      </fill>
    </dxf>
    <dxf>
      <fill>
        <patternFill>
          <bgColor rgb="FF64CD00"/>
        </patternFill>
      </fill>
    </dxf>
    <dxf>
      <fill>
        <patternFill>
          <bgColor rgb="FF78FF00"/>
        </patternFill>
      </fill>
    </dxf>
    <dxf>
      <fill>
        <patternFill>
          <bgColor rgb="FF96F500"/>
        </patternFill>
      </fill>
    </dxf>
    <dxf>
      <fill>
        <patternFill>
          <bgColor rgb="FFB4FF00"/>
        </patternFill>
      </fill>
    </dxf>
    <dxf>
      <fill>
        <patternFill>
          <bgColor rgb="FFFF9600"/>
        </patternFill>
      </fill>
    </dxf>
    <dxf>
      <fill>
        <patternFill>
          <bgColor rgb="FFFF9600"/>
        </patternFill>
      </fill>
    </dxf>
    <dxf>
      <fill>
        <patternFill>
          <bgColor rgb="FFFFAF00"/>
        </patternFill>
      </fill>
    </dxf>
    <dxf>
      <fill>
        <patternFill>
          <bgColor rgb="FFFFC800"/>
        </patternFill>
      </fill>
    </dxf>
    <dxf>
      <fill>
        <patternFill>
          <bgColor rgb="FFFFE100"/>
        </patternFill>
      </fill>
    </dxf>
    <dxf>
      <fill>
        <patternFill>
          <bgColor rgb="FFFFFA00"/>
        </patternFill>
      </fill>
    </dxf>
    <dxf>
      <fill>
        <patternFill>
          <bgColor rgb="FF5AB900"/>
        </patternFill>
      </fill>
    </dxf>
    <dxf>
      <fill>
        <patternFill>
          <bgColor rgb="FF64CD00"/>
        </patternFill>
      </fill>
    </dxf>
    <dxf>
      <fill>
        <patternFill>
          <bgColor rgb="FF78FF00"/>
        </patternFill>
      </fill>
    </dxf>
    <dxf>
      <fill>
        <patternFill>
          <bgColor rgb="FF96F500"/>
        </patternFill>
      </fill>
    </dxf>
    <dxf>
      <fill>
        <patternFill>
          <bgColor rgb="FFB4FF00"/>
        </patternFill>
      </fill>
    </dxf>
    <dxf>
      <fill>
        <patternFill>
          <bgColor rgb="FFFF9600"/>
        </patternFill>
      </fill>
    </dxf>
    <dxf>
      <fill>
        <patternFill>
          <bgColor rgb="FFFF9600"/>
        </patternFill>
      </fill>
    </dxf>
    <dxf>
      <fill>
        <patternFill>
          <bgColor rgb="FFFFAF00"/>
        </patternFill>
      </fill>
    </dxf>
    <dxf>
      <fill>
        <patternFill>
          <bgColor rgb="FFFFC800"/>
        </patternFill>
      </fill>
    </dxf>
    <dxf>
      <fill>
        <patternFill>
          <bgColor rgb="FFFFE100"/>
        </patternFill>
      </fill>
    </dxf>
    <dxf>
      <fill>
        <patternFill>
          <bgColor rgb="FFFFFA00"/>
        </patternFill>
      </fill>
    </dxf>
    <dxf>
      <fill>
        <patternFill>
          <bgColor rgb="FF5AB900"/>
        </patternFill>
      </fill>
    </dxf>
    <dxf>
      <fill>
        <patternFill>
          <bgColor rgb="FF64CD00"/>
        </patternFill>
      </fill>
    </dxf>
    <dxf>
      <fill>
        <patternFill>
          <bgColor rgb="FF78FF00"/>
        </patternFill>
      </fill>
    </dxf>
    <dxf>
      <fill>
        <patternFill>
          <bgColor rgb="FF96F500"/>
        </patternFill>
      </fill>
    </dxf>
    <dxf>
      <fill>
        <patternFill>
          <bgColor rgb="FFB4FF00"/>
        </patternFill>
      </fill>
    </dxf>
    <dxf>
      <fill>
        <patternFill>
          <bgColor rgb="FFFF9600"/>
        </patternFill>
      </fill>
    </dxf>
    <dxf>
      <fill>
        <patternFill>
          <bgColor rgb="FFFF9600"/>
        </patternFill>
      </fill>
    </dxf>
    <dxf>
      <fill>
        <patternFill>
          <bgColor rgb="FFFFAF00"/>
        </patternFill>
      </fill>
    </dxf>
    <dxf>
      <fill>
        <patternFill>
          <bgColor rgb="FFFFC800"/>
        </patternFill>
      </fill>
    </dxf>
    <dxf>
      <fill>
        <patternFill>
          <bgColor rgb="FFFFE100"/>
        </patternFill>
      </fill>
    </dxf>
    <dxf>
      <fill>
        <patternFill>
          <bgColor rgb="FFFFFA00"/>
        </patternFill>
      </fill>
    </dxf>
    <dxf>
      <fill>
        <patternFill>
          <bgColor rgb="FF5AB900"/>
        </patternFill>
      </fill>
    </dxf>
    <dxf>
      <fill>
        <patternFill>
          <bgColor rgb="FF64CD00"/>
        </patternFill>
      </fill>
    </dxf>
    <dxf>
      <fill>
        <patternFill>
          <bgColor rgb="FF78FF00"/>
        </patternFill>
      </fill>
    </dxf>
    <dxf>
      <fill>
        <patternFill>
          <bgColor rgb="FF96F500"/>
        </patternFill>
      </fill>
    </dxf>
    <dxf>
      <fill>
        <patternFill>
          <bgColor rgb="FFB4FF00"/>
        </patternFill>
      </fill>
    </dxf>
    <dxf>
      <fill>
        <patternFill>
          <bgColor rgb="FFFF9600"/>
        </patternFill>
      </fill>
    </dxf>
    <dxf>
      <fill>
        <patternFill>
          <bgColor rgb="FFFF9600"/>
        </patternFill>
      </fill>
    </dxf>
    <dxf>
      <fill>
        <patternFill>
          <bgColor rgb="FFFFAF00"/>
        </patternFill>
      </fill>
    </dxf>
    <dxf>
      <fill>
        <patternFill>
          <bgColor rgb="FFFFC800"/>
        </patternFill>
      </fill>
    </dxf>
    <dxf>
      <fill>
        <patternFill>
          <bgColor rgb="FFFFE100"/>
        </patternFill>
      </fill>
    </dxf>
    <dxf>
      <fill>
        <patternFill>
          <bgColor rgb="FFFFFA00"/>
        </patternFill>
      </fill>
    </dxf>
    <dxf>
      <fill>
        <patternFill>
          <bgColor rgb="FF5AB900"/>
        </patternFill>
      </fill>
    </dxf>
    <dxf>
      <fill>
        <patternFill>
          <bgColor rgb="FF64CD00"/>
        </patternFill>
      </fill>
    </dxf>
    <dxf>
      <fill>
        <patternFill>
          <bgColor rgb="FF78FF00"/>
        </patternFill>
      </fill>
    </dxf>
    <dxf>
      <fill>
        <patternFill>
          <bgColor rgb="FF96F500"/>
        </patternFill>
      </fill>
    </dxf>
    <dxf>
      <fill>
        <patternFill>
          <bgColor rgb="FFB4FF00"/>
        </patternFill>
      </fill>
    </dxf>
    <dxf>
      <fill>
        <patternFill>
          <bgColor rgb="FFFF9600"/>
        </patternFill>
      </fill>
    </dxf>
    <dxf>
      <fill>
        <patternFill>
          <bgColor rgb="FFFF9600"/>
        </patternFill>
      </fill>
    </dxf>
    <dxf>
      <fill>
        <patternFill>
          <bgColor rgb="FFFFAF00"/>
        </patternFill>
      </fill>
    </dxf>
    <dxf>
      <fill>
        <patternFill>
          <bgColor rgb="FFFFC800"/>
        </patternFill>
      </fill>
    </dxf>
    <dxf>
      <fill>
        <patternFill>
          <bgColor rgb="FFFFE100"/>
        </patternFill>
      </fill>
    </dxf>
    <dxf>
      <fill>
        <patternFill>
          <bgColor rgb="FFFFFA00"/>
        </patternFill>
      </fill>
    </dxf>
    <dxf>
      <fill>
        <patternFill>
          <bgColor rgb="FF5AB900"/>
        </patternFill>
      </fill>
    </dxf>
    <dxf>
      <fill>
        <patternFill>
          <bgColor rgb="FF64CD00"/>
        </patternFill>
      </fill>
    </dxf>
    <dxf>
      <fill>
        <patternFill>
          <bgColor rgb="FF78FF00"/>
        </patternFill>
      </fill>
    </dxf>
    <dxf>
      <fill>
        <patternFill>
          <bgColor rgb="FF96F500"/>
        </patternFill>
      </fill>
    </dxf>
    <dxf>
      <fill>
        <patternFill>
          <bgColor rgb="FFB4FF00"/>
        </patternFill>
      </fill>
    </dxf>
    <dxf>
      <fill>
        <patternFill>
          <bgColor rgb="FFFF9600"/>
        </patternFill>
      </fill>
    </dxf>
    <dxf>
      <fill>
        <patternFill>
          <bgColor rgb="FFFF9600"/>
        </patternFill>
      </fill>
    </dxf>
    <dxf>
      <fill>
        <patternFill>
          <bgColor rgb="FFFFAF00"/>
        </patternFill>
      </fill>
    </dxf>
    <dxf>
      <fill>
        <patternFill>
          <bgColor rgb="FFFFC800"/>
        </patternFill>
      </fill>
    </dxf>
    <dxf>
      <fill>
        <patternFill>
          <bgColor rgb="FFFFE100"/>
        </patternFill>
      </fill>
    </dxf>
    <dxf>
      <fill>
        <patternFill>
          <bgColor rgb="FFFFFA00"/>
        </patternFill>
      </fill>
    </dxf>
    <dxf>
      <fill>
        <patternFill>
          <bgColor rgb="FF5AB900"/>
        </patternFill>
      </fill>
    </dxf>
    <dxf>
      <fill>
        <patternFill>
          <bgColor rgb="FF64CD00"/>
        </patternFill>
      </fill>
    </dxf>
    <dxf>
      <fill>
        <patternFill>
          <bgColor rgb="FF78FF00"/>
        </patternFill>
      </fill>
    </dxf>
    <dxf>
      <fill>
        <patternFill>
          <bgColor rgb="FF96F500"/>
        </patternFill>
      </fill>
    </dxf>
    <dxf>
      <fill>
        <patternFill>
          <bgColor rgb="FFB4FF00"/>
        </patternFill>
      </fill>
    </dxf>
    <dxf>
      <fill>
        <patternFill>
          <bgColor rgb="FFFF9600"/>
        </patternFill>
      </fill>
    </dxf>
    <dxf>
      <fill>
        <patternFill>
          <bgColor rgb="FFFF9600"/>
        </patternFill>
      </fill>
    </dxf>
    <dxf>
      <fill>
        <patternFill>
          <bgColor rgb="FFFFAF00"/>
        </patternFill>
      </fill>
    </dxf>
    <dxf>
      <fill>
        <patternFill>
          <bgColor rgb="FFFFC800"/>
        </patternFill>
      </fill>
    </dxf>
    <dxf>
      <fill>
        <patternFill>
          <bgColor rgb="FFFFE100"/>
        </patternFill>
      </fill>
    </dxf>
    <dxf>
      <fill>
        <patternFill>
          <bgColor rgb="FFFFFA00"/>
        </patternFill>
      </fill>
    </dxf>
    <dxf>
      <fill>
        <patternFill>
          <bgColor rgb="FF5AB900"/>
        </patternFill>
      </fill>
    </dxf>
    <dxf>
      <fill>
        <patternFill>
          <bgColor rgb="FF64CD00"/>
        </patternFill>
      </fill>
    </dxf>
    <dxf>
      <fill>
        <patternFill>
          <bgColor rgb="FF78FF00"/>
        </patternFill>
      </fill>
    </dxf>
    <dxf>
      <fill>
        <patternFill>
          <bgColor rgb="FF96F500"/>
        </patternFill>
      </fill>
    </dxf>
    <dxf>
      <fill>
        <patternFill>
          <bgColor rgb="FFB4FF00"/>
        </patternFill>
      </fill>
    </dxf>
    <dxf>
      <fill>
        <patternFill>
          <bgColor rgb="FFFF9600"/>
        </patternFill>
      </fill>
    </dxf>
    <dxf>
      <fill>
        <patternFill>
          <bgColor rgb="FFFF9600"/>
        </patternFill>
      </fill>
    </dxf>
    <dxf>
      <fill>
        <patternFill>
          <bgColor rgb="FFFFAF00"/>
        </patternFill>
      </fill>
    </dxf>
    <dxf>
      <fill>
        <patternFill>
          <bgColor rgb="FFFFC800"/>
        </patternFill>
      </fill>
    </dxf>
    <dxf>
      <fill>
        <patternFill>
          <bgColor rgb="FFFFE100"/>
        </patternFill>
      </fill>
    </dxf>
    <dxf>
      <fill>
        <patternFill>
          <bgColor rgb="FFFFFA00"/>
        </patternFill>
      </fill>
    </dxf>
    <dxf>
      <fill>
        <patternFill>
          <bgColor rgb="FF5AB900"/>
        </patternFill>
      </fill>
    </dxf>
    <dxf>
      <fill>
        <patternFill>
          <bgColor rgb="FF64CD00"/>
        </patternFill>
      </fill>
    </dxf>
    <dxf>
      <fill>
        <patternFill>
          <bgColor rgb="FF78FF00"/>
        </patternFill>
      </fill>
    </dxf>
    <dxf>
      <fill>
        <patternFill>
          <bgColor rgb="FF96F500"/>
        </patternFill>
      </fill>
    </dxf>
    <dxf>
      <fill>
        <patternFill>
          <bgColor rgb="FFB4FF00"/>
        </patternFill>
      </fill>
    </dxf>
    <dxf>
      <fill>
        <patternFill>
          <bgColor rgb="FFFF9600"/>
        </patternFill>
      </fill>
    </dxf>
    <dxf>
      <fill>
        <patternFill>
          <bgColor rgb="FFFF9600"/>
        </patternFill>
      </fill>
    </dxf>
    <dxf>
      <fill>
        <patternFill>
          <bgColor rgb="FFFFAF00"/>
        </patternFill>
      </fill>
    </dxf>
    <dxf>
      <fill>
        <patternFill>
          <bgColor rgb="FFFFC800"/>
        </patternFill>
      </fill>
    </dxf>
    <dxf>
      <fill>
        <patternFill>
          <bgColor rgb="FFFFE100"/>
        </patternFill>
      </fill>
    </dxf>
    <dxf>
      <fill>
        <patternFill>
          <bgColor rgb="FFFFFA00"/>
        </patternFill>
      </fill>
    </dxf>
    <dxf>
      <fill>
        <patternFill>
          <bgColor rgb="FF5AB900"/>
        </patternFill>
      </fill>
    </dxf>
    <dxf>
      <fill>
        <patternFill>
          <bgColor rgb="FF64CD00"/>
        </patternFill>
      </fill>
    </dxf>
    <dxf>
      <fill>
        <patternFill>
          <bgColor rgb="FF78FF00"/>
        </patternFill>
      </fill>
    </dxf>
    <dxf>
      <fill>
        <patternFill>
          <bgColor rgb="FF96F500"/>
        </patternFill>
      </fill>
    </dxf>
    <dxf>
      <fill>
        <patternFill>
          <bgColor rgb="FFB4FF00"/>
        </patternFill>
      </fill>
    </dxf>
    <dxf>
      <fill>
        <patternFill>
          <bgColor rgb="FFFF9600"/>
        </patternFill>
      </fill>
    </dxf>
    <dxf>
      <fill>
        <patternFill>
          <bgColor rgb="FFFF9600"/>
        </patternFill>
      </fill>
    </dxf>
    <dxf>
      <fill>
        <patternFill>
          <bgColor rgb="FFFFAF00"/>
        </patternFill>
      </fill>
    </dxf>
    <dxf>
      <fill>
        <patternFill>
          <bgColor rgb="FFFFC800"/>
        </patternFill>
      </fill>
    </dxf>
    <dxf>
      <fill>
        <patternFill>
          <bgColor rgb="FFFFE100"/>
        </patternFill>
      </fill>
    </dxf>
    <dxf>
      <fill>
        <patternFill>
          <bgColor rgb="FFFFFA00"/>
        </patternFill>
      </fill>
    </dxf>
    <dxf>
      <fill>
        <patternFill>
          <bgColor rgb="FF5AB900"/>
        </patternFill>
      </fill>
    </dxf>
    <dxf>
      <fill>
        <patternFill>
          <bgColor rgb="FF64CD00"/>
        </patternFill>
      </fill>
    </dxf>
    <dxf>
      <fill>
        <patternFill>
          <bgColor rgb="FF78FF00"/>
        </patternFill>
      </fill>
    </dxf>
    <dxf>
      <fill>
        <patternFill>
          <bgColor rgb="FF96F500"/>
        </patternFill>
      </fill>
    </dxf>
    <dxf>
      <fill>
        <patternFill>
          <bgColor rgb="FFB4FF00"/>
        </patternFill>
      </fill>
    </dxf>
    <dxf>
      <fill>
        <patternFill>
          <bgColor rgb="FFFF9600"/>
        </patternFill>
      </fill>
    </dxf>
    <dxf>
      <fill>
        <patternFill>
          <bgColor rgb="FFFF9600"/>
        </patternFill>
      </fill>
    </dxf>
    <dxf>
      <fill>
        <patternFill>
          <bgColor rgb="FFFFAF00"/>
        </patternFill>
      </fill>
    </dxf>
    <dxf>
      <fill>
        <patternFill>
          <bgColor rgb="FFFFC800"/>
        </patternFill>
      </fill>
    </dxf>
    <dxf>
      <fill>
        <patternFill>
          <bgColor rgb="FFFFE100"/>
        </patternFill>
      </fill>
    </dxf>
    <dxf>
      <fill>
        <patternFill>
          <bgColor rgb="FFFFFA00"/>
        </patternFill>
      </fill>
    </dxf>
    <dxf>
      <fill>
        <patternFill>
          <bgColor rgb="FF5AB900"/>
        </patternFill>
      </fill>
    </dxf>
    <dxf>
      <fill>
        <patternFill>
          <bgColor rgb="FF64CD00"/>
        </patternFill>
      </fill>
    </dxf>
    <dxf>
      <fill>
        <patternFill>
          <bgColor rgb="FF78FF00"/>
        </patternFill>
      </fill>
    </dxf>
    <dxf>
      <fill>
        <patternFill>
          <bgColor rgb="FF96F500"/>
        </patternFill>
      </fill>
    </dxf>
    <dxf>
      <fill>
        <patternFill>
          <bgColor rgb="FFB4FF00"/>
        </patternFill>
      </fill>
    </dxf>
    <dxf>
      <fill>
        <patternFill>
          <bgColor rgb="FFFF9600"/>
        </patternFill>
      </fill>
    </dxf>
    <dxf>
      <fill>
        <patternFill>
          <bgColor rgb="FFFF9600"/>
        </patternFill>
      </fill>
    </dxf>
    <dxf>
      <fill>
        <patternFill>
          <bgColor rgb="FFFFAF00"/>
        </patternFill>
      </fill>
    </dxf>
    <dxf>
      <fill>
        <patternFill>
          <bgColor rgb="FFFFC800"/>
        </patternFill>
      </fill>
    </dxf>
    <dxf>
      <fill>
        <patternFill>
          <bgColor rgb="FFFFE100"/>
        </patternFill>
      </fill>
    </dxf>
    <dxf>
      <fill>
        <patternFill>
          <bgColor rgb="FFFFFA00"/>
        </patternFill>
      </fill>
    </dxf>
    <dxf>
      <fill>
        <patternFill>
          <bgColor rgb="FF5AB900"/>
        </patternFill>
      </fill>
    </dxf>
    <dxf>
      <fill>
        <patternFill>
          <bgColor rgb="FF64CD00"/>
        </patternFill>
      </fill>
    </dxf>
    <dxf>
      <fill>
        <patternFill>
          <bgColor rgb="FF78FF00"/>
        </patternFill>
      </fill>
    </dxf>
    <dxf>
      <fill>
        <patternFill>
          <bgColor rgb="FF96F500"/>
        </patternFill>
      </fill>
    </dxf>
    <dxf>
      <fill>
        <patternFill>
          <bgColor rgb="FFB4FF00"/>
        </patternFill>
      </fill>
    </dxf>
    <dxf>
      <fill>
        <patternFill>
          <bgColor rgb="FFFF9600"/>
        </patternFill>
      </fill>
    </dxf>
    <dxf>
      <fill>
        <patternFill>
          <bgColor rgb="FFFF9600"/>
        </patternFill>
      </fill>
    </dxf>
    <dxf>
      <fill>
        <patternFill>
          <bgColor rgb="FFFFAF00"/>
        </patternFill>
      </fill>
    </dxf>
    <dxf>
      <fill>
        <patternFill>
          <bgColor rgb="FFFFC800"/>
        </patternFill>
      </fill>
    </dxf>
    <dxf>
      <fill>
        <patternFill>
          <bgColor rgb="FFFFE100"/>
        </patternFill>
      </fill>
    </dxf>
    <dxf>
      <fill>
        <patternFill>
          <bgColor rgb="FFFFFA00"/>
        </patternFill>
      </fill>
    </dxf>
    <dxf>
      <fill>
        <patternFill>
          <bgColor rgb="FF5AB900"/>
        </patternFill>
      </fill>
    </dxf>
    <dxf>
      <fill>
        <patternFill>
          <bgColor rgb="FF64CD00"/>
        </patternFill>
      </fill>
    </dxf>
    <dxf>
      <fill>
        <patternFill>
          <bgColor rgb="FF78FF00"/>
        </patternFill>
      </fill>
    </dxf>
    <dxf>
      <fill>
        <patternFill>
          <bgColor rgb="FF96F500"/>
        </patternFill>
      </fill>
    </dxf>
    <dxf>
      <fill>
        <patternFill>
          <bgColor rgb="FFB4FF00"/>
        </patternFill>
      </fill>
    </dxf>
    <dxf>
      <fill>
        <patternFill>
          <bgColor rgb="FFFF9600"/>
        </patternFill>
      </fill>
    </dxf>
    <dxf>
      <fill>
        <patternFill>
          <bgColor rgb="FFFF9600"/>
        </patternFill>
      </fill>
    </dxf>
    <dxf>
      <fill>
        <patternFill>
          <bgColor rgb="FFFFAF00"/>
        </patternFill>
      </fill>
    </dxf>
    <dxf>
      <fill>
        <patternFill>
          <bgColor rgb="FFFFC800"/>
        </patternFill>
      </fill>
    </dxf>
    <dxf>
      <fill>
        <patternFill>
          <bgColor rgb="FFFFE100"/>
        </patternFill>
      </fill>
    </dxf>
    <dxf>
      <fill>
        <patternFill>
          <bgColor rgb="FFFFFA00"/>
        </patternFill>
      </fill>
    </dxf>
    <dxf>
      <fill>
        <patternFill>
          <bgColor rgb="FF5AB900"/>
        </patternFill>
      </fill>
    </dxf>
    <dxf>
      <fill>
        <patternFill>
          <bgColor rgb="FF64CD00"/>
        </patternFill>
      </fill>
    </dxf>
    <dxf>
      <fill>
        <patternFill>
          <bgColor rgb="FF78FF00"/>
        </patternFill>
      </fill>
    </dxf>
    <dxf>
      <fill>
        <patternFill>
          <bgColor rgb="FF96F500"/>
        </patternFill>
      </fill>
    </dxf>
    <dxf>
      <fill>
        <patternFill>
          <bgColor rgb="FFB4FF00"/>
        </patternFill>
      </fill>
    </dxf>
    <dxf>
      <fill>
        <patternFill>
          <bgColor rgb="FFFF9600"/>
        </patternFill>
      </fill>
    </dxf>
    <dxf>
      <fill>
        <patternFill>
          <bgColor rgb="FFFF9600"/>
        </patternFill>
      </fill>
    </dxf>
    <dxf>
      <fill>
        <patternFill>
          <bgColor rgb="FFFFAF00"/>
        </patternFill>
      </fill>
    </dxf>
    <dxf>
      <fill>
        <patternFill>
          <bgColor rgb="FFFFC800"/>
        </patternFill>
      </fill>
    </dxf>
    <dxf>
      <fill>
        <patternFill>
          <bgColor rgb="FFFFE100"/>
        </patternFill>
      </fill>
    </dxf>
    <dxf>
      <fill>
        <patternFill>
          <bgColor rgb="FFFFFA00"/>
        </patternFill>
      </fill>
    </dxf>
    <dxf>
      <fill>
        <patternFill>
          <bgColor rgb="FF5AB900"/>
        </patternFill>
      </fill>
    </dxf>
    <dxf>
      <fill>
        <patternFill>
          <bgColor rgb="FF64CD00"/>
        </patternFill>
      </fill>
    </dxf>
    <dxf>
      <fill>
        <patternFill>
          <bgColor rgb="FF78FF00"/>
        </patternFill>
      </fill>
    </dxf>
    <dxf>
      <fill>
        <patternFill>
          <bgColor rgb="FF96F500"/>
        </patternFill>
      </fill>
    </dxf>
    <dxf>
      <fill>
        <patternFill>
          <bgColor rgb="FFB4FF00"/>
        </patternFill>
      </fill>
    </dxf>
    <dxf>
      <fill>
        <patternFill>
          <bgColor rgb="FFFF9600"/>
        </patternFill>
      </fill>
    </dxf>
    <dxf>
      <fill>
        <patternFill>
          <bgColor rgb="FFFF9600"/>
        </patternFill>
      </fill>
    </dxf>
    <dxf>
      <fill>
        <patternFill>
          <bgColor rgb="FFFFAF00"/>
        </patternFill>
      </fill>
    </dxf>
    <dxf>
      <fill>
        <patternFill>
          <bgColor rgb="FFFFC800"/>
        </patternFill>
      </fill>
    </dxf>
    <dxf>
      <fill>
        <patternFill>
          <bgColor rgb="FFFFE100"/>
        </patternFill>
      </fill>
    </dxf>
    <dxf>
      <fill>
        <patternFill>
          <bgColor rgb="FFFFFA00"/>
        </patternFill>
      </fill>
    </dxf>
    <dxf>
      <fill>
        <patternFill>
          <bgColor rgb="FF5AB900"/>
        </patternFill>
      </fill>
    </dxf>
    <dxf>
      <fill>
        <patternFill>
          <bgColor rgb="FF64CD00"/>
        </patternFill>
      </fill>
    </dxf>
    <dxf>
      <fill>
        <patternFill>
          <bgColor rgb="FF78FF00"/>
        </patternFill>
      </fill>
    </dxf>
    <dxf>
      <fill>
        <patternFill>
          <bgColor rgb="FF96F500"/>
        </patternFill>
      </fill>
    </dxf>
    <dxf>
      <fill>
        <patternFill>
          <bgColor rgb="FFB4FF00"/>
        </patternFill>
      </fill>
    </dxf>
    <dxf>
      <fill>
        <patternFill>
          <bgColor rgb="FFFF9600"/>
        </patternFill>
      </fill>
    </dxf>
    <dxf>
      <fill>
        <patternFill>
          <bgColor rgb="FFFF9600"/>
        </patternFill>
      </fill>
    </dxf>
    <dxf>
      <fill>
        <patternFill>
          <bgColor rgb="FFFFAF00"/>
        </patternFill>
      </fill>
    </dxf>
    <dxf>
      <fill>
        <patternFill>
          <bgColor rgb="FFFFC800"/>
        </patternFill>
      </fill>
    </dxf>
    <dxf>
      <fill>
        <patternFill>
          <bgColor rgb="FFFFE100"/>
        </patternFill>
      </fill>
    </dxf>
    <dxf>
      <fill>
        <patternFill>
          <bgColor rgb="FFFFFA00"/>
        </patternFill>
      </fill>
    </dxf>
    <dxf>
      <fill>
        <patternFill>
          <bgColor rgb="FF5AB900"/>
        </patternFill>
      </fill>
    </dxf>
    <dxf>
      <fill>
        <patternFill>
          <bgColor rgb="FF64CD00"/>
        </patternFill>
      </fill>
    </dxf>
    <dxf>
      <fill>
        <patternFill>
          <bgColor rgb="FF78FF00"/>
        </patternFill>
      </fill>
    </dxf>
    <dxf>
      <fill>
        <patternFill>
          <bgColor rgb="FF96F500"/>
        </patternFill>
      </fill>
    </dxf>
    <dxf>
      <fill>
        <patternFill>
          <bgColor rgb="FFB4FF00"/>
        </patternFill>
      </fill>
    </dxf>
    <dxf>
      <fill>
        <patternFill>
          <bgColor rgb="FFFF9600"/>
        </patternFill>
      </fill>
    </dxf>
    <dxf>
      <fill>
        <patternFill>
          <bgColor rgb="FFFF9600"/>
        </patternFill>
      </fill>
    </dxf>
    <dxf>
      <fill>
        <patternFill>
          <bgColor rgb="FFFFAF00"/>
        </patternFill>
      </fill>
    </dxf>
    <dxf>
      <fill>
        <patternFill>
          <bgColor rgb="FFFFC800"/>
        </patternFill>
      </fill>
    </dxf>
    <dxf>
      <fill>
        <patternFill>
          <bgColor rgb="FFFFE100"/>
        </patternFill>
      </fill>
    </dxf>
    <dxf>
      <fill>
        <patternFill>
          <bgColor rgb="FFFFFA00"/>
        </patternFill>
      </fill>
    </dxf>
    <dxf>
      <fill>
        <patternFill>
          <bgColor rgb="FF5AB900"/>
        </patternFill>
      </fill>
    </dxf>
    <dxf>
      <fill>
        <patternFill>
          <bgColor rgb="FF64CD00"/>
        </patternFill>
      </fill>
    </dxf>
    <dxf>
      <fill>
        <patternFill>
          <bgColor rgb="FF78FF00"/>
        </patternFill>
      </fill>
    </dxf>
    <dxf>
      <fill>
        <patternFill>
          <bgColor rgb="FF96F500"/>
        </patternFill>
      </fill>
    </dxf>
    <dxf>
      <fill>
        <patternFill>
          <bgColor rgb="FFB4FF00"/>
        </patternFill>
      </fill>
    </dxf>
    <dxf>
      <fill>
        <patternFill>
          <bgColor rgb="FFFF9600"/>
        </patternFill>
      </fill>
    </dxf>
    <dxf>
      <fill>
        <patternFill>
          <bgColor rgb="FFFF9600"/>
        </patternFill>
      </fill>
    </dxf>
    <dxf>
      <fill>
        <patternFill>
          <bgColor rgb="FFFFAF00"/>
        </patternFill>
      </fill>
    </dxf>
    <dxf>
      <fill>
        <patternFill>
          <bgColor rgb="FFFFC800"/>
        </patternFill>
      </fill>
    </dxf>
    <dxf>
      <fill>
        <patternFill>
          <bgColor rgb="FFFFE100"/>
        </patternFill>
      </fill>
    </dxf>
    <dxf>
      <fill>
        <patternFill>
          <bgColor rgb="FFFFFA00"/>
        </patternFill>
      </fill>
    </dxf>
    <dxf>
      <fill>
        <patternFill>
          <bgColor rgb="FF5AB900"/>
        </patternFill>
      </fill>
    </dxf>
    <dxf>
      <fill>
        <patternFill>
          <bgColor rgb="FF64CD00"/>
        </patternFill>
      </fill>
    </dxf>
    <dxf>
      <fill>
        <patternFill>
          <bgColor rgb="FF78FF00"/>
        </patternFill>
      </fill>
    </dxf>
    <dxf>
      <fill>
        <patternFill>
          <bgColor rgb="FF96F500"/>
        </patternFill>
      </fill>
    </dxf>
    <dxf>
      <fill>
        <patternFill>
          <bgColor rgb="FFB4FF00"/>
        </patternFill>
      </fill>
    </dxf>
    <dxf>
      <fill>
        <patternFill>
          <bgColor rgb="FFFF9600"/>
        </patternFill>
      </fill>
    </dxf>
    <dxf>
      <fill>
        <patternFill>
          <bgColor rgb="FFFF9600"/>
        </patternFill>
      </fill>
    </dxf>
    <dxf>
      <fill>
        <patternFill>
          <bgColor rgb="FFFFAF00"/>
        </patternFill>
      </fill>
    </dxf>
    <dxf>
      <fill>
        <patternFill>
          <bgColor rgb="FFFFC800"/>
        </patternFill>
      </fill>
    </dxf>
    <dxf>
      <fill>
        <patternFill>
          <bgColor rgb="FFFFE100"/>
        </patternFill>
      </fill>
    </dxf>
    <dxf>
      <fill>
        <patternFill>
          <bgColor rgb="FFFFFA00"/>
        </patternFill>
      </fill>
    </dxf>
    <dxf>
      <fill>
        <patternFill>
          <bgColor rgb="FF5AB900"/>
        </patternFill>
      </fill>
    </dxf>
    <dxf>
      <fill>
        <patternFill>
          <bgColor rgb="FF64CD00"/>
        </patternFill>
      </fill>
    </dxf>
    <dxf>
      <fill>
        <patternFill>
          <bgColor rgb="FF78FF00"/>
        </patternFill>
      </fill>
    </dxf>
    <dxf>
      <fill>
        <patternFill>
          <bgColor rgb="FF96F500"/>
        </patternFill>
      </fill>
    </dxf>
    <dxf>
      <fill>
        <patternFill>
          <bgColor rgb="FFB4FF00"/>
        </patternFill>
      </fill>
    </dxf>
    <dxf>
      <fill>
        <patternFill>
          <bgColor rgb="FFFF9600"/>
        </patternFill>
      </fill>
    </dxf>
    <dxf>
      <fill>
        <patternFill>
          <bgColor rgb="FFFF9600"/>
        </patternFill>
      </fill>
    </dxf>
    <dxf>
      <fill>
        <patternFill>
          <bgColor rgb="FFFFAF00"/>
        </patternFill>
      </fill>
    </dxf>
    <dxf>
      <fill>
        <patternFill>
          <bgColor rgb="FFFFC800"/>
        </patternFill>
      </fill>
    </dxf>
    <dxf>
      <fill>
        <patternFill>
          <bgColor rgb="FFFFE100"/>
        </patternFill>
      </fill>
    </dxf>
    <dxf>
      <fill>
        <patternFill>
          <bgColor rgb="FFFFFA00"/>
        </patternFill>
      </fill>
    </dxf>
    <dxf>
      <fill>
        <patternFill>
          <bgColor rgb="FF5AB900"/>
        </patternFill>
      </fill>
    </dxf>
    <dxf>
      <fill>
        <patternFill>
          <bgColor rgb="FF64CD00"/>
        </patternFill>
      </fill>
    </dxf>
    <dxf>
      <fill>
        <patternFill>
          <bgColor rgb="FF78FF00"/>
        </patternFill>
      </fill>
    </dxf>
    <dxf>
      <fill>
        <patternFill>
          <bgColor rgb="FF96F500"/>
        </patternFill>
      </fill>
    </dxf>
    <dxf>
      <fill>
        <patternFill>
          <bgColor rgb="FFB4FF00"/>
        </patternFill>
      </fill>
    </dxf>
    <dxf>
      <fill>
        <patternFill>
          <bgColor rgb="FFFF9600"/>
        </patternFill>
      </fill>
    </dxf>
    <dxf>
      <fill>
        <patternFill>
          <bgColor rgb="FFFF9600"/>
        </patternFill>
      </fill>
    </dxf>
    <dxf>
      <fill>
        <patternFill>
          <bgColor rgb="FFFFAF00"/>
        </patternFill>
      </fill>
    </dxf>
    <dxf>
      <fill>
        <patternFill>
          <bgColor rgb="FFFFC800"/>
        </patternFill>
      </fill>
    </dxf>
    <dxf>
      <fill>
        <patternFill>
          <bgColor rgb="FFFFE100"/>
        </patternFill>
      </fill>
    </dxf>
    <dxf>
      <fill>
        <patternFill>
          <bgColor rgb="FFFFFA00"/>
        </patternFill>
      </fill>
    </dxf>
    <dxf>
      <fill>
        <patternFill>
          <bgColor rgb="FF5AB900"/>
        </patternFill>
      </fill>
    </dxf>
    <dxf>
      <fill>
        <patternFill>
          <bgColor rgb="FF64CD00"/>
        </patternFill>
      </fill>
    </dxf>
    <dxf>
      <fill>
        <patternFill>
          <bgColor rgb="FF78FF00"/>
        </patternFill>
      </fill>
    </dxf>
    <dxf>
      <fill>
        <patternFill>
          <bgColor rgb="FF96F500"/>
        </patternFill>
      </fill>
    </dxf>
    <dxf>
      <fill>
        <patternFill>
          <bgColor rgb="FFB4FF00"/>
        </patternFill>
      </fill>
    </dxf>
    <dxf>
      <fill>
        <patternFill>
          <bgColor rgb="FFFF9600"/>
        </patternFill>
      </fill>
    </dxf>
    <dxf>
      <fill>
        <patternFill>
          <bgColor rgb="FFFF9600"/>
        </patternFill>
      </fill>
    </dxf>
    <dxf>
      <fill>
        <patternFill>
          <bgColor rgb="FFFFAF00"/>
        </patternFill>
      </fill>
    </dxf>
    <dxf>
      <fill>
        <patternFill>
          <bgColor rgb="FFFFC800"/>
        </patternFill>
      </fill>
    </dxf>
    <dxf>
      <fill>
        <patternFill>
          <bgColor rgb="FFFFE100"/>
        </patternFill>
      </fill>
    </dxf>
    <dxf>
      <fill>
        <patternFill>
          <bgColor rgb="FFFFFA00"/>
        </patternFill>
      </fill>
    </dxf>
    <dxf>
      <fill>
        <patternFill>
          <bgColor rgb="FF5AB900"/>
        </patternFill>
      </fill>
    </dxf>
    <dxf>
      <fill>
        <patternFill>
          <bgColor rgb="FF64CD00"/>
        </patternFill>
      </fill>
    </dxf>
    <dxf>
      <fill>
        <patternFill>
          <bgColor rgb="FF78FF00"/>
        </patternFill>
      </fill>
    </dxf>
    <dxf>
      <fill>
        <patternFill>
          <bgColor rgb="FF96F500"/>
        </patternFill>
      </fill>
    </dxf>
    <dxf>
      <fill>
        <patternFill>
          <bgColor rgb="FFB4FF00"/>
        </patternFill>
      </fill>
    </dxf>
    <dxf>
      <fill>
        <patternFill>
          <bgColor rgb="FFFF9600"/>
        </patternFill>
      </fill>
    </dxf>
    <dxf>
      <fill>
        <patternFill>
          <bgColor rgb="FFFF9600"/>
        </patternFill>
      </fill>
    </dxf>
    <dxf>
      <fill>
        <patternFill>
          <bgColor rgb="FFFFAF00"/>
        </patternFill>
      </fill>
    </dxf>
    <dxf>
      <fill>
        <patternFill>
          <bgColor rgb="FFFFC800"/>
        </patternFill>
      </fill>
    </dxf>
    <dxf>
      <fill>
        <patternFill>
          <bgColor rgb="FFFFE100"/>
        </patternFill>
      </fill>
    </dxf>
    <dxf>
      <fill>
        <patternFill>
          <bgColor rgb="FFFFFA00"/>
        </patternFill>
      </fill>
    </dxf>
    <dxf>
      <fill>
        <patternFill>
          <bgColor rgb="FF5AB900"/>
        </patternFill>
      </fill>
    </dxf>
    <dxf>
      <fill>
        <patternFill>
          <bgColor rgb="FF64CD00"/>
        </patternFill>
      </fill>
    </dxf>
    <dxf>
      <fill>
        <patternFill>
          <bgColor rgb="FF78FF00"/>
        </patternFill>
      </fill>
    </dxf>
    <dxf>
      <fill>
        <patternFill>
          <bgColor rgb="FF96F500"/>
        </patternFill>
      </fill>
    </dxf>
    <dxf>
      <fill>
        <patternFill>
          <bgColor rgb="FFB4FF00"/>
        </patternFill>
      </fill>
    </dxf>
    <dxf>
      <fill>
        <patternFill>
          <bgColor rgb="FFFF9600"/>
        </patternFill>
      </fill>
    </dxf>
    <dxf>
      <fill>
        <patternFill>
          <bgColor rgb="FFFF9600"/>
        </patternFill>
      </fill>
    </dxf>
    <dxf>
      <fill>
        <patternFill>
          <bgColor rgb="FFFFAF00"/>
        </patternFill>
      </fill>
    </dxf>
    <dxf>
      <fill>
        <patternFill>
          <bgColor rgb="FFFFC800"/>
        </patternFill>
      </fill>
    </dxf>
    <dxf>
      <fill>
        <patternFill>
          <bgColor rgb="FFFFE100"/>
        </patternFill>
      </fill>
    </dxf>
    <dxf>
      <fill>
        <patternFill>
          <bgColor rgb="FFFFFA00"/>
        </patternFill>
      </fill>
    </dxf>
    <dxf>
      <fill>
        <patternFill>
          <bgColor rgb="FF5AB900"/>
        </patternFill>
      </fill>
    </dxf>
    <dxf>
      <fill>
        <patternFill>
          <bgColor rgb="FF64CD00"/>
        </patternFill>
      </fill>
    </dxf>
    <dxf>
      <fill>
        <patternFill>
          <bgColor rgb="FF78FF00"/>
        </patternFill>
      </fill>
    </dxf>
    <dxf>
      <fill>
        <patternFill>
          <bgColor rgb="FF96F500"/>
        </patternFill>
      </fill>
    </dxf>
    <dxf>
      <fill>
        <patternFill>
          <bgColor rgb="FFB4FF00"/>
        </patternFill>
      </fill>
    </dxf>
    <dxf>
      <fill>
        <patternFill>
          <bgColor rgb="FFFF9600"/>
        </patternFill>
      </fill>
    </dxf>
    <dxf>
      <fill>
        <patternFill>
          <bgColor rgb="FFFF9600"/>
        </patternFill>
      </fill>
    </dxf>
    <dxf>
      <fill>
        <patternFill>
          <bgColor rgb="FFFFAF00"/>
        </patternFill>
      </fill>
    </dxf>
    <dxf>
      <fill>
        <patternFill>
          <bgColor rgb="FFFFC800"/>
        </patternFill>
      </fill>
    </dxf>
    <dxf>
      <fill>
        <patternFill>
          <bgColor rgb="FFFFE100"/>
        </patternFill>
      </fill>
    </dxf>
    <dxf>
      <fill>
        <patternFill>
          <bgColor rgb="FFFFFA00"/>
        </patternFill>
      </fill>
    </dxf>
    <dxf>
      <fill>
        <patternFill>
          <bgColor rgb="FF5AB900"/>
        </patternFill>
      </fill>
    </dxf>
    <dxf>
      <fill>
        <patternFill>
          <bgColor rgb="FF64CD00"/>
        </patternFill>
      </fill>
    </dxf>
    <dxf>
      <fill>
        <patternFill>
          <bgColor rgb="FF78FF00"/>
        </patternFill>
      </fill>
    </dxf>
    <dxf>
      <fill>
        <patternFill>
          <bgColor rgb="FF96F500"/>
        </patternFill>
      </fill>
    </dxf>
    <dxf>
      <fill>
        <patternFill>
          <bgColor rgb="FFB4FF00"/>
        </patternFill>
      </fill>
    </dxf>
    <dxf>
      <fill>
        <patternFill>
          <bgColor rgb="FFFF9600"/>
        </patternFill>
      </fill>
    </dxf>
    <dxf>
      <fill>
        <patternFill>
          <bgColor rgb="FFFF9600"/>
        </patternFill>
      </fill>
    </dxf>
    <dxf>
      <fill>
        <patternFill>
          <bgColor rgb="FFFFAF00"/>
        </patternFill>
      </fill>
    </dxf>
    <dxf>
      <fill>
        <patternFill>
          <bgColor rgb="FFFFC800"/>
        </patternFill>
      </fill>
    </dxf>
    <dxf>
      <fill>
        <patternFill>
          <bgColor rgb="FFFFE100"/>
        </patternFill>
      </fill>
    </dxf>
    <dxf>
      <fill>
        <patternFill>
          <bgColor rgb="FFFFFA00"/>
        </patternFill>
      </fill>
    </dxf>
    <dxf>
      <fill>
        <patternFill>
          <bgColor rgb="FF5AB900"/>
        </patternFill>
      </fill>
    </dxf>
    <dxf>
      <fill>
        <patternFill>
          <bgColor rgb="FF64CD00"/>
        </patternFill>
      </fill>
    </dxf>
    <dxf>
      <fill>
        <patternFill>
          <bgColor rgb="FF78FF00"/>
        </patternFill>
      </fill>
    </dxf>
    <dxf>
      <fill>
        <patternFill>
          <bgColor rgb="FF96F500"/>
        </patternFill>
      </fill>
    </dxf>
    <dxf>
      <fill>
        <patternFill>
          <bgColor rgb="FFB4FF00"/>
        </patternFill>
      </fill>
    </dxf>
    <dxf>
      <fill>
        <patternFill>
          <bgColor rgb="FFFF9600"/>
        </patternFill>
      </fill>
    </dxf>
    <dxf>
      <fill>
        <patternFill>
          <bgColor rgb="FFFF9600"/>
        </patternFill>
      </fill>
    </dxf>
    <dxf>
      <fill>
        <patternFill>
          <bgColor rgb="FFFFAF00"/>
        </patternFill>
      </fill>
    </dxf>
    <dxf>
      <fill>
        <patternFill>
          <bgColor rgb="FFFFC800"/>
        </patternFill>
      </fill>
    </dxf>
    <dxf>
      <fill>
        <patternFill>
          <bgColor rgb="FFFFE100"/>
        </patternFill>
      </fill>
    </dxf>
    <dxf>
      <fill>
        <patternFill>
          <bgColor rgb="FFFFFA00"/>
        </patternFill>
      </fill>
    </dxf>
    <dxf>
      <fill>
        <patternFill>
          <bgColor rgb="FF5AB900"/>
        </patternFill>
      </fill>
    </dxf>
    <dxf>
      <fill>
        <patternFill>
          <bgColor rgb="FF64CD00"/>
        </patternFill>
      </fill>
    </dxf>
    <dxf>
      <fill>
        <patternFill>
          <bgColor rgb="FF78FF00"/>
        </patternFill>
      </fill>
    </dxf>
    <dxf>
      <fill>
        <patternFill>
          <bgColor rgb="FF96F500"/>
        </patternFill>
      </fill>
    </dxf>
    <dxf>
      <fill>
        <patternFill>
          <bgColor rgb="FFB4FF00"/>
        </patternFill>
      </fill>
    </dxf>
    <dxf>
      <fill>
        <patternFill>
          <bgColor rgb="FFFF9600"/>
        </patternFill>
      </fill>
    </dxf>
    <dxf>
      <fill>
        <patternFill>
          <bgColor rgb="FFFF9600"/>
        </patternFill>
      </fill>
    </dxf>
    <dxf>
      <fill>
        <patternFill>
          <bgColor rgb="FFFFAF00"/>
        </patternFill>
      </fill>
    </dxf>
    <dxf>
      <fill>
        <patternFill>
          <bgColor rgb="FFFFC800"/>
        </patternFill>
      </fill>
    </dxf>
    <dxf>
      <fill>
        <patternFill>
          <bgColor rgb="FFFFE100"/>
        </patternFill>
      </fill>
    </dxf>
    <dxf>
      <fill>
        <patternFill>
          <bgColor rgb="FFFFFA00"/>
        </patternFill>
      </fill>
    </dxf>
    <dxf>
      <fill>
        <patternFill>
          <bgColor rgb="FF5AB900"/>
        </patternFill>
      </fill>
    </dxf>
    <dxf>
      <fill>
        <patternFill>
          <bgColor rgb="FF64CD00"/>
        </patternFill>
      </fill>
    </dxf>
    <dxf>
      <fill>
        <patternFill>
          <bgColor rgb="FF78FF00"/>
        </patternFill>
      </fill>
    </dxf>
    <dxf>
      <fill>
        <patternFill>
          <bgColor rgb="FF96F500"/>
        </patternFill>
      </fill>
    </dxf>
    <dxf>
      <fill>
        <patternFill>
          <bgColor rgb="FFB4FF00"/>
        </patternFill>
      </fill>
    </dxf>
    <dxf>
      <fill>
        <patternFill>
          <bgColor rgb="FFFF9600"/>
        </patternFill>
      </fill>
    </dxf>
    <dxf>
      <fill>
        <patternFill>
          <bgColor rgb="FFFF9600"/>
        </patternFill>
      </fill>
    </dxf>
    <dxf>
      <fill>
        <patternFill>
          <bgColor rgb="FFFFAF00"/>
        </patternFill>
      </fill>
    </dxf>
    <dxf>
      <fill>
        <patternFill>
          <bgColor rgb="FFFFC800"/>
        </patternFill>
      </fill>
    </dxf>
    <dxf>
      <fill>
        <patternFill>
          <bgColor rgb="FFFFE100"/>
        </patternFill>
      </fill>
    </dxf>
    <dxf>
      <fill>
        <patternFill>
          <bgColor rgb="FFFFFA00"/>
        </patternFill>
      </fill>
    </dxf>
    <dxf>
      <fill>
        <patternFill>
          <bgColor rgb="FF5AB900"/>
        </patternFill>
      </fill>
    </dxf>
    <dxf>
      <fill>
        <patternFill>
          <bgColor rgb="FF64CD00"/>
        </patternFill>
      </fill>
    </dxf>
    <dxf>
      <fill>
        <patternFill>
          <bgColor rgb="FF78FF00"/>
        </patternFill>
      </fill>
    </dxf>
    <dxf>
      <fill>
        <patternFill>
          <bgColor rgb="FF96F500"/>
        </patternFill>
      </fill>
    </dxf>
    <dxf>
      <fill>
        <patternFill>
          <bgColor rgb="FFB4FF00"/>
        </patternFill>
      </fill>
    </dxf>
    <dxf>
      <fill>
        <patternFill>
          <bgColor rgb="FFFF9600"/>
        </patternFill>
      </fill>
    </dxf>
    <dxf>
      <fill>
        <patternFill>
          <bgColor rgb="FFFF9600"/>
        </patternFill>
      </fill>
    </dxf>
    <dxf>
      <fill>
        <patternFill>
          <bgColor rgb="FFFFAF00"/>
        </patternFill>
      </fill>
    </dxf>
    <dxf>
      <fill>
        <patternFill>
          <bgColor rgb="FFFFC800"/>
        </patternFill>
      </fill>
    </dxf>
    <dxf>
      <fill>
        <patternFill>
          <bgColor rgb="FFFFE100"/>
        </patternFill>
      </fill>
    </dxf>
    <dxf>
      <fill>
        <patternFill>
          <bgColor rgb="FFFFFA00"/>
        </patternFill>
      </fill>
    </dxf>
    <dxf>
      <fill>
        <patternFill>
          <bgColor rgb="FF5AB900"/>
        </patternFill>
      </fill>
    </dxf>
    <dxf>
      <fill>
        <patternFill>
          <bgColor rgb="FF64CD00"/>
        </patternFill>
      </fill>
    </dxf>
    <dxf>
      <fill>
        <patternFill>
          <bgColor rgb="FF78FF00"/>
        </patternFill>
      </fill>
    </dxf>
    <dxf>
      <fill>
        <patternFill>
          <bgColor rgb="FF96F500"/>
        </patternFill>
      </fill>
    </dxf>
    <dxf>
      <fill>
        <patternFill>
          <bgColor rgb="FFB4FF00"/>
        </patternFill>
      </fill>
    </dxf>
    <dxf>
      <fill>
        <patternFill>
          <bgColor rgb="FFFF9600"/>
        </patternFill>
      </fill>
    </dxf>
    <dxf>
      <fill>
        <patternFill>
          <bgColor rgb="FFFF9600"/>
        </patternFill>
      </fill>
    </dxf>
    <dxf>
      <fill>
        <patternFill>
          <bgColor rgb="FFFFAF00"/>
        </patternFill>
      </fill>
    </dxf>
    <dxf>
      <fill>
        <patternFill>
          <bgColor rgb="FFFFC800"/>
        </patternFill>
      </fill>
    </dxf>
    <dxf>
      <fill>
        <patternFill>
          <bgColor rgb="FFFFE100"/>
        </patternFill>
      </fill>
    </dxf>
    <dxf>
      <fill>
        <patternFill>
          <bgColor rgb="FFFFFA00"/>
        </patternFill>
      </fill>
    </dxf>
    <dxf>
      <fill>
        <patternFill>
          <bgColor rgb="FF5AB900"/>
        </patternFill>
      </fill>
    </dxf>
    <dxf>
      <fill>
        <patternFill>
          <bgColor rgb="FF64CD00"/>
        </patternFill>
      </fill>
    </dxf>
    <dxf>
      <fill>
        <patternFill>
          <bgColor rgb="FF78FF00"/>
        </patternFill>
      </fill>
    </dxf>
    <dxf>
      <fill>
        <patternFill>
          <bgColor rgb="FF96F500"/>
        </patternFill>
      </fill>
    </dxf>
    <dxf>
      <fill>
        <patternFill>
          <bgColor rgb="FFB4FF00"/>
        </patternFill>
      </fill>
    </dxf>
    <dxf>
      <fill>
        <patternFill>
          <bgColor rgb="FFFF9600"/>
        </patternFill>
      </fill>
    </dxf>
    <dxf>
      <fill>
        <patternFill>
          <bgColor rgb="FFFF9600"/>
        </patternFill>
      </fill>
    </dxf>
    <dxf>
      <fill>
        <patternFill>
          <bgColor rgb="FFFFAF00"/>
        </patternFill>
      </fill>
    </dxf>
    <dxf>
      <fill>
        <patternFill>
          <bgColor rgb="FFFFC800"/>
        </patternFill>
      </fill>
    </dxf>
    <dxf>
      <fill>
        <patternFill>
          <bgColor rgb="FFFFE100"/>
        </patternFill>
      </fill>
    </dxf>
    <dxf>
      <fill>
        <patternFill>
          <bgColor rgb="FFFFFA00"/>
        </patternFill>
      </fill>
    </dxf>
    <dxf>
      <fill>
        <patternFill>
          <bgColor rgb="FF5AB900"/>
        </patternFill>
      </fill>
    </dxf>
    <dxf>
      <fill>
        <patternFill>
          <bgColor rgb="FF64CD00"/>
        </patternFill>
      </fill>
    </dxf>
    <dxf>
      <fill>
        <patternFill>
          <bgColor rgb="FF78FF00"/>
        </patternFill>
      </fill>
    </dxf>
    <dxf>
      <fill>
        <patternFill>
          <bgColor rgb="FF96F500"/>
        </patternFill>
      </fill>
    </dxf>
    <dxf>
      <fill>
        <patternFill>
          <bgColor rgb="FFB4FF00"/>
        </patternFill>
      </fill>
    </dxf>
    <dxf>
      <fill>
        <patternFill>
          <bgColor rgb="FFFF9600"/>
        </patternFill>
      </fill>
    </dxf>
    <dxf>
      <fill>
        <patternFill>
          <bgColor rgb="FFFF9600"/>
        </patternFill>
      </fill>
    </dxf>
    <dxf>
      <fill>
        <patternFill>
          <bgColor rgb="FFFFAF00"/>
        </patternFill>
      </fill>
    </dxf>
    <dxf>
      <fill>
        <patternFill>
          <bgColor rgb="FFFFC800"/>
        </patternFill>
      </fill>
    </dxf>
    <dxf>
      <fill>
        <patternFill>
          <bgColor rgb="FFFFE100"/>
        </patternFill>
      </fill>
    </dxf>
    <dxf>
      <fill>
        <patternFill>
          <bgColor rgb="FFFFFA00"/>
        </patternFill>
      </fill>
    </dxf>
    <dxf>
      <fill>
        <patternFill>
          <bgColor rgb="FF5AB900"/>
        </patternFill>
      </fill>
    </dxf>
    <dxf>
      <fill>
        <patternFill>
          <bgColor rgb="FF64CD00"/>
        </patternFill>
      </fill>
    </dxf>
    <dxf>
      <fill>
        <patternFill>
          <bgColor rgb="FF78FF00"/>
        </patternFill>
      </fill>
    </dxf>
    <dxf>
      <fill>
        <patternFill>
          <bgColor rgb="FF96F500"/>
        </patternFill>
      </fill>
    </dxf>
    <dxf>
      <fill>
        <patternFill>
          <bgColor rgb="FFB4FF00"/>
        </patternFill>
      </fill>
    </dxf>
    <dxf>
      <fill>
        <patternFill>
          <bgColor rgb="FFFF9600"/>
        </patternFill>
      </fill>
    </dxf>
    <dxf>
      <fill>
        <patternFill>
          <bgColor rgb="FFFF9600"/>
        </patternFill>
      </fill>
    </dxf>
    <dxf>
      <fill>
        <patternFill>
          <bgColor rgb="FFFFAF00"/>
        </patternFill>
      </fill>
    </dxf>
    <dxf>
      <fill>
        <patternFill>
          <bgColor rgb="FFFFC800"/>
        </patternFill>
      </fill>
    </dxf>
    <dxf>
      <fill>
        <patternFill>
          <bgColor rgb="FFFFE100"/>
        </patternFill>
      </fill>
    </dxf>
    <dxf>
      <fill>
        <patternFill>
          <bgColor rgb="FFFFFA00"/>
        </patternFill>
      </fill>
    </dxf>
    <dxf>
      <fill>
        <patternFill>
          <bgColor rgb="FF5AB900"/>
        </patternFill>
      </fill>
    </dxf>
    <dxf>
      <fill>
        <patternFill>
          <bgColor rgb="FF64CD00"/>
        </patternFill>
      </fill>
    </dxf>
    <dxf>
      <fill>
        <patternFill>
          <bgColor rgb="FF78FF00"/>
        </patternFill>
      </fill>
    </dxf>
    <dxf>
      <fill>
        <patternFill>
          <bgColor rgb="FF96F500"/>
        </patternFill>
      </fill>
    </dxf>
    <dxf>
      <fill>
        <patternFill>
          <bgColor rgb="FFB4FF00"/>
        </patternFill>
      </fill>
    </dxf>
    <dxf>
      <fill>
        <patternFill>
          <bgColor rgb="FFFF9600"/>
        </patternFill>
      </fill>
    </dxf>
    <dxf>
      <fill>
        <patternFill>
          <bgColor rgb="FFFF9600"/>
        </patternFill>
      </fill>
    </dxf>
    <dxf>
      <fill>
        <patternFill>
          <bgColor rgb="FFFFAF00"/>
        </patternFill>
      </fill>
    </dxf>
    <dxf>
      <fill>
        <patternFill>
          <bgColor rgb="FFFFC800"/>
        </patternFill>
      </fill>
    </dxf>
    <dxf>
      <fill>
        <patternFill>
          <bgColor rgb="FFFFE100"/>
        </patternFill>
      </fill>
    </dxf>
    <dxf>
      <fill>
        <patternFill>
          <bgColor rgb="FFFFFA00"/>
        </patternFill>
      </fill>
    </dxf>
    <dxf>
      <fill>
        <patternFill>
          <bgColor rgb="FF5AB900"/>
        </patternFill>
      </fill>
    </dxf>
    <dxf>
      <fill>
        <patternFill>
          <bgColor rgb="FF64CD00"/>
        </patternFill>
      </fill>
    </dxf>
    <dxf>
      <fill>
        <patternFill>
          <bgColor rgb="FF78FF00"/>
        </patternFill>
      </fill>
    </dxf>
    <dxf>
      <fill>
        <patternFill>
          <bgColor rgb="FF96F500"/>
        </patternFill>
      </fill>
    </dxf>
    <dxf>
      <fill>
        <patternFill>
          <bgColor rgb="FFB4FF00"/>
        </patternFill>
      </fill>
    </dxf>
    <dxf>
      <fill>
        <patternFill>
          <bgColor rgb="FFFF9600"/>
        </patternFill>
      </fill>
    </dxf>
    <dxf>
      <fill>
        <patternFill>
          <bgColor rgb="FFFF9600"/>
        </patternFill>
      </fill>
    </dxf>
    <dxf>
      <fill>
        <patternFill>
          <bgColor rgb="FFFFAF00"/>
        </patternFill>
      </fill>
    </dxf>
    <dxf>
      <fill>
        <patternFill>
          <bgColor rgb="FFFFC800"/>
        </patternFill>
      </fill>
    </dxf>
    <dxf>
      <fill>
        <patternFill>
          <bgColor rgb="FFFFE100"/>
        </patternFill>
      </fill>
    </dxf>
    <dxf>
      <fill>
        <patternFill>
          <bgColor rgb="FFFFFA00"/>
        </patternFill>
      </fill>
    </dxf>
    <dxf>
      <fill>
        <patternFill>
          <bgColor rgb="FF5AB900"/>
        </patternFill>
      </fill>
    </dxf>
    <dxf>
      <fill>
        <patternFill>
          <bgColor rgb="FF64CD00"/>
        </patternFill>
      </fill>
    </dxf>
    <dxf>
      <fill>
        <patternFill>
          <bgColor rgb="FF78FF00"/>
        </patternFill>
      </fill>
    </dxf>
    <dxf>
      <fill>
        <patternFill>
          <bgColor rgb="FF96F500"/>
        </patternFill>
      </fill>
    </dxf>
    <dxf>
      <fill>
        <patternFill>
          <bgColor rgb="FFB4FF00"/>
        </patternFill>
      </fill>
    </dxf>
    <dxf>
      <fill>
        <patternFill>
          <bgColor rgb="FFFF9600"/>
        </patternFill>
      </fill>
    </dxf>
    <dxf>
      <fill>
        <patternFill>
          <bgColor rgb="FFFF9600"/>
        </patternFill>
      </fill>
    </dxf>
    <dxf>
      <fill>
        <patternFill>
          <bgColor rgb="FFFFAF00"/>
        </patternFill>
      </fill>
    </dxf>
    <dxf>
      <fill>
        <patternFill>
          <bgColor rgb="FFFFC800"/>
        </patternFill>
      </fill>
    </dxf>
    <dxf>
      <fill>
        <patternFill>
          <bgColor rgb="FFFFE100"/>
        </patternFill>
      </fill>
    </dxf>
    <dxf>
      <fill>
        <patternFill>
          <bgColor rgb="FFFFFA00"/>
        </patternFill>
      </fill>
    </dxf>
    <dxf>
      <fill>
        <patternFill>
          <bgColor rgb="FF5AB900"/>
        </patternFill>
      </fill>
    </dxf>
    <dxf>
      <fill>
        <patternFill>
          <bgColor rgb="FF64CD00"/>
        </patternFill>
      </fill>
    </dxf>
    <dxf>
      <fill>
        <patternFill>
          <bgColor rgb="FF78FF00"/>
        </patternFill>
      </fill>
    </dxf>
    <dxf>
      <fill>
        <patternFill>
          <bgColor rgb="FF96F500"/>
        </patternFill>
      </fill>
    </dxf>
    <dxf>
      <fill>
        <patternFill>
          <bgColor rgb="FFB4FF00"/>
        </patternFill>
      </fill>
    </dxf>
    <dxf>
      <fill>
        <patternFill>
          <bgColor rgb="FFFF9600"/>
        </patternFill>
      </fill>
    </dxf>
    <dxf>
      <fill>
        <patternFill>
          <bgColor rgb="FFFF9600"/>
        </patternFill>
      </fill>
    </dxf>
    <dxf>
      <fill>
        <patternFill>
          <bgColor rgb="FFFFAF00"/>
        </patternFill>
      </fill>
    </dxf>
    <dxf>
      <fill>
        <patternFill>
          <bgColor rgb="FFFFC800"/>
        </patternFill>
      </fill>
    </dxf>
    <dxf>
      <fill>
        <patternFill>
          <bgColor rgb="FFFFE100"/>
        </patternFill>
      </fill>
    </dxf>
    <dxf>
      <fill>
        <patternFill>
          <bgColor rgb="FFFFFA00"/>
        </patternFill>
      </fill>
    </dxf>
    <dxf>
      <fill>
        <patternFill>
          <bgColor rgb="FF5AB900"/>
        </patternFill>
      </fill>
    </dxf>
    <dxf>
      <fill>
        <patternFill>
          <bgColor rgb="FF64CD00"/>
        </patternFill>
      </fill>
    </dxf>
    <dxf>
      <fill>
        <patternFill>
          <bgColor rgb="FF78FF00"/>
        </patternFill>
      </fill>
    </dxf>
    <dxf>
      <fill>
        <patternFill>
          <bgColor rgb="FF96F500"/>
        </patternFill>
      </fill>
    </dxf>
    <dxf>
      <fill>
        <patternFill>
          <bgColor rgb="FFB4FF00"/>
        </patternFill>
      </fill>
    </dxf>
    <dxf>
      <fill>
        <patternFill>
          <bgColor rgb="FFFF9600"/>
        </patternFill>
      </fill>
    </dxf>
    <dxf>
      <fill>
        <patternFill>
          <bgColor rgb="FFFF9600"/>
        </patternFill>
      </fill>
    </dxf>
    <dxf>
      <fill>
        <patternFill>
          <bgColor rgb="FFFFAF00"/>
        </patternFill>
      </fill>
    </dxf>
    <dxf>
      <fill>
        <patternFill>
          <bgColor rgb="FFFFC800"/>
        </patternFill>
      </fill>
    </dxf>
    <dxf>
      <fill>
        <patternFill>
          <bgColor rgb="FFFFE100"/>
        </patternFill>
      </fill>
    </dxf>
    <dxf>
      <fill>
        <patternFill>
          <bgColor rgb="FFFFFA00"/>
        </patternFill>
      </fill>
    </dxf>
    <dxf>
      <fill>
        <patternFill>
          <bgColor rgb="FF5AB900"/>
        </patternFill>
      </fill>
    </dxf>
    <dxf>
      <fill>
        <patternFill>
          <bgColor rgb="FF64CD00"/>
        </patternFill>
      </fill>
    </dxf>
    <dxf>
      <fill>
        <patternFill>
          <bgColor rgb="FF78FF00"/>
        </patternFill>
      </fill>
    </dxf>
    <dxf>
      <fill>
        <patternFill>
          <bgColor rgb="FF96F500"/>
        </patternFill>
      </fill>
    </dxf>
    <dxf>
      <fill>
        <patternFill>
          <bgColor rgb="FFB4FF00"/>
        </patternFill>
      </fill>
    </dxf>
    <dxf>
      <fill>
        <patternFill>
          <bgColor rgb="FFFF9600"/>
        </patternFill>
      </fill>
    </dxf>
    <dxf>
      <fill>
        <patternFill>
          <bgColor rgb="FFFF9600"/>
        </patternFill>
      </fill>
    </dxf>
    <dxf>
      <fill>
        <patternFill>
          <bgColor rgb="FFFFAF00"/>
        </patternFill>
      </fill>
    </dxf>
    <dxf>
      <fill>
        <patternFill>
          <bgColor rgb="FFFFC800"/>
        </patternFill>
      </fill>
    </dxf>
    <dxf>
      <fill>
        <patternFill>
          <bgColor rgb="FFFFE100"/>
        </patternFill>
      </fill>
    </dxf>
    <dxf>
      <fill>
        <patternFill>
          <bgColor rgb="FFFFFA00"/>
        </patternFill>
      </fill>
    </dxf>
    <dxf>
      <fill>
        <patternFill>
          <bgColor rgb="FF5AB900"/>
        </patternFill>
      </fill>
    </dxf>
    <dxf>
      <fill>
        <patternFill>
          <bgColor rgb="FF64CD00"/>
        </patternFill>
      </fill>
    </dxf>
    <dxf>
      <fill>
        <patternFill>
          <bgColor rgb="FF78FF00"/>
        </patternFill>
      </fill>
    </dxf>
    <dxf>
      <fill>
        <patternFill>
          <bgColor rgb="FF96F500"/>
        </patternFill>
      </fill>
    </dxf>
    <dxf>
      <fill>
        <patternFill>
          <bgColor rgb="FFB4FF00"/>
        </patternFill>
      </fill>
    </dxf>
    <dxf>
      <fill>
        <patternFill>
          <bgColor rgb="FFFF9600"/>
        </patternFill>
      </fill>
    </dxf>
    <dxf>
      <fill>
        <patternFill>
          <bgColor rgb="FFFF9600"/>
        </patternFill>
      </fill>
    </dxf>
    <dxf>
      <fill>
        <patternFill>
          <bgColor rgb="FFFFAF00"/>
        </patternFill>
      </fill>
    </dxf>
    <dxf>
      <fill>
        <patternFill>
          <bgColor rgb="FFFFC800"/>
        </patternFill>
      </fill>
    </dxf>
    <dxf>
      <fill>
        <patternFill>
          <bgColor rgb="FFFFE100"/>
        </patternFill>
      </fill>
    </dxf>
    <dxf>
      <fill>
        <patternFill>
          <bgColor rgb="FFFFFA00"/>
        </patternFill>
      </fill>
    </dxf>
    <dxf>
      <fill>
        <patternFill>
          <bgColor rgb="FF5AB900"/>
        </patternFill>
      </fill>
    </dxf>
    <dxf>
      <fill>
        <patternFill>
          <bgColor rgb="FF64CD00"/>
        </patternFill>
      </fill>
    </dxf>
    <dxf>
      <fill>
        <patternFill>
          <bgColor rgb="FF78FF00"/>
        </patternFill>
      </fill>
    </dxf>
    <dxf>
      <fill>
        <patternFill>
          <bgColor rgb="FF96F500"/>
        </patternFill>
      </fill>
    </dxf>
    <dxf>
      <fill>
        <patternFill>
          <bgColor rgb="FFB4FF00"/>
        </patternFill>
      </fill>
    </dxf>
    <dxf>
      <fill>
        <patternFill>
          <bgColor rgb="FFFF9600"/>
        </patternFill>
      </fill>
    </dxf>
    <dxf>
      <fill>
        <patternFill>
          <bgColor rgb="FFFF9600"/>
        </patternFill>
      </fill>
    </dxf>
    <dxf>
      <fill>
        <patternFill>
          <bgColor rgb="FFFFAF00"/>
        </patternFill>
      </fill>
    </dxf>
    <dxf>
      <fill>
        <patternFill>
          <bgColor rgb="FFFFC800"/>
        </patternFill>
      </fill>
    </dxf>
    <dxf>
      <fill>
        <patternFill>
          <bgColor rgb="FFFFE100"/>
        </patternFill>
      </fill>
    </dxf>
    <dxf>
      <fill>
        <patternFill>
          <bgColor rgb="FFFFFA00"/>
        </patternFill>
      </fill>
    </dxf>
    <dxf>
      <fill>
        <patternFill>
          <bgColor rgb="FF5AB900"/>
        </patternFill>
      </fill>
    </dxf>
    <dxf>
      <fill>
        <patternFill>
          <bgColor rgb="FF64CD00"/>
        </patternFill>
      </fill>
    </dxf>
    <dxf>
      <fill>
        <patternFill>
          <bgColor rgb="FF78FF00"/>
        </patternFill>
      </fill>
    </dxf>
    <dxf>
      <fill>
        <patternFill>
          <bgColor rgb="FF96F500"/>
        </patternFill>
      </fill>
    </dxf>
    <dxf>
      <fill>
        <patternFill>
          <bgColor rgb="FFB4FF00"/>
        </patternFill>
      </fill>
    </dxf>
    <dxf>
      <fill>
        <patternFill>
          <bgColor rgb="FFFF9600"/>
        </patternFill>
      </fill>
    </dxf>
    <dxf>
      <fill>
        <patternFill>
          <bgColor rgb="FFFF9600"/>
        </patternFill>
      </fill>
    </dxf>
    <dxf>
      <fill>
        <patternFill>
          <bgColor rgb="FFFFAF00"/>
        </patternFill>
      </fill>
    </dxf>
    <dxf>
      <fill>
        <patternFill>
          <bgColor rgb="FFFFC800"/>
        </patternFill>
      </fill>
    </dxf>
    <dxf>
      <fill>
        <patternFill>
          <bgColor rgb="FFFFE100"/>
        </patternFill>
      </fill>
    </dxf>
    <dxf>
      <fill>
        <patternFill>
          <bgColor rgb="FFFFFA00"/>
        </patternFill>
      </fill>
    </dxf>
    <dxf>
      <fill>
        <patternFill>
          <bgColor rgb="FF5AB900"/>
        </patternFill>
      </fill>
    </dxf>
    <dxf>
      <fill>
        <patternFill>
          <bgColor rgb="FF64CD00"/>
        </patternFill>
      </fill>
    </dxf>
    <dxf>
      <fill>
        <patternFill>
          <bgColor rgb="FF78FF00"/>
        </patternFill>
      </fill>
    </dxf>
    <dxf>
      <fill>
        <patternFill>
          <bgColor rgb="FF96F500"/>
        </patternFill>
      </fill>
    </dxf>
    <dxf>
      <fill>
        <patternFill>
          <bgColor rgb="FFB4FF00"/>
        </patternFill>
      </fill>
    </dxf>
    <dxf>
      <fill>
        <patternFill>
          <bgColor rgb="FFFF9600"/>
        </patternFill>
      </fill>
    </dxf>
    <dxf>
      <fill>
        <patternFill>
          <bgColor rgb="FFFF9600"/>
        </patternFill>
      </fill>
    </dxf>
    <dxf>
      <fill>
        <patternFill>
          <bgColor rgb="FFFFAF00"/>
        </patternFill>
      </fill>
    </dxf>
    <dxf>
      <fill>
        <patternFill>
          <bgColor rgb="FFFFC800"/>
        </patternFill>
      </fill>
    </dxf>
    <dxf>
      <fill>
        <patternFill>
          <bgColor rgb="FFFFE100"/>
        </patternFill>
      </fill>
    </dxf>
    <dxf>
      <fill>
        <patternFill>
          <bgColor rgb="FFFFFA00"/>
        </patternFill>
      </fill>
    </dxf>
    <dxf>
      <fill>
        <patternFill>
          <bgColor rgb="FF5AB900"/>
        </patternFill>
      </fill>
    </dxf>
    <dxf>
      <fill>
        <patternFill>
          <bgColor rgb="FF64CD00"/>
        </patternFill>
      </fill>
    </dxf>
    <dxf>
      <fill>
        <patternFill>
          <bgColor rgb="FF78FF00"/>
        </patternFill>
      </fill>
    </dxf>
    <dxf>
      <fill>
        <patternFill>
          <bgColor rgb="FF96F500"/>
        </patternFill>
      </fill>
    </dxf>
    <dxf>
      <fill>
        <patternFill>
          <bgColor rgb="FFB4FF00"/>
        </patternFill>
      </fill>
    </dxf>
    <dxf>
      <fill>
        <patternFill>
          <bgColor rgb="FFFF9600"/>
        </patternFill>
      </fill>
    </dxf>
    <dxf>
      <fill>
        <patternFill>
          <bgColor rgb="FFFF9600"/>
        </patternFill>
      </fill>
    </dxf>
    <dxf>
      <fill>
        <patternFill>
          <bgColor rgb="FFFFAF00"/>
        </patternFill>
      </fill>
    </dxf>
    <dxf>
      <fill>
        <patternFill>
          <bgColor rgb="FFFFC800"/>
        </patternFill>
      </fill>
    </dxf>
    <dxf>
      <fill>
        <patternFill>
          <bgColor rgb="FFFFE100"/>
        </patternFill>
      </fill>
    </dxf>
    <dxf>
      <fill>
        <patternFill>
          <bgColor rgb="FFFFFA00"/>
        </patternFill>
      </fill>
    </dxf>
    <dxf>
      <fill>
        <patternFill>
          <bgColor rgb="FF5AB900"/>
        </patternFill>
      </fill>
    </dxf>
    <dxf>
      <fill>
        <patternFill>
          <bgColor rgb="FF64CD00"/>
        </patternFill>
      </fill>
    </dxf>
    <dxf>
      <fill>
        <patternFill>
          <bgColor rgb="FF78FF00"/>
        </patternFill>
      </fill>
    </dxf>
    <dxf>
      <fill>
        <patternFill>
          <bgColor rgb="FF96F500"/>
        </patternFill>
      </fill>
    </dxf>
    <dxf>
      <fill>
        <patternFill>
          <bgColor rgb="FFB4FF00"/>
        </patternFill>
      </fill>
    </dxf>
    <dxf>
      <fill>
        <patternFill>
          <bgColor rgb="FFFF9600"/>
        </patternFill>
      </fill>
    </dxf>
    <dxf>
      <fill>
        <patternFill>
          <bgColor rgb="FFFF9600"/>
        </patternFill>
      </fill>
    </dxf>
    <dxf>
      <fill>
        <patternFill>
          <bgColor rgb="FFFFAF00"/>
        </patternFill>
      </fill>
    </dxf>
    <dxf>
      <fill>
        <patternFill>
          <bgColor rgb="FFFFC800"/>
        </patternFill>
      </fill>
    </dxf>
    <dxf>
      <fill>
        <patternFill>
          <bgColor rgb="FFFFE100"/>
        </patternFill>
      </fill>
    </dxf>
    <dxf>
      <fill>
        <patternFill>
          <bgColor rgb="FFFFFA00"/>
        </patternFill>
      </fill>
    </dxf>
    <dxf>
      <fill>
        <patternFill>
          <bgColor rgb="FF5AB900"/>
        </patternFill>
      </fill>
    </dxf>
    <dxf>
      <fill>
        <patternFill>
          <bgColor rgb="FF64CD00"/>
        </patternFill>
      </fill>
    </dxf>
    <dxf>
      <fill>
        <patternFill>
          <bgColor rgb="FF78FF00"/>
        </patternFill>
      </fill>
    </dxf>
    <dxf>
      <fill>
        <patternFill>
          <bgColor rgb="FF96F500"/>
        </patternFill>
      </fill>
    </dxf>
    <dxf>
      <fill>
        <patternFill>
          <bgColor rgb="FFB4FF00"/>
        </patternFill>
      </fill>
    </dxf>
    <dxf>
      <fill>
        <patternFill>
          <bgColor rgb="FFFF9600"/>
        </patternFill>
      </fill>
    </dxf>
    <dxf>
      <fill>
        <patternFill>
          <bgColor rgb="FFFF9600"/>
        </patternFill>
      </fill>
    </dxf>
    <dxf>
      <fill>
        <patternFill>
          <bgColor rgb="FFFFAF00"/>
        </patternFill>
      </fill>
    </dxf>
    <dxf>
      <fill>
        <patternFill>
          <bgColor rgb="FFFFC800"/>
        </patternFill>
      </fill>
    </dxf>
    <dxf>
      <fill>
        <patternFill>
          <bgColor rgb="FFFFE100"/>
        </patternFill>
      </fill>
    </dxf>
    <dxf>
      <fill>
        <patternFill>
          <bgColor rgb="FFFFFA00"/>
        </patternFill>
      </fill>
    </dxf>
    <dxf>
      <fill>
        <patternFill>
          <bgColor rgb="FF5AB900"/>
        </patternFill>
      </fill>
    </dxf>
    <dxf>
      <fill>
        <patternFill>
          <bgColor rgb="FF64CD00"/>
        </patternFill>
      </fill>
    </dxf>
    <dxf>
      <fill>
        <patternFill>
          <bgColor rgb="FF78FF00"/>
        </patternFill>
      </fill>
    </dxf>
    <dxf>
      <fill>
        <patternFill>
          <bgColor rgb="FF96F500"/>
        </patternFill>
      </fill>
    </dxf>
    <dxf>
      <fill>
        <patternFill>
          <bgColor rgb="FFB4FF00"/>
        </patternFill>
      </fill>
    </dxf>
    <dxf>
      <fill>
        <patternFill>
          <bgColor rgb="FFFF9600"/>
        </patternFill>
      </fill>
    </dxf>
    <dxf>
      <fill>
        <patternFill>
          <bgColor rgb="FFFF9600"/>
        </patternFill>
      </fill>
    </dxf>
    <dxf>
      <fill>
        <patternFill>
          <bgColor rgb="FFFFAF00"/>
        </patternFill>
      </fill>
    </dxf>
    <dxf>
      <fill>
        <patternFill>
          <bgColor rgb="FFFFC800"/>
        </patternFill>
      </fill>
    </dxf>
    <dxf>
      <fill>
        <patternFill>
          <bgColor rgb="FFFFE100"/>
        </patternFill>
      </fill>
    </dxf>
    <dxf>
      <fill>
        <patternFill>
          <bgColor rgb="FFFFFA00"/>
        </patternFill>
      </fill>
    </dxf>
    <dxf>
      <fill>
        <patternFill>
          <bgColor rgb="FF5AB900"/>
        </patternFill>
      </fill>
    </dxf>
    <dxf>
      <fill>
        <patternFill>
          <bgColor rgb="FF64CD00"/>
        </patternFill>
      </fill>
    </dxf>
    <dxf>
      <fill>
        <patternFill>
          <bgColor rgb="FF78FF00"/>
        </patternFill>
      </fill>
    </dxf>
    <dxf>
      <fill>
        <patternFill>
          <bgColor rgb="FF96F500"/>
        </patternFill>
      </fill>
    </dxf>
    <dxf>
      <fill>
        <patternFill>
          <bgColor rgb="FFB4FF00"/>
        </patternFill>
      </fill>
    </dxf>
    <dxf>
      <fill>
        <patternFill>
          <bgColor rgb="FFFF9600"/>
        </patternFill>
      </fill>
    </dxf>
    <dxf>
      <fill>
        <patternFill>
          <bgColor rgb="FFFF9600"/>
        </patternFill>
      </fill>
    </dxf>
    <dxf>
      <fill>
        <patternFill>
          <bgColor rgb="FFFFAF00"/>
        </patternFill>
      </fill>
    </dxf>
    <dxf>
      <fill>
        <patternFill>
          <bgColor rgb="FFFFC800"/>
        </patternFill>
      </fill>
    </dxf>
    <dxf>
      <fill>
        <patternFill>
          <bgColor rgb="FFFFE100"/>
        </patternFill>
      </fill>
    </dxf>
    <dxf>
      <fill>
        <patternFill>
          <bgColor rgb="FFFFFA00"/>
        </patternFill>
      </fill>
    </dxf>
    <dxf>
      <fill>
        <patternFill>
          <bgColor rgb="FF5AB900"/>
        </patternFill>
      </fill>
    </dxf>
    <dxf>
      <fill>
        <patternFill>
          <bgColor rgb="FF64CD00"/>
        </patternFill>
      </fill>
    </dxf>
    <dxf>
      <fill>
        <patternFill>
          <bgColor rgb="FF78FF00"/>
        </patternFill>
      </fill>
    </dxf>
    <dxf>
      <fill>
        <patternFill>
          <bgColor rgb="FF96F500"/>
        </patternFill>
      </fill>
    </dxf>
    <dxf>
      <fill>
        <patternFill>
          <bgColor rgb="FFB4FF00"/>
        </patternFill>
      </fill>
    </dxf>
    <dxf>
      <fill>
        <patternFill>
          <bgColor rgb="FFFF9600"/>
        </patternFill>
      </fill>
    </dxf>
    <dxf>
      <fill>
        <patternFill>
          <bgColor rgb="FFFF9600"/>
        </patternFill>
      </fill>
    </dxf>
    <dxf>
      <fill>
        <patternFill>
          <bgColor rgb="FFFFAF00"/>
        </patternFill>
      </fill>
    </dxf>
    <dxf>
      <fill>
        <patternFill>
          <bgColor rgb="FFFFC800"/>
        </patternFill>
      </fill>
    </dxf>
    <dxf>
      <fill>
        <patternFill>
          <bgColor rgb="FFFFE100"/>
        </patternFill>
      </fill>
    </dxf>
    <dxf>
      <fill>
        <patternFill>
          <bgColor rgb="FFFFFA00"/>
        </patternFill>
      </fill>
    </dxf>
    <dxf>
      <fill>
        <patternFill>
          <bgColor rgb="FF5AB900"/>
        </patternFill>
      </fill>
    </dxf>
    <dxf>
      <fill>
        <patternFill>
          <bgColor rgb="FF64CD00"/>
        </patternFill>
      </fill>
    </dxf>
    <dxf>
      <fill>
        <patternFill>
          <bgColor rgb="FF78FF00"/>
        </patternFill>
      </fill>
    </dxf>
    <dxf>
      <fill>
        <patternFill>
          <bgColor rgb="FF96F500"/>
        </patternFill>
      </fill>
    </dxf>
    <dxf>
      <fill>
        <patternFill>
          <bgColor rgb="FFB4FF00"/>
        </patternFill>
      </fill>
    </dxf>
    <dxf>
      <fill>
        <patternFill>
          <bgColor rgb="FFFF9600"/>
        </patternFill>
      </fill>
    </dxf>
    <dxf>
      <fill>
        <patternFill>
          <bgColor rgb="FFFF9600"/>
        </patternFill>
      </fill>
    </dxf>
    <dxf>
      <fill>
        <patternFill>
          <bgColor rgb="FFFFAF00"/>
        </patternFill>
      </fill>
    </dxf>
    <dxf>
      <fill>
        <patternFill>
          <bgColor rgb="FFFFC800"/>
        </patternFill>
      </fill>
    </dxf>
    <dxf>
      <fill>
        <patternFill>
          <bgColor rgb="FFFFE100"/>
        </patternFill>
      </fill>
    </dxf>
    <dxf>
      <fill>
        <patternFill>
          <bgColor rgb="FFFFFA00"/>
        </patternFill>
      </fill>
    </dxf>
    <dxf>
      <fill>
        <patternFill>
          <bgColor rgb="FF5AB900"/>
        </patternFill>
      </fill>
    </dxf>
    <dxf>
      <fill>
        <patternFill>
          <bgColor rgb="FF64CD00"/>
        </patternFill>
      </fill>
    </dxf>
    <dxf>
      <fill>
        <patternFill>
          <bgColor rgb="FF78FF00"/>
        </patternFill>
      </fill>
    </dxf>
    <dxf>
      <fill>
        <patternFill>
          <bgColor rgb="FF96F500"/>
        </patternFill>
      </fill>
    </dxf>
    <dxf>
      <fill>
        <patternFill>
          <bgColor rgb="FFB4FF00"/>
        </patternFill>
      </fill>
    </dxf>
    <dxf>
      <fill>
        <patternFill>
          <bgColor rgb="FFFF9600"/>
        </patternFill>
      </fill>
    </dxf>
    <dxf>
      <fill>
        <patternFill>
          <bgColor rgb="FFFF9600"/>
        </patternFill>
      </fill>
    </dxf>
    <dxf>
      <fill>
        <patternFill>
          <bgColor rgb="FFFFAF00"/>
        </patternFill>
      </fill>
    </dxf>
    <dxf>
      <fill>
        <patternFill>
          <bgColor rgb="FFFFC800"/>
        </patternFill>
      </fill>
    </dxf>
    <dxf>
      <fill>
        <patternFill>
          <bgColor rgb="FFFFE100"/>
        </patternFill>
      </fill>
    </dxf>
    <dxf>
      <fill>
        <patternFill>
          <bgColor rgb="FFFFFA00"/>
        </patternFill>
      </fill>
    </dxf>
    <dxf>
      <fill>
        <patternFill>
          <bgColor rgb="FF5AB900"/>
        </patternFill>
      </fill>
    </dxf>
    <dxf>
      <fill>
        <patternFill>
          <bgColor rgb="FF64CD00"/>
        </patternFill>
      </fill>
    </dxf>
    <dxf>
      <fill>
        <patternFill>
          <bgColor rgb="FF78FF00"/>
        </patternFill>
      </fill>
    </dxf>
    <dxf>
      <fill>
        <patternFill>
          <bgColor rgb="FF96F500"/>
        </patternFill>
      </fill>
    </dxf>
    <dxf>
      <fill>
        <patternFill>
          <bgColor rgb="FFB4FF00"/>
        </patternFill>
      </fill>
    </dxf>
    <dxf>
      <fill>
        <patternFill>
          <bgColor rgb="FFFF9600"/>
        </patternFill>
      </fill>
    </dxf>
    <dxf>
      <fill>
        <patternFill>
          <bgColor rgb="FFFF9600"/>
        </patternFill>
      </fill>
    </dxf>
    <dxf>
      <fill>
        <patternFill>
          <bgColor rgb="FFFFAF00"/>
        </patternFill>
      </fill>
    </dxf>
    <dxf>
      <fill>
        <patternFill>
          <bgColor rgb="FFFFC800"/>
        </patternFill>
      </fill>
    </dxf>
    <dxf>
      <fill>
        <patternFill>
          <bgColor rgb="FFFFE100"/>
        </patternFill>
      </fill>
    </dxf>
    <dxf>
      <fill>
        <patternFill>
          <bgColor rgb="FFFFFA00"/>
        </patternFill>
      </fill>
    </dxf>
    <dxf>
      <fill>
        <patternFill>
          <bgColor rgb="FF5AB900"/>
        </patternFill>
      </fill>
    </dxf>
    <dxf>
      <fill>
        <patternFill>
          <bgColor rgb="FF64CD00"/>
        </patternFill>
      </fill>
    </dxf>
    <dxf>
      <fill>
        <patternFill>
          <bgColor rgb="FF78FF00"/>
        </patternFill>
      </fill>
    </dxf>
    <dxf>
      <fill>
        <patternFill>
          <bgColor rgb="FF96F500"/>
        </patternFill>
      </fill>
    </dxf>
    <dxf>
      <fill>
        <patternFill>
          <bgColor rgb="FFB4FF00"/>
        </patternFill>
      </fill>
    </dxf>
    <dxf>
      <fill>
        <patternFill>
          <bgColor rgb="FFFF9600"/>
        </patternFill>
      </fill>
    </dxf>
    <dxf>
      <fill>
        <patternFill>
          <bgColor rgb="FFFF9600"/>
        </patternFill>
      </fill>
    </dxf>
    <dxf>
      <fill>
        <patternFill>
          <bgColor rgb="FFFFAF00"/>
        </patternFill>
      </fill>
    </dxf>
    <dxf>
      <fill>
        <patternFill>
          <bgColor rgb="FFFFC800"/>
        </patternFill>
      </fill>
    </dxf>
    <dxf>
      <fill>
        <patternFill>
          <bgColor rgb="FFFFE100"/>
        </patternFill>
      </fill>
    </dxf>
    <dxf>
      <fill>
        <patternFill>
          <bgColor rgb="FFFFFA00"/>
        </patternFill>
      </fill>
    </dxf>
    <dxf>
      <fill>
        <patternFill>
          <bgColor rgb="FF5AB900"/>
        </patternFill>
      </fill>
    </dxf>
    <dxf>
      <fill>
        <patternFill>
          <bgColor rgb="FF64CD00"/>
        </patternFill>
      </fill>
    </dxf>
    <dxf>
      <fill>
        <patternFill>
          <bgColor rgb="FF78FF00"/>
        </patternFill>
      </fill>
    </dxf>
    <dxf>
      <fill>
        <patternFill>
          <bgColor rgb="FF96F500"/>
        </patternFill>
      </fill>
    </dxf>
    <dxf>
      <fill>
        <patternFill>
          <bgColor rgb="FFB4FF00"/>
        </patternFill>
      </fill>
    </dxf>
    <dxf>
      <fill>
        <patternFill>
          <bgColor rgb="FFFF9600"/>
        </patternFill>
      </fill>
    </dxf>
    <dxf>
      <fill>
        <patternFill>
          <bgColor rgb="FFFF9600"/>
        </patternFill>
      </fill>
    </dxf>
    <dxf>
      <fill>
        <patternFill>
          <bgColor rgb="FFFFAF00"/>
        </patternFill>
      </fill>
    </dxf>
    <dxf>
      <fill>
        <patternFill>
          <bgColor rgb="FFFFC800"/>
        </patternFill>
      </fill>
    </dxf>
    <dxf>
      <fill>
        <patternFill>
          <bgColor rgb="FFFFE100"/>
        </patternFill>
      </fill>
    </dxf>
    <dxf>
      <fill>
        <patternFill>
          <bgColor rgb="FFFFFA00"/>
        </patternFill>
      </fill>
    </dxf>
    <dxf>
      <fill>
        <patternFill>
          <bgColor rgb="FF5AB900"/>
        </patternFill>
      </fill>
    </dxf>
    <dxf>
      <fill>
        <patternFill>
          <bgColor rgb="FF64CD00"/>
        </patternFill>
      </fill>
    </dxf>
    <dxf>
      <fill>
        <patternFill>
          <bgColor rgb="FF78FF00"/>
        </patternFill>
      </fill>
    </dxf>
    <dxf>
      <fill>
        <patternFill>
          <bgColor rgb="FF96F500"/>
        </patternFill>
      </fill>
    </dxf>
    <dxf>
      <fill>
        <patternFill>
          <bgColor rgb="FFB4FF00"/>
        </patternFill>
      </fill>
    </dxf>
    <dxf>
      <fill>
        <patternFill>
          <bgColor rgb="FFFF9600"/>
        </patternFill>
      </fill>
    </dxf>
    <dxf>
      <fill>
        <patternFill>
          <bgColor rgb="FFFF9600"/>
        </patternFill>
      </fill>
    </dxf>
    <dxf>
      <fill>
        <patternFill>
          <bgColor rgb="FFFFAF00"/>
        </patternFill>
      </fill>
    </dxf>
    <dxf>
      <fill>
        <patternFill>
          <bgColor rgb="FFFFC800"/>
        </patternFill>
      </fill>
    </dxf>
    <dxf>
      <fill>
        <patternFill>
          <bgColor rgb="FFFFE100"/>
        </patternFill>
      </fill>
    </dxf>
    <dxf>
      <fill>
        <patternFill>
          <bgColor rgb="FFFFFA00"/>
        </patternFill>
      </fill>
    </dxf>
    <dxf>
      <fill>
        <patternFill>
          <bgColor rgb="FF5AB900"/>
        </patternFill>
      </fill>
    </dxf>
    <dxf>
      <fill>
        <patternFill>
          <bgColor rgb="FF64CD00"/>
        </patternFill>
      </fill>
    </dxf>
    <dxf>
      <fill>
        <patternFill>
          <bgColor rgb="FF78FF00"/>
        </patternFill>
      </fill>
    </dxf>
    <dxf>
      <fill>
        <patternFill>
          <bgColor rgb="FF96F500"/>
        </patternFill>
      </fill>
    </dxf>
    <dxf>
      <fill>
        <patternFill>
          <bgColor rgb="FFB4FF00"/>
        </patternFill>
      </fill>
    </dxf>
    <dxf>
      <fill>
        <patternFill>
          <bgColor rgb="FFFF9600"/>
        </patternFill>
      </fill>
    </dxf>
    <dxf>
      <fill>
        <patternFill>
          <bgColor rgb="FFFF9600"/>
        </patternFill>
      </fill>
    </dxf>
    <dxf>
      <fill>
        <patternFill>
          <bgColor rgb="FFFFAF00"/>
        </patternFill>
      </fill>
    </dxf>
    <dxf>
      <fill>
        <patternFill>
          <bgColor rgb="FFFFC800"/>
        </patternFill>
      </fill>
    </dxf>
    <dxf>
      <fill>
        <patternFill>
          <bgColor rgb="FFFFE100"/>
        </patternFill>
      </fill>
    </dxf>
    <dxf>
      <fill>
        <patternFill>
          <bgColor rgb="FFFFFA00"/>
        </patternFill>
      </fill>
    </dxf>
    <dxf>
      <fill>
        <patternFill>
          <bgColor rgb="FF5AB900"/>
        </patternFill>
      </fill>
    </dxf>
    <dxf>
      <fill>
        <patternFill>
          <bgColor rgb="FF64CD00"/>
        </patternFill>
      </fill>
    </dxf>
    <dxf>
      <fill>
        <patternFill>
          <bgColor rgb="FF78FF00"/>
        </patternFill>
      </fill>
    </dxf>
    <dxf>
      <fill>
        <patternFill>
          <bgColor rgb="FF96F500"/>
        </patternFill>
      </fill>
    </dxf>
    <dxf>
      <fill>
        <patternFill>
          <bgColor rgb="FFB4FF00"/>
        </patternFill>
      </fill>
    </dxf>
    <dxf>
      <fill>
        <patternFill>
          <bgColor rgb="FFFF9600"/>
        </patternFill>
      </fill>
    </dxf>
    <dxf>
      <fill>
        <patternFill>
          <bgColor rgb="FFFF9600"/>
        </patternFill>
      </fill>
    </dxf>
    <dxf>
      <fill>
        <patternFill>
          <bgColor rgb="FFFFAF00"/>
        </patternFill>
      </fill>
    </dxf>
    <dxf>
      <fill>
        <patternFill>
          <bgColor rgb="FFFFC800"/>
        </patternFill>
      </fill>
    </dxf>
    <dxf>
      <fill>
        <patternFill>
          <bgColor rgb="FFFFE100"/>
        </patternFill>
      </fill>
    </dxf>
    <dxf>
      <fill>
        <patternFill>
          <bgColor rgb="FFFFFA00"/>
        </patternFill>
      </fill>
    </dxf>
    <dxf>
      <fill>
        <patternFill>
          <bgColor rgb="FF5AB900"/>
        </patternFill>
      </fill>
    </dxf>
    <dxf>
      <fill>
        <patternFill>
          <bgColor rgb="FF64CD00"/>
        </patternFill>
      </fill>
    </dxf>
    <dxf>
      <fill>
        <patternFill>
          <bgColor rgb="FF78FF00"/>
        </patternFill>
      </fill>
    </dxf>
    <dxf>
      <fill>
        <patternFill>
          <bgColor rgb="FF96F500"/>
        </patternFill>
      </fill>
    </dxf>
    <dxf>
      <fill>
        <patternFill>
          <bgColor rgb="FFB4FF00"/>
        </patternFill>
      </fill>
    </dxf>
    <dxf>
      <fill>
        <patternFill>
          <bgColor rgb="FFFF9600"/>
        </patternFill>
      </fill>
    </dxf>
    <dxf>
      <fill>
        <patternFill>
          <bgColor rgb="FFFF9600"/>
        </patternFill>
      </fill>
    </dxf>
    <dxf>
      <fill>
        <patternFill>
          <bgColor rgb="FFFFAF00"/>
        </patternFill>
      </fill>
    </dxf>
    <dxf>
      <fill>
        <patternFill>
          <bgColor rgb="FFFFC800"/>
        </patternFill>
      </fill>
    </dxf>
    <dxf>
      <fill>
        <patternFill>
          <bgColor rgb="FFFFE100"/>
        </patternFill>
      </fill>
    </dxf>
    <dxf>
      <fill>
        <patternFill>
          <bgColor rgb="FFFFFA00"/>
        </patternFill>
      </fill>
    </dxf>
    <dxf>
      <fill>
        <patternFill>
          <bgColor rgb="FF5AB900"/>
        </patternFill>
      </fill>
    </dxf>
    <dxf>
      <fill>
        <patternFill>
          <bgColor rgb="FF64CD00"/>
        </patternFill>
      </fill>
    </dxf>
    <dxf>
      <fill>
        <patternFill>
          <bgColor rgb="FF78FF00"/>
        </patternFill>
      </fill>
    </dxf>
    <dxf>
      <fill>
        <patternFill>
          <bgColor rgb="FF96F500"/>
        </patternFill>
      </fill>
    </dxf>
    <dxf>
      <fill>
        <patternFill>
          <bgColor rgb="FFB4FF00"/>
        </patternFill>
      </fill>
    </dxf>
    <dxf>
      <fill>
        <patternFill>
          <bgColor rgb="FFFF9600"/>
        </patternFill>
      </fill>
    </dxf>
    <dxf>
      <fill>
        <patternFill>
          <bgColor rgb="FFFF9600"/>
        </patternFill>
      </fill>
    </dxf>
    <dxf>
      <fill>
        <patternFill>
          <bgColor rgb="FFFFAF00"/>
        </patternFill>
      </fill>
    </dxf>
    <dxf>
      <fill>
        <patternFill>
          <bgColor rgb="FFFFC800"/>
        </patternFill>
      </fill>
    </dxf>
    <dxf>
      <fill>
        <patternFill>
          <bgColor rgb="FFFFE100"/>
        </patternFill>
      </fill>
    </dxf>
    <dxf>
      <fill>
        <patternFill>
          <bgColor rgb="FFFFFA00"/>
        </patternFill>
      </fill>
    </dxf>
    <dxf>
      <fill>
        <patternFill>
          <bgColor rgb="FF5AB900"/>
        </patternFill>
      </fill>
    </dxf>
    <dxf>
      <fill>
        <patternFill>
          <bgColor rgb="FF64CD00"/>
        </patternFill>
      </fill>
    </dxf>
    <dxf>
      <fill>
        <patternFill>
          <bgColor rgb="FF78FF00"/>
        </patternFill>
      </fill>
    </dxf>
    <dxf>
      <fill>
        <patternFill>
          <bgColor rgb="FF96F500"/>
        </patternFill>
      </fill>
    </dxf>
    <dxf>
      <fill>
        <patternFill>
          <bgColor rgb="FFB4FF00"/>
        </patternFill>
      </fill>
    </dxf>
    <dxf>
      <fill>
        <patternFill>
          <bgColor rgb="FFFF9600"/>
        </patternFill>
      </fill>
    </dxf>
    <dxf>
      <fill>
        <patternFill>
          <bgColor rgb="FFFF9600"/>
        </patternFill>
      </fill>
    </dxf>
    <dxf>
      <fill>
        <patternFill>
          <bgColor rgb="FFFFAF00"/>
        </patternFill>
      </fill>
    </dxf>
    <dxf>
      <fill>
        <patternFill>
          <bgColor rgb="FFFFC800"/>
        </patternFill>
      </fill>
    </dxf>
    <dxf>
      <fill>
        <patternFill>
          <bgColor rgb="FFFFE100"/>
        </patternFill>
      </fill>
    </dxf>
    <dxf>
      <fill>
        <patternFill>
          <bgColor rgb="FFFFFA00"/>
        </patternFill>
      </fill>
    </dxf>
    <dxf>
      <fill>
        <patternFill>
          <bgColor rgb="FF5AB900"/>
        </patternFill>
      </fill>
    </dxf>
    <dxf>
      <fill>
        <patternFill>
          <bgColor rgb="FF64CD00"/>
        </patternFill>
      </fill>
    </dxf>
    <dxf>
      <fill>
        <patternFill>
          <bgColor rgb="FF78FF00"/>
        </patternFill>
      </fill>
    </dxf>
    <dxf>
      <fill>
        <patternFill>
          <bgColor rgb="FF96F500"/>
        </patternFill>
      </fill>
    </dxf>
    <dxf>
      <fill>
        <patternFill>
          <bgColor rgb="FFB4FF00"/>
        </patternFill>
      </fill>
    </dxf>
    <dxf>
      <fill>
        <patternFill>
          <bgColor rgb="FFFF9600"/>
        </patternFill>
      </fill>
    </dxf>
    <dxf>
      <fill>
        <patternFill>
          <bgColor rgb="FFFF9600"/>
        </patternFill>
      </fill>
    </dxf>
    <dxf>
      <fill>
        <patternFill>
          <bgColor rgb="FFFFAF00"/>
        </patternFill>
      </fill>
    </dxf>
    <dxf>
      <fill>
        <patternFill>
          <bgColor rgb="FFFFC800"/>
        </patternFill>
      </fill>
    </dxf>
    <dxf>
      <fill>
        <patternFill>
          <bgColor rgb="FFFFE100"/>
        </patternFill>
      </fill>
    </dxf>
    <dxf>
      <fill>
        <patternFill>
          <bgColor rgb="FFFFFA00"/>
        </patternFill>
      </fill>
    </dxf>
    <dxf>
      <fill>
        <patternFill>
          <bgColor rgb="FF5AB900"/>
        </patternFill>
      </fill>
    </dxf>
    <dxf>
      <fill>
        <patternFill>
          <bgColor rgb="FF64CD00"/>
        </patternFill>
      </fill>
    </dxf>
    <dxf>
      <fill>
        <patternFill>
          <bgColor rgb="FF78FF00"/>
        </patternFill>
      </fill>
    </dxf>
    <dxf>
      <fill>
        <patternFill>
          <bgColor rgb="FF96F500"/>
        </patternFill>
      </fill>
    </dxf>
    <dxf>
      <fill>
        <patternFill>
          <bgColor rgb="FFB4FF00"/>
        </patternFill>
      </fill>
    </dxf>
    <dxf>
      <fill>
        <patternFill>
          <bgColor rgb="FFFF9600"/>
        </patternFill>
      </fill>
    </dxf>
    <dxf>
      <fill>
        <patternFill>
          <bgColor rgb="FFFF9600"/>
        </patternFill>
      </fill>
    </dxf>
    <dxf>
      <fill>
        <patternFill>
          <bgColor rgb="FFFFAF00"/>
        </patternFill>
      </fill>
    </dxf>
    <dxf>
      <fill>
        <patternFill>
          <bgColor rgb="FFFFC800"/>
        </patternFill>
      </fill>
    </dxf>
    <dxf>
      <fill>
        <patternFill>
          <bgColor rgb="FFFFE100"/>
        </patternFill>
      </fill>
    </dxf>
    <dxf>
      <fill>
        <patternFill>
          <bgColor rgb="FFFFFA00"/>
        </patternFill>
      </fill>
    </dxf>
    <dxf>
      <fill>
        <patternFill>
          <bgColor rgb="FF5AB900"/>
        </patternFill>
      </fill>
    </dxf>
    <dxf>
      <fill>
        <patternFill>
          <bgColor rgb="FF64CD00"/>
        </patternFill>
      </fill>
    </dxf>
    <dxf>
      <fill>
        <patternFill>
          <bgColor rgb="FF78FF00"/>
        </patternFill>
      </fill>
    </dxf>
    <dxf>
      <fill>
        <patternFill>
          <bgColor rgb="FF96F500"/>
        </patternFill>
      </fill>
    </dxf>
    <dxf>
      <fill>
        <patternFill>
          <bgColor rgb="FFB4FF00"/>
        </patternFill>
      </fill>
    </dxf>
    <dxf>
      <fill>
        <patternFill>
          <bgColor rgb="FFFF9600"/>
        </patternFill>
      </fill>
    </dxf>
    <dxf>
      <fill>
        <patternFill>
          <bgColor rgb="FFFF9600"/>
        </patternFill>
      </fill>
    </dxf>
    <dxf>
      <fill>
        <patternFill>
          <bgColor rgb="FFFFAF00"/>
        </patternFill>
      </fill>
    </dxf>
    <dxf>
      <fill>
        <patternFill>
          <bgColor rgb="FFFFC800"/>
        </patternFill>
      </fill>
    </dxf>
    <dxf>
      <fill>
        <patternFill>
          <bgColor rgb="FFFFE100"/>
        </patternFill>
      </fill>
    </dxf>
    <dxf>
      <fill>
        <patternFill>
          <bgColor rgb="FFFFFA00"/>
        </patternFill>
      </fill>
    </dxf>
    <dxf>
      <fill>
        <patternFill>
          <bgColor rgb="FF5AB900"/>
        </patternFill>
      </fill>
    </dxf>
    <dxf>
      <fill>
        <patternFill>
          <bgColor rgb="FF64CD00"/>
        </patternFill>
      </fill>
    </dxf>
    <dxf>
      <fill>
        <patternFill>
          <bgColor rgb="FF78FF00"/>
        </patternFill>
      </fill>
    </dxf>
    <dxf>
      <fill>
        <patternFill>
          <bgColor rgb="FF96F500"/>
        </patternFill>
      </fill>
    </dxf>
    <dxf>
      <fill>
        <patternFill>
          <bgColor rgb="FFB4FF00"/>
        </patternFill>
      </fill>
    </dxf>
    <dxf>
      <fill>
        <patternFill>
          <bgColor rgb="FFFF9600"/>
        </patternFill>
      </fill>
    </dxf>
    <dxf>
      <fill>
        <patternFill>
          <bgColor rgb="FFFF9600"/>
        </patternFill>
      </fill>
    </dxf>
    <dxf>
      <fill>
        <patternFill>
          <bgColor rgb="FFFFAF00"/>
        </patternFill>
      </fill>
    </dxf>
    <dxf>
      <fill>
        <patternFill>
          <bgColor rgb="FFFFC800"/>
        </patternFill>
      </fill>
    </dxf>
    <dxf>
      <fill>
        <patternFill>
          <bgColor rgb="FFFFE100"/>
        </patternFill>
      </fill>
    </dxf>
    <dxf>
      <fill>
        <patternFill>
          <bgColor rgb="FFFFFA00"/>
        </patternFill>
      </fill>
    </dxf>
    <dxf>
      <fill>
        <patternFill>
          <bgColor rgb="FF5AB900"/>
        </patternFill>
      </fill>
    </dxf>
    <dxf>
      <fill>
        <patternFill>
          <bgColor rgb="FF64CD00"/>
        </patternFill>
      </fill>
    </dxf>
    <dxf>
      <fill>
        <patternFill>
          <bgColor rgb="FF78FF00"/>
        </patternFill>
      </fill>
    </dxf>
    <dxf>
      <fill>
        <patternFill>
          <bgColor rgb="FF96F500"/>
        </patternFill>
      </fill>
    </dxf>
    <dxf>
      <fill>
        <patternFill>
          <bgColor rgb="FFB4FF00"/>
        </patternFill>
      </fill>
    </dxf>
    <dxf>
      <fill>
        <patternFill>
          <bgColor rgb="FFFF9600"/>
        </patternFill>
      </fill>
    </dxf>
    <dxf>
      <fill>
        <patternFill>
          <bgColor rgb="FFFF9600"/>
        </patternFill>
      </fill>
    </dxf>
    <dxf>
      <fill>
        <patternFill>
          <bgColor rgb="FFFFAF00"/>
        </patternFill>
      </fill>
    </dxf>
    <dxf>
      <fill>
        <patternFill>
          <bgColor rgb="FFFFC800"/>
        </patternFill>
      </fill>
    </dxf>
    <dxf>
      <fill>
        <patternFill>
          <bgColor rgb="FFFFE100"/>
        </patternFill>
      </fill>
    </dxf>
    <dxf>
      <fill>
        <patternFill>
          <bgColor rgb="FFFFFA00"/>
        </patternFill>
      </fill>
    </dxf>
    <dxf>
      <fill>
        <patternFill>
          <bgColor rgb="FF5AB900"/>
        </patternFill>
      </fill>
    </dxf>
    <dxf>
      <fill>
        <patternFill>
          <bgColor rgb="FF64CD00"/>
        </patternFill>
      </fill>
    </dxf>
    <dxf>
      <fill>
        <patternFill>
          <bgColor rgb="FF78FF00"/>
        </patternFill>
      </fill>
    </dxf>
    <dxf>
      <fill>
        <patternFill>
          <bgColor rgb="FF96F500"/>
        </patternFill>
      </fill>
    </dxf>
    <dxf>
      <fill>
        <patternFill>
          <bgColor rgb="FFB4FF00"/>
        </patternFill>
      </fill>
    </dxf>
    <dxf>
      <fill>
        <patternFill>
          <bgColor rgb="FFFF9600"/>
        </patternFill>
      </fill>
    </dxf>
    <dxf>
      <fill>
        <patternFill>
          <bgColor rgb="FFFF9600"/>
        </patternFill>
      </fill>
    </dxf>
    <dxf>
      <fill>
        <patternFill>
          <bgColor rgb="FFFFAF00"/>
        </patternFill>
      </fill>
    </dxf>
    <dxf>
      <fill>
        <patternFill>
          <bgColor rgb="FFFFC800"/>
        </patternFill>
      </fill>
    </dxf>
    <dxf>
      <fill>
        <patternFill>
          <bgColor rgb="FFFFE100"/>
        </patternFill>
      </fill>
    </dxf>
    <dxf>
      <fill>
        <patternFill>
          <bgColor rgb="FFFFFA00"/>
        </patternFill>
      </fill>
    </dxf>
    <dxf>
      <fill>
        <patternFill>
          <bgColor rgb="FF5AB900"/>
        </patternFill>
      </fill>
    </dxf>
    <dxf>
      <fill>
        <patternFill>
          <bgColor rgb="FF64CD00"/>
        </patternFill>
      </fill>
    </dxf>
    <dxf>
      <fill>
        <patternFill>
          <bgColor rgb="FF78FF00"/>
        </patternFill>
      </fill>
    </dxf>
    <dxf>
      <fill>
        <patternFill>
          <bgColor rgb="FF96F500"/>
        </patternFill>
      </fill>
    </dxf>
    <dxf>
      <fill>
        <patternFill>
          <bgColor rgb="FFB4FF00"/>
        </patternFill>
      </fill>
    </dxf>
    <dxf>
      <fill>
        <patternFill>
          <bgColor rgb="FFFF9600"/>
        </patternFill>
      </fill>
    </dxf>
    <dxf>
      <fill>
        <patternFill>
          <bgColor rgb="FFFF9600"/>
        </patternFill>
      </fill>
    </dxf>
    <dxf>
      <fill>
        <patternFill>
          <bgColor rgb="FFFFAF00"/>
        </patternFill>
      </fill>
    </dxf>
    <dxf>
      <fill>
        <patternFill>
          <bgColor rgb="FFFFC800"/>
        </patternFill>
      </fill>
    </dxf>
    <dxf>
      <fill>
        <patternFill>
          <bgColor rgb="FFFFE100"/>
        </patternFill>
      </fill>
    </dxf>
    <dxf>
      <fill>
        <patternFill>
          <bgColor rgb="FFFFFA00"/>
        </patternFill>
      </fill>
    </dxf>
    <dxf>
      <fill>
        <patternFill>
          <bgColor rgb="FF5AB900"/>
        </patternFill>
      </fill>
    </dxf>
    <dxf>
      <fill>
        <patternFill>
          <bgColor rgb="FF64CD00"/>
        </patternFill>
      </fill>
    </dxf>
    <dxf>
      <fill>
        <patternFill>
          <bgColor rgb="FF78FF00"/>
        </patternFill>
      </fill>
    </dxf>
    <dxf>
      <fill>
        <patternFill>
          <bgColor rgb="FF96F500"/>
        </patternFill>
      </fill>
    </dxf>
    <dxf>
      <fill>
        <patternFill>
          <bgColor rgb="FFB4FF00"/>
        </patternFill>
      </fill>
    </dxf>
    <dxf>
      <fill>
        <patternFill>
          <bgColor rgb="FFFF9600"/>
        </patternFill>
      </fill>
    </dxf>
    <dxf>
      <fill>
        <patternFill>
          <bgColor rgb="FFFF9600"/>
        </patternFill>
      </fill>
    </dxf>
    <dxf>
      <fill>
        <patternFill>
          <bgColor rgb="FFFFAF00"/>
        </patternFill>
      </fill>
    </dxf>
    <dxf>
      <fill>
        <patternFill>
          <bgColor rgb="FFFFC800"/>
        </patternFill>
      </fill>
    </dxf>
    <dxf>
      <fill>
        <patternFill>
          <bgColor rgb="FFFFE100"/>
        </patternFill>
      </fill>
    </dxf>
    <dxf>
      <fill>
        <patternFill>
          <bgColor rgb="FFFFFA00"/>
        </patternFill>
      </fill>
    </dxf>
    <dxf>
      <fill>
        <patternFill>
          <bgColor rgb="FF5AB900"/>
        </patternFill>
      </fill>
    </dxf>
    <dxf>
      <fill>
        <patternFill>
          <bgColor rgb="FF64CD00"/>
        </patternFill>
      </fill>
    </dxf>
    <dxf>
      <fill>
        <patternFill>
          <bgColor rgb="FF78FF00"/>
        </patternFill>
      </fill>
    </dxf>
    <dxf>
      <fill>
        <patternFill>
          <bgColor rgb="FF96F500"/>
        </patternFill>
      </fill>
    </dxf>
    <dxf>
      <fill>
        <patternFill>
          <bgColor rgb="FFB4FF00"/>
        </patternFill>
      </fill>
    </dxf>
    <dxf>
      <fill>
        <patternFill>
          <bgColor rgb="FFFF9600"/>
        </patternFill>
      </fill>
    </dxf>
    <dxf>
      <fill>
        <patternFill>
          <bgColor rgb="FFFF9600"/>
        </patternFill>
      </fill>
    </dxf>
    <dxf>
      <fill>
        <patternFill>
          <bgColor rgb="FFFFAF00"/>
        </patternFill>
      </fill>
    </dxf>
    <dxf>
      <fill>
        <patternFill>
          <bgColor rgb="FFFFC800"/>
        </patternFill>
      </fill>
    </dxf>
    <dxf>
      <fill>
        <patternFill>
          <bgColor rgb="FFFFE100"/>
        </patternFill>
      </fill>
    </dxf>
    <dxf>
      <fill>
        <patternFill>
          <bgColor rgb="FFFFFA00"/>
        </patternFill>
      </fill>
    </dxf>
    <dxf>
      <fill>
        <patternFill>
          <bgColor rgb="FF5AB900"/>
        </patternFill>
      </fill>
    </dxf>
    <dxf>
      <fill>
        <patternFill>
          <bgColor rgb="FF64CD00"/>
        </patternFill>
      </fill>
    </dxf>
    <dxf>
      <fill>
        <patternFill>
          <bgColor rgb="FF78FF00"/>
        </patternFill>
      </fill>
    </dxf>
    <dxf>
      <fill>
        <patternFill>
          <bgColor rgb="FF96F500"/>
        </patternFill>
      </fill>
    </dxf>
    <dxf>
      <fill>
        <patternFill>
          <bgColor rgb="FFB4FF00"/>
        </patternFill>
      </fill>
    </dxf>
    <dxf>
      <fill>
        <patternFill>
          <bgColor rgb="FFFF9600"/>
        </patternFill>
      </fill>
    </dxf>
    <dxf>
      <fill>
        <patternFill>
          <bgColor rgb="FFFF9600"/>
        </patternFill>
      </fill>
    </dxf>
    <dxf>
      <fill>
        <patternFill>
          <bgColor rgb="FFFFAF00"/>
        </patternFill>
      </fill>
    </dxf>
    <dxf>
      <fill>
        <patternFill>
          <bgColor rgb="FFFFC800"/>
        </patternFill>
      </fill>
    </dxf>
    <dxf>
      <fill>
        <patternFill>
          <bgColor rgb="FFFFE100"/>
        </patternFill>
      </fill>
    </dxf>
    <dxf>
      <fill>
        <patternFill>
          <bgColor rgb="FFFFFA00"/>
        </patternFill>
      </fill>
    </dxf>
    <dxf>
      <fill>
        <patternFill>
          <bgColor rgb="FF5AB900"/>
        </patternFill>
      </fill>
    </dxf>
    <dxf>
      <fill>
        <patternFill>
          <bgColor rgb="FF64CD00"/>
        </patternFill>
      </fill>
    </dxf>
    <dxf>
      <fill>
        <patternFill>
          <bgColor rgb="FF78FF00"/>
        </patternFill>
      </fill>
    </dxf>
    <dxf>
      <fill>
        <patternFill>
          <bgColor rgb="FF96F500"/>
        </patternFill>
      </fill>
    </dxf>
    <dxf>
      <fill>
        <patternFill>
          <bgColor rgb="FFB4FF00"/>
        </patternFill>
      </fill>
    </dxf>
    <dxf>
      <fill>
        <patternFill>
          <bgColor rgb="FFFF9600"/>
        </patternFill>
      </fill>
    </dxf>
    <dxf>
      <fill>
        <patternFill>
          <bgColor rgb="FFFF9600"/>
        </patternFill>
      </fill>
    </dxf>
    <dxf>
      <fill>
        <patternFill>
          <bgColor rgb="FFFFAF00"/>
        </patternFill>
      </fill>
    </dxf>
    <dxf>
      <fill>
        <patternFill>
          <bgColor rgb="FFFFC800"/>
        </patternFill>
      </fill>
    </dxf>
    <dxf>
      <fill>
        <patternFill>
          <bgColor rgb="FFFFE100"/>
        </patternFill>
      </fill>
    </dxf>
    <dxf>
      <fill>
        <patternFill>
          <bgColor rgb="FFFFFA00"/>
        </patternFill>
      </fill>
    </dxf>
    <dxf>
      <fill>
        <patternFill>
          <bgColor rgb="FF5AB900"/>
        </patternFill>
      </fill>
    </dxf>
    <dxf>
      <fill>
        <patternFill>
          <bgColor rgb="FF64CD00"/>
        </patternFill>
      </fill>
    </dxf>
    <dxf>
      <fill>
        <patternFill>
          <bgColor rgb="FF78FF00"/>
        </patternFill>
      </fill>
    </dxf>
    <dxf>
      <fill>
        <patternFill>
          <bgColor rgb="FF96F500"/>
        </patternFill>
      </fill>
    </dxf>
    <dxf>
      <fill>
        <patternFill>
          <bgColor rgb="FFB4FF00"/>
        </patternFill>
      </fill>
    </dxf>
    <dxf>
      <fill>
        <patternFill>
          <bgColor rgb="FFFF9600"/>
        </patternFill>
      </fill>
    </dxf>
    <dxf>
      <fill>
        <patternFill>
          <bgColor rgb="FFFF9600"/>
        </patternFill>
      </fill>
    </dxf>
    <dxf>
      <fill>
        <patternFill>
          <bgColor rgb="FFFFAF00"/>
        </patternFill>
      </fill>
    </dxf>
    <dxf>
      <fill>
        <patternFill>
          <bgColor rgb="FFFFC800"/>
        </patternFill>
      </fill>
    </dxf>
    <dxf>
      <fill>
        <patternFill>
          <bgColor rgb="FFFFE100"/>
        </patternFill>
      </fill>
    </dxf>
    <dxf>
      <fill>
        <patternFill>
          <bgColor rgb="FFFFFA00"/>
        </patternFill>
      </fill>
    </dxf>
    <dxf>
      <fill>
        <patternFill>
          <bgColor rgb="FF5AB900"/>
        </patternFill>
      </fill>
    </dxf>
    <dxf>
      <fill>
        <patternFill>
          <bgColor rgb="FF64CD00"/>
        </patternFill>
      </fill>
    </dxf>
    <dxf>
      <fill>
        <patternFill>
          <bgColor rgb="FF78FF00"/>
        </patternFill>
      </fill>
    </dxf>
    <dxf>
      <fill>
        <patternFill>
          <bgColor rgb="FF96F500"/>
        </patternFill>
      </fill>
    </dxf>
    <dxf>
      <fill>
        <patternFill>
          <bgColor rgb="FFB4FF00"/>
        </patternFill>
      </fill>
    </dxf>
    <dxf>
      <fill>
        <patternFill>
          <bgColor rgb="FFFF9600"/>
        </patternFill>
      </fill>
    </dxf>
    <dxf>
      <fill>
        <patternFill>
          <bgColor rgb="FFFF9600"/>
        </patternFill>
      </fill>
    </dxf>
    <dxf>
      <fill>
        <patternFill>
          <bgColor rgb="FFFFAF00"/>
        </patternFill>
      </fill>
    </dxf>
    <dxf>
      <fill>
        <patternFill>
          <bgColor rgb="FFFFC800"/>
        </patternFill>
      </fill>
    </dxf>
    <dxf>
      <fill>
        <patternFill>
          <bgColor rgb="FFFFE100"/>
        </patternFill>
      </fill>
    </dxf>
    <dxf>
      <fill>
        <patternFill>
          <bgColor rgb="FFFFFA00"/>
        </patternFill>
      </fill>
    </dxf>
    <dxf>
      <fill>
        <patternFill>
          <bgColor rgb="FF5AB900"/>
        </patternFill>
      </fill>
    </dxf>
    <dxf>
      <fill>
        <patternFill>
          <bgColor rgb="FF64CD00"/>
        </patternFill>
      </fill>
    </dxf>
    <dxf>
      <fill>
        <patternFill>
          <bgColor rgb="FF78FF00"/>
        </patternFill>
      </fill>
    </dxf>
    <dxf>
      <fill>
        <patternFill>
          <bgColor rgb="FF96F500"/>
        </patternFill>
      </fill>
    </dxf>
    <dxf>
      <fill>
        <patternFill>
          <bgColor rgb="FFB4FF00"/>
        </patternFill>
      </fill>
    </dxf>
    <dxf>
      <fill>
        <patternFill>
          <bgColor rgb="FFFF9600"/>
        </patternFill>
      </fill>
    </dxf>
    <dxf>
      <fill>
        <patternFill>
          <bgColor rgb="FFFF9600"/>
        </patternFill>
      </fill>
    </dxf>
    <dxf>
      <fill>
        <patternFill>
          <bgColor rgb="FFFFAF00"/>
        </patternFill>
      </fill>
    </dxf>
    <dxf>
      <fill>
        <patternFill>
          <bgColor rgb="FFFFC800"/>
        </patternFill>
      </fill>
    </dxf>
    <dxf>
      <fill>
        <patternFill>
          <bgColor rgb="FFFFE100"/>
        </patternFill>
      </fill>
    </dxf>
    <dxf>
      <fill>
        <patternFill>
          <bgColor rgb="FFFFFA00"/>
        </patternFill>
      </fill>
    </dxf>
    <dxf>
      <fill>
        <patternFill>
          <bgColor rgb="FF5AB900"/>
        </patternFill>
      </fill>
    </dxf>
    <dxf>
      <fill>
        <patternFill>
          <bgColor rgb="FF64CD00"/>
        </patternFill>
      </fill>
    </dxf>
    <dxf>
      <fill>
        <patternFill>
          <bgColor rgb="FF78FF00"/>
        </patternFill>
      </fill>
    </dxf>
    <dxf>
      <fill>
        <patternFill>
          <bgColor rgb="FF96F500"/>
        </patternFill>
      </fill>
    </dxf>
    <dxf>
      <fill>
        <patternFill>
          <bgColor rgb="FFB4FF00"/>
        </patternFill>
      </fill>
    </dxf>
    <dxf>
      <fill>
        <patternFill>
          <bgColor rgb="FFFF9600"/>
        </patternFill>
      </fill>
    </dxf>
    <dxf>
      <fill>
        <patternFill>
          <bgColor rgb="FFFF9600"/>
        </patternFill>
      </fill>
    </dxf>
    <dxf>
      <fill>
        <patternFill>
          <bgColor rgb="FFFFAF00"/>
        </patternFill>
      </fill>
    </dxf>
    <dxf>
      <fill>
        <patternFill>
          <bgColor rgb="FFFFC800"/>
        </patternFill>
      </fill>
    </dxf>
    <dxf>
      <fill>
        <patternFill>
          <bgColor rgb="FFFFE100"/>
        </patternFill>
      </fill>
    </dxf>
    <dxf>
      <fill>
        <patternFill>
          <bgColor rgb="FFFFFA00"/>
        </patternFill>
      </fill>
    </dxf>
    <dxf>
      <fill>
        <patternFill>
          <bgColor rgb="FF5AB900"/>
        </patternFill>
      </fill>
    </dxf>
    <dxf>
      <fill>
        <patternFill>
          <bgColor rgb="FF64CD00"/>
        </patternFill>
      </fill>
    </dxf>
    <dxf>
      <fill>
        <patternFill>
          <bgColor rgb="FF78FF00"/>
        </patternFill>
      </fill>
    </dxf>
    <dxf>
      <fill>
        <patternFill>
          <bgColor rgb="FF96F500"/>
        </patternFill>
      </fill>
    </dxf>
    <dxf>
      <fill>
        <patternFill>
          <bgColor rgb="FFB4FF00"/>
        </patternFill>
      </fill>
    </dxf>
    <dxf>
      <fill>
        <patternFill>
          <bgColor rgb="FFFF9600"/>
        </patternFill>
      </fill>
    </dxf>
    <dxf>
      <fill>
        <patternFill>
          <bgColor rgb="FFFF9600"/>
        </patternFill>
      </fill>
    </dxf>
    <dxf>
      <fill>
        <patternFill>
          <bgColor rgb="FFFFAF00"/>
        </patternFill>
      </fill>
    </dxf>
    <dxf>
      <fill>
        <patternFill>
          <bgColor rgb="FFFFC800"/>
        </patternFill>
      </fill>
    </dxf>
    <dxf>
      <fill>
        <patternFill>
          <bgColor rgb="FFFFE100"/>
        </patternFill>
      </fill>
    </dxf>
    <dxf>
      <fill>
        <patternFill>
          <bgColor rgb="FFFFFA00"/>
        </patternFill>
      </fill>
    </dxf>
    <dxf>
      <fill>
        <patternFill>
          <bgColor rgb="FF5AB900"/>
        </patternFill>
      </fill>
    </dxf>
    <dxf>
      <fill>
        <patternFill>
          <bgColor rgb="FF64CD00"/>
        </patternFill>
      </fill>
    </dxf>
    <dxf>
      <fill>
        <patternFill>
          <bgColor rgb="FF78FF00"/>
        </patternFill>
      </fill>
    </dxf>
    <dxf>
      <fill>
        <patternFill>
          <bgColor rgb="FF96F500"/>
        </patternFill>
      </fill>
    </dxf>
    <dxf>
      <fill>
        <patternFill>
          <bgColor rgb="FFB4FF00"/>
        </patternFill>
      </fill>
    </dxf>
    <dxf>
      <fill>
        <patternFill>
          <bgColor rgb="FFFF9600"/>
        </patternFill>
      </fill>
    </dxf>
    <dxf>
      <fill>
        <patternFill>
          <bgColor rgb="FFFF9600"/>
        </patternFill>
      </fill>
    </dxf>
    <dxf>
      <fill>
        <patternFill>
          <bgColor rgb="FFFFAF00"/>
        </patternFill>
      </fill>
    </dxf>
    <dxf>
      <fill>
        <patternFill>
          <bgColor rgb="FFFFC800"/>
        </patternFill>
      </fill>
    </dxf>
    <dxf>
      <fill>
        <patternFill>
          <bgColor rgb="FFFFE100"/>
        </patternFill>
      </fill>
    </dxf>
    <dxf>
      <fill>
        <patternFill>
          <bgColor rgb="FFFFFA00"/>
        </patternFill>
      </fill>
    </dxf>
    <dxf>
      <fill>
        <patternFill>
          <bgColor rgb="FF5AB900"/>
        </patternFill>
      </fill>
    </dxf>
    <dxf>
      <fill>
        <patternFill>
          <bgColor rgb="FF64CD00"/>
        </patternFill>
      </fill>
    </dxf>
    <dxf>
      <fill>
        <patternFill>
          <bgColor rgb="FF78FF00"/>
        </patternFill>
      </fill>
    </dxf>
    <dxf>
      <fill>
        <patternFill>
          <bgColor rgb="FF96F500"/>
        </patternFill>
      </fill>
    </dxf>
    <dxf>
      <fill>
        <patternFill>
          <bgColor rgb="FFB4FF00"/>
        </patternFill>
      </fill>
    </dxf>
    <dxf>
      <fill>
        <patternFill>
          <bgColor rgb="FFFF9600"/>
        </patternFill>
      </fill>
    </dxf>
    <dxf>
      <fill>
        <patternFill>
          <bgColor rgb="FFFF9600"/>
        </patternFill>
      </fill>
    </dxf>
    <dxf>
      <fill>
        <patternFill>
          <bgColor rgb="FFFFAF00"/>
        </patternFill>
      </fill>
    </dxf>
    <dxf>
      <fill>
        <patternFill>
          <bgColor rgb="FFFFC800"/>
        </patternFill>
      </fill>
    </dxf>
    <dxf>
      <fill>
        <patternFill>
          <bgColor rgb="FFFFE100"/>
        </patternFill>
      </fill>
    </dxf>
    <dxf>
      <fill>
        <patternFill>
          <bgColor rgb="FFFFFA00"/>
        </patternFill>
      </fill>
    </dxf>
    <dxf>
      <fill>
        <patternFill>
          <bgColor rgb="FF5AB900"/>
        </patternFill>
      </fill>
    </dxf>
    <dxf>
      <fill>
        <patternFill>
          <bgColor rgb="FF64CD00"/>
        </patternFill>
      </fill>
    </dxf>
    <dxf>
      <fill>
        <patternFill>
          <bgColor rgb="FF78FF00"/>
        </patternFill>
      </fill>
    </dxf>
    <dxf>
      <fill>
        <patternFill>
          <bgColor rgb="FF96F500"/>
        </patternFill>
      </fill>
    </dxf>
    <dxf>
      <fill>
        <patternFill>
          <bgColor rgb="FFB4FF00"/>
        </patternFill>
      </fill>
    </dxf>
    <dxf>
      <fill>
        <patternFill>
          <bgColor rgb="FFFF9600"/>
        </patternFill>
      </fill>
    </dxf>
    <dxf>
      <fill>
        <patternFill>
          <bgColor rgb="FFFF9600"/>
        </patternFill>
      </fill>
    </dxf>
    <dxf>
      <fill>
        <patternFill>
          <bgColor rgb="FFFFAF00"/>
        </patternFill>
      </fill>
    </dxf>
    <dxf>
      <fill>
        <patternFill>
          <bgColor rgb="FFFFC800"/>
        </patternFill>
      </fill>
    </dxf>
    <dxf>
      <fill>
        <patternFill>
          <bgColor rgb="FFFFE100"/>
        </patternFill>
      </fill>
    </dxf>
    <dxf>
      <fill>
        <patternFill>
          <bgColor rgb="FFFFFA00"/>
        </patternFill>
      </fill>
    </dxf>
    <dxf>
      <fill>
        <patternFill>
          <bgColor rgb="FF5AB900"/>
        </patternFill>
      </fill>
    </dxf>
    <dxf>
      <fill>
        <patternFill>
          <bgColor rgb="FF64CD00"/>
        </patternFill>
      </fill>
    </dxf>
    <dxf>
      <fill>
        <patternFill>
          <bgColor rgb="FF78FF00"/>
        </patternFill>
      </fill>
    </dxf>
    <dxf>
      <fill>
        <patternFill>
          <bgColor rgb="FF96F500"/>
        </patternFill>
      </fill>
    </dxf>
    <dxf>
      <fill>
        <patternFill>
          <bgColor rgb="FFB4FF00"/>
        </patternFill>
      </fill>
    </dxf>
    <dxf>
      <fill>
        <patternFill>
          <bgColor rgb="FFFF9600"/>
        </patternFill>
      </fill>
    </dxf>
    <dxf>
      <fill>
        <patternFill>
          <bgColor rgb="FFFF9600"/>
        </patternFill>
      </fill>
    </dxf>
    <dxf>
      <fill>
        <patternFill>
          <bgColor rgb="FFFFAF00"/>
        </patternFill>
      </fill>
    </dxf>
    <dxf>
      <fill>
        <patternFill>
          <bgColor rgb="FFFFC800"/>
        </patternFill>
      </fill>
    </dxf>
    <dxf>
      <fill>
        <patternFill>
          <bgColor rgb="FFFFE100"/>
        </patternFill>
      </fill>
    </dxf>
    <dxf>
      <fill>
        <patternFill>
          <bgColor rgb="FFFFFA00"/>
        </patternFill>
      </fill>
    </dxf>
    <dxf>
      <fill>
        <patternFill>
          <bgColor rgb="FF5AB900"/>
        </patternFill>
      </fill>
    </dxf>
    <dxf>
      <fill>
        <patternFill>
          <bgColor rgb="FF64CD00"/>
        </patternFill>
      </fill>
    </dxf>
    <dxf>
      <fill>
        <patternFill>
          <bgColor rgb="FF78FF00"/>
        </patternFill>
      </fill>
    </dxf>
    <dxf>
      <fill>
        <patternFill>
          <bgColor rgb="FF96F500"/>
        </patternFill>
      </fill>
    </dxf>
    <dxf>
      <fill>
        <patternFill>
          <bgColor rgb="FFB4FF00"/>
        </patternFill>
      </fill>
    </dxf>
    <dxf>
      <fill>
        <patternFill>
          <bgColor rgb="FFFF9600"/>
        </patternFill>
      </fill>
    </dxf>
    <dxf>
      <fill>
        <patternFill>
          <bgColor rgb="FFFF9600"/>
        </patternFill>
      </fill>
    </dxf>
    <dxf>
      <fill>
        <patternFill>
          <bgColor rgb="FFFFAF00"/>
        </patternFill>
      </fill>
    </dxf>
    <dxf>
      <fill>
        <patternFill>
          <bgColor rgb="FFFFC800"/>
        </patternFill>
      </fill>
    </dxf>
    <dxf>
      <fill>
        <patternFill>
          <bgColor rgb="FFFFE100"/>
        </patternFill>
      </fill>
    </dxf>
    <dxf>
      <fill>
        <patternFill>
          <bgColor rgb="FFFFFA00"/>
        </patternFill>
      </fill>
    </dxf>
    <dxf>
      <fill>
        <patternFill>
          <bgColor rgb="FF5AB900"/>
        </patternFill>
      </fill>
    </dxf>
    <dxf>
      <fill>
        <patternFill>
          <bgColor rgb="FF64CD00"/>
        </patternFill>
      </fill>
    </dxf>
    <dxf>
      <fill>
        <patternFill>
          <bgColor rgb="FF78FF00"/>
        </patternFill>
      </fill>
    </dxf>
    <dxf>
      <fill>
        <patternFill>
          <bgColor rgb="FF96F500"/>
        </patternFill>
      </fill>
    </dxf>
    <dxf>
      <fill>
        <patternFill>
          <bgColor rgb="FFB4FF00"/>
        </patternFill>
      </fill>
    </dxf>
    <dxf>
      <fill>
        <patternFill>
          <bgColor rgb="FFFF9600"/>
        </patternFill>
      </fill>
    </dxf>
    <dxf>
      <fill>
        <patternFill>
          <bgColor rgb="FFFF9600"/>
        </patternFill>
      </fill>
    </dxf>
    <dxf>
      <fill>
        <patternFill>
          <bgColor rgb="FFFFAF00"/>
        </patternFill>
      </fill>
    </dxf>
    <dxf>
      <fill>
        <patternFill>
          <bgColor rgb="FFFFC800"/>
        </patternFill>
      </fill>
    </dxf>
    <dxf>
      <fill>
        <patternFill>
          <bgColor rgb="FFFFE100"/>
        </patternFill>
      </fill>
    </dxf>
    <dxf>
      <fill>
        <patternFill>
          <bgColor rgb="FFFFFA00"/>
        </patternFill>
      </fill>
    </dxf>
    <dxf>
      <fill>
        <patternFill>
          <bgColor rgb="FF5AB900"/>
        </patternFill>
      </fill>
    </dxf>
    <dxf>
      <fill>
        <patternFill>
          <bgColor rgb="FF64CD00"/>
        </patternFill>
      </fill>
    </dxf>
    <dxf>
      <fill>
        <patternFill>
          <bgColor rgb="FF78FF00"/>
        </patternFill>
      </fill>
    </dxf>
    <dxf>
      <fill>
        <patternFill>
          <bgColor rgb="FF96F500"/>
        </patternFill>
      </fill>
    </dxf>
    <dxf>
      <fill>
        <patternFill>
          <bgColor rgb="FFB4FF00"/>
        </patternFill>
      </fill>
    </dxf>
    <dxf>
      <fill>
        <patternFill>
          <bgColor rgb="FFFF9600"/>
        </patternFill>
      </fill>
    </dxf>
    <dxf>
      <fill>
        <patternFill>
          <bgColor rgb="FFFF9600"/>
        </patternFill>
      </fill>
    </dxf>
    <dxf>
      <fill>
        <patternFill>
          <bgColor rgb="FFFFAF00"/>
        </patternFill>
      </fill>
    </dxf>
    <dxf>
      <fill>
        <patternFill>
          <bgColor rgb="FFFFC800"/>
        </patternFill>
      </fill>
    </dxf>
    <dxf>
      <fill>
        <patternFill>
          <bgColor rgb="FFFFE100"/>
        </patternFill>
      </fill>
    </dxf>
    <dxf>
      <fill>
        <patternFill>
          <bgColor rgb="FFFFFA00"/>
        </patternFill>
      </fill>
    </dxf>
    <dxf>
      <fill>
        <patternFill>
          <bgColor rgb="FF5AB900"/>
        </patternFill>
      </fill>
    </dxf>
    <dxf>
      <fill>
        <patternFill>
          <bgColor rgb="FF64CD00"/>
        </patternFill>
      </fill>
    </dxf>
    <dxf>
      <fill>
        <patternFill>
          <bgColor rgb="FF78FF00"/>
        </patternFill>
      </fill>
    </dxf>
    <dxf>
      <fill>
        <patternFill>
          <bgColor rgb="FF96F500"/>
        </patternFill>
      </fill>
    </dxf>
    <dxf>
      <fill>
        <patternFill>
          <bgColor rgb="FFB4FF00"/>
        </patternFill>
      </fill>
    </dxf>
    <dxf>
      <fill>
        <patternFill>
          <bgColor rgb="FFFF9600"/>
        </patternFill>
      </fill>
    </dxf>
    <dxf>
      <fill>
        <patternFill>
          <bgColor rgb="FFFF9600"/>
        </patternFill>
      </fill>
    </dxf>
    <dxf>
      <fill>
        <patternFill>
          <bgColor rgb="FFFFAF00"/>
        </patternFill>
      </fill>
    </dxf>
    <dxf>
      <fill>
        <patternFill>
          <bgColor rgb="FFFFC800"/>
        </patternFill>
      </fill>
    </dxf>
    <dxf>
      <fill>
        <patternFill>
          <bgColor rgb="FFFFE100"/>
        </patternFill>
      </fill>
    </dxf>
    <dxf>
      <fill>
        <patternFill>
          <bgColor rgb="FFFFFA00"/>
        </patternFill>
      </fill>
    </dxf>
    <dxf>
      <fill>
        <patternFill>
          <bgColor rgb="FF5AB900"/>
        </patternFill>
      </fill>
    </dxf>
    <dxf>
      <fill>
        <patternFill>
          <bgColor rgb="FF64CD00"/>
        </patternFill>
      </fill>
    </dxf>
    <dxf>
      <fill>
        <patternFill>
          <bgColor rgb="FF78FF00"/>
        </patternFill>
      </fill>
    </dxf>
    <dxf>
      <fill>
        <patternFill>
          <bgColor rgb="FF96F500"/>
        </patternFill>
      </fill>
    </dxf>
    <dxf>
      <fill>
        <patternFill>
          <bgColor rgb="FFB4FF00"/>
        </patternFill>
      </fill>
    </dxf>
    <dxf>
      <fill>
        <patternFill>
          <bgColor rgb="FFFF9600"/>
        </patternFill>
      </fill>
    </dxf>
    <dxf>
      <fill>
        <patternFill>
          <bgColor rgb="FFFF9600"/>
        </patternFill>
      </fill>
    </dxf>
    <dxf>
      <fill>
        <patternFill>
          <bgColor rgb="FFFFAF00"/>
        </patternFill>
      </fill>
    </dxf>
    <dxf>
      <fill>
        <patternFill>
          <bgColor rgb="FFFFC800"/>
        </patternFill>
      </fill>
    </dxf>
    <dxf>
      <fill>
        <patternFill>
          <bgColor rgb="FFFFE100"/>
        </patternFill>
      </fill>
    </dxf>
    <dxf>
      <fill>
        <patternFill>
          <bgColor rgb="FFFFFA00"/>
        </patternFill>
      </fill>
    </dxf>
    <dxf>
      <fill>
        <patternFill>
          <bgColor rgb="FF5AB900"/>
        </patternFill>
      </fill>
    </dxf>
    <dxf>
      <fill>
        <patternFill>
          <bgColor rgb="FF64CD00"/>
        </patternFill>
      </fill>
    </dxf>
    <dxf>
      <fill>
        <patternFill>
          <bgColor rgb="FF78FF00"/>
        </patternFill>
      </fill>
    </dxf>
    <dxf>
      <fill>
        <patternFill>
          <bgColor rgb="FF96F500"/>
        </patternFill>
      </fill>
    </dxf>
    <dxf>
      <fill>
        <patternFill>
          <bgColor rgb="FFB4FF00"/>
        </patternFill>
      </fill>
    </dxf>
    <dxf>
      <fill>
        <patternFill>
          <bgColor rgb="FFFF9600"/>
        </patternFill>
      </fill>
    </dxf>
    <dxf>
      <fill>
        <patternFill>
          <bgColor rgb="FFFF9600"/>
        </patternFill>
      </fill>
    </dxf>
    <dxf>
      <fill>
        <patternFill>
          <bgColor rgb="FFFFAF00"/>
        </patternFill>
      </fill>
    </dxf>
    <dxf>
      <fill>
        <patternFill>
          <bgColor rgb="FFFFC800"/>
        </patternFill>
      </fill>
    </dxf>
    <dxf>
      <fill>
        <patternFill>
          <bgColor rgb="FFFFE100"/>
        </patternFill>
      </fill>
    </dxf>
    <dxf>
      <fill>
        <patternFill>
          <bgColor rgb="FFFFFA00"/>
        </patternFill>
      </fill>
    </dxf>
    <dxf>
      <fill>
        <patternFill>
          <bgColor rgb="FF5AB900"/>
        </patternFill>
      </fill>
    </dxf>
    <dxf>
      <fill>
        <patternFill>
          <bgColor rgb="FF64CD00"/>
        </patternFill>
      </fill>
    </dxf>
    <dxf>
      <fill>
        <patternFill>
          <bgColor rgb="FF78FF00"/>
        </patternFill>
      </fill>
    </dxf>
    <dxf>
      <fill>
        <patternFill>
          <bgColor rgb="FF96F500"/>
        </patternFill>
      </fill>
    </dxf>
    <dxf>
      <fill>
        <patternFill>
          <bgColor rgb="FFB4FF00"/>
        </patternFill>
      </fill>
    </dxf>
    <dxf>
      <fill>
        <patternFill>
          <bgColor rgb="FFFF9600"/>
        </patternFill>
      </fill>
    </dxf>
    <dxf>
      <fill>
        <patternFill>
          <bgColor rgb="FFFF9600"/>
        </patternFill>
      </fill>
    </dxf>
    <dxf>
      <fill>
        <patternFill>
          <bgColor rgb="FFFFAF00"/>
        </patternFill>
      </fill>
    </dxf>
    <dxf>
      <fill>
        <patternFill>
          <bgColor rgb="FFFFC800"/>
        </patternFill>
      </fill>
    </dxf>
    <dxf>
      <fill>
        <patternFill>
          <bgColor rgb="FFFFE100"/>
        </patternFill>
      </fill>
    </dxf>
    <dxf>
      <fill>
        <patternFill>
          <bgColor rgb="FFFFFA00"/>
        </patternFill>
      </fill>
    </dxf>
    <dxf>
      <fill>
        <patternFill>
          <bgColor rgb="FF5AB900"/>
        </patternFill>
      </fill>
    </dxf>
    <dxf>
      <fill>
        <patternFill>
          <bgColor rgb="FF64CD00"/>
        </patternFill>
      </fill>
    </dxf>
    <dxf>
      <fill>
        <patternFill>
          <bgColor rgb="FF78FF00"/>
        </patternFill>
      </fill>
    </dxf>
    <dxf>
      <fill>
        <patternFill>
          <bgColor rgb="FF96F500"/>
        </patternFill>
      </fill>
    </dxf>
    <dxf>
      <fill>
        <patternFill>
          <bgColor rgb="FFB4FF00"/>
        </patternFill>
      </fill>
    </dxf>
    <dxf>
      <fill>
        <patternFill>
          <bgColor rgb="FFFF9600"/>
        </patternFill>
      </fill>
    </dxf>
    <dxf>
      <fill>
        <patternFill>
          <bgColor rgb="FFFF9600"/>
        </patternFill>
      </fill>
    </dxf>
    <dxf>
      <fill>
        <patternFill>
          <bgColor rgb="FFFFAF00"/>
        </patternFill>
      </fill>
    </dxf>
    <dxf>
      <fill>
        <patternFill>
          <bgColor rgb="FFFFC800"/>
        </patternFill>
      </fill>
    </dxf>
    <dxf>
      <fill>
        <patternFill>
          <bgColor rgb="FFFFE100"/>
        </patternFill>
      </fill>
    </dxf>
    <dxf>
      <fill>
        <patternFill>
          <bgColor rgb="FFFFFA00"/>
        </patternFill>
      </fill>
    </dxf>
    <dxf>
      <fill>
        <patternFill>
          <bgColor rgb="FF5AB900"/>
        </patternFill>
      </fill>
    </dxf>
    <dxf>
      <fill>
        <patternFill>
          <bgColor rgb="FF64CD00"/>
        </patternFill>
      </fill>
    </dxf>
    <dxf>
      <fill>
        <patternFill>
          <bgColor rgb="FF78FF00"/>
        </patternFill>
      </fill>
    </dxf>
    <dxf>
      <fill>
        <patternFill>
          <bgColor rgb="FF96F500"/>
        </patternFill>
      </fill>
    </dxf>
    <dxf>
      <fill>
        <patternFill>
          <bgColor rgb="FFB4FF00"/>
        </patternFill>
      </fill>
    </dxf>
    <dxf>
      <fill>
        <patternFill>
          <bgColor rgb="FFFF9600"/>
        </patternFill>
      </fill>
    </dxf>
    <dxf>
      <fill>
        <patternFill>
          <bgColor rgb="FFFF9600"/>
        </patternFill>
      </fill>
    </dxf>
    <dxf>
      <fill>
        <patternFill>
          <bgColor rgb="FFFFAF00"/>
        </patternFill>
      </fill>
    </dxf>
    <dxf>
      <fill>
        <patternFill>
          <bgColor rgb="FFFFC800"/>
        </patternFill>
      </fill>
    </dxf>
    <dxf>
      <fill>
        <patternFill>
          <bgColor rgb="FFFFE100"/>
        </patternFill>
      </fill>
    </dxf>
    <dxf>
      <fill>
        <patternFill>
          <bgColor rgb="FFFFFA00"/>
        </patternFill>
      </fill>
    </dxf>
    <dxf>
      <fill>
        <patternFill>
          <bgColor rgb="FF5AB900"/>
        </patternFill>
      </fill>
    </dxf>
    <dxf>
      <fill>
        <patternFill>
          <bgColor rgb="FF64CD00"/>
        </patternFill>
      </fill>
    </dxf>
    <dxf>
      <fill>
        <patternFill>
          <bgColor rgb="FF78FF00"/>
        </patternFill>
      </fill>
    </dxf>
    <dxf>
      <fill>
        <patternFill>
          <bgColor rgb="FF96F500"/>
        </patternFill>
      </fill>
    </dxf>
    <dxf>
      <fill>
        <patternFill>
          <bgColor rgb="FFB4FF00"/>
        </patternFill>
      </fill>
    </dxf>
    <dxf>
      <fill>
        <patternFill>
          <bgColor rgb="FFFF9600"/>
        </patternFill>
      </fill>
    </dxf>
    <dxf>
      <fill>
        <patternFill>
          <bgColor rgb="FFFF9600"/>
        </patternFill>
      </fill>
    </dxf>
    <dxf>
      <fill>
        <patternFill>
          <bgColor rgb="FFFFAF00"/>
        </patternFill>
      </fill>
    </dxf>
    <dxf>
      <fill>
        <patternFill>
          <bgColor rgb="FFFFC800"/>
        </patternFill>
      </fill>
    </dxf>
    <dxf>
      <fill>
        <patternFill>
          <bgColor rgb="FFFFE100"/>
        </patternFill>
      </fill>
    </dxf>
    <dxf>
      <fill>
        <patternFill>
          <bgColor rgb="FFFFFA00"/>
        </patternFill>
      </fill>
    </dxf>
    <dxf>
      <fill>
        <patternFill>
          <bgColor rgb="FF5AB900"/>
        </patternFill>
      </fill>
    </dxf>
    <dxf>
      <fill>
        <patternFill>
          <bgColor rgb="FF64CD00"/>
        </patternFill>
      </fill>
    </dxf>
    <dxf>
      <fill>
        <patternFill>
          <bgColor rgb="FF78FF00"/>
        </patternFill>
      </fill>
    </dxf>
    <dxf>
      <fill>
        <patternFill>
          <bgColor rgb="FF96F500"/>
        </patternFill>
      </fill>
    </dxf>
    <dxf>
      <fill>
        <patternFill>
          <bgColor rgb="FFB4FF00"/>
        </patternFill>
      </fill>
    </dxf>
    <dxf>
      <fill>
        <patternFill>
          <bgColor rgb="FFFF9600"/>
        </patternFill>
      </fill>
    </dxf>
    <dxf>
      <fill>
        <patternFill>
          <bgColor rgb="FFFF9600"/>
        </patternFill>
      </fill>
    </dxf>
    <dxf>
      <fill>
        <patternFill>
          <bgColor rgb="FFFFAF00"/>
        </patternFill>
      </fill>
    </dxf>
    <dxf>
      <fill>
        <patternFill>
          <bgColor rgb="FFFFC800"/>
        </patternFill>
      </fill>
    </dxf>
    <dxf>
      <fill>
        <patternFill>
          <bgColor rgb="FFFFE100"/>
        </patternFill>
      </fill>
    </dxf>
    <dxf>
      <fill>
        <patternFill>
          <bgColor rgb="FFFFFA00"/>
        </patternFill>
      </fill>
    </dxf>
    <dxf>
      <fill>
        <patternFill>
          <bgColor rgb="FF5AB900"/>
        </patternFill>
      </fill>
    </dxf>
    <dxf>
      <fill>
        <patternFill>
          <bgColor rgb="FF64CD00"/>
        </patternFill>
      </fill>
    </dxf>
    <dxf>
      <fill>
        <patternFill>
          <bgColor rgb="FF78FF00"/>
        </patternFill>
      </fill>
    </dxf>
    <dxf>
      <fill>
        <patternFill>
          <bgColor rgb="FF96F500"/>
        </patternFill>
      </fill>
    </dxf>
    <dxf>
      <fill>
        <patternFill>
          <bgColor rgb="FFB4FF00"/>
        </patternFill>
      </fill>
    </dxf>
    <dxf>
      <fill>
        <patternFill>
          <bgColor rgb="FFFF9600"/>
        </patternFill>
      </fill>
    </dxf>
    <dxf>
      <fill>
        <patternFill>
          <bgColor rgb="FFFF9600"/>
        </patternFill>
      </fill>
    </dxf>
    <dxf>
      <fill>
        <patternFill>
          <bgColor rgb="FFFFAF00"/>
        </patternFill>
      </fill>
    </dxf>
    <dxf>
      <fill>
        <patternFill>
          <bgColor rgb="FFFFC800"/>
        </patternFill>
      </fill>
    </dxf>
    <dxf>
      <fill>
        <patternFill>
          <bgColor rgb="FFFFE100"/>
        </patternFill>
      </fill>
    </dxf>
    <dxf>
      <fill>
        <patternFill>
          <bgColor rgb="FFFFFA00"/>
        </patternFill>
      </fill>
    </dxf>
    <dxf>
      <fill>
        <patternFill>
          <bgColor rgb="FF5AB900"/>
        </patternFill>
      </fill>
    </dxf>
    <dxf>
      <fill>
        <patternFill>
          <bgColor rgb="FF64CD00"/>
        </patternFill>
      </fill>
    </dxf>
    <dxf>
      <fill>
        <patternFill>
          <bgColor rgb="FF78FF00"/>
        </patternFill>
      </fill>
    </dxf>
    <dxf>
      <fill>
        <patternFill>
          <bgColor rgb="FF96F500"/>
        </patternFill>
      </fill>
    </dxf>
    <dxf>
      <fill>
        <patternFill>
          <bgColor rgb="FFB4FF00"/>
        </patternFill>
      </fill>
    </dxf>
    <dxf>
      <fill>
        <patternFill>
          <bgColor rgb="FFFF9600"/>
        </patternFill>
      </fill>
    </dxf>
    <dxf>
      <fill>
        <patternFill>
          <bgColor rgb="FFFF9600"/>
        </patternFill>
      </fill>
    </dxf>
    <dxf>
      <fill>
        <patternFill>
          <bgColor rgb="FFFFAF00"/>
        </patternFill>
      </fill>
    </dxf>
    <dxf>
      <fill>
        <patternFill>
          <bgColor rgb="FFFFC800"/>
        </patternFill>
      </fill>
    </dxf>
    <dxf>
      <fill>
        <patternFill>
          <bgColor rgb="FFFFE100"/>
        </patternFill>
      </fill>
    </dxf>
    <dxf>
      <fill>
        <patternFill>
          <bgColor rgb="FFFFFA00"/>
        </patternFill>
      </fill>
    </dxf>
    <dxf>
      <fill>
        <patternFill>
          <bgColor rgb="FF5AB900"/>
        </patternFill>
      </fill>
    </dxf>
    <dxf>
      <fill>
        <patternFill>
          <bgColor rgb="FF64CD00"/>
        </patternFill>
      </fill>
    </dxf>
    <dxf>
      <fill>
        <patternFill>
          <bgColor rgb="FF78FF00"/>
        </patternFill>
      </fill>
    </dxf>
    <dxf>
      <fill>
        <patternFill>
          <bgColor rgb="FF96F500"/>
        </patternFill>
      </fill>
    </dxf>
    <dxf>
      <fill>
        <patternFill>
          <bgColor rgb="FFB4FF00"/>
        </patternFill>
      </fill>
    </dxf>
    <dxf>
      <fill>
        <patternFill>
          <bgColor rgb="FFFF9600"/>
        </patternFill>
      </fill>
    </dxf>
    <dxf>
      <fill>
        <patternFill>
          <bgColor rgb="FFFF9600"/>
        </patternFill>
      </fill>
    </dxf>
    <dxf>
      <fill>
        <patternFill>
          <bgColor rgb="FFFFAF00"/>
        </patternFill>
      </fill>
    </dxf>
    <dxf>
      <fill>
        <patternFill>
          <bgColor rgb="FFFFC800"/>
        </patternFill>
      </fill>
    </dxf>
    <dxf>
      <fill>
        <patternFill>
          <bgColor rgb="FFFFE100"/>
        </patternFill>
      </fill>
    </dxf>
    <dxf>
      <fill>
        <patternFill>
          <bgColor rgb="FFFFFA00"/>
        </patternFill>
      </fill>
    </dxf>
    <dxf>
      <fill>
        <patternFill>
          <bgColor rgb="FF5AB900"/>
        </patternFill>
      </fill>
    </dxf>
    <dxf>
      <fill>
        <patternFill>
          <bgColor rgb="FF64CD00"/>
        </patternFill>
      </fill>
    </dxf>
    <dxf>
      <fill>
        <patternFill>
          <bgColor rgb="FF78FF00"/>
        </patternFill>
      </fill>
    </dxf>
    <dxf>
      <fill>
        <patternFill>
          <bgColor rgb="FF96F500"/>
        </patternFill>
      </fill>
    </dxf>
    <dxf>
      <fill>
        <patternFill>
          <bgColor rgb="FFB4FF00"/>
        </patternFill>
      </fill>
    </dxf>
    <dxf>
      <fill>
        <patternFill>
          <bgColor rgb="FFFF9600"/>
        </patternFill>
      </fill>
    </dxf>
    <dxf>
      <fill>
        <patternFill>
          <bgColor rgb="FFFF9600"/>
        </patternFill>
      </fill>
    </dxf>
    <dxf>
      <fill>
        <patternFill>
          <bgColor rgb="FFFFAF00"/>
        </patternFill>
      </fill>
    </dxf>
    <dxf>
      <fill>
        <patternFill>
          <bgColor rgb="FFFFC800"/>
        </patternFill>
      </fill>
    </dxf>
    <dxf>
      <fill>
        <patternFill>
          <bgColor rgb="FFFFE100"/>
        </patternFill>
      </fill>
    </dxf>
    <dxf>
      <fill>
        <patternFill>
          <bgColor rgb="FFFFFA00"/>
        </patternFill>
      </fill>
    </dxf>
    <dxf>
      <fill>
        <patternFill>
          <bgColor rgb="FF5AB900"/>
        </patternFill>
      </fill>
    </dxf>
    <dxf>
      <fill>
        <patternFill>
          <bgColor rgb="FF64CD00"/>
        </patternFill>
      </fill>
    </dxf>
    <dxf>
      <fill>
        <patternFill>
          <bgColor rgb="FF78FF00"/>
        </patternFill>
      </fill>
    </dxf>
    <dxf>
      <fill>
        <patternFill>
          <bgColor rgb="FF96F500"/>
        </patternFill>
      </fill>
    </dxf>
    <dxf>
      <fill>
        <patternFill>
          <bgColor rgb="FFB4FF00"/>
        </patternFill>
      </fill>
    </dxf>
    <dxf>
      <fill>
        <patternFill>
          <bgColor rgb="FFFF9600"/>
        </patternFill>
      </fill>
    </dxf>
    <dxf>
      <fill>
        <patternFill>
          <bgColor rgb="FFFF9600"/>
        </patternFill>
      </fill>
    </dxf>
    <dxf>
      <fill>
        <patternFill>
          <bgColor rgb="FFFFAF00"/>
        </patternFill>
      </fill>
    </dxf>
    <dxf>
      <fill>
        <patternFill>
          <bgColor rgb="FFFFC800"/>
        </patternFill>
      </fill>
    </dxf>
    <dxf>
      <fill>
        <patternFill>
          <bgColor rgb="FFFFE100"/>
        </patternFill>
      </fill>
    </dxf>
    <dxf>
      <fill>
        <patternFill>
          <bgColor rgb="FFFFFA00"/>
        </patternFill>
      </fill>
    </dxf>
    <dxf>
      <fill>
        <patternFill>
          <bgColor rgb="FF5AB900"/>
        </patternFill>
      </fill>
    </dxf>
    <dxf>
      <fill>
        <patternFill>
          <bgColor rgb="FF64CD00"/>
        </patternFill>
      </fill>
    </dxf>
    <dxf>
      <fill>
        <patternFill>
          <bgColor rgb="FF78FF00"/>
        </patternFill>
      </fill>
    </dxf>
    <dxf>
      <fill>
        <patternFill>
          <bgColor rgb="FF96F500"/>
        </patternFill>
      </fill>
    </dxf>
    <dxf>
      <fill>
        <patternFill>
          <bgColor rgb="FFB4FF00"/>
        </patternFill>
      </fill>
    </dxf>
    <dxf>
      <fill>
        <patternFill>
          <bgColor rgb="FFFF9600"/>
        </patternFill>
      </fill>
    </dxf>
    <dxf>
      <fill>
        <patternFill>
          <bgColor rgb="FFFF9600"/>
        </patternFill>
      </fill>
    </dxf>
    <dxf>
      <fill>
        <patternFill>
          <bgColor rgb="FFFFAF00"/>
        </patternFill>
      </fill>
    </dxf>
    <dxf>
      <fill>
        <patternFill>
          <bgColor rgb="FFFFC800"/>
        </patternFill>
      </fill>
    </dxf>
    <dxf>
      <fill>
        <patternFill>
          <bgColor rgb="FFFFE100"/>
        </patternFill>
      </fill>
    </dxf>
    <dxf>
      <fill>
        <patternFill>
          <bgColor rgb="FFFFFA00"/>
        </patternFill>
      </fill>
    </dxf>
    <dxf>
      <fill>
        <patternFill>
          <bgColor rgb="FF5AB900"/>
        </patternFill>
      </fill>
    </dxf>
    <dxf>
      <fill>
        <patternFill>
          <bgColor rgb="FF64CD00"/>
        </patternFill>
      </fill>
    </dxf>
    <dxf>
      <fill>
        <patternFill>
          <bgColor rgb="FF78FF00"/>
        </patternFill>
      </fill>
    </dxf>
    <dxf>
      <fill>
        <patternFill>
          <bgColor rgb="FF96F500"/>
        </patternFill>
      </fill>
    </dxf>
    <dxf>
      <fill>
        <patternFill>
          <bgColor rgb="FFB4FF00"/>
        </patternFill>
      </fill>
    </dxf>
    <dxf>
      <fill>
        <patternFill>
          <bgColor rgb="FFFF9600"/>
        </patternFill>
      </fill>
    </dxf>
    <dxf>
      <fill>
        <patternFill>
          <bgColor rgb="FFFF9600"/>
        </patternFill>
      </fill>
    </dxf>
    <dxf>
      <fill>
        <patternFill>
          <bgColor rgb="FFFFAF00"/>
        </patternFill>
      </fill>
    </dxf>
    <dxf>
      <fill>
        <patternFill>
          <bgColor rgb="FFFFC800"/>
        </patternFill>
      </fill>
    </dxf>
    <dxf>
      <fill>
        <patternFill>
          <bgColor rgb="FFFFE100"/>
        </patternFill>
      </fill>
    </dxf>
    <dxf>
      <fill>
        <patternFill>
          <bgColor rgb="FFFFFA00"/>
        </patternFill>
      </fill>
    </dxf>
    <dxf>
      <fill>
        <patternFill>
          <bgColor rgb="FF5AB900"/>
        </patternFill>
      </fill>
    </dxf>
    <dxf>
      <fill>
        <patternFill>
          <bgColor rgb="FF64CD00"/>
        </patternFill>
      </fill>
    </dxf>
    <dxf>
      <fill>
        <patternFill>
          <bgColor rgb="FF78FF00"/>
        </patternFill>
      </fill>
    </dxf>
    <dxf>
      <fill>
        <patternFill>
          <bgColor rgb="FF96F500"/>
        </patternFill>
      </fill>
    </dxf>
    <dxf>
      <fill>
        <patternFill>
          <bgColor rgb="FFB4FF00"/>
        </patternFill>
      </fill>
    </dxf>
    <dxf>
      <fill>
        <patternFill>
          <bgColor rgb="FFFF9600"/>
        </patternFill>
      </fill>
    </dxf>
    <dxf>
      <fill>
        <patternFill>
          <bgColor rgb="FFFF9600"/>
        </patternFill>
      </fill>
    </dxf>
    <dxf>
      <fill>
        <patternFill>
          <bgColor rgb="FFFFAF00"/>
        </patternFill>
      </fill>
    </dxf>
    <dxf>
      <fill>
        <patternFill>
          <bgColor rgb="FFFFC800"/>
        </patternFill>
      </fill>
    </dxf>
    <dxf>
      <fill>
        <patternFill>
          <bgColor rgb="FFFFE100"/>
        </patternFill>
      </fill>
    </dxf>
    <dxf>
      <fill>
        <patternFill>
          <bgColor rgb="FFFFFA00"/>
        </patternFill>
      </fill>
    </dxf>
    <dxf>
      <fill>
        <patternFill>
          <bgColor rgb="FF5AB900"/>
        </patternFill>
      </fill>
    </dxf>
    <dxf>
      <fill>
        <patternFill>
          <bgColor rgb="FF64CD00"/>
        </patternFill>
      </fill>
    </dxf>
    <dxf>
      <fill>
        <patternFill>
          <bgColor rgb="FF78FF00"/>
        </patternFill>
      </fill>
    </dxf>
    <dxf>
      <fill>
        <patternFill>
          <bgColor rgb="FF96F500"/>
        </patternFill>
      </fill>
    </dxf>
    <dxf>
      <fill>
        <patternFill>
          <bgColor rgb="FFB4FF00"/>
        </patternFill>
      </fill>
    </dxf>
    <dxf>
      <fill>
        <patternFill>
          <bgColor rgb="FFFF9600"/>
        </patternFill>
      </fill>
    </dxf>
    <dxf>
      <fill>
        <patternFill>
          <bgColor rgb="FFFF9600"/>
        </patternFill>
      </fill>
    </dxf>
    <dxf>
      <fill>
        <patternFill>
          <bgColor rgb="FFFFAF00"/>
        </patternFill>
      </fill>
    </dxf>
    <dxf>
      <fill>
        <patternFill>
          <bgColor rgb="FFFFC800"/>
        </patternFill>
      </fill>
    </dxf>
    <dxf>
      <fill>
        <patternFill>
          <bgColor rgb="FFFFE100"/>
        </patternFill>
      </fill>
    </dxf>
    <dxf>
      <fill>
        <patternFill>
          <bgColor rgb="FFFFFA00"/>
        </patternFill>
      </fill>
    </dxf>
    <dxf>
      <fill>
        <patternFill>
          <bgColor rgb="FF5AB900"/>
        </patternFill>
      </fill>
    </dxf>
    <dxf>
      <fill>
        <patternFill>
          <bgColor rgb="FF64CD00"/>
        </patternFill>
      </fill>
    </dxf>
    <dxf>
      <fill>
        <patternFill>
          <bgColor rgb="FF78FF00"/>
        </patternFill>
      </fill>
    </dxf>
    <dxf>
      <fill>
        <patternFill>
          <bgColor rgb="FF96F500"/>
        </patternFill>
      </fill>
    </dxf>
    <dxf>
      <fill>
        <patternFill>
          <bgColor rgb="FFB4FF00"/>
        </patternFill>
      </fill>
    </dxf>
    <dxf>
      <fill>
        <patternFill>
          <bgColor rgb="FFFF9600"/>
        </patternFill>
      </fill>
    </dxf>
    <dxf>
      <fill>
        <patternFill>
          <bgColor rgb="FFFF9600"/>
        </patternFill>
      </fill>
    </dxf>
    <dxf>
      <fill>
        <patternFill>
          <bgColor rgb="FFFFAF00"/>
        </patternFill>
      </fill>
    </dxf>
    <dxf>
      <fill>
        <patternFill>
          <bgColor rgb="FFFFC800"/>
        </patternFill>
      </fill>
    </dxf>
    <dxf>
      <fill>
        <patternFill>
          <bgColor rgb="FFFFE100"/>
        </patternFill>
      </fill>
    </dxf>
    <dxf>
      <fill>
        <patternFill>
          <bgColor rgb="FFFFFA00"/>
        </patternFill>
      </fill>
    </dxf>
    <dxf>
      <fill>
        <patternFill>
          <bgColor rgb="FF5AB900"/>
        </patternFill>
      </fill>
    </dxf>
    <dxf>
      <fill>
        <patternFill>
          <bgColor rgb="FF64CD00"/>
        </patternFill>
      </fill>
    </dxf>
    <dxf>
      <fill>
        <patternFill>
          <bgColor rgb="FF78FF00"/>
        </patternFill>
      </fill>
    </dxf>
    <dxf>
      <fill>
        <patternFill>
          <bgColor rgb="FF96F500"/>
        </patternFill>
      </fill>
    </dxf>
    <dxf>
      <fill>
        <patternFill>
          <bgColor rgb="FFB4FF00"/>
        </patternFill>
      </fill>
    </dxf>
    <dxf>
      <fill>
        <patternFill>
          <bgColor rgb="FFFF9600"/>
        </patternFill>
      </fill>
    </dxf>
    <dxf>
      <fill>
        <patternFill>
          <bgColor rgb="FFFF9600"/>
        </patternFill>
      </fill>
    </dxf>
    <dxf>
      <fill>
        <patternFill>
          <bgColor rgb="FFFFAF00"/>
        </patternFill>
      </fill>
    </dxf>
    <dxf>
      <fill>
        <patternFill>
          <bgColor rgb="FFFFC800"/>
        </patternFill>
      </fill>
    </dxf>
    <dxf>
      <fill>
        <patternFill>
          <bgColor rgb="FFFFE100"/>
        </patternFill>
      </fill>
    </dxf>
    <dxf>
      <fill>
        <patternFill>
          <bgColor rgb="FFFFFA00"/>
        </patternFill>
      </fill>
    </dxf>
    <dxf>
      <fill>
        <patternFill>
          <bgColor rgb="FF5AB900"/>
        </patternFill>
      </fill>
    </dxf>
    <dxf>
      <fill>
        <patternFill>
          <bgColor rgb="FF64CD00"/>
        </patternFill>
      </fill>
    </dxf>
    <dxf>
      <fill>
        <patternFill>
          <bgColor rgb="FF78FF00"/>
        </patternFill>
      </fill>
    </dxf>
    <dxf>
      <fill>
        <patternFill>
          <bgColor rgb="FF96F500"/>
        </patternFill>
      </fill>
    </dxf>
    <dxf>
      <fill>
        <patternFill>
          <bgColor rgb="FFB4FF00"/>
        </patternFill>
      </fill>
    </dxf>
    <dxf>
      <fill>
        <patternFill>
          <bgColor rgb="FFFF9600"/>
        </patternFill>
      </fill>
    </dxf>
    <dxf>
      <fill>
        <patternFill>
          <bgColor rgb="FFFF9600"/>
        </patternFill>
      </fill>
    </dxf>
    <dxf>
      <fill>
        <patternFill>
          <bgColor rgb="FFFFAF00"/>
        </patternFill>
      </fill>
    </dxf>
    <dxf>
      <fill>
        <patternFill>
          <bgColor rgb="FFFFC800"/>
        </patternFill>
      </fill>
    </dxf>
    <dxf>
      <fill>
        <patternFill>
          <bgColor rgb="FFFFE100"/>
        </patternFill>
      </fill>
    </dxf>
    <dxf>
      <fill>
        <patternFill>
          <bgColor rgb="FFFFFA00"/>
        </patternFill>
      </fill>
    </dxf>
    <dxf>
      <fill>
        <patternFill>
          <bgColor rgb="FF5AB900"/>
        </patternFill>
      </fill>
    </dxf>
    <dxf>
      <fill>
        <patternFill>
          <bgColor rgb="FF64CD00"/>
        </patternFill>
      </fill>
    </dxf>
    <dxf>
      <fill>
        <patternFill>
          <bgColor rgb="FF78FF00"/>
        </patternFill>
      </fill>
    </dxf>
    <dxf>
      <fill>
        <patternFill>
          <bgColor rgb="FF96F500"/>
        </patternFill>
      </fill>
    </dxf>
    <dxf>
      <fill>
        <patternFill>
          <bgColor rgb="FFB4FF00"/>
        </patternFill>
      </fill>
    </dxf>
    <dxf>
      <fill>
        <patternFill>
          <bgColor rgb="FFFF9600"/>
        </patternFill>
      </fill>
    </dxf>
    <dxf>
      <fill>
        <patternFill>
          <bgColor rgb="FFFF9600"/>
        </patternFill>
      </fill>
    </dxf>
    <dxf>
      <fill>
        <patternFill>
          <bgColor rgb="FFFFAF00"/>
        </patternFill>
      </fill>
    </dxf>
    <dxf>
      <fill>
        <patternFill>
          <bgColor rgb="FFFFC800"/>
        </patternFill>
      </fill>
    </dxf>
    <dxf>
      <fill>
        <patternFill>
          <bgColor rgb="FFFFE100"/>
        </patternFill>
      </fill>
    </dxf>
    <dxf>
      <fill>
        <patternFill>
          <bgColor rgb="FFFFFA00"/>
        </patternFill>
      </fill>
    </dxf>
    <dxf>
      <fill>
        <patternFill>
          <bgColor rgb="FF5AB900"/>
        </patternFill>
      </fill>
    </dxf>
    <dxf>
      <fill>
        <patternFill>
          <bgColor rgb="FF64CD00"/>
        </patternFill>
      </fill>
    </dxf>
    <dxf>
      <fill>
        <patternFill>
          <bgColor rgb="FF78FF00"/>
        </patternFill>
      </fill>
    </dxf>
    <dxf>
      <fill>
        <patternFill>
          <bgColor rgb="FF96F500"/>
        </patternFill>
      </fill>
    </dxf>
    <dxf>
      <fill>
        <patternFill>
          <bgColor rgb="FFB4FF00"/>
        </patternFill>
      </fill>
    </dxf>
    <dxf>
      <fill>
        <patternFill>
          <bgColor rgb="FFFF9600"/>
        </patternFill>
      </fill>
    </dxf>
    <dxf>
      <fill>
        <patternFill>
          <bgColor rgb="FFFF9600"/>
        </patternFill>
      </fill>
    </dxf>
    <dxf>
      <fill>
        <patternFill>
          <bgColor rgb="FFFFAF00"/>
        </patternFill>
      </fill>
    </dxf>
    <dxf>
      <fill>
        <patternFill>
          <bgColor rgb="FFFFC800"/>
        </patternFill>
      </fill>
    </dxf>
    <dxf>
      <fill>
        <patternFill>
          <bgColor rgb="FFFFE100"/>
        </patternFill>
      </fill>
    </dxf>
    <dxf>
      <fill>
        <patternFill>
          <bgColor rgb="FFFFFA00"/>
        </patternFill>
      </fill>
    </dxf>
    <dxf>
      <fill>
        <patternFill>
          <bgColor rgb="FF5AB900"/>
        </patternFill>
      </fill>
    </dxf>
    <dxf>
      <fill>
        <patternFill>
          <bgColor rgb="FF64CD00"/>
        </patternFill>
      </fill>
    </dxf>
    <dxf>
      <fill>
        <patternFill>
          <bgColor rgb="FF78FF00"/>
        </patternFill>
      </fill>
    </dxf>
    <dxf>
      <fill>
        <patternFill>
          <bgColor rgb="FF96F500"/>
        </patternFill>
      </fill>
    </dxf>
    <dxf>
      <fill>
        <patternFill>
          <bgColor rgb="FFB4FF00"/>
        </patternFill>
      </fill>
    </dxf>
    <dxf>
      <fill>
        <patternFill>
          <bgColor rgb="FFFF9600"/>
        </patternFill>
      </fill>
    </dxf>
    <dxf>
      <fill>
        <patternFill>
          <bgColor rgb="FFFF9600"/>
        </patternFill>
      </fill>
    </dxf>
    <dxf>
      <fill>
        <patternFill>
          <bgColor rgb="FFFFAF00"/>
        </patternFill>
      </fill>
    </dxf>
    <dxf>
      <fill>
        <patternFill>
          <bgColor rgb="FFFFC800"/>
        </patternFill>
      </fill>
    </dxf>
    <dxf>
      <fill>
        <patternFill>
          <bgColor rgb="FFFFE100"/>
        </patternFill>
      </fill>
    </dxf>
    <dxf>
      <fill>
        <patternFill>
          <bgColor rgb="FFFFFA00"/>
        </patternFill>
      </fill>
    </dxf>
    <dxf>
      <fill>
        <patternFill>
          <bgColor rgb="FF5AB900"/>
        </patternFill>
      </fill>
    </dxf>
    <dxf>
      <fill>
        <patternFill>
          <bgColor rgb="FF64CD00"/>
        </patternFill>
      </fill>
    </dxf>
    <dxf>
      <fill>
        <patternFill>
          <bgColor rgb="FF78FF00"/>
        </patternFill>
      </fill>
    </dxf>
    <dxf>
      <fill>
        <patternFill>
          <bgColor rgb="FF96F500"/>
        </patternFill>
      </fill>
    </dxf>
    <dxf>
      <fill>
        <patternFill>
          <bgColor rgb="FFB4FF00"/>
        </patternFill>
      </fill>
    </dxf>
    <dxf>
      <fill>
        <patternFill>
          <bgColor rgb="FFFF9600"/>
        </patternFill>
      </fill>
    </dxf>
    <dxf>
      <fill>
        <patternFill>
          <bgColor rgb="FFFF9600"/>
        </patternFill>
      </fill>
    </dxf>
    <dxf>
      <fill>
        <patternFill>
          <bgColor rgb="FFFFAF00"/>
        </patternFill>
      </fill>
    </dxf>
    <dxf>
      <fill>
        <patternFill>
          <bgColor rgb="FFFFC800"/>
        </patternFill>
      </fill>
    </dxf>
    <dxf>
      <fill>
        <patternFill>
          <bgColor rgb="FFFFE100"/>
        </patternFill>
      </fill>
    </dxf>
    <dxf>
      <fill>
        <patternFill>
          <bgColor rgb="FFFFFA00"/>
        </patternFill>
      </fill>
    </dxf>
    <dxf>
      <fill>
        <patternFill>
          <bgColor rgb="FF5AB900"/>
        </patternFill>
      </fill>
    </dxf>
    <dxf>
      <fill>
        <patternFill>
          <bgColor rgb="FF64CD00"/>
        </patternFill>
      </fill>
    </dxf>
    <dxf>
      <fill>
        <patternFill>
          <bgColor rgb="FF78FF00"/>
        </patternFill>
      </fill>
    </dxf>
    <dxf>
      <fill>
        <patternFill>
          <bgColor rgb="FF96F500"/>
        </patternFill>
      </fill>
    </dxf>
    <dxf>
      <fill>
        <patternFill>
          <bgColor rgb="FFB4FF00"/>
        </patternFill>
      </fill>
    </dxf>
    <dxf>
      <fill>
        <patternFill>
          <bgColor rgb="FFFF9600"/>
        </patternFill>
      </fill>
    </dxf>
    <dxf>
      <fill>
        <patternFill>
          <bgColor rgb="FFFF9600"/>
        </patternFill>
      </fill>
    </dxf>
    <dxf>
      <fill>
        <patternFill>
          <bgColor rgb="FFFFAF00"/>
        </patternFill>
      </fill>
    </dxf>
    <dxf>
      <fill>
        <patternFill>
          <bgColor rgb="FFFFC800"/>
        </patternFill>
      </fill>
    </dxf>
    <dxf>
      <fill>
        <patternFill>
          <bgColor rgb="FFFFE100"/>
        </patternFill>
      </fill>
    </dxf>
    <dxf>
      <fill>
        <patternFill>
          <bgColor rgb="FFFFFA00"/>
        </patternFill>
      </fill>
    </dxf>
    <dxf>
      <fill>
        <patternFill>
          <bgColor rgb="FF5AB900"/>
        </patternFill>
      </fill>
    </dxf>
    <dxf>
      <fill>
        <patternFill>
          <bgColor rgb="FF64CD00"/>
        </patternFill>
      </fill>
    </dxf>
    <dxf>
      <fill>
        <patternFill>
          <bgColor rgb="FF78FF00"/>
        </patternFill>
      </fill>
    </dxf>
    <dxf>
      <fill>
        <patternFill>
          <bgColor rgb="FF96F500"/>
        </patternFill>
      </fill>
    </dxf>
    <dxf>
      <fill>
        <patternFill>
          <bgColor rgb="FFB4FF00"/>
        </patternFill>
      </fill>
    </dxf>
    <dxf>
      <fill>
        <patternFill>
          <bgColor rgb="FFFF9600"/>
        </patternFill>
      </fill>
    </dxf>
    <dxf>
      <fill>
        <patternFill>
          <bgColor rgb="FFFF9600"/>
        </patternFill>
      </fill>
    </dxf>
    <dxf>
      <fill>
        <patternFill>
          <bgColor rgb="FFFFAF00"/>
        </patternFill>
      </fill>
    </dxf>
    <dxf>
      <fill>
        <patternFill>
          <bgColor rgb="FFFFC800"/>
        </patternFill>
      </fill>
    </dxf>
    <dxf>
      <fill>
        <patternFill>
          <bgColor rgb="FFFFE100"/>
        </patternFill>
      </fill>
    </dxf>
    <dxf>
      <fill>
        <patternFill>
          <bgColor rgb="FFFFFA00"/>
        </patternFill>
      </fill>
    </dxf>
    <dxf>
      <fill>
        <patternFill>
          <bgColor rgb="FF5AB900"/>
        </patternFill>
      </fill>
    </dxf>
    <dxf>
      <fill>
        <patternFill>
          <bgColor rgb="FF64CD00"/>
        </patternFill>
      </fill>
    </dxf>
    <dxf>
      <fill>
        <patternFill>
          <bgColor rgb="FF78FF00"/>
        </patternFill>
      </fill>
    </dxf>
    <dxf>
      <fill>
        <patternFill>
          <bgColor rgb="FF96F500"/>
        </patternFill>
      </fill>
    </dxf>
    <dxf>
      <fill>
        <patternFill>
          <bgColor rgb="FFB4FF00"/>
        </patternFill>
      </fill>
    </dxf>
    <dxf>
      <fill>
        <patternFill>
          <bgColor rgb="FFFF9600"/>
        </patternFill>
      </fill>
    </dxf>
    <dxf>
      <fill>
        <patternFill>
          <bgColor rgb="FFFF9600"/>
        </patternFill>
      </fill>
    </dxf>
    <dxf>
      <fill>
        <patternFill>
          <bgColor rgb="FFFFAF00"/>
        </patternFill>
      </fill>
    </dxf>
    <dxf>
      <fill>
        <patternFill>
          <bgColor rgb="FFFFC800"/>
        </patternFill>
      </fill>
    </dxf>
    <dxf>
      <fill>
        <patternFill>
          <bgColor rgb="FFFFE100"/>
        </patternFill>
      </fill>
    </dxf>
    <dxf>
      <fill>
        <patternFill>
          <bgColor rgb="FFFFFA00"/>
        </patternFill>
      </fill>
    </dxf>
    <dxf>
      <fill>
        <patternFill>
          <bgColor rgb="FF5AB900"/>
        </patternFill>
      </fill>
    </dxf>
    <dxf>
      <fill>
        <patternFill>
          <bgColor rgb="FF64CD00"/>
        </patternFill>
      </fill>
    </dxf>
    <dxf>
      <fill>
        <patternFill>
          <bgColor rgb="FF78FF00"/>
        </patternFill>
      </fill>
    </dxf>
    <dxf>
      <fill>
        <patternFill>
          <bgColor rgb="FF96F500"/>
        </patternFill>
      </fill>
    </dxf>
    <dxf>
      <fill>
        <patternFill>
          <bgColor rgb="FFB4FF00"/>
        </patternFill>
      </fill>
    </dxf>
    <dxf>
      <fill>
        <patternFill>
          <bgColor rgb="FFFF9600"/>
        </patternFill>
      </fill>
    </dxf>
    <dxf>
      <fill>
        <patternFill>
          <bgColor rgb="FFFF9600"/>
        </patternFill>
      </fill>
    </dxf>
    <dxf>
      <fill>
        <patternFill>
          <bgColor rgb="FFFFAF00"/>
        </patternFill>
      </fill>
    </dxf>
    <dxf>
      <fill>
        <patternFill>
          <bgColor rgb="FFFFC800"/>
        </patternFill>
      </fill>
    </dxf>
    <dxf>
      <fill>
        <patternFill>
          <bgColor rgb="FFFFE100"/>
        </patternFill>
      </fill>
    </dxf>
    <dxf>
      <fill>
        <patternFill>
          <bgColor rgb="FFFFFA00"/>
        </patternFill>
      </fill>
    </dxf>
    <dxf>
      <fill>
        <patternFill>
          <bgColor rgb="FF5AB900"/>
        </patternFill>
      </fill>
    </dxf>
    <dxf>
      <fill>
        <patternFill>
          <bgColor rgb="FF64CD00"/>
        </patternFill>
      </fill>
    </dxf>
    <dxf>
      <fill>
        <patternFill>
          <bgColor rgb="FF78FF00"/>
        </patternFill>
      </fill>
    </dxf>
    <dxf>
      <fill>
        <patternFill>
          <bgColor rgb="FF96F500"/>
        </patternFill>
      </fill>
    </dxf>
    <dxf>
      <fill>
        <patternFill>
          <bgColor rgb="FFB4FF00"/>
        </patternFill>
      </fill>
    </dxf>
    <dxf>
      <fill>
        <patternFill>
          <bgColor rgb="FFFF9600"/>
        </patternFill>
      </fill>
    </dxf>
    <dxf>
      <fill>
        <patternFill>
          <bgColor rgb="FFFF9600"/>
        </patternFill>
      </fill>
    </dxf>
    <dxf>
      <fill>
        <patternFill>
          <bgColor rgb="FFFFAF00"/>
        </patternFill>
      </fill>
    </dxf>
    <dxf>
      <fill>
        <patternFill>
          <bgColor rgb="FFFFC800"/>
        </patternFill>
      </fill>
    </dxf>
    <dxf>
      <fill>
        <patternFill>
          <bgColor rgb="FFFFE100"/>
        </patternFill>
      </fill>
    </dxf>
    <dxf>
      <fill>
        <patternFill>
          <bgColor rgb="FFFFFA00"/>
        </patternFill>
      </fill>
    </dxf>
    <dxf>
      <fill>
        <patternFill>
          <bgColor rgb="FF5AB900"/>
        </patternFill>
      </fill>
    </dxf>
    <dxf>
      <fill>
        <patternFill>
          <bgColor rgb="FF64CD00"/>
        </patternFill>
      </fill>
    </dxf>
    <dxf>
      <fill>
        <patternFill>
          <bgColor rgb="FF78FF00"/>
        </patternFill>
      </fill>
    </dxf>
    <dxf>
      <fill>
        <patternFill>
          <bgColor rgb="FF96F500"/>
        </patternFill>
      </fill>
    </dxf>
    <dxf>
      <fill>
        <patternFill>
          <bgColor rgb="FFB4FF00"/>
        </patternFill>
      </fill>
    </dxf>
    <dxf>
      <fill>
        <patternFill>
          <bgColor rgb="FFFF9600"/>
        </patternFill>
      </fill>
    </dxf>
    <dxf>
      <fill>
        <patternFill>
          <bgColor rgb="FFFF9600"/>
        </patternFill>
      </fill>
    </dxf>
    <dxf>
      <fill>
        <patternFill>
          <bgColor rgb="FFFFAF00"/>
        </patternFill>
      </fill>
    </dxf>
    <dxf>
      <fill>
        <patternFill>
          <bgColor rgb="FFFFC800"/>
        </patternFill>
      </fill>
    </dxf>
    <dxf>
      <fill>
        <patternFill>
          <bgColor rgb="FFFFE100"/>
        </patternFill>
      </fill>
    </dxf>
    <dxf>
      <fill>
        <patternFill>
          <bgColor rgb="FFFFFA00"/>
        </patternFill>
      </fill>
    </dxf>
    <dxf>
      <fill>
        <patternFill>
          <bgColor rgb="FF5AB900"/>
        </patternFill>
      </fill>
    </dxf>
    <dxf>
      <fill>
        <patternFill>
          <bgColor rgb="FF64CD00"/>
        </patternFill>
      </fill>
    </dxf>
    <dxf>
      <fill>
        <patternFill>
          <bgColor rgb="FF78FF00"/>
        </patternFill>
      </fill>
    </dxf>
    <dxf>
      <fill>
        <patternFill>
          <bgColor rgb="FF96F500"/>
        </patternFill>
      </fill>
    </dxf>
    <dxf>
      <fill>
        <patternFill>
          <bgColor rgb="FFB4FF00"/>
        </patternFill>
      </fill>
    </dxf>
    <dxf>
      <fill>
        <patternFill>
          <bgColor rgb="FFFF9600"/>
        </patternFill>
      </fill>
    </dxf>
    <dxf>
      <fill>
        <patternFill>
          <bgColor rgb="FFFF9600"/>
        </patternFill>
      </fill>
    </dxf>
    <dxf>
      <fill>
        <patternFill>
          <bgColor rgb="FFFFAF00"/>
        </patternFill>
      </fill>
    </dxf>
    <dxf>
      <fill>
        <patternFill>
          <bgColor rgb="FFFFC800"/>
        </patternFill>
      </fill>
    </dxf>
    <dxf>
      <fill>
        <patternFill>
          <bgColor rgb="FFFFE100"/>
        </patternFill>
      </fill>
    </dxf>
    <dxf>
      <fill>
        <patternFill>
          <bgColor rgb="FFFFFA00"/>
        </patternFill>
      </fill>
    </dxf>
    <dxf>
      <fill>
        <patternFill>
          <bgColor rgb="FF5AB900"/>
        </patternFill>
      </fill>
    </dxf>
    <dxf>
      <fill>
        <patternFill>
          <bgColor rgb="FF64CD00"/>
        </patternFill>
      </fill>
    </dxf>
    <dxf>
      <fill>
        <patternFill>
          <bgColor rgb="FF78FF00"/>
        </patternFill>
      </fill>
    </dxf>
    <dxf>
      <fill>
        <patternFill>
          <bgColor rgb="FF96F500"/>
        </patternFill>
      </fill>
    </dxf>
    <dxf>
      <fill>
        <patternFill>
          <bgColor rgb="FFB4FF00"/>
        </patternFill>
      </fill>
    </dxf>
    <dxf>
      <fill>
        <patternFill>
          <bgColor rgb="FFFF9600"/>
        </patternFill>
      </fill>
    </dxf>
    <dxf>
      <fill>
        <patternFill>
          <bgColor rgb="FFFF9600"/>
        </patternFill>
      </fill>
    </dxf>
    <dxf>
      <fill>
        <patternFill>
          <bgColor rgb="FFFFAF00"/>
        </patternFill>
      </fill>
    </dxf>
    <dxf>
      <fill>
        <patternFill>
          <bgColor rgb="FFFFC800"/>
        </patternFill>
      </fill>
    </dxf>
    <dxf>
      <fill>
        <patternFill>
          <bgColor rgb="FFFFE100"/>
        </patternFill>
      </fill>
    </dxf>
    <dxf>
      <fill>
        <patternFill>
          <bgColor rgb="FFFFFA00"/>
        </patternFill>
      </fill>
    </dxf>
    <dxf>
      <fill>
        <patternFill>
          <bgColor rgb="FF5AB900"/>
        </patternFill>
      </fill>
    </dxf>
    <dxf>
      <fill>
        <patternFill>
          <bgColor rgb="FF64CD00"/>
        </patternFill>
      </fill>
    </dxf>
    <dxf>
      <fill>
        <patternFill>
          <bgColor rgb="FF78FF00"/>
        </patternFill>
      </fill>
    </dxf>
    <dxf>
      <fill>
        <patternFill>
          <bgColor rgb="FF96F500"/>
        </patternFill>
      </fill>
    </dxf>
    <dxf>
      <fill>
        <patternFill>
          <bgColor rgb="FFB4FF00"/>
        </patternFill>
      </fill>
    </dxf>
    <dxf>
      <fill>
        <patternFill>
          <bgColor rgb="FFFF9600"/>
        </patternFill>
      </fill>
    </dxf>
    <dxf>
      <fill>
        <patternFill>
          <bgColor rgb="FFFF9600"/>
        </patternFill>
      </fill>
    </dxf>
    <dxf>
      <fill>
        <patternFill>
          <bgColor rgb="FFFFAF00"/>
        </patternFill>
      </fill>
    </dxf>
    <dxf>
      <fill>
        <patternFill>
          <bgColor rgb="FFFFC800"/>
        </patternFill>
      </fill>
    </dxf>
    <dxf>
      <fill>
        <patternFill>
          <bgColor rgb="FFFFE100"/>
        </patternFill>
      </fill>
    </dxf>
    <dxf>
      <fill>
        <patternFill>
          <bgColor rgb="FFFFFA00"/>
        </patternFill>
      </fill>
    </dxf>
    <dxf>
      <fill>
        <patternFill>
          <bgColor rgb="FF5AB900"/>
        </patternFill>
      </fill>
    </dxf>
    <dxf>
      <fill>
        <patternFill>
          <bgColor rgb="FF64CD00"/>
        </patternFill>
      </fill>
    </dxf>
    <dxf>
      <fill>
        <patternFill>
          <bgColor rgb="FF78FF00"/>
        </patternFill>
      </fill>
    </dxf>
    <dxf>
      <fill>
        <patternFill>
          <bgColor rgb="FF96F500"/>
        </patternFill>
      </fill>
    </dxf>
    <dxf>
      <fill>
        <patternFill>
          <bgColor rgb="FFB4FF00"/>
        </patternFill>
      </fill>
    </dxf>
    <dxf>
      <fill>
        <patternFill>
          <bgColor rgb="FFFF9600"/>
        </patternFill>
      </fill>
    </dxf>
    <dxf>
      <fill>
        <patternFill>
          <bgColor rgb="FFFF9600"/>
        </patternFill>
      </fill>
    </dxf>
    <dxf>
      <fill>
        <patternFill>
          <bgColor rgb="FFFFAF00"/>
        </patternFill>
      </fill>
    </dxf>
    <dxf>
      <fill>
        <patternFill>
          <bgColor rgb="FFFFC800"/>
        </patternFill>
      </fill>
    </dxf>
    <dxf>
      <fill>
        <patternFill>
          <bgColor rgb="FFFFE100"/>
        </patternFill>
      </fill>
    </dxf>
    <dxf>
      <fill>
        <patternFill>
          <bgColor rgb="FFFFFA00"/>
        </patternFill>
      </fill>
    </dxf>
    <dxf>
      <fill>
        <patternFill>
          <bgColor rgb="FF5AB900"/>
        </patternFill>
      </fill>
    </dxf>
    <dxf>
      <fill>
        <patternFill>
          <bgColor rgb="FF64CD00"/>
        </patternFill>
      </fill>
    </dxf>
    <dxf>
      <fill>
        <patternFill>
          <bgColor rgb="FF78FF00"/>
        </patternFill>
      </fill>
    </dxf>
    <dxf>
      <fill>
        <patternFill>
          <bgColor rgb="FF96F500"/>
        </patternFill>
      </fill>
    </dxf>
    <dxf>
      <fill>
        <patternFill>
          <bgColor rgb="FFB4FF00"/>
        </patternFill>
      </fill>
    </dxf>
    <dxf>
      <fill>
        <patternFill>
          <bgColor rgb="FFFF9600"/>
        </patternFill>
      </fill>
    </dxf>
    <dxf>
      <fill>
        <patternFill>
          <bgColor rgb="FFFF9600"/>
        </patternFill>
      </fill>
    </dxf>
    <dxf>
      <fill>
        <patternFill>
          <bgColor rgb="FFFFAF00"/>
        </patternFill>
      </fill>
    </dxf>
    <dxf>
      <fill>
        <patternFill>
          <bgColor rgb="FFFFC800"/>
        </patternFill>
      </fill>
    </dxf>
    <dxf>
      <fill>
        <patternFill>
          <bgColor rgb="FFFFE100"/>
        </patternFill>
      </fill>
    </dxf>
    <dxf>
      <fill>
        <patternFill>
          <bgColor rgb="FFFFFA00"/>
        </patternFill>
      </fill>
    </dxf>
    <dxf>
      <fill>
        <patternFill>
          <bgColor rgb="FF5AB900"/>
        </patternFill>
      </fill>
    </dxf>
    <dxf>
      <fill>
        <patternFill>
          <bgColor rgb="FF64CD00"/>
        </patternFill>
      </fill>
    </dxf>
    <dxf>
      <fill>
        <patternFill>
          <bgColor rgb="FF78FF00"/>
        </patternFill>
      </fill>
    </dxf>
    <dxf>
      <fill>
        <patternFill>
          <bgColor rgb="FF96F500"/>
        </patternFill>
      </fill>
    </dxf>
    <dxf>
      <fill>
        <patternFill>
          <bgColor rgb="FFB4FF00"/>
        </patternFill>
      </fill>
    </dxf>
    <dxf>
      <fill>
        <patternFill>
          <bgColor rgb="FFFF9600"/>
        </patternFill>
      </fill>
    </dxf>
    <dxf>
      <fill>
        <patternFill>
          <bgColor rgb="FFFF9600"/>
        </patternFill>
      </fill>
    </dxf>
    <dxf>
      <fill>
        <patternFill>
          <bgColor rgb="FFFFAF00"/>
        </patternFill>
      </fill>
    </dxf>
    <dxf>
      <fill>
        <patternFill>
          <bgColor rgb="FFFFC800"/>
        </patternFill>
      </fill>
    </dxf>
    <dxf>
      <fill>
        <patternFill>
          <bgColor rgb="FFFFE100"/>
        </patternFill>
      </fill>
    </dxf>
    <dxf>
      <fill>
        <patternFill>
          <bgColor rgb="FFFFFA00"/>
        </patternFill>
      </fill>
    </dxf>
    <dxf>
      <fill>
        <patternFill>
          <bgColor rgb="FF5AB900"/>
        </patternFill>
      </fill>
    </dxf>
    <dxf>
      <fill>
        <patternFill>
          <bgColor rgb="FF64CD00"/>
        </patternFill>
      </fill>
    </dxf>
    <dxf>
      <fill>
        <patternFill>
          <bgColor rgb="FF78FF00"/>
        </patternFill>
      </fill>
    </dxf>
    <dxf>
      <fill>
        <patternFill>
          <bgColor rgb="FF96F500"/>
        </patternFill>
      </fill>
    </dxf>
    <dxf>
      <fill>
        <patternFill>
          <bgColor rgb="FFB4FF00"/>
        </patternFill>
      </fill>
    </dxf>
    <dxf>
      <fill>
        <patternFill>
          <bgColor rgb="FFFF9600"/>
        </patternFill>
      </fill>
    </dxf>
    <dxf>
      <fill>
        <patternFill>
          <bgColor rgb="FFFF9600"/>
        </patternFill>
      </fill>
    </dxf>
    <dxf>
      <fill>
        <patternFill>
          <bgColor rgb="FFFFAF00"/>
        </patternFill>
      </fill>
    </dxf>
    <dxf>
      <fill>
        <patternFill>
          <bgColor rgb="FFFFC800"/>
        </patternFill>
      </fill>
    </dxf>
    <dxf>
      <fill>
        <patternFill>
          <bgColor rgb="FFFFE100"/>
        </patternFill>
      </fill>
    </dxf>
    <dxf>
      <fill>
        <patternFill>
          <bgColor rgb="FFFFFA00"/>
        </patternFill>
      </fill>
    </dxf>
    <dxf>
      <fill>
        <patternFill>
          <bgColor rgb="FF5AB900"/>
        </patternFill>
      </fill>
    </dxf>
    <dxf>
      <fill>
        <patternFill>
          <bgColor rgb="FF64CD00"/>
        </patternFill>
      </fill>
    </dxf>
    <dxf>
      <fill>
        <patternFill>
          <bgColor rgb="FF78FF00"/>
        </patternFill>
      </fill>
    </dxf>
    <dxf>
      <fill>
        <patternFill>
          <bgColor rgb="FF96F500"/>
        </patternFill>
      </fill>
    </dxf>
    <dxf>
      <fill>
        <patternFill>
          <bgColor rgb="FFB4FF00"/>
        </patternFill>
      </fill>
    </dxf>
    <dxf>
      <fill>
        <patternFill>
          <bgColor rgb="FFFF9600"/>
        </patternFill>
      </fill>
    </dxf>
    <dxf>
      <fill>
        <patternFill>
          <bgColor rgb="FFFF9600"/>
        </patternFill>
      </fill>
    </dxf>
    <dxf>
      <fill>
        <patternFill>
          <bgColor rgb="FFFFAF00"/>
        </patternFill>
      </fill>
    </dxf>
    <dxf>
      <fill>
        <patternFill>
          <bgColor rgb="FFFFC800"/>
        </patternFill>
      </fill>
    </dxf>
    <dxf>
      <fill>
        <patternFill>
          <bgColor rgb="FFFFE100"/>
        </patternFill>
      </fill>
    </dxf>
    <dxf>
      <fill>
        <patternFill>
          <bgColor rgb="FFFFFA00"/>
        </patternFill>
      </fill>
    </dxf>
    <dxf>
      <fill>
        <patternFill>
          <bgColor rgb="FF5AB900"/>
        </patternFill>
      </fill>
    </dxf>
    <dxf>
      <fill>
        <patternFill>
          <bgColor rgb="FF64CD00"/>
        </patternFill>
      </fill>
    </dxf>
    <dxf>
      <fill>
        <patternFill>
          <bgColor rgb="FF78FF00"/>
        </patternFill>
      </fill>
    </dxf>
    <dxf>
      <fill>
        <patternFill>
          <bgColor rgb="FF96F500"/>
        </patternFill>
      </fill>
    </dxf>
    <dxf>
      <fill>
        <patternFill>
          <bgColor rgb="FFB4FF00"/>
        </patternFill>
      </fill>
    </dxf>
    <dxf>
      <fill>
        <patternFill>
          <bgColor rgb="FFFF9600"/>
        </patternFill>
      </fill>
    </dxf>
    <dxf>
      <fill>
        <patternFill>
          <bgColor rgb="FFFF9600"/>
        </patternFill>
      </fill>
    </dxf>
    <dxf>
      <fill>
        <patternFill>
          <bgColor rgb="FFFFAF00"/>
        </patternFill>
      </fill>
    </dxf>
    <dxf>
      <fill>
        <patternFill>
          <bgColor rgb="FFFFC800"/>
        </patternFill>
      </fill>
    </dxf>
    <dxf>
      <fill>
        <patternFill>
          <bgColor rgb="FFFFE100"/>
        </patternFill>
      </fill>
    </dxf>
    <dxf>
      <fill>
        <patternFill>
          <bgColor rgb="FFFFFA00"/>
        </patternFill>
      </fill>
    </dxf>
    <dxf>
      <fill>
        <patternFill>
          <bgColor rgb="FF5AB900"/>
        </patternFill>
      </fill>
    </dxf>
    <dxf>
      <fill>
        <patternFill>
          <bgColor rgb="FF64CD00"/>
        </patternFill>
      </fill>
    </dxf>
    <dxf>
      <fill>
        <patternFill>
          <bgColor rgb="FF78FF00"/>
        </patternFill>
      </fill>
    </dxf>
    <dxf>
      <fill>
        <patternFill>
          <bgColor rgb="FF96F500"/>
        </patternFill>
      </fill>
    </dxf>
    <dxf>
      <fill>
        <patternFill>
          <bgColor rgb="FFB4FF00"/>
        </patternFill>
      </fill>
    </dxf>
    <dxf>
      <fill>
        <patternFill>
          <bgColor rgb="FFFF9600"/>
        </patternFill>
      </fill>
    </dxf>
    <dxf>
      <fill>
        <patternFill>
          <bgColor rgb="FFFF9600"/>
        </patternFill>
      </fill>
    </dxf>
    <dxf>
      <fill>
        <patternFill>
          <bgColor rgb="FFFFAF00"/>
        </patternFill>
      </fill>
    </dxf>
    <dxf>
      <fill>
        <patternFill>
          <bgColor rgb="FFFFC800"/>
        </patternFill>
      </fill>
    </dxf>
    <dxf>
      <fill>
        <patternFill>
          <bgColor rgb="FFFFE100"/>
        </patternFill>
      </fill>
    </dxf>
    <dxf>
      <fill>
        <patternFill>
          <bgColor rgb="FFFFFA00"/>
        </patternFill>
      </fill>
    </dxf>
    <dxf>
      <fill>
        <patternFill>
          <bgColor rgb="FF5AB900"/>
        </patternFill>
      </fill>
    </dxf>
    <dxf>
      <fill>
        <patternFill>
          <bgColor rgb="FF64CD00"/>
        </patternFill>
      </fill>
    </dxf>
    <dxf>
      <fill>
        <patternFill>
          <bgColor rgb="FF78FF00"/>
        </patternFill>
      </fill>
    </dxf>
    <dxf>
      <fill>
        <patternFill>
          <bgColor rgb="FF96F500"/>
        </patternFill>
      </fill>
    </dxf>
    <dxf>
      <fill>
        <patternFill>
          <bgColor rgb="FFB4FF00"/>
        </patternFill>
      </fill>
    </dxf>
    <dxf>
      <fill>
        <patternFill>
          <bgColor rgb="FFFF9600"/>
        </patternFill>
      </fill>
    </dxf>
    <dxf>
      <fill>
        <patternFill>
          <bgColor rgb="FFFF9600"/>
        </patternFill>
      </fill>
    </dxf>
    <dxf>
      <fill>
        <patternFill>
          <bgColor rgb="FFFFAF00"/>
        </patternFill>
      </fill>
    </dxf>
    <dxf>
      <fill>
        <patternFill>
          <bgColor rgb="FFFFC800"/>
        </patternFill>
      </fill>
    </dxf>
    <dxf>
      <fill>
        <patternFill>
          <bgColor rgb="FFFFE100"/>
        </patternFill>
      </fill>
    </dxf>
    <dxf>
      <fill>
        <patternFill>
          <bgColor rgb="FFFFFA00"/>
        </patternFill>
      </fill>
    </dxf>
    <dxf>
      <fill>
        <patternFill>
          <bgColor rgb="FF5AB900"/>
        </patternFill>
      </fill>
    </dxf>
    <dxf>
      <fill>
        <patternFill>
          <bgColor rgb="FF64CD00"/>
        </patternFill>
      </fill>
    </dxf>
    <dxf>
      <fill>
        <patternFill>
          <bgColor rgb="FF78FF00"/>
        </patternFill>
      </fill>
    </dxf>
    <dxf>
      <fill>
        <patternFill>
          <bgColor rgb="FF96F500"/>
        </patternFill>
      </fill>
    </dxf>
    <dxf>
      <fill>
        <patternFill>
          <bgColor rgb="FFB4FF00"/>
        </patternFill>
      </fill>
    </dxf>
    <dxf>
      <fill>
        <patternFill>
          <bgColor rgb="FFFF9600"/>
        </patternFill>
      </fill>
    </dxf>
    <dxf>
      <fill>
        <patternFill>
          <bgColor rgb="FFFF9600"/>
        </patternFill>
      </fill>
    </dxf>
    <dxf>
      <fill>
        <patternFill>
          <bgColor rgb="FFFFAF00"/>
        </patternFill>
      </fill>
    </dxf>
    <dxf>
      <fill>
        <patternFill>
          <bgColor rgb="FFFFC800"/>
        </patternFill>
      </fill>
    </dxf>
    <dxf>
      <fill>
        <patternFill>
          <bgColor rgb="FFFFE100"/>
        </patternFill>
      </fill>
    </dxf>
    <dxf>
      <fill>
        <patternFill>
          <bgColor rgb="FFFFFA00"/>
        </patternFill>
      </fill>
    </dxf>
    <dxf>
      <fill>
        <patternFill>
          <bgColor rgb="FF5AB900"/>
        </patternFill>
      </fill>
    </dxf>
    <dxf>
      <fill>
        <patternFill>
          <bgColor rgb="FF64CD00"/>
        </patternFill>
      </fill>
    </dxf>
    <dxf>
      <fill>
        <patternFill>
          <bgColor rgb="FF78FF00"/>
        </patternFill>
      </fill>
    </dxf>
    <dxf>
      <fill>
        <patternFill>
          <bgColor rgb="FF96F500"/>
        </patternFill>
      </fill>
    </dxf>
    <dxf>
      <fill>
        <patternFill>
          <bgColor rgb="FFB4FF00"/>
        </patternFill>
      </fill>
    </dxf>
    <dxf>
      <fill>
        <patternFill>
          <bgColor rgb="FFFF9600"/>
        </patternFill>
      </fill>
    </dxf>
    <dxf>
      <fill>
        <patternFill>
          <bgColor rgb="FFFF9600"/>
        </patternFill>
      </fill>
    </dxf>
    <dxf>
      <fill>
        <patternFill>
          <bgColor rgb="FFFFAF00"/>
        </patternFill>
      </fill>
    </dxf>
    <dxf>
      <fill>
        <patternFill>
          <bgColor rgb="FFFFC800"/>
        </patternFill>
      </fill>
    </dxf>
    <dxf>
      <fill>
        <patternFill>
          <bgColor rgb="FFFFE100"/>
        </patternFill>
      </fill>
    </dxf>
    <dxf>
      <fill>
        <patternFill>
          <bgColor rgb="FFFFFA00"/>
        </patternFill>
      </fill>
    </dxf>
    <dxf>
      <fill>
        <patternFill>
          <bgColor rgb="FF5AB900"/>
        </patternFill>
      </fill>
    </dxf>
    <dxf>
      <fill>
        <patternFill>
          <bgColor rgb="FF64CD00"/>
        </patternFill>
      </fill>
    </dxf>
    <dxf>
      <fill>
        <patternFill>
          <bgColor rgb="FF78FF00"/>
        </patternFill>
      </fill>
    </dxf>
    <dxf>
      <fill>
        <patternFill>
          <bgColor rgb="FF96F500"/>
        </patternFill>
      </fill>
    </dxf>
    <dxf>
      <fill>
        <patternFill>
          <bgColor rgb="FFB4FF00"/>
        </patternFill>
      </fill>
    </dxf>
    <dxf>
      <fill>
        <patternFill>
          <bgColor rgb="FFFF9600"/>
        </patternFill>
      </fill>
    </dxf>
    <dxf>
      <fill>
        <patternFill>
          <bgColor rgb="FFFF9600"/>
        </patternFill>
      </fill>
    </dxf>
    <dxf>
      <fill>
        <patternFill>
          <bgColor rgb="FFFFAF00"/>
        </patternFill>
      </fill>
    </dxf>
    <dxf>
      <fill>
        <patternFill>
          <bgColor rgb="FFFFC800"/>
        </patternFill>
      </fill>
    </dxf>
    <dxf>
      <fill>
        <patternFill>
          <bgColor rgb="FFFFE100"/>
        </patternFill>
      </fill>
    </dxf>
    <dxf>
      <fill>
        <patternFill>
          <bgColor rgb="FFFFFA00"/>
        </patternFill>
      </fill>
    </dxf>
    <dxf>
      <fill>
        <patternFill>
          <bgColor rgb="FF5AB900"/>
        </patternFill>
      </fill>
    </dxf>
    <dxf>
      <fill>
        <patternFill>
          <bgColor rgb="FF64CD00"/>
        </patternFill>
      </fill>
    </dxf>
    <dxf>
      <fill>
        <patternFill>
          <bgColor rgb="FF78FF00"/>
        </patternFill>
      </fill>
    </dxf>
    <dxf>
      <fill>
        <patternFill>
          <bgColor rgb="FF96F500"/>
        </patternFill>
      </fill>
    </dxf>
    <dxf>
      <fill>
        <patternFill>
          <bgColor rgb="FFB4FF00"/>
        </patternFill>
      </fill>
    </dxf>
    <dxf>
      <fill>
        <patternFill>
          <bgColor rgb="FFFF9600"/>
        </patternFill>
      </fill>
    </dxf>
    <dxf>
      <fill>
        <patternFill>
          <bgColor rgb="FFFF9600"/>
        </patternFill>
      </fill>
    </dxf>
    <dxf>
      <fill>
        <patternFill>
          <bgColor rgb="FFFFAF00"/>
        </patternFill>
      </fill>
    </dxf>
    <dxf>
      <fill>
        <patternFill>
          <bgColor rgb="FFFFC800"/>
        </patternFill>
      </fill>
    </dxf>
    <dxf>
      <fill>
        <patternFill>
          <bgColor rgb="FFFFE100"/>
        </patternFill>
      </fill>
    </dxf>
    <dxf>
      <fill>
        <patternFill>
          <bgColor rgb="FFFFFA00"/>
        </patternFill>
      </fill>
    </dxf>
    <dxf>
      <fill>
        <patternFill>
          <bgColor rgb="FF5AB900"/>
        </patternFill>
      </fill>
    </dxf>
    <dxf>
      <fill>
        <patternFill>
          <bgColor rgb="FF64CD00"/>
        </patternFill>
      </fill>
    </dxf>
    <dxf>
      <fill>
        <patternFill>
          <bgColor rgb="FF78FF00"/>
        </patternFill>
      </fill>
    </dxf>
    <dxf>
      <fill>
        <patternFill>
          <bgColor rgb="FF96F500"/>
        </patternFill>
      </fill>
    </dxf>
    <dxf>
      <fill>
        <patternFill>
          <bgColor rgb="FFB4FF00"/>
        </patternFill>
      </fill>
    </dxf>
    <dxf>
      <fill>
        <patternFill>
          <bgColor rgb="FFFF9600"/>
        </patternFill>
      </fill>
    </dxf>
    <dxf>
      <fill>
        <patternFill>
          <bgColor rgb="FFFF9600"/>
        </patternFill>
      </fill>
    </dxf>
    <dxf>
      <fill>
        <patternFill>
          <bgColor rgb="FFFFAF00"/>
        </patternFill>
      </fill>
    </dxf>
    <dxf>
      <fill>
        <patternFill>
          <bgColor rgb="FFFFC800"/>
        </patternFill>
      </fill>
    </dxf>
    <dxf>
      <fill>
        <patternFill>
          <bgColor rgb="FFFFE100"/>
        </patternFill>
      </fill>
    </dxf>
    <dxf>
      <fill>
        <patternFill>
          <bgColor rgb="FFFFFA00"/>
        </patternFill>
      </fill>
    </dxf>
    <dxf>
      <fill>
        <patternFill>
          <bgColor rgb="FF5AB900"/>
        </patternFill>
      </fill>
    </dxf>
    <dxf>
      <fill>
        <patternFill>
          <bgColor rgb="FF64CD00"/>
        </patternFill>
      </fill>
    </dxf>
    <dxf>
      <fill>
        <patternFill>
          <bgColor rgb="FF78FF00"/>
        </patternFill>
      </fill>
    </dxf>
    <dxf>
      <fill>
        <patternFill>
          <bgColor rgb="FF96F500"/>
        </patternFill>
      </fill>
    </dxf>
    <dxf>
      <fill>
        <patternFill>
          <bgColor rgb="FFB4FF00"/>
        </patternFill>
      </fill>
    </dxf>
    <dxf>
      <fill>
        <patternFill>
          <bgColor rgb="FFFF9600"/>
        </patternFill>
      </fill>
    </dxf>
    <dxf>
      <fill>
        <patternFill>
          <bgColor rgb="FFFF9600"/>
        </patternFill>
      </fill>
    </dxf>
    <dxf>
      <fill>
        <patternFill>
          <bgColor rgb="FFFFAF00"/>
        </patternFill>
      </fill>
    </dxf>
    <dxf>
      <fill>
        <patternFill>
          <bgColor rgb="FFFFC800"/>
        </patternFill>
      </fill>
    </dxf>
    <dxf>
      <fill>
        <patternFill>
          <bgColor rgb="FFFFE100"/>
        </patternFill>
      </fill>
    </dxf>
    <dxf>
      <fill>
        <patternFill>
          <bgColor rgb="FFFFFA00"/>
        </patternFill>
      </fill>
    </dxf>
    <dxf>
      <fill>
        <patternFill>
          <bgColor rgb="FF5AB900"/>
        </patternFill>
      </fill>
    </dxf>
    <dxf>
      <fill>
        <patternFill>
          <bgColor rgb="FF64CD00"/>
        </patternFill>
      </fill>
    </dxf>
    <dxf>
      <fill>
        <patternFill>
          <bgColor rgb="FF78FF00"/>
        </patternFill>
      </fill>
    </dxf>
    <dxf>
      <fill>
        <patternFill>
          <bgColor rgb="FF96F500"/>
        </patternFill>
      </fill>
    </dxf>
    <dxf>
      <fill>
        <patternFill>
          <bgColor rgb="FFB4FF00"/>
        </patternFill>
      </fill>
    </dxf>
    <dxf>
      <fill>
        <patternFill>
          <bgColor rgb="FFFF9600"/>
        </patternFill>
      </fill>
    </dxf>
    <dxf>
      <fill>
        <patternFill>
          <bgColor rgb="FFFF9600"/>
        </patternFill>
      </fill>
    </dxf>
    <dxf>
      <fill>
        <patternFill>
          <bgColor rgb="FFFFAF00"/>
        </patternFill>
      </fill>
    </dxf>
    <dxf>
      <fill>
        <patternFill>
          <bgColor rgb="FFFFC800"/>
        </patternFill>
      </fill>
    </dxf>
    <dxf>
      <fill>
        <patternFill>
          <bgColor rgb="FFFFE100"/>
        </patternFill>
      </fill>
    </dxf>
    <dxf>
      <fill>
        <patternFill>
          <bgColor rgb="FFFFFA00"/>
        </patternFill>
      </fill>
    </dxf>
    <dxf>
      <fill>
        <patternFill>
          <bgColor rgb="FF5AB900"/>
        </patternFill>
      </fill>
    </dxf>
    <dxf>
      <fill>
        <patternFill>
          <bgColor rgb="FF64CD00"/>
        </patternFill>
      </fill>
    </dxf>
    <dxf>
      <fill>
        <patternFill>
          <bgColor rgb="FF78FF00"/>
        </patternFill>
      </fill>
    </dxf>
    <dxf>
      <fill>
        <patternFill>
          <bgColor rgb="FF96F500"/>
        </patternFill>
      </fill>
    </dxf>
    <dxf>
      <fill>
        <patternFill>
          <bgColor rgb="FFB4FF00"/>
        </patternFill>
      </fill>
    </dxf>
    <dxf>
      <fill>
        <patternFill>
          <bgColor rgb="FFFF9600"/>
        </patternFill>
      </fill>
    </dxf>
    <dxf>
      <fill>
        <patternFill>
          <bgColor rgb="FFFF9600"/>
        </patternFill>
      </fill>
    </dxf>
    <dxf>
      <fill>
        <patternFill>
          <bgColor rgb="FFFFAF00"/>
        </patternFill>
      </fill>
    </dxf>
    <dxf>
      <fill>
        <patternFill>
          <bgColor rgb="FFFFC800"/>
        </patternFill>
      </fill>
    </dxf>
    <dxf>
      <fill>
        <patternFill>
          <bgColor rgb="FFFFE100"/>
        </patternFill>
      </fill>
    </dxf>
    <dxf>
      <fill>
        <patternFill>
          <bgColor rgb="FFFFFA00"/>
        </patternFill>
      </fill>
    </dxf>
    <dxf>
      <fill>
        <patternFill>
          <bgColor rgb="FF5AB900"/>
        </patternFill>
      </fill>
    </dxf>
    <dxf>
      <fill>
        <patternFill>
          <bgColor rgb="FF64CD00"/>
        </patternFill>
      </fill>
    </dxf>
    <dxf>
      <fill>
        <patternFill>
          <bgColor rgb="FF78FF00"/>
        </patternFill>
      </fill>
    </dxf>
    <dxf>
      <fill>
        <patternFill>
          <bgColor rgb="FF96F500"/>
        </patternFill>
      </fill>
    </dxf>
    <dxf>
      <fill>
        <patternFill>
          <bgColor rgb="FFB4FF00"/>
        </patternFill>
      </fill>
    </dxf>
    <dxf>
      <fill>
        <patternFill>
          <bgColor rgb="FFFF9600"/>
        </patternFill>
      </fill>
    </dxf>
    <dxf>
      <fill>
        <patternFill>
          <bgColor rgb="FFFF9600"/>
        </patternFill>
      </fill>
    </dxf>
    <dxf>
      <fill>
        <patternFill>
          <bgColor rgb="FFFFAF00"/>
        </patternFill>
      </fill>
    </dxf>
    <dxf>
      <fill>
        <patternFill>
          <bgColor rgb="FFFFC800"/>
        </patternFill>
      </fill>
    </dxf>
    <dxf>
      <fill>
        <patternFill>
          <bgColor rgb="FFFFE100"/>
        </patternFill>
      </fill>
    </dxf>
    <dxf>
      <fill>
        <patternFill>
          <bgColor rgb="FFFFFA00"/>
        </patternFill>
      </fill>
    </dxf>
    <dxf>
      <fill>
        <patternFill>
          <bgColor rgb="FF5AB900"/>
        </patternFill>
      </fill>
    </dxf>
    <dxf>
      <fill>
        <patternFill>
          <bgColor rgb="FF64CD00"/>
        </patternFill>
      </fill>
    </dxf>
    <dxf>
      <fill>
        <patternFill>
          <bgColor rgb="FF78FF00"/>
        </patternFill>
      </fill>
    </dxf>
    <dxf>
      <fill>
        <patternFill>
          <bgColor rgb="FF96F500"/>
        </patternFill>
      </fill>
    </dxf>
    <dxf>
      <fill>
        <patternFill>
          <bgColor rgb="FFB4FF00"/>
        </patternFill>
      </fill>
    </dxf>
    <dxf>
      <fill>
        <patternFill>
          <bgColor rgb="FFFF9600"/>
        </patternFill>
      </fill>
    </dxf>
    <dxf>
      <fill>
        <patternFill>
          <bgColor rgb="FFFF9600"/>
        </patternFill>
      </fill>
    </dxf>
    <dxf>
      <fill>
        <patternFill>
          <bgColor rgb="FFFFAF00"/>
        </patternFill>
      </fill>
    </dxf>
    <dxf>
      <fill>
        <patternFill>
          <bgColor rgb="FFFFC800"/>
        </patternFill>
      </fill>
    </dxf>
    <dxf>
      <fill>
        <patternFill>
          <bgColor rgb="FFFFE100"/>
        </patternFill>
      </fill>
    </dxf>
    <dxf>
      <fill>
        <patternFill>
          <bgColor rgb="FFFFFA00"/>
        </patternFill>
      </fill>
    </dxf>
    <dxf>
      <fill>
        <patternFill>
          <bgColor rgb="FF5AB900"/>
        </patternFill>
      </fill>
    </dxf>
    <dxf>
      <fill>
        <patternFill>
          <bgColor rgb="FF64CD00"/>
        </patternFill>
      </fill>
    </dxf>
    <dxf>
      <fill>
        <patternFill>
          <bgColor rgb="FF78FF00"/>
        </patternFill>
      </fill>
    </dxf>
    <dxf>
      <fill>
        <patternFill>
          <bgColor rgb="FF96F500"/>
        </patternFill>
      </fill>
    </dxf>
    <dxf>
      <fill>
        <patternFill>
          <bgColor rgb="FFB4FF00"/>
        </patternFill>
      </fill>
    </dxf>
    <dxf>
      <fill>
        <patternFill>
          <bgColor rgb="FFFF9600"/>
        </patternFill>
      </fill>
    </dxf>
    <dxf>
      <fill>
        <patternFill>
          <bgColor rgb="FFFF9600"/>
        </patternFill>
      </fill>
    </dxf>
    <dxf>
      <fill>
        <patternFill>
          <bgColor rgb="FFFFAF00"/>
        </patternFill>
      </fill>
    </dxf>
    <dxf>
      <fill>
        <patternFill>
          <bgColor rgb="FFFFC800"/>
        </patternFill>
      </fill>
    </dxf>
    <dxf>
      <fill>
        <patternFill>
          <bgColor rgb="FFFFE100"/>
        </patternFill>
      </fill>
    </dxf>
    <dxf>
      <fill>
        <patternFill>
          <bgColor rgb="FFFFFA00"/>
        </patternFill>
      </fill>
    </dxf>
    <dxf>
      <fill>
        <patternFill>
          <bgColor rgb="FF5AB900"/>
        </patternFill>
      </fill>
    </dxf>
    <dxf>
      <fill>
        <patternFill>
          <bgColor rgb="FF64CD00"/>
        </patternFill>
      </fill>
    </dxf>
    <dxf>
      <fill>
        <patternFill>
          <bgColor rgb="FF78FF00"/>
        </patternFill>
      </fill>
    </dxf>
    <dxf>
      <fill>
        <patternFill>
          <bgColor rgb="FF96F500"/>
        </patternFill>
      </fill>
    </dxf>
    <dxf>
      <fill>
        <patternFill>
          <bgColor rgb="FFB4FF00"/>
        </patternFill>
      </fill>
    </dxf>
    <dxf>
      <fill>
        <patternFill>
          <bgColor rgb="FFFF9600"/>
        </patternFill>
      </fill>
    </dxf>
    <dxf>
      <fill>
        <patternFill>
          <bgColor rgb="FFFF9600"/>
        </patternFill>
      </fill>
    </dxf>
    <dxf>
      <fill>
        <patternFill>
          <bgColor rgb="FFFFAF00"/>
        </patternFill>
      </fill>
    </dxf>
    <dxf>
      <fill>
        <patternFill>
          <bgColor rgb="FFFFC800"/>
        </patternFill>
      </fill>
    </dxf>
    <dxf>
      <fill>
        <patternFill>
          <bgColor rgb="FFFFE100"/>
        </patternFill>
      </fill>
    </dxf>
    <dxf>
      <fill>
        <patternFill>
          <bgColor rgb="FFFFFA00"/>
        </patternFill>
      </fill>
    </dxf>
    <dxf>
      <fill>
        <patternFill>
          <bgColor rgb="FF5AB900"/>
        </patternFill>
      </fill>
    </dxf>
    <dxf>
      <fill>
        <patternFill>
          <bgColor rgb="FF64CD00"/>
        </patternFill>
      </fill>
    </dxf>
    <dxf>
      <fill>
        <patternFill>
          <bgColor rgb="FF78FF00"/>
        </patternFill>
      </fill>
    </dxf>
    <dxf>
      <fill>
        <patternFill>
          <bgColor rgb="FF96F500"/>
        </patternFill>
      </fill>
    </dxf>
    <dxf>
      <fill>
        <patternFill>
          <bgColor rgb="FFB4FF00"/>
        </patternFill>
      </fill>
    </dxf>
    <dxf>
      <fill>
        <patternFill>
          <bgColor rgb="FFFF9600"/>
        </patternFill>
      </fill>
    </dxf>
    <dxf>
      <fill>
        <patternFill>
          <bgColor rgb="FFFF9600"/>
        </patternFill>
      </fill>
    </dxf>
    <dxf>
      <fill>
        <patternFill>
          <bgColor rgb="FFFFAF00"/>
        </patternFill>
      </fill>
    </dxf>
    <dxf>
      <fill>
        <patternFill>
          <bgColor rgb="FFFFC800"/>
        </patternFill>
      </fill>
    </dxf>
    <dxf>
      <fill>
        <patternFill>
          <bgColor rgb="FFFFE100"/>
        </patternFill>
      </fill>
    </dxf>
    <dxf>
      <fill>
        <patternFill>
          <bgColor rgb="FFFFFA00"/>
        </patternFill>
      </fill>
    </dxf>
    <dxf>
      <fill>
        <patternFill>
          <bgColor rgb="FF5AB900"/>
        </patternFill>
      </fill>
    </dxf>
    <dxf>
      <fill>
        <patternFill>
          <bgColor rgb="FF64CD00"/>
        </patternFill>
      </fill>
    </dxf>
    <dxf>
      <fill>
        <patternFill>
          <bgColor rgb="FF78FF00"/>
        </patternFill>
      </fill>
    </dxf>
    <dxf>
      <fill>
        <patternFill>
          <bgColor rgb="FF96F500"/>
        </patternFill>
      </fill>
    </dxf>
    <dxf>
      <fill>
        <patternFill>
          <bgColor rgb="FFB4FF00"/>
        </patternFill>
      </fill>
    </dxf>
    <dxf>
      <fill>
        <patternFill>
          <bgColor rgb="FFFF9600"/>
        </patternFill>
      </fill>
    </dxf>
    <dxf>
      <fill>
        <patternFill>
          <bgColor rgb="FFFF9600"/>
        </patternFill>
      </fill>
    </dxf>
    <dxf>
      <fill>
        <patternFill>
          <bgColor rgb="FFFFAF00"/>
        </patternFill>
      </fill>
    </dxf>
    <dxf>
      <fill>
        <patternFill>
          <bgColor rgb="FFFFC800"/>
        </patternFill>
      </fill>
    </dxf>
    <dxf>
      <fill>
        <patternFill>
          <bgColor rgb="FFFFE100"/>
        </patternFill>
      </fill>
    </dxf>
    <dxf>
      <fill>
        <patternFill>
          <bgColor rgb="FFFFFA00"/>
        </patternFill>
      </fill>
    </dxf>
    <dxf>
      <fill>
        <patternFill>
          <bgColor rgb="FF5AB900"/>
        </patternFill>
      </fill>
    </dxf>
    <dxf>
      <fill>
        <patternFill>
          <bgColor rgb="FF64CD00"/>
        </patternFill>
      </fill>
    </dxf>
    <dxf>
      <fill>
        <patternFill>
          <bgColor rgb="FF78FF00"/>
        </patternFill>
      </fill>
    </dxf>
    <dxf>
      <fill>
        <patternFill>
          <bgColor rgb="FF96F500"/>
        </patternFill>
      </fill>
    </dxf>
    <dxf>
      <fill>
        <patternFill>
          <bgColor rgb="FFB4FF00"/>
        </patternFill>
      </fill>
    </dxf>
    <dxf>
      <fill>
        <patternFill>
          <bgColor rgb="FFFF9600"/>
        </patternFill>
      </fill>
    </dxf>
    <dxf>
      <fill>
        <patternFill>
          <bgColor rgb="FFFF9600"/>
        </patternFill>
      </fill>
    </dxf>
    <dxf>
      <fill>
        <patternFill>
          <bgColor rgb="FFFFAF00"/>
        </patternFill>
      </fill>
    </dxf>
    <dxf>
      <fill>
        <patternFill>
          <bgColor rgb="FFFFC800"/>
        </patternFill>
      </fill>
    </dxf>
    <dxf>
      <fill>
        <patternFill>
          <bgColor rgb="FFFFE100"/>
        </patternFill>
      </fill>
    </dxf>
    <dxf>
      <fill>
        <patternFill>
          <bgColor rgb="FFFFFA00"/>
        </patternFill>
      </fill>
    </dxf>
    <dxf>
      <fill>
        <patternFill>
          <bgColor rgb="FF5AB900"/>
        </patternFill>
      </fill>
    </dxf>
    <dxf>
      <fill>
        <patternFill>
          <bgColor rgb="FF64CD00"/>
        </patternFill>
      </fill>
    </dxf>
    <dxf>
      <fill>
        <patternFill>
          <bgColor rgb="FF78FF00"/>
        </patternFill>
      </fill>
    </dxf>
    <dxf>
      <fill>
        <patternFill>
          <bgColor rgb="FF96F500"/>
        </patternFill>
      </fill>
    </dxf>
    <dxf>
      <fill>
        <patternFill>
          <bgColor rgb="FFB4FF00"/>
        </patternFill>
      </fill>
    </dxf>
    <dxf>
      <fill>
        <patternFill>
          <bgColor rgb="FFFF9600"/>
        </patternFill>
      </fill>
    </dxf>
    <dxf>
      <fill>
        <patternFill>
          <bgColor rgb="FFFF9600"/>
        </patternFill>
      </fill>
    </dxf>
    <dxf>
      <fill>
        <patternFill>
          <bgColor rgb="FFFFAF00"/>
        </patternFill>
      </fill>
    </dxf>
    <dxf>
      <fill>
        <patternFill>
          <bgColor rgb="FFFFC800"/>
        </patternFill>
      </fill>
    </dxf>
    <dxf>
      <fill>
        <patternFill>
          <bgColor rgb="FFFFE100"/>
        </patternFill>
      </fill>
    </dxf>
    <dxf>
      <fill>
        <patternFill>
          <bgColor rgb="FFFFFA00"/>
        </patternFill>
      </fill>
    </dxf>
    <dxf>
      <fill>
        <patternFill>
          <bgColor rgb="FF5AB900"/>
        </patternFill>
      </fill>
    </dxf>
    <dxf>
      <fill>
        <patternFill>
          <bgColor rgb="FF64CD00"/>
        </patternFill>
      </fill>
    </dxf>
    <dxf>
      <fill>
        <patternFill>
          <bgColor rgb="FF78FF00"/>
        </patternFill>
      </fill>
    </dxf>
    <dxf>
      <fill>
        <patternFill>
          <bgColor rgb="FF96F500"/>
        </patternFill>
      </fill>
    </dxf>
    <dxf>
      <fill>
        <patternFill>
          <bgColor rgb="FFB4FF00"/>
        </patternFill>
      </fill>
    </dxf>
    <dxf>
      <fill>
        <patternFill>
          <bgColor rgb="FFFF9600"/>
        </patternFill>
      </fill>
    </dxf>
    <dxf>
      <fill>
        <patternFill>
          <bgColor rgb="FFFF9600"/>
        </patternFill>
      </fill>
    </dxf>
    <dxf>
      <fill>
        <patternFill>
          <bgColor rgb="FFFFAF00"/>
        </patternFill>
      </fill>
    </dxf>
    <dxf>
      <fill>
        <patternFill>
          <bgColor rgb="FFFFC800"/>
        </patternFill>
      </fill>
    </dxf>
    <dxf>
      <fill>
        <patternFill>
          <bgColor rgb="FFFFE100"/>
        </patternFill>
      </fill>
    </dxf>
    <dxf>
      <fill>
        <patternFill>
          <bgColor rgb="FFFFFA00"/>
        </patternFill>
      </fill>
    </dxf>
    <dxf>
      <fill>
        <patternFill>
          <bgColor rgb="FF5AB900"/>
        </patternFill>
      </fill>
    </dxf>
    <dxf>
      <fill>
        <patternFill>
          <bgColor rgb="FF64CD00"/>
        </patternFill>
      </fill>
    </dxf>
    <dxf>
      <fill>
        <patternFill>
          <bgColor rgb="FF78FF00"/>
        </patternFill>
      </fill>
    </dxf>
    <dxf>
      <fill>
        <patternFill>
          <bgColor rgb="FF96F500"/>
        </patternFill>
      </fill>
    </dxf>
    <dxf>
      <fill>
        <patternFill>
          <bgColor rgb="FFB4FF00"/>
        </patternFill>
      </fill>
    </dxf>
    <dxf>
      <fill>
        <patternFill>
          <bgColor rgb="FFFF9600"/>
        </patternFill>
      </fill>
    </dxf>
    <dxf>
      <fill>
        <patternFill>
          <bgColor rgb="FFFF9600"/>
        </patternFill>
      </fill>
    </dxf>
    <dxf>
      <fill>
        <patternFill>
          <bgColor rgb="FFFFAF00"/>
        </patternFill>
      </fill>
    </dxf>
    <dxf>
      <fill>
        <patternFill>
          <bgColor rgb="FFFFC800"/>
        </patternFill>
      </fill>
    </dxf>
    <dxf>
      <fill>
        <patternFill>
          <bgColor rgb="FFFFE100"/>
        </patternFill>
      </fill>
    </dxf>
    <dxf>
      <fill>
        <patternFill>
          <bgColor rgb="FFFFFA00"/>
        </patternFill>
      </fill>
    </dxf>
    <dxf>
      <fill>
        <patternFill>
          <bgColor rgb="FF5AB900"/>
        </patternFill>
      </fill>
    </dxf>
    <dxf>
      <fill>
        <patternFill>
          <bgColor rgb="FF64CD00"/>
        </patternFill>
      </fill>
    </dxf>
    <dxf>
      <fill>
        <patternFill>
          <bgColor rgb="FF78FF00"/>
        </patternFill>
      </fill>
    </dxf>
    <dxf>
      <fill>
        <patternFill>
          <bgColor rgb="FF96F500"/>
        </patternFill>
      </fill>
    </dxf>
    <dxf>
      <fill>
        <patternFill>
          <bgColor rgb="FFB4FF00"/>
        </patternFill>
      </fill>
    </dxf>
    <dxf>
      <fill>
        <patternFill>
          <bgColor rgb="FFFF9600"/>
        </patternFill>
      </fill>
    </dxf>
    <dxf>
      <fill>
        <patternFill>
          <bgColor rgb="FFFF9600"/>
        </patternFill>
      </fill>
    </dxf>
    <dxf>
      <fill>
        <patternFill>
          <bgColor rgb="FFFFAF00"/>
        </patternFill>
      </fill>
    </dxf>
    <dxf>
      <fill>
        <patternFill>
          <bgColor rgb="FFFFC800"/>
        </patternFill>
      </fill>
    </dxf>
    <dxf>
      <fill>
        <patternFill>
          <bgColor rgb="FFFFE100"/>
        </patternFill>
      </fill>
    </dxf>
    <dxf>
      <fill>
        <patternFill>
          <bgColor rgb="FFFFFA00"/>
        </patternFill>
      </fill>
    </dxf>
    <dxf>
      <fill>
        <patternFill>
          <bgColor rgb="FF5AB900"/>
        </patternFill>
      </fill>
    </dxf>
    <dxf>
      <fill>
        <patternFill>
          <bgColor rgb="FF64CD00"/>
        </patternFill>
      </fill>
    </dxf>
    <dxf>
      <fill>
        <patternFill>
          <bgColor rgb="FF78FF00"/>
        </patternFill>
      </fill>
    </dxf>
    <dxf>
      <fill>
        <patternFill>
          <bgColor rgb="FF96F500"/>
        </patternFill>
      </fill>
    </dxf>
    <dxf>
      <fill>
        <patternFill>
          <bgColor rgb="FFB4FF00"/>
        </patternFill>
      </fill>
    </dxf>
    <dxf>
      <fill>
        <patternFill>
          <bgColor rgb="FFFF9600"/>
        </patternFill>
      </fill>
    </dxf>
    <dxf>
      <fill>
        <patternFill>
          <bgColor rgb="FFFF9600"/>
        </patternFill>
      </fill>
    </dxf>
    <dxf>
      <fill>
        <patternFill>
          <bgColor rgb="FFFFAF00"/>
        </patternFill>
      </fill>
    </dxf>
    <dxf>
      <fill>
        <patternFill>
          <bgColor rgb="FFFFC800"/>
        </patternFill>
      </fill>
    </dxf>
    <dxf>
      <fill>
        <patternFill>
          <bgColor rgb="FFFFE100"/>
        </patternFill>
      </fill>
    </dxf>
    <dxf>
      <fill>
        <patternFill>
          <bgColor rgb="FFFFFA00"/>
        </patternFill>
      </fill>
    </dxf>
    <dxf>
      <fill>
        <patternFill>
          <bgColor rgb="FF5AB900"/>
        </patternFill>
      </fill>
    </dxf>
    <dxf>
      <fill>
        <patternFill>
          <bgColor rgb="FF64CD00"/>
        </patternFill>
      </fill>
    </dxf>
    <dxf>
      <fill>
        <patternFill>
          <bgColor rgb="FF78FF00"/>
        </patternFill>
      </fill>
    </dxf>
    <dxf>
      <fill>
        <patternFill>
          <bgColor rgb="FF96F500"/>
        </patternFill>
      </fill>
    </dxf>
    <dxf>
      <fill>
        <patternFill>
          <bgColor rgb="FFB4FF00"/>
        </patternFill>
      </fill>
    </dxf>
    <dxf>
      <fill>
        <patternFill>
          <bgColor rgb="FFFF9600"/>
        </patternFill>
      </fill>
    </dxf>
    <dxf>
      <fill>
        <patternFill>
          <bgColor rgb="FFFF9600"/>
        </patternFill>
      </fill>
    </dxf>
    <dxf>
      <fill>
        <patternFill>
          <bgColor rgb="FFFFAF00"/>
        </patternFill>
      </fill>
    </dxf>
    <dxf>
      <fill>
        <patternFill>
          <bgColor rgb="FFFFC800"/>
        </patternFill>
      </fill>
    </dxf>
    <dxf>
      <fill>
        <patternFill>
          <bgColor rgb="FFFFE100"/>
        </patternFill>
      </fill>
    </dxf>
    <dxf>
      <fill>
        <patternFill>
          <bgColor rgb="FFFFFA00"/>
        </patternFill>
      </fill>
    </dxf>
    <dxf>
      <fill>
        <patternFill>
          <bgColor rgb="FF5AB900"/>
        </patternFill>
      </fill>
    </dxf>
    <dxf>
      <fill>
        <patternFill>
          <bgColor rgb="FF64CD00"/>
        </patternFill>
      </fill>
    </dxf>
    <dxf>
      <fill>
        <patternFill>
          <bgColor rgb="FF78FF00"/>
        </patternFill>
      </fill>
    </dxf>
    <dxf>
      <fill>
        <patternFill>
          <bgColor rgb="FF96F500"/>
        </patternFill>
      </fill>
    </dxf>
    <dxf>
      <fill>
        <patternFill>
          <bgColor rgb="FFB4FF00"/>
        </patternFill>
      </fill>
    </dxf>
    <dxf>
      <fill>
        <patternFill>
          <bgColor rgb="FFFF9600"/>
        </patternFill>
      </fill>
    </dxf>
    <dxf>
      <fill>
        <patternFill>
          <bgColor rgb="FFFF9600"/>
        </patternFill>
      </fill>
    </dxf>
    <dxf>
      <fill>
        <patternFill>
          <bgColor rgb="FFFFAF00"/>
        </patternFill>
      </fill>
    </dxf>
    <dxf>
      <fill>
        <patternFill>
          <bgColor rgb="FFFFC800"/>
        </patternFill>
      </fill>
    </dxf>
    <dxf>
      <fill>
        <patternFill>
          <bgColor rgb="FFFFE100"/>
        </patternFill>
      </fill>
    </dxf>
    <dxf>
      <fill>
        <patternFill>
          <bgColor rgb="FFFFFA00"/>
        </patternFill>
      </fill>
    </dxf>
    <dxf>
      <fill>
        <patternFill>
          <bgColor rgb="FF5AB900"/>
        </patternFill>
      </fill>
    </dxf>
    <dxf>
      <fill>
        <patternFill>
          <bgColor rgb="FF64CD00"/>
        </patternFill>
      </fill>
    </dxf>
    <dxf>
      <fill>
        <patternFill>
          <bgColor rgb="FF78FF00"/>
        </patternFill>
      </fill>
    </dxf>
    <dxf>
      <fill>
        <patternFill>
          <bgColor rgb="FF96F500"/>
        </patternFill>
      </fill>
    </dxf>
    <dxf>
      <fill>
        <patternFill>
          <bgColor rgb="FFB4FF00"/>
        </patternFill>
      </fill>
    </dxf>
    <dxf>
      <fill>
        <patternFill>
          <bgColor rgb="FFFF9600"/>
        </patternFill>
      </fill>
    </dxf>
    <dxf>
      <fill>
        <patternFill>
          <bgColor rgb="FFFF9600"/>
        </patternFill>
      </fill>
    </dxf>
    <dxf>
      <fill>
        <patternFill>
          <bgColor rgb="FFFFAF00"/>
        </patternFill>
      </fill>
    </dxf>
    <dxf>
      <fill>
        <patternFill>
          <bgColor rgb="FFFFC800"/>
        </patternFill>
      </fill>
    </dxf>
    <dxf>
      <fill>
        <patternFill>
          <bgColor rgb="FFFFE100"/>
        </patternFill>
      </fill>
    </dxf>
    <dxf>
      <fill>
        <patternFill>
          <bgColor rgb="FFFFFA00"/>
        </patternFill>
      </fill>
    </dxf>
    <dxf>
      <fill>
        <patternFill>
          <bgColor rgb="FF5AB900"/>
        </patternFill>
      </fill>
    </dxf>
    <dxf>
      <fill>
        <patternFill>
          <bgColor rgb="FF64CD00"/>
        </patternFill>
      </fill>
    </dxf>
    <dxf>
      <fill>
        <patternFill>
          <bgColor rgb="FF78FF00"/>
        </patternFill>
      </fill>
    </dxf>
    <dxf>
      <fill>
        <patternFill>
          <bgColor rgb="FF96F500"/>
        </patternFill>
      </fill>
    </dxf>
    <dxf>
      <fill>
        <patternFill>
          <bgColor rgb="FFB4FF00"/>
        </patternFill>
      </fill>
    </dxf>
    <dxf>
      <fill>
        <patternFill>
          <bgColor rgb="FFFF9600"/>
        </patternFill>
      </fill>
    </dxf>
    <dxf>
      <fill>
        <patternFill>
          <bgColor rgb="FFFF9600"/>
        </patternFill>
      </fill>
    </dxf>
    <dxf>
      <fill>
        <patternFill>
          <bgColor rgb="FFFFAF00"/>
        </patternFill>
      </fill>
    </dxf>
    <dxf>
      <fill>
        <patternFill>
          <bgColor rgb="FFFFC800"/>
        </patternFill>
      </fill>
    </dxf>
    <dxf>
      <fill>
        <patternFill>
          <bgColor rgb="FFFFE100"/>
        </patternFill>
      </fill>
    </dxf>
    <dxf>
      <fill>
        <patternFill>
          <bgColor rgb="FFFFFA00"/>
        </patternFill>
      </fill>
    </dxf>
    <dxf>
      <fill>
        <patternFill>
          <bgColor rgb="FF5AB900"/>
        </patternFill>
      </fill>
    </dxf>
    <dxf>
      <fill>
        <patternFill>
          <bgColor rgb="FF64CD00"/>
        </patternFill>
      </fill>
    </dxf>
    <dxf>
      <fill>
        <patternFill>
          <bgColor rgb="FF78FF00"/>
        </patternFill>
      </fill>
    </dxf>
    <dxf>
      <fill>
        <patternFill>
          <bgColor rgb="FF96F500"/>
        </patternFill>
      </fill>
    </dxf>
    <dxf>
      <fill>
        <patternFill>
          <bgColor rgb="FFB4FF00"/>
        </patternFill>
      </fill>
    </dxf>
    <dxf>
      <fill>
        <patternFill>
          <bgColor rgb="FFFF9600"/>
        </patternFill>
      </fill>
    </dxf>
    <dxf>
      <fill>
        <patternFill>
          <bgColor rgb="FFFF9600"/>
        </patternFill>
      </fill>
    </dxf>
    <dxf>
      <fill>
        <patternFill>
          <bgColor rgb="FFFFAF00"/>
        </patternFill>
      </fill>
    </dxf>
    <dxf>
      <fill>
        <patternFill>
          <bgColor rgb="FFFFC800"/>
        </patternFill>
      </fill>
    </dxf>
    <dxf>
      <fill>
        <patternFill>
          <bgColor rgb="FFFFE100"/>
        </patternFill>
      </fill>
    </dxf>
    <dxf>
      <fill>
        <patternFill>
          <bgColor rgb="FFFFFA00"/>
        </patternFill>
      </fill>
    </dxf>
    <dxf>
      <fill>
        <patternFill>
          <bgColor rgb="FF5AB900"/>
        </patternFill>
      </fill>
    </dxf>
    <dxf>
      <fill>
        <patternFill>
          <bgColor rgb="FF64CD00"/>
        </patternFill>
      </fill>
    </dxf>
    <dxf>
      <fill>
        <patternFill>
          <bgColor rgb="FF78FF00"/>
        </patternFill>
      </fill>
    </dxf>
    <dxf>
      <fill>
        <patternFill>
          <bgColor rgb="FF96F500"/>
        </patternFill>
      </fill>
    </dxf>
    <dxf>
      <fill>
        <patternFill>
          <bgColor rgb="FFB4FF00"/>
        </patternFill>
      </fill>
    </dxf>
    <dxf>
      <fill>
        <patternFill>
          <bgColor rgb="FFFF9600"/>
        </patternFill>
      </fill>
    </dxf>
    <dxf>
      <fill>
        <patternFill>
          <bgColor rgb="FFFF9600"/>
        </patternFill>
      </fill>
    </dxf>
    <dxf>
      <fill>
        <patternFill>
          <bgColor rgb="FFFFAF00"/>
        </patternFill>
      </fill>
    </dxf>
    <dxf>
      <fill>
        <patternFill>
          <bgColor rgb="FFFFC800"/>
        </patternFill>
      </fill>
    </dxf>
    <dxf>
      <fill>
        <patternFill>
          <bgColor rgb="FFFFE100"/>
        </patternFill>
      </fill>
    </dxf>
    <dxf>
      <fill>
        <patternFill>
          <bgColor rgb="FFFFFA00"/>
        </patternFill>
      </fill>
    </dxf>
    <dxf>
      <fill>
        <patternFill>
          <bgColor rgb="FF5AB900"/>
        </patternFill>
      </fill>
    </dxf>
    <dxf>
      <fill>
        <patternFill>
          <bgColor rgb="FF64CD00"/>
        </patternFill>
      </fill>
    </dxf>
    <dxf>
      <fill>
        <patternFill>
          <bgColor rgb="FF78FF00"/>
        </patternFill>
      </fill>
    </dxf>
    <dxf>
      <fill>
        <patternFill>
          <bgColor rgb="FF96F500"/>
        </patternFill>
      </fill>
    </dxf>
    <dxf>
      <fill>
        <patternFill>
          <bgColor rgb="FFB4FF00"/>
        </patternFill>
      </fill>
    </dxf>
    <dxf>
      <fill>
        <patternFill>
          <bgColor rgb="FFFF9600"/>
        </patternFill>
      </fill>
    </dxf>
    <dxf>
      <fill>
        <patternFill>
          <bgColor rgb="FFFF9600"/>
        </patternFill>
      </fill>
    </dxf>
    <dxf>
      <fill>
        <patternFill>
          <bgColor rgb="FFFFAF00"/>
        </patternFill>
      </fill>
    </dxf>
    <dxf>
      <fill>
        <patternFill>
          <bgColor rgb="FFFFC800"/>
        </patternFill>
      </fill>
    </dxf>
    <dxf>
      <fill>
        <patternFill>
          <bgColor rgb="FFFFE100"/>
        </patternFill>
      </fill>
    </dxf>
    <dxf>
      <fill>
        <patternFill>
          <bgColor rgb="FFFFFA00"/>
        </patternFill>
      </fill>
    </dxf>
    <dxf>
      <fill>
        <patternFill>
          <bgColor rgb="FF5AB900"/>
        </patternFill>
      </fill>
    </dxf>
    <dxf>
      <fill>
        <patternFill>
          <bgColor rgb="FF64CD00"/>
        </patternFill>
      </fill>
    </dxf>
    <dxf>
      <fill>
        <patternFill>
          <bgColor rgb="FF78FF00"/>
        </patternFill>
      </fill>
    </dxf>
    <dxf>
      <fill>
        <patternFill>
          <bgColor rgb="FF96F500"/>
        </patternFill>
      </fill>
    </dxf>
    <dxf>
      <fill>
        <patternFill>
          <bgColor rgb="FFB4FF00"/>
        </patternFill>
      </fill>
    </dxf>
    <dxf>
      <fill>
        <patternFill>
          <bgColor rgb="FFFF9600"/>
        </patternFill>
      </fill>
    </dxf>
    <dxf>
      <fill>
        <patternFill>
          <bgColor rgb="FFFF9600"/>
        </patternFill>
      </fill>
    </dxf>
    <dxf>
      <fill>
        <patternFill>
          <bgColor rgb="FFFFAF00"/>
        </patternFill>
      </fill>
    </dxf>
    <dxf>
      <fill>
        <patternFill>
          <bgColor rgb="FFFFC800"/>
        </patternFill>
      </fill>
    </dxf>
    <dxf>
      <fill>
        <patternFill>
          <bgColor rgb="FFFFE100"/>
        </patternFill>
      </fill>
    </dxf>
    <dxf>
      <fill>
        <patternFill>
          <bgColor rgb="FFFFFA00"/>
        </patternFill>
      </fill>
    </dxf>
    <dxf>
      <fill>
        <patternFill>
          <bgColor rgb="FF5AB900"/>
        </patternFill>
      </fill>
    </dxf>
    <dxf>
      <fill>
        <patternFill>
          <bgColor rgb="FF64CD00"/>
        </patternFill>
      </fill>
    </dxf>
    <dxf>
      <fill>
        <patternFill>
          <bgColor rgb="FF78FF00"/>
        </patternFill>
      </fill>
    </dxf>
    <dxf>
      <fill>
        <patternFill>
          <bgColor rgb="FF96F500"/>
        </patternFill>
      </fill>
    </dxf>
    <dxf>
      <fill>
        <patternFill>
          <bgColor rgb="FFB4FF00"/>
        </patternFill>
      </fill>
    </dxf>
    <dxf>
      <fill>
        <patternFill>
          <bgColor rgb="FFFF9600"/>
        </patternFill>
      </fill>
    </dxf>
    <dxf>
      <fill>
        <patternFill>
          <bgColor rgb="FFFF9600"/>
        </patternFill>
      </fill>
    </dxf>
    <dxf>
      <fill>
        <patternFill>
          <bgColor rgb="FFFFAF00"/>
        </patternFill>
      </fill>
    </dxf>
    <dxf>
      <fill>
        <patternFill>
          <bgColor rgb="FFFFC800"/>
        </patternFill>
      </fill>
    </dxf>
    <dxf>
      <fill>
        <patternFill>
          <bgColor rgb="FFFFE100"/>
        </patternFill>
      </fill>
    </dxf>
    <dxf>
      <fill>
        <patternFill>
          <bgColor rgb="FFFFFA00"/>
        </patternFill>
      </fill>
    </dxf>
    <dxf>
      <fill>
        <patternFill>
          <bgColor rgb="FF5AB900"/>
        </patternFill>
      </fill>
    </dxf>
    <dxf>
      <fill>
        <patternFill>
          <bgColor rgb="FF64CD00"/>
        </patternFill>
      </fill>
    </dxf>
    <dxf>
      <fill>
        <patternFill>
          <bgColor rgb="FF78FF00"/>
        </patternFill>
      </fill>
    </dxf>
    <dxf>
      <fill>
        <patternFill>
          <bgColor rgb="FF96F500"/>
        </patternFill>
      </fill>
    </dxf>
    <dxf>
      <fill>
        <patternFill>
          <bgColor rgb="FFB4FF00"/>
        </patternFill>
      </fill>
    </dxf>
    <dxf>
      <fill>
        <patternFill>
          <bgColor rgb="FFFF9600"/>
        </patternFill>
      </fill>
    </dxf>
    <dxf>
      <fill>
        <patternFill>
          <bgColor rgb="FFFF9600"/>
        </patternFill>
      </fill>
    </dxf>
    <dxf>
      <fill>
        <patternFill>
          <bgColor rgb="FFFFAF00"/>
        </patternFill>
      </fill>
    </dxf>
    <dxf>
      <fill>
        <patternFill>
          <bgColor rgb="FFFFC800"/>
        </patternFill>
      </fill>
    </dxf>
    <dxf>
      <fill>
        <patternFill>
          <bgColor rgb="FFFFE100"/>
        </patternFill>
      </fill>
    </dxf>
    <dxf>
      <fill>
        <patternFill>
          <bgColor rgb="FFFFFA00"/>
        </patternFill>
      </fill>
    </dxf>
    <dxf>
      <fill>
        <patternFill>
          <bgColor rgb="FF5AB900"/>
        </patternFill>
      </fill>
    </dxf>
    <dxf>
      <fill>
        <patternFill>
          <bgColor rgb="FF64CD00"/>
        </patternFill>
      </fill>
    </dxf>
    <dxf>
      <fill>
        <patternFill>
          <bgColor rgb="FF78FF00"/>
        </patternFill>
      </fill>
    </dxf>
    <dxf>
      <fill>
        <patternFill>
          <bgColor rgb="FF96F500"/>
        </patternFill>
      </fill>
    </dxf>
    <dxf>
      <fill>
        <patternFill>
          <bgColor rgb="FFB4FF00"/>
        </patternFill>
      </fill>
    </dxf>
    <dxf>
      <fill>
        <patternFill>
          <bgColor rgb="FFFF9600"/>
        </patternFill>
      </fill>
    </dxf>
    <dxf>
      <fill>
        <patternFill>
          <bgColor rgb="FFFF9600"/>
        </patternFill>
      </fill>
    </dxf>
    <dxf>
      <fill>
        <patternFill>
          <bgColor rgb="FFFFAF00"/>
        </patternFill>
      </fill>
    </dxf>
    <dxf>
      <fill>
        <patternFill>
          <bgColor rgb="FFFFC800"/>
        </patternFill>
      </fill>
    </dxf>
    <dxf>
      <fill>
        <patternFill>
          <bgColor rgb="FFFFE100"/>
        </patternFill>
      </fill>
    </dxf>
    <dxf>
      <fill>
        <patternFill>
          <bgColor rgb="FFFFFA00"/>
        </patternFill>
      </fill>
    </dxf>
    <dxf>
      <fill>
        <patternFill>
          <bgColor rgb="FF5AB900"/>
        </patternFill>
      </fill>
    </dxf>
    <dxf>
      <fill>
        <patternFill>
          <bgColor rgb="FF64CD00"/>
        </patternFill>
      </fill>
    </dxf>
    <dxf>
      <fill>
        <patternFill>
          <bgColor rgb="FF78FF00"/>
        </patternFill>
      </fill>
    </dxf>
    <dxf>
      <fill>
        <patternFill>
          <bgColor rgb="FF96F500"/>
        </patternFill>
      </fill>
    </dxf>
    <dxf>
      <fill>
        <patternFill>
          <bgColor rgb="FFB4FF00"/>
        </patternFill>
      </fill>
    </dxf>
    <dxf>
      <fill>
        <patternFill>
          <bgColor rgb="FFFF9600"/>
        </patternFill>
      </fill>
    </dxf>
    <dxf>
      <fill>
        <patternFill>
          <bgColor rgb="FFFF9600"/>
        </patternFill>
      </fill>
    </dxf>
    <dxf>
      <fill>
        <patternFill>
          <bgColor rgb="FFFFAF00"/>
        </patternFill>
      </fill>
    </dxf>
    <dxf>
      <fill>
        <patternFill>
          <bgColor rgb="FFFFC800"/>
        </patternFill>
      </fill>
    </dxf>
    <dxf>
      <fill>
        <patternFill>
          <bgColor rgb="FFFFE100"/>
        </patternFill>
      </fill>
    </dxf>
    <dxf>
      <fill>
        <patternFill>
          <bgColor rgb="FFFFFA00"/>
        </patternFill>
      </fill>
    </dxf>
    <dxf>
      <fill>
        <patternFill>
          <bgColor rgb="FF5AB900"/>
        </patternFill>
      </fill>
    </dxf>
    <dxf>
      <fill>
        <patternFill>
          <bgColor rgb="FF64CD00"/>
        </patternFill>
      </fill>
    </dxf>
    <dxf>
      <fill>
        <patternFill>
          <bgColor rgb="FF78FF00"/>
        </patternFill>
      </fill>
    </dxf>
    <dxf>
      <fill>
        <patternFill>
          <bgColor rgb="FF96F500"/>
        </patternFill>
      </fill>
    </dxf>
    <dxf>
      <fill>
        <patternFill>
          <bgColor rgb="FFB4FF00"/>
        </patternFill>
      </fill>
    </dxf>
    <dxf>
      <fill>
        <patternFill>
          <bgColor rgb="FFFF9600"/>
        </patternFill>
      </fill>
    </dxf>
    <dxf>
      <fill>
        <patternFill>
          <bgColor rgb="FFFF9600"/>
        </patternFill>
      </fill>
    </dxf>
    <dxf>
      <fill>
        <patternFill>
          <bgColor rgb="FFFFAF00"/>
        </patternFill>
      </fill>
    </dxf>
    <dxf>
      <fill>
        <patternFill>
          <bgColor rgb="FFFFC800"/>
        </patternFill>
      </fill>
    </dxf>
    <dxf>
      <fill>
        <patternFill>
          <bgColor rgb="FFFFE100"/>
        </patternFill>
      </fill>
    </dxf>
    <dxf>
      <fill>
        <patternFill>
          <bgColor rgb="FFFFFA00"/>
        </patternFill>
      </fill>
    </dxf>
    <dxf>
      <fill>
        <patternFill>
          <bgColor rgb="FF5AB900"/>
        </patternFill>
      </fill>
    </dxf>
    <dxf>
      <fill>
        <patternFill>
          <bgColor rgb="FF64CD00"/>
        </patternFill>
      </fill>
    </dxf>
    <dxf>
      <fill>
        <patternFill>
          <bgColor rgb="FF78FF00"/>
        </patternFill>
      </fill>
    </dxf>
    <dxf>
      <fill>
        <patternFill>
          <bgColor rgb="FF96F500"/>
        </patternFill>
      </fill>
    </dxf>
    <dxf>
      <fill>
        <patternFill>
          <bgColor rgb="FFB4FF00"/>
        </patternFill>
      </fill>
    </dxf>
    <dxf>
      <fill>
        <patternFill>
          <bgColor rgb="FFFF9600"/>
        </patternFill>
      </fill>
    </dxf>
    <dxf>
      <fill>
        <patternFill>
          <bgColor rgb="FFFF9600"/>
        </patternFill>
      </fill>
    </dxf>
    <dxf>
      <fill>
        <patternFill>
          <bgColor rgb="FFFFAF00"/>
        </patternFill>
      </fill>
    </dxf>
    <dxf>
      <fill>
        <patternFill>
          <bgColor rgb="FFFFC800"/>
        </patternFill>
      </fill>
    </dxf>
    <dxf>
      <fill>
        <patternFill>
          <bgColor rgb="FFFFE100"/>
        </patternFill>
      </fill>
    </dxf>
    <dxf>
      <fill>
        <patternFill>
          <bgColor rgb="FFFFFA00"/>
        </patternFill>
      </fill>
    </dxf>
    <dxf>
      <fill>
        <patternFill>
          <bgColor rgb="FF5AB900"/>
        </patternFill>
      </fill>
    </dxf>
    <dxf>
      <fill>
        <patternFill>
          <bgColor rgb="FF64CD00"/>
        </patternFill>
      </fill>
    </dxf>
    <dxf>
      <fill>
        <patternFill>
          <bgColor rgb="FF78FF00"/>
        </patternFill>
      </fill>
    </dxf>
    <dxf>
      <fill>
        <patternFill>
          <bgColor rgb="FF96F500"/>
        </patternFill>
      </fill>
    </dxf>
    <dxf>
      <fill>
        <patternFill>
          <bgColor rgb="FFB4FF00"/>
        </patternFill>
      </fill>
    </dxf>
    <dxf>
      <fill>
        <patternFill>
          <bgColor rgb="FFFF9600"/>
        </patternFill>
      </fill>
    </dxf>
    <dxf>
      <fill>
        <patternFill>
          <bgColor rgb="FFFF9600"/>
        </patternFill>
      </fill>
    </dxf>
    <dxf>
      <fill>
        <patternFill>
          <bgColor rgb="FFFFAF00"/>
        </patternFill>
      </fill>
    </dxf>
    <dxf>
      <fill>
        <patternFill>
          <bgColor rgb="FFFFC800"/>
        </patternFill>
      </fill>
    </dxf>
    <dxf>
      <fill>
        <patternFill>
          <bgColor rgb="FFFFE100"/>
        </patternFill>
      </fill>
    </dxf>
    <dxf>
      <fill>
        <patternFill>
          <bgColor rgb="FFFFFA00"/>
        </patternFill>
      </fill>
    </dxf>
    <dxf>
      <fill>
        <patternFill>
          <bgColor rgb="FF5AB900"/>
        </patternFill>
      </fill>
    </dxf>
    <dxf>
      <fill>
        <patternFill>
          <bgColor rgb="FF64CD00"/>
        </patternFill>
      </fill>
    </dxf>
    <dxf>
      <fill>
        <patternFill>
          <bgColor rgb="FF78FF00"/>
        </patternFill>
      </fill>
    </dxf>
    <dxf>
      <fill>
        <patternFill>
          <bgColor rgb="FF96F500"/>
        </patternFill>
      </fill>
    </dxf>
    <dxf>
      <fill>
        <patternFill>
          <bgColor rgb="FFB4FF00"/>
        </patternFill>
      </fill>
    </dxf>
    <dxf>
      <fill>
        <patternFill>
          <bgColor rgb="FFFF9600"/>
        </patternFill>
      </fill>
    </dxf>
    <dxf>
      <fill>
        <patternFill>
          <bgColor rgb="FFFF9600"/>
        </patternFill>
      </fill>
    </dxf>
    <dxf>
      <fill>
        <patternFill>
          <bgColor rgb="FFFFAF00"/>
        </patternFill>
      </fill>
    </dxf>
    <dxf>
      <fill>
        <patternFill>
          <bgColor rgb="FFFFC800"/>
        </patternFill>
      </fill>
    </dxf>
    <dxf>
      <fill>
        <patternFill>
          <bgColor rgb="FFFFE100"/>
        </patternFill>
      </fill>
    </dxf>
    <dxf>
      <fill>
        <patternFill>
          <bgColor rgb="FFFFFA00"/>
        </patternFill>
      </fill>
    </dxf>
    <dxf>
      <fill>
        <patternFill>
          <bgColor rgb="FF5AB900"/>
        </patternFill>
      </fill>
    </dxf>
    <dxf>
      <fill>
        <patternFill>
          <bgColor rgb="FF64CD00"/>
        </patternFill>
      </fill>
    </dxf>
    <dxf>
      <fill>
        <patternFill>
          <bgColor rgb="FF78FF00"/>
        </patternFill>
      </fill>
    </dxf>
    <dxf>
      <fill>
        <patternFill>
          <bgColor rgb="FF96F500"/>
        </patternFill>
      </fill>
    </dxf>
    <dxf>
      <fill>
        <patternFill>
          <bgColor rgb="FFB4FF00"/>
        </patternFill>
      </fill>
    </dxf>
    <dxf>
      <fill>
        <patternFill>
          <bgColor rgb="FFFF9600"/>
        </patternFill>
      </fill>
    </dxf>
    <dxf>
      <fill>
        <patternFill>
          <bgColor rgb="FFFF9600"/>
        </patternFill>
      </fill>
    </dxf>
    <dxf>
      <fill>
        <patternFill>
          <bgColor rgb="FFFFAF00"/>
        </patternFill>
      </fill>
    </dxf>
    <dxf>
      <fill>
        <patternFill>
          <bgColor rgb="FFFFC800"/>
        </patternFill>
      </fill>
    </dxf>
    <dxf>
      <fill>
        <patternFill>
          <bgColor rgb="FFFFE100"/>
        </patternFill>
      </fill>
    </dxf>
    <dxf>
      <fill>
        <patternFill>
          <bgColor rgb="FFFFFA00"/>
        </patternFill>
      </fill>
    </dxf>
    <dxf>
      <fill>
        <patternFill>
          <bgColor rgb="FF5AB900"/>
        </patternFill>
      </fill>
    </dxf>
    <dxf>
      <fill>
        <patternFill>
          <bgColor rgb="FF64CD00"/>
        </patternFill>
      </fill>
    </dxf>
    <dxf>
      <fill>
        <patternFill>
          <bgColor rgb="FF78FF00"/>
        </patternFill>
      </fill>
    </dxf>
    <dxf>
      <fill>
        <patternFill>
          <bgColor rgb="FF96F500"/>
        </patternFill>
      </fill>
    </dxf>
    <dxf>
      <fill>
        <patternFill>
          <bgColor rgb="FFB4FF00"/>
        </patternFill>
      </fill>
    </dxf>
    <dxf>
      <fill>
        <patternFill>
          <bgColor rgb="FFFF9600"/>
        </patternFill>
      </fill>
    </dxf>
    <dxf>
      <fill>
        <patternFill>
          <bgColor rgb="FFFF9600"/>
        </patternFill>
      </fill>
    </dxf>
    <dxf>
      <fill>
        <patternFill>
          <bgColor rgb="FFFFAF00"/>
        </patternFill>
      </fill>
    </dxf>
    <dxf>
      <fill>
        <patternFill>
          <bgColor rgb="FFFFC800"/>
        </patternFill>
      </fill>
    </dxf>
    <dxf>
      <fill>
        <patternFill>
          <bgColor rgb="FFFFE100"/>
        </patternFill>
      </fill>
    </dxf>
    <dxf>
      <fill>
        <patternFill>
          <bgColor rgb="FFFFFA00"/>
        </patternFill>
      </fill>
    </dxf>
    <dxf>
      <fill>
        <patternFill>
          <bgColor rgb="FF5AB900"/>
        </patternFill>
      </fill>
    </dxf>
    <dxf>
      <fill>
        <patternFill>
          <bgColor rgb="FF64CD00"/>
        </patternFill>
      </fill>
    </dxf>
    <dxf>
      <fill>
        <patternFill>
          <bgColor rgb="FF78FF00"/>
        </patternFill>
      </fill>
    </dxf>
    <dxf>
      <fill>
        <patternFill>
          <bgColor rgb="FF96F500"/>
        </patternFill>
      </fill>
    </dxf>
    <dxf>
      <fill>
        <patternFill>
          <bgColor rgb="FFB4FF00"/>
        </patternFill>
      </fill>
    </dxf>
    <dxf>
      <fill>
        <patternFill>
          <bgColor rgb="FFFF9600"/>
        </patternFill>
      </fill>
    </dxf>
    <dxf>
      <fill>
        <patternFill>
          <bgColor rgb="FFFF9600"/>
        </patternFill>
      </fill>
    </dxf>
    <dxf>
      <fill>
        <patternFill>
          <bgColor rgb="FFFFAF00"/>
        </patternFill>
      </fill>
    </dxf>
    <dxf>
      <fill>
        <patternFill>
          <bgColor rgb="FFFFC800"/>
        </patternFill>
      </fill>
    </dxf>
    <dxf>
      <fill>
        <patternFill>
          <bgColor rgb="FFFFE100"/>
        </patternFill>
      </fill>
    </dxf>
    <dxf>
      <fill>
        <patternFill>
          <bgColor rgb="FFFFFA00"/>
        </patternFill>
      </fill>
    </dxf>
    <dxf>
      <fill>
        <patternFill>
          <bgColor rgb="FF5AB900"/>
        </patternFill>
      </fill>
    </dxf>
    <dxf>
      <fill>
        <patternFill>
          <bgColor rgb="FF64CD00"/>
        </patternFill>
      </fill>
    </dxf>
    <dxf>
      <fill>
        <patternFill>
          <bgColor rgb="FF78FF00"/>
        </patternFill>
      </fill>
    </dxf>
    <dxf>
      <fill>
        <patternFill>
          <bgColor rgb="FF96F500"/>
        </patternFill>
      </fill>
    </dxf>
    <dxf>
      <fill>
        <patternFill>
          <bgColor rgb="FFB4FF00"/>
        </patternFill>
      </fill>
    </dxf>
    <dxf>
      <fill>
        <patternFill>
          <bgColor rgb="FFFF9600"/>
        </patternFill>
      </fill>
    </dxf>
    <dxf>
      <fill>
        <patternFill>
          <bgColor rgb="FFFF9600"/>
        </patternFill>
      </fill>
    </dxf>
    <dxf>
      <fill>
        <patternFill>
          <bgColor rgb="FFFFAF00"/>
        </patternFill>
      </fill>
    </dxf>
    <dxf>
      <fill>
        <patternFill>
          <bgColor rgb="FFFFC800"/>
        </patternFill>
      </fill>
    </dxf>
    <dxf>
      <fill>
        <patternFill>
          <bgColor rgb="FFFFE100"/>
        </patternFill>
      </fill>
    </dxf>
    <dxf>
      <fill>
        <patternFill>
          <bgColor rgb="FFFFFA00"/>
        </patternFill>
      </fill>
    </dxf>
    <dxf>
      <fill>
        <patternFill>
          <bgColor rgb="FF5AB900"/>
        </patternFill>
      </fill>
    </dxf>
    <dxf>
      <fill>
        <patternFill>
          <bgColor rgb="FF64CD00"/>
        </patternFill>
      </fill>
    </dxf>
    <dxf>
      <fill>
        <patternFill>
          <bgColor rgb="FF78FF00"/>
        </patternFill>
      </fill>
    </dxf>
    <dxf>
      <fill>
        <patternFill>
          <bgColor rgb="FF96F500"/>
        </patternFill>
      </fill>
    </dxf>
    <dxf>
      <fill>
        <patternFill>
          <bgColor rgb="FFB4FF00"/>
        </patternFill>
      </fill>
    </dxf>
    <dxf>
      <fill>
        <patternFill>
          <bgColor rgb="FFFF9600"/>
        </patternFill>
      </fill>
    </dxf>
    <dxf>
      <fill>
        <patternFill>
          <bgColor rgb="FFFF9600"/>
        </patternFill>
      </fill>
    </dxf>
    <dxf>
      <fill>
        <patternFill>
          <bgColor rgb="FFFFAF00"/>
        </patternFill>
      </fill>
    </dxf>
    <dxf>
      <fill>
        <patternFill>
          <bgColor rgb="FFFFC800"/>
        </patternFill>
      </fill>
    </dxf>
    <dxf>
      <fill>
        <patternFill>
          <bgColor rgb="FFFFE100"/>
        </patternFill>
      </fill>
    </dxf>
    <dxf>
      <fill>
        <patternFill>
          <bgColor rgb="FFFFFA00"/>
        </patternFill>
      </fill>
    </dxf>
    <dxf>
      <fill>
        <patternFill>
          <bgColor rgb="FF5AB900"/>
        </patternFill>
      </fill>
    </dxf>
    <dxf>
      <fill>
        <patternFill>
          <bgColor rgb="FF64CD00"/>
        </patternFill>
      </fill>
    </dxf>
    <dxf>
      <fill>
        <patternFill>
          <bgColor rgb="FF78FF00"/>
        </patternFill>
      </fill>
    </dxf>
    <dxf>
      <fill>
        <patternFill>
          <bgColor rgb="FF96F500"/>
        </patternFill>
      </fill>
    </dxf>
    <dxf>
      <fill>
        <patternFill>
          <bgColor rgb="FFB4FF00"/>
        </patternFill>
      </fill>
    </dxf>
    <dxf>
      <fill>
        <patternFill>
          <bgColor rgb="FFFF9600"/>
        </patternFill>
      </fill>
    </dxf>
    <dxf>
      <fill>
        <patternFill>
          <bgColor rgb="FFFF9600"/>
        </patternFill>
      </fill>
    </dxf>
    <dxf>
      <fill>
        <patternFill>
          <bgColor rgb="FFFFAF00"/>
        </patternFill>
      </fill>
    </dxf>
    <dxf>
      <fill>
        <patternFill>
          <bgColor rgb="FFFFC800"/>
        </patternFill>
      </fill>
    </dxf>
    <dxf>
      <fill>
        <patternFill>
          <bgColor rgb="FFFFE100"/>
        </patternFill>
      </fill>
    </dxf>
    <dxf>
      <fill>
        <patternFill>
          <bgColor rgb="FFFFFA00"/>
        </patternFill>
      </fill>
    </dxf>
    <dxf>
      <fill>
        <patternFill>
          <bgColor rgb="FF5AB900"/>
        </patternFill>
      </fill>
    </dxf>
    <dxf>
      <fill>
        <patternFill>
          <bgColor rgb="FF64CD00"/>
        </patternFill>
      </fill>
    </dxf>
    <dxf>
      <fill>
        <patternFill>
          <bgColor rgb="FF78FF00"/>
        </patternFill>
      </fill>
    </dxf>
    <dxf>
      <fill>
        <patternFill>
          <bgColor rgb="FF96F500"/>
        </patternFill>
      </fill>
    </dxf>
    <dxf>
      <fill>
        <patternFill>
          <bgColor rgb="FFB4FF00"/>
        </patternFill>
      </fill>
    </dxf>
    <dxf>
      <fill>
        <patternFill>
          <bgColor rgb="FFFF9600"/>
        </patternFill>
      </fill>
    </dxf>
    <dxf>
      <fill>
        <patternFill>
          <bgColor rgb="FFFF9600"/>
        </patternFill>
      </fill>
    </dxf>
    <dxf>
      <fill>
        <patternFill>
          <bgColor rgb="FFFFAF00"/>
        </patternFill>
      </fill>
    </dxf>
    <dxf>
      <fill>
        <patternFill>
          <bgColor rgb="FFFFC800"/>
        </patternFill>
      </fill>
    </dxf>
    <dxf>
      <fill>
        <patternFill>
          <bgColor rgb="FFFFE100"/>
        </patternFill>
      </fill>
    </dxf>
    <dxf>
      <fill>
        <patternFill>
          <bgColor rgb="FFFFFA00"/>
        </patternFill>
      </fill>
    </dxf>
    <dxf>
      <fill>
        <patternFill>
          <bgColor rgb="FF5AB900"/>
        </patternFill>
      </fill>
    </dxf>
    <dxf>
      <fill>
        <patternFill>
          <bgColor rgb="FF64CD00"/>
        </patternFill>
      </fill>
    </dxf>
    <dxf>
      <fill>
        <patternFill>
          <bgColor rgb="FF78FF00"/>
        </patternFill>
      </fill>
    </dxf>
    <dxf>
      <fill>
        <patternFill>
          <bgColor rgb="FF96F500"/>
        </patternFill>
      </fill>
    </dxf>
    <dxf>
      <fill>
        <patternFill>
          <bgColor rgb="FFB4FF00"/>
        </patternFill>
      </fill>
    </dxf>
    <dxf>
      <fill>
        <patternFill>
          <bgColor rgb="FFFF9600"/>
        </patternFill>
      </fill>
    </dxf>
    <dxf>
      <fill>
        <patternFill>
          <bgColor rgb="FFFF9600"/>
        </patternFill>
      </fill>
    </dxf>
    <dxf>
      <fill>
        <patternFill>
          <bgColor rgb="FFFFAF00"/>
        </patternFill>
      </fill>
    </dxf>
    <dxf>
      <fill>
        <patternFill>
          <bgColor rgb="FFFFC800"/>
        </patternFill>
      </fill>
    </dxf>
    <dxf>
      <fill>
        <patternFill>
          <bgColor rgb="FFFFE100"/>
        </patternFill>
      </fill>
    </dxf>
    <dxf>
      <fill>
        <patternFill>
          <bgColor rgb="FFFFFA00"/>
        </patternFill>
      </fill>
    </dxf>
    <dxf>
      <fill>
        <patternFill>
          <bgColor rgb="FF5AB900"/>
        </patternFill>
      </fill>
    </dxf>
    <dxf>
      <fill>
        <patternFill>
          <bgColor rgb="FF64CD00"/>
        </patternFill>
      </fill>
    </dxf>
    <dxf>
      <fill>
        <patternFill>
          <bgColor rgb="FF78FF00"/>
        </patternFill>
      </fill>
    </dxf>
    <dxf>
      <fill>
        <patternFill>
          <bgColor rgb="FF96F500"/>
        </patternFill>
      </fill>
    </dxf>
    <dxf>
      <fill>
        <patternFill>
          <bgColor rgb="FFB4FF00"/>
        </patternFill>
      </fill>
    </dxf>
    <dxf>
      <fill>
        <patternFill>
          <bgColor rgb="FFFF9600"/>
        </patternFill>
      </fill>
    </dxf>
    <dxf>
      <fill>
        <patternFill>
          <bgColor rgb="FFFF9600"/>
        </patternFill>
      </fill>
    </dxf>
    <dxf>
      <fill>
        <patternFill>
          <bgColor rgb="FFFFAF00"/>
        </patternFill>
      </fill>
    </dxf>
    <dxf>
      <fill>
        <patternFill>
          <bgColor rgb="FFFFC800"/>
        </patternFill>
      </fill>
    </dxf>
    <dxf>
      <fill>
        <patternFill>
          <bgColor rgb="FFFFE100"/>
        </patternFill>
      </fill>
    </dxf>
    <dxf>
      <fill>
        <patternFill>
          <bgColor rgb="FFFFFA00"/>
        </patternFill>
      </fill>
    </dxf>
    <dxf>
      <fill>
        <patternFill>
          <bgColor rgb="FF5AB900"/>
        </patternFill>
      </fill>
    </dxf>
    <dxf>
      <fill>
        <patternFill>
          <bgColor rgb="FF64CD00"/>
        </patternFill>
      </fill>
    </dxf>
    <dxf>
      <fill>
        <patternFill>
          <bgColor rgb="FF78FF00"/>
        </patternFill>
      </fill>
    </dxf>
    <dxf>
      <fill>
        <patternFill>
          <bgColor rgb="FF96F500"/>
        </patternFill>
      </fill>
    </dxf>
    <dxf>
      <fill>
        <patternFill>
          <bgColor rgb="FFB4FF00"/>
        </patternFill>
      </fill>
    </dxf>
    <dxf>
      <fill>
        <patternFill>
          <bgColor rgb="FFFF9600"/>
        </patternFill>
      </fill>
    </dxf>
    <dxf>
      <fill>
        <patternFill>
          <bgColor rgb="FFFF9600"/>
        </patternFill>
      </fill>
    </dxf>
    <dxf>
      <fill>
        <patternFill>
          <bgColor rgb="FFFFAF00"/>
        </patternFill>
      </fill>
    </dxf>
    <dxf>
      <fill>
        <patternFill>
          <bgColor rgb="FFFFC800"/>
        </patternFill>
      </fill>
    </dxf>
    <dxf>
      <fill>
        <patternFill>
          <bgColor rgb="FFFFE100"/>
        </patternFill>
      </fill>
    </dxf>
    <dxf>
      <fill>
        <patternFill>
          <bgColor rgb="FFFFFA00"/>
        </patternFill>
      </fill>
    </dxf>
    <dxf>
      <fill>
        <patternFill>
          <bgColor rgb="FF5AB900"/>
        </patternFill>
      </fill>
    </dxf>
    <dxf>
      <fill>
        <patternFill>
          <bgColor rgb="FF64CD00"/>
        </patternFill>
      </fill>
    </dxf>
    <dxf>
      <fill>
        <patternFill>
          <bgColor rgb="FF78FF00"/>
        </patternFill>
      </fill>
    </dxf>
    <dxf>
      <fill>
        <patternFill>
          <bgColor rgb="FF96F500"/>
        </patternFill>
      </fill>
    </dxf>
    <dxf>
      <fill>
        <patternFill>
          <bgColor rgb="FFB4FF00"/>
        </patternFill>
      </fill>
    </dxf>
    <dxf>
      <fill>
        <patternFill>
          <bgColor rgb="FFFF9600"/>
        </patternFill>
      </fill>
    </dxf>
    <dxf>
      <fill>
        <patternFill>
          <bgColor rgb="FFFF9600"/>
        </patternFill>
      </fill>
    </dxf>
    <dxf>
      <fill>
        <patternFill>
          <bgColor rgb="FFFFAF00"/>
        </patternFill>
      </fill>
    </dxf>
    <dxf>
      <fill>
        <patternFill>
          <bgColor rgb="FFFFC800"/>
        </patternFill>
      </fill>
    </dxf>
    <dxf>
      <fill>
        <patternFill>
          <bgColor rgb="FFFFE100"/>
        </patternFill>
      </fill>
    </dxf>
    <dxf>
      <fill>
        <patternFill>
          <bgColor rgb="FFFFFA00"/>
        </patternFill>
      </fill>
    </dxf>
    <dxf>
      <fill>
        <patternFill>
          <bgColor rgb="FF5AB900"/>
        </patternFill>
      </fill>
    </dxf>
    <dxf>
      <fill>
        <patternFill>
          <bgColor rgb="FF64CD00"/>
        </patternFill>
      </fill>
    </dxf>
    <dxf>
      <fill>
        <patternFill>
          <bgColor rgb="FF78FF00"/>
        </patternFill>
      </fill>
    </dxf>
    <dxf>
      <fill>
        <patternFill>
          <bgColor rgb="FF96F500"/>
        </patternFill>
      </fill>
    </dxf>
    <dxf>
      <fill>
        <patternFill>
          <bgColor rgb="FFB4FF00"/>
        </patternFill>
      </fill>
    </dxf>
    <dxf>
      <fill>
        <patternFill>
          <bgColor rgb="FFFF9600"/>
        </patternFill>
      </fill>
    </dxf>
    <dxf>
      <fill>
        <patternFill>
          <bgColor rgb="FFFF9600"/>
        </patternFill>
      </fill>
    </dxf>
    <dxf>
      <fill>
        <patternFill>
          <bgColor rgb="FFFFAF00"/>
        </patternFill>
      </fill>
    </dxf>
    <dxf>
      <fill>
        <patternFill>
          <bgColor rgb="FFFFC800"/>
        </patternFill>
      </fill>
    </dxf>
    <dxf>
      <fill>
        <patternFill>
          <bgColor rgb="FFFFE100"/>
        </patternFill>
      </fill>
    </dxf>
    <dxf>
      <fill>
        <patternFill>
          <bgColor rgb="FFFFFA00"/>
        </patternFill>
      </fill>
    </dxf>
    <dxf>
      <fill>
        <patternFill>
          <bgColor rgb="FF5AB900"/>
        </patternFill>
      </fill>
    </dxf>
    <dxf>
      <fill>
        <patternFill>
          <bgColor rgb="FF64CD00"/>
        </patternFill>
      </fill>
    </dxf>
    <dxf>
      <fill>
        <patternFill>
          <bgColor rgb="FF78FF00"/>
        </patternFill>
      </fill>
    </dxf>
    <dxf>
      <fill>
        <patternFill>
          <bgColor rgb="FF96F500"/>
        </patternFill>
      </fill>
    </dxf>
    <dxf>
      <fill>
        <patternFill>
          <bgColor rgb="FFB4FF00"/>
        </patternFill>
      </fill>
    </dxf>
    <dxf>
      <fill>
        <patternFill>
          <bgColor rgb="FFFF9600"/>
        </patternFill>
      </fill>
    </dxf>
    <dxf>
      <fill>
        <patternFill>
          <bgColor rgb="FFFF9600"/>
        </patternFill>
      </fill>
    </dxf>
    <dxf>
      <fill>
        <patternFill>
          <bgColor rgb="FFFFAF00"/>
        </patternFill>
      </fill>
    </dxf>
    <dxf>
      <fill>
        <patternFill>
          <bgColor rgb="FFFFC800"/>
        </patternFill>
      </fill>
    </dxf>
    <dxf>
      <fill>
        <patternFill>
          <bgColor rgb="FFFFE100"/>
        </patternFill>
      </fill>
    </dxf>
    <dxf>
      <fill>
        <patternFill>
          <bgColor rgb="FFFFFA00"/>
        </patternFill>
      </fill>
    </dxf>
    <dxf>
      <fill>
        <patternFill>
          <bgColor rgb="FF5AB900"/>
        </patternFill>
      </fill>
    </dxf>
    <dxf>
      <fill>
        <patternFill>
          <bgColor rgb="FF64CD00"/>
        </patternFill>
      </fill>
    </dxf>
    <dxf>
      <fill>
        <patternFill>
          <bgColor rgb="FF78FF00"/>
        </patternFill>
      </fill>
    </dxf>
    <dxf>
      <fill>
        <patternFill>
          <bgColor rgb="FF96F500"/>
        </patternFill>
      </fill>
    </dxf>
    <dxf>
      <fill>
        <patternFill>
          <bgColor rgb="FFB4FF00"/>
        </patternFill>
      </fill>
    </dxf>
    <dxf>
      <fill>
        <patternFill>
          <bgColor rgb="FFFF9600"/>
        </patternFill>
      </fill>
    </dxf>
    <dxf>
      <fill>
        <patternFill>
          <bgColor rgb="FFFF9600"/>
        </patternFill>
      </fill>
    </dxf>
    <dxf>
      <fill>
        <patternFill>
          <bgColor rgb="FFFFAF00"/>
        </patternFill>
      </fill>
    </dxf>
    <dxf>
      <fill>
        <patternFill>
          <bgColor rgb="FFFFC800"/>
        </patternFill>
      </fill>
    </dxf>
    <dxf>
      <fill>
        <patternFill>
          <bgColor rgb="FFFFE100"/>
        </patternFill>
      </fill>
    </dxf>
    <dxf>
      <fill>
        <patternFill>
          <bgColor rgb="FFFFFA00"/>
        </patternFill>
      </fill>
    </dxf>
    <dxf>
      <fill>
        <patternFill>
          <bgColor rgb="FF5AB900"/>
        </patternFill>
      </fill>
    </dxf>
    <dxf>
      <fill>
        <patternFill>
          <bgColor rgb="FF64CD00"/>
        </patternFill>
      </fill>
    </dxf>
    <dxf>
      <fill>
        <patternFill>
          <bgColor rgb="FF78FF00"/>
        </patternFill>
      </fill>
    </dxf>
    <dxf>
      <fill>
        <patternFill>
          <bgColor rgb="FF96F500"/>
        </patternFill>
      </fill>
    </dxf>
    <dxf>
      <fill>
        <patternFill>
          <bgColor rgb="FFB4FF00"/>
        </patternFill>
      </fill>
    </dxf>
    <dxf>
      <fill>
        <patternFill>
          <bgColor rgb="FFFF9600"/>
        </patternFill>
      </fill>
    </dxf>
    <dxf>
      <fill>
        <patternFill>
          <bgColor rgb="FFFF9600"/>
        </patternFill>
      </fill>
    </dxf>
    <dxf>
      <fill>
        <patternFill>
          <bgColor rgb="FFFFAF00"/>
        </patternFill>
      </fill>
    </dxf>
    <dxf>
      <fill>
        <patternFill>
          <bgColor rgb="FFFFC800"/>
        </patternFill>
      </fill>
    </dxf>
    <dxf>
      <fill>
        <patternFill>
          <bgColor rgb="FFFFE100"/>
        </patternFill>
      </fill>
    </dxf>
    <dxf>
      <fill>
        <patternFill>
          <bgColor rgb="FFFFFA00"/>
        </patternFill>
      </fill>
    </dxf>
    <dxf>
      <fill>
        <patternFill>
          <bgColor rgb="FF5AB900"/>
        </patternFill>
      </fill>
    </dxf>
    <dxf>
      <fill>
        <patternFill>
          <bgColor rgb="FF64CD00"/>
        </patternFill>
      </fill>
    </dxf>
    <dxf>
      <fill>
        <patternFill>
          <bgColor rgb="FF78FF00"/>
        </patternFill>
      </fill>
    </dxf>
    <dxf>
      <fill>
        <patternFill>
          <bgColor rgb="FF96F500"/>
        </patternFill>
      </fill>
    </dxf>
    <dxf>
      <fill>
        <patternFill>
          <bgColor rgb="FFB4FF00"/>
        </patternFill>
      </fill>
    </dxf>
    <dxf>
      <fill>
        <patternFill>
          <bgColor rgb="FFFF9600"/>
        </patternFill>
      </fill>
    </dxf>
    <dxf>
      <fill>
        <patternFill>
          <bgColor rgb="FFFF9600"/>
        </patternFill>
      </fill>
    </dxf>
    <dxf>
      <fill>
        <patternFill>
          <bgColor rgb="FFFFAF00"/>
        </patternFill>
      </fill>
    </dxf>
    <dxf>
      <fill>
        <patternFill>
          <bgColor rgb="FFFFC800"/>
        </patternFill>
      </fill>
    </dxf>
    <dxf>
      <fill>
        <patternFill>
          <bgColor rgb="FFFFE100"/>
        </patternFill>
      </fill>
    </dxf>
    <dxf>
      <fill>
        <patternFill>
          <bgColor rgb="FFFFFA00"/>
        </patternFill>
      </fill>
    </dxf>
    <dxf>
      <fill>
        <patternFill>
          <bgColor rgb="FF5AB900"/>
        </patternFill>
      </fill>
    </dxf>
    <dxf>
      <fill>
        <patternFill>
          <bgColor rgb="FF64CD00"/>
        </patternFill>
      </fill>
    </dxf>
    <dxf>
      <fill>
        <patternFill>
          <bgColor rgb="FF78FF00"/>
        </patternFill>
      </fill>
    </dxf>
    <dxf>
      <fill>
        <patternFill>
          <bgColor rgb="FF96F500"/>
        </patternFill>
      </fill>
    </dxf>
    <dxf>
      <fill>
        <patternFill>
          <bgColor rgb="FFB4FF00"/>
        </patternFill>
      </fill>
    </dxf>
    <dxf>
      <fill>
        <patternFill>
          <bgColor rgb="FFFF9600"/>
        </patternFill>
      </fill>
    </dxf>
    <dxf>
      <fill>
        <patternFill>
          <bgColor rgb="FFFF9600"/>
        </patternFill>
      </fill>
    </dxf>
    <dxf>
      <fill>
        <patternFill>
          <bgColor rgb="FFFFAF00"/>
        </patternFill>
      </fill>
    </dxf>
    <dxf>
      <fill>
        <patternFill>
          <bgColor rgb="FFFFC800"/>
        </patternFill>
      </fill>
    </dxf>
    <dxf>
      <fill>
        <patternFill>
          <bgColor rgb="FFFFE100"/>
        </patternFill>
      </fill>
    </dxf>
    <dxf>
      <fill>
        <patternFill>
          <bgColor rgb="FFFFFA00"/>
        </patternFill>
      </fill>
    </dxf>
    <dxf>
      <fill>
        <patternFill>
          <bgColor rgb="FF5AB900"/>
        </patternFill>
      </fill>
    </dxf>
    <dxf>
      <fill>
        <patternFill>
          <bgColor rgb="FF64CD00"/>
        </patternFill>
      </fill>
    </dxf>
    <dxf>
      <fill>
        <patternFill>
          <bgColor rgb="FF78FF00"/>
        </patternFill>
      </fill>
    </dxf>
    <dxf>
      <fill>
        <patternFill>
          <bgColor rgb="FF96F500"/>
        </patternFill>
      </fill>
    </dxf>
    <dxf>
      <fill>
        <patternFill>
          <bgColor rgb="FFB4FF00"/>
        </patternFill>
      </fill>
    </dxf>
    <dxf>
      <fill>
        <patternFill>
          <bgColor rgb="FFFF9600"/>
        </patternFill>
      </fill>
    </dxf>
    <dxf>
      <fill>
        <patternFill>
          <bgColor rgb="FFFF9600"/>
        </patternFill>
      </fill>
    </dxf>
    <dxf>
      <fill>
        <patternFill>
          <bgColor rgb="FFFFAF00"/>
        </patternFill>
      </fill>
    </dxf>
    <dxf>
      <fill>
        <patternFill>
          <bgColor rgb="FFFFC800"/>
        </patternFill>
      </fill>
    </dxf>
    <dxf>
      <fill>
        <patternFill>
          <bgColor rgb="FFFFE100"/>
        </patternFill>
      </fill>
    </dxf>
    <dxf>
      <fill>
        <patternFill>
          <bgColor rgb="FFFFFA00"/>
        </patternFill>
      </fill>
    </dxf>
    <dxf>
      <fill>
        <patternFill>
          <bgColor rgb="FF5AB900"/>
        </patternFill>
      </fill>
    </dxf>
    <dxf>
      <fill>
        <patternFill>
          <bgColor rgb="FF64CD00"/>
        </patternFill>
      </fill>
    </dxf>
    <dxf>
      <fill>
        <patternFill>
          <bgColor rgb="FF78FF00"/>
        </patternFill>
      </fill>
    </dxf>
    <dxf>
      <fill>
        <patternFill>
          <bgColor rgb="FF96F500"/>
        </patternFill>
      </fill>
    </dxf>
    <dxf>
      <fill>
        <patternFill>
          <bgColor rgb="FFB4FF00"/>
        </patternFill>
      </fill>
    </dxf>
    <dxf>
      <fill>
        <patternFill>
          <bgColor rgb="FFFF9600"/>
        </patternFill>
      </fill>
    </dxf>
    <dxf>
      <fill>
        <patternFill>
          <bgColor rgb="FFFF9600"/>
        </patternFill>
      </fill>
    </dxf>
    <dxf>
      <fill>
        <patternFill>
          <bgColor rgb="FFFFAF00"/>
        </patternFill>
      </fill>
    </dxf>
    <dxf>
      <fill>
        <patternFill>
          <bgColor rgb="FFFFC800"/>
        </patternFill>
      </fill>
    </dxf>
    <dxf>
      <fill>
        <patternFill>
          <bgColor rgb="FFFFE100"/>
        </patternFill>
      </fill>
    </dxf>
    <dxf>
      <fill>
        <patternFill>
          <bgColor rgb="FFFFFA00"/>
        </patternFill>
      </fill>
    </dxf>
    <dxf>
      <fill>
        <patternFill>
          <bgColor rgb="FF5AB900"/>
        </patternFill>
      </fill>
    </dxf>
    <dxf>
      <fill>
        <patternFill>
          <bgColor rgb="FF64CD00"/>
        </patternFill>
      </fill>
    </dxf>
    <dxf>
      <fill>
        <patternFill>
          <bgColor rgb="FF78FF00"/>
        </patternFill>
      </fill>
    </dxf>
    <dxf>
      <fill>
        <patternFill>
          <bgColor rgb="FF96F500"/>
        </patternFill>
      </fill>
    </dxf>
    <dxf>
      <fill>
        <patternFill>
          <bgColor rgb="FFB4FF00"/>
        </patternFill>
      </fill>
    </dxf>
    <dxf>
      <fill>
        <patternFill>
          <bgColor rgb="FFFF9600"/>
        </patternFill>
      </fill>
    </dxf>
    <dxf>
      <fill>
        <patternFill>
          <bgColor rgb="FFFF9600"/>
        </patternFill>
      </fill>
    </dxf>
    <dxf>
      <fill>
        <patternFill>
          <bgColor rgb="FFFFAF00"/>
        </patternFill>
      </fill>
    </dxf>
    <dxf>
      <fill>
        <patternFill>
          <bgColor rgb="FFFFC800"/>
        </patternFill>
      </fill>
    </dxf>
    <dxf>
      <fill>
        <patternFill>
          <bgColor rgb="FFFFE100"/>
        </patternFill>
      </fill>
    </dxf>
    <dxf>
      <fill>
        <patternFill>
          <bgColor rgb="FFFFFA00"/>
        </patternFill>
      </fill>
    </dxf>
    <dxf>
      <fill>
        <patternFill>
          <bgColor rgb="FF5AB900"/>
        </patternFill>
      </fill>
    </dxf>
    <dxf>
      <fill>
        <patternFill>
          <bgColor rgb="FF64CD00"/>
        </patternFill>
      </fill>
    </dxf>
    <dxf>
      <fill>
        <patternFill>
          <bgColor rgb="FF78FF00"/>
        </patternFill>
      </fill>
    </dxf>
    <dxf>
      <fill>
        <patternFill>
          <bgColor rgb="FF96F500"/>
        </patternFill>
      </fill>
    </dxf>
    <dxf>
      <fill>
        <patternFill>
          <bgColor rgb="FFB4FF00"/>
        </patternFill>
      </fill>
    </dxf>
    <dxf>
      <fill>
        <patternFill>
          <bgColor rgb="FFFF9600"/>
        </patternFill>
      </fill>
    </dxf>
    <dxf>
      <fill>
        <patternFill>
          <bgColor rgb="FFFF9600"/>
        </patternFill>
      </fill>
    </dxf>
    <dxf>
      <fill>
        <patternFill>
          <bgColor rgb="FFFFAF00"/>
        </patternFill>
      </fill>
    </dxf>
    <dxf>
      <fill>
        <patternFill>
          <bgColor rgb="FFFFC800"/>
        </patternFill>
      </fill>
    </dxf>
    <dxf>
      <fill>
        <patternFill>
          <bgColor rgb="FFFFE100"/>
        </patternFill>
      </fill>
    </dxf>
    <dxf>
      <fill>
        <patternFill>
          <bgColor rgb="FFFFFA00"/>
        </patternFill>
      </fill>
    </dxf>
    <dxf>
      <fill>
        <patternFill>
          <bgColor rgb="FF5AB900"/>
        </patternFill>
      </fill>
    </dxf>
    <dxf>
      <fill>
        <patternFill>
          <bgColor rgb="FF64CD00"/>
        </patternFill>
      </fill>
    </dxf>
    <dxf>
      <fill>
        <patternFill>
          <bgColor rgb="FF78FF00"/>
        </patternFill>
      </fill>
    </dxf>
    <dxf>
      <fill>
        <patternFill>
          <bgColor rgb="FF96F500"/>
        </patternFill>
      </fill>
    </dxf>
    <dxf>
      <fill>
        <patternFill>
          <bgColor rgb="FFB4FF00"/>
        </patternFill>
      </fill>
    </dxf>
    <dxf>
      <fill>
        <patternFill>
          <bgColor rgb="FFFF9600"/>
        </patternFill>
      </fill>
    </dxf>
    <dxf>
      <fill>
        <patternFill>
          <bgColor rgb="FFFF9600"/>
        </patternFill>
      </fill>
    </dxf>
    <dxf>
      <fill>
        <patternFill>
          <bgColor rgb="FFFFAF00"/>
        </patternFill>
      </fill>
    </dxf>
    <dxf>
      <fill>
        <patternFill>
          <bgColor rgb="FFFFC800"/>
        </patternFill>
      </fill>
    </dxf>
    <dxf>
      <fill>
        <patternFill>
          <bgColor rgb="FFFFE100"/>
        </patternFill>
      </fill>
    </dxf>
    <dxf>
      <fill>
        <patternFill>
          <bgColor rgb="FFFFFA00"/>
        </patternFill>
      </fill>
    </dxf>
    <dxf>
      <fill>
        <patternFill>
          <bgColor rgb="FF5AB900"/>
        </patternFill>
      </fill>
    </dxf>
    <dxf>
      <fill>
        <patternFill>
          <bgColor rgb="FF64CD00"/>
        </patternFill>
      </fill>
    </dxf>
    <dxf>
      <fill>
        <patternFill>
          <bgColor rgb="FF78FF00"/>
        </patternFill>
      </fill>
    </dxf>
    <dxf>
      <fill>
        <patternFill>
          <bgColor rgb="FF96F500"/>
        </patternFill>
      </fill>
    </dxf>
    <dxf>
      <fill>
        <patternFill>
          <bgColor rgb="FFB4FF00"/>
        </patternFill>
      </fill>
    </dxf>
    <dxf>
      <fill>
        <patternFill>
          <bgColor rgb="FFFF9600"/>
        </patternFill>
      </fill>
    </dxf>
    <dxf>
      <fill>
        <patternFill>
          <bgColor rgb="FFFF9600"/>
        </patternFill>
      </fill>
    </dxf>
    <dxf>
      <fill>
        <patternFill>
          <bgColor rgb="FFFFAF00"/>
        </patternFill>
      </fill>
    </dxf>
    <dxf>
      <fill>
        <patternFill>
          <bgColor rgb="FFFFC800"/>
        </patternFill>
      </fill>
    </dxf>
    <dxf>
      <fill>
        <patternFill>
          <bgColor rgb="FFFFE100"/>
        </patternFill>
      </fill>
    </dxf>
    <dxf>
      <fill>
        <patternFill>
          <bgColor rgb="FFFFFA00"/>
        </patternFill>
      </fill>
    </dxf>
    <dxf>
      <fill>
        <patternFill>
          <bgColor rgb="FF5AB900"/>
        </patternFill>
      </fill>
    </dxf>
    <dxf>
      <fill>
        <patternFill>
          <bgColor rgb="FF64CD00"/>
        </patternFill>
      </fill>
    </dxf>
    <dxf>
      <fill>
        <patternFill>
          <bgColor rgb="FF78FF00"/>
        </patternFill>
      </fill>
    </dxf>
    <dxf>
      <fill>
        <patternFill>
          <bgColor rgb="FF96F500"/>
        </patternFill>
      </fill>
    </dxf>
    <dxf>
      <fill>
        <patternFill>
          <bgColor rgb="FFB4FF00"/>
        </patternFill>
      </fill>
    </dxf>
    <dxf>
      <fill>
        <patternFill>
          <bgColor rgb="FFFF9600"/>
        </patternFill>
      </fill>
    </dxf>
    <dxf>
      <fill>
        <patternFill>
          <bgColor rgb="FFFF9600"/>
        </patternFill>
      </fill>
    </dxf>
    <dxf>
      <fill>
        <patternFill>
          <bgColor rgb="FFFFAF00"/>
        </patternFill>
      </fill>
    </dxf>
    <dxf>
      <fill>
        <patternFill>
          <bgColor rgb="FFFFC800"/>
        </patternFill>
      </fill>
    </dxf>
    <dxf>
      <fill>
        <patternFill>
          <bgColor rgb="FFFFE100"/>
        </patternFill>
      </fill>
    </dxf>
    <dxf>
      <fill>
        <patternFill>
          <bgColor rgb="FFFFFA00"/>
        </patternFill>
      </fill>
    </dxf>
    <dxf>
      <fill>
        <patternFill>
          <bgColor rgb="FF5AB900"/>
        </patternFill>
      </fill>
    </dxf>
    <dxf>
      <fill>
        <patternFill>
          <bgColor rgb="FF64CD00"/>
        </patternFill>
      </fill>
    </dxf>
    <dxf>
      <fill>
        <patternFill>
          <bgColor rgb="FF78FF00"/>
        </patternFill>
      </fill>
    </dxf>
    <dxf>
      <fill>
        <patternFill>
          <bgColor rgb="FF96F500"/>
        </patternFill>
      </fill>
    </dxf>
    <dxf>
      <fill>
        <patternFill>
          <bgColor rgb="FFB4FF00"/>
        </patternFill>
      </fill>
    </dxf>
    <dxf>
      <fill>
        <patternFill>
          <bgColor rgb="FFFF9600"/>
        </patternFill>
      </fill>
    </dxf>
    <dxf>
      <fill>
        <patternFill>
          <bgColor rgb="FFFF9600"/>
        </patternFill>
      </fill>
    </dxf>
    <dxf>
      <fill>
        <patternFill>
          <bgColor rgb="FFFFAF00"/>
        </patternFill>
      </fill>
    </dxf>
    <dxf>
      <fill>
        <patternFill>
          <bgColor rgb="FFFFC800"/>
        </patternFill>
      </fill>
    </dxf>
    <dxf>
      <fill>
        <patternFill>
          <bgColor rgb="FFFFE100"/>
        </patternFill>
      </fill>
    </dxf>
    <dxf>
      <fill>
        <patternFill>
          <bgColor rgb="FFFFFA00"/>
        </patternFill>
      </fill>
    </dxf>
    <dxf>
      <fill>
        <patternFill>
          <bgColor rgb="FF5AB900"/>
        </patternFill>
      </fill>
    </dxf>
    <dxf>
      <fill>
        <patternFill>
          <bgColor rgb="FF64CD00"/>
        </patternFill>
      </fill>
    </dxf>
    <dxf>
      <fill>
        <patternFill>
          <bgColor rgb="FF78FF00"/>
        </patternFill>
      </fill>
    </dxf>
    <dxf>
      <fill>
        <patternFill>
          <bgColor rgb="FF96F500"/>
        </patternFill>
      </fill>
    </dxf>
    <dxf>
      <fill>
        <patternFill>
          <bgColor rgb="FFB4FF00"/>
        </patternFill>
      </fill>
    </dxf>
    <dxf>
      <fill>
        <patternFill>
          <bgColor rgb="FFFF9600"/>
        </patternFill>
      </fill>
    </dxf>
    <dxf>
      <fill>
        <patternFill>
          <bgColor rgb="FFFF9600"/>
        </patternFill>
      </fill>
    </dxf>
    <dxf>
      <fill>
        <patternFill>
          <bgColor rgb="FFFFAF00"/>
        </patternFill>
      </fill>
    </dxf>
    <dxf>
      <fill>
        <patternFill>
          <bgColor rgb="FFFFC800"/>
        </patternFill>
      </fill>
    </dxf>
    <dxf>
      <fill>
        <patternFill>
          <bgColor rgb="FFFFE100"/>
        </patternFill>
      </fill>
    </dxf>
    <dxf>
      <fill>
        <patternFill>
          <bgColor rgb="FFFFFA00"/>
        </patternFill>
      </fill>
    </dxf>
    <dxf>
      <fill>
        <patternFill>
          <bgColor rgb="FF5AB900"/>
        </patternFill>
      </fill>
    </dxf>
    <dxf>
      <fill>
        <patternFill>
          <bgColor rgb="FF64CD00"/>
        </patternFill>
      </fill>
    </dxf>
    <dxf>
      <fill>
        <patternFill>
          <bgColor rgb="FF78FF00"/>
        </patternFill>
      </fill>
    </dxf>
    <dxf>
      <fill>
        <patternFill>
          <bgColor rgb="FF96F500"/>
        </patternFill>
      </fill>
    </dxf>
    <dxf>
      <fill>
        <patternFill>
          <bgColor rgb="FFB4FF00"/>
        </patternFill>
      </fill>
    </dxf>
    <dxf>
      <fill>
        <patternFill>
          <bgColor rgb="FFFF9600"/>
        </patternFill>
      </fill>
    </dxf>
    <dxf>
      <fill>
        <patternFill>
          <bgColor rgb="FFFF9600"/>
        </patternFill>
      </fill>
    </dxf>
    <dxf>
      <fill>
        <patternFill>
          <bgColor rgb="FFFFAF00"/>
        </patternFill>
      </fill>
    </dxf>
    <dxf>
      <fill>
        <patternFill>
          <bgColor rgb="FFFFC800"/>
        </patternFill>
      </fill>
    </dxf>
    <dxf>
      <fill>
        <patternFill>
          <bgColor rgb="FFFFE100"/>
        </patternFill>
      </fill>
    </dxf>
    <dxf>
      <fill>
        <patternFill>
          <bgColor rgb="FFFFFA00"/>
        </patternFill>
      </fill>
    </dxf>
    <dxf>
      <fill>
        <patternFill>
          <bgColor rgb="FF5AB900"/>
        </patternFill>
      </fill>
    </dxf>
    <dxf>
      <fill>
        <patternFill>
          <bgColor rgb="FF64CD00"/>
        </patternFill>
      </fill>
    </dxf>
    <dxf>
      <fill>
        <patternFill>
          <bgColor rgb="FF78FF00"/>
        </patternFill>
      </fill>
    </dxf>
    <dxf>
      <fill>
        <patternFill>
          <bgColor rgb="FF96F500"/>
        </patternFill>
      </fill>
    </dxf>
    <dxf>
      <fill>
        <patternFill>
          <bgColor rgb="FFB4FF00"/>
        </patternFill>
      </fill>
    </dxf>
    <dxf>
      <fill>
        <patternFill>
          <bgColor rgb="FFFF9600"/>
        </patternFill>
      </fill>
    </dxf>
    <dxf>
      <fill>
        <patternFill>
          <bgColor rgb="FFFF9600"/>
        </patternFill>
      </fill>
    </dxf>
    <dxf>
      <fill>
        <patternFill>
          <bgColor rgb="FFFFAF00"/>
        </patternFill>
      </fill>
    </dxf>
    <dxf>
      <fill>
        <patternFill>
          <bgColor rgb="FFFFC800"/>
        </patternFill>
      </fill>
    </dxf>
    <dxf>
      <fill>
        <patternFill>
          <bgColor rgb="FFFFE100"/>
        </patternFill>
      </fill>
    </dxf>
    <dxf>
      <fill>
        <patternFill>
          <bgColor rgb="FFFFFA00"/>
        </patternFill>
      </fill>
    </dxf>
    <dxf>
      <fill>
        <patternFill>
          <bgColor rgb="FF5AB900"/>
        </patternFill>
      </fill>
    </dxf>
    <dxf>
      <fill>
        <patternFill>
          <bgColor rgb="FF64CD00"/>
        </patternFill>
      </fill>
    </dxf>
    <dxf>
      <fill>
        <patternFill>
          <bgColor rgb="FF78FF00"/>
        </patternFill>
      </fill>
    </dxf>
    <dxf>
      <fill>
        <patternFill>
          <bgColor rgb="FF96F500"/>
        </patternFill>
      </fill>
    </dxf>
    <dxf>
      <fill>
        <patternFill>
          <bgColor rgb="FFB4FF00"/>
        </patternFill>
      </fill>
    </dxf>
    <dxf>
      <fill>
        <patternFill>
          <bgColor rgb="FFFF9600"/>
        </patternFill>
      </fill>
    </dxf>
    <dxf>
      <fill>
        <patternFill>
          <bgColor rgb="FFFF9600"/>
        </patternFill>
      </fill>
    </dxf>
    <dxf>
      <fill>
        <patternFill>
          <bgColor rgb="FFFFAF00"/>
        </patternFill>
      </fill>
    </dxf>
    <dxf>
      <fill>
        <patternFill>
          <bgColor rgb="FFFFC800"/>
        </patternFill>
      </fill>
    </dxf>
    <dxf>
      <fill>
        <patternFill>
          <bgColor rgb="FFFFE100"/>
        </patternFill>
      </fill>
    </dxf>
    <dxf>
      <fill>
        <patternFill>
          <bgColor rgb="FFFFFA00"/>
        </patternFill>
      </fill>
    </dxf>
    <dxf>
      <fill>
        <patternFill>
          <bgColor rgb="FF5AB900"/>
        </patternFill>
      </fill>
    </dxf>
    <dxf>
      <fill>
        <patternFill>
          <bgColor rgb="FF64CD00"/>
        </patternFill>
      </fill>
    </dxf>
    <dxf>
      <fill>
        <patternFill>
          <bgColor rgb="FF78FF00"/>
        </patternFill>
      </fill>
    </dxf>
    <dxf>
      <fill>
        <patternFill>
          <bgColor rgb="FF96F500"/>
        </patternFill>
      </fill>
    </dxf>
    <dxf>
      <fill>
        <patternFill>
          <bgColor rgb="FFB4FF00"/>
        </patternFill>
      </fill>
    </dxf>
    <dxf>
      <fill>
        <patternFill>
          <bgColor rgb="FFFF9600"/>
        </patternFill>
      </fill>
    </dxf>
    <dxf>
      <fill>
        <patternFill>
          <bgColor rgb="FFFF9600"/>
        </patternFill>
      </fill>
    </dxf>
    <dxf>
      <fill>
        <patternFill>
          <bgColor rgb="FFFFAF00"/>
        </patternFill>
      </fill>
    </dxf>
    <dxf>
      <fill>
        <patternFill>
          <bgColor rgb="FFFFC800"/>
        </patternFill>
      </fill>
    </dxf>
    <dxf>
      <fill>
        <patternFill>
          <bgColor rgb="FFFFE100"/>
        </patternFill>
      </fill>
    </dxf>
    <dxf>
      <fill>
        <patternFill>
          <bgColor rgb="FFFFFA00"/>
        </patternFill>
      </fill>
    </dxf>
    <dxf>
      <fill>
        <patternFill>
          <bgColor rgb="FF5AB900"/>
        </patternFill>
      </fill>
    </dxf>
    <dxf>
      <fill>
        <patternFill>
          <bgColor rgb="FF64CD00"/>
        </patternFill>
      </fill>
    </dxf>
    <dxf>
      <fill>
        <patternFill>
          <bgColor rgb="FF78FF00"/>
        </patternFill>
      </fill>
    </dxf>
    <dxf>
      <fill>
        <patternFill>
          <bgColor rgb="FF96F500"/>
        </patternFill>
      </fill>
    </dxf>
    <dxf>
      <fill>
        <patternFill>
          <bgColor rgb="FFB4FF00"/>
        </patternFill>
      </fill>
    </dxf>
    <dxf>
      <fill>
        <patternFill>
          <bgColor rgb="FFFF9600"/>
        </patternFill>
      </fill>
    </dxf>
    <dxf>
      <fill>
        <patternFill>
          <bgColor rgb="FFFF9600"/>
        </patternFill>
      </fill>
    </dxf>
    <dxf>
      <fill>
        <patternFill>
          <bgColor rgb="FFFFAF00"/>
        </patternFill>
      </fill>
    </dxf>
    <dxf>
      <fill>
        <patternFill>
          <bgColor rgb="FFFFC800"/>
        </patternFill>
      </fill>
    </dxf>
    <dxf>
      <fill>
        <patternFill>
          <bgColor rgb="FFFFE100"/>
        </patternFill>
      </fill>
    </dxf>
    <dxf>
      <fill>
        <patternFill>
          <bgColor rgb="FFFFFA00"/>
        </patternFill>
      </fill>
    </dxf>
    <dxf>
      <fill>
        <patternFill>
          <bgColor rgb="FF5AB900"/>
        </patternFill>
      </fill>
    </dxf>
    <dxf>
      <fill>
        <patternFill>
          <bgColor rgb="FF64CD00"/>
        </patternFill>
      </fill>
    </dxf>
    <dxf>
      <fill>
        <patternFill>
          <bgColor rgb="FF78FF00"/>
        </patternFill>
      </fill>
    </dxf>
    <dxf>
      <fill>
        <patternFill>
          <bgColor rgb="FF96F500"/>
        </patternFill>
      </fill>
    </dxf>
    <dxf>
      <fill>
        <patternFill>
          <bgColor rgb="FFB4FF00"/>
        </patternFill>
      </fill>
    </dxf>
    <dxf>
      <fill>
        <patternFill>
          <bgColor rgb="FFFF9600"/>
        </patternFill>
      </fill>
    </dxf>
    <dxf>
      <fill>
        <patternFill>
          <bgColor rgb="FFFF9600"/>
        </patternFill>
      </fill>
    </dxf>
    <dxf>
      <fill>
        <patternFill>
          <bgColor rgb="FFFFAF00"/>
        </patternFill>
      </fill>
    </dxf>
    <dxf>
      <fill>
        <patternFill>
          <bgColor rgb="FFFFC800"/>
        </patternFill>
      </fill>
    </dxf>
    <dxf>
      <fill>
        <patternFill>
          <bgColor rgb="FFFFE100"/>
        </patternFill>
      </fill>
    </dxf>
    <dxf>
      <fill>
        <patternFill>
          <bgColor rgb="FFFFFA00"/>
        </patternFill>
      </fill>
    </dxf>
    <dxf>
      <fill>
        <patternFill>
          <bgColor rgb="FF5AB900"/>
        </patternFill>
      </fill>
    </dxf>
    <dxf>
      <fill>
        <patternFill>
          <bgColor rgb="FF64CD00"/>
        </patternFill>
      </fill>
    </dxf>
    <dxf>
      <fill>
        <patternFill>
          <bgColor rgb="FF78FF00"/>
        </patternFill>
      </fill>
    </dxf>
    <dxf>
      <fill>
        <patternFill>
          <bgColor rgb="FF96F500"/>
        </patternFill>
      </fill>
    </dxf>
    <dxf>
      <fill>
        <patternFill>
          <bgColor rgb="FFB4FF00"/>
        </patternFill>
      </fill>
    </dxf>
    <dxf>
      <fill>
        <patternFill>
          <bgColor rgb="FFFF9600"/>
        </patternFill>
      </fill>
    </dxf>
    <dxf>
      <fill>
        <patternFill>
          <bgColor rgb="FFFF9600"/>
        </patternFill>
      </fill>
    </dxf>
    <dxf>
      <fill>
        <patternFill>
          <bgColor rgb="FFFFAF00"/>
        </patternFill>
      </fill>
    </dxf>
    <dxf>
      <fill>
        <patternFill>
          <bgColor rgb="FFFFC800"/>
        </patternFill>
      </fill>
    </dxf>
    <dxf>
      <fill>
        <patternFill>
          <bgColor rgb="FFFFE100"/>
        </patternFill>
      </fill>
    </dxf>
    <dxf>
      <fill>
        <patternFill>
          <bgColor rgb="FFFFFA00"/>
        </patternFill>
      </fill>
    </dxf>
    <dxf>
      <fill>
        <patternFill>
          <bgColor rgb="FF5AB900"/>
        </patternFill>
      </fill>
    </dxf>
    <dxf>
      <fill>
        <patternFill>
          <bgColor rgb="FF64CD00"/>
        </patternFill>
      </fill>
    </dxf>
    <dxf>
      <fill>
        <patternFill>
          <bgColor rgb="FF78FF00"/>
        </patternFill>
      </fill>
    </dxf>
    <dxf>
      <fill>
        <patternFill>
          <bgColor rgb="FF96F500"/>
        </patternFill>
      </fill>
    </dxf>
    <dxf>
      <fill>
        <patternFill>
          <bgColor rgb="FFB4FF00"/>
        </patternFill>
      </fill>
    </dxf>
    <dxf>
      <fill>
        <patternFill>
          <bgColor rgb="FFFF9600"/>
        </patternFill>
      </fill>
    </dxf>
    <dxf>
      <fill>
        <patternFill>
          <bgColor rgb="FFFF9600"/>
        </patternFill>
      </fill>
    </dxf>
    <dxf>
      <fill>
        <patternFill>
          <bgColor rgb="FFFFAF00"/>
        </patternFill>
      </fill>
    </dxf>
    <dxf>
      <fill>
        <patternFill>
          <bgColor rgb="FFFFC800"/>
        </patternFill>
      </fill>
    </dxf>
    <dxf>
      <fill>
        <patternFill>
          <bgColor rgb="FFFFE100"/>
        </patternFill>
      </fill>
    </dxf>
    <dxf>
      <fill>
        <patternFill>
          <bgColor rgb="FFFFFA00"/>
        </patternFill>
      </fill>
    </dxf>
    <dxf>
      <fill>
        <patternFill>
          <bgColor rgb="FF5AB900"/>
        </patternFill>
      </fill>
    </dxf>
    <dxf>
      <fill>
        <patternFill>
          <bgColor rgb="FF64CD00"/>
        </patternFill>
      </fill>
    </dxf>
    <dxf>
      <fill>
        <patternFill>
          <bgColor rgb="FF78FF00"/>
        </patternFill>
      </fill>
    </dxf>
    <dxf>
      <fill>
        <patternFill>
          <bgColor rgb="FF96F500"/>
        </patternFill>
      </fill>
    </dxf>
    <dxf>
      <fill>
        <patternFill>
          <bgColor rgb="FFB4FF00"/>
        </patternFill>
      </fill>
    </dxf>
    <dxf>
      <fill>
        <patternFill>
          <bgColor rgb="FFFF9600"/>
        </patternFill>
      </fill>
    </dxf>
    <dxf>
      <fill>
        <patternFill>
          <bgColor rgb="FFFF9600"/>
        </patternFill>
      </fill>
    </dxf>
    <dxf>
      <fill>
        <patternFill>
          <bgColor rgb="FFFFAF00"/>
        </patternFill>
      </fill>
    </dxf>
    <dxf>
      <fill>
        <patternFill>
          <bgColor rgb="FFFFC800"/>
        </patternFill>
      </fill>
    </dxf>
    <dxf>
      <fill>
        <patternFill>
          <bgColor rgb="FFFFE100"/>
        </patternFill>
      </fill>
    </dxf>
    <dxf>
      <fill>
        <patternFill>
          <bgColor rgb="FFFFFA00"/>
        </patternFill>
      </fill>
    </dxf>
    <dxf>
      <fill>
        <patternFill>
          <bgColor rgb="FF5AB900"/>
        </patternFill>
      </fill>
    </dxf>
    <dxf>
      <fill>
        <patternFill>
          <bgColor rgb="FF64CD00"/>
        </patternFill>
      </fill>
    </dxf>
    <dxf>
      <fill>
        <patternFill>
          <bgColor rgb="FF78FF00"/>
        </patternFill>
      </fill>
    </dxf>
    <dxf>
      <fill>
        <patternFill>
          <bgColor rgb="FF96F500"/>
        </patternFill>
      </fill>
    </dxf>
    <dxf>
      <fill>
        <patternFill>
          <bgColor rgb="FFB4FF00"/>
        </patternFill>
      </fill>
    </dxf>
    <dxf>
      <fill>
        <patternFill>
          <bgColor rgb="FFFF9600"/>
        </patternFill>
      </fill>
    </dxf>
    <dxf>
      <fill>
        <patternFill>
          <bgColor rgb="FFFF9600"/>
        </patternFill>
      </fill>
    </dxf>
    <dxf>
      <fill>
        <patternFill>
          <bgColor rgb="FFFFAF00"/>
        </patternFill>
      </fill>
    </dxf>
    <dxf>
      <fill>
        <patternFill>
          <bgColor rgb="FFFFC800"/>
        </patternFill>
      </fill>
    </dxf>
    <dxf>
      <fill>
        <patternFill>
          <bgColor rgb="FFFFE100"/>
        </patternFill>
      </fill>
    </dxf>
    <dxf>
      <fill>
        <patternFill>
          <bgColor rgb="FFFFFA00"/>
        </patternFill>
      </fill>
    </dxf>
    <dxf>
      <fill>
        <patternFill>
          <bgColor rgb="FF5AB900"/>
        </patternFill>
      </fill>
    </dxf>
    <dxf>
      <fill>
        <patternFill>
          <bgColor rgb="FF64CD00"/>
        </patternFill>
      </fill>
    </dxf>
    <dxf>
      <fill>
        <patternFill>
          <bgColor rgb="FF78FF00"/>
        </patternFill>
      </fill>
    </dxf>
    <dxf>
      <fill>
        <patternFill>
          <bgColor rgb="FF96F500"/>
        </patternFill>
      </fill>
    </dxf>
    <dxf>
      <fill>
        <patternFill>
          <bgColor rgb="FFB4FF00"/>
        </patternFill>
      </fill>
    </dxf>
    <dxf>
      <fill>
        <patternFill>
          <bgColor rgb="FFFF9600"/>
        </patternFill>
      </fill>
    </dxf>
    <dxf>
      <fill>
        <patternFill>
          <bgColor rgb="FFFF9600"/>
        </patternFill>
      </fill>
    </dxf>
    <dxf>
      <fill>
        <patternFill>
          <bgColor rgb="FFFFAF00"/>
        </patternFill>
      </fill>
    </dxf>
    <dxf>
      <fill>
        <patternFill>
          <bgColor rgb="FFFFC800"/>
        </patternFill>
      </fill>
    </dxf>
    <dxf>
      <fill>
        <patternFill>
          <bgColor rgb="FFFFE100"/>
        </patternFill>
      </fill>
    </dxf>
    <dxf>
      <fill>
        <patternFill>
          <bgColor rgb="FFFFFA00"/>
        </patternFill>
      </fill>
    </dxf>
    <dxf>
      <fill>
        <patternFill>
          <bgColor rgb="FF5AB900"/>
        </patternFill>
      </fill>
    </dxf>
    <dxf>
      <fill>
        <patternFill>
          <bgColor rgb="FF64CD00"/>
        </patternFill>
      </fill>
    </dxf>
    <dxf>
      <fill>
        <patternFill>
          <bgColor rgb="FF78FF00"/>
        </patternFill>
      </fill>
    </dxf>
    <dxf>
      <fill>
        <patternFill>
          <bgColor rgb="FF96F500"/>
        </patternFill>
      </fill>
    </dxf>
    <dxf>
      <fill>
        <patternFill>
          <bgColor rgb="FFB4FF00"/>
        </patternFill>
      </fill>
    </dxf>
    <dxf>
      <fill>
        <patternFill>
          <bgColor rgb="FFFF9600"/>
        </patternFill>
      </fill>
    </dxf>
    <dxf>
      <fill>
        <patternFill>
          <bgColor rgb="FFFF9600"/>
        </patternFill>
      </fill>
    </dxf>
    <dxf>
      <fill>
        <patternFill>
          <bgColor rgb="FFFFAF00"/>
        </patternFill>
      </fill>
    </dxf>
    <dxf>
      <fill>
        <patternFill>
          <bgColor rgb="FFFFC800"/>
        </patternFill>
      </fill>
    </dxf>
    <dxf>
      <fill>
        <patternFill>
          <bgColor rgb="FFFFE100"/>
        </patternFill>
      </fill>
    </dxf>
    <dxf>
      <fill>
        <patternFill>
          <bgColor rgb="FFFFFA00"/>
        </patternFill>
      </fill>
    </dxf>
    <dxf>
      <fill>
        <patternFill>
          <bgColor rgb="FF5AB900"/>
        </patternFill>
      </fill>
    </dxf>
    <dxf>
      <fill>
        <patternFill>
          <bgColor rgb="FF64CD00"/>
        </patternFill>
      </fill>
    </dxf>
    <dxf>
      <fill>
        <patternFill>
          <bgColor rgb="FF78FF00"/>
        </patternFill>
      </fill>
    </dxf>
    <dxf>
      <fill>
        <patternFill>
          <bgColor rgb="FF96F500"/>
        </patternFill>
      </fill>
    </dxf>
    <dxf>
      <fill>
        <patternFill>
          <bgColor rgb="FFB4FF00"/>
        </patternFill>
      </fill>
    </dxf>
    <dxf>
      <fill>
        <patternFill>
          <bgColor rgb="FFFF9600"/>
        </patternFill>
      </fill>
    </dxf>
    <dxf>
      <fill>
        <patternFill>
          <bgColor rgb="FFFF9600"/>
        </patternFill>
      </fill>
    </dxf>
    <dxf>
      <fill>
        <patternFill>
          <bgColor rgb="FFFFAF00"/>
        </patternFill>
      </fill>
    </dxf>
    <dxf>
      <fill>
        <patternFill>
          <bgColor rgb="FFFFC800"/>
        </patternFill>
      </fill>
    </dxf>
    <dxf>
      <fill>
        <patternFill>
          <bgColor rgb="FFFFE100"/>
        </patternFill>
      </fill>
    </dxf>
    <dxf>
      <fill>
        <patternFill>
          <bgColor rgb="FFFFFA00"/>
        </patternFill>
      </fill>
    </dxf>
    <dxf>
      <fill>
        <patternFill>
          <bgColor rgb="FF5AB900"/>
        </patternFill>
      </fill>
    </dxf>
    <dxf>
      <fill>
        <patternFill>
          <bgColor rgb="FF64CD00"/>
        </patternFill>
      </fill>
    </dxf>
    <dxf>
      <fill>
        <patternFill>
          <bgColor rgb="FF78FF00"/>
        </patternFill>
      </fill>
    </dxf>
    <dxf>
      <fill>
        <patternFill>
          <bgColor rgb="FF96F500"/>
        </patternFill>
      </fill>
    </dxf>
    <dxf>
      <fill>
        <patternFill>
          <bgColor rgb="FFB4FF00"/>
        </patternFill>
      </fill>
    </dxf>
    <dxf>
      <fill>
        <patternFill>
          <bgColor rgb="FFFF9600"/>
        </patternFill>
      </fill>
    </dxf>
    <dxf>
      <fill>
        <patternFill>
          <bgColor rgb="FFFF9600"/>
        </patternFill>
      </fill>
    </dxf>
    <dxf>
      <fill>
        <patternFill>
          <bgColor rgb="FFFFAF00"/>
        </patternFill>
      </fill>
    </dxf>
    <dxf>
      <fill>
        <patternFill>
          <bgColor rgb="FFFFC800"/>
        </patternFill>
      </fill>
    </dxf>
    <dxf>
      <fill>
        <patternFill>
          <bgColor rgb="FFFFE100"/>
        </patternFill>
      </fill>
    </dxf>
    <dxf>
      <fill>
        <patternFill>
          <bgColor rgb="FFFFFA00"/>
        </patternFill>
      </fill>
    </dxf>
    <dxf>
      <fill>
        <patternFill>
          <bgColor rgb="FF5AB900"/>
        </patternFill>
      </fill>
    </dxf>
    <dxf>
      <fill>
        <patternFill>
          <bgColor rgb="FF64CD00"/>
        </patternFill>
      </fill>
    </dxf>
    <dxf>
      <fill>
        <patternFill>
          <bgColor rgb="FF78FF00"/>
        </patternFill>
      </fill>
    </dxf>
    <dxf>
      <fill>
        <patternFill>
          <bgColor rgb="FF96F500"/>
        </patternFill>
      </fill>
    </dxf>
    <dxf>
      <fill>
        <patternFill>
          <bgColor rgb="FFB4FF00"/>
        </patternFill>
      </fill>
    </dxf>
    <dxf>
      <fill>
        <patternFill>
          <bgColor rgb="FFFF9600"/>
        </patternFill>
      </fill>
    </dxf>
    <dxf>
      <fill>
        <patternFill>
          <bgColor rgb="FFFF9600"/>
        </patternFill>
      </fill>
    </dxf>
    <dxf>
      <fill>
        <patternFill>
          <bgColor rgb="FFFFAF00"/>
        </patternFill>
      </fill>
    </dxf>
    <dxf>
      <fill>
        <patternFill>
          <bgColor rgb="FFFFC800"/>
        </patternFill>
      </fill>
    </dxf>
    <dxf>
      <fill>
        <patternFill>
          <bgColor rgb="FFFFE100"/>
        </patternFill>
      </fill>
    </dxf>
    <dxf>
      <fill>
        <patternFill>
          <bgColor rgb="FFFFFA00"/>
        </patternFill>
      </fill>
    </dxf>
    <dxf>
      <fill>
        <patternFill>
          <bgColor rgb="FF5AB900"/>
        </patternFill>
      </fill>
    </dxf>
    <dxf>
      <fill>
        <patternFill>
          <bgColor rgb="FF64CD00"/>
        </patternFill>
      </fill>
    </dxf>
    <dxf>
      <fill>
        <patternFill>
          <bgColor rgb="FF78FF00"/>
        </patternFill>
      </fill>
    </dxf>
    <dxf>
      <fill>
        <patternFill>
          <bgColor rgb="FF96F500"/>
        </patternFill>
      </fill>
    </dxf>
    <dxf>
      <fill>
        <patternFill>
          <bgColor rgb="FFB4FF00"/>
        </patternFill>
      </fill>
    </dxf>
    <dxf>
      <fill>
        <patternFill>
          <bgColor rgb="FFFF9600"/>
        </patternFill>
      </fill>
    </dxf>
    <dxf>
      <fill>
        <patternFill>
          <bgColor rgb="FFFF9600"/>
        </patternFill>
      </fill>
    </dxf>
    <dxf>
      <fill>
        <patternFill>
          <bgColor rgb="FFFFAF00"/>
        </patternFill>
      </fill>
    </dxf>
    <dxf>
      <fill>
        <patternFill>
          <bgColor rgb="FFFFC800"/>
        </patternFill>
      </fill>
    </dxf>
    <dxf>
      <fill>
        <patternFill>
          <bgColor rgb="FFFFE100"/>
        </patternFill>
      </fill>
    </dxf>
    <dxf>
      <fill>
        <patternFill>
          <bgColor rgb="FFFFFA00"/>
        </patternFill>
      </fill>
    </dxf>
    <dxf>
      <fill>
        <patternFill>
          <bgColor rgb="FF5AB900"/>
        </patternFill>
      </fill>
    </dxf>
    <dxf>
      <fill>
        <patternFill>
          <bgColor rgb="FF64CD00"/>
        </patternFill>
      </fill>
    </dxf>
    <dxf>
      <fill>
        <patternFill>
          <bgColor rgb="FF78FF00"/>
        </patternFill>
      </fill>
    </dxf>
    <dxf>
      <fill>
        <patternFill>
          <bgColor rgb="FF96F500"/>
        </patternFill>
      </fill>
    </dxf>
    <dxf>
      <fill>
        <patternFill>
          <bgColor rgb="FFB4FF00"/>
        </patternFill>
      </fill>
    </dxf>
    <dxf>
      <fill>
        <patternFill>
          <bgColor rgb="FFFF9600"/>
        </patternFill>
      </fill>
    </dxf>
    <dxf>
      <fill>
        <patternFill>
          <bgColor rgb="FFFF9600"/>
        </patternFill>
      </fill>
    </dxf>
    <dxf>
      <fill>
        <patternFill>
          <bgColor rgb="FFFFAF00"/>
        </patternFill>
      </fill>
    </dxf>
    <dxf>
      <fill>
        <patternFill>
          <bgColor rgb="FFFFC800"/>
        </patternFill>
      </fill>
    </dxf>
    <dxf>
      <fill>
        <patternFill>
          <bgColor rgb="FFFFE100"/>
        </patternFill>
      </fill>
    </dxf>
    <dxf>
      <fill>
        <patternFill>
          <bgColor rgb="FFFFFA00"/>
        </patternFill>
      </fill>
    </dxf>
    <dxf>
      <fill>
        <patternFill>
          <bgColor rgb="FF5AB900"/>
        </patternFill>
      </fill>
    </dxf>
    <dxf>
      <fill>
        <patternFill>
          <bgColor rgb="FF64CD00"/>
        </patternFill>
      </fill>
    </dxf>
    <dxf>
      <fill>
        <patternFill>
          <bgColor rgb="FF78FF00"/>
        </patternFill>
      </fill>
    </dxf>
    <dxf>
      <fill>
        <patternFill>
          <bgColor rgb="FF96F500"/>
        </patternFill>
      </fill>
    </dxf>
    <dxf>
      <fill>
        <patternFill>
          <bgColor rgb="FFB4FF00"/>
        </patternFill>
      </fill>
    </dxf>
    <dxf>
      <fill>
        <patternFill>
          <bgColor rgb="FFFF9600"/>
        </patternFill>
      </fill>
    </dxf>
    <dxf>
      <fill>
        <patternFill>
          <bgColor rgb="FFFF9600"/>
        </patternFill>
      </fill>
    </dxf>
    <dxf>
      <fill>
        <patternFill>
          <bgColor rgb="FFFFAF00"/>
        </patternFill>
      </fill>
    </dxf>
    <dxf>
      <fill>
        <patternFill>
          <bgColor rgb="FFFFC800"/>
        </patternFill>
      </fill>
    </dxf>
    <dxf>
      <fill>
        <patternFill>
          <bgColor rgb="FFFFE100"/>
        </patternFill>
      </fill>
    </dxf>
    <dxf>
      <fill>
        <patternFill>
          <bgColor rgb="FFFFFA00"/>
        </patternFill>
      </fill>
    </dxf>
    <dxf>
      <fill>
        <patternFill>
          <bgColor rgb="FF5AB900"/>
        </patternFill>
      </fill>
    </dxf>
    <dxf>
      <fill>
        <patternFill>
          <bgColor rgb="FF64CD00"/>
        </patternFill>
      </fill>
    </dxf>
    <dxf>
      <fill>
        <patternFill>
          <bgColor rgb="FF78FF00"/>
        </patternFill>
      </fill>
    </dxf>
    <dxf>
      <fill>
        <patternFill>
          <bgColor rgb="FF96F500"/>
        </patternFill>
      </fill>
    </dxf>
    <dxf>
      <fill>
        <patternFill>
          <bgColor rgb="FFB4FF00"/>
        </patternFill>
      </fill>
    </dxf>
    <dxf>
      <fill>
        <patternFill>
          <bgColor rgb="FFFF9600"/>
        </patternFill>
      </fill>
    </dxf>
    <dxf>
      <fill>
        <patternFill>
          <bgColor rgb="FFFF9600"/>
        </patternFill>
      </fill>
    </dxf>
    <dxf>
      <fill>
        <patternFill>
          <bgColor rgb="FFFFAF00"/>
        </patternFill>
      </fill>
    </dxf>
    <dxf>
      <fill>
        <patternFill>
          <bgColor rgb="FFFFC800"/>
        </patternFill>
      </fill>
    </dxf>
    <dxf>
      <fill>
        <patternFill>
          <bgColor rgb="FFFFE100"/>
        </patternFill>
      </fill>
    </dxf>
    <dxf>
      <fill>
        <patternFill>
          <bgColor rgb="FFFFFA00"/>
        </patternFill>
      </fill>
    </dxf>
    <dxf>
      <fill>
        <patternFill>
          <bgColor rgb="FF5AB900"/>
        </patternFill>
      </fill>
    </dxf>
    <dxf>
      <fill>
        <patternFill>
          <bgColor rgb="FF64CD00"/>
        </patternFill>
      </fill>
    </dxf>
    <dxf>
      <fill>
        <patternFill>
          <bgColor rgb="FF78FF00"/>
        </patternFill>
      </fill>
    </dxf>
    <dxf>
      <fill>
        <patternFill>
          <bgColor rgb="FF96F500"/>
        </patternFill>
      </fill>
    </dxf>
    <dxf>
      <fill>
        <patternFill>
          <bgColor rgb="FFB4FF00"/>
        </patternFill>
      </fill>
    </dxf>
    <dxf>
      <fill>
        <patternFill>
          <bgColor rgb="FFFF9600"/>
        </patternFill>
      </fill>
    </dxf>
    <dxf>
      <fill>
        <patternFill>
          <bgColor rgb="FFFF9600"/>
        </patternFill>
      </fill>
    </dxf>
    <dxf>
      <fill>
        <patternFill>
          <bgColor rgb="FFFFAF00"/>
        </patternFill>
      </fill>
    </dxf>
    <dxf>
      <fill>
        <patternFill>
          <bgColor rgb="FFFFC800"/>
        </patternFill>
      </fill>
    </dxf>
    <dxf>
      <fill>
        <patternFill>
          <bgColor rgb="FFFFE100"/>
        </patternFill>
      </fill>
    </dxf>
    <dxf>
      <fill>
        <patternFill>
          <bgColor rgb="FFFFFA00"/>
        </patternFill>
      </fill>
    </dxf>
    <dxf>
      <fill>
        <patternFill>
          <bgColor rgb="FF5AB900"/>
        </patternFill>
      </fill>
    </dxf>
    <dxf>
      <fill>
        <patternFill>
          <bgColor rgb="FF64CD00"/>
        </patternFill>
      </fill>
    </dxf>
    <dxf>
      <fill>
        <patternFill>
          <bgColor rgb="FF78FF00"/>
        </patternFill>
      </fill>
    </dxf>
    <dxf>
      <fill>
        <patternFill>
          <bgColor rgb="FF96F500"/>
        </patternFill>
      </fill>
    </dxf>
    <dxf>
      <fill>
        <patternFill>
          <bgColor rgb="FFB4FF00"/>
        </patternFill>
      </fill>
    </dxf>
    <dxf>
      <fill>
        <patternFill>
          <bgColor rgb="FFFF9600"/>
        </patternFill>
      </fill>
    </dxf>
    <dxf>
      <fill>
        <patternFill>
          <bgColor rgb="FFFF9600"/>
        </patternFill>
      </fill>
    </dxf>
    <dxf>
      <fill>
        <patternFill>
          <bgColor rgb="FFFFAF00"/>
        </patternFill>
      </fill>
    </dxf>
    <dxf>
      <fill>
        <patternFill>
          <bgColor rgb="FFFFC800"/>
        </patternFill>
      </fill>
    </dxf>
    <dxf>
      <fill>
        <patternFill>
          <bgColor rgb="FFFFE100"/>
        </patternFill>
      </fill>
    </dxf>
    <dxf>
      <fill>
        <patternFill>
          <bgColor rgb="FFFFFA00"/>
        </patternFill>
      </fill>
    </dxf>
    <dxf>
      <fill>
        <patternFill>
          <bgColor rgb="FF5AB900"/>
        </patternFill>
      </fill>
    </dxf>
    <dxf>
      <fill>
        <patternFill>
          <bgColor rgb="FF64CD00"/>
        </patternFill>
      </fill>
    </dxf>
    <dxf>
      <fill>
        <patternFill>
          <bgColor rgb="FF78FF00"/>
        </patternFill>
      </fill>
    </dxf>
    <dxf>
      <fill>
        <patternFill>
          <bgColor rgb="FF96F500"/>
        </patternFill>
      </fill>
    </dxf>
    <dxf>
      <fill>
        <patternFill>
          <bgColor rgb="FFB4FF00"/>
        </patternFill>
      </fill>
    </dxf>
    <dxf>
      <fill>
        <patternFill>
          <bgColor rgb="FFFF9600"/>
        </patternFill>
      </fill>
    </dxf>
    <dxf>
      <fill>
        <patternFill>
          <bgColor rgb="FFFF9600"/>
        </patternFill>
      </fill>
    </dxf>
    <dxf>
      <fill>
        <patternFill>
          <bgColor rgb="FFFFAF00"/>
        </patternFill>
      </fill>
    </dxf>
    <dxf>
      <fill>
        <patternFill>
          <bgColor rgb="FFFFC800"/>
        </patternFill>
      </fill>
    </dxf>
    <dxf>
      <fill>
        <patternFill>
          <bgColor rgb="FFFFE100"/>
        </patternFill>
      </fill>
    </dxf>
    <dxf>
      <fill>
        <patternFill>
          <bgColor rgb="FFFFFA00"/>
        </patternFill>
      </fill>
    </dxf>
    <dxf>
      <fill>
        <patternFill>
          <bgColor rgb="FF5AB900"/>
        </patternFill>
      </fill>
    </dxf>
    <dxf>
      <fill>
        <patternFill>
          <bgColor rgb="FF64CD00"/>
        </patternFill>
      </fill>
    </dxf>
    <dxf>
      <fill>
        <patternFill>
          <bgColor rgb="FF78FF00"/>
        </patternFill>
      </fill>
    </dxf>
    <dxf>
      <fill>
        <patternFill>
          <bgColor rgb="FF96F500"/>
        </patternFill>
      </fill>
    </dxf>
    <dxf>
      <fill>
        <patternFill>
          <bgColor rgb="FFB4FF00"/>
        </patternFill>
      </fill>
    </dxf>
    <dxf>
      <fill>
        <patternFill>
          <bgColor rgb="FFFF9600"/>
        </patternFill>
      </fill>
    </dxf>
    <dxf>
      <fill>
        <patternFill>
          <bgColor rgb="FFFF9600"/>
        </patternFill>
      </fill>
    </dxf>
    <dxf>
      <fill>
        <patternFill>
          <bgColor rgb="FFFFAF00"/>
        </patternFill>
      </fill>
    </dxf>
    <dxf>
      <fill>
        <patternFill>
          <bgColor rgb="FFFFC800"/>
        </patternFill>
      </fill>
    </dxf>
    <dxf>
      <fill>
        <patternFill>
          <bgColor rgb="FFFFE100"/>
        </patternFill>
      </fill>
    </dxf>
    <dxf>
      <fill>
        <patternFill>
          <bgColor rgb="FFFFFA00"/>
        </patternFill>
      </fill>
    </dxf>
    <dxf>
      <fill>
        <patternFill>
          <bgColor rgb="FF5AB900"/>
        </patternFill>
      </fill>
    </dxf>
    <dxf>
      <fill>
        <patternFill>
          <bgColor rgb="FF64CD00"/>
        </patternFill>
      </fill>
    </dxf>
    <dxf>
      <fill>
        <patternFill>
          <bgColor rgb="FF78FF00"/>
        </patternFill>
      </fill>
    </dxf>
    <dxf>
      <fill>
        <patternFill>
          <bgColor rgb="FF96F500"/>
        </patternFill>
      </fill>
    </dxf>
    <dxf>
      <fill>
        <patternFill>
          <bgColor rgb="FFB4FF00"/>
        </patternFill>
      </fill>
    </dxf>
    <dxf>
      <fill>
        <patternFill>
          <bgColor rgb="FFFF9600"/>
        </patternFill>
      </fill>
    </dxf>
    <dxf>
      <fill>
        <patternFill>
          <bgColor rgb="FFFF9600"/>
        </patternFill>
      </fill>
    </dxf>
    <dxf>
      <fill>
        <patternFill>
          <bgColor rgb="FFFFAF00"/>
        </patternFill>
      </fill>
    </dxf>
    <dxf>
      <fill>
        <patternFill>
          <bgColor rgb="FFFFC800"/>
        </patternFill>
      </fill>
    </dxf>
    <dxf>
      <fill>
        <patternFill>
          <bgColor rgb="FFFFE100"/>
        </patternFill>
      </fill>
    </dxf>
    <dxf>
      <fill>
        <patternFill>
          <bgColor rgb="FFFFFA00"/>
        </patternFill>
      </fill>
    </dxf>
    <dxf>
      <fill>
        <patternFill>
          <bgColor rgb="FF5AB900"/>
        </patternFill>
      </fill>
    </dxf>
    <dxf>
      <fill>
        <patternFill>
          <bgColor rgb="FF64CD00"/>
        </patternFill>
      </fill>
    </dxf>
    <dxf>
      <fill>
        <patternFill>
          <bgColor rgb="FF78FF00"/>
        </patternFill>
      </fill>
    </dxf>
    <dxf>
      <fill>
        <patternFill>
          <bgColor rgb="FF96F500"/>
        </patternFill>
      </fill>
    </dxf>
    <dxf>
      <fill>
        <patternFill>
          <bgColor rgb="FFB4FF00"/>
        </patternFill>
      </fill>
    </dxf>
    <dxf>
      <fill>
        <patternFill>
          <bgColor rgb="FFFF9600"/>
        </patternFill>
      </fill>
    </dxf>
    <dxf>
      <fill>
        <patternFill>
          <bgColor rgb="FFFF9600"/>
        </patternFill>
      </fill>
    </dxf>
    <dxf>
      <fill>
        <patternFill>
          <bgColor rgb="FFFFAF00"/>
        </patternFill>
      </fill>
    </dxf>
    <dxf>
      <fill>
        <patternFill>
          <bgColor rgb="FFFFC800"/>
        </patternFill>
      </fill>
    </dxf>
    <dxf>
      <fill>
        <patternFill>
          <bgColor rgb="FFFFE100"/>
        </patternFill>
      </fill>
    </dxf>
    <dxf>
      <fill>
        <patternFill>
          <bgColor rgb="FFFFFA00"/>
        </patternFill>
      </fill>
    </dxf>
    <dxf>
      <fill>
        <patternFill>
          <bgColor rgb="FF5AB900"/>
        </patternFill>
      </fill>
    </dxf>
    <dxf>
      <fill>
        <patternFill>
          <bgColor rgb="FF64CD00"/>
        </patternFill>
      </fill>
    </dxf>
    <dxf>
      <fill>
        <patternFill>
          <bgColor rgb="FF78FF00"/>
        </patternFill>
      </fill>
    </dxf>
    <dxf>
      <fill>
        <patternFill>
          <bgColor rgb="FF96F500"/>
        </patternFill>
      </fill>
    </dxf>
    <dxf>
      <fill>
        <patternFill>
          <bgColor rgb="FFB4FF00"/>
        </patternFill>
      </fill>
    </dxf>
    <dxf>
      <fill>
        <patternFill>
          <bgColor rgb="FFFF9600"/>
        </patternFill>
      </fill>
    </dxf>
    <dxf>
      <fill>
        <patternFill>
          <bgColor rgb="FFFF9600"/>
        </patternFill>
      </fill>
    </dxf>
    <dxf>
      <fill>
        <patternFill>
          <bgColor rgb="FFFFAF00"/>
        </patternFill>
      </fill>
    </dxf>
    <dxf>
      <fill>
        <patternFill>
          <bgColor rgb="FFFFC800"/>
        </patternFill>
      </fill>
    </dxf>
    <dxf>
      <fill>
        <patternFill>
          <bgColor rgb="FFFFE100"/>
        </patternFill>
      </fill>
    </dxf>
    <dxf>
      <fill>
        <patternFill>
          <bgColor rgb="FFFFFA00"/>
        </patternFill>
      </fill>
    </dxf>
    <dxf>
      <fill>
        <patternFill>
          <bgColor rgb="FF5AB900"/>
        </patternFill>
      </fill>
    </dxf>
    <dxf>
      <fill>
        <patternFill>
          <bgColor rgb="FF64CD00"/>
        </patternFill>
      </fill>
    </dxf>
    <dxf>
      <fill>
        <patternFill>
          <bgColor rgb="FF78FF00"/>
        </patternFill>
      </fill>
    </dxf>
    <dxf>
      <fill>
        <patternFill>
          <bgColor rgb="FF96F500"/>
        </patternFill>
      </fill>
    </dxf>
    <dxf>
      <fill>
        <patternFill>
          <bgColor rgb="FFB4FF00"/>
        </patternFill>
      </fill>
    </dxf>
    <dxf>
      <fill>
        <patternFill>
          <bgColor rgb="FFFF9600"/>
        </patternFill>
      </fill>
    </dxf>
    <dxf>
      <fill>
        <patternFill>
          <bgColor rgb="FFFF9600"/>
        </patternFill>
      </fill>
    </dxf>
    <dxf>
      <fill>
        <patternFill>
          <bgColor rgb="FFFFAF00"/>
        </patternFill>
      </fill>
    </dxf>
    <dxf>
      <fill>
        <patternFill>
          <bgColor rgb="FFFFC800"/>
        </patternFill>
      </fill>
    </dxf>
    <dxf>
      <fill>
        <patternFill>
          <bgColor rgb="FFFFE100"/>
        </patternFill>
      </fill>
    </dxf>
    <dxf>
      <fill>
        <patternFill>
          <bgColor rgb="FFFFFA00"/>
        </patternFill>
      </fill>
    </dxf>
    <dxf>
      <fill>
        <patternFill>
          <bgColor rgb="FF5AB900"/>
        </patternFill>
      </fill>
    </dxf>
    <dxf>
      <fill>
        <patternFill>
          <bgColor rgb="FF64CD00"/>
        </patternFill>
      </fill>
    </dxf>
    <dxf>
      <fill>
        <patternFill>
          <bgColor rgb="FF78FF00"/>
        </patternFill>
      </fill>
    </dxf>
    <dxf>
      <fill>
        <patternFill>
          <bgColor rgb="FF96F500"/>
        </patternFill>
      </fill>
    </dxf>
    <dxf>
      <fill>
        <patternFill>
          <bgColor rgb="FFB4FF00"/>
        </patternFill>
      </fill>
    </dxf>
    <dxf>
      <fill>
        <patternFill>
          <bgColor rgb="FFFF9600"/>
        </patternFill>
      </fill>
    </dxf>
    <dxf>
      <fill>
        <patternFill>
          <bgColor rgb="FFFF9600"/>
        </patternFill>
      </fill>
    </dxf>
    <dxf>
      <fill>
        <patternFill>
          <bgColor rgb="FFFFAF00"/>
        </patternFill>
      </fill>
    </dxf>
    <dxf>
      <fill>
        <patternFill>
          <bgColor rgb="FFFFC800"/>
        </patternFill>
      </fill>
    </dxf>
    <dxf>
      <fill>
        <patternFill>
          <bgColor rgb="FFFFE100"/>
        </patternFill>
      </fill>
    </dxf>
    <dxf>
      <fill>
        <patternFill>
          <bgColor rgb="FFFFFA00"/>
        </patternFill>
      </fill>
    </dxf>
    <dxf>
      <fill>
        <patternFill>
          <bgColor rgb="FF5AB900"/>
        </patternFill>
      </fill>
    </dxf>
    <dxf>
      <fill>
        <patternFill>
          <bgColor rgb="FF64CD00"/>
        </patternFill>
      </fill>
    </dxf>
    <dxf>
      <fill>
        <patternFill>
          <bgColor rgb="FF78FF00"/>
        </patternFill>
      </fill>
    </dxf>
    <dxf>
      <fill>
        <patternFill>
          <bgColor rgb="FF96F500"/>
        </patternFill>
      </fill>
    </dxf>
    <dxf>
      <fill>
        <patternFill>
          <bgColor rgb="FFB4FF00"/>
        </patternFill>
      </fill>
    </dxf>
    <dxf>
      <fill>
        <patternFill>
          <bgColor rgb="FFFF9600"/>
        </patternFill>
      </fill>
    </dxf>
    <dxf>
      <fill>
        <patternFill>
          <bgColor rgb="FFFF9600"/>
        </patternFill>
      </fill>
    </dxf>
    <dxf>
      <fill>
        <patternFill>
          <bgColor rgb="FFFFAF00"/>
        </patternFill>
      </fill>
    </dxf>
    <dxf>
      <fill>
        <patternFill>
          <bgColor rgb="FFFFC800"/>
        </patternFill>
      </fill>
    </dxf>
    <dxf>
      <fill>
        <patternFill>
          <bgColor rgb="FFFFE100"/>
        </patternFill>
      </fill>
    </dxf>
    <dxf>
      <fill>
        <patternFill>
          <bgColor rgb="FFFFFA00"/>
        </patternFill>
      </fill>
    </dxf>
    <dxf>
      <fill>
        <patternFill>
          <bgColor rgb="FF5AB900"/>
        </patternFill>
      </fill>
    </dxf>
    <dxf>
      <fill>
        <patternFill>
          <bgColor rgb="FF64CD00"/>
        </patternFill>
      </fill>
    </dxf>
    <dxf>
      <fill>
        <patternFill>
          <bgColor rgb="FF78FF00"/>
        </patternFill>
      </fill>
    </dxf>
    <dxf>
      <fill>
        <patternFill>
          <bgColor rgb="FF96F500"/>
        </patternFill>
      </fill>
    </dxf>
    <dxf>
      <fill>
        <patternFill>
          <bgColor rgb="FFB4FF00"/>
        </patternFill>
      </fill>
    </dxf>
    <dxf>
      <fill>
        <patternFill>
          <bgColor rgb="FFFF9600"/>
        </patternFill>
      </fill>
    </dxf>
    <dxf>
      <fill>
        <patternFill>
          <bgColor rgb="FFFF9600"/>
        </patternFill>
      </fill>
    </dxf>
    <dxf>
      <fill>
        <patternFill>
          <bgColor rgb="FFFFAF00"/>
        </patternFill>
      </fill>
    </dxf>
    <dxf>
      <fill>
        <patternFill>
          <bgColor rgb="FFFFC800"/>
        </patternFill>
      </fill>
    </dxf>
    <dxf>
      <fill>
        <patternFill>
          <bgColor rgb="FFFFE100"/>
        </patternFill>
      </fill>
    </dxf>
    <dxf>
      <fill>
        <patternFill>
          <bgColor rgb="FFFFFA00"/>
        </patternFill>
      </fill>
    </dxf>
    <dxf>
      <fill>
        <patternFill>
          <bgColor rgb="FF5AB900"/>
        </patternFill>
      </fill>
    </dxf>
    <dxf>
      <fill>
        <patternFill>
          <bgColor rgb="FF64CD00"/>
        </patternFill>
      </fill>
    </dxf>
    <dxf>
      <fill>
        <patternFill>
          <bgColor rgb="FF78FF00"/>
        </patternFill>
      </fill>
    </dxf>
    <dxf>
      <fill>
        <patternFill>
          <bgColor rgb="FF96F500"/>
        </patternFill>
      </fill>
    </dxf>
    <dxf>
      <fill>
        <patternFill>
          <bgColor rgb="FFB4FF00"/>
        </patternFill>
      </fill>
    </dxf>
    <dxf>
      <fill>
        <patternFill>
          <bgColor rgb="FFFF9600"/>
        </patternFill>
      </fill>
    </dxf>
    <dxf>
      <fill>
        <patternFill>
          <bgColor rgb="FFFF9600"/>
        </patternFill>
      </fill>
    </dxf>
    <dxf>
      <fill>
        <patternFill>
          <bgColor rgb="FFFFAF00"/>
        </patternFill>
      </fill>
    </dxf>
    <dxf>
      <fill>
        <patternFill>
          <bgColor rgb="FFFFC800"/>
        </patternFill>
      </fill>
    </dxf>
    <dxf>
      <fill>
        <patternFill>
          <bgColor rgb="FFFFE100"/>
        </patternFill>
      </fill>
    </dxf>
    <dxf>
      <fill>
        <patternFill>
          <bgColor rgb="FFFFFA00"/>
        </patternFill>
      </fill>
    </dxf>
    <dxf>
      <fill>
        <patternFill>
          <bgColor rgb="FF5AB900"/>
        </patternFill>
      </fill>
    </dxf>
    <dxf>
      <fill>
        <patternFill>
          <bgColor rgb="FF64CD00"/>
        </patternFill>
      </fill>
    </dxf>
    <dxf>
      <fill>
        <patternFill>
          <bgColor rgb="FF78FF00"/>
        </patternFill>
      </fill>
    </dxf>
    <dxf>
      <fill>
        <patternFill>
          <bgColor rgb="FF96F500"/>
        </patternFill>
      </fill>
    </dxf>
    <dxf>
      <fill>
        <patternFill>
          <bgColor rgb="FFB4FF00"/>
        </patternFill>
      </fill>
    </dxf>
    <dxf>
      <fill>
        <patternFill>
          <bgColor rgb="FFFF9600"/>
        </patternFill>
      </fill>
    </dxf>
    <dxf>
      <fill>
        <patternFill>
          <bgColor rgb="FFFF9600"/>
        </patternFill>
      </fill>
    </dxf>
    <dxf>
      <fill>
        <patternFill>
          <bgColor rgb="FFFFAF00"/>
        </patternFill>
      </fill>
    </dxf>
    <dxf>
      <fill>
        <patternFill>
          <bgColor rgb="FFFFC800"/>
        </patternFill>
      </fill>
    </dxf>
    <dxf>
      <fill>
        <patternFill>
          <bgColor rgb="FFFFE100"/>
        </patternFill>
      </fill>
    </dxf>
    <dxf>
      <fill>
        <patternFill>
          <bgColor rgb="FFFFFA00"/>
        </patternFill>
      </fill>
    </dxf>
    <dxf>
      <fill>
        <patternFill>
          <bgColor rgb="FF5AB900"/>
        </patternFill>
      </fill>
    </dxf>
    <dxf>
      <fill>
        <patternFill>
          <bgColor rgb="FF64CD00"/>
        </patternFill>
      </fill>
    </dxf>
    <dxf>
      <fill>
        <patternFill>
          <bgColor rgb="FF78FF00"/>
        </patternFill>
      </fill>
    </dxf>
    <dxf>
      <fill>
        <patternFill>
          <bgColor rgb="FF96F500"/>
        </patternFill>
      </fill>
    </dxf>
    <dxf>
      <fill>
        <patternFill>
          <bgColor rgb="FFB4FF00"/>
        </patternFill>
      </fill>
    </dxf>
    <dxf>
      <fill>
        <patternFill>
          <bgColor rgb="FFFF9600"/>
        </patternFill>
      </fill>
    </dxf>
    <dxf>
      <fill>
        <patternFill>
          <bgColor rgb="FFFF9600"/>
        </patternFill>
      </fill>
    </dxf>
    <dxf>
      <fill>
        <patternFill>
          <bgColor rgb="FFFFAF00"/>
        </patternFill>
      </fill>
    </dxf>
    <dxf>
      <fill>
        <patternFill>
          <bgColor rgb="FFFFC800"/>
        </patternFill>
      </fill>
    </dxf>
    <dxf>
      <fill>
        <patternFill>
          <bgColor rgb="FFFFE100"/>
        </patternFill>
      </fill>
    </dxf>
    <dxf>
      <fill>
        <patternFill>
          <bgColor rgb="FFFFFA00"/>
        </patternFill>
      </fill>
    </dxf>
    <dxf>
      <fill>
        <patternFill>
          <bgColor rgb="FF5AB900"/>
        </patternFill>
      </fill>
    </dxf>
    <dxf>
      <fill>
        <patternFill>
          <bgColor rgb="FF64CD00"/>
        </patternFill>
      </fill>
    </dxf>
    <dxf>
      <fill>
        <patternFill>
          <bgColor rgb="FF78FF00"/>
        </patternFill>
      </fill>
    </dxf>
    <dxf>
      <fill>
        <patternFill>
          <bgColor rgb="FF96F500"/>
        </patternFill>
      </fill>
    </dxf>
    <dxf>
      <fill>
        <patternFill>
          <bgColor rgb="FFB4FF00"/>
        </patternFill>
      </fill>
    </dxf>
    <dxf>
      <fill>
        <patternFill>
          <bgColor rgb="FFFF9600"/>
        </patternFill>
      </fill>
    </dxf>
    <dxf>
      <fill>
        <patternFill>
          <bgColor rgb="FFFF9600"/>
        </patternFill>
      </fill>
    </dxf>
    <dxf>
      <fill>
        <patternFill>
          <bgColor rgb="FFFFAF00"/>
        </patternFill>
      </fill>
    </dxf>
    <dxf>
      <fill>
        <patternFill>
          <bgColor rgb="FFFFC800"/>
        </patternFill>
      </fill>
    </dxf>
    <dxf>
      <fill>
        <patternFill>
          <bgColor rgb="FFFFE100"/>
        </patternFill>
      </fill>
    </dxf>
    <dxf>
      <fill>
        <patternFill>
          <bgColor rgb="FFFFFA00"/>
        </patternFill>
      </fill>
    </dxf>
    <dxf>
      <fill>
        <patternFill>
          <bgColor rgb="FF5AB900"/>
        </patternFill>
      </fill>
    </dxf>
    <dxf>
      <fill>
        <patternFill>
          <bgColor rgb="FF64CD00"/>
        </patternFill>
      </fill>
    </dxf>
    <dxf>
      <fill>
        <patternFill>
          <bgColor rgb="FF78FF00"/>
        </patternFill>
      </fill>
    </dxf>
    <dxf>
      <fill>
        <patternFill>
          <bgColor rgb="FF96F500"/>
        </patternFill>
      </fill>
    </dxf>
    <dxf>
      <fill>
        <patternFill>
          <bgColor rgb="FFB4FF00"/>
        </patternFill>
      </fill>
    </dxf>
    <dxf>
      <fill>
        <patternFill>
          <bgColor rgb="FFFF9600"/>
        </patternFill>
      </fill>
    </dxf>
    <dxf>
      <fill>
        <patternFill>
          <bgColor rgb="FFFF9600"/>
        </patternFill>
      </fill>
    </dxf>
    <dxf>
      <fill>
        <patternFill>
          <bgColor rgb="FFFFAF00"/>
        </patternFill>
      </fill>
    </dxf>
    <dxf>
      <fill>
        <patternFill>
          <bgColor rgb="FFFFC800"/>
        </patternFill>
      </fill>
    </dxf>
    <dxf>
      <fill>
        <patternFill>
          <bgColor rgb="FFFFE100"/>
        </patternFill>
      </fill>
    </dxf>
    <dxf>
      <fill>
        <patternFill>
          <bgColor rgb="FFFFFA00"/>
        </patternFill>
      </fill>
    </dxf>
    <dxf>
      <fill>
        <patternFill>
          <bgColor rgb="FF5AB900"/>
        </patternFill>
      </fill>
    </dxf>
    <dxf>
      <fill>
        <patternFill>
          <bgColor rgb="FF64CD00"/>
        </patternFill>
      </fill>
    </dxf>
    <dxf>
      <fill>
        <patternFill>
          <bgColor rgb="FF78FF00"/>
        </patternFill>
      </fill>
    </dxf>
    <dxf>
      <fill>
        <patternFill>
          <bgColor rgb="FF96F500"/>
        </patternFill>
      </fill>
    </dxf>
    <dxf>
      <fill>
        <patternFill>
          <bgColor rgb="FFB4FF00"/>
        </patternFill>
      </fill>
    </dxf>
    <dxf>
      <fill>
        <patternFill>
          <bgColor rgb="FFFF9600"/>
        </patternFill>
      </fill>
    </dxf>
    <dxf>
      <fill>
        <patternFill>
          <bgColor rgb="FFFF9600"/>
        </patternFill>
      </fill>
    </dxf>
    <dxf>
      <fill>
        <patternFill>
          <bgColor rgb="FFFFAF00"/>
        </patternFill>
      </fill>
    </dxf>
    <dxf>
      <fill>
        <patternFill>
          <bgColor rgb="FFFFC800"/>
        </patternFill>
      </fill>
    </dxf>
    <dxf>
      <fill>
        <patternFill>
          <bgColor rgb="FFFFE100"/>
        </patternFill>
      </fill>
    </dxf>
    <dxf>
      <fill>
        <patternFill>
          <bgColor rgb="FFFFFA00"/>
        </patternFill>
      </fill>
    </dxf>
    <dxf>
      <fill>
        <patternFill>
          <bgColor rgb="FF5AB900"/>
        </patternFill>
      </fill>
    </dxf>
    <dxf>
      <fill>
        <patternFill>
          <bgColor rgb="FF64CD00"/>
        </patternFill>
      </fill>
    </dxf>
    <dxf>
      <fill>
        <patternFill>
          <bgColor rgb="FF78FF00"/>
        </patternFill>
      </fill>
    </dxf>
    <dxf>
      <fill>
        <patternFill>
          <bgColor rgb="FF96F500"/>
        </patternFill>
      </fill>
    </dxf>
    <dxf>
      <fill>
        <patternFill>
          <bgColor rgb="FFB4FF00"/>
        </patternFill>
      </fill>
    </dxf>
    <dxf>
      <fill>
        <patternFill>
          <bgColor rgb="FFFF9600"/>
        </patternFill>
      </fill>
    </dxf>
    <dxf>
      <fill>
        <patternFill>
          <bgColor rgb="FFFF9600"/>
        </patternFill>
      </fill>
    </dxf>
    <dxf>
      <fill>
        <patternFill>
          <bgColor rgb="FFFFAF00"/>
        </patternFill>
      </fill>
    </dxf>
    <dxf>
      <fill>
        <patternFill>
          <bgColor rgb="FFFFC800"/>
        </patternFill>
      </fill>
    </dxf>
    <dxf>
      <fill>
        <patternFill>
          <bgColor rgb="FFFFE100"/>
        </patternFill>
      </fill>
    </dxf>
    <dxf>
      <fill>
        <patternFill>
          <bgColor rgb="FFFFFA00"/>
        </patternFill>
      </fill>
    </dxf>
    <dxf>
      <fill>
        <patternFill>
          <bgColor rgb="FF5AB900"/>
        </patternFill>
      </fill>
    </dxf>
    <dxf>
      <fill>
        <patternFill>
          <bgColor rgb="FF64CD00"/>
        </patternFill>
      </fill>
    </dxf>
    <dxf>
      <fill>
        <patternFill>
          <bgColor rgb="FF78FF00"/>
        </patternFill>
      </fill>
    </dxf>
    <dxf>
      <fill>
        <patternFill>
          <bgColor rgb="FF96F500"/>
        </patternFill>
      </fill>
    </dxf>
    <dxf>
      <fill>
        <patternFill>
          <bgColor rgb="FFB4FF00"/>
        </patternFill>
      </fill>
    </dxf>
    <dxf>
      <fill>
        <patternFill>
          <bgColor rgb="FFFF9600"/>
        </patternFill>
      </fill>
    </dxf>
    <dxf>
      <fill>
        <patternFill>
          <bgColor rgb="FFFF9600"/>
        </patternFill>
      </fill>
    </dxf>
    <dxf>
      <fill>
        <patternFill>
          <bgColor rgb="FFFFAF00"/>
        </patternFill>
      </fill>
    </dxf>
    <dxf>
      <fill>
        <patternFill>
          <bgColor rgb="FFFFC800"/>
        </patternFill>
      </fill>
    </dxf>
    <dxf>
      <fill>
        <patternFill>
          <bgColor rgb="FFFFE100"/>
        </patternFill>
      </fill>
    </dxf>
    <dxf>
      <fill>
        <patternFill>
          <bgColor rgb="FFFFFA00"/>
        </patternFill>
      </fill>
    </dxf>
    <dxf>
      <fill>
        <patternFill>
          <bgColor rgb="FF5AB900"/>
        </patternFill>
      </fill>
    </dxf>
    <dxf>
      <fill>
        <patternFill>
          <bgColor rgb="FF64CD00"/>
        </patternFill>
      </fill>
    </dxf>
    <dxf>
      <fill>
        <patternFill>
          <bgColor rgb="FF78FF00"/>
        </patternFill>
      </fill>
    </dxf>
    <dxf>
      <fill>
        <patternFill>
          <bgColor rgb="FF96F500"/>
        </patternFill>
      </fill>
    </dxf>
    <dxf>
      <fill>
        <patternFill>
          <bgColor rgb="FFB4FF00"/>
        </patternFill>
      </fill>
    </dxf>
    <dxf>
      <fill>
        <patternFill>
          <bgColor rgb="FFFF9600"/>
        </patternFill>
      </fill>
    </dxf>
    <dxf>
      <fill>
        <patternFill>
          <bgColor rgb="FFFF9600"/>
        </patternFill>
      </fill>
    </dxf>
    <dxf>
      <fill>
        <patternFill>
          <bgColor rgb="FFFFAF00"/>
        </patternFill>
      </fill>
    </dxf>
    <dxf>
      <fill>
        <patternFill>
          <bgColor rgb="FFFFC800"/>
        </patternFill>
      </fill>
    </dxf>
    <dxf>
      <fill>
        <patternFill>
          <bgColor rgb="FFFFE100"/>
        </patternFill>
      </fill>
    </dxf>
    <dxf>
      <fill>
        <patternFill>
          <bgColor rgb="FFFFFA00"/>
        </patternFill>
      </fill>
    </dxf>
    <dxf>
      <fill>
        <patternFill>
          <bgColor rgb="FF5AB900"/>
        </patternFill>
      </fill>
    </dxf>
    <dxf>
      <fill>
        <patternFill>
          <bgColor rgb="FF64CD00"/>
        </patternFill>
      </fill>
    </dxf>
    <dxf>
      <fill>
        <patternFill>
          <bgColor rgb="FF78FF00"/>
        </patternFill>
      </fill>
    </dxf>
    <dxf>
      <fill>
        <patternFill>
          <bgColor rgb="FF96F500"/>
        </patternFill>
      </fill>
    </dxf>
    <dxf>
      <fill>
        <patternFill>
          <bgColor rgb="FFB4FF00"/>
        </patternFill>
      </fill>
    </dxf>
    <dxf>
      <fill>
        <patternFill>
          <bgColor rgb="FFFF9600"/>
        </patternFill>
      </fill>
    </dxf>
    <dxf>
      <fill>
        <patternFill>
          <bgColor rgb="FFFF9600"/>
        </patternFill>
      </fill>
    </dxf>
    <dxf>
      <fill>
        <patternFill>
          <bgColor rgb="FFFFAF00"/>
        </patternFill>
      </fill>
    </dxf>
    <dxf>
      <fill>
        <patternFill>
          <bgColor rgb="FFFFC800"/>
        </patternFill>
      </fill>
    </dxf>
    <dxf>
      <fill>
        <patternFill>
          <bgColor rgb="FFFFE100"/>
        </patternFill>
      </fill>
    </dxf>
    <dxf>
      <fill>
        <patternFill>
          <bgColor rgb="FFFFFA00"/>
        </patternFill>
      </fill>
    </dxf>
    <dxf>
      <fill>
        <patternFill>
          <bgColor rgb="FF5AB900"/>
        </patternFill>
      </fill>
    </dxf>
    <dxf>
      <fill>
        <patternFill>
          <bgColor rgb="FF64CD00"/>
        </patternFill>
      </fill>
    </dxf>
    <dxf>
      <fill>
        <patternFill>
          <bgColor rgb="FF78FF00"/>
        </patternFill>
      </fill>
    </dxf>
    <dxf>
      <fill>
        <patternFill>
          <bgColor rgb="FF96F500"/>
        </patternFill>
      </fill>
    </dxf>
    <dxf>
      <fill>
        <patternFill>
          <bgColor rgb="FFB4FF00"/>
        </patternFill>
      </fill>
    </dxf>
    <dxf>
      <fill>
        <patternFill>
          <bgColor rgb="FFFF9600"/>
        </patternFill>
      </fill>
    </dxf>
    <dxf>
      <fill>
        <patternFill>
          <bgColor rgb="FFFF9600"/>
        </patternFill>
      </fill>
    </dxf>
    <dxf>
      <fill>
        <patternFill>
          <bgColor rgb="FFFFAF00"/>
        </patternFill>
      </fill>
    </dxf>
    <dxf>
      <fill>
        <patternFill>
          <bgColor rgb="FFFFC800"/>
        </patternFill>
      </fill>
    </dxf>
    <dxf>
      <fill>
        <patternFill>
          <bgColor rgb="FFFFE100"/>
        </patternFill>
      </fill>
    </dxf>
    <dxf>
      <fill>
        <patternFill>
          <bgColor rgb="FFFFFA00"/>
        </patternFill>
      </fill>
    </dxf>
    <dxf>
      <fill>
        <patternFill>
          <bgColor rgb="FF5AB900"/>
        </patternFill>
      </fill>
    </dxf>
    <dxf>
      <fill>
        <patternFill>
          <bgColor rgb="FF64CD00"/>
        </patternFill>
      </fill>
    </dxf>
    <dxf>
      <fill>
        <patternFill>
          <bgColor rgb="FF78FF00"/>
        </patternFill>
      </fill>
    </dxf>
    <dxf>
      <fill>
        <patternFill>
          <bgColor rgb="FF96F500"/>
        </patternFill>
      </fill>
    </dxf>
    <dxf>
      <fill>
        <patternFill>
          <bgColor rgb="FFB4FF00"/>
        </patternFill>
      </fill>
    </dxf>
    <dxf>
      <fill>
        <patternFill>
          <bgColor rgb="FFFF9600"/>
        </patternFill>
      </fill>
    </dxf>
    <dxf>
      <fill>
        <patternFill>
          <bgColor rgb="FFFF9600"/>
        </patternFill>
      </fill>
    </dxf>
    <dxf>
      <fill>
        <patternFill>
          <bgColor rgb="FFFFAF00"/>
        </patternFill>
      </fill>
    </dxf>
    <dxf>
      <fill>
        <patternFill>
          <bgColor rgb="FFFFC800"/>
        </patternFill>
      </fill>
    </dxf>
    <dxf>
      <fill>
        <patternFill>
          <bgColor rgb="FFFFE100"/>
        </patternFill>
      </fill>
    </dxf>
    <dxf>
      <fill>
        <patternFill>
          <bgColor rgb="FFFFFA00"/>
        </patternFill>
      </fill>
    </dxf>
    <dxf>
      <fill>
        <patternFill>
          <bgColor rgb="FF5AB900"/>
        </patternFill>
      </fill>
    </dxf>
    <dxf>
      <fill>
        <patternFill>
          <bgColor rgb="FF64CD00"/>
        </patternFill>
      </fill>
    </dxf>
    <dxf>
      <fill>
        <patternFill>
          <bgColor rgb="FF78FF00"/>
        </patternFill>
      </fill>
    </dxf>
    <dxf>
      <fill>
        <patternFill>
          <bgColor rgb="FF96F500"/>
        </patternFill>
      </fill>
    </dxf>
    <dxf>
      <fill>
        <patternFill>
          <bgColor rgb="FFB4FF00"/>
        </patternFill>
      </fill>
    </dxf>
    <dxf>
      <fill>
        <patternFill>
          <bgColor rgb="FFFF9600"/>
        </patternFill>
      </fill>
    </dxf>
    <dxf>
      <fill>
        <patternFill>
          <bgColor rgb="FFFF9600"/>
        </patternFill>
      </fill>
    </dxf>
    <dxf>
      <fill>
        <patternFill>
          <bgColor rgb="FFFFAF00"/>
        </patternFill>
      </fill>
    </dxf>
    <dxf>
      <fill>
        <patternFill>
          <bgColor rgb="FFFFC800"/>
        </patternFill>
      </fill>
    </dxf>
    <dxf>
      <fill>
        <patternFill>
          <bgColor rgb="FFFFE100"/>
        </patternFill>
      </fill>
    </dxf>
    <dxf>
      <fill>
        <patternFill>
          <bgColor rgb="FFFFFA00"/>
        </patternFill>
      </fill>
    </dxf>
    <dxf>
      <fill>
        <patternFill>
          <bgColor rgb="FF5AB900"/>
        </patternFill>
      </fill>
    </dxf>
    <dxf>
      <fill>
        <patternFill>
          <bgColor rgb="FF64CD00"/>
        </patternFill>
      </fill>
    </dxf>
    <dxf>
      <fill>
        <patternFill>
          <bgColor rgb="FF78FF00"/>
        </patternFill>
      </fill>
    </dxf>
    <dxf>
      <fill>
        <patternFill>
          <bgColor rgb="FF96F500"/>
        </patternFill>
      </fill>
    </dxf>
    <dxf>
      <fill>
        <patternFill>
          <bgColor rgb="FFB4FF00"/>
        </patternFill>
      </fill>
    </dxf>
    <dxf>
      <fill>
        <patternFill>
          <bgColor rgb="FFFF9600"/>
        </patternFill>
      </fill>
    </dxf>
    <dxf>
      <fill>
        <patternFill>
          <bgColor rgb="FFFF9600"/>
        </patternFill>
      </fill>
    </dxf>
    <dxf>
      <fill>
        <patternFill>
          <bgColor rgb="FFFFAF00"/>
        </patternFill>
      </fill>
    </dxf>
    <dxf>
      <fill>
        <patternFill>
          <bgColor rgb="FFFFC800"/>
        </patternFill>
      </fill>
    </dxf>
    <dxf>
      <fill>
        <patternFill>
          <bgColor rgb="FFFFE100"/>
        </patternFill>
      </fill>
    </dxf>
    <dxf>
      <fill>
        <patternFill>
          <bgColor rgb="FFFFFA00"/>
        </patternFill>
      </fill>
    </dxf>
    <dxf>
      <fill>
        <patternFill>
          <bgColor rgb="FF5AB900"/>
        </patternFill>
      </fill>
    </dxf>
    <dxf>
      <fill>
        <patternFill>
          <bgColor rgb="FF64CD00"/>
        </patternFill>
      </fill>
    </dxf>
    <dxf>
      <fill>
        <patternFill>
          <bgColor rgb="FF78FF00"/>
        </patternFill>
      </fill>
    </dxf>
    <dxf>
      <fill>
        <patternFill>
          <bgColor rgb="FF96F500"/>
        </patternFill>
      </fill>
    </dxf>
    <dxf>
      <fill>
        <patternFill>
          <bgColor rgb="FFB4FF00"/>
        </patternFill>
      </fill>
    </dxf>
    <dxf>
      <fill>
        <patternFill>
          <bgColor rgb="FFFF9600"/>
        </patternFill>
      </fill>
    </dxf>
    <dxf>
      <fill>
        <patternFill>
          <bgColor rgb="FFFF9600"/>
        </patternFill>
      </fill>
    </dxf>
    <dxf>
      <fill>
        <patternFill>
          <bgColor rgb="FFFFAF00"/>
        </patternFill>
      </fill>
    </dxf>
    <dxf>
      <fill>
        <patternFill>
          <bgColor rgb="FFFFC800"/>
        </patternFill>
      </fill>
    </dxf>
    <dxf>
      <fill>
        <patternFill>
          <bgColor rgb="FFFFE100"/>
        </patternFill>
      </fill>
    </dxf>
    <dxf>
      <fill>
        <patternFill>
          <bgColor rgb="FFFFFA00"/>
        </patternFill>
      </fill>
    </dxf>
    <dxf>
      <fill>
        <patternFill>
          <bgColor rgb="FF5AB900"/>
        </patternFill>
      </fill>
    </dxf>
    <dxf>
      <fill>
        <patternFill>
          <bgColor rgb="FF64CD00"/>
        </patternFill>
      </fill>
    </dxf>
    <dxf>
      <fill>
        <patternFill>
          <bgColor rgb="FF78FF00"/>
        </patternFill>
      </fill>
    </dxf>
    <dxf>
      <fill>
        <patternFill>
          <bgColor rgb="FF96F500"/>
        </patternFill>
      </fill>
    </dxf>
    <dxf>
      <fill>
        <patternFill>
          <bgColor rgb="FFB4FF00"/>
        </patternFill>
      </fill>
    </dxf>
    <dxf>
      <fill>
        <patternFill>
          <bgColor rgb="FFFF9600"/>
        </patternFill>
      </fill>
    </dxf>
    <dxf>
      <fill>
        <patternFill>
          <bgColor rgb="FFFF9600"/>
        </patternFill>
      </fill>
    </dxf>
    <dxf>
      <fill>
        <patternFill>
          <bgColor rgb="FFFFAF00"/>
        </patternFill>
      </fill>
    </dxf>
    <dxf>
      <fill>
        <patternFill>
          <bgColor rgb="FFFFC800"/>
        </patternFill>
      </fill>
    </dxf>
    <dxf>
      <fill>
        <patternFill>
          <bgColor rgb="FFFFE100"/>
        </patternFill>
      </fill>
    </dxf>
    <dxf>
      <fill>
        <patternFill>
          <bgColor rgb="FFFFFA00"/>
        </patternFill>
      </fill>
    </dxf>
    <dxf>
      <fill>
        <patternFill>
          <bgColor rgb="FF5AB900"/>
        </patternFill>
      </fill>
    </dxf>
    <dxf>
      <fill>
        <patternFill>
          <bgColor rgb="FF64CD00"/>
        </patternFill>
      </fill>
    </dxf>
    <dxf>
      <fill>
        <patternFill>
          <bgColor rgb="FF78FF00"/>
        </patternFill>
      </fill>
    </dxf>
    <dxf>
      <fill>
        <patternFill>
          <bgColor rgb="FF96F500"/>
        </patternFill>
      </fill>
    </dxf>
    <dxf>
      <fill>
        <patternFill>
          <bgColor rgb="FFB4FF00"/>
        </patternFill>
      </fill>
    </dxf>
    <dxf>
      <fill>
        <patternFill>
          <bgColor rgb="FFFF9600"/>
        </patternFill>
      </fill>
    </dxf>
    <dxf>
      <fill>
        <patternFill>
          <bgColor rgb="FFFF9600"/>
        </patternFill>
      </fill>
    </dxf>
    <dxf>
      <fill>
        <patternFill>
          <bgColor rgb="FFFFAF00"/>
        </patternFill>
      </fill>
    </dxf>
    <dxf>
      <fill>
        <patternFill>
          <bgColor rgb="FFFFC800"/>
        </patternFill>
      </fill>
    </dxf>
    <dxf>
      <fill>
        <patternFill>
          <bgColor rgb="FFFFE100"/>
        </patternFill>
      </fill>
    </dxf>
    <dxf>
      <fill>
        <patternFill>
          <bgColor rgb="FFFFFA00"/>
        </patternFill>
      </fill>
    </dxf>
    <dxf>
      <fill>
        <patternFill>
          <bgColor rgb="FF5AB900"/>
        </patternFill>
      </fill>
    </dxf>
    <dxf>
      <fill>
        <patternFill>
          <bgColor rgb="FF64CD00"/>
        </patternFill>
      </fill>
    </dxf>
    <dxf>
      <fill>
        <patternFill>
          <bgColor rgb="FF78FF00"/>
        </patternFill>
      </fill>
    </dxf>
    <dxf>
      <fill>
        <patternFill>
          <bgColor rgb="FF96F500"/>
        </patternFill>
      </fill>
    </dxf>
    <dxf>
      <fill>
        <patternFill>
          <bgColor rgb="FFB4FF00"/>
        </patternFill>
      </fill>
    </dxf>
    <dxf>
      <fill>
        <patternFill>
          <bgColor rgb="FFFF9600"/>
        </patternFill>
      </fill>
    </dxf>
    <dxf>
      <fill>
        <patternFill>
          <bgColor rgb="FFFF9600"/>
        </patternFill>
      </fill>
    </dxf>
    <dxf>
      <fill>
        <patternFill>
          <bgColor rgb="FFFFAF00"/>
        </patternFill>
      </fill>
    </dxf>
    <dxf>
      <fill>
        <patternFill>
          <bgColor rgb="FFFFC800"/>
        </patternFill>
      </fill>
    </dxf>
    <dxf>
      <fill>
        <patternFill>
          <bgColor rgb="FFFFE100"/>
        </patternFill>
      </fill>
    </dxf>
    <dxf>
      <fill>
        <patternFill>
          <bgColor rgb="FFFFFA00"/>
        </patternFill>
      </fill>
    </dxf>
    <dxf>
      <fill>
        <patternFill>
          <bgColor rgb="FF5AB900"/>
        </patternFill>
      </fill>
    </dxf>
    <dxf>
      <fill>
        <patternFill>
          <bgColor rgb="FF64CD00"/>
        </patternFill>
      </fill>
    </dxf>
    <dxf>
      <fill>
        <patternFill>
          <bgColor rgb="FF78FF00"/>
        </patternFill>
      </fill>
    </dxf>
    <dxf>
      <fill>
        <patternFill>
          <bgColor rgb="FF96F500"/>
        </patternFill>
      </fill>
    </dxf>
    <dxf>
      <fill>
        <patternFill>
          <bgColor rgb="FFB4FF00"/>
        </patternFill>
      </fill>
    </dxf>
    <dxf>
      <fill>
        <patternFill>
          <bgColor rgb="FFFF9600"/>
        </patternFill>
      </fill>
    </dxf>
    <dxf>
      <fill>
        <patternFill>
          <bgColor rgb="FFFF9600"/>
        </patternFill>
      </fill>
    </dxf>
    <dxf>
      <fill>
        <patternFill>
          <bgColor rgb="FFFFAF00"/>
        </patternFill>
      </fill>
    </dxf>
    <dxf>
      <fill>
        <patternFill>
          <bgColor rgb="FFFFC800"/>
        </patternFill>
      </fill>
    </dxf>
    <dxf>
      <fill>
        <patternFill>
          <bgColor rgb="FFFFE100"/>
        </patternFill>
      </fill>
    </dxf>
    <dxf>
      <fill>
        <patternFill>
          <bgColor rgb="FFFFFA00"/>
        </patternFill>
      </fill>
    </dxf>
    <dxf>
      <fill>
        <patternFill>
          <bgColor rgb="FF5AB900"/>
        </patternFill>
      </fill>
    </dxf>
    <dxf>
      <fill>
        <patternFill>
          <bgColor rgb="FF64CD00"/>
        </patternFill>
      </fill>
    </dxf>
    <dxf>
      <fill>
        <patternFill>
          <bgColor rgb="FF78FF00"/>
        </patternFill>
      </fill>
    </dxf>
    <dxf>
      <fill>
        <patternFill>
          <bgColor rgb="FF96F500"/>
        </patternFill>
      </fill>
    </dxf>
    <dxf>
      <fill>
        <patternFill>
          <bgColor rgb="FFB4FF00"/>
        </patternFill>
      </fill>
    </dxf>
    <dxf>
      <fill>
        <patternFill>
          <bgColor rgb="FFFF9600"/>
        </patternFill>
      </fill>
    </dxf>
    <dxf>
      <fill>
        <patternFill>
          <bgColor rgb="FFFF9600"/>
        </patternFill>
      </fill>
    </dxf>
    <dxf>
      <fill>
        <patternFill>
          <bgColor rgb="FFFFAF00"/>
        </patternFill>
      </fill>
    </dxf>
    <dxf>
      <fill>
        <patternFill>
          <bgColor rgb="FFFFC800"/>
        </patternFill>
      </fill>
    </dxf>
    <dxf>
      <fill>
        <patternFill>
          <bgColor rgb="FFFFE100"/>
        </patternFill>
      </fill>
    </dxf>
    <dxf>
      <fill>
        <patternFill>
          <bgColor rgb="FFFFFA00"/>
        </patternFill>
      </fill>
    </dxf>
    <dxf>
      <fill>
        <patternFill>
          <bgColor rgb="FF5AB900"/>
        </patternFill>
      </fill>
    </dxf>
    <dxf>
      <fill>
        <patternFill>
          <bgColor rgb="FF64CD00"/>
        </patternFill>
      </fill>
    </dxf>
    <dxf>
      <fill>
        <patternFill>
          <bgColor rgb="FF78FF00"/>
        </patternFill>
      </fill>
    </dxf>
    <dxf>
      <fill>
        <patternFill>
          <bgColor rgb="FF96F500"/>
        </patternFill>
      </fill>
    </dxf>
    <dxf>
      <fill>
        <patternFill>
          <bgColor rgb="FFB4FF00"/>
        </patternFill>
      </fill>
    </dxf>
    <dxf>
      <fill>
        <patternFill>
          <bgColor rgb="FFFF9600"/>
        </patternFill>
      </fill>
    </dxf>
    <dxf>
      <fill>
        <patternFill>
          <bgColor rgb="FFFF9600"/>
        </patternFill>
      </fill>
    </dxf>
    <dxf>
      <fill>
        <patternFill>
          <bgColor rgb="FFFFAF00"/>
        </patternFill>
      </fill>
    </dxf>
    <dxf>
      <fill>
        <patternFill>
          <bgColor rgb="FFFFC800"/>
        </patternFill>
      </fill>
    </dxf>
    <dxf>
      <fill>
        <patternFill>
          <bgColor rgb="FFFFE100"/>
        </patternFill>
      </fill>
    </dxf>
    <dxf>
      <fill>
        <patternFill>
          <bgColor rgb="FFFFFA00"/>
        </patternFill>
      </fill>
    </dxf>
    <dxf>
      <fill>
        <patternFill>
          <bgColor rgb="FF5AB900"/>
        </patternFill>
      </fill>
    </dxf>
    <dxf>
      <fill>
        <patternFill>
          <bgColor rgb="FF64CD00"/>
        </patternFill>
      </fill>
    </dxf>
    <dxf>
      <fill>
        <patternFill>
          <bgColor rgb="FF78FF00"/>
        </patternFill>
      </fill>
    </dxf>
    <dxf>
      <fill>
        <patternFill>
          <bgColor rgb="FF96F500"/>
        </patternFill>
      </fill>
    </dxf>
    <dxf>
      <fill>
        <patternFill>
          <bgColor rgb="FFB4FF00"/>
        </patternFill>
      </fill>
    </dxf>
    <dxf>
      <fill>
        <patternFill>
          <bgColor rgb="FFFF9600"/>
        </patternFill>
      </fill>
    </dxf>
    <dxf>
      <fill>
        <patternFill>
          <bgColor rgb="FFFF9600"/>
        </patternFill>
      </fill>
    </dxf>
    <dxf>
      <fill>
        <patternFill>
          <bgColor rgb="FFFFAF00"/>
        </patternFill>
      </fill>
    </dxf>
    <dxf>
      <fill>
        <patternFill>
          <bgColor rgb="FFFFC800"/>
        </patternFill>
      </fill>
    </dxf>
    <dxf>
      <fill>
        <patternFill>
          <bgColor rgb="FFFFE100"/>
        </patternFill>
      </fill>
    </dxf>
    <dxf>
      <fill>
        <patternFill>
          <bgColor rgb="FFFFFA00"/>
        </patternFill>
      </fill>
    </dxf>
    <dxf>
      <fill>
        <patternFill>
          <bgColor rgb="FF5AB900"/>
        </patternFill>
      </fill>
    </dxf>
    <dxf>
      <fill>
        <patternFill>
          <bgColor rgb="FF64CD00"/>
        </patternFill>
      </fill>
    </dxf>
    <dxf>
      <fill>
        <patternFill>
          <bgColor rgb="FF78FF00"/>
        </patternFill>
      </fill>
    </dxf>
    <dxf>
      <fill>
        <patternFill>
          <bgColor rgb="FF96F500"/>
        </patternFill>
      </fill>
    </dxf>
    <dxf>
      <fill>
        <patternFill>
          <bgColor rgb="FFB4FF00"/>
        </patternFill>
      </fill>
    </dxf>
    <dxf>
      <fill>
        <patternFill>
          <bgColor rgb="FFFF9600"/>
        </patternFill>
      </fill>
    </dxf>
    <dxf>
      <fill>
        <patternFill>
          <bgColor rgb="FFFF9600"/>
        </patternFill>
      </fill>
    </dxf>
    <dxf>
      <fill>
        <patternFill>
          <bgColor rgb="FFFFAF00"/>
        </patternFill>
      </fill>
    </dxf>
    <dxf>
      <fill>
        <patternFill>
          <bgColor rgb="FFFFC800"/>
        </patternFill>
      </fill>
    </dxf>
    <dxf>
      <fill>
        <patternFill>
          <bgColor rgb="FFFFE100"/>
        </patternFill>
      </fill>
    </dxf>
    <dxf>
      <fill>
        <patternFill>
          <bgColor rgb="FFFFFA00"/>
        </patternFill>
      </fill>
    </dxf>
    <dxf>
      <fill>
        <patternFill>
          <bgColor rgb="FF5AB900"/>
        </patternFill>
      </fill>
    </dxf>
    <dxf>
      <fill>
        <patternFill>
          <bgColor rgb="FF64CD00"/>
        </patternFill>
      </fill>
    </dxf>
    <dxf>
      <fill>
        <patternFill>
          <bgColor rgb="FF78FF00"/>
        </patternFill>
      </fill>
    </dxf>
    <dxf>
      <fill>
        <patternFill>
          <bgColor rgb="FF96F500"/>
        </patternFill>
      </fill>
    </dxf>
    <dxf>
      <fill>
        <patternFill>
          <bgColor rgb="FFB4FF00"/>
        </patternFill>
      </fill>
    </dxf>
    <dxf>
      <fill>
        <patternFill>
          <bgColor rgb="FFFF9600"/>
        </patternFill>
      </fill>
    </dxf>
    <dxf>
      <fill>
        <patternFill>
          <bgColor rgb="FFFF9600"/>
        </patternFill>
      </fill>
    </dxf>
    <dxf>
      <fill>
        <patternFill>
          <bgColor rgb="FFFFAF00"/>
        </patternFill>
      </fill>
    </dxf>
    <dxf>
      <fill>
        <patternFill>
          <bgColor rgb="FFFFC800"/>
        </patternFill>
      </fill>
    </dxf>
    <dxf>
      <fill>
        <patternFill>
          <bgColor rgb="FFFFE100"/>
        </patternFill>
      </fill>
    </dxf>
    <dxf>
      <fill>
        <patternFill>
          <bgColor rgb="FFFFFA00"/>
        </patternFill>
      </fill>
    </dxf>
    <dxf>
      <fill>
        <patternFill>
          <bgColor rgb="FF5AB900"/>
        </patternFill>
      </fill>
    </dxf>
    <dxf>
      <fill>
        <patternFill>
          <bgColor rgb="FF64CD00"/>
        </patternFill>
      </fill>
    </dxf>
    <dxf>
      <fill>
        <patternFill>
          <bgColor rgb="FF78FF00"/>
        </patternFill>
      </fill>
    </dxf>
    <dxf>
      <fill>
        <patternFill>
          <bgColor rgb="FF96F500"/>
        </patternFill>
      </fill>
    </dxf>
    <dxf>
      <fill>
        <patternFill>
          <bgColor rgb="FFB4FF00"/>
        </patternFill>
      </fill>
    </dxf>
    <dxf>
      <fill>
        <patternFill>
          <bgColor rgb="FFFF9600"/>
        </patternFill>
      </fill>
    </dxf>
    <dxf>
      <fill>
        <patternFill>
          <bgColor rgb="FFFF9600"/>
        </patternFill>
      </fill>
    </dxf>
    <dxf>
      <fill>
        <patternFill>
          <bgColor rgb="FFFFAF00"/>
        </patternFill>
      </fill>
    </dxf>
    <dxf>
      <fill>
        <patternFill>
          <bgColor rgb="FFFFC800"/>
        </patternFill>
      </fill>
    </dxf>
    <dxf>
      <fill>
        <patternFill>
          <bgColor rgb="FFFFE100"/>
        </patternFill>
      </fill>
    </dxf>
    <dxf>
      <fill>
        <patternFill>
          <bgColor rgb="FFFFFA0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</dxf>
    <dxf>
      <fill>
        <patternFill>
          <bgColor rgb="FF5AB900"/>
        </patternFill>
      </fill>
    </dxf>
    <dxf>
      <fill>
        <patternFill>
          <bgColor rgb="FF64CD00"/>
        </patternFill>
      </fill>
    </dxf>
    <dxf>
      <fill>
        <patternFill>
          <bgColor rgb="FF78FF00"/>
        </patternFill>
      </fill>
    </dxf>
    <dxf>
      <fill>
        <patternFill>
          <bgColor rgb="FF96F500"/>
        </patternFill>
      </fill>
    </dxf>
    <dxf>
      <fill>
        <patternFill>
          <bgColor rgb="FFB4FF00"/>
        </patternFill>
      </fill>
    </dxf>
    <dxf>
      <fill>
        <patternFill>
          <bgColor rgb="FFFF9600"/>
        </patternFill>
      </fill>
    </dxf>
    <dxf>
      <fill>
        <patternFill>
          <bgColor rgb="FFFF9600"/>
        </patternFill>
      </fill>
    </dxf>
    <dxf>
      <fill>
        <patternFill>
          <bgColor rgb="FFFFAF00"/>
        </patternFill>
      </fill>
    </dxf>
    <dxf>
      <fill>
        <patternFill>
          <bgColor rgb="FFFFC800"/>
        </patternFill>
      </fill>
    </dxf>
    <dxf>
      <fill>
        <patternFill>
          <bgColor rgb="FFFFE100"/>
        </patternFill>
      </fill>
    </dxf>
    <dxf>
      <fill>
        <patternFill>
          <bgColor rgb="FFFFFA00"/>
        </patternFill>
      </fill>
    </dxf>
    <dxf>
      <fill>
        <patternFill>
          <bgColor rgb="FF5AB900"/>
        </patternFill>
      </fill>
    </dxf>
    <dxf>
      <fill>
        <patternFill>
          <bgColor rgb="FF64CD00"/>
        </patternFill>
      </fill>
    </dxf>
    <dxf>
      <fill>
        <patternFill>
          <bgColor rgb="FF78FF00"/>
        </patternFill>
      </fill>
    </dxf>
    <dxf>
      <fill>
        <patternFill>
          <bgColor rgb="FF96F500"/>
        </patternFill>
      </fill>
    </dxf>
    <dxf>
      <fill>
        <patternFill>
          <bgColor rgb="FFB4FF00"/>
        </patternFill>
      </fill>
    </dxf>
    <dxf>
      <fill>
        <patternFill>
          <bgColor rgb="FFFF9600"/>
        </patternFill>
      </fill>
    </dxf>
    <dxf>
      <fill>
        <patternFill>
          <bgColor rgb="FFFF9600"/>
        </patternFill>
      </fill>
    </dxf>
    <dxf>
      <fill>
        <patternFill>
          <bgColor rgb="FFFFAF00"/>
        </patternFill>
      </fill>
    </dxf>
    <dxf>
      <fill>
        <patternFill>
          <bgColor rgb="FFFFC800"/>
        </patternFill>
      </fill>
    </dxf>
    <dxf>
      <fill>
        <patternFill>
          <bgColor rgb="FFFFE100"/>
        </patternFill>
      </fill>
    </dxf>
    <dxf>
      <fill>
        <patternFill>
          <bgColor rgb="FFFFFA00"/>
        </patternFill>
      </fill>
    </dxf>
    <dxf>
      <fill>
        <patternFill>
          <bgColor rgb="FF5AB900"/>
        </patternFill>
      </fill>
    </dxf>
    <dxf>
      <fill>
        <patternFill>
          <bgColor rgb="FF64CD00"/>
        </patternFill>
      </fill>
    </dxf>
    <dxf>
      <fill>
        <patternFill>
          <bgColor rgb="FF78FF00"/>
        </patternFill>
      </fill>
    </dxf>
    <dxf>
      <fill>
        <patternFill>
          <bgColor rgb="FF96F500"/>
        </patternFill>
      </fill>
    </dxf>
    <dxf>
      <fill>
        <patternFill>
          <bgColor rgb="FFB4FF00"/>
        </patternFill>
      </fill>
    </dxf>
    <dxf>
      <fill>
        <patternFill>
          <bgColor rgb="FFFF9600"/>
        </patternFill>
      </fill>
    </dxf>
    <dxf>
      <fill>
        <patternFill>
          <bgColor rgb="FFFF9600"/>
        </patternFill>
      </fill>
    </dxf>
    <dxf>
      <fill>
        <patternFill>
          <bgColor rgb="FFFFAF00"/>
        </patternFill>
      </fill>
    </dxf>
    <dxf>
      <fill>
        <patternFill>
          <bgColor rgb="FFFFC800"/>
        </patternFill>
      </fill>
    </dxf>
    <dxf>
      <fill>
        <patternFill>
          <bgColor rgb="FFFFE100"/>
        </patternFill>
      </fill>
    </dxf>
    <dxf>
      <fill>
        <patternFill>
          <bgColor rgb="FFFFFA00"/>
        </patternFill>
      </fill>
    </dxf>
    <dxf>
      <fill>
        <patternFill>
          <bgColor rgb="FF5AB900"/>
        </patternFill>
      </fill>
    </dxf>
    <dxf>
      <fill>
        <patternFill>
          <bgColor rgb="FF64CD00"/>
        </patternFill>
      </fill>
    </dxf>
    <dxf>
      <fill>
        <patternFill>
          <bgColor rgb="FF78FF00"/>
        </patternFill>
      </fill>
    </dxf>
    <dxf>
      <fill>
        <patternFill>
          <bgColor rgb="FF96F500"/>
        </patternFill>
      </fill>
    </dxf>
    <dxf>
      <fill>
        <patternFill>
          <bgColor rgb="FFB4FF00"/>
        </patternFill>
      </fill>
    </dxf>
    <dxf>
      <fill>
        <patternFill>
          <bgColor rgb="FFFF9600"/>
        </patternFill>
      </fill>
    </dxf>
    <dxf>
      <fill>
        <patternFill>
          <bgColor rgb="FFFF9600"/>
        </patternFill>
      </fill>
    </dxf>
    <dxf>
      <fill>
        <patternFill>
          <bgColor rgb="FFFFAF00"/>
        </patternFill>
      </fill>
    </dxf>
    <dxf>
      <fill>
        <patternFill>
          <bgColor rgb="FFFFC800"/>
        </patternFill>
      </fill>
    </dxf>
    <dxf>
      <fill>
        <patternFill>
          <bgColor rgb="FFFFE100"/>
        </patternFill>
      </fill>
    </dxf>
    <dxf>
      <fill>
        <patternFill>
          <bgColor rgb="FFFFFA00"/>
        </patternFill>
      </fill>
    </dxf>
    <dxf>
      <fill>
        <patternFill>
          <bgColor rgb="FF5AB900"/>
        </patternFill>
      </fill>
    </dxf>
    <dxf>
      <fill>
        <patternFill>
          <bgColor rgb="FF64CD00"/>
        </patternFill>
      </fill>
    </dxf>
    <dxf>
      <fill>
        <patternFill>
          <bgColor rgb="FF78FF00"/>
        </patternFill>
      </fill>
    </dxf>
    <dxf>
      <fill>
        <patternFill>
          <bgColor rgb="FF96F500"/>
        </patternFill>
      </fill>
    </dxf>
    <dxf>
      <fill>
        <patternFill>
          <bgColor rgb="FFB4FF00"/>
        </patternFill>
      </fill>
    </dxf>
    <dxf>
      <fill>
        <patternFill>
          <bgColor rgb="FFFF9600"/>
        </patternFill>
      </fill>
    </dxf>
    <dxf>
      <fill>
        <patternFill>
          <bgColor rgb="FFFF9600"/>
        </patternFill>
      </fill>
    </dxf>
    <dxf>
      <fill>
        <patternFill>
          <bgColor rgb="FFFFAF00"/>
        </patternFill>
      </fill>
    </dxf>
    <dxf>
      <fill>
        <patternFill>
          <bgColor rgb="FFFFC800"/>
        </patternFill>
      </fill>
    </dxf>
    <dxf>
      <fill>
        <patternFill>
          <bgColor rgb="FFFFE100"/>
        </patternFill>
      </fill>
    </dxf>
    <dxf>
      <fill>
        <patternFill>
          <bgColor rgb="FFFFFA00"/>
        </patternFill>
      </fill>
    </dxf>
    <dxf>
      <fill>
        <patternFill>
          <bgColor rgb="FF5AB900"/>
        </patternFill>
      </fill>
    </dxf>
    <dxf>
      <fill>
        <patternFill>
          <bgColor rgb="FF64CD00"/>
        </patternFill>
      </fill>
    </dxf>
    <dxf>
      <fill>
        <patternFill>
          <bgColor rgb="FF78FF00"/>
        </patternFill>
      </fill>
    </dxf>
    <dxf>
      <fill>
        <patternFill>
          <bgColor rgb="FF96F500"/>
        </patternFill>
      </fill>
    </dxf>
    <dxf>
      <fill>
        <patternFill>
          <bgColor rgb="FFB4FF00"/>
        </patternFill>
      </fill>
    </dxf>
    <dxf>
      <fill>
        <patternFill>
          <bgColor rgb="FFFF9600"/>
        </patternFill>
      </fill>
    </dxf>
    <dxf>
      <fill>
        <patternFill>
          <bgColor rgb="FFFF9600"/>
        </patternFill>
      </fill>
    </dxf>
    <dxf>
      <fill>
        <patternFill>
          <bgColor rgb="FFFFAF00"/>
        </patternFill>
      </fill>
    </dxf>
    <dxf>
      <fill>
        <patternFill>
          <bgColor rgb="FFFFC800"/>
        </patternFill>
      </fill>
    </dxf>
    <dxf>
      <fill>
        <patternFill>
          <bgColor rgb="FFFFE100"/>
        </patternFill>
      </fill>
    </dxf>
    <dxf>
      <fill>
        <patternFill>
          <bgColor rgb="FFFFFA00"/>
        </patternFill>
      </fill>
    </dxf>
    <dxf>
      <fill>
        <patternFill>
          <bgColor rgb="FF5AB900"/>
        </patternFill>
      </fill>
    </dxf>
    <dxf>
      <fill>
        <patternFill>
          <bgColor rgb="FF64CD00"/>
        </patternFill>
      </fill>
    </dxf>
    <dxf>
      <fill>
        <patternFill>
          <bgColor rgb="FF78FF00"/>
        </patternFill>
      </fill>
    </dxf>
    <dxf>
      <fill>
        <patternFill>
          <bgColor rgb="FF96F500"/>
        </patternFill>
      </fill>
    </dxf>
    <dxf>
      <fill>
        <patternFill>
          <bgColor rgb="FFB4FF00"/>
        </patternFill>
      </fill>
    </dxf>
    <dxf>
      <fill>
        <patternFill>
          <bgColor rgb="FFFF9600"/>
        </patternFill>
      </fill>
    </dxf>
    <dxf>
      <fill>
        <patternFill>
          <bgColor rgb="FFFF9600"/>
        </patternFill>
      </fill>
    </dxf>
    <dxf>
      <fill>
        <patternFill>
          <bgColor rgb="FFFFAF00"/>
        </patternFill>
      </fill>
    </dxf>
    <dxf>
      <fill>
        <patternFill>
          <bgColor rgb="FFFFC800"/>
        </patternFill>
      </fill>
    </dxf>
    <dxf>
      <fill>
        <patternFill>
          <bgColor rgb="FFFFE100"/>
        </patternFill>
      </fill>
    </dxf>
    <dxf>
      <fill>
        <patternFill>
          <bgColor rgb="FFFFFA00"/>
        </patternFill>
      </fill>
    </dxf>
    <dxf>
      <fill>
        <patternFill>
          <bgColor rgb="FF5AB900"/>
        </patternFill>
      </fill>
    </dxf>
    <dxf>
      <fill>
        <patternFill>
          <bgColor rgb="FF64CD00"/>
        </patternFill>
      </fill>
    </dxf>
    <dxf>
      <fill>
        <patternFill>
          <bgColor rgb="FF78FF00"/>
        </patternFill>
      </fill>
    </dxf>
    <dxf>
      <fill>
        <patternFill>
          <bgColor rgb="FF96F500"/>
        </patternFill>
      </fill>
    </dxf>
    <dxf>
      <fill>
        <patternFill>
          <bgColor rgb="FFB4FF00"/>
        </patternFill>
      </fill>
    </dxf>
    <dxf>
      <fill>
        <patternFill>
          <bgColor rgb="FFFF9600"/>
        </patternFill>
      </fill>
    </dxf>
    <dxf>
      <fill>
        <patternFill>
          <bgColor rgb="FFFF9600"/>
        </patternFill>
      </fill>
    </dxf>
    <dxf>
      <fill>
        <patternFill>
          <bgColor rgb="FFFFAF00"/>
        </patternFill>
      </fill>
    </dxf>
    <dxf>
      <fill>
        <patternFill>
          <bgColor rgb="FFFFC800"/>
        </patternFill>
      </fill>
    </dxf>
    <dxf>
      <fill>
        <patternFill>
          <bgColor rgb="FFFFE100"/>
        </patternFill>
      </fill>
    </dxf>
    <dxf>
      <fill>
        <patternFill>
          <bgColor rgb="FFFFFA00"/>
        </patternFill>
      </fill>
    </dxf>
    <dxf>
      <fill>
        <patternFill>
          <bgColor rgb="FF5AB900"/>
        </patternFill>
      </fill>
    </dxf>
    <dxf>
      <fill>
        <patternFill>
          <bgColor rgb="FF64CD00"/>
        </patternFill>
      </fill>
    </dxf>
    <dxf>
      <fill>
        <patternFill>
          <bgColor rgb="FF78FF00"/>
        </patternFill>
      </fill>
    </dxf>
    <dxf>
      <fill>
        <patternFill>
          <bgColor rgb="FF96F500"/>
        </patternFill>
      </fill>
    </dxf>
    <dxf>
      <fill>
        <patternFill>
          <bgColor rgb="FFB4FF00"/>
        </patternFill>
      </fill>
    </dxf>
    <dxf>
      <fill>
        <patternFill>
          <bgColor rgb="FFFF9600"/>
        </patternFill>
      </fill>
    </dxf>
    <dxf>
      <fill>
        <patternFill>
          <bgColor rgb="FFFF9600"/>
        </patternFill>
      </fill>
    </dxf>
    <dxf>
      <fill>
        <patternFill>
          <bgColor rgb="FFFFAF00"/>
        </patternFill>
      </fill>
    </dxf>
    <dxf>
      <fill>
        <patternFill>
          <bgColor rgb="FFFFC800"/>
        </patternFill>
      </fill>
    </dxf>
    <dxf>
      <fill>
        <patternFill>
          <bgColor rgb="FFFFE100"/>
        </patternFill>
      </fill>
    </dxf>
    <dxf>
      <fill>
        <patternFill>
          <bgColor rgb="FFFFFA00"/>
        </patternFill>
      </fill>
    </dxf>
    <dxf>
      <fill>
        <patternFill>
          <bgColor rgb="FF5AB900"/>
        </patternFill>
      </fill>
    </dxf>
    <dxf>
      <fill>
        <patternFill>
          <bgColor rgb="FF64CD00"/>
        </patternFill>
      </fill>
    </dxf>
    <dxf>
      <fill>
        <patternFill>
          <bgColor rgb="FF78FF00"/>
        </patternFill>
      </fill>
    </dxf>
    <dxf>
      <fill>
        <patternFill>
          <bgColor rgb="FF96F500"/>
        </patternFill>
      </fill>
    </dxf>
    <dxf>
      <fill>
        <patternFill>
          <bgColor rgb="FFB4FF00"/>
        </patternFill>
      </fill>
    </dxf>
    <dxf>
      <fill>
        <patternFill>
          <bgColor rgb="FFFF9600"/>
        </patternFill>
      </fill>
    </dxf>
    <dxf>
      <fill>
        <patternFill>
          <bgColor rgb="FFFF9600"/>
        </patternFill>
      </fill>
    </dxf>
    <dxf>
      <fill>
        <patternFill>
          <bgColor rgb="FFFFAF00"/>
        </patternFill>
      </fill>
    </dxf>
    <dxf>
      <fill>
        <patternFill>
          <bgColor rgb="FFFFC800"/>
        </patternFill>
      </fill>
    </dxf>
    <dxf>
      <fill>
        <patternFill>
          <bgColor rgb="FFFFE100"/>
        </patternFill>
      </fill>
    </dxf>
    <dxf>
      <fill>
        <patternFill>
          <bgColor rgb="FFFFFA00"/>
        </patternFill>
      </fill>
    </dxf>
    <dxf>
      <fill>
        <patternFill>
          <bgColor rgb="FF5AB900"/>
        </patternFill>
      </fill>
    </dxf>
    <dxf>
      <fill>
        <patternFill>
          <bgColor rgb="FF64CD00"/>
        </patternFill>
      </fill>
    </dxf>
    <dxf>
      <fill>
        <patternFill>
          <bgColor rgb="FF78FF00"/>
        </patternFill>
      </fill>
    </dxf>
    <dxf>
      <fill>
        <patternFill>
          <bgColor rgb="FF96F500"/>
        </patternFill>
      </fill>
    </dxf>
    <dxf>
      <fill>
        <patternFill>
          <bgColor rgb="FFB4FF00"/>
        </patternFill>
      </fill>
    </dxf>
    <dxf>
      <fill>
        <patternFill>
          <bgColor rgb="FFFF9600"/>
        </patternFill>
      </fill>
    </dxf>
    <dxf>
      <fill>
        <patternFill>
          <bgColor rgb="FFFF9600"/>
        </patternFill>
      </fill>
    </dxf>
    <dxf>
      <fill>
        <patternFill>
          <bgColor rgb="FFFFAF00"/>
        </patternFill>
      </fill>
    </dxf>
    <dxf>
      <fill>
        <patternFill>
          <bgColor rgb="FFFFC800"/>
        </patternFill>
      </fill>
    </dxf>
    <dxf>
      <fill>
        <patternFill>
          <bgColor rgb="FFFFE100"/>
        </patternFill>
      </fill>
    </dxf>
    <dxf>
      <fill>
        <patternFill>
          <bgColor rgb="FFFFFA00"/>
        </patternFill>
      </fill>
    </dxf>
    <dxf>
      <fill>
        <patternFill>
          <bgColor rgb="FF5AB900"/>
        </patternFill>
      </fill>
    </dxf>
    <dxf>
      <fill>
        <patternFill>
          <bgColor rgb="FF64CD00"/>
        </patternFill>
      </fill>
    </dxf>
    <dxf>
      <fill>
        <patternFill>
          <bgColor rgb="FF78FF00"/>
        </patternFill>
      </fill>
    </dxf>
    <dxf>
      <fill>
        <patternFill>
          <bgColor rgb="FF96F500"/>
        </patternFill>
      </fill>
    </dxf>
    <dxf>
      <fill>
        <patternFill>
          <bgColor rgb="FFB4FF00"/>
        </patternFill>
      </fill>
    </dxf>
    <dxf>
      <fill>
        <patternFill>
          <bgColor rgb="FFFF9600"/>
        </patternFill>
      </fill>
    </dxf>
    <dxf>
      <fill>
        <patternFill>
          <bgColor rgb="FFFF9600"/>
        </patternFill>
      </fill>
    </dxf>
    <dxf>
      <fill>
        <patternFill>
          <bgColor rgb="FFFFAF00"/>
        </patternFill>
      </fill>
    </dxf>
    <dxf>
      <fill>
        <patternFill>
          <bgColor rgb="FFFFC800"/>
        </patternFill>
      </fill>
    </dxf>
    <dxf>
      <fill>
        <patternFill>
          <bgColor rgb="FFFFE100"/>
        </patternFill>
      </fill>
    </dxf>
    <dxf>
      <fill>
        <patternFill>
          <bgColor rgb="FFFFFA00"/>
        </patternFill>
      </fill>
    </dxf>
    <dxf>
      <fill>
        <patternFill>
          <bgColor rgb="FF5AB900"/>
        </patternFill>
      </fill>
    </dxf>
    <dxf>
      <fill>
        <patternFill>
          <bgColor rgb="FF64CD00"/>
        </patternFill>
      </fill>
    </dxf>
    <dxf>
      <fill>
        <patternFill>
          <bgColor rgb="FF78FF00"/>
        </patternFill>
      </fill>
    </dxf>
    <dxf>
      <fill>
        <patternFill>
          <bgColor rgb="FF96F500"/>
        </patternFill>
      </fill>
    </dxf>
    <dxf>
      <fill>
        <patternFill>
          <bgColor rgb="FFB4FF00"/>
        </patternFill>
      </fill>
    </dxf>
    <dxf>
      <fill>
        <patternFill>
          <bgColor rgb="FFFF9600"/>
        </patternFill>
      </fill>
    </dxf>
    <dxf>
      <fill>
        <patternFill>
          <bgColor rgb="FFFF9600"/>
        </patternFill>
      </fill>
    </dxf>
    <dxf>
      <fill>
        <patternFill>
          <bgColor rgb="FFFFAF00"/>
        </patternFill>
      </fill>
    </dxf>
    <dxf>
      <fill>
        <patternFill>
          <bgColor rgb="FFFFC800"/>
        </patternFill>
      </fill>
    </dxf>
    <dxf>
      <fill>
        <patternFill>
          <bgColor rgb="FFFFE100"/>
        </patternFill>
      </fill>
    </dxf>
    <dxf>
      <fill>
        <patternFill>
          <bgColor rgb="FFFFFA00"/>
        </patternFill>
      </fill>
    </dxf>
    <dxf>
      <fill>
        <patternFill>
          <bgColor rgb="FF5AB900"/>
        </patternFill>
      </fill>
    </dxf>
    <dxf>
      <fill>
        <patternFill>
          <bgColor rgb="FF64CD00"/>
        </patternFill>
      </fill>
    </dxf>
    <dxf>
      <fill>
        <patternFill>
          <bgColor rgb="FF78FF00"/>
        </patternFill>
      </fill>
    </dxf>
    <dxf>
      <fill>
        <patternFill>
          <bgColor rgb="FF96F500"/>
        </patternFill>
      </fill>
    </dxf>
    <dxf>
      <fill>
        <patternFill>
          <bgColor rgb="FFB4FF00"/>
        </patternFill>
      </fill>
    </dxf>
    <dxf>
      <fill>
        <patternFill>
          <bgColor rgb="FFFF9600"/>
        </patternFill>
      </fill>
    </dxf>
    <dxf>
      <fill>
        <patternFill>
          <bgColor rgb="FFFF9600"/>
        </patternFill>
      </fill>
    </dxf>
    <dxf>
      <fill>
        <patternFill>
          <bgColor rgb="FFFFAF00"/>
        </patternFill>
      </fill>
    </dxf>
    <dxf>
      <fill>
        <patternFill>
          <bgColor rgb="FFFFC800"/>
        </patternFill>
      </fill>
    </dxf>
    <dxf>
      <fill>
        <patternFill>
          <bgColor rgb="FFFFE100"/>
        </patternFill>
      </fill>
    </dxf>
    <dxf>
      <fill>
        <patternFill>
          <bgColor rgb="FFFFFA00"/>
        </patternFill>
      </fill>
    </dxf>
    <dxf>
      <fill>
        <patternFill>
          <bgColor rgb="FF5AB900"/>
        </patternFill>
      </fill>
    </dxf>
    <dxf>
      <fill>
        <patternFill>
          <bgColor rgb="FF64CD00"/>
        </patternFill>
      </fill>
    </dxf>
    <dxf>
      <fill>
        <patternFill>
          <bgColor rgb="FF78FF00"/>
        </patternFill>
      </fill>
    </dxf>
    <dxf>
      <fill>
        <patternFill>
          <bgColor rgb="FF96F500"/>
        </patternFill>
      </fill>
    </dxf>
    <dxf>
      <fill>
        <patternFill>
          <bgColor rgb="FFB4FF00"/>
        </patternFill>
      </fill>
    </dxf>
    <dxf>
      <fill>
        <patternFill>
          <bgColor rgb="FFFF9600"/>
        </patternFill>
      </fill>
    </dxf>
    <dxf>
      <fill>
        <patternFill>
          <bgColor rgb="FFFF9600"/>
        </patternFill>
      </fill>
    </dxf>
    <dxf>
      <fill>
        <patternFill>
          <bgColor rgb="FFFFAF00"/>
        </patternFill>
      </fill>
    </dxf>
    <dxf>
      <fill>
        <patternFill>
          <bgColor rgb="FFFFC800"/>
        </patternFill>
      </fill>
    </dxf>
    <dxf>
      <fill>
        <patternFill>
          <bgColor rgb="FFFFE100"/>
        </patternFill>
      </fill>
    </dxf>
    <dxf>
      <fill>
        <patternFill>
          <bgColor rgb="FFFFFA00"/>
        </patternFill>
      </fill>
    </dxf>
    <dxf>
      <fill>
        <patternFill>
          <bgColor rgb="FF5AB900"/>
        </patternFill>
      </fill>
    </dxf>
    <dxf>
      <fill>
        <patternFill>
          <bgColor rgb="FF64CD00"/>
        </patternFill>
      </fill>
    </dxf>
    <dxf>
      <fill>
        <patternFill>
          <bgColor rgb="FF78FF00"/>
        </patternFill>
      </fill>
    </dxf>
    <dxf>
      <fill>
        <patternFill>
          <bgColor rgb="FF96F500"/>
        </patternFill>
      </fill>
    </dxf>
    <dxf>
      <fill>
        <patternFill>
          <bgColor rgb="FFB4FF00"/>
        </patternFill>
      </fill>
    </dxf>
    <dxf>
      <fill>
        <patternFill>
          <bgColor rgb="FFFF9600"/>
        </patternFill>
      </fill>
    </dxf>
    <dxf>
      <fill>
        <patternFill>
          <bgColor rgb="FFFF9600"/>
        </patternFill>
      </fill>
    </dxf>
    <dxf>
      <fill>
        <patternFill>
          <bgColor rgb="FFFFAF00"/>
        </patternFill>
      </fill>
    </dxf>
    <dxf>
      <fill>
        <patternFill>
          <bgColor rgb="FFFFC800"/>
        </patternFill>
      </fill>
    </dxf>
    <dxf>
      <fill>
        <patternFill>
          <bgColor rgb="FFFFE100"/>
        </patternFill>
      </fill>
    </dxf>
    <dxf>
      <fill>
        <patternFill>
          <bgColor rgb="FFFFFA00"/>
        </patternFill>
      </fill>
    </dxf>
    <dxf>
      <fill>
        <patternFill>
          <bgColor rgb="FF5AB900"/>
        </patternFill>
      </fill>
    </dxf>
    <dxf>
      <fill>
        <patternFill>
          <bgColor rgb="FF64CD00"/>
        </patternFill>
      </fill>
    </dxf>
    <dxf>
      <fill>
        <patternFill>
          <bgColor rgb="FF78FF00"/>
        </patternFill>
      </fill>
    </dxf>
    <dxf>
      <fill>
        <patternFill>
          <bgColor rgb="FF96F500"/>
        </patternFill>
      </fill>
    </dxf>
    <dxf>
      <fill>
        <patternFill>
          <bgColor rgb="FFB4FF00"/>
        </patternFill>
      </fill>
    </dxf>
    <dxf>
      <fill>
        <patternFill>
          <bgColor rgb="FFFF9600"/>
        </patternFill>
      </fill>
    </dxf>
    <dxf>
      <fill>
        <patternFill>
          <bgColor rgb="FFFF9600"/>
        </patternFill>
      </fill>
    </dxf>
    <dxf>
      <fill>
        <patternFill>
          <bgColor rgb="FFFFAF00"/>
        </patternFill>
      </fill>
    </dxf>
    <dxf>
      <fill>
        <patternFill>
          <bgColor rgb="FFFFC800"/>
        </patternFill>
      </fill>
    </dxf>
    <dxf>
      <fill>
        <patternFill>
          <bgColor rgb="FFFFE100"/>
        </patternFill>
      </fill>
    </dxf>
    <dxf>
      <fill>
        <patternFill>
          <bgColor rgb="FFFFFA00"/>
        </patternFill>
      </fill>
    </dxf>
    <dxf>
      <fill>
        <patternFill>
          <bgColor rgb="FF5AB900"/>
        </patternFill>
      </fill>
    </dxf>
    <dxf>
      <fill>
        <patternFill>
          <bgColor rgb="FF64CD00"/>
        </patternFill>
      </fill>
    </dxf>
    <dxf>
      <fill>
        <patternFill>
          <bgColor rgb="FF78FF00"/>
        </patternFill>
      </fill>
    </dxf>
    <dxf>
      <fill>
        <patternFill>
          <bgColor rgb="FF96F500"/>
        </patternFill>
      </fill>
    </dxf>
    <dxf>
      <fill>
        <patternFill>
          <bgColor rgb="FFB4FF00"/>
        </patternFill>
      </fill>
    </dxf>
    <dxf>
      <fill>
        <patternFill>
          <bgColor rgb="FFFF9600"/>
        </patternFill>
      </fill>
    </dxf>
    <dxf>
      <fill>
        <patternFill>
          <bgColor rgb="FFFF9600"/>
        </patternFill>
      </fill>
    </dxf>
    <dxf>
      <fill>
        <patternFill>
          <bgColor rgb="FFFFAF00"/>
        </patternFill>
      </fill>
    </dxf>
    <dxf>
      <fill>
        <patternFill>
          <bgColor rgb="FFFFC800"/>
        </patternFill>
      </fill>
    </dxf>
    <dxf>
      <fill>
        <patternFill>
          <bgColor rgb="FFFFE100"/>
        </patternFill>
      </fill>
    </dxf>
    <dxf>
      <fill>
        <patternFill>
          <bgColor rgb="FFFFFA00"/>
        </patternFill>
      </fill>
    </dxf>
    <dxf>
      <fill>
        <patternFill>
          <bgColor rgb="FF5AB900"/>
        </patternFill>
      </fill>
    </dxf>
    <dxf>
      <fill>
        <patternFill>
          <bgColor rgb="FF64CD00"/>
        </patternFill>
      </fill>
    </dxf>
    <dxf>
      <fill>
        <patternFill>
          <bgColor rgb="FF78FF00"/>
        </patternFill>
      </fill>
    </dxf>
    <dxf>
      <fill>
        <patternFill>
          <bgColor rgb="FF96F500"/>
        </patternFill>
      </fill>
    </dxf>
    <dxf>
      <fill>
        <patternFill>
          <bgColor rgb="FFB4FF00"/>
        </patternFill>
      </fill>
    </dxf>
    <dxf>
      <fill>
        <patternFill>
          <bgColor rgb="FFFF9600"/>
        </patternFill>
      </fill>
    </dxf>
    <dxf>
      <fill>
        <patternFill>
          <bgColor rgb="FFFF9600"/>
        </patternFill>
      </fill>
    </dxf>
    <dxf>
      <fill>
        <patternFill>
          <bgColor rgb="FFFFAF00"/>
        </patternFill>
      </fill>
    </dxf>
    <dxf>
      <fill>
        <patternFill>
          <bgColor rgb="FFFFC800"/>
        </patternFill>
      </fill>
    </dxf>
    <dxf>
      <fill>
        <patternFill>
          <bgColor rgb="FFFFE100"/>
        </patternFill>
      </fill>
    </dxf>
    <dxf>
      <fill>
        <patternFill>
          <bgColor rgb="FFFFFA00"/>
        </patternFill>
      </fill>
    </dxf>
    <dxf>
      <fill>
        <patternFill>
          <bgColor rgb="FF5AB900"/>
        </patternFill>
      </fill>
    </dxf>
    <dxf>
      <fill>
        <patternFill>
          <bgColor rgb="FF64CD00"/>
        </patternFill>
      </fill>
    </dxf>
    <dxf>
      <fill>
        <patternFill>
          <bgColor rgb="FF78FF00"/>
        </patternFill>
      </fill>
    </dxf>
    <dxf>
      <fill>
        <patternFill>
          <bgColor rgb="FF96F500"/>
        </patternFill>
      </fill>
    </dxf>
    <dxf>
      <fill>
        <patternFill>
          <bgColor rgb="FFB4FF00"/>
        </patternFill>
      </fill>
    </dxf>
    <dxf>
      <fill>
        <patternFill>
          <bgColor rgb="FFFF9600"/>
        </patternFill>
      </fill>
    </dxf>
    <dxf>
      <fill>
        <patternFill>
          <bgColor rgb="FFFF9600"/>
        </patternFill>
      </fill>
    </dxf>
    <dxf>
      <fill>
        <patternFill>
          <bgColor rgb="FFFFAF00"/>
        </patternFill>
      </fill>
    </dxf>
    <dxf>
      <fill>
        <patternFill>
          <bgColor rgb="FFFFC800"/>
        </patternFill>
      </fill>
    </dxf>
    <dxf>
      <fill>
        <patternFill>
          <bgColor rgb="FFFFE100"/>
        </patternFill>
      </fill>
    </dxf>
    <dxf>
      <fill>
        <patternFill>
          <bgColor rgb="FFFFFA00"/>
        </patternFill>
      </fill>
    </dxf>
    <dxf>
      <fill>
        <patternFill>
          <bgColor rgb="FF5AB900"/>
        </patternFill>
      </fill>
    </dxf>
    <dxf>
      <fill>
        <patternFill>
          <bgColor rgb="FF64CD00"/>
        </patternFill>
      </fill>
    </dxf>
    <dxf>
      <fill>
        <patternFill>
          <bgColor rgb="FF78FF00"/>
        </patternFill>
      </fill>
    </dxf>
    <dxf>
      <fill>
        <patternFill>
          <bgColor rgb="FF96F500"/>
        </patternFill>
      </fill>
    </dxf>
    <dxf>
      <fill>
        <patternFill>
          <bgColor rgb="FFB4FF00"/>
        </patternFill>
      </fill>
    </dxf>
    <dxf>
      <fill>
        <patternFill>
          <bgColor rgb="FFFF9600"/>
        </patternFill>
      </fill>
    </dxf>
    <dxf>
      <fill>
        <patternFill>
          <bgColor rgb="FFFF9600"/>
        </patternFill>
      </fill>
    </dxf>
    <dxf>
      <fill>
        <patternFill>
          <bgColor rgb="FFFFAF00"/>
        </patternFill>
      </fill>
    </dxf>
    <dxf>
      <fill>
        <patternFill>
          <bgColor rgb="FFFFC800"/>
        </patternFill>
      </fill>
    </dxf>
    <dxf>
      <fill>
        <patternFill>
          <bgColor rgb="FFFFE100"/>
        </patternFill>
      </fill>
    </dxf>
    <dxf>
      <fill>
        <patternFill>
          <bgColor rgb="FFFFFA00"/>
        </patternFill>
      </fill>
    </dxf>
    <dxf>
      <fill>
        <patternFill>
          <bgColor rgb="FF5AB900"/>
        </patternFill>
      </fill>
    </dxf>
    <dxf>
      <fill>
        <patternFill>
          <bgColor rgb="FF64CD00"/>
        </patternFill>
      </fill>
    </dxf>
    <dxf>
      <fill>
        <patternFill>
          <bgColor rgb="FF78FF00"/>
        </patternFill>
      </fill>
    </dxf>
    <dxf>
      <fill>
        <patternFill>
          <bgColor rgb="FF96F500"/>
        </patternFill>
      </fill>
    </dxf>
    <dxf>
      <fill>
        <patternFill>
          <bgColor rgb="FFB4FF00"/>
        </patternFill>
      </fill>
    </dxf>
    <dxf>
      <fill>
        <patternFill>
          <bgColor rgb="FFFF9600"/>
        </patternFill>
      </fill>
    </dxf>
    <dxf>
      <fill>
        <patternFill>
          <bgColor rgb="FFFF9600"/>
        </patternFill>
      </fill>
    </dxf>
    <dxf>
      <fill>
        <patternFill>
          <bgColor rgb="FFFFAF00"/>
        </patternFill>
      </fill>
    </dxf>
    <dxf>
      <fill>
        <patternFill>
          <bgColor rgb="FFFFC800"/>
        </patternFill>
      </fill>
    </dxf>
    <dxf>
      <fill>
        <patternFill>
          <bgColor rgb="FFFFE100"/>
        </patternFill>
      </fill>
    </dxf>
    <dxf>
      <fill>
        <patternFill>
          <bgColor rgb="FFFFFA00"/>
        </patternFill>
      </fill>
    </dxf>
    <dxf>
      <fill>
        <patternFill>
          <bgColor rgb="FF5AB900"/>
        </patternFill>
      </fill>
    </dxf>
    <dxf>
      <fill>
        <patternFill>
          <bgColor rgb="FF64CD00"/>
        </patternFill>
      </fill>
    </dxf>
    <dxf>
      <fill>
        <patternFill>
          <bgColor rgb="FF78FF00"/>
        </patternFill>
      </fill>
    </dxf>
    <dxf>
      <fill>
        <patternFill>
          <bgColor rgb="FF96F500"/>
        </patternFill>
      </fill>
    </dxf>
    <dxf>
      <fill>
        <patternFill>
          <bgColor rgb="FFB4FF00"/>
        </patternFill>
      </fill>
    </dxf>
    <dxf>
      <fill>
        <patternFill>
          <bgColor rgb="FFFF9600"/>
        </patternFill>
      </fill>
    </dxf>
    <dxf>
      <fill>
        <patternFill>
          <bgColor rgb="FFFF9600"/>
        </patternFill>
      </fill>
    </dxf>
    <dxf>
      <fill>
        <patternFill>
          <bgColor rgb="FFFFAF00"/>
        </patternFill>
      </fill>
    </dxf>
    <dxf>
      <fill>
        <patternFill>
          <bgColor rgb="FFFFC800"/>
        </patternFill>
      </fill>
    </dxf>
    <dxf>
      <fill>
        <patternFill>
          <bgColor rgb="FFFFE100"/>
        </patternFill>
      </fill>
    </dxf>
    <dxf>
      <fill>
        <patternFill>
          <bgColor rgb="FFFFFA00"/>
        </patternFill>
      </fill>
    </dxf>
    <dxf>
      <fill>
        <patternFill>
          <bgColor rgb="FF5AB900"/>
        </patternFill>
      </fill>
    </dxf>
    <dxf>
      <fill>
        <patternFill>
          <bgColor rgb="FF64CD00"/>
        </patternFill>
      </fill>
    </dxf>
    <dxf>
      <fill>
        <patternFill>
          <bgColor rgb="FF78FF00"/>
        </patternFill>
      </fill>
    </dxf>
    <dxf>
      <fill>
        <patternFill>
          <bgColor rgb="FF96F500"/>
        </patternFill>
      </fill>
    </dxf>
    <dxf>
      <fill>
        <patternFill>
          <bgColor rgb="FFB4FF00"/>
        </patternFill>
      </fill>
    </dxf>
    <dxf>
      <fill>
        <patternFill>
          <bgColor rgb="FFFF9600"/>
        </patternFill>
      </fill>
    </dxf>
    <dxf>
      <fill>
        <patternFill>
          <bgColor rgb="FFFF9600"/>
        </patternFill>
      </fill>
    </dxf>
    <dxf>
      <fill>
        <patternFill>
          <bgColor rgb="FFFFAF00"/>
        </patternFill>
      </fill>
    </dxf>
    <dxf>
      <fill>
        <patternFill>
          <bgColor rgb="FFFFC800"/>
        </patternFill>
      </fill>
    </dxf>
    <dxf>
      <fill>
        <patternFill>
          <bgColor rgb="FFFFE100"/>
        </patternFill>
      </fill>
    </dxf>
    <dxf>
      <fill>
        <patternFill>
          <bgColor rgb="FFFFFA00"/>
        </patternFill>
      </fill>
    </dxf>
    <dxf>
      <fill>
        <patternFill>
          <bgColor rgb="FF5AB900"/>
        </patternFill>
      </fill>
    </dxf>
    <dxf>
      <fill>
        <patternFill>
          <bgColor rgb="FF64CD00"/>
        </patternFill>
      </fill>
    </dxf>
    <dxf>
      <fill>
        <patternFill>
          <bgColor rgb="FF78FF00"/>
        </patternFill>
      </fill>
    </dxf>
    <dxf>
      <fill>
        <patternFill>
          <bgColor rgb="FF96F500"/>
        </patternFill>
      </fill>
    </dxf>
    <dxf>
      <fill>
        <patternFill>
          <bgColor rgb="FFB4FF00"/>
        </patternFill>
      </fill>
    </dxf>
    <dxf>
      <fill>
        <patternFill>
          <bgColor rgb="FFFF9600"/>
        </patternFill>
      </fill>
    </dxf>
    <dxf>
      <fill>
        <patternFill>
          <bgColor rgb="FFFF9600"/>
        </patternFill>
      </fill>
    </dxf>
    <dxf>
      <fill>
        <patternFill>
          <bgColor rgb="FFFFAF00"/>
        </patternFill>
      </fill>
    </dxf>
    <dxf>
      <fill>
        <patternFill>
          <bgColor rgb="FFFFC800"/>
        </patternFill>
      </fill>
    </dxf>
    <dxf>
      <fill>
        <patternFill>
          <bgColor rgb="FFFFE100"/>
        </patternFill>
      </fill>
    </dxf>
    <dxf>
      <fill>
        <patternFill>
          <bgColor rgb="FFFFFA00"/>
        </patternFill>
      </fill>
    </dxf>
    <dxf>
      <fill>
        <patternFill>
          <bgColor rgb="FF5AB900"/>
        </patternFill>
      </fill>
    </dxf>
    <dxf>
      <fill>
        <patternFill>
          <bgColor rgb="FF64CD00"/>
        </patternFill>
      </fill>
    </dxf>
    <dxf>
      <fill>
        <patternFill>
          <bgColor rgb="FF78FF00"/>
        </patternFill>
      </fill>
    </dxf>
    <dxf>
      <fill>
        <patternFill>
          <bgColor rgb="FF96F500"/>
        </patternFill>
      </fill>
    </dxf>
    <dxf>
      <fill>
        <patternFill>
          <bgColor rgb="FFB4FF00"/>
        </patternFill>
      </fill>
    </dxf>
    <dxf>
      <fill>
        <patternFill>
          <bgColor rgb="FFFF9600"/>
        </patternFill>
      </fill>
    </dxf>
    <dxf>
      <fill>
        <patternFill>
          <bgColor rgb="FFFF9600"/>
        </patternFill>
      </fill>
    </dxf>
    <dxf>
      <fill>
        <patternFill>
          <bgColor rgb="FFFFAF00"/>
        </patternFill>
      </fill>
    </dxf>
    <dxf>
      <fill>
        <patternFill>
          <bgColor rgb="FFFFC800"/>
        </patternFill>
      </fill>
    </dxf>
    <dxf>
      <fill>
        <patternFill>
          <bgColor rgb="FFFFE100"/>
        </patternFill>
      </fill>
    </dxf>
    <dxf>
      <fill>
        <patternFill>
          <bgColor rgb="FFFFFA00"/>
        </patternFill>
      </fill>
    </dxf>
    <dxf>
      <fill>
        <patternFill>
          <bgColor rgb="FF5AB900"/>
        </patternFill>
      </fill>
    </dxf>
    <dxf>
      <fill>
        <patternFill>
          <bgColor rgb="FF64CD00"/>
        </patternFill>
      </fill>
    </dxf>
    <dxf>
      <fill>
        <patternFill>
          <bgColor rgb="FF78FF00"/>
        </patternFill>
      </fill>
    </dxf>
    <dxf>
      <fill>
        <patternFill>
          <bgColor rgb="FF96F500"/>
        </patternFill>
      </fill>
    </dxf>
    <dxf>
      <fill>
        <patternFill>
          <bgColor rgb="FFB4FF00"/>
        </patternFill>
      </fill>
    </dxf>
    <dxf>
      <fill>
        <patternFill>
          <bgColor rgb="FFFF9600"/>
        </patternFill>
      </fill>
    </dxf>
    <dxf>
      <fill>
        <patternFill>
          <bgColor rgb="FFFF9600"/>
        </patternFill>
      </fill>
    </dxf>
    <dxf>
      <fill>
        <patternFill>
          <bgColor rgb="FFFFAF00"/>
        </patternFill>
      </fill>
    </dxf>
    <dxf>
      <fill>
        <patternFill>
          <bgColor rgb="FFFFC800"/>
        </patternFill>
      </fill>
    </dxf>
    <dxf>
      <fill>
        <patternFill>
          <bgColor rgb="FFFFE100"/>
        </patternFill>
      </fill>
    </dxf>
    <dxf>
      <fill>
        <patternFill>
          <bgColor rgb="FFFFFA00"/>
        </patternFill>
      </fill>
    </dxf>
    <dxf>
      <fill>
        <patternFill>
          <bgColor rgb="FF5AB900"/>
        </patternFill>
      </fill>
    </dxf>
    <dxf>
      <fill>
        <patternFill>
          <bgColor rgb="FF64CD00"/>
        </patternFill>
      </fill>
    </dxf>
    <dxf>
      <fill>
        <patternFill>
          <bgColor rgb="FF78FF00"/>
        </patternFill>
      </fill>
    </dxf>
    <dxf>
      <fill>
        <patternFill>
          <bgColor rgb="FF96F500"/>
        </patternFill>
      </fill>
    </dxf>
    <dxf>
      <fill>
        <patternFill>
          <bgColor rgb="FFB4FF00"/>
        </patternFill>
      </fill>
    </dxf>
    <dxf>
      <fill>
        <patternFill>
          <bgColor rgb="FFFF9600"/>
        </patternFill>
      </fill>
    </dxf>
    <dxf>
      <fill>
        <patternFill>
          <bgColor rgb="FFFF9600"/>
        </patternFill>
      </fill>
    </dxf>
    <dxf>
      <fill>
        <patternFill>
          <bgColor rgb="FFFFAF00"/>
        </patternFill>
      </fill>
    </dxf>
    <dxf>
      <fill>
        <patternFill>
          <bgColor rgb="FFFFC800"/>
        </patternFill>
      </fill>
    </dxf>
    <dxf>
      <fill>
        <patternFill>
          <bgColor rgb="FFFFE100"/>
        </patternFill>
      </fill>
    </dxf>
    <dxf>
      <fill>
        <patternFill>
          <bgColor rgb="FFFFFA00"/>
        </patternFill>
      </fill>
    </dxf>
    <dxf>
      <fill>
        <patternFill>
          <bgColor rgb="FF5AB900"/>
        </patternFill>
      </fill>
    </dxf>
    <dxf>
      <fill>
        <patternFill>
          <bgColor rgb="FF64CD00"/>
        </patternFill>
      </fill>
    </dxf>
    <dxf>
      <fill>
        <patternFill>
          <bgColor rgb="FF78FF00"/>
        </patternFill>
      </fill>
    </dxf>
    <dxf>
      <fill>
        <patternFill>
          <bgColor rgb="FF96F500"/>
        </patternFill>
      </fill>
    </dxf>
    <dxf>
      <fill>
        <patternFill>
          <bgColor rgb="FFB4FF00"/>
        </patternFill>
      </fill>
    </dxf>
    <dxf>
      <fill>
        <patternFill>
          <bgColor rgb="FFFF9600"/>
        </patternFill>
      </fill>
    </dxf>
    <dxf>
      <fill>
        <patternFill>
          <bgColor rgb="FFFF9600"/>
        </patternFill>
      </fill>
    </dxf>
    <dxf>
      <fill>
        <patternFill>
          <bgColor rgb="FFFFAF00"/>
        </patternFill>
      </fill>
    </dxf>
    <dxf>
      <fill>
        <patternFill>
          <bgColor rgb="FFFFC800"/>
        </patternFill>
      </fill>
    </dxf>
    <dxf>
      <fill>
        <patternFill>
          <bgColor rgb="FFFFE100"/>
        </patternFill>
      </fill>
    </dxf>
    <dxf>
      <fill>
        <patternFill>
          <bgColor rgb="FFFFFA00"/>
        </patternFill>
      </fill>
    </dxf>
    <dxf>
      <fill>
        <patternFill>
          <bgColor rgb="FF5AB900"/>
        </patternFill>
      </fill>
    </dxf>
    <dxf>
      <fill>
        <patternFill>
          <bgColor rgb="FF64CD00"/>
        </patternFill>
      </fill>
    </dxf>
    <dxf>
      <fill>
        <patternFill>
          <bgColor rgb="FF78FF00"/>
        </patternFill>
      </fill>
    </dxf>
    <dxf>
      <fill>
        <patternFill>
          <bgColor rgb="FF96F500"/>
        </patternFill>
      </fill>
    </dxf>
    <dxf>
      <fill>
        <patternFill>
          <bgColor rgb="FFB4FF00"/>
        </patternFill>
      </fill>
    </dxf>
    <dxf>
      <fill>
        <patternFill>
          <bgColor rgb="FFFF9600"/>
        </patternFill>
      </fill>
    </dxf>
    <dxf>
      <fill>
        <patternFill>
          <bgColor rgb="FFFF9600"/>
        </patternFill>
      </fill>
    </dxf>
    <dxf>
      <fill>
        <patternFill>
          <bgColor rgb="FFFFAF00"/>
        </patternFill>
      </fill>
    </dxf>
    <dxf>
      <fill>
        <patternFill>
          <bgColor rgb="FFFFC800"/>
        </patternFill>
      </fill>
    </dxf>
    <dxf>
      <fill>
        <patternFill>
          <bgColor rgb="FFFFE100"/>
        </patternFill>
      </fill>
    </dxf>
    <dxf>
      <fill>
        <patternFill>
          <bgColor rgb="FFFFFA00"/>
        </patternFill>
      </fill>
    </dxf>
    <dxf>
      <fill>
        <patternFill>
          <bgColor rgb="FF5AB900"/>
        </patternFill>
      </fill>
    </dxf>
    <dxf>
      <fill>
        <patternFill>
          <bgColor rgb="FF64CD00"/>
        </patternFill>
      </fill>
    </dxf>
    <dxf>
      <fill>
        <patternFill>
          <bgColor rgb="FF78FF00"/>
        </patternFill>
      </fill>
    </dxf>
    <dxf>
      <fill>
        <patternFill>
          <bgColor rgb="FF96F500"/>
        </patternFill>
      </fill>
    </dxf>
    <dxf>
      <fill>
        <patternFill>
          <bgColor rgb="FFB4FF00"/>
        </patternFill>
      </fill>
    </dxf>
    <dxf>
      <fill>
        <patternFill>
          <bgColor rgb="FFFF9600"/>
        </patternFill>
      </fill>
    </dxf>
    <dxf>
      <fill>
        <patternFill>
          <bgColor rgb="FFFF9600"/>
        </patternFill>
      </fill>
    </dxf>
    <dxf>
      <fill>
        <patternFill>
          <bgColor rgb="FFFFAF00"/>
        </patternFill>
      </fill>
    </dxf>
    <dxf>
      <fill>
        <patternFill>
          <bgColor rgb="FFFFC800"/>
        </patternFill>
      </fill>
    </dxf>
    <dxf>
      <fill>
        <patternFill>
          <bgColor rgb="FFFFE100"/>
        </patternFill>
      </fill>
    </dxf>
    <dxf>
      <fill>
        <patternFill>
          <bgColor rgb="FFFFFA00"/>
        </patternFill>
      </fill>
    </dxf>
    <dxf>
      <fill>
        <patternFill>
          <bgColor rgb="FF5AB900"/>
        </patternFill>
      </fill>
    </dxf>
    <dxf>
      <fill>
        <patternFill>
          <bgColor rgb="FF64CD00"/>
        </patternFill>
      </fill>
    </dxf>
    <dxf>
      <fill>
        <patternFill>
          <bgColor rgb="FF78FF00"/>
        </patternFill>
      </fill>
    </dxf>
    <dxf>
      <fill>
        <patternFill>
          <bgColor rgb="FF96F500"/>
        </patternFill>
      </fill>
    </dxf>
    <dxf>
      <fill>
        <patternFill>
          <bgColor rgb="FFB4FF00"/>
        </patternFill>
      </fill>
    </dxf>
    <dxf>
      <fill>
        <patternFill>
          <bgColor rgb="FFFF9600"/>
        </patternFill>
      </fill>
    </dxf>
    <dxf>
      <fill>
        <patternFill>
          <bgColor rgb="FFFF9600"/>
        </patternFill>
      </fill>
    </dxf>
    <dxf>
      <fill>
        <patternFill>
          <bgColor rgb="FFFFAF00"/>
        </patternFill>
      </fill>
    </dxf>
    <dxf>
      <fill>
        <patternFill>
          <bgColor rgb="FFFFC800"/>
        </patternFill>
      </fill>
    </dxf>
    <dxf>
      <fill>
        <patternFill>
          <bgColor rgb="FFFFE100"/>
        </patternFill>
      </fill>
    </dxf>
    <dxf>
      <fill>
        <patternFill>
          <bgColor rgb="FFFFFA00"/>
        </patternFill>
      </fill>
    </dxf>
    <dxf>
      <fill>
        <patternFill>
          <bgColor rgb="FF5AB900"/>
        </patternFill>
      </fill>
    </dxf>
    <dxf>
      <fill>
        <patternFill>
          <bgColor rgb="FF64CD00"/>
        </patternFill>
      </fill>
    </dxf>
    <dxf>
      <fill>
        <patternFill>
          <bgColor rgb="FF78FF00"/>
        </patternFill>
      </fill>
    </dxf>
    <dxf>
      <fill>
        <patternFill>
          <bgColor rgb="FF96F500"/>
        </patternFill>
      </fill>
    </dxf>
    <dxf>
      <fill>
        <patternFill>
          <bgColor rgb="FFB4FF00"/>
        </patternFill>
      </fill>
    </dxf>
    <dxf>
      <fill>
        <patternFill>
          <bgColor rgb="FFFF9600"/>
        </patternFill>
      </fill>
    </dxf>
    <dxf>
      <fill>
        <patternFill>
          <bgColor rgb="FFFF9600"/>
        </patternFill>
      </fill>
    </dxf>
    <dxf>
      <fill>
        <patternFill>
          <bgColor rgb="FFFFAF00"/>
        </patternFill>
      </fill>
    </dxf>
    <dxf>
      <fill>
        <patternFill>
          <bgColor rgb="FFFFC800"/>
        </patternFill>
      </fill>
    </dxf>
    <dxf>
      <fill>
        <patternFill>
          <bgColor rgb="FFFFE100"/>
        </patternFill>
      </fill>
    </dxf>
    <dxf>
      <fill>
        <patternFill>
          <bgColor rgb="FFFFFA00"/>
        </patternFill>
      </fill>
    </dxf>
    <dxf>
      <fill>
        <patternFill>
          <bgColor rgb="FF5AB900"/>
        </patternFill>
      </fill>
    </dxf>
    <dxf>
      <fill>
        <patternFill>
          <bgColor rgb="FF64CD00"/>
        </patternFill>
      </fill>
    </dxf>
    <dxf>
      <fill>
        <patternFill>
          <bgColor rgb="FF78FF00"/>
        </patternFill>
      </fill>
    </dxf>
    <dxf>
      <fill>
        <patternFill>
          <bgColor rgb="FF96F500"/>
        </patternFill>
      </fill>
    </dxf>
    <dxf>
      <fill>
        <patternFill>
          <bgColor rgb="FFB4FF00"/>
        </patternFill>
      </fill>
    </dxf>
    <dxf>
      <fill>
        <patternFill>
          <bgColor rgb="FFFF9600"/>
        </patternFill>
      </fill>
    </dxf>
    <dxf>
      <fill>
        <patternFill>
          <bgColor rgb="FFFF9600"/>
        </patternFill>
      </fill>
    </dxf>
    <dxf>
      <fill>
        <patternFill>
          <bgColor rgb="FFFFAF00"/>
        </patternFill>
      </fill>
    </dxf>
    <dxf>
      <fill>
        <patternFill>
          <bgColor rgb="FFFFC800"/>
        </patternFill>
      </fill>
    </dxf>
    <dxf>
      <fill>
        <patternFill>
          <bgColor rgb="FFFFE100"/>
        </patternFill>
      </fill>
    </dxf>
    <dxf>
      <fill>
        <patternFill>
          <bgColor rgb="FFFFFA00"/>
        </patternFill>
      </fill>
    </dxf>
    <dxf>
      <fill>
        <patternFill>
          <bgColor rgb="FF5AB900"/>
        </patternFill>
      </fill>
    </dxf>
    <dxf>
      <fill>
        <patternFill>
          <bgColor rgb="FF64CD00"/>
        </patternFill>
      </fill>
    </dxf>
    <dxf>
      <fill>
        <patternFill>
          <bgColor rgb="FF78FF00"/>
        </patternFill>
      </fill>
    </dxf>
    <dxf>
      <fill>
        <patternFill>
          <bgColor rgb="FF96F500"/>
        </patternFill>
      </fill>
    </dxf>
    <dxf>
      <fill>
        <patternFill>
          <bgColor rgb="FFB4FF00"/>
        </patternFill>
      </fill>
    </dxf>
    <dxf>
      <fill>
        <patternFill>
          <bgColor rgb="FFFF9600"/>
        </patternFill>
      </fill>
    </dxf>
    <dxf>
      <fill>
        <patternFill>
          <bgColor rgb="FFFF9600"/>
        </patternFill>
      </fill>
    </dxf>
    <dxf>
      <fill>
        <patternFill>
          <bgColor rgb="FFFFAF00"/>
        </patternFill>
      </fill>
    </dxf>
    <dxf>
      <fill>
        <patternFill>
          <bgColor rgb="FFFFC800"/>
        </patternFill>
      </fill>
    </dxf>
    <dxf>
      <fill>
        <patternFill>
          <bgColor rgb="FFFFE100"/>
        </patternFill>
      </fill>
    </dxf>
    <dxf>
      <fill>
        <patternFill>
          <bgColor rgb="FFFFFA00"/>
        </patternFill>
      </fill>
    </dxf>
    <dxf>
      <fill>
        <patternFill>
          <bgColor rgb="FF5AB900"/>
        </patternFill>
      </fill>
    </dxf>
    <dxf>
      <fill>
        <patternFill>
          <bgColor rgb="FF64CD00"/>
        </patternFill>
      </fill>
    </dxf>
    <dxf>
      <fill>
        <patternFill>
          <bgColor rgb="FF78FF00"/>
        </patternFill>
      </fill>
    </dxf>
    <dxf>
      <fill>
        <patternFill>
          <bgColor rgb="FF96F500"/>
        </patternFill>
      </fill>
    </dxf>
    <dxf>
      <fill>
        <patternFill>
          <bgColor rgb="FFB4FF00"/>
        </patternFill>
      </fill>
    </dxf>
    <dxf>
      <fill>
        <patternFill>
          <bgColor rgb="FFFF9600"/>
        </patternFill>
      </fill>
    </dxf>
    <dxf>
      <fill>
        <patternFill>
          <bgColor rgb="FFFF9600"/>
        </patternFill>
      </fill>
    </dxf>
    <dxf>
      <fill>
        <patternFill>
          <bgColor rgb="FFFFAF00"/>
        </patternFill>
      </fill>
    </dxf>
    <dxf>
      <fill>
        <patternFill>
          <bgColor rgb="FFFFC800"/>
        </patternFill>
      </fill>
    </dxf>
    <dxf>
      <fill>
        <patternFill>
          <bgColor rgb="FFFFE100"/>
        </patternFill>
      </fill>
    </dxf>
    <dxf>
      <fill>
        <patternFill>
          <bgColor rgb="FFFFFA00"/>
        </patternFill>
      </fill>
    </dxf>
    <dxf>
      <fill>
        <patternFill>
          <bgColor rgb="FF5AB900"/>
        </patternFill>
      </fill>
    </dxf>
    <dxf>
      <fill>
        <patternFill>
          <bgColor rgb="FF64CD00"/>
        </patternFill>
      </fill>
    </dxf>
    <dxf>
      <fill>
        <patternFill>
          <bgColor rgb="FF78FF00"/>
        </patternFill>
      </fill>
    </dxf>
    <dxf>
      <fill>
        <patternFill>
          <bgColor rgb="FF96F500"/>
        </patternFill>
      </fill>
    </dxf>
    <dxf>
      <fill>
        <patternFill>
          <bgColor rgb="FFB4FF00"/>
        </patternFill>
      </fill>
    </dxf>
    <dxf>
      <fill>
        <patternFill>
          <bgColor rgb="FFFF9600"/>
        </patternFill>
      </fill>
    </dxf>
    <dxf>
      <fill>
        <patternFill>
          <bgColor rgb="FFFF9600"/>
        </patternFill>
      </fill>
    </dxf>
    <dxf>
      <fill>
        <patternFill>
          <bgColor rgb="FFFFAF00"/>
        </patternFill>
      </fill>
    </dxf>
    <dxf>
      <fill>
        <patternFill>
          <bgColor rgb="FFFFC800"/>
        </patternFill>
      </fill>
    </dxf>
    <dxf>
      <fill>
        <patternFill>
          <bgColor rgb="FFFFE100"/>
        </patternFill>
      </fill>
    </dxf>
    <dxf>
      <fill>
        <patternFill>
          <bgColor rgb="FFFFFA00"/>
        </patternFill>
      </fill>
    </dxf>
    <dxf>
      <fill>
        <patternFill>
          <bgColor rgb="FF5AB900"/>
        </patternFill>
      </fill>
    </dxf>
    <dxf>
      <fill>
        <patternFill>
          <bgColor rgb="FF64CD00"/>
        </patternFill>
      </fill>
    </dxf>
    <dxf>
      <fill>
        <patternFill>
          <bgColor rgb="FF78FF00"/>
        </patternFill>
      </fill>
    </dxf>
    <dxf>
      <fill>
        <patternFill>
          <bgColor rgb="FF96F500"/>
        </patternFill>
      </fill>
    </dxf>
    <dxf>
      <fill>
        <patternFill>
          <bgColor rgb="FFB4FF00"/>
        </patternFill>
      </fill>
    </dxf>
    <dxf>
      <fill>
        <patternFill>
          <bgColor rgb="FFFF9600"/>
        </patternFill>
      </fill>
    </dxf>
    <dxf>
      <fill>
        <patternFill>
          <bgColor rgb="FFFF9600"/>
        </patternFill>
      </fill>
    </dxf>
    <dxf>
      <fill>
        <patternFill>
          <bgColor rgb="FFFFAF00"/>
        </patternFill>
      </fill>
    </dxf>
    <dxf>
      <fill>
        <patternFill>
          <bgColor rgb="FFFFC800"/>
        </patternFill>
      </fill>
    </dxf>
    <dxf>
      <fill>
        <patternFill>
          <bgColor rgb="FFFFE100"/>
        </patternFill>
      </fill>
    </dxf>
    <dxf>
      <fill>
        <patternFill>
          <bgColor rgb="FFFFFA00"/>
        </patternFill>
      </fill>
    </dxf>
    <dxf>
      <fill>
        <patternFill>
          <bgColor rgb="FF5AB900"/>
        </patternFill>
      </fill>
    </dxf>
    <dxf>
      <fill>
        <patternFill>
          <bgColor rgb="FF64CD00"/>
        </patternFill>
      </fill>
    </dxf>
    <dxf>
      <fill>
        <patternFill>
          <bgColor rgb="FF78FF00"/>
        </patternFill>
      </fill>
    </dxf>
    <dxf>
      <fill>
        <patternFill>
          <bgColor rgb="FF96F500"/>
        </patternFill>
      </fill>
    </dxf>
    <dxf>
      <fill>
        <patternFill>
          <bgColor rgb="FFB4FF00"/>
        </patternFill>
      </fill>
    </dxf>
    <dxf>
      <fill>
        <patternFill>
          <bgColor rgb="FFFF9600"/>
        </patternFill>
      </fill>
    </dxf>
    <dxf>
      <fill>
        <patternFill>
          <bgColor rgb="FFFF9600"/>
        </patternFill>
      </fill>
    </dxf>
    <dxf>
      <fill>
        <patternFill>
          <bgColor rgb="FFFFAF00"/>
        </patternFill>
      </fill>
    </dxf>
    <dxf>
      <fill>
        <patternFill>
          <bgColor rgb="FFFFC800"/>
        </patternFill>
      </fill>
    </dxf>
    <dxf>
      <fill>
        <patternFill>
          <bgColor rgb="FFFFE100"/>
        </patternFill>
      </fill>
    </dxf>
    <dxf>
      <fill>
        <patternFill>
          <bgColor rgb="FFFFFA00"/>
        </patternFill>
      </fill>
    </dxf>
    <dxf>
      <fill>
        <patternFill>
          <bgColor rgb="FF5AB900"/>
        </patternFill>
      </fill>
    </dxf>
    <dxf>
      <fill>
        <patternFill>
          <bgColor rgb="FF64CD00"/>
        </patternFill>
      </fill>
    </dxf>
    <dxf>
      <fill>
        <patternFill>
          <bgColor rgb="FF78FF00"/>
        </patternFill>
      </fill>
    </dxf>
    <dxf>
      <fill>
        <patternFill>
          <bgColor rgb="FF96F500"/>
        </patternFill>
      </fill>
    </dxf>
    <dxf>
      <fill>
        <patternFill>
          <bgColor rgb="FFB4FF00"/>
        </patternFill>
      </fill>
    </dxf>
    <dxf>
      <fill>
        <patternFill>
          <bgColor rgb="FFFF9600"/>
        </patternFill>
      </fill>
    </dxf>
    <dxf>
      <fill>
        <patternFill>
          <bgColor rgb="FFFF9600"/>
        </patternFill>
      </fill>
    </dxf>
    <dxf>
      <fill>
        <patternFill>
          <bgColor rgb="FFFFAF00"/>
        </patternFill>
      </fill>
    </dxf>
    <dxf>
      <fill>
        <patternFill>
          <bgColor rgb="FFFFC800"/>
        </patternFill>
      </fill>
    </dxf>
    <dxf>
      <fill>
        <patternFill>
          <bgColor rgb="FFFFE100"/>
        </patternFill>
      </fill>
    </dxf>
    <dxf>
      <fill>
        <patternFill>
          <bgColor rgb="FFFFFA00"/>
        </patternFill>
      </fill>
    </dxf>
    <dxf>
      <fill>
        <patternFill>
          <bgColor rgb="FF5AB900"/>
        </patternFill>
      </fill>
    </dxf>
    <dxf>
      <fill>
        <patternFill>
          <bgColor rgb="FF64CD00"/>
        </patternFill>
      </fill>
    </dxf>
    <dxf>
      <fill>
        <patternFill>
          <bgColor rgb="FF78FF00"/>
        </patternFill>
      </fill>
    </dxf>
    <dxf>
      <fill>
        <patternFill>
          <bgColor rgb="FF96F500"/>
        </patternFill>
      </fill>
    </dxf>
    <dxf>
      <fill>
        <patternFill>
          <bgColor rgb="FFB4FF00"/>
        </patternFill>
      </fill>
    </dxf>
    <dxf>
      <fill>
        <patternFill>
          <bgColor rgb="FFFF9600"/>
        </patternFill>
      </fill>
    </dxf>
    <dxf>
      <fill>
        <patternFill>
          <bgColor rgb="FFFF9600"/>
        </patternFill>
      </fill>
    </dxf>
    <dxf>
      <fill>
        <patternFill>
          <bgColor rgb="FFFFAF00"/>
        </patternFill>
      </fill>
    </dxf>
    <dxf>
      <fill>
        <patternFill>
          <bgColor rgb="FFFFC800"/>
        </patternFill>
      </fill>
    </dxf>
    <dxf>
      <fill>
        <patternFill>
          <bgColor rgb="FFFFE100"/>
        </patternFill>
      </fill>
    </dxf>
    <dxf>
      <fill>
        <patternFill>
          <bgColor rgb="FFFFFA00"/>
        </patternFill>
      </fill>
    </dxf>
    <dxf>
      <fill>
        <patternFill>
          <bgColor rgb="FF5AB900"/>
        </patternFill>
      </fill>
    </dxf>
    <dxf>
      <fill>
        <patternFill>
          <bgColor rgb="FF64CD00"/>
        </patternFill>
      </fill>
    </dxf>
    <dxf>
      <fill>
        <patternFill>
          <bgColor rgb="FF78FF00"/>
        </patternFill>
      </fill>
    </dxf>
    <dxf>
      <fill>
        <patternFill>
          <bgColor rgb="FF96F500"/>
        </patternFill>
      </fill>
    </dxf>
    <dxf>
      <fill>
        <patternFill>
          <bgColor rgb="FFB4FF00"/>
        </patternFill>
      </fill>
    </dxf>
    <dxf>
      <fill>
        <patternFill>
          <bgColor rgb="FFFF9600"/>
        </patternFill>
      </fill>
    </dxf>
    <dxf>
      <fill>
        <patternFill>
          <bgColor rgb="FFFF9600"/>
        </patternFill>
      </fill>
    </dxf>
    <dxf>
      <fill>
        <patternFill>
          <bgColor rgb="FFFFAF00"/>
        </patternFill>
      </fill>
    </dxf>
    <dxf>
      <fill>
        <patternFill>
          <bgColor rgb="FFFFC800"/>
        </patternFill>
      </fill>
    </dxf>
    <dxf>
      <fill>
        <patternFill>
          <bgColor rgb="FFFFE100"/>
        </patternFill>
      </fill>
    </dxf>
    <dxf>
      <fill>
        <patternFill>
          <bgColor rgb="FFFFFA00"/>
        </patternFill>
      </fill>
    </dxf>
    <dxf>
      <fill>
        <patternFill>
          <bgColor rgb="FF5AB900"/>
        </patternFill>
      </fill>
    </dxf>
    <dxf>
      <fill>
        <patternFill>
          <bgColor rgb="FF64CD00"/>
        </patternFill>
      </fill>
    </dxf>
    <dxf>
      <fill>
        <patternFill>
          <bgColor rgb="FF78FF00"/>
        </patternFill>
      </fill>
    </dxf>
    <dxf>
      <fill>
        <patternFill>
          <bgColor rgb="FF96F500"/>
        </patternFill>
      </fill>
    </dxf>
    <dxf>
      <fill>
        <patternFill>
          <bgColor rgb="FFB4FF00"/>
        </patternFill>
      </fill>
    </dxf>
    <dxf>
      <fill>
        <patternFill>
          <bgColor rgb="FFFF9600"/>
        </patternFill>
      </fill>
    </dxf>
    <dxf>
      <fill>
        <patternFill>
          <bgColor rgb="FFFF9600"/>
        </patternFill>
      </fill>
    </dxf>
    <dxf>
      <fill>
        <patternFill>
          <bgColor rgb="FFFFAF00"/>
        </patternFill>
      </fill>
    </dxf>
    <dxf>
      <fill>
        <patternFill>
          <bgColor rgb="FFFFC800"/>
        </patternFill>
      </fill>
    </dxf>
    <dxf>
      <fill>
        <patternFill>
          <bgColor rgb="FFFFE100"/>
        </patternFill>
      </fill>
    </dxf>
    <dxf>
      <fill>
        <patternFill>
          <bgColor rgb="FFFFFA00"/>
        </patternFill>
      </fill>
    </dxf>
    <dxf>
      <fill>
        <patternFill>
          <bgColor rgb="FF5AB900"/>
        </patternFill>
      </fill>
    </dxf>
    <dxf>
      <fill>
        <patternFill>
          <bgColor rgb="FF64CD00"/>
        </patternFill>
      </fill>
    </dxf>
    <dxf>
      <fill>
        <patternFill>
          <bgColor rgb="FF78FF00"/>
        </patternFill>
      </fill>
    </dxf>
    <dxf>
      <fill>
        <patternFill>
          <bgColor rgb="FF96F500"/>
        </patternFill>
      </fill>
    </dxf>
    <dxf>
      <fill>
        <patternFill>
          <bgColor rgb="FFB4FF00"/>
        </patternFill>
      </fill>
    </dxf>
    <dxf>
      <fill>
        <patternFill>
          <bgColor rgb="FFFF9600"/>
        </patternFill>
      </fill>
    </dxf>
    <dxf>
      <fill>
        <patternFill>
          <bgColor rgb="FFFF9600"/>
        </patternFill>
      </fill>
    </dxf>
    <dxf>
      <fill>
        <patternFill>
          <bgColor rgb="FFFFAF00"/>
        </patternFill>
      </fill>
    </dxf>
    <dxf>
      <fill>
        <patternFill>
          <bgColor rgb="FFFFC800"/>
        </patternFill>
      </fill>
    </dxf>
    <dxf>
      <fill>
        <patternFill>
          <bgColor rgb="FFFFE100"/>
        </patternFill>
      </fill>
    </dxf>
    <dxf>
      <fill>
        <patternFill>
          <bgColor rgb="FFFFFA00"/>
        </patternFill>
      </fill>
    </dxf>
    <dxf>
      <fill>
        <patternFill>
          <bgColor rgb="FF5AB900"/>
        </patternFill>
      </fill>
    </dxf>
    <dxf>
      <fill>
        <patternFill>
          <bgColor rgb="FF64CD00"/>
        </patternFill>
      </fill>
    </dxf>
    <dxf>
      <fill>
        <patternFill>
          <bgColor rgb="FF78FF00"/>
        </patternFill>
      </fill>
    </dxf>
    <dxf>
      <fill>
        <patternFill>
          <bgColor rgb="FF96F500"/>
        </patternFill>
      </fill>
    </dxf>
    <dxf>
      <fill>
        <patternFill>
          <bgColor rgb="FFB4FF00"/>
        </patternFill>
      </fill>
    </dxf>
    <dxf>
      <fill>
        <patternFill>
          <bgColor rgb="FFFF9600"/>
        </patternFill>
      </fill>
    </dxf>
    <dxf>
      <fill>
        <patternFill>
          <bgColor rgb="FFFF9600"/>
        </patternFill>
      </fill>
    </dxf>
    <dxf>
      <fill>
        <patternFill>
          <bgColor rgb="FFFFAF00"/>
        </patternFill>
      </fill>
    </dxf>
    <dxf>
      <fill>
        <patternFill>
          <bgColor rgb="FFFFC800"/>
        </patternFill>
      </fill>
    </dxf>
    <dxf>
      <fill>
        <patternFill>
          <bgColor rgb="FFFFE100"/>
        </patternFill>
      </fill>
    </dxf>
    <dxf>
      <fill>
        <patternFill>
          <bgColor rgb="FFFFFA00"/>
        </patternFill>
      </fill>
    </dxf>
    <dxf>
      <fill>
        <patternFill>
          <bgColor rgb="FF5AB900"/>
        </patternFill>
      </fill>
    </dxf>
    <dxf>
      <fill>
        <patternFill>
          <bgColor rgb="FF64CD00"/>
        </patternFill>
      </fill>
    </dxf>
    <dxf>
      <fill>
        <patternFill>
          <bgColor rgb="FF78FF00"/>
        </patternFill>
      </fill>
    </dxf>
    <dxf>
      <fill>
        <patternFill>
          <bgColor rgb="FF96F500"/>
        </patternFill>
      </fill>
    </dxf>
    <dxf>
      <fill>
        <patternFill>
          <bgColor rgb="FFB4FF00"/>
        </patternFill>
      </fill>
    </dxf>
    <dxf>
      <fill>
        <patternFill>
          <bgColor rgb="FFFF9600"/>
        </patternFill>
      </fill>
    </dxf>
    <dxf>
      <fill>
        <patternFill>
          <bgColor rgb="FFFF9600"/>
        </patternFill>
      </fill>
    </dxf>
    <dxf>
      <fill>
        <patternFill>
          <bgColor rgb="FFFFAF00"/>
        </patternFill>
      </fill>
    </dxf>
    <dxf>
      <fill>
        <patternFill>
          <bgColor rgb="FFFFC800"/>
        </patternFill>
      </fill>
    </dxf>
    <dxf>
      <fill>
        <patternFill>
          <bgColor rgb="FFFFE100"/>
        </patternFill>
      </fill>
    </dxf>
    <dxf>
      <fill>
        <patternFill>
          <bgColor rgb="FFFFFA00"/>
        </patternFill>
      </fill>
    </dxf>
    <dxf>
      <fill>
        <patternFill>
          <bgColor rgb="FF5AB900"/>
        </patternFill>
      </fill>
    </dxf>
    <dxf>
      <fill>
        <patternFill>
          <bgColor rgb="FF64CD00"/>
        </patternFill>
      </fill>
    </dxf>
    <dxf>
      <fill>
        <patternFill>
          <bgColor rgb="FF78FF00"/>
        </patternFill>
      </fill>
    </dxf>
    <dxf>
      <fill>
        <patternFill>
          <bgColor rgb="FF96F500"/>
        </patternFill>
      </fill>
    </dxf>
    <dxf>
      <fill>
        <patternFill>
          <bgColor rgb="FFB4FF00"/>
        </patternFill>
      </fill>
    </dxf>
    <dxf>
      <fill>
        <patternFill>
          <bgColor rgb="FFFF9600"/>
        </patternFill>
      </fill>
    </dxf>
    <dxf>
      <fill>
        <patternFill>
          <bgColor rgb="FFFF9600"/>
        </patternFill>
      </fill>
    </dxf>
    <dxf>
      <fill>
        <patternFill>
          <bgColor rgb="FFFFAF00"/>
        </patternFill>
      </fill>
    </dxf>
    <dxf>
      <fill>
        <patternFill>
          <bgColor rgb="FFFFC800"/>
        </patternFill>
      </fill>
    </dxf>
    <dxf>
      <fill>
        <patternFill>
          <bgColor rgb="FFFFE100"/>
        </patternFill>
      </fill>
    </dxf>
    <dxf>
      <fill>
        <patternFill>
          <bgColor rgb="FFFFFA00"/>
        </patternFill>
      </fill>
    </dxf>
    <dxf>
      <fill>
        <patternFill>
          <bgColor rgb="FF5AB900"/>
        </patternFill>
      </fill>
    </dxf>
    <dxf>
      <fill>
        <patternFill>
          <bgColor rgb="FF64CD00"/>
        </patternFill>
      </fill>
    </dxf>
    <dxf>
      <fill>
        <patternFill>
          <bgColor rgb="FF78FF00"/>
        </patternFill>
      </fill>
    </dxf>
    <dxf>
      <fill>
        <patternFill>
          <bgColor rgb="FF96F500"/>
        </patternFill>
      </fill>
    </dxf>
    <dxf>
      <fill>
        <patternFill>
          <bgColor rgb="FFB4FF00"/>
        </patternFill>
      </fill>
    </dxf>
    <dxf>
      <fill>
        <patternFill>
          <bgColor rgb="FFFF9600"/>
        </patternFill>
      </fill>
    </dxf>
    <dxf>
      <fill>
        <patternFill>
          <bgColor rgb="FFFF9600"/>
        </patternFill>
      </fill>
    </dxf>
    <dxf>
      <fill>
        <patternFill>
          <bgColor rgb="FFFFAF00"/>
        </patternFill>
      </fill>
    </dxf>
    <dxf>
      <fill>
        <patternFill>
          <bgColor rgb="FFFFC800"/>
        </patternFill>
      </fill>
    </dxf>
    <dxf>
      <fill>
        <patternFill>
          <bgColor rgb="FFFFE100"/>
        </patternFill>
      </fill>
    </dxf>
    <dxf>
      <fill>
        <patternFill>
          <bgColor rgb="FFFFFA00"/>
        </patternFill>
      </fill>
    </dxf>
    <dxf>
      <fill>
        <patternFill>
          <bgColor rgb="FFB4FF00"/>
        </patternFill>
      </fill>
    </dxf>
    <dxf>
      <fill>
        <patternFill>
          <bgColor rgb="FF96F500"/>
        </patternFill>
      </fill>
    </dxf>
    <dxf>
      <fill>
        <patternFill>
          <bgColor rgb="FF78E100"/>
        </patternFill>
      </fill>
    </dxf>
    <dxf>
      <fill>
        <patternFill>
          <bgColor rgb="FF64CD00"/>
        </patternFill>
      </fill>
    </dxf>
    <dxf>
      <fill>
        <patternFill>
          <bgColor rgb="FF5AB900"/>
        </patternFill>
      </fill>
    </dxf>
    <dxf>
      <fill>
        <patternFill>
          <bgColor rgb="FFFFFA00"/>
        </patternFill>
      </fill>
    </dxf>
    <dxf>
      <fill>
        <patternFill>
          <bgColor rgb="FFFFE100"/>
        </patternFill>
      </fill>
    </dxf>
    <dxf>
      <fill>
        <patternFill>
          <bgColor rgb="FFFFC800"/>
        </patternFill>
      </fill>
    </dxf>
    <dxf>
      <fill>
        <patternFill>
          <bgColor rgb="FFFFAF00"/>
        </patternFill>
      </fill>
    </dxf>
    <dxf>
      <fill>
        <patternFill>
          <bgColor rgb="FFFF9600"/>
        </patternFill>
      </fill>
    </dxf>
  </dxfs>
  <tableStyles count="0" defaultTableStyle="TableStyleMedium2" defaultPivotStyle="PivotStyleLight16"/>
  <colors>
    <mruColors>
      <color rgb="FF6496FF"/>
      <color rgb="FF9900CC"/>
      <color rgb="FFFF0066"/>
      <color rgb="FF00CC00"/>
      <color rgb="FF0000CC"/>
      <color rgb="FFCC0066"/>
      <color rgb="FF660033"/>
      <color rgb="FF800000"/>
      <color rgb="FF004600"/>
      <color rgb="FF001F3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microsoft.com/office/2006/relationships/vbaProject" Target="vbaProject.bin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0867029708993994E-3"/>
          <c:y val="9.8913094196558776E-2"/>
          <c:w val="0.99291329098701553"/>
          <c:h val="0.7953492822800519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6496FF"/>
            </a:solidFill>
          </c:spPr>
          <c:invertIfNegative val="0"/>
          <c:dPt>
            <c:idx val="1"/>
            <c:invertIfNegative val="0"/>
            <c:bubble3D val="0"/>
            <c:spPr>
              <a:solidFill>
                <a:srgbClr val="6496FF">
                  <a:alpha val="60000"/>
                </a:srgbClr>
              </a:solidFill>
            </c:spPr>
          </c:dPt>
          <c:dPt>
            <c:idx val="2"/>
            <c:invertIfNegative val="0"/>
            <c:bubble3D val="0"/>
            <c:spPr>
              <a:solidFill>
                <a:srgbClr val="6496FF">
                  <a:alpha val="80000"/>
                </a:srgbClr>
              </a:solidFill>
            </c:spPr>
          </c:dPt>
          <c:dPt>
            <c:idx val="3"/>
            <c:invertIfNegative val="0"/>
            <c:bubble3D val="0"/>
            <c:spPr>
              <a:solidFill>
                <a:srgbClr val="6496FF"/>
              </a:solidFill>
            </c:spPr>
          </c:dPt>
          <c:dPt>
            <c:idx val="5"/>
            <c:invertIfNegative val="0"/>
            <c:bubble3D val="0"/>
            <c:spPr>
              <a:solidFill>
                <a:srgbClr val="6496FF">
                  <a:alpha val="60000"/>
                </a:srgbClr>
              </a:solidFill>
            </c:spPr>
          </c:dPt>
          <c:dPt>
            <c:idx val="6"/>
            <c:invertIfNegative val="0"/>
            <c:bubble3D val="0"/>
            <c:spPr>
              <a:solidFill>
                <a:srgbClr val="6496FF">
                  <a:alpha val="80000"/>
                </a:srgbClr>
              </a:solidFill>
            </c:spPr>
          </c:dPt>
          <c:dPt>
            <c:idx val="7"/>
            <c:invertIfNegative val="0"/>
            <c:bubble3D val="0"/>
            <c:spPr>
              <a:solidFill>
                <a:srgbClr val="6496FF"/>
              </a:solidFill>
            </c:spPr>
          </c:dPt>
          <c:dPt>
            <c:idx val="9"/>
            <c:invertIfNegative val="0"/>
            <c:bubble3D val="0"/>
            <c:spPr>
              <a:solidFill>
                <a:srgbClr val="6496FF">
                  <a:alpha val="60000"/>
                </a:srgbClr>
              </a:solidFill>
            </c:spPr>
          </c:dPt>
          <c:dPt>
            <c:idx val="10"/>
            <c:invertIfNegative val="0"/>
            <c:bubble3D val="0"/>
            <c:spPr>
              <a:solidFill>
                <a:srgbClr val="6496FF">
                  <a:alpha val="80000"/>
                </a:srgbClr>
              </a:solidFill>
            </c:spPr>
          </c:dPt>
          <c:dPt>
            <c:idx val="11"/>
            <c:invertIfNegative val="0"/>
            <c:bubble3D val="0"/>
            <c:spPr>
              <a:solidFill>
                <a:srgbClr val="6496FF"/>
              </a:solidFill>
            </c:spPr>
          </c:dPt>
          <c:dPt>
            <c:idx val="13"/>
            <c:invertIfNegative val="0"/>
            <c:bubble3D val="0"/>
            <c:spPr>
              <a:solidFill>
                <a:srgbClr val="6496FF">
                  <a:alpha val="60000"/>
                </a:srgbClr>
              </a:solidFill>
            </c:spPr>
          </c:dPt>
          <c:dPt>
            <c:idx val="14"/>
            <c:invertIfNegative val="0"/>
            <c:bubble3D val="0"/>
            <c:spPr>
              <a:solidFill>
                <a:srgbClr val="6496FF">
                  <a:alpha val="80000"/>
                </a:srgbClr>
              </a:solidFill>
            </c:spPr>
          </c:dPt>
          <c:dPt>
            <c:idx val="15"/>
            <c:invertIfNegative val="0"/>
            <c:bubble3D val="0"/>
            <c:spPr>
              <a:solidFill>
                <a:srgbClr val="6496FF"/>
              </a:solidFill>
            </c:spPr>
          </c:dPt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Dashboard!$G$57:$V$57</c:f>
              <c:strCache>
                <c:ptCount val="8"/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</c:strCache>
            </c:strRef>
          </c:cat>
          <c:val>
            <c:numRef>
              <c:f>'Supplemental Data'!$D$69:$S$69</c:f>
              <c:numCache>
                <c:formatCode>#,##0.0;\(#,##0.0\);;@</c:formatCode>
                <c:ptCount val="16"/>
                <c:pt idx="1">
                  <c:v>450.3</c:v>
                </c:pt>
                <c:pt idx="2">
                  <c:v>408.5</c:v>
                </c:pt>
                <c:pt idx="3">
                  <c:v>408.6</c:v>
                </c:pt>
                <c:pt idx="5">
                  <c:v>542.4</c:v>
                </c:pt>
                <c:pt idx="6">
                  <c:v>515.29999999999995</c:v>
                </c:pt>
                <c:pt idx="7">
                  <c:v>487.1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"/>
        <c:axId val="257943808"/>
        <c:axId val="258342912"/>
      </c:barChart>
      <c:catAx>
        <c:axId val="25794380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258342912"/>
        <c:crosses val="autoZero"/>
        <c:auto val="1"/>
        <c:lblAlgn val="ctr"/>
        <c:lblOffset val="100"/>
        <c:noMultiLvlLbl val="0"/>
      </c:catAx>
      <c:valAx>
        <c:axId val="258342912"/>
        <c:scaling>
          <c:orientation val="minMax"/>
        </c:scaling>
        <c:delete val="1"/>
        <c:axPos val="l"/>
        <c:numFmt formatCode="#,##0.0;\(#,##0.0\);;@" sourceLinked="1"/>
        <c:majorTickMark val="none"/>
        <c:minorTickMark val="none"/>
        <c:tickLblPos val="nextTo"/>
        <c:crossAx val="257943808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 orientation="landscape" horizontalDpi="0" verticalDpi="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ln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5AB900"/>
              </a:solidFill>
              <a:ln>
                <a:noFill/>
              </a:ln>
            </c:spPr>
          </c:dPt>
          <c:dPt>
            <c:idx val="1"/>
            <c:invertIfNegative val="0"/>
            <c:bubble3D val="0"/>
            <c:spPr>
              <a:solidFill>
                <a:srgbClr val="78E100"/>
              </a:solidFill>
              <a:ln>
                <a:noFill/>
              </a:ln>
            </c:spPr>
          </c:dPt>
          <c:dPt>
            <c:idx val="2"/>
            <c:invertIfNegative val="0"/>
            <c:bubble3D val="0"/>
            <c:spPr>
              <a:solidFill>
                <a:srgbClr val="78E100"/>
              </a:solidFill>
              <a:ln>
                <a:noFill/>
              </a:ln>
            </c:spPr>
          </c:dPt>
          <c:dPt>
            <c:idx val="3"/>
            <c:invertIfNegative val="0"/>
            <c:bubble3D val="0"/>
            <c:spPr>
              <a:solidFill>
                <a:srgbClr val="96F500"/>
              </a:solidFill>
              <a:ln>
                <a:noFill/>
              </a:ln>
            </c:spPr>
          </c:dPt>
          <c:dPt>
            <c:idx val="4"/>
            <c:invertIfNegative val="0"/>
            <c:bubble3D val="0"/>
            <c:spPr>
              <a:solidFill>
                <a:srgbClr val="B4FF00"/>
              </a:solidFill>
              <a:ln>
                <a:noFill/>
              </a:ln>
            </c:spPr>
          </c:dPt>
          <c:dPt>
            <c:idx val="5"/>
            <c:invertIfNegative val="0"/>
            <c:bubble3D val="0"/>
            <c:spPr>
              <a:solidFill>
                <a:srgbClr val="B4FF00"/>
              </a:solidFill>
              <a:ln>
                <a:noFill/>
              </a:ln>
            </c:spPr>
          </c:dPt>
          <c:dPt>
            <c:idx val="6"/>
            <c:invertIfNegative val="0"/>
            <c:bubble3D val="0"/>
            <c:spPr>
              <a:solidFill>
                <a:srgbClr val="B4FF00"/>
              </a:solidFill>
              <a:ln>
                <a:noFill/>
              </a:ln>
            </c:spPr>
          </c:dPt>
          <c:dPt>
            <c:idx val="7"/>
            <c:invertIfNegative val="0"/>
            <c:bubble3D val="0"/>
            <c:spPr>
              <a:solidFill>
                <a:srgbClr val="B4FF00"/>
              </a:solidFill>
              <a:ln>
                <a:noFill/>
              </a:ln>
            </c:spPr>
          </c:dPt>
          <c:dPt>
            <c:idx val="8"/>
            <c:invertIfNegative val="0"/>
            <c:bubble3D val="0"/>
            <c:spPr>
              <a:solidFill>
                <a:srgbClr val="B4FF00"/>
              </a:solidFill>
              <a:ln>
                <a:noFill/>
              </a:ln>
            </c:spPr>
          </c:dPt>
          <c:dPt>
            <c:idx val="9"/>
            <c:invertIfNegative val="0"/>
            <c:bubble3D val="0"/>
            <c:spPr>
              <a:solidFill>
                <a:srgbClr val="B4FF00"/>
              </a:solidFill>
              <a:ln>
                <a:noFill/>
              </a:ln>
            </c:spPr>
          </c:dPt>
          <c:dPt>
            <c:idx val="10"/>
            <c:invertIfNegative val="0"/>
            <c:bubble3D val="0"/>
            <c:spPr>
              <a:solidFill>
                <a:srgbClr val="B4FF00"/>
              </a:solidFill>
              <a:ln>
                <a:noFill/>
              </a:ln>
            </c:spPr>
          </c:dPt>
          <c:dPt>
            <c:idx val="11"/>
            <c:invertIfNegative val="0"/>
            <c:bubble3D val="0"/>
            <c:spPr>
              <a:solidFill>
                <a:srgbClr val="B4FF00"/>
              </a:solidFill>
              <a:ln>
                <a:noFill/>
              </a:ln>
            </c:spPr>
          </c:dPt>
          <c:dPt>
            <c:idx val="12"/>
            <c:invertIfNegative val="0"/>
            <c:bubble3D val="0"/>
            <c:spPr>
              <a:solidFill>
                <a:srgbClr val="B4FF00"/>
              </a:solidFill>
              <a:ln>
                <a:noFill/>
              </a:ln>
            </c:spPr>
          </c:dPt>
          <c:dPt>
            <c:idx val="13"/>
            <c:invertIfNegative val="0"/>
            <c:bubble3D val="0"/>
            <c:spPr>
              <a:solidFill>
                <a:srgbClr val="B4FF00"/>
              </a:solidFill>
              <a:ln>
                <a:noFill/>
              </a:ln>
            </c:spPr>
          </c:dPt>
          <c:dPt>
            <c:idx val="14"/>
            <c:invertIfNegative val="0"/>
            <c:bubble3D val="0"/>
            <c:spPr>
              <a:solidFill>
                <a:srgbClr val="B4FF00"/>
              </a:solidFill>
              <a:ln>
                <a:noFill/>
              </a:ln>
            </c:spPr>
          </c:dPt>
          <c:dPt>
            <c:idx val="15"/>
            <c:invertIfNegative val="0"/>
            <c:bubble3D val="0"/>
            <c:spPr>
              <a:solidFill>
                <a:srgbClr val="B4FF00"/>
              </a:solidFill>
              <a:ln>
                <a:noFill/>
              </a:ln>
            </c:spPr>
          </c:dPt>
          <c:dPt>
            <c:idx val="16"/>
            <c:invertIfNegative val="0"/>
            <c:bubble3D val="0"/>
            <c:spPr>
              <a:solidFill>
                <a:srgbClr val="B4FF00"/>
              </a:solidFill>
              <a:ln>
                <a:noFill/>
              </a:ln>
            </c:spPr>
          </c:dPt>
          <c:dPt>
            <c:idx val="17"/>
            <c:invertIfNegative val="0"/>
            <c:bubble3D val="0"/>
            <c:spPr>
              <a:solidFill>
                <a:srgbClr val="B4FF00"/>
              </a:solidFill>
              <a:ln>
                <a:noFill/>
              </a:ln>
            </c:spPr>
          </c:dPt>
          <c:dPt>
            <c:idx val="18"/>
            <c:invertIfNegative val="0"/>
            <c:bubble3D val="0"/>
            <c:spPr>
              <a:solidFill>
                <a:srgbClr val="B4FF00"/>
              </a:solidFill>
              <a:ln>
                <a:noFill/>
              </a:ln>
            </c:spPr>
          </c:dPt>
          <c:dPt>
            <c:idx val="19"/>
            <c:invertIfNegative val="0"/>
            <c:bubble3D val="0"/>
            <c:spPr>
              <a:solidFill>
                <a:srgbClr val="B4FF00"/>
              </a:solidFill>
              <a:ln>
                <a:noFill/>
              </a:ln>
            </c:spPr>
          </c:dPt>
          <c:dPt>
            <c:idx val="20"/>
            <c:invertIfNegative val="0"/>
            <c:bubble3D val="0"/>
            <c:spPr>
              <a:solidFill>
                <a:srgbClr val="D2D2D2"/>
              </a:solidFill>
              <a:ln>
                <a:noFill/>
              </a:ln>
            </c:spPr>
          </c:dPt>
          <c:dPt>
            <c:idx val="21"/>
            <c:invertIfNegative val="0"/>
            <c:bubble3D val="0"/>
            <c:spPr>
              <a:solidFill>
                <a:srgbClr val="D2D2D2"/>
              </a:solidFill>
              <a:ln>
                <a:noFill/>
              </a:ln>
            </c:spPr>
          </c:dPt>
          <c:dPt>
            <c:idx val="22"/>
            <c:invertIfNegative val="0"/>
            <c:bubble3D val="0"/>
            <c:spPr>
              <a:solidFill>
                <a:srgbClr val="D2D2D2"/>
              </a:solidFill>
              <a:ln>
                <a:noFill/>
              </a:ln>
            </c:spPr>
          </c:dPt>
          <c:dPt>
            <c:idx val="23"/>
            <c:invertIfNegative val="0"/>
            <c:bubble3D val="0"/>
            <c:spPr>
              <a:solidFill>
                <a:srgbClr val="D2D2D2"/>
              </a:solidFill>
              <a:ln>
                <a:noFill/>
              </a:ln>
            </c:spPr>
          </c:dPt>
          <c:dPt>
            <c:idx val="24"/>
            <c:invertIfNegative val="0"/>
            <c:bubble3D val="0"/>
            <c:spPr>
              <a:solidFill>
                <a:srgbClr val="D2D2D2"/>
              </a:solidFill>
              <a:ln>
                <a:noFill/>
              </a:ln>
            </c:spPr>
          </c:dPt>
          <c:dPt>
            <c:idx val="25"/>
            <c:invertIfNegative val="0"/>
            <c:bubble3D val="0"/>
            <c:spPr>
              <a:solidFill>
                <a:srgbClr val="D2D2D2"/>
              </a:solidFill>
              <a:ln>
                <a:noFill/>
              </a:ln>
            </c:spPr>
          </c:dPt>
          <c:dPt>
            <c:idx val="26"/>
            <c:invertIfNegative val="0"/>
            <c:bubble3D val="0"/>
            <c:spPr>
              <a:solidFill>
                <a:srgbClr val="D2D2D2"/>
              </a:solidFill>
              <a:ln>
                <a:noFill/>
              </a:ln>
            </c:spPr>
          </c:dPt>
          <c:dPt>
            <c:idx val="27"/>
            <c:invertIfNegative val="0"/>
            <c:bubble3D val="0"/>
            <c:spPr>
              <a:solidFill>
                <a:srgbClr val="D2D2D2"/>
              </a:solidFill>
              <a:ln>
                <a:noFill/>
              </a:ln>
            </c:spPr>
          </c:dPt>
          <c:dPt>
            <c:idx val="28"/>
            <c:invertIfNegative val="0"/>
            <c:bubble3D val="0"/>
            <c:spPr>
              <a:solidFill>
                <a:srgbClr val="D2D2D2"/>
              </a:solidFill>
              <a:ln>
                <a:noFill/>
              </a:ln>
            </c:spPr>
          </c:dPt>
          <c:dPt>
            <c:idx val="29"/>
            <c:invertIfNegative val="0"/>
            <c:bubble3D val="0"/>
            <c:spPr>
              <a:solidFill>
                <a:srgbClr val="D2D2D2"/>
              </a:solidFill>
              <a:ln>
                <a:noFill/>
              </a:ln>
            </c:spPr>
          </c:dPt>
          <c:dPt>
            <c:idx val="30"/>
            <c:invertIfNegative val="0"/>
            <c:bubble3D val="0"/>
            <c:spPr>
              <a:solidFill>
                <a:srgbClr val="D2D2D2"/>
              </a:solidFill>
              <a:ln>
                <a:noFill/>
              </a:ln>
            </c:spPr>
          </c:dPt>
          <c:dPt>
            <c:idx val="31"/>
            <c:invertIfNegative val="0"/>
            <c:bubble3D val="0"/>
            <c:spPr>
              <a:solidFill>
                <a:srgbClr val="D2D2D2"/>
              </a:solidFill>
              <a:ln>
                <a:noFill/>
              </a:ln>
            </c:spPr>
          </c:dPt>
          <c:dPt>
            <c:idx val="32"/>
            <c:invertIfNegative val="0"/>
            <c:bubble3D val="0"/>
            <c:spPr>
              <a:solidFill>
                <a:srgbClr val="D2D2D2"/>
              </a:solidFill>
              <a:ln>
                <a:noFill/>
              </a:ln>
            </c:spPr>
          </c:dPt>
          <c:dPt>
            <c:idx val="33"/>
            <c:invertIfNegative val="0"/>
            <c:bubble3D val="0"/>
            <c:spPr>
              <a:solidFill>
                <a:srgbClr val="D2D2D2"/>
              </a:solidFill>
              <a:ln>
                <a:noFill/>
              </a:ln>
            </c:spPr>
          </c:dPt>
          <c:dPt>
            <c:idx val="34"/>
            <c:invertIfNegative val="0"/>
            <c:bubble3D val="0"/>
            <c:spPr>
              <a:solidFill>
                <a:srgbClr val="D2D2D2"/>
              </a:solidFill>
              <a:ln>
                <a:noFill/>
              </a:ln>
            </c:spPr>
          </c:dPt>
          <c:dPt>
            <c:idx val="35"/>
            <c:invertIfNegative val="0"/>
            <c:bubble3D val="0"/>
            <c:spPr>
              <a:solidFill>
                <a:srgbClr val="D2D2D2"/>
              </a:solidFill>
              <a:ln>
                <a:noFill/>
              </a:ln>
            </c:spPr>
          </c:dPt>
          <c:dPt>
            <c:idx val="36"/>
            <c:invertIfNegative val="0"/>
            <c:bubble3D val="0"/>
            <c:spPr>
              <a:solidFill>
                <a:srgbClr val="D2D2D2"/>
              </a:solidFill>
              <a:ln>
                <a:noFill/>
              </a:ln>
            </c:spPr>
          </c:dPt>
          <c:dPt>
            <c:idx val="37"/>
            <c:invertIfNegative val="0"/>
            <c:bubble3D val="0"/>
            <c:spPr>
              <a:solidFill>
                <a:srgbClr val="D2D2D2"/>
              </a:solidFill>
              <a:ln>
                <a:noFill/>
              </a:ln>
            </c:spPr>
          </c:dPt>
          <c:dPt>
            <c:idx val="38"/>
            <c:invertIfNegative val="0"/>
            <c:bubble3D val="0"/>
            <c:spPr>
              <a:solidFill>
                <a:srgbClr val="D2D2D2"/>
              </a:solidFill>
              <a:ln>
                <a:noFill/>
              </a:ln>
            </c:spPr>
          </c:dPt>
          <c:dPt>
            <c:idx val="39"/>
            <c:invertIfNegative val="0"/>
            <c:bubble3D val="0"/>
            <c:spPr>
              <a:solidFill>
                <a:srgbClr val="D2D2D2"/>
              </a:solidFill>
              <a:ln>
                <a:noFill/>
              </a:ln>
            </c:spPr>
          </c:dPt>
          <c:dPt>
            <c:idx val="40"/>
            <c:invertIfNegative val="0"/>
            <c:bubble3D val="0"/>
            <c:spPr>
              <a:solidFill>
                <a:srgbClr val="D2D2D2"/>
              </a:solidFill>
              <a:ln>
                <a:noFill/>
              </a:ln>
            </c:spPr>
          </c:dPt>
          <c:dPt>
            <c:idx val="41"/>
            <c:invertIfNegative val="0"/>
            <c:bubble3D val="0"/>
            <c:spPr>
              <a:solidFill>
                <a:srgbClr val="D2D2D2"/>
              </a:solidFill>
              <a:ln>
                <a:noFill/>
              </a:ln>
            </c:spPr>
          </c:dPt>
          <c:dPt>
            <c:idx val="42"/>
            <c:invertIfNegative val="0"/>
            <c:bubble3D val="0"/>
            <c:spPr>
              <a:solidFill>
                <a:srgbClr val="D2D2D2"/>
              </a:solidFill>
              <a:ln>
                <a:noFill/>
              </a:ln>
            </c:spPr>
          </c:dPt>
          <c:dPt>
            <c:idx val="43"/>
            <c:invertIfNegative val="0"/>
            <c:bubble3D val="0"/>
            <c:spPr>
              <a:solidFill>
                <a:srgbClr val="D2D2D2"/>
              </a:solidFill>
              <a:ln>
                <a:noFill/>
              </a:ln>
            </c:spPr>
          </c:dPt>
          <c:dPt>
            <c:idx val="44"/>
            <c:invertIfNegative val="0"/>
            <c:bubble3D val="0"/>
            <c:spPr>
              <a:solidFill>
                <a:srgbClr val="D2D2D2"/>
              </a:solidFill>
              <a:ln>
                <a:noFill/>
              </a:ln>
            </c:spPr>
          </c:dPt>
          <c:dPt>
            <c:idx val="45"/>
            <c:invertIfNegative val="0"/>
            <c:bubble3D val="0"/>
            <c:spPr>
              <a:solidFill>
                <a:srgbClr val="D2D2D2"/>
              </a:solidFill>
              <a:ln>
                <a:noFill/>
              </a:ln>
            </c:spPr>
          </c:dPt>
          <c:dPt>
            <c:idx val="46"/>
            <c:invertIfNegative val="0"/>
            <c:bubble3D val="0"/>
            <c:spPr>
              <a:solidFill>
                <a:srgbClr val="D2D2D2"/>
              </a:solidFill>
              <a:ln>
                <a:noFill/>
              </a:ln>
            </c:spPr>
          </c:dPt>
          <c:dPt>
            <c:idx val="47"/>
            <c:invertIfNegative val="0"/>
            <c:bubble3D val="0"/>
            <c:spPr>
              <a:solidFill>
                <a:srgbClr val="D2D2D2"/>
              </a:solidFill>
              <a:ln>
                <a:noFill/>
              </a:ln>
            </c:spPr>
          </c:dPt>
          <c:dPt>
            <c:idx val="48"/>
            <c:invertIfNegative val="0"/>
            <c:bubble3D val="0"/>
            <c:spPr>
              <a:solidFill>
                <a:srgbClr val="D2D2D2"/>
              </a:solidFill>
              <a:ln>
                <a:noFill/>
              </a:ln>
            </c:spPr>
          </c:dPt>
          <c:dPt>
            <c:idx val="49"/>
            <c:invertIfNegative val="0"/>
            <c:bubble3D val="0"/>
            <c:spPr>
              <a:solidFill>
                <a:srgbClr val="D2D2D2"/>
              </a:solidFill>
              <a:ln>
                <a:noFill/>
              </a:ln>
            </c:spPr>
          </c:dPt>
          <c:dPt>
            <c:idx val="50"/>
            <c:invertIfNegative val="0"/>
            <c:bubble3D val="0"/>
            <c:spPr>
              <a:solidFill>
                <a:srgbClr val="FFFA00"/>
              </a:solidFill>
              <a:ln>
                <a:noFill/>
              </a:ln>
            </c:spPr>
          </c:dPt>
          <c:val>
            <c:numRef>
              <c:f>'State-Year Table'!$J$4:$J$54</c:f>
              <c:numCache>
                <c:formatCode>_(* #,##0_);_(* \(#,##0\);_(* "-"??_);_(@_)</c:formatCode>
                <c:ptCount val="51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  <c:pt idx="22">
                  <c:v>100</c:v>
                </c:pt>
                <c:pt idx="23">
                  <c:v>100</c:v>
                </c:pt>
                <c:pt idx="24">
                  <c:v>100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  <c:pt idx="28">
                  <c:v>100</c:v>
                </c:pt>
                <c:pt idx="29">
                  <c:v>100</c:v>
                </c:pt>
                <c:pt idx="30">
                  <c:v>100</c:v>
                </c:pt>
                <c:pt idx="31">
                  <c:v>100</c:v>
                </c:pt>
                <c:pt idx="32">
                  <c:v>100</c:v>
                </c:pt>
                <c:pt idx="33">
                  <c:v>100</c:v>
                </c:pt>
                <c:pt idx="34">
                  <c:v>100</c:v>
                </c:pt>
                <c:pt idx="35">
                  <c:v>100</c:v>
                </c:pt>
                <c:pt idx="36">
                  <c:v>100</c:v>
                </c:pt>
                <c:pt idx="37">
                  <c:v>100</c:v>
                </c:pt>
                <c:pt idx="38">
                  <c:v>100</c:v>
                </c:pt>
                <c:pt idx="39">
                  <c:v>100</c:v>
                </c:pt>
                <c:pt idx="40">
                  <c:v>100</c:v>
                </c:pt>
                <c:pt idx="41">
                  <c:v>100</c:v>
                </c:pt>
                <c:pt idx="42">
                  <c:v>100</c:v>
                </c:pt>
                <c:pt idx="43">
                  <c:v>100</c:v>
                </c:pt>
                <c:pt idx="44">
                  <c:v>100</c:v>
                </c:pt>
                <c:pt idx="45">
                  <c:v>100</c:v>
                </c:pt>
                <c:pt idx="46">
                  <c:v>100</c:v>
                </c:pt>
                <c:pt idx="47">
                  <c:v>100</c:v>
                </c:pt>
                <c:pt idx="48">
                  <c:v>100</c:v>
                </c:pt>
                <c:pt idx="49">
                  <c:v>100</c:v>
                </c:pt>
                <c:pt idx="50">
                  <c:v>100</c:v>
                </c:pt>
              </c:numCache>
            </c:numRef>
          </c:val>
        </c:ser>
        <c:ser>
          <c:idx val="1"/>
          <c:order val="1"/>
          <c:spPr>
            <a:solidFill>
              <a:schemeClr val="bg1"/>
            </a:solidFill>
          </c:spPr>
          <c:invertIfNegative val="0"/>
          <c:val>
            <c:numRef>
              <c:f>'State-Year Table'!$K$4:$K$54</c:f>
              <c:numCache>
                <c:formatCode>General</c:formatCode>
                <c:ptCount val="51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  <c:pt idx="8">
                  <c:v>50</c:v>
                </c:pt>
                <c:pt idx="9">
                  <c:v>50</c:v>
                </c:pt>
                <c:pt idx="10">
                  <c:v>50</c:v>
                </c:pt>
                <c:pt idx="11">
                  <c:v>50</c:v>
                </c:pt>
                <c:pt idx="12">
                  <c:v>50</c:v>
                </c:pt>
                <c:pt idx="13">
                  <c:v>50</c:v>
                </c:pt>
                <c:pt idx="14">
                  <c:v>50</c:v>
                </c:pt>
                <c:pt idx="15">
                  <c:v>50</c:v>
                </c:pt>
                <c:pt idx="16">
                  <c:v>50</c:v>
                </c:pt>
                <c:pt idx="17">
                  <c:v>50</c:v>
                </c:pt>
                <c:pt idx="18">
                  <c:v>50</c:v>
                </c:pt>
                <c:pt idx="19">
                  <c:v>50</c:v>
                </c:pt>
                <c:pt idx="20">
                  <c:v>50</c:v>
                </c:pt>
                <c:pt idx="21">
                  <c:v>50</c:v>
                </c:pt>
                <c:pt idx="22">
                  <c:v>50</c:v>
                </c:pt>
                <c:pt idx="23">
                  <c:v>50</c:v>
                </c:pt>
                <c:pt idx="24">
                  <c:v>50</c:v>
                </c:pt>
                <c:pt idx="25">
                  <c:v>50</c:v>
                </c:pt>
                <c:pt idx="26">
                  <c:v>50</c:v>
                </c:pt>
                <c:pt idx="27">
                  <c:v>50</c:v>
                </c:pt>
                <c:pt idx="28">
                  <c:v>50</c:v>
                </c:pt>
                <c:pt idx="29">
                  <c:v>50</c:v>
                </c:pt>
                <c:pt idx="30">
                  <c:v>50</c:v>
                </c:pt>
                <c:pt idx="31">
                  <c:v>50</c:v>
                </c:pt>
                <c:pt idx="32">
                  <c:v>50</c:v>
                </c:pt>
                <c:pt idx="33">
                  <c:v>50</c:v>
                </c:pt>
                <c:pt idx="34">
                  <c:v>50</c:v>
                </c:pt>
                <c:pt idx="35">
                  <c:v>50</c:v>
                </c:pt>
                <c:pt idx="36">
                  <c:v>50</c:v>
                </c:pt>
                <c:pt idx="37">
                  <c:v>50</c:v>
                </c:pt>
                <c:pt idx="38">
                  <c:v>50</c:v>
                </c:pt>
                <c:pt idx="39">
                  <c:v>50</c:v>
                </c:pt>
                <c:pt idx="40">
                  <c:v>50</c:v>
                </c:pt>
                <c:pt idx="41">
                  <c:v>50</c:v>
                </c:pt>
                <c:pt idx="42">
                  <c:v>50</c:v>
                </c:pt>
                <c:pt idx="43">
                  <c:v>50</c:v>
                </c:pt>
                <c:pt idx="44">
                  <c:v>50</c:v>
                </c:pt>
                <c:pt idx="45">
                  <c:v>50</c:v>
                </c:pt>
                <c:pt idx="46">
                  <c:v>50</c:v>
                </c:pt>
                <c:pt idx="47">
                  <c:v>50</c:v>
                </c:pt>
                <c:pt idx="48">
                  <c:v>50</c:v>
                </c:pt>
                <c:pt idx="49">
                  <c:v>50</c:v>
                </c:pt>
                <c:pt idx="50">
                  <c:v>50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264278784"/>
        <c:axId val="264280320"/>
      </c:barChart>
      <c:catAx>
        <c:axId val="264278784"/>
        <c:scaling>
          <c:orientation val="minMax"/>
        </c:scaling>
        <c:delete val="1"/>
        <c:axPos val="b"/>
        <c:majorTickMark val="out"/>
        <c:minorTickMark val="none"/>
        <c:tickLblPos val="nextTo"/>
        <c:crossAx val="264280320"/>
        <c:crosses val="autoZero"/>
        <c:auto val="1"/>
        <c:lblAlgn val="ctr"/>
        <c:lblOffset val="100"/>
        <c:noMultiLvlLbl val="0"/>
      </c:catAx>
      <c:valAx>
        <c:axId val="264280320"/>
        <c:scaling>
          <c:orientation val="minMax"/>
          <c:max val="150"/>
          <c:min val="0"/>
        </c:scaling>
        <c:delete val="1"/>
        <c:axPos val="l"/>
        <c:numFmt formatCode="_(* #,##0_);_(* \(#,##0\);_(* &quot;-&quot;??_);_(@_)" sourceLinked="1"/>
        <c:majorTickMark val="none"/>
        <c:minorTickMark val="none"/>
        <c:tickLblPos val="nextTo"/>
        <c:crossAx val="264278784"/>
        <c:crosses val="autoZero"/>
        <c:crossBetween val="between"/>
        <c:majorUnit val="20"/>
      </c:valAx>
      <c:spPr>
        <a:solidFill>
          <a:schemeClr val="bg1"/>
        </a:solidFill>
        <a:ln>
          <a:noFill/>
        </a:ln>
      </c:spPr>
    </c:plotArea>
    <c:plotVisOnly val="0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551084</xdr:colOff>
      <xdr:row>54</xdr:row>
      <xdr:rowOff>67231</xdr:rowOff>
    </xdr:from>
    <xdr:to>
      <xdr:col>6</xdr:col>
      <xdr:colOff>79541</xdr:colOff>
      <xdr:row>56</xdr:row>
      <xdr:rowOff>51081</xdr:rowOff>
    </xdr:to>
    <xdr:sp macro="" textlink="">
      <xdr:nvSpPr>
        <xdr:cNvPr id="273" name="TextBox 272"/>
        <xdr:cNvSpPr txBox="1"/>
      </xdr:nvSpPr>
      <xdr:spPr>
        <a:xfrm>
          <a:off x="667501" y="10153148"/>
          <a:ext cx="2417707" cy="237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n-US" sz="900" b="1">
              <a:solidFill>
                <a:schemeClr val="bg2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Select up to 4 states to compare:</a:t>
          </a:r>
        </a:p>
        <a:p>
          <a:pPr algn="r"/>
          <a:endParaRPr lang="en-US" sz="900" b="1">
            <a:solidFill>
              <a:schemeClr val="bg2">
                <a:lumMod val="50000"/>
              </a:schemeClr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 fPrintsWithSheet="0"/>
  </xdr:twoCellAnchor>
  <xdr:twoCellAnchor>
    <xdr:from>
      <xdr:col>6</xdr:col>
      <xdr:colOff>63500</xdr:colOff>
      <xdr:row>116</xdr:row>
      <xdr:rowOff>84667</xdr:rowOff>
    </xdr:from>
    <xdr:to>
      <xdr:col>21</xdr:col>
      <xdr:colOff>709082</xdr:colOff>
      <xdr:row>137</xdr:row>
      <xdr:rowOff>84667</xdr:rowOff>
    </xdr:to>
    <xdr:graphicFrame macro="">
      <xdr:nvGraphicFramePr>
        <xdr:cNvPr id="281" name="Chart 28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412750</xdr:colOff>
      <xdr:row>8</xdr:row>
      <xdr:rowOff>148167</xdr:rowOff>
    </xdr:from>
    <xdr:to>
      <xdr:col>20</xdr:col>
      <xdr:colOff>224214</xdr:colOff>
      <xdr:row>45</xdr:row>
      <xdr:rowOff>168331</xdr:rowOff>
    </xdr:to>
    <xdr:grpSp>
      <xdr:nvGrpSpPr>
        <xdr:cNvPr id="201" name="Group 200"/>
        <xdr:cNvGrpSpPr>
          <a:grpSpLocks noChangeAspect="1"/>
        </xdr:cNvGrpSpPr>
      </xdr:nvGrpSpPr>
      <xdr:grpSpPr>
        <a:xfrm>
          <a:off x="524213" y="1901172"/>
          <a:ext cx="11535320" cy="6778861"/>
          <a:chOff x="156882" y="637132"/>
          <a:chExt cx="30599343" cy="20463544"/>
        </a:xfrm>
        <a:noFill/>
      </xdr:grpSpPr>
      <xdr:grpSp>
        <xdr:nvGrpSpPr>
          <xdr:cNvPr id="18" name="Group 17"/>
          <xdr:cNvGrpSpPr/>
        </xdr:nvGrpSpPr>
        <xdr:grpSpPr>
          <a:xfrm>
            <a:off x="752474" y="637132"/>
            <a:ext cx="7534276" cy="12482981"/>
            <a:chOff x="752474" y="637132"/>
            <a:chExt cx="7534276" cy="12482981"/>
          </a:xfrm>
          <a:grpFill/>
        </xdr:grpSpPr>
        <xdr:grpSp>
          <xdr:nvGrpSpPr>
            <xdr:cNvPr id="9" name="Group 8"/>
            <xdr:cNvGrpSpPr/>
          </xdr:nvGrpSpPr>
          <xdr:grpSpPr>
            <a:xfrm>
              <a:off x="2256952" y="637132"/>
              <a:ext cx="3743797" cy="2725193"/>
              <a:chOff x="2256952" y="637132"/>
              <a:chExt cx="3743797" cy="2725193"/>
            </a:xfrm>
            <a:grpFill/>
          </xdr:grpSpPr>
          <xdr:sp macro="" textlink="">
            <xdr:nvSpPr>
              <xdr:cNvPr id="6" name="Freeform 5"/>
              <xdr:cNvSpPr/>
            </xdr:nvSpPr>
            <xdr:spPr>
              <a:xfrm>
                <a:off x="2256952" y="637132"/>
                <a:ext cx="3743797" cy="2725193"/>
              </a:xfrm>
              <a:custGeom>
                <a:avLst/>
                <a:gdLst>
                  <a:gd name="connsiteX0" fmla="*/ 1181100 w 4229100"/>
                  <a:gd name="connsiteY0" fmla="*/ 0 h 2819400"/>
                  <a:gd name="connsiteX1" fmla="*/ 0 w 4229100"/>
                  <a:gd name="connsiteY1" fmla="*/ 619125 h 2819400"/>
                  <a:gd name="connsiteX2" fmla="*/ 981075 w 4229100"/>
                  <a:gd name="connsiteY2" fmla="*/ 2324100 h 2819400"/>
                  <a:gd name="connsiteX3" fmla="*/ 3733800 w 4229100"/>
                  <a:gd name="connsiteY3" fmla="*/ 2819400 h 2819400"/>
                  <a:gd name="connsiteX4" fmla="*/ 4229100 w 4229100"/>
                  <a:gd name="connsiteY4" fmla="*/ 723900 h 2819400"/>
                  <a:gd name="connsiteX5" fmla="*/ 1181100 w 4229100"/>
                  <a:gd name="connsiteY5" fmla="*/ 0 h 2819400"/>
                  <a:gd name="connsiteX0" fmla="*/ 571500 w 3619500"/>
                  <a:gd name="connsiteY0" fmla="*/ 0 h 2819400"/>
                  <a:gd name="connsiteX1" fmla="*/ 0 w 3619500"/>
                  <a:gd name="connsiteY1" fmla="*/ 1133475 h 2819400"/>
                  <a:gd name="connsiteX2" fmla="*/ 371475 w 3619500"/>
                  <a:gd name="connsiteY2" fmla="*/ 2324100 h 2819400"/>
                  <a:gd name="connsiteX3" fmla="*/ 3124200 w 3619500"/>
                  <a:gd name="connsiteY3" fmla="*/ 2819400 h 2819400"/>
                  <a:gd name="connsiteX4" fmla="*/ 3619500 w 3619500"/>
                  <a:gd name="connsiteY4" fmla="*/ 723900 h 2819400"/>
                  <a:gd name="connsiteX5" fmla="*/ 571500 w 3619500"/>
                  <a:gd name="connsiteY5" fmla="*/ 0 h 2819400"/>
                  <a:gd name="connsiteX0" fmla="*/ 457200 w 3619500"/>
                  <a:gd name="connsiteY0" fmla="*/ 0 h 2486025"/>
                  <a:gd name="connsiteX1" fmla="*/ 0 w 3619500"/>
                  <a:gd name="connsiteY1" fmla="*/ 800100 h 2486025"/>
                  <a:gd name="connsiteX2" fmla="*/ 371475 w 3619500"/>
                  <a:gd name="connsiteY2" fmla="*/ 1990725 h 2486025"/>
                  <a:gd name="connsiteX3" fmla="*/ 3124200 w 3619500"/>
                  <a:gd name="connsiteY3" fmla="*/ 2486025 h 2486025"/>
                  <a:gd name="connsiteX4" fmla="*/ 3619500 w 3619500"/>
                  <a:gd name="connsiteY4" fmla="*/ 390525 h 2486025"/>
                  <a:gd name="connsiteX5" fmla="*/ 457200 w 3619500"/>
                  <a:gd name="connsiteY5" fmla="*/ 0 h 2486025"/>
                  <a:gd name="connsiteX0" fmla="*/ 923925 w 3619500"/>
                  <a:gd name="connsiteY0" fmla="*/ 0 h 2733675"/>
                  <a:gd name="connsiteX1" fmla="*/ 0 w 3619500"/>
                  <a:gd name="connsiteY1" fmla="*/ 1047750 h 2733675"/>
                  <a:gd name="connsiteX2" fmla="*/ 371475 w 3619500"/>
                  <a:gd name="connsiteY2" fmla="*/ 2238375 h 2733675"/>
                  <a:gd name="connsiteX3" fmla="*/ 3124200 w 3619500"/>
                  <a:gd name="connsiteY3" fmla="*/ 2733675 h 2733675"/>
                  <a:gd name="connsiteX4" fmla="*/ 3619500 w 3619500"/>
                  <a:gd name="connsiteY4" fmla="*/ 638175 h 2733675"/>
                  <a:gd name="connsiteX5" fmla="*/ 923925 w 3619500"/>
                  <a:gd name="connsiteY5" fmla="*/ 0 h 2733675"/>
                  <a:gd name="connsiteX0" fmla="*/ 923925 w 3600450"/>
                  <a:gd name="connsiteY0" fmla="*/ 0 h 2733675"/>
                  <a:gd name="connsiteX1" fmla="*/ 0 w 3600450"/>
                  <a:gd name="connsiteY1" fmla="*/ 1047750 h 2733675"/>
                  <a:gd name="connsiteX2" fmla="*/ 371475 w 3600450"/>
                  <a:gd name="connsiteY2" fmla="*/ 2238375 h 2733675"/>
                  <a:gd name="connsiteX3" fmla="*/ 3124200 w 3600450"/>
                  <a:gd name="connsiteY3" fmla="*/ 2733675 h 2733675"/>
                  <a:gd name="connsiteX4" fmla="*/ 3600450 w 3600450"/>
                  <a:gd name="connsiteY4" fmla="*/ 666750 h 2733675"/>
                  <a:gd name="connsiteX5" fmla="*/ 923925 w 3600450"/>
                  <a:gd name="connsiteY5" fmla="*/ 0 h 2733675"/>
                  <a:gd name="connsiteX0" fmla="*/ 923925 w 3600450"/>
                  <a:gd name="connsiteY0" fmla="*/ 0 h 2733675"/>
                  <a:gd name="connsiteX1" fmla="*/ 0 w 3600450"/>
                  <a:gd name="connsiteY1" fmla="*/ 1047750 h 2733675"/>
                  <a:gd name="connsiteX2" fmla="*/ 371475 w 3600450"/>
                  <a:gd name="connsiteY2" fmla="*/ 2238375 h 2733675"/>
                  <a:gd name="connsiteX3" fmla="*/ 3124200 w 3600450"/>
                  <a:gd name="connsiteY3" fmla="*/ 2733675 h 2733675"/>
                  <a:gd name="connsiteX4" fmla="*/ 3600450 w 3600450"/>
                  <a:gd name="connsiteY4" fmla="*/ 666750 h 2733675"/>
                  <a:gd name="connsiteX5" fmla="*/ 923925 w 3600450"/>
                  <a:gd name="connsiteY5" fmla="*/ 0 h 2733675"/>
                  <a:gd name="connsiteX0" fmla="*/ 933450 w 3600450"/>
                  <a:gd name="connsiteY0" fmla="*/ 0 h 2695575"/>
                  <a:gd name="connsiteX1" fmla="*/ 0 w 3600450"/>
                  <a:gd name="connsiteY1" fmla="*/ 1009650 h 2695575"/>
                  <a:gd name="connsiteX2" fmla="*/ 371475 w 3600450"/>
                  <a:gd name="connsiteY2" fmla="*/ 2200275 h 2695575"/>
                  <a:gd name="connsiteX3" fmla="*/ 3124200 w 3600450"/>
                  <a:gd name="connsiteY3" fmla="*/ 2695575 h 2695575"/>
                  <a:gd name="connsiteX4" fmla="*/ 3600450 w 3600450"/>
                  <a:gd name="connsiteY4" fmla="*/ 628650 h 2695575"/>
                  <a:gd name="connsiteX5" fmla="*/ 933450 w 3600450"/>
                  <a:gd name="connsiteY5" fmla="*/ 0 h 2695575"/>
                  <a:gd name="connsiteX0" fmla="*/ 933450 w 3600450"/>
                  <a:gd name="connsiteY0" fmla="*/ 0 h 2695575"/>
                  <a:gd name="connsiteX1" fmla="*/ 0 w 3600450"/>
                  <a:gd name="connsiteY1" fmla="*/ 1009650 h 2695575"/>
                  <a:gd name="connsiteX2" fmla="*/ 371475 w 3600450"/>
                  <a:gd name="connsiteY2" fmla="*/ 2200275 h 2695575"/>
                  <a:gd name="connsiteX3" fmla="*/ 3124200 w 3600450"/>
                  <a:gd name="connsiteY3" fmla="*/ 2695575 h 2695575"/>
                  <a:gd name="connsiteX4" fmla="*/ 3600450 w 3600450"/>
                  <a:gd name="connsiteY4" fmla="*/ 628650 h 2695575"/>
                  <a:gd name="connsiteX5" fmla="*/ 933450 w 3600450"/>
                  <a:gd name="connsiteY5" fmla="*/ 0 h 2695575"/>
                  <a:gd name="connsiteX0" fmla="*/ 933450 w 3600450"/>
                  <a:gd name="connsiteY0" fmla="*/ 0 h 2695575"/>
                  <a:gd name="connsiteX1" fmla="*/ 0 w 3600450"/>
                  <a:gd name="connsiteY1" fmla="*/ 1009650 h 2695575"/>
                  <a:gd name="connsiteX2" fmla="*/ 371475 w 3600450"/>
                  <a:gd name="connsiteY2" fmla="*/ 2200275 h 2695575"/>
                  <a:gd name="connsiteX3" fmla="*/ 2247900 w 3600450"/>
                  <a:gd name="connsiteY3" fmla="*/ 2476500 h 2695575"/>
                  <a:gd name="connsiteX4" fmla="*/ 3124200 w 3600450"/>
                  <a:gd name="connsiteY4" fmla="*/ 2695575 h 2695575"/>
                  <a:gd name="connsiteX5" fmla="*/ 3600450 w 3600450"/>
                  <a:gd name="connsiteY5" fmla="*/ 628650 h 2695575"/>
                  <a:gd name="connsiteX6" fmla="*/ 933450 w 3600450"/>
                  <a:gd name="connsiteY6" fmla="*/ 0 h 2695575"/>
                  <a:gd name="connsiteX0" fmla="*/ 933450 w 3600450"/>
                  <a:gd name="connsiteY0" fmla="*/ 0 h 2695575"/>
                  <a:gd name="connsiteX1" fmla="*/ 0 w 3600450"/>
                  <a:gd name="connsiteY1" fmla="*/ 1009650 h 2695575"/>
                  <a:gd name="connsiteX2" fmla="*/ 371475 w 3600450"/>
                  <a:gd name="connsiteY2" fmla="*/ 2200275 h 2695575"/>
                  <a:gd name="connsiteX3" fmla="*/ 2247900 w 3600450"/>
                  <a:gd name="connsiteY3" fmla="*/ 2476500 h 2695575"/>
                  <a:gd name="connsiteX4" fmla="*/ 3124200 w 3600450"/>
                  <a:gd name="connsiteY4" fmla="*/ 2695575 h 2695575"/>
                  <a:gd name="connsiteX5" fmla="*/ 3600450 w 3600450"/>
                  <a:gd name="connsiteY5" fmla="*/ 628650 h 2695575"/>
                  <a:gd name="connsiteX6" fmla="*/ 933450 w 3600450"/>
                  <a:gd name="connsiteY6" fmla="*/ 0 h 2695575"/>
                  <a:gd name="connsiteX0" fmla="*/ 933450 w 3600450"/>
                  <a:gd name="connsiteY0" fmla="*/ 0 h 2695575"/>
                  <a:gd name="connsiteX1" fmla="*/ 0 w 3600450"/>
                  <a:gd name="connsiteY1" fmla="*/ 1009650 h 2695575"/>
                  <a:gd name="connsiteX2" fmla="*/ 371475 w 3600450"/>
                  <a:gd name="connsiteY2" fmla="*/ 2200275 h 2695575"/>
                  <a:gd name="connsiteX3" fmla="*/ 2181225 w 3600450"/>
                  <a:gd name="connsiteY3" fmla="*/ 2447925 h 2695575"/>
                  <a:gd name="connsiteX4" fmla="*/ 3124200 w 3600450"/>
                  <a:gd name="connsiteY4" fmla="*/ 2695575 h 2695575"/>
                  <a:gd name="connsiteX5" fmla="*/ 3600450 w 3600450"/>
                  <a:gd name="connsiteY5" fmla="*/ 628650 h 2695575"/>
                  <a:gd name="connsiteX6" fmla="*/ 933450 w 3600450"/>
                  <a:gd name="connsiteY6" fmla="*/ 0 h 2695575"/>
                  <a:gd name="connsiteX0" fmla="*/ 933450 w 3600450"/>
                  <a:gd name="connsiteY0" fmla="*/ 0 h 2695575"/>
                  <a:gd name="connsiteX1" fmla="*/ 0 w 3600450"/>
                  <a:gd name="connsiteY1" fmla="*/ 1009650 h 2695575"/>
                  <a:gd name="connsiteX2" fmla="*/ 371475 w 3600450"/>
                  <a:gd name="connsiteY2" fmla="*/ 2200275 h 2695575"/>
                  <a:gd name="connsiteX3" fmla="*/ 2181225 w 3600450"/>
                  <a:gd name="connsiteY3" fmla="*/ 2447925 h 2695575"/>
                  <a:gd name="connsiteX4" fmla="*/ 3124200 w 3600450"/>
                  <a:gd name="connsiteY4" fmla="*/ 2695575 h 2695575"/>
                  <a:gd name="connsiteX5" fmla="*/ 3600450 w 3600450"/>
                  <a:gd name="connsiteY5" fmla="*/ 628650 h 2695575"/>
                  <a:gd name="connsiteX6" fmla="*/ 933450 w 3600450"/>
                  <a:gd name="connsiteY6" fmla="*/ 0 h 2695575"/>
                  <a:gd name="connsiteX0" fmla="*/ 933450 w 3600450"/>
                  <a:gd name="connsiteY0" fmla="*/ 0 h 2695575"/>
                  <a:gd name="connsiteX1" fmla="*/ 0 w 3600450"/>
                  <a:gd name="connsiteY1" fmla="*/ 1009650 h 2695575"/>
                  <a:gd name="connsiteX2" fmla="*/ 371475 w 3600450"/>
                  <a:gd name="connsiteY2" fmla="*/ 2200275 h 2695575"/>
                  <a:gd name="connsiteX3" fmla="*/ 2181225 w 3600450"/>
                  <a:gd name="connsiteY3" fmla="*/ 2447925 h 2695575"/>
                  <a:gd name="connsiteX4" fmla="*/ 3124200 w 3600450"/>
                  <a:gd name="connsiteY4" fmla="*/ 2695575 h 2695575"/>
                  <a:gd name="connsiteX5" fmla="*/ 3600450 w 3600450"/>
                  <a:gd name="connsiteY5" fmla="*/ 628650 h 2695575"/>
                  <a:gd name="connsiteX6" fmla="*/ 933450 w 3600450"/>
                  <a:gd name="connsiteY6" fmla="*/ 0 h 2695575"/>
                  <a:gd name="connsiteX0" fmla="*/ 933450 w 3600450"/>
                  <a:gd name="connsiteY0" fmla="*/ 0 h 2695575"/>
                  <a:gd name="connsiteX1" fmla="*/ 0 w 3600450"/>
                  <a:gd name="connsiteY1" fmla="*/ 1009650 h 2695575"/>
                  <a:gd name="connsiteX2" fmla="*/ 371475 w 3600450"/>
                  <a:gd name="connsiteY2" fmla="*/ 2200275 h 2695575"/>
                  <a:gd name="connsiteX3" fmla="*/ 1390650 w 3600450"/>
                  <a:gd name="connsiteY3" fmla="*/ 2447925 h 2695575"/>
                  <a:gd name="connsiteX4" fmla="*/ 2181225 w 3600450"/>
                  <a:gd name="connsiteY4" fmla="*/ 2447925 h 2695575"/>
                  <a:gd name="connsiteX5" fmla="*/ 3124200 w 3600450"/>
                  <a:gd name="connsiteY5" fmla="*/ 2695575 h 2695575"/>
                  <a:gd name="connsiteX6" fmla="*/ 3600450 w 3600450"/>
                  <a:gd name="connsiteY6" fmla="*/ 628650 h 2695575"/>
                  <a:gd name="connsiteX7" fmla="*/ 933450 w 3600450"/>
                  <a:gd name="connsiteY7" fmla="*/ 0 h 2695575"/>
                  <a:gd name="connsiteX0" fmla="*/ 933450 w 3600450"/>
                  <a:gd name="connsiteY0" fmla="*/ 0 h 2695575"/>
                  <a:gd name="connsiteX1" fmla="*/ 0 w 3600450"/>
                  <a:gd name="connsiteY1" fmla="*/ 1009650 h 2695575"/>
                  <a:gd name="connsiteX2" fmla="*/ 371475 w 3600450"/>
                  <a:gd name="connsiteY2" fmla="*/ 2200275 h 2695575"/>
                  <a:gd name="connsiteX3" fmla="*/ 1390650 w 3600450"/>
                  <a:gd name="connsiteY3" fmla="*/ 2447925 h 2695575"/>
                  <a:gd name="connsiteX4" fmla="*/ 2181225 w 3600450"/>
                  <a:gd name="connsiteY4" fmla="*/ 2447925 h 2695575"/>
                  <a:gd name="connsiteX5" fmla="*/ 3124200 w 3600450"/>
                  <a:gd name="connsiteY5" fmla="*/ 2695575 h 2695575"/>
                  <a:gd name="connsiteX6" fmla="*/ 3600450 w 3600450"/>
                  <a:gd name="connsiteY6" fmla="*/ 628650 h 2695575"/>
                  <a:gd name="connsiteX7" fmla="*/ 933450 w 3600450"/>
                  <a:gd name="connsiteY7" fmla="*/ 0 h 2695575"/>
                  <a:gd name="connsiteX0" fmla="*/ 933450 w 3600450"/>
                  <a:gd name="connsiteY0" fmla="*/ 0 h 2695575"/>
                  <a:gd name="connsiteX1" fmla="*/ 0 w 3600450"/>
                  <a:gd name="connsiteY1" fmla="*/ 1009650 h 2695575"/>
                  <a:gd name="connsiteX2" fmla="*/ 371475 w 3600450"/>
                  <a:gd name="connsiteY2" fmla="*/ 2200275 h 2695575"/>
                  <a:gd name="connsiteX3" fmla="*/ 771525 w 3600450"/>
                  <a:gd name="connsiteY3" fmla="*/ 2305050 h 2695575"/>
                  <a:gd name="connsiteX4" fmla="*/ 1390650 w 3600450"/>
                  <a:gd name="connsiteY4" fmla="*/ 2447925 h 2695575"/>
                  <a:gd name="connsiteX5" fmla="*/ 2181225 w 3600450"/>
                  <a:gd name="connsiteY5" fmla="*/ 2447925 h 2695575"/>
                  <a:gd name="connsiteX6" fmla="*/ 3124200 w 3600450"/>
                  <a:gd name="connsiteY6" fmla="*/ 2695575 h 2695575"/>
                  <a:gd name="connsiteX7" fmla="*/ 3600450 w 3600450"/>
                  <a:gd name="connsiteY7" fmla="*/ 628650 h 2695575"/>
                  <a:gd name="connsiteX8" fmla="*/ 933450 w 3600450"/>
                  <a:gd name="connsiteY8" fmla="*/ 0 h 2695575"/>
                  <a:gd name="connsiteX0" fmla="*/ 933450 w 3600450"/>
                  <a:gd name="connsiteY0" fmla="*/ 0 h 2695575"/>
                  <a:gd name="connsiteX1" fmla="*/ 0 w 3600450"/>
                  <a:gd name="connsiteY1" fmla="*/ 1009650 h 2695575"/>
                  <a:gd name="connsiteX2" fmla="*/ 371475 w 3600450"/>
                  <a:gd name="connsiteY2" fmla="*/ 2200275 h 2695575"/>
                  <a:gd name="connsiteX3" fmla="*/ 771525 w 3600450"/>
                  <a:gd name="connsiteY3" fmla="*/ 2305050 h 2695575"/>
                  <a:gd name="connsiteX4" fmla="*/ 1162050 w 3600450"/>
                  <a:gd name="connsiteY4" fmla="*/ 2457450 h 2695575"/>
                  <a:gd name="connsiteX5" fmla="*/ 1390650 w 3600450"/>
                  <a:gd name="connsiteY5" fmla="*/ 2447925 h 2695575"/>
                  <a:gd name="connsiteX6" fmla="*/ 2181225 w 3600450"/>
                  <a:gd name="connsiteY6" fmla="*/ 2447925 h 2695575"/>
                  <a:gd name="connsiteX7" fmla="*/ 3124200 w 3600450"/>
                  <a:gd name="connsiteY7" fmla="*/ 2695575 h 2695575"/>
                  <a:gd name="connsiteX8" fmla="*/ 3600450 w 3600450"/>
                  <a:gd name="connsiteY8" fmla="*/ 628650 h 2695575"/>
                  <a:gd name="connsiteX9" fmla="*/ 933450 w 3600450"/>
                  <a:gd name="connsiteY9" fmla="*/ 0 h 2695575"/>
                  <a:gd name="connsiteX0" fmla="*/ 933450 w 3600450"/>
                  <a:gd name="connsiteY0" fmla="*/ 0 h 2695575"/>
                  <a:gd name="connsiteX1" fmla="*/ 0 w 3600450"/>
                  <a:gd name="connsiteY1" fmla="*/ 1009650 h 2695575"/>
                  <a:gd name="connsiteX2" fmla="*/ 371475 w 3600450"/>
                  <a:gd name="connsiteY2" fmla="*/ 2200275 h 2695575"/>
                  <a:gd name="connsiteX3" fmla="*/ 771525 w 3600450"/>
                  <a:gd name="connsiteY3" fmla="*/ 2305050 h 2695575"/>
                  <a:gd name="connsiteX4" fmla="*/ 1162050 w 3600450"/>
                  <a:gd name="connsiteY4" fmla="*/ 2457450 h 2695575"/>
                  <a:gd name="connsiteX5" fmla="*/ 1390650 w 3600450"/>
                  <a:gd name="connsiteY5" fmla="*/ 2447925 h 2695575"/>
                  <a:gd name="connsiteX6" fmla="*/ 2181225 w 3600450"/>
                  <a:gd name="connsiteY6" fmla="*/ 2447925 h 2695575"/>
                  <a:gd name="connsiteX7" fmla="*/ 3124200 w 3600450"/>
                  <a:gd name="connsiteY7" fmla="*/ 2695575 h 2695575"/>
                  <a:gd name="connsiteX8" fmla="*/ 3600450 w 3600450"/>
                  <a:gd name="connsiteY8" fmla="*/ 628650 h 2695575"/>
                  <a:gd name="connsiteX9" fmla="*/ 933450 w 3600450"/>
                  <a:gd name="connsiteY9" fmla="*/ 0 h 2695575"/>
                  <a:gd name="connsiteX0" fmla="*/ 933450 w 3600450"/>
                  <a:gd name="connsiteY0" fmla="*/ 0 h 2695575"/>
                  <a:gd name="connsiteX1" fmla="*/ 0 w 3600450"/>
                  <a:gd name="connsiteY1" fmla="*/ 1009650 h 2695575"/>
                  <a:gd name="connsiteX2" fmla="*/ 352425 w 3600450"/>
                  <a:gd name="connsiteY2" fmla="*/ 2162175 h 2695575"/>
                  <a:gd name="connsiteX3" fmla="*/ 771525 w 3600450"/>
                  <a:gd name="connsiteY3" fmla="*/ 2305050 h 2695575"/>
                  <a:gd name="connsiteX4" fmla="*/ 1162050 w 3600450"/>
                  <a:gd name="connsiteY4" fmla="*/ 2457450 h 2695575"/>
                  <a:gd name="connsiteX5" fmla="*/ 1390650 w 3600450"/>
                  <a:gd name="connsiteY5" fmla="*/ 2447925 h 2695575"/>
                  <a:gd name="connsiteX6" fmla="*/ 2181225 w 3600450"/>
                  <a:gd name="connsiteY6" fmla="*/ 2447925 h 2695575"/>
                  <a:gd name="connsiteX7" fmla="*/ 3124200 w 3600450"/>
                  <a:gd name="connsiteY7" fmla="*/ 2695575 h 2695575"/>
                  <a:gd name="connsiteX8" fmla="*/ 3600450 w 3600450"/>
                  <a:gd name="connsiteY8" fmla="*/ 628650 h 2695575"/>
                  <a:gd name="connsiteX9" fmla="*/ 933450 w 3600450"/>
                  <a:gd name="connsiteY9" fmla="*/ 0 h 2695575"/>
                  <a:gd name="connsiteX0" fmla="*/ 933450 w 3600450"/>
                  <a:gd name="connsiteY0" fmla="*/ 0 h 2695575"/>
                  <a:gd name="connsiteX1" fmla="*/ 0 w 3600450"/>
                  <a:gd name="connsiteY1" fmla="*/ 1009650 h 2695575"/>
                  <a:gd name="connsiteX2" fmla="*/ 352425 w 3600450"/>
                  <a:gd name="connsiteY2" fmla="*/ 2162175 h 2695575"/>
                  <a:gd name="connsiteX3" fmla="*/ 447675 w 3600450"/>
                  <a:gd name="connsiteY3" fmla="*/ 2314575 h 2695575"/>
                  <a:gd name="connsiteX4" fmla="*/ 771525 w 3600450"/>
                  <a:gd name="connsiteY4" fmla="*/ 2305050 h 2695575"/>
                  <a:gd name="connsiteX5" fmla="*/ 1162050 w 3600450"/>
                  <a:gd name="connsiteY5" fmla="*/ 2457450 h 2695575"/>
                  <a:gd name="connsiteX6" fmla="*/ 1390650 w 3600450"/>
                  <a:gd name="connsiteY6" fmla="*/ 2447925 h 2695575"/>
                  <a:gd name="connsiteX7" fmla="*/ 2181225 w 3600450"/>
                  <a:gd name="connsiteY7" fmla="*/ 2447925 h 2695575"/>
                  <a:gd name="connsiteX8" fmla="*/ 3124200 w 3600450"/>
                  <a:gd name="connsiteY8" fmla="*/ 2695575 h 2695575"/>
                  <a:gd name="connsiteX9" fmla="*/ 3600450 w 3600450"/>
                  <a:gd name="connsiteY9" fmla="*/ 628650 h 2695575"/>
                  <a:gd name="connsiteX10" fmla="*/ 933450 w 3600450"/>
                  <a:gd name="connsiteY10" fmla="*/ 0 h 2695575"/>
                  <a:gd name="connsiteX0" fmla="*/ 933450 w 3600450"/>
                  <a:gd name="connsiteY0" fmla="*/ 0 h 2695575"/>
                  <a:gd name="connsiteX1" fmla="*/ 0 w 3600450"/>
                  <a:gd name="connsiteY1" fmla="*/ 1009650 h 2695575"/>
                  <a:gd name="connsiteX2" fmla="*/ 342900 w 3600450"/>
                  <a:gd name="connsiteY2" fmla="*/ 1962150 h 2695575"/>
                  <a:gd name="connsiteX3" fmla="*/ 352425 w 3600450"/>
                  <a:gd name="connsiteY3" fmla="*/ 2162175 h 2695575"/>
                  <a:gd name="connsiteX4" fmla="*/ 447675 w 3600450"/>
                  <a:gd name="connsiteY4" fmla="*/ 2314575 h 2695575"/>
                  <a:gd name="connsiteX5" fmla="*/ 771525 w 3600450"/>
                  <a:gd name="connsiteY5" fmla="*/ 2305050 h 2695575"/>
                  <a:gd name="connsiteX6" fmla="*/ 1162050 w 3600450"/>
                  <a:gd name="connsiteY6" fmla="*/ 2457450 h 2695575"/>
                  <a:gd name="connsiteX7" fmla="*/ 1390650 w 3600450"/>
                  <a:gd name="connsiteY7" fmla="*/ 2447925 h 2695575"/>
                  <a:gd name="connsiteX8" fmla="*/ 2181225 w 3600450"/>
                  <a:gd name="connsiteY8" fmla="*/ 2447925 h 2695575"/>
                  <a:gd name="connsiteX9" fmla="*/ 3124200 w 3600450"/>
                  <a:gd name="connsiteY9" fmla="*/ 2695575 h 2695575"/>
                  <a:gd name="connsiteX10" fmla="*/ 3600450 w 3600450"/>
                  <a:gd name="connsiteY10" fmla="*/ 628650 h 2695575"/>
                  <a:gd name="connsiteX11" fmla="*/ 933450 w 3600450"/>
                  <a:gd name="connsiteY11" fmla="*/ 0 h 2695575"/>
                  <a:gd name="connsiteX0" fmla="*/ 933450 w 3600450"/>
                  <a:gd name="connsiteY0" fmla="*/ 0 h 2695575"/>
                  <a:gd name="connsiteX1" fmla="*/ 0 w 3600450"/>
                  <a:gd name="connsiteY1" fmla="*/ 1009650 h 2695575"/>
                  <a:gd name="connsiteX2" fmla="*/ 342900 w 3600450"/>
                  <a:gd name="connsiteY2" fmla="*/ 1962150 h 2695575"/>
                  <a:gd name="connsiteX3" fmla="*/ 352425 w 3600450"/>
                  <a:gd name="connsiteY3" fmla="*/ 2162175 h 2695575"/>
                  <a:gd name="connsiteX4" fmla="*/ 447675 w 3600450"/>
                  <a:gd name="connsiteY4" fmla="*/ 2314575 h 2695575"/>
                  <a:gd name="connsiteX5" fmla="*/ 771525 w 3600450"/>
                  <a:gd name="connsiteY5" fmla="*/ 2305050 h 2695575"/>
                  <a:gd name="connsiteX6" fmla="*/ 1162050 w 3600450"/>
                  <a:gd name="connsiteY6" fmla="*/ 2457450 h 2695575"/>
                  <a:gd name="connsiteX7" fmla="*/ 1390650 w 3600450"/>
                  <a:gd name="connsiteY7" fmla="*/ 2447925 h 2695575"/>
                  <a:gd name="connsiteX8" fmla="*/ 2181225 w 3600450"/>
                  <a:gd name="connsiteY8" fmla="*/ 2447925 h 2695575"/>
                  <a:gd name="connsiteX9" fmla="*/ 3124200 w 3600450"/>
                  <a:gd name="connsiteY9" fmla="*/ 2695575 h 2695575"/>
                  <a:gd name="connsiteX10" fmla="*/ 3600450 w 3600450"/>
                  <a:gd name="connsiteY10" fmla="*/ 628650 h 2695575"/>
                  <a:gd name="connsiteX11" fmla="*/ 933450 w 3600450"/>
                  <a:gd name="connsiteY11" fmla="*/ 0 h 2695575"/>
                  <a:gd name="connsiteX0" fmla="*/ 1034191 w 3701191"/>
                  <a:gd name="connsiteY0" fmla="*/ 0 h 2695575"/>
                  <a:gd name="connsiteX1" fmla="*/ 100741 w 3701191"/>
                  <a:gd name="connsiteY1" fmla="*/ 1009650 h 2695575"/>
                  <a:gd name="connsiteX2" fmla="*/ 43591 w 3701191"/>
                  <a:gd name="connsiteY2" fmla="*/ 1581150 h 2695575"/>
                  <a:gd name="connsiteX3" fmla="*/ 443641 w 3701191"/>
                  <a:gd name="connsiteY3" fmla="*/ 1962150 h 2695575"/>
                  <a:gd name="connsiteX4" fmla="*/ 453166 w 3701191"/>
                  <a:gd name="connsiteY4" fmla="*/ 2162175 h 2695575"/>
                  <a:gd name="connsiteX5" fmla="*/ 548416 w 3701191"/>
                  <a:gd name="connsiteY5" fmla="*/ 2314575 h 2695575"/>
                  <a:gd name="connsiteX6" fmla="*/ 872266 w 3701191"/>
                  <a:gd name="connsiteY6" fmla="*/ 2305050 h 2695575"/>
                  <a:gd name="connsiteX7" fmla="*/ 1262791 w 3701191"/>
                  <a:gd name="connsiteY7" fmla="*/ 2457450 h 2695575"/>
                  <a:gd name="connsiteX8" fmla="*/ 1491391 w 3701191"/>
                  <a:gd name="connsiteY8" fmla="*/ 2447925 h 2695575"/>
                  <a:gd name="connsiteX9" fmla="*/ 2281966 w 3701191"/>
                  <a:gd name="connsiteY9" fmla="*/ 2447925 h 2695575"/>
                  <a:gd name="connsiteX10" fmla="*/ 3224941 w 3701191"/>
                  <a:gd name="connsiteY10" fmla="*/ 2695575 h 2695575"/>
                  <a:gd name="connsiteX11" fmla="*/ 3701191 w 3701191"/>
                  <a:gd name="connsiteY11" fmla="*/ 628650 h 2695575"/>
                  <a:gd name="connsiteX12" fmla="*/ 1034191 w 3701191"/>
                  <a:gd name="connsiteY12" fmla="*/ 0 h 2695575"/>
                  <a:gd name="connsiteX0" fmla="*/ 1019352 w 3686352"/>
                  <a:gd name="connsiteY0" fmla="*/ 0 h 2695575"/>
                  <a:gd name="connsiteX1" fmla="*/ 85902 w 3686352"/>
                  <a:gd name="connsiteY1" fmla="*/ 1009650 h 2695575"/>
                  <a:gd name="connsiteX2" fmla="*/ 57327 w 3686352"/>
                  <a:gd name="connsiteY2" fmla="*/ 1600200 h 2695575"/>
                  <a:gd name="connsiteX3" fmla="*/ 428802 w 3686352"/>
                  <a:gd name="connsiteY3" fmla="*/ 1962150 h 2695575"/>
                  <a:gd name="connsiteX4" fmla="*/ 438327 w 3686352"/>
                  <a:gd name="connsiteY4" fmla="*/ 2162175 h 2695575"/>
                  <a:gd name="connsiteX5" fmla="*/ 533577 w 3686352"/>
                  <a:gd name="connsiteY5" fmla="*/ 2314575 h 2695575"/>
                  <a:gd name="connsiteX6" fmla="*/ 857427 w 3686352"/>
                  <a:gd name="connsiteY6" fmla="*/ 2305050 h 2695575"/>
                  <a:gd name="connsiteX7" fmla="*/ 1247952 w 3686352"/>
                  <a:gd name="connsiteY7" fmla="*/ 2457450 h 2695575"/>
                  <a:gd name="connsiteX8" fmla="*/ 1476552 w 3686352"/>
                  <a:gd name="connsiteY8" fmla="*/ 2447925 h 2695575"/>
                  <a:gd name="connsiteX9" fmla="*/ 2267127 w 3686352"/>
                  <a:gd name="connsiteY9" fmla="*/ 2447925 h 2695575"/>
                  <a:gd name="connsiteX10" fmla="*/ 3210102 w 3686352"/>
                  <a:gd name="connsiteY10" fmla="*/ 2695575 h 2695575"/>
                  <a:gd name="connsiteX11" fmla="*/ 3686352 w 3686352"/>
                  <a:gd name="connsiteY11" fmla="*/ 628650 h 2695575"/>
                  <a:gd name="connsiteX12" fmla="*/ 1019352 w 3686352"/>
                  <a:gd name="connsiteY12" fmla="*/ 0 h 2695575"/>
                  <a:gd name="connsiteX0" fmla="*/ 1019352 w 3686352"/>
                  <a:gd name="connsiteY0" fmla="*/ 11106 h 2706681"/>
                  <a:gd name="connsiteX1" fmla="*/ 962202 w 3686352"/>
                  <a:gd name="connsiteY1" fmla="*/ 373056 h 2706681"/>
                  <a:gd name="connsiteX2" fmla="*/ 85902 w 3686352"/>
                  <a:gd name="connsiteY2" fmla="*/ 1020756 h 2706681"/>
                  <a:gd name="connsiteX3" fmla="*/ 57327 w 3686352"/>
                  <a:gd name="connsiteY3" fmla="*/ 1611306 h 2706681"/>
                  <a:gd name="connsiteX4" fmla="*/ 428802 w 3686352"/>
                  <a:gd name="connsiteY4" fmla="*/ 1973256 h 2706681"/>
                  <a:gd name="connsiteX5" fmla="*/ 438327 w 3686352"/>
                  <a:gd name="connsiteY5" fmla="*/ 2173281 h 2706681"/>
                  <a:gd name="connsiteX6" fmla="*/ 533577 w 3686352"/>
                  <a:gd name="connsiteY6" fmla="*/ 2325681 h 2706681"/>
                  <a:gd name="connsiteX7" fmla="*/ 857427 w 3686352"/>
                  <a:gd name="connsiteY7" fmla="*/ 2316156 h 2706681"/>
                  <a:gd name="connsiteX8" fmla="*/ 1247952 w 3686352"/>
                  <a:gd name="connsiteY8" fmla="*/ 2468556 h 2706681"/>
                  <a:gd name="connsiteX9" fmla="*/ 1476552 w 3686352"/>
                  <a:gd name="connsiteY9" fmla="*/ 2459031 h 2706681"/>
                  <a:gd name="connsiteX10" fmla="*/ 2267127 w 3686352"/>
                  <a:gd name="connsiteY10" fmla="*/ 2459031 h 2706681"/>
                  <a:gd name="connsiteX11" fmla="*/ 3210102 w 3686352"/>
                  <a:gd name="connsiteY11" fmla="*/ 2706681 h 2706681"/>
                  <a:gd name="connsiteX12" fmla="*/ 3686352 w 3686352"/>
                  <a:gd name="connsiteY12" fmla="*/ 639756 h 2706681"/>
                  <a:gd name="connsiteX13" fmla="*/ 1019352 w 3686352"/>
                  <a:gd name="connsiteY13" fmla="*/ 11106 h 2706681"/>
                  <a:gd name="connsiteX0" fmla="*/ 1019352 w 3686352"/>
                  <a:gd name="connsiteY0" fmla="*/ 8376 h 2703951"/>
                  <a:gd name="connsiteX1" fmla="*/ 1076502 w 3686352"/>
                  <a:gd name="connsiteY1" fmla="*/ 236976 h 2703951"/>
                  <a:gd name="connsiteX2" fmla="*/ 962202 w 3686352"/>
                  <a:gd name="connsiteY2" fmla="*/ 370326 h 2703951"/>
                  <a:gd name="connsiteX3" fmla="*/ 85902 w 3686352"/>
                  <a:gd name="connsiteY3" fmla="*/ 1018026 h 2703951"/>
                  <a:gd name="connsiteX4" fmla="*/ 57327 w 3686352"/>
                  <a:gd name="connsiteY4" fmla="*/ 1608576 h 2703951"/>
                  <a:gd name="connsiteX5" fmla="*/ 428802 w 3686352"/>
                  <a:gd name="connsiteY5" fmla="*/ 1970526 h 2703951"/>
                  <a:gd name="connsiteX6" fmla="*/ 438327 w 3686352"/>
                  <a:gd name="connsiteY6" fmla="*/ 2170551 h 2703951"/>
                  <a:gd name="connsiteX7" fmla="*/ 533577 w 3686352"/>
                  <a:gd name="connsiteY7" fmla="*/ 2322951 h 2703951"/>
                  <a:gd name="connsiteX8" fmla="*/ 857427 w 3686352"/>
                  <a:gd name="connsiteY8" fmla="*/ 2313426 h 2703951"/>
                  <a:gd name="connsiteX9" fmla="*/ 1247952 w 3686352"/>
                  <a:gd name="connsiteY9" fmla="*/ 2465826 h 2703951"/>
                  <a:gd name="connsiteX10" fmla="*/ 1476552 w 3686352"/>
                  <a:gd name="connsiteY10" fmla="*/ 2456301 h 2703951"/>
                  <a:gd name="connsiteX11" fmla="*/ 2267127 w 3686352"/>
                  <a:gd name="connsiteY11" fmla="*/ 2456301 h 2703951"/>
                  <a:gd name="connsiteX12" fmla="*/ 3210102 w 3686352"/>
                  <a:gd name="connsiteY12" fmla="*/ 2703951 h 2703951"/>
                  <a:gd name="connsiteX13" fmla="*/ 3686352 w 3686352"/>
                  <a:gd name="connsiteY13" fmla="*/ 637026 h 2703951"/>
                  <a:gd name="connsiteX14" fmla="*/ 1019352 w 3686352"/>
                  <a:gd name="connsiteY14" fmla="*/ 8376 h 2703951"/>
                  <a:gd name="connsiteX0" fmla="*/ 1019352 w 3686352"/>
                  <a:gd name="connsiteY0" fmla="*/ 29618 h 2725193"/>
                  <a:gd name="connsiteX1" fmla="*/ 990777 w 3686352"/>
                  <a:gd name="connsiteY1" fmla="*/ 105818 h 2725193"/>
                  <a:gd name="connsiteX2" fmla="*/ 1076502 w 3686352"/>
                  <a:gd name="connsiteY2" fmla="*/ 258218 h 2725193"/>
                  <a:gd name="connsiteX3" fmla="*/ 962202 w 3686352"/>
                  <a:gd name="connsiteY3" fmla="*/ 391568 h 2725193"/>
                  <a:gd name="connsiteX4" fmla="*/ 85902 w 3686352"/>
                  <a:gd name="connsiteY4" fmla="*/ 1039268 h 2725193"/>
                  <a:gd name="connsiteX5" fmla="*/ 57327 w 3686352"/>
                  <a:gd name="connsiteY5" fmla="*/ 1629818 h 2725193"/>
                  <a:gd name="connsiteX6" fmla="*/ 428802 w 3686352"/>
                  <a:gd name="connsiteY6" fmla="*/ 1991768 h 2725193"/>
                  <a:gd name="connsiteX7" fmla="*/ 438327 w 3686352"/>
                  <a:gd name="connsiteY7" fmla="*/ 2191793 h 2725193"/>
                  <a:gd name="connsiteX8" fmla="*/ 533577 w 3686352"/>
                  <a:gd name="connsiteY8" fmla="*/ 2344193 h 2725193"/>
                  <a:gd name="connsiteX9" fmla="*/ 857427 w 3686352"/>
                  <a:gd name="connsiteY9" fmla="*/ 2334668 h 2725193"/>
                  <a:gd name="connsiteX10" fmla="*/ 1247952 w 3686352"/>
                  <a:gd name="connsiteY10" fmla="*/ 2487068 h 2725193"/>
                  <a:gd name="connsiteX11" fmla="*/ 1476552 w 3686352"/>
                  <a:gd name="connsiteY11" fmla="*/ 2477543 h 2725193"/>
                  <a:gd name="connsiteX12" fmla="*/ 2267127 w 3686352"/>
                  <a:gd name="connsiteY12" fmla="*/ 2477543 h 2725193"/>
                  <a:gd name="connsiteX13" fmla="*/ 3210102 w 3686352"/>
                  <a:gd name="connsiteY13" fmla="*/ 2725193 h 2725193"/>
                  <a:gd name="connsiteX14" fmla="*/ 3686352 w 3686352"/>
                  <a:gd name="connsiteY14" fmla="*/ 658268 h 2725193"/>
                  <a:gd name="connsiteX15" fmla="*/ 1019352 w 3686352"/>
                  <a:gd name="connsiteY15" fmla="*/ 29618 h 2725193"/>
                  <a:gd name="connsiteX0" fmla="*/ 1019352 w 3686352"/>
                  <a:gd name="connsiteY0" fmla="*/ 29618 h 2725193"/>
                  <a:gd name="connsiteX1" fmla="*/ 990777 w 3686352"/>
                  <a:gd name="connsiteY1" fmla="*/ 105818 h 2725193"/>
                  <a:gd name="connsiteX2" fmla="*/ 1105077 w 3686352"/>
                  <a:gd name="connsiteY2" fmla="*/ 258218 h 2725193"/>
                  <a:gd name="connsiteX3" fmla="*/ 962202 w 3686352"/>
                  <a:gd name="connsiteY3" fmla="*/ 391568 h 2725193"/>
                  <a:gd name="connsiteX4" fmla="*/ 85902 w 3686352"/>
                  <a:gd name="connsiteY4" fmla="*/ 1039268 h 2725193"/>
                  <a:gd name="connsiteX5" fmla="*/ 57327 w 3686352"/>
                  <a:gd name="connsiteY5" fmla="*/ 1629818 h 2725193"/>
                  <a:gd name="connsiteX6" fmla="*/ 428802 w 3686352"/>
                  <a:gd name="connsiteY6" fmla="*/ 1991768 h 2725193"/>
                  <a:gd name="connsiteX7" fmla="*/ 438327 w 3686352"/>
                  <a:gd name="connsiteY7" fmla="*/ 2191793 h 2725193"/>
                  <a:gd name="connsiteX8" fmla="*/ 533577 w 3686352"/>
                  <a:gd name="connsiteY8" fmla="*/ 2344193 h 2725193"/>
                  <a:gd name="connsiteX9" fmla="*/ 857427 w 3686352"/>
                  <a:gd name="connsiteY9" fmla="*/ 2334668 h 2725193"/>
                  <a:gd name="connsiteX10" fmla="*/ 1247952 w 3686352"/>
                  <a:gd name="connsiteY10" fmla="*/ 2487068 h 2725193"/>
                  <a:gd name="connsiteX11" fmla="*/ 1476552 w 3686352"/>
                  <a:gd name="connsiteY11" fmla="*/ 2477543 h 2725193"/>
                  <a:gd name="connsiteX12" fmla="*/ 2267127 w 3686352"/>
                  <a:gd name="connsiteY12" fmla="*/ 2477543 h 2725193"/>
                  <a:gd name="connsiteX13" fmla="*/ 3210102 w 3686352"/>
                  <a:gd name="connsiteY13" fmla="*/ 2725193 h 2725193"/>
                  <a:gd name="connsiteX14" fmla="*/ 3686352 w 3686352"/>
                  <a:gd name="connsiteY14" fmla="*/ 658268 h 2725193"/>
                  <a:gd name="connsiteX15" fmla="*/ 1019352 w 3686352"/>
                  <a:gd name="connsiteY15" fmla="*/ 29618 h 2725193"/>
                  <a:gd name="connsiteX0" fmla="*/ 1019352 w 3686352"/>
                  <a:gd name="connsiteY0" fmla="*/ 29618 h 2725193"/>
                  <a:gd name="connsiteX1" fmla="*/ 990777 w 3686352"/>
                  <a:gd name="connsiteY1" fmla="*/ 105818 h 2725193"/>
                  <a:gd name="connsiteX2" fmla="*/ 1105077 w 3686352"/>
                  <a:gd name="connsiteY2" fmla="*/ 258218 h 2725193"/>
                  <a:gd name="connsiteX3" fmla="*/ 962202 w 3686352"/>
                  <a:gd name="connsiteY3" fmla="*/ 391568 h 2725193"/>
                  <a:gd name="connsiteX4" fmla="*/ 981252 w 3686352"/>
                  <a:gd name="connsiteY4" fmla="*/ 515393 h 2725193"/>
                  <a:gd name="connsiteX5" fmla="*/ 85902 w 3686352"/>
                  <a:gd name="connsiteY5" fmla="*/ 1039268 h 2725193"/>
                  <a:gd name="connsiteX6" fmla="*/ 57327 w 3686352"/>
                  <a:gd name="connsiteY6" fmla="*/ 1629818 h 2725193"/>
                  <a:gd name="connsiteX7" fmla="*/ 428802 w 3686352"/>
                  <a:gd name="connsiteY7" fmla="*/ 1991768 h 2725193"/>
                  <a:gd name="connsiteX8" fmla="*/ 438327 w 3686352"/>
                  <a:gd name="connsiteY8" fmla="*/ 2191793 h 2725193"/>
                  <a:gd name="connsiteX9" fmla="*/ 533577 w 3686352"/>
                  <a:gd name="connsiteY9" fmla="*/ 2344193 h 2725193"/>
                  <a:gd name="connsiteX10" fmla="*/ 857427 w 3686352"/>
                  <a:gd name="connsiteY10" fmla="*/ 2334668 h 2725193"/>
                  <a:gd name="connsiteX11" fmla="*/ 1247952 w 3686352"/>
                  <a:gd name="connsiteY11" fmla="*/ 2487068 h 2725193"/>
                  <a:gd name="connsiteX12" fmla="*/ 1476552 w 3686352"/>
                  <a:gd name="connsiteY12" fmla="*/ 2477543 h 2725193"/>
                  <a:gd name="connsiteX13" fmla="*/ 2267127 w 3686352"/>
                  <a:gd name="connsiteY13" fmla="*/ 2477543 h 2725193"/>
                  <a:gd name="connsiteX14" fmla="*/ 3210102 w 3686352"/>
                  <a:gd name="connsiteY14" fmla="*/ 2725193 h 2725193"/>
                  <a:gd name="connsiteX15" fmla="*/ 3686352 w 3686352"/>
                  <a:gd name="connsiteY15" fmla="*/ 658268 h 2725193"/>
                  <a:gd name="connsiteX16" fmla="*/ 1019352 w 3686352"/>
                  <a:gd name="connsiteY16" fmla="*/ 29618 h 2725193"/>
                  <a:gd name="connsiteX0" fmla="*/ 1019352 w 3686352"/>
                  <a:gd name="connsiteY0" fmla="*/ 29618 h 2725193"/>
                  <a:gd name="connsiteX1" fmla="*/ 990777 w 3686352"/>
                  <a:gd name="connsiteY1" fmla="*/ 105818 h 2725193"/>
                  <a:gd name="connsiteX2" fmla="*/ 1105077 w 3686352"/>
                  <a:gd name="connsiteY2" fmla="*/ 258218 h 2725193"/>
                  <a:gd name="connsiteX3" fmla="*/ 962202 w 3686352"/>
                  <a:gd name="connsiteY3" fmla="*/ 391568 h 2725193"/>
                  <a:gd name="connsiteX4" fmla="*/ 981252 w 3686352"/>
                  <a:gd name="connsiteY4" fmla="*/ 515393 h 2725193"/>
                  <a:gd name="connsiteX5" fmla="*/ 1009827 w 3686352"/>
                  <a:gd name="connsiteY5" fmla="*/ 610643 h 2725193"/>
                  <a:gd name="connsiteX6" fmla="*/ 85902 w 3686352"/>
                  <a:gd name="connsiteY6" fmla="*/ 1039268 h 2725193"/>
                  <a:gd name="connsiteX7" fmla="*/ 57327 w 3686352"/>
                  <a:gd name="connsiteY7" fmla="*/ 1629818 h 2725193"/>
                  <a:gd name="connsiteX8" fmla="*/ 428802 w 3686352"/>
                  <a:gd name="connsiteY8" fmla="*/ 1991768 h 2725193"/>
                  <a:gd name="connsiteX9" fmla="*/ 438327 w 3686352"/>
                  <a:gd name="connsiteY9" fmla="*/ 2191793 h 2725193"/>
                  <a:gd name="connsiteX10" fmla="*/ 533577 w 3686352"/>
                  <a:gd name="connsiteY10" fmla="*/ 2344193 h 2725193"/>
                  <a:gd name="connsiteX11" fmla="*/ 857427 w 3686352"/>
                  <a:gd name="connsiteY11" fmla="*/ 2334668 h 2725193"/>
                  <a:gd name="connsiteX12" fmla="*/ 1247952 w 3686352"/>
                  <a:gd name="connsiteY12" fmla="*/ 2487068 h 2725193"/>
                  <a:gd name="connsiteX13" fmla="*/ 1476552 w 3686352"/>
                  <a:gd name="connsiteY13" fmla="*/ 2477543 h 2725193"/>
                  <a:gd name="connsiteX14" fmla="*/ 2267127 w 3686352"/>
                  <a:gd name="connsiteY14" fmla="*/ 2477543 h 2725193"/>
                  <a:gd name="connsiteX15" fmla="*/ 3210102 w 3686352"/>
                  <a:gd name="connsiteY15" fmla="*/ 2725193 h 2725193"/>
                  <a:gd name="connsiteX16" fmla="*/ 3686352 w 3686352"/>
                  <a:gd name="connsiteY16" fmla="*/ 658268 h 2725193"/>
                  <a:gd name="connsiteX17" fmla="*/ 1019352 w 3686352"/>
                  <a:gd name="connsiteY17" fmla="*/ 29618 h 2725193"/>
                  <a:gd name="connsiteX0" fmla="*/ 1019352 w 3686352"/>
                  <a:gd name="connsiteY0" fmla="*/ 29618 h 2725193"/>
                  <a:gd name="connsiteX1" fmla="*/ 990777 w 3686352"/>
                  <a:gd name="connsiteY1" fmla="*/ 105818 h 2725193"/>
                  <a:gd name="connsiteX2" fmla="*/ 1105077 w 3686352"/>
                  <a:gd name="connsiteY2" fmla="*/ 258218 h 2725193"/>
                  <a:gd name="connsiteX3" fmla="*/ 962202 w 3686352"/>
                  <a:gd name="connsiteY3" fmla="*/ 391568 h 2725193"/>
                  <a:gd name="connsiteX4" fmla="*/ 1009827 w 3686352"/>
                  <a:gd name="connsiteY4" fmla="*/ 515393 h 2725193"/>
                  <a:gd name="connsiteX5" fmla="*/ 1009827 w 3686352"/>
                  <a:gd name="connsiteY5" fmla="*/ 610643 h 2725193"/>
                  <a:gd name="connsiteX6" fmla="*/ 85902 w 3686352"/>
                  <a:gd name="connsiteY6" fmla="*/ 1039268 h 2725193"/>
                  <a:gd name="connsiteX7" fmla="*/ 57327 w 3686352"/>
                  <a:gd name="connsiteY7" fmla="*/ 1629818 h 2725193"/>
                  <a:gd name="connsiteX8" fmla="*/ 428802 w 3686352"/>
                  <a:gd name="connsiteY8" fmla="*/ 1991768 h 2725193"/>
                  <a:gd name="connsiteX9" fmla="*/ 438327 w 3686352"/>
                  <a:gd name="connsiteY9" fmla="*/ 2191793 h 2725193"/>
                  <a:gd name="connsiteX10" fmla="*/ 533577 w 3686352"/>
                  <a:gd name="connsiteY10" fmla="*/ 2344193 h 2725193"/>
                  <a:gd name="connsiteX11" fmla="*/ 857427 w 3686352"/>
                  <a:gd name="connsiteY11" fmla="*/ 2334668 h 2725193"/>
                  <a:gd name="connsiteX12" fmla="*/ 1247952 w 3686352"/>
                  <a:gd name="connsiteY12" fmla="*/ 2487068 h 2725193"/>
                  <a:gd name="connsiteX13" fmla="*/ 1476552 w 3686352"/>
                  <a:gd name="connsiteY13" fmla="*/ 2477543 h 2725193"/>
                  <a:gd name="connsiteX14" fmla="*/ 2267127 w 3686352"/>
                  <a:gd name="connsiteY14" fmla="*/ 2477543 h 2725193"/>
                  <a:gd name="connsiteX15" fmla="*/ 3210102 w 3686352"/>
                  <a:gd name="connsiteY15" fmla="*/ 2725193 h 2725193"/>
                  <a:gd name="connsiteX16" fmla="*/ 3686352 w 3686352"/>
                  <a:gd name="connsiteY16" fmla="*/ 658268 h 2725193"/>
                  <a:gd name="connsiteX17" fmla="*/ 1019352 w 3686352"/>
                  <a:gd name="connsiteY17" fmla="*/ 29618 h 2725193"/>
                  <a:gd name="connsiteX0" fmla="*/ 1019352 w 3686352"/>
                  <a:gd name="connsiteY0" fmla="*/ 29618 h 2725193"/>
                  <a:gd name="connsiteX1" fmla="*/ 990777 w 3686352"/>
                  <a:gd name="connsiteY1" fmla="*/ 105818 h 2725193"/>
                  <a:gd name="connsiteX2" fmla="*/ 1105077 w 3686352"/>
                  <a:gd name="connsiteY2" fmla="*/ 258218 h 2725193"/>
                  <a:gd name="connsiteX3" fmla="*/ 962202 w 3686352"/>
                  <a:gd name="connsiteY3" fmla="*/ 391568 h 2725193"/>
                  <a:gd name="connsiteX4" fmla="*/ 1009827 w 3686352"/>
                  <a:gd name="connsiteY4" fmla="*/ 515393 h 2725193"/>
                  <a:gd name="connsiteX5" fmla="*/ 1009827 w 3686352"/>
                  <a:gd name="connsiteY5" fmla="*/ 610643 h 2725193"/>
                  <a:gd name="connsiteX6" fmla="*/ 1086027 w 3686352"/>
                  <a:gd name="connsiteY6" fmla="*/ 763043 h 2725193"/>
                  <a:gd name="connsiteX7" fmla="*/ 85902 w 3686352"/>
                  <a:gd name="connsiteY7" fmla="*/ 1039268 h 2725193"/>
                  <a:gd name="connsiteX8" fmla="*/ 57327 w 3686352"/>
                  <a:gd name="connsiteY8" fmla="*/ 1629818 h 2725193"/>
                  <a:gd name="connsiteX9" fmla="*/ 428802 w 3686352"/>
                  <a:gd name="connsiteY9" fmla="*/ 1991768 h 2725193"/>
                  <a:gd name="connsiteX10" fmla="*/ 438327 w 3686352"/>
                  <a:gd name="connsiteY10" fmla="*/ 2191793 h 2725193"/>
                  <a:gd name="connsiteX11" fmla="*/ 533577 w 3686352"/>
                  <a:gd name="connsiteY11" fmla="*/ 2344193 h 2725193"/>
                  <a:gd name="connsiteX12" fmla="*/ 857427 w 3686352"/>
                  <a:gd name="connsiteY12" fmla="*/ 2334668 h 2725193"/>
                  <a:gd name="connsiteX13" fmla="*/ 1247952 w 3686352"/>
                  <a:gd name="connsiteY13" fmla="*/ 2487068 h 2725193"/>
                  <a:gd name="connsiteX14" fmla="*/ 1476552 w 3686352"/>
                  <a:gd name="connsiteY14" fmla="*/ 2477543 h 2725193"/>
                  <a:gd name="connsiteX15" fmla="*/ 2267127 w 3686352"/>
                  <a:gd name="connsiteY15" fmla="*/ 2477543 h 2725193"/>
                  <a:gd name="connsiteX16" fmla="*/ 3210102 w 3686352"/>
                  <a:gd name="connsiteY16" fmla="*/ 2725193 h 2725193"/>
                  <a:gd name="connsiteX17" fmla="*/ 3686352 w 3686352"/>
                  <a:gd name="connsiteY17" fmla="*/ 658268 h 2725193"/>
                  <a:gd name="connsiteX18" fmla="*/ 1019352 w 3686352"/>
                  <a:gd name="connsiteY18" fmla="*/ 29618 h 2725193"/>
                  <a:gd name="connsiteX0" fmla="*/ 1019352 w 3686352"/>
                  <a:gd name="connsiteY0" fmla="*/ 29618 h 2725193"/>
                  <a:gd name="connsiteX1" fmla="*/ 990777 w 3686352"/>
                  <a:gd name="connsiteY1" fmla="*/ 105818 h 2725193"/>
                  <a:gd name="connsiteX2" fmla="*/ 1105077 w 3686352"/>
                  <a:gd name="connsiteY2" fmla="*/ 258218 h 2725193"/>
                  <a:gd name="connsiteX3" fmla="*/ 962202 w 3686352"/>
                  <a:gd name="connsiteY3" fmla="*/ 391568 h 2725193"/>
                  <a:gd name="connsiteX4" fmla="*/ 1009827 w 3686352"/>
                  <a:gd name="connsiteY4" fmla="*/ 515393 h 2725193"/>
                  <a:gd name="connsiteX5" fmla="*/ 1009827 w 3686352"/>
                  <a:gd name="connsiteY5" fmla="*/ 610643 h 2725193"/>
                  <a:gd name="connsiteX6" fmla="*/ 1086027 w 3686352"/>
                  <a:gd name="connsiteY6" fmla="*/ 763043 h 2725193"/>
                  <a:gd name="connsiteX7" fmla="*/ 886002 w 3686352"/>
                  <a:gd name="connsiteY7" fmla="*/ 867818 h 2725193"/>
                  <a:gd name="connsiteX8" fmla="*/ 85902 w 3686352"/>
                  <a:gd name="connsiteY8" fmla="*/ 1039268 h 2725193"/>
                  <a:gd name="connsiteX9" fmla="*/ 57327 w 3686352"/>
                  <a:gd name="connsiteY9" fmla="*/ 1629818 h 2725193"/>
                  <a:gd name="connsiteX10" fmla="*/ 428802 w 3686352"/>
                  <a:gd name="connsiteY10" fmla="*/ 1991768 h 2725193"/>
                  <a:gd name="connsiteX11" fmla="*/ 438327 w 3686352"/>
                  <a:gd name="connsiteY11" fmla="*/ 2191793 h 2725193"/>
                  <a:gd name="connsiteX12" fmla="*/ 533577 w 3686352"/>
                  <a:gd name="connsiteY12" fmla="*/ 2344193 h 2725193"/>
                  <a:gd name="connsiteX13" fmla="*/ 857427 w 3686352"/>
                  <a:gd name="connsiteY13" fmla="*/ 2334668 h 2725193"/>
                  <a:gd name="connsiteX14" fmla="*/ 1247952 w 3686352"/>
                  <a:gd name="connsiteY14" fmla="*/ 2487068 h 2725193"/>
                  <a:gd name="connsiteX15" fmla="*/ 1476552 w 3686352"/>
                  <a:gd name="connsiteY15" fmla="*/ 2477543 h 2725193"/>
                  <a:gd name="connsiteX16" fmla="*/ 2267127 w 3686352"/>
                  <a:gd name="connsiteY16" fmla="*/ 2477543 h 2725193"/>
                  <a:gd name="connsiteX17" fmla="*/ 3210102 w 3686352"/>
                  <a:gd name="connsiteY17" fmla="*/ 2725193 h 2725193"/>
                  <a:gd name="connsiteX18" fmla="*/ 3686352 w 3686352"/>
                  <a:gd name="connsiteY18" fmla="*/ 658268 h 2725193"/>
                  <a:gd name="connsiteX19" fmla="*/ 1019352 w 3686352"/>
                  <a:gd name="connsiteY19" fmla="*/ 29618 h 2725193"/>
                  <a:gd name="connsiteX0" fmla="*/ 1019352 w 3686352"/>
                  <a:gd name="connsiteY0" fmla="*/ 29618 h 2725193"/>
                  <a:gd name="connsiteX1" fmla="*/ 990777 w 3686352"/>
                  <a:gd name="connsiteY1" fmla="*/ 105818 h 2725193"/>
                  <a:gd name="connsiteX2" fmla="*/ 1105077 w 3686352"/>
                  <a:gd name="connsiteY2" fmla="*/ 258218 h 2725193"/>
                  <a:gd name="connsiteX3" fmla="*/ 962202 w 3686352"/>
                  <a:gd name="connsiteY3" fmla="*/ 391568 h 2725193"/>
                  <a:gd name="connsiteX4" fmla="*/ 1009827 w 3686352"/>
                  <a:gd name="connsiteY4" fmla="*/ 515393 h 2725193"/>
                  <a:gd name="connsiteX5" fmla="*/ 1009827 w 3686352"/>
                  <a:gd name="connsiteY5" fmla="*/ 610643 h 2725193"/>
                  <a:gd name="connsiteX6" fmla="*/ 1086027 w 3686352"/>
                  <a:gd name="connsiteY6" fmla="*/ 763043 h 2725193"/>
                  <a:gd name="connsiteX7" fmla="*/ 886002 w 3686352"/>
                  <a:gd name="connsiteY7" fmla="*/ 867818 h 2725193"/>
                  <a:gd name="connsiteX8" fmla="*/ 933627 w 3686352"/>
                  <a:gd name="connsiteY8" fmla="*/ 972593 h 2725193"/>
                  <a:gd name="connsiteX9" fmla="*/ 85902 w 3686352"/>
                  <a:gd name="connsiteY9" fmla="*/ 1039268 h 2725193"/>
                  <a:gd name="connsiteX10" fmla="*/ 57327 w 3686352"/>
                  <a:gd name="connsiteY10" fmla="*/ 1629818 h 2725193"/>
                  <a:gd name="connsiteX11" fmla="*/ 428802 w 3686352"/>
                  <a:gd name="connsiteY11" fmla="*/ 1991768 h 2725193"/>
                  <a:gd name="connsiteX12" fmla="*/ 438327 w 3686352"/>
                  <a:gd name="connsiteY12" fmla="*/ 2191793 h 2725193"/>
                  <a:gd name="connsiteX13" fmla="*/ 533577 w 3686352"/>
                  <a:gd name="connsiteY13" fmla="*/ 2344193 h 2725193"/>
                  <a:gd name="connsiteX14" fmla="*/ 857427 w 3686352"/>
                  <a:gd name="connsiteY14" fmla="*/ 2334668 h 2725193"/>
                  <a:gd name="connsiteX15" fmla="*/ 1247952 w 3686352"/>
                  <a:gd name="connsiteY15" fmla="*/ 2487068 h 2725193"/>
                  <a:gd name="connsiteX16" fmla="*/ 1476552 w 3686352"/>
                  <a:gd name="connsiteY16" fmla="*/ 2477543 h 2725193"/>
                  <a:gd name="connsiteX17" fmla="*/ 2267127 w 3686352"/>
                  <a:gd name="connsiteY17" fmla="*/ 2477543 h 2725193"/>
                  <a:gd name="connsiteX18" fmla="*/ 3210102 w 3686352"/>
                  <a:gd name="connsiteY18" fmla="*/ 2725193 h 2725193"/>
                  <a:gd name="connsiteX19" fmla="*/ 3686352 w 3686352"/>
                  <a:gd name="connsiteY19" fmla="*/ 658268 h 2725193"/>
                  <a:gd name="connsiteX20" fmla="*/ 1019352 w 3686352"/>
                  <a:gd name="connsiteY20" fmla="*/ 29618 h 2725193"/>
                  <a:gd name="connsiteX0" fmla="*/ 1084634 w 3751634"/>
                  <a:gd name="connsiteY0" fmla="*/ 29618 h 2725193"/>
                  <a:gd name="connsiteX1" fmla="*/ 1056059 w 3751634"/>
                  <a:gd name="connsiteY1" fmla="*/ 105818 h 2725193"/>
                  <a:gd name="connsiteX2" fmla="*/ 1170359 w 3751634"/>
                  <a:gd name="connsiteY2" fmla="*/ 258218 h 2725193"/>
                  <a:gd name="connsiteX3" fmla="*/ 1027484 w 3751634"/>
                  <a:gd name="connsiteY3" fmla="*/ 391568 h 2725193"/>
                  <a:gd name="connsiteX4" fmla="*/ 1075109 w 3751634"/>
                  <a:gd name="connsiteY4" fmla="*/ 515393 h 2725193"/>
                  <a:gd name="connsiteX5" fmla="*/ 1075109 w 3751634"/>
                  <a:gd name="connsiteY5" fmla="*/ 610643 h 2725193"/>
                  <a:gd name="connsiteX6" fmla="*/ 1151309 w 3751634"/>
                  <a:gd name="connsiteY6" fmla="*/ 763043 h 2725193"/>
                  <a:gd name="connsiteX7" fmla="*/ 951284 w 3751634"/>
                  <a:gd name="connsiteY7" fmla="*/ 867818 h 2725193"/>
                  <a:gd name="connsiteX8" fmla="*/ 998909 w 3751634"/>
                  <a:gd name="connsiteY8" fmla="*/ 972593 h 2725193"/>
                  <a:gd name="connsiteX9" fmla="*/ 36884 w 3751634"/>
                  <a:gd name="connsiteY9" fmla="*/ 210593 h 2725193"/>
                  <a:gd name="connsiteX10" fmla="*/ 151184 w 3751634"/>
                  <a:gd name="connsiteY10" fmla="*/ 1039268 h 2725193"/>
                  <a:gd name="connsiteX11" fmla="*/ 122609 w 3751634"/>
                  <a:gd name="connsiteY11" fmla="*/ 1629818 h 2725193"/>
                  <a:gd name="connsiteX12" fmla="*/ 494084 w 3751634"/>
                  <a:gd name="connsiteY12" fmla="*/ 1991768 h 2725193"/>
                  <a:gd name="connsiteX13" fmla="*/ 503609 w 3751634"/>
                  <a:gd name="connsiteY13" fmla="*/ 2191793 h 2725193"/>
                  <a:gd name="connsiteX14" fmla="*/ 598859 w 3751634"/>
                  <a:gd name="connsiteY14" fmla="*/ 2344193 h 2725193"/>
                  <a:gd name="connsiteX15" fmla="*/ 922709 w 3751634"/>
                  <a:gd name="connsiteY15" fmla="*/ 2334668 h 2725193"/>
                  <a:gd name="connsiteX16" fmla="*/ 1313234 w 3751634"/>
                  <a:gd name="connsiteY16" fmla="*/ 2487068 h 2725193"/>
                  <a:gd name="connsiteX17" fmla="*/ 1541834 w 3751634"/>
                  <a:gd name="connsiteY17" fmla="*/ 2477543 h 2725193"/>
                  <a:gd name="connsiteX18" fmla="*/ 2332409 w 3751634"/>
                  <a:gd name="connsiteY18" fmla="*/ 2477543 h 2725193"/>
                  <a:gd name="connsiteX19" fmla="*/ 3275384 w 3751634"/>
                  <a:gd name="connsiteY19" fmla="*/ 2725193 h 2725193"/>
                  <a:gd name="connsiteX20" fmla="*/ 3751634 w 3751634"/>
                  <a:gd name="connsiteY20" fmla="*/ 658268 h 2725193"/>
                  <a:gd name="connsiteX21" fmla="*/ 1084634 w 3751634"/>
                  <a:gd name="connsiteY21" fmla="*/ 29618 h 2725193"/>
                  <a:gd name="connsiteX0" fmla="*/ 1097687 w 3764687"/>
                  <a:gd name="connsiteY0" fmla="*/ 29618 h 2725193"/>
                  <a:gd name="connsiteX1" fmla="*/ 1069112 w 3764687"/>
                  <a:gd name="connsiteY1" fmla="*/ 105818 h 2725193"/>
                  <a:gd name="connsiteX2" fmla="*/ 1183412 w 3764687"/>
                  <a:gd name="connsiteY2" fmla="*/ 258218 h 2725193"/>
                  <a:gd name="connsiteX3" fmla="*/ 1040537 w 3764687"/>
                  <a:gd name="connsiteY3" fmla="*/ 391568 h 2725193"/>
                  <a:gd name="connsiteX4" fmla="*/ 1088162 w 3764687"/>
                  <a:gd name="connsiteY4" fmla="*/ 515393 h 2725193"/>
                  <a:gd name="connsiteX5" fmla="*/ 1088162 w 3764687"/>
                  <a:gd name="connsiteY5" fmla="*/ 610643 h 2725193"/>
                  <a:gd name="connsiteX6" fmla="*/ 1164362 w 3764687"/>
                  <a:gd name="connsiteY6" fmla="*/ 763043 h 2725193"/>
                  <a:gd name="connsiteX7" fmla="*/ 964337 w 3764687"/>
                  <a:gd name="connsiteY7" fmla="*/ 867818 h 2725193"/>
                  <a:gd name="connsiteX8" fmla="*/ 1011962 w 3764687"/>
                  <a:gd name="connsiteY8" fmla="*/ 972593 h 2725193"/>
                  <a:gd name="connsiteX9" fmla="*/ 49937 w 3764687"/>
                  <a:gd name="connsiteY9" fmla="*/ 210593 h 2725193"/>
                  <a:gd name="connsiteX10" fmla="*/ 59462 w 3764687"/>
                  <a:gd name="connsiteY10" fmla="*/ 1048793 h 2725193"/>
                  <a:gd name="connsiteX11" fmla="*/ 135662 w 3764687"/>
                  <a:gd name="connsiteY11" fmla="*/ 1629818 h 2725193"/>
                  <a:gd name="connsiteX12" fmla="*/ 507137 w 3764687"/>
                  <a:gd name="connsiteY12" fmla="*/ 1991768 h 2725193"/>
                  <a:gd name="connsiteX13" fmla="*/ 516662 w 3764687"/>
                  <a:gd name="connsiteY13" fmla="*/ 2191793 h 2725193"/>
                  <a:gd name="connsiteX14" fmla="*/ 611912 w 3764687"/>
                  <a:gd name="connsiteY14" fmla="*/ 2344193 h 2725193"/>
                  <a:gd name="connsiteX15" fmla="*/ 935762 w 3764687"/>
                  <a:gd name="connsiteY15" fmla="*/ 2334668 h 2725193"/>
                  <a:gd name="connsiteX16" fmla="*/ 1326287 w 3764687"/>
                  <a:gd name="connsiteY16" fmla="*/ 2487068 h 2725193"/>
                  <a:gd name="connsiteX17" fmla="*/ 1554887 w 3764687"/>
                  <a:gd name="connsiteY17" fmla="*/ 2477543 h 2725193"/>
                  <a:gd name="connsiteX18" fmla="*/ 2345462 w 3764687"/>
                  <a:gd name="connsiteY18" fmla="*/ 2477543 h 2725193"/>
                  <a:gd name="connsiteX19" fmla="*/ 3288437 w 3764687"/>
                  <a:gd name="connsiteY19" fmla="*/ 2725193 h 2725193"/>
                  <a:gd name="connsiteX20" fmla="*/ 3764687 w 3764687"/>
                  <a:gd name="connsiteY20" fmla="*/ 658268 h 2725193"/>
                  <a:gd name="connsiteX21" fmla="*/ 1097687 w 3764687"/>
                  <a:gd name="connsiteY21" fmla="*/ 29618 h 2725193"/>
                  <a:gd name="connsiteX0" fmla="*/ 1108166 w 3775166"/>
                  <a:gd name="connsiteY0" fmla="*/ 29618 h 2725193"/>
                  <a:gd name="connsiteX1" fmla="*/ 1079591 w 3775166"/>
                  <a:gd name="connsiteY1" fmla="*/ 105818 h 2725193"/>
                  <a:gd name="connsiteX2" fmla="*/ 1193891 w 3775166"/>
                  <a:gd name="connsiteY2" fmla="*/ 258218 h 2725193"/>
                  <a:gd name="connsiteX3" fmla="*/ 1051016 w 3775166"/>
                  <a:gd name="connsiteY3" fmla="*/ 391568 h 2725193"/>
                  <a:gd name="connsiteX4" fmla="*/ 1098641 w 3775166"/>
                  <a:gd name="connsiteY4" fmla="*/ 515393 h 2725193"/>
                  <a:gd name="connsiteX5" fmla="*/ 1098641 w 3775166"/>
                  <a:gd name="connsiteY5" fmla="*/ 610643 h 2725193"/>
                  <a:gd name="connsiteX6" fmla="*/ 1174841 w 3775166"/>
                  <a:gd name="connsiteY6" fmla="*/ 763043 h 2725193"/>
                  <a:gd name="connsiteX7" fmla="*/ 974816 w 3775166"/>
                  <a:gd name="connsiteY7" fmla="*/ 867818 h 2725193"/>
                  <a:gd name="connsiteX8" fmla="*/ 1022441 w 3775166"/>
                  <a:gd name="connsiteY8" fmla="*/ 972593 h 2725193"/>
                  <a:gd name="connsiteX9" fmla="*/ 60416 w 3775166"/>
                  <a:gd name="connsiteY9" fmla="*/ 210593 h 2725193"/>
                  <a:gd name="connsiteX10" fmla="*/ 69941 w 3775166"/>
                  <a:gd name="connsiteY10" fmla="*/ 1048793 h 2725193"/>
                  <a:gd name="connsiteX11" fmla="*/ 127092 w 3775166"/>
                  <a:gd name="connsiteY11" fmla="*/ 1096418 h 2725193"/>
                  <a:gd name="connsiteX12" fmla="*/ 146141 w 3775166"/>
                  <a:gd name="connsiteY12" fmla="*/ 1629818 h 2725193"/>
                  <a:gd name="connsiteX13" fmla="*/ 517616 w 3775166"/>
                  <a:gd name="connsiteY13" fmla="*/ 1991768 h 2725193"/>
                  <a:gd name="connsiteX14" fmla="*/ 527141 w 3775166"/>
                  <a:gd name="connsiteY14" fmla="*/ 2191793 h 2725193"/>
                  <a:gd name="connsiteX15" fmla="*/ 622391 w 3775166"/>
                  <a:gd name="connsiteY15" fmla="*/ 2344193 h 2725193"/>
                  <a:gd name="connsiteX16" fmla="*/ 946241 w 3775166"/>
                  <a:gd name="connsiteY16" fmla="*/ 2334668 h 2725193"/>
                  <a:gd name="connsiteX17" fmla="*/ 1336766 w 3775166"/>
                  <a:gd name="connsiteY17" fmla="*/ 2487068 h 2725193"/>
                  <a:gd name="connsiteX18" fmla="*/ 1565366 w 3775166"/>
                  <a:gd name="connsiteY18" fmla="*/ 2477543 h 2725193"/>
                  <a:gd name="connsiteX19" fmla="*/ 2355941 w 3775166"/>
                  <a:gd name="connsiteY19" fmla="*/ 2477543 h 2725193"/>
                  <a:gd name="connsiteX20" fmla="*/ 3298916 w 3775166"/>
                  <a:gd name="connsiteY20" fmla="*/ 2725193 h 2725193"/>
                  <a:gd name="connsiteX21" fmla="*/ 3775166 w 3775166"/>
                  <a:gd name="connsiteY21" fmla="*/ 658268 h 2725193"/>
                  <a:gd name="connsiteX22" fmla="*/ 1108166 w 3775166"/>
                  <a:gd name="connsiteY22" fmla="*/ 29618 h 2725193"/>
                  <a:gd name="connsiteX0" fmla="*/ 1108166 w 3775166"/>
                  <a:gd name="connsiteY0" fmla="*/ 29618 h 2725193"/>
                  <a:gd name="connsiteX1" fmla="*/ 1079591 w 3775166"/>
                  <a:gd name="connsiteY1" fmla="*/ 105818 h 2725193"/>
                  <a:gd name="connsiteX2" fmla="*/ 1193891 w 3775166"/>
                  <a:gd name="connsiteY2" fmla="*/ 258218 h 2725193"/>
                  <a:gd name="connsiteX3" fmla="*/ 1051016 w 3775166"/>
                  <a:gd name="connsiteY3" fmla="*/ 391568 h 2725193"/>
                  <a:gd name="connsiteX4" fmla="*/ 1098641 w 3775166"/>
                  <a:gd name="connsiteY4" fmla="*/ 515393 h 2725193"/>
                  <a:gd name="connsiteX5" fmla="*/ 1098641 w 3775166"/>
                  <a:gd name="connsiteY5" fmla="*/ 610643 h 2725193"/>
                  <a:gd name="connsiteX6" fmla="*/ 1174841 w 3775166"/>
                  <a:gd name="connsiteY6" fmla="*/ 763043 h 2725193"/>
                  <a:gd name="connsiteX7" fmla="*/ 974816 w 3775166"/>
                  <a:gd name="connsiteY7" fmla="*/ 867818 h 2725193"/>
                  <a:gd name="connsiteX8" fmla="*/ 1022441 w 3775166"/>
                  <a:gd name="connsiteY8" fmla="*/ 972593 h 2725193"/>
                  <a:gd name="connsiteX9" fmla="*/ 60416 w 3775166"/>
                  <a:gd name="connsiteY9" fmla="*/ 210593 h 2725193"/>
                  <a:gd name="connsiteX10" fmla="*/ 69941 w 3775166"/>
                  <a:gd name="connsiteY10" fmla="*/ 1048793 h 2725193"/>
                  <a:gd name="connsiteX11" fmla="*/ 127092 w 3775166"/>
                  <a:gd name="connsiteY11" fmla="*/ 1096418 h 2725193"/>
                  <a:gd name="connsiteX12" fmla="*/ 146141 w 3775166"/>
                  <a:gd name="connsiteY12" fmla="*/ 1629818 h 2725193"/>
                  <a:gd name="connsiteX13" fmla="*/ 517616 w 3775166"/>
                  <a:gd name="connsiteY13" fmla="*/ 1991768 h 2725193"/>
                  <a:gd name="connsiteX14" fmla="*/ 527141 w 3775166"/>
                  <a:gd name="connsiteY14" fmla="*/ 2191793 h 2725193"/>
                  <a:gd name="connsiteX15" fmla="*/ 622391 w 3775166"/>
                  <a:gd name="connsiteY15" fmla="*/ 2344193 h 2725193"/>
                  <a:gd name="connsiteX16" fmla="*/ 946241 w 3775166"/>
                  <a:gd name="connsiteY16" fmla="*/ 2334668 h 2725193"/>
                  <a:gd name="connsiteX17" fmla="*/ 1336766 w 3775166"/>
                  <a:gd name="connsiteY17" fmla="*/ 2487068 h 2725193"/>
                  <a:gd name="connsiteX18" fmla="*/ 1565366 w 3775166"/>
                  <a:gd name="connsiteY18" fmla="*/ 2477543 h 2725193"/>
                  <a:gd name="connsiteX19" fmla="*/ 2355941 w 3775166"/>
                  <a:gd name="connsiteY19" fmla="*/ 2477543 h 2725193"/>
                  <a:gd name="connsiteX20" fmla="*/ 3298916 w 3775166"/>
                  <a:gd name="connsiteY20" fmla="*/ 2725193 h 2725193"/>
                  <a:gd name="connsiteX21" fmla="*/ 3775166 w 3775166"/>
                  <a:gd name="connsiteY21" fmla="*/ 658268 h 2725193"/>
                  <a:gd name="connsiteX22" fmla="*/ 1108166 w 3775166"/>
                  <a:gd name="connsiteY22" fmla="*/ 29618 h 2725193"/>
                  <a:gd name="connsiteX0" fmla="*/ 1108166 w 3775166"/>
                  <a:gd name="connsiteY0" fmla="*/ 29618 h 2725193"/>
                  <a:gd name="connsiteX1" fmla="*/ 1079591 w 3775166"/>
                  <a:gd name="connsiteY1" fmla="*/ 105818 h 2725193"/>
                  <a:gd name="connsiteX2" fmla="*/ 1193891 w 3775166"/>
                  <a:gd name="connsiteY2" fmla="*/ 258218 h 2725193"/>
                  <a:gd name="connsiteX3" fmla="*/ 1051016 w 3775166"/>
                  <a:gd name="connsiteY3" fmla="*/ 391568 h 2725193"/>
                  <a:gd name="connsiteX4" fmla="*/ 1098641 w 3775166"/>
                  <a:gd name="connsiteY4" fmla="*/ 515393 h 2725193"/>
                  <a:gd name="connsiteX5" fmla="*/ 1098641 w 3775166"/>
                  <a:gd name="connsiteY5" fmla="*/ 610643 h 2725193"/>
                  <a:gd name="connsiteX6" fmla="*/ 1174841 w 3775166"/>
                  <a:gd name="connsiteY6" fmla="*/ 763043 h 2725193"/>
                  <a:gd name="connsiteX7" fmla="*/ 974816 w 3775166"/>
                  <a:gd name="connsiteY7" fmla="*/ 867818 h 2725193"/>
                  <a:gd name="connsiteX8" fmla="*/ 1022441 w 3775166"/>
                  <a:gd name="connsiteY8" fmla="*/ 972593 h 2725193"/>
                  <a:gd name="connsiteX9" fmla="*/ 60416 w 3775166"/>
                  <a:gd name="connsiteY9" fmla="*/ 210593 h 2725193"/>
                  <a:gd name="connsiteX10" fmla="*/ 69941 w 3775166"/>
                  <a:gd name="connsiteY10" fmla="*/ 1048793 h 2725193"/>
                  <a:gd name="connsiteX11" fmla="*/ 127092 w 3775166"/>
                  <a:gd name="connsiteY11" fmla="*/ 1096418 h 2725193"/>
                  <a:gd name="connsiteX12" fmla="*/ 41367 w 3775166"/>
                  <a:gd name="connsiteY12" fmla="*/ 1325018 h 2725193"/>
                  <a:gd name="connsiteX13" fmla="*/ 146141 w 3775166"/>
                  <a:gd name="connsiteY13" fmla="*/ 1629818 h 2725193"/>
                  <a:gd name="connsiteX14" fmla="*/ 517616 w 3775166"/>
                  <a:gd name="connsiteY14" fmla="*/ 1991768 h 2725193"/>
                  <a:gd name="connsiteX15" fmla="*/ 527141 w 3775166"/>
                  <a:gd name="connsiteY15" fmla="*/ 2191793 h 2725193"/>
                  <a:gd name="connsiteX16" fmla="*/ 622391 w 3775166"/>
                  <a:gd name="connsiteY16" fmla="*/ 2344193 h 2725193"/>
                  <a:gd name="connsiteX17" fmla="*/ 946241 w 3775166"/>
                  <a:gd name="connsiteY17" fmla="*/ 2334668 h 2725193"/>
                  <a:gd name="connsiteX18" fmla="*/ 1336766 w 3775166"/>
                  <a:gd name="connsiteY18" fmla="*/ 2487068 h 2725193"/>
                  <a:gd name="connsiteX19" fmla="*/ 1565366 w 3775166"/>
                  <a:gd name="connsiteY19" fmla="*/ 2477543 h 2725193"/>
                  <a:gd name="connsiteX20" fmla="*/ 2355941 w 3775166"/>
                  <a:gd name="connsiteY20" fmla="*/ 2477543 h 2725193"/>
                  <a:gd name="connsiteX21" fmla="*/ 3298916 w 3775166"/>
                  <a:gd name="connsiteY21" fmla="*/ 2725193 h 2725193"/>
                  <a:gd name="connsiteX22" fmla="*/ 3775166 w 3775166"/>
                  <a:gd name="connsiteY22" fmla="*/ 658268 h 2725193"/>
                  <a:gd name="connsiteX23" fmla="*/ 1108166 w 3775166"/>
                  <a:gd name="connsiteY23" fmla="*/ 29618 h 2725193"/>
                  <a:gd name="connsiteX0" fmla="*/ 1108166 w 3775166"/>
                  <a:gd name="connsiteY0" fmla="*/ 29618 h 2725193"/>
                  <a:gd name="connsiteX1" fmla="*/ 1079591 w 3775166"/>
                  <a:gd name="connsiteY1" fmla="*/ 105818 h 2725193"/>
                  <a:gd name="connsiteX2" fmla="*/ 1193891 w 3775166"/>
                  <a:gd name="connsiteY2" fmla="*/ 258218 h 2725193"/>
                  <a:gd name="connsiteX3" fmla="*/ 1051016 w 3775166"/>
                  <a:gd name="connsiteY3" fmla="*/ 391568 h 2725193"/>
                  <a:gd name="connsiteX4" fmla="*/ 1098641 w 3775166"/>
                  <a:gd name="connsiteY4" fmla="*/ 515393 h 2725193"/>
                  <a:gd name="connsiteX5" fmla="*/ 1098641 w 3775166"/>
                  <a:gd name="connsiteY5" fmla="*/ 610643 h 2725193"/>
                  <a:gd name="connsiteX6" fmla="*/ 1174841 w 3775166"/>
                  <a:gd name="connsiteY6" fmla="*/ 763043 h 2725193"/>
                  <a:gd name="connsiteX7" fmla="*/ 974816 w 3775166"/>
                  <a:gd name="connsiteY7" fmla="*/ 867818 h 2725193"/>
                  <a:gd name="connsiteX8" fmla="*/ 1022441 w 3775166"/>
                  <a:gd name="connsiteY8" fmla="*/ 972593 h 2725193"/>
                  <a:gd name="connsiteX9" fmla="*/ 60416 w 3775166"/>
                  <a:gd name="connsiteY9" fmla="*/ 210593 h 2725193"/>
                  <a:gd name="connsiteX10" fmla="*/ 69941 w 3775166"/>
                  <a:gd name="connsiteY10" fmla="*/ 1048793 h 2725193"/>
                  <a:gd name="connsiteX11" fmla="*/ 127092 w 3775166"/>
                  <a:gd name="connsiteY11" fmla="*/ 1096418 h 2725193"/>
                  <a:gd name="connsiteX12" fmla="*/ 184242 w 3775166"/>
                  <a:gd name="connsiteY12" fmla="*/ 1248818 h 2725193"/>
                  <a:gd name="connsiteX13" fmla="*/ 41367 w 3775166"/>
                  <a:gd name="connsiteY13" fmla="*/ 1325018 h 2725193"/>
                  <a:gd name="connsiteX14" fmla="*/ 146141 w 3775166"/>
                  <a:gd name="connsiteY14" fmla="*/ 1629818 h 2725193"/>
                  <a:gd name="connsiteX15" fmla="*/ 517616 w 3775166"/>
                  <a:gd name="connsiteY15" fmla="*/ 1991768 h 2725193"/>
                  <a:gd name="connsiteX16" fmla="*/ 527141 w 3775166"/>
                  <a:gd name="connsiteY16" fmla="*/ 2191793 h 2725193"/>
                  <a:gd name="connsiteX17" fmla="*/ 622391 w 3775166"/>
                  <a:gd name="connsiteY17" fmla="*/ 2344193 h 2725193"/>
                  <a:gd name="connsiteX18" fmla="*/ 946241 w 3775166"/>
                  <a:gd name="connsiteY18" fmla="*/ 2334668 h 2725193"/>
                  <a:gd name="connsiteX19" fmla="*/ 1336766 w 3775166"/>
                  <a:gd name="connsiteY19" fmla="*/ 2487068 h 2725193"/>
                  <a:gd name="connsiteX20" fmla="*/ 1565366 w 3775166"/>
                  <a:gd name="connsiteY20" fmla="*/ 2477543 h 2725193"/>
                  <a:gd name="connsiteX21" fmla="*/ 2355941 w 3775166"/>
                  <a:gd name="connsiteY21" fmla="*/ 2477543 h 2725193"/>
                  <a:gd name="connsiteX22" fmla="*/ 3298916 w 3775166"/>
                  <a:gd name="connsiteY22" fmla="*/ 2725193 h 2725193"/>
                  <a:gd name="connsiteX23" fmla="*/ 3775166 w 3775166"/>
                  <a:gd name="connsiteY23" fmla="*/ 658268 h 2725193"/>
                  <a:gd name="connsiteX24" fmla="*/ 1108166 w 3775166"/>
                  <a:gd name="connsiteY24" fmla="*/ 29618 h 2725193"/>
                  <a:gd name="connsiteX0" fmla="*/ 1108166 w 3775166"/>
                  <a:gd name="connsiteY0" fmla="*/ 29618 h 2725193"/>
                  <a:gd name="connsiteX1" fmla="*/ 1079591 w 3775166"/>
                  <a:gd name="connsiteY1" fmla="*/ 105818 h 2725193"/>
                  <a:gd name="connsiteX2" fmla="*/ 1193891 w 3775166"/>
                  <a:gd name="connsiteY2" fmla="*/ 258218 h 2725193"/>
                  <a:gd name="connsiteX3" fmla="*/ 1051016 w 3775166"/>
                  <a:gd name="connsiteY3" fmla="*/ 391568 h 2725193"/>
                  <a:gd name="connsiteX4" fmla="*/ 1098641 w 3775166"/>
                  <a:gd name="connsiteY4" fmla="*/ 515393 h 2725193"/>
                  <a:gd name="connsiteX5" fmla="*/ 1098641 w 3775166"/>
                  <a:gd name="connsiteY5" fmla="*/ 610643 h 2725193"/>
                  <a:gd name="connsiteX6" fmla="*/ 1174841 w 3775166"/>
                  <a:gd name="connsiteY6" fmla="*/ 763043 h 2725193"/>
                  <a:gd name="connsiteX7" fmla="*/ 974816 w 3775166"/>
                  <a:gd name="connsiteY7" fmla="*/ 867818 h 2725193"/>
                  <a:gd name="connsiteX8" fmla="*/ 1022441 w 3775166"/>
                  <a:gd name="connsiteY8" fmla="*/ 972593 h 2725193"/>
                  <a:gd name="connsiteX9" fmla="*/ 60416 w 3775166"/>
                  <a:gd name="connsiteY9" fmla="*/ 210593 h 2725193"/>
                  <a:gd name="connsiteX10" fmla="*/ 69941 w 3775166"/>
                  <a:gd name="connsiteY10" fmla="*/ 1048793 h 2725193"/>
                  <a:gd name="connsiteX11" fmla="*/ 127092 w 3775166"/>
                  <a:gd name="connsiteY11" fmla="*/ 1096418 h 2725193"/>
                  <a:gd name="connsiteX12" fmla="*/ 184242 w 3775166"/>
                  <a:gd name="connsiteY12" fmla="*/ 1248818 h 2725193"/>
                  <a:gd name="connsiteX13" fmla="*/ 41367 w 3775166"/>
                  <a:gd name="connsiteY13" fmla="*/ 1325018 h 2725193"/>
                  <a:gd name="connsiteX14" fmla="*/ 136617 w 3775166"/>
                  <a:gd name="connsiteY14" fmla="*/ 1448843 h 2725193"/>
                  <a:gd name="connsiteX15" fmla="*/ 146141 w 3775166"/>
                  <a:gd name="connsiteY15" fmla="*/ 1629818 h 2725193"/>
                  <a:gd name="connsiteX16" fmla="*/ 517616 w 3775166"/>
                  <a:gd name="connsiteY16" fmla="*/ 1991768 h 2725193"/>
                  <a:gd name="connsiteX17" fmla="*/ 527141 w 3775166"/>
                  <a:gd name="connsiteY17" fmla="*/ 2191793 h 2725193"/>
                  <a:gd name="connsiteX18" fmla="*/ 622391 w 3775166"/>
                  <a:gd name="connsiteY18" fmla="*/ 2344193 h 2725193"/>
                  <a:gd name="connsiteX19" fmla="*/ 946241 w 3775166"/>
                  <a:gd name="connsiteY19" fmla="*/ 2334668 h 2725193"/>
                  <a:gd name="connsiteX20" fmla="*/ 1336766 w 3775166"/>
                  <a:gd name="connsiteY20" fmla="*/ 2487068 h 2725193"/>
                  <a:gd name="connsiteX21" fmla="*/ 1565366 w 3775166"/>
                  <a:gd name="connsiteY21" fmla="*/ 2477543 h 2725193"/>
                  <a:gd name="connsiteX22" fmla="*/ 2355941 w 3775166"/>
                  <a:gd name="connsiteY22" fmla="*/ 2477543 h 2725193"/>
                  <a:gd name="connsiteX23" fmla="*/ 3298916 w 3775166"/>
                  <a:gd name="connsiteY23" fmla="*/ 2725193 h 2725193"/>
                  <a:gd name="connsiteX24" fmla="*/ 3775166 w 3775166"/>
                  <a:gd name="connsiteY24" fmla="*/ 658268 h 2725193"/>
                  <a:gd name="connsiteX25" fmla="*/ 1108166 w 3775166"/>
                  <a:gd name="connsiteY25" fmla="*/ 29618 h 2725193"/>
                  <a:gd name="connsiteX0" fmla="*/ 1108166 w 3775166"/>
                  <a:gd name="connsiteY0" fmla="*/ 29618 h 2725193"/>
                  <a:gd name="connsiteX1" fmla="*/ 1079591 w 3775166"/>
                  <a:gd name="connsiteY1" fmla="*/ 105818 h 2725193"/>
                  <a:gd name="connsiteX2" fmla="*/ 1193891 w 3775166"/>
                  <a:gd name="connsiteY2" fmla="*/ 258218 h 2725193"/>
                  <a:gd name="connsiteX3" fmla="*/ 1051016 w 3775166"/>
                  <a:gd name="connsiteY3" fmla="*/ 391568 h 2725193"/>
                  <a:gd name="connsiteX4" fmla="*/ 1098641 w 3775166"/>
                  <a:gd name="connsiteY4" fmla="*/ 515393 h 2725193"/>
                  <a:gd name="connsiteX5" fmla="*/ 1098641 w 3775166"/>
                  <a:gd name="connsiteY5" fmla="*/ 610643 h 2725193"/>
                  <a:gd name="connsiteX6" fmla="*/ 1174841 w 3775166"/>
                  <a:gd name="connsiteY6" fmla="*/ 763043 h 2725193"/>
                  <a:gd name="connsiteX7" fmla="*/ 974816 w 3775166"/>
                  <a:gd name="connsiteY7" fmla="*/ 867818 h 2725193"/>
                  <a:gd name="connsiteX8" fmla="*/ 1022441 w 3775166"/>
                  <a:gd name="connsiteY8" fmla="*/ 972593 h 2725193"/>
                  <a:gd name="connsiteX9" fmla="*/ 60416 w 3775166"/>
                  <a:gd name="connsiteY9" fmla="*/ 210593 h 2725193"/>
                  <a:gd name="connsiteX10" fmla="*/ 69941 w 3775166"/>
                  <a:gd name="connsiteY10" fmla="*/ 1048793 h 2725193"/>
                  <a:gd name="connsiteX11" fmla="*/ 127092 w 3775166"/>
                  <a:gd name="connsiteY11" fmla="*/ 1096418 h 2725193"/>
                  <a:gd name="connsiteX12" fmla="*/ 184242 w 3775166"/>
                  <a:gd name="connsiteY12" fmla="*/ 1248818 h 2725193"/>
                  <a:gd name="connsiteX13" fmla="*/ 41367 w 3775166"/>
                  <a:gd name="connsiteY13" fmla="*/ 1325018 h 2725193"/>
                  <a:gd name="connsiteX14" fmla="*/ 136617 w 3775166"/>
                  <a:gd name="connsiteY14" fmla="*/ 1448843 h 2725193"/>
                  <a:gd name="connsiteX15" fmla="*/ 50891 w 3775166"/>
                  <a:gd name="connsiteY15" fmla="*/ 1648868 h 2725193"/>
                  <a:gd name="connsiteX16" fmla="*/ 517616 w 3775166"/>
                  <a:gd name="connsiteY16" fmla="*/ 1991768 h 2725193"/>
                  <a:gd name="connsiteX17" fmla="*/ 527141 w 3775166"/>
                  <a:gd name="connsiteY17" fmla="*/ 2191793 h 2725193"/>
                  <a:gd name="connsiteX18" fmla="*/ 622391 w 3775166"/>
                  <a:gd name="connsiteY18" fmla="*/ 2344193 h 2725193"/>
                  <a:gd name="connsiteX19" fmla="*/ 946241 w 3775166"/>
                  <a:gd name="connsiteY19" fmla="*/ 2334668 h 2725193"/>
                  <a:gd name="connsiteX20" fmla="*/ 1336766 w 3775166"/>
                  <a:gd name="connsiteY20" fmla="*/ 2487068 h 2725193"/>
                  <a:gd name="connsiteX21" fmla="*/ 1565366 w 3775166"/>
                  <a:gd name="connsiteY21" fmla="*/ 2477543 h 2725193"/>
                  <a:gd name="connsiteX22" fmla="*/ 2355941 w 3775166"/>
                  <a:gd name="connsiteY22" fmla="*/ 2477543 h 2725193"/>
                  <a:gd name="connsiteX23" fmla="*/ 3298916 w 3775166"/>
                  <a:gd name="connsiteY23" fmla="*/ 2725193 h 2725193"/>
                  <a:gd name="connsiteX24" fmla="*/ 3775166 w 3775166"/>
                  <a:gd name="connsiteY24" fmla="*/ 658268 h 2725193"/>
                  <a:gd name="connsiteX25" fmla="*/ 1108166 w 3775166"/>
                  <a:gd name="connsiteY25" fmla="*/ 29618 h 2725193"/>
                  <a:gd name="connsiteX0" fmla="*/ 1082826 w 3749826"/>
                  <a:gd name="connsiteY0" fmla="*/ 29618 h 2725193"/>
                  <a:gd name="connsiteX1" fmla="*/ 1054251 w 3749826"/>
                  <a:gd name="connsiteY1" fmla="*/ 105818 h 2725193"/>
                  <a:gd name="connsiteX2" fmla="*/ 1168551 w 3749826"/>
                  <a:gd name="connsiteY2" fmla="*/ 258218 h 2725193"/>
                  <a:gd name="connsiteX3" fmla="*/ 1025676 w 3749826"/>
                  <a:gd name="connsiteY3" fmla="*/ 391568 h 2725193"/>
                  <a:gd name="connsiteX4" fmla="*/ 1073301 w 3749826"/>
                  <a:gd name="connsiteY4" fmla="*/ 515393 h 2725193"/>
                  <a:gd name="connsiteX5" fmla="*/ 1073301 w 3749826"/>
                  <a:gd name="connsiteY5" fmla="*/ 610643 h 2725193"/>
                  <a:gd name="connsiteX6" fmla="*/ 1149501 w 3749826"/>
                  <a:gd name="connsiteY6" fmla="*/ 763043 h 2725193"/>
                  <a:gd name="connsiteX7" fmla="*/ 949476 w 3749826"/>
                  <a:gd name="connsiteY7" fmla="*/ 867818 h 2725193"/>
                  <a:gd name="connsiteX8" fmla="*/ 997101 w 3749826"/>
                  <a:gd name="connsiteY8" fmla="*/ 972593 h 2725193"/>
                  <a:gd name="connsiteX9" fmla="*/ 663727 w 3749826"/>
                  <a:gd name="connsiteY9" fmla="*/ 591593 h 2725193"/>
                  <a:gd name="connsiteX10" fmla="*/ 35076 w 3749826"/>
                  <a:gd name="connsiteY10" fmla="*/ 210593 h 2725193"/>
                  <a:gd name="connsiteX11" fmla="*/ 44601 w 3749826"/>
                  <a:gd name="connsiteY11" fmla="*/ 1048793 h 2725193"/>
                  <a:gd name="connsiteX12" fmla="*/ 101752 w 3749826"/>
                  <a:gd name="connsiteY12" fmla="*/ 1096418 h 2725193"/>
                  <a:gd name="connsiteX13" fmla="*/ 158902 w 3749826"/>
                  <a:gd name="connsiteY13" fmla="*/ 1248818 h 2725193"/>
                  <a:gd name="connsiteX14" fmla="*/ 16027 w 3749826"/>
                  <a:gd name="connsiteY14" fmla="*/ 1325018 h 2725193"/>
                  <a:gd name="connsiteX15" fmla="*/ 111277 w 3749826"/>
                  <a:gd name="connsiteY15" fmla="*/ 1448843 h 2725193"/>
                  <a:gd name="connsiteX16" fmla="*/ 25551 w 3749826"/>
                  <a:gd name="connsiteY16" fmla="*/ 1648868 h 2725193"/>
                  <a:gd name="connsiteX17" fmla="*/ 492276 w 3749826"/>
                  <a:gd name="connsiteY17" fmla="*/ 1991768 h 2725193"/>
                  <a:gd name="connsiteX18" fmla="*/ 501801 w 3749826"/>
                  <a:gd name="connsiteY18" fmla="*/ 2191793 h 2725193"/>
                  <a:gd name="connsiteX19" fmla="*/ 597051 w 3749826"/>
                  <a:gd name="connsiteY19" fmla="*/ 2344193 h 2725193"/>
                  <a:gd name="connsiteX20" fmla="*/ 920901 w 3749826"/>
                  <a:gd name="connsiteY20" fmla="*/ 2334668 h 2725193"/>
                  <a:gd name="connsiteX21" fmla="*/ 1311426 w 3749826"/>
                  <a:gd name="connsiteY21" fmla="*/ 2487068 h 2725193"/>
                  <a:gd name="connsiteX22" fmla="*/ 1540026 w 3749826"/>
                  <a:gd name="connsiteY22" fmla="*/ 2477543 h 2725193"/>
                  <a:gd name="connsiteX23" fmla="*/ 2330601 w 3749826"/>
                  <a:gd name="connsiteY23" fmla="*/ 2477543 h 2725193"/>
                  <a:gd name="connsiteX24" fmla="*/ 3273576 w 3749826"/>
                  <a:gd name="connsiteY24" fmla="*/ 2725193 h 2725193"/>
                  <a:gd name="connsiteX25" fmla="*/ 3749826 w 3749826"/>
                  <a:gd name="connsiteY25" fmla="*/ 658268 h 2725193"/>
                  <a:gd name="connsiteX26" fmla="*/ 1082826 w 3749826"/>
                  <a:gd name="connsiteY26" fmla="*/ 29618 h 2725193"/>
                  <a:gd name="connsiteX0" fmla="*/ 1076797 w 3743797"/>
                  <a:gd name="connsiteY0" fmla="*/ 29618 h 2725193"/>
                  <a:gd name="connsiteX1" fmla="*/ 1048222 w 3743797"/>
                  <a:gd name="connsiteY1" fmla="*/ 105818 h 2725193"/>
                  <a:gd name="connsiteX2" fmla="*/ 1162522 w 3743797"/>
                  <a:gd name="connsiteY2" fmla="*/ 258218 h 2725193"/>
                  <a:gd name="connsiteX3" fmla="*/ 1019647 w 3743797"/>
                  <a:gd name="connsiteY3" fmla="*/ 391568 h 2725193"/>
                  <a:gd name="connsiteX4" fmla="*/ 1067272 w 3743797"/>
                  <a:gd name="connsiteY4" fmla="*/ 515393 h 2725193"/>
                  <a:gd name="connsiteX5" fmla="*/ 1067272 w 3743797"/>
                  <a:gd name="connsiteY5" fmla="*/ 610643 h 2725193"/>
                  <a:gd name="connsiteX6" fmla="*/ 1143472 w 3743797"/>
                  <a:gd name="connsiteY6" fmla="*/ 763043 h 2725193"/>
                  <a:gd name="connsiteX7" fmla="*/ 943447 w 3743797"/>
                  <a:gd name="connsiteY7" fmla="*/ 867818 h 2725193"/>
                  <a:gd name="connsiteX8" fmla="*/ 991072 w 3743797"/>
                  <a:gd name="connsiteY8" fmla="*/ 972593 h 2725193"/>
                  <a:gd name="connsiteX9" fmla="*/ 657698 w 3743797"/>
                  <a:gd name="connsiteY9" fmla="*/ 591593 h 2725193"/>
                  <a:gd name="connsiteX10" fmla="*/ 238598 w 3743797"/>
                  <a:gd name="connsiteY10" fmla="*/ 362993 h 2725193"/>
                  <a:gd name="connsiteX11" fmla="*/ 29047 w 3743797"/>
                  <a:gd name="connsiteY11" fmla="*/ 210593 h 2725193"/>
                  <a:gd name="connsiteX12" fmla="*/ 38572 w 3743797"/>
                  <a:gd name="connsiteY12" fmla="*/ 1048793 h 2725193"/>
                  <a:gd name="connsiteX13" fmla="*/ 95723 w 3743797"/>
                  <a:gd name="connsiteY13" fmla="*/ 1096418 h 2725193"/>
                  <a:gd name="connsiteX14" fmla="*/ 152873 w 3743797"/>
                  <a:gd name="connsiteY14" fmla="*/ 1248818 h 2725193"/>
                  <a:gd name="connsiteX15" fmla="*/ 9998 w 3743797"/>
                  <a:gd name="connsiteY15" fmla="*/ 1325018 h 2725193"/>
                  <a:gd name="connsiteX16" fmla="*/ 105248 w 3743797"/>
                  <a:gd name="connsiteY16" fmla="*/ 1448843 h 2725193"/>
                  <a:gd name="connsiteX17" fmla="*/ 19522 w 3743797"/>
                  <a:gd name="connsiteY17" fmla="*/ 1648868 h 2725193"/>
                  <a:gd name="connsiteX18" fmla="*/ 486247 w 3743797"/>
                  <a:gd name="connsiteY18" fmla="*/ 1991768 h 2725193"/>
                  <a:gd name="connsiteX19" fmla="*/ 495772 w 3743797"/>
                  <a:gd name="connsiteY19" fmla="*/ 2191793 h 2725193"/>
                  <a:gd name="connsiteX20" fmla="*/ 591022 w 3743797"/>
                  <a:gd name="connsiteY20" fmla="*/ 2344193 h 2725193"/>
                  <a:gd name="connsiteX21" fmla="*/ 914872 w 3743797"/>
                  <a:gd name="connsiteY21" fmla="*/ 2334668 h 2725193"/>
                  <a:gd name="connsiteX22" fmla="*/ 1305397 w 3743797"/>
                  <a:gd name="connsiteY22" fmla="*/ 2487068 h 2725193"/>
                  <a:gd name="connsiteX23" fmla="*/ 1533997 w 3743797"/>
                  <a:gd name="connsiteY23" fmla="*/ 2477543 h 2725193"/>
                  <a:gd name="connsiteX24" fmla="*/ 2324572 w 3743797"/>
                  <a:gd name="connsiteY24" fmla="*/ 2477543 h 2725193"/>
                  <a:gd name="connsiteX25" fmla="*/ 3267547 w 3743797"/>
                  <a:gd name="connsiteY25" fmla="*/ 2725193 h 2725193"/>
                  <a:gd name="connsiteX26" fmla="*/ 3743797 w 3743797"/>
                  <a:gd name="connsiteY26" fmla="*/ 658268 h 2725193"/>
                  <a:gd name="connsiteX27" fmla="*/ 1076797 w 3743797"/>
                  <a:gd name="connsiteY27" fmla="*/ 29618 h 2725193"/>
                  <a:gd name="connsiteX0" fmla="*/ 1076797 w 3743797"/>
                  <a:gd name="connsiteY0" fmla="*/ 29618 h 2725193"/>
                  <a:gd name="connsiteX1" fmla="*/ 1048222 w 3743797"/>
                  <a:gd name="connsiteY1" fmla="*/ 105818 h 2725193"/>
                  <a:gd name="connsiteX2" fmla="*/ 1162522 w 3743797"/>
                  <a:gd name="connsiteY2" fmla="*/ 258218 h 2725193"/>
                  <a:gd name="connsiteX3" fmla="*/ 1019647 w 3743797"/>
                  <a:gd name="connsiteY3" fmla="*/ 391568 h 2725193"/>
                  <a:gd name="connsiteX4" fmla="*/ 1067272 w 3743797"/>
                  <a:gd name="connsiteY4" fmla="*/ 515393 h 2725193"/>
                  <a:gd name="connsiteX5" fmla="*/ 1067272 w 3743797"/>
                  <a:gd name="connsiteY5" fmla="*/ 610643 h 2725193"/>
                  <a:gd name="connsiteX6" fmla="*/ 1143472 w 3743797"/>
                  <a:gd name="connsiteY6" fmla="*/ 763043 h 2725193"/>
                  <a:gd name="connsiteX7" fmla="*/ 943447 w 3743797"/>
                  <a:gd name="connsiteY7" fmla="*/ 867818 h 2725193"/>
                  <a:gd name="connsiteX8" fmla="*/ 991072 w 3743797"/>
                  <a:gd name="connsiteY8" fmla="*/ 972593 h 2725193"/>
                  <a:gd name="connsiteX9" fmla="*/ 810098 w 3743797"/>
                  <a:gd name="connsiteY9" fmla="*/ 705893 h 2725193"/>
                  <a:gd name="connsiteX10" fmla="*/ 657698 w 3743797"/>
                  <a:gd name="connsiteY10" fmla="*/ 591593 h 2725193"/>
                  <a:gd name="connsiteX11" fmla="*/ 238598 w 3743797"/>
                  <a:gd name="connsiteY11" fmla="*/ 362993 h 2725193"/>
                  <a:gd name="connsiteX12" fmla="*/ 29047 w 3743797"/>
                  <a:gd name="connsiteY12" fmla="*/ 210593 h 2725193"/>
                  <a:gd name="connsiteX13" fmla="*/ 38572 w 3743797"/>
                  <a:gd name="connsiteY13" fmla="*/ 1048793 h 2725193"/>
                  <a:gd name="connsiteX14" fmla="*/ 95723 w 3743797"/>
                  <a:gd name="connsiteY14" fmla="*/ 1096418 h 2725193"/>
                  <a:gd name="connsiteX15" fmla="*/ 152873 w 3743797"/>
                  <a:gd name="connsiteY15" fmla="*/ 1248818 h 2725193"/>
                  <a:gd name="connsiteX16" fmla="*/ 9998 w 3743797"/>
                  <a:gd name="connsiteY16" fmla="*/ 1325018 h 2725193"/>
                  <a:gd name="connsiteX17" fmla="*/ 105248 w 3743797"/>
                  <a:gd name="connsiteY17" fmla="*/ 1448843 h 2725193"/>
                  <a:gd name="connsiteX18" fmla="*/ 19522 w 3743797"/>
                  <a:gd name="connsiteY18" fmla="*/ 1648868 h 2725193"/>
                  <a:gd name="connsiteX19" fmla="*/ 486247 w 3743797"/>
                  <a:gd name="connsiteY19" fmla="*/ 1991768 h 2725193"/>
                  <a:gd name="connsiteX20" fmla="*/ 495772 w 3743797"/>
                  <a:gd name="connsiteY20" fmla="*/ 2191793 h 2725193"/>
                  <a:gd name="connsiteX21" fmla="*/ 591022 w 3743797"/>
                  <a:gd name="connsiteY21" fmla="*/ 2344193 h 2725193"/>
                  <a:gd name="connsiteX22" fmla="*/ 914872 w 3743797"/>
                  <a:gd name="connsiteY22" fmla="*/ 2334668 h 2725193"/>
                  <a:gd name="connsiteX23" fmla="*/ 1305397 w 3743797"/>
                  <a:gd name="connsiteY23" fmla="*/ 2487068 h 2725193"/>
                  <a:gd name="connsiteX24" fmla="*/ 1533997 w 3743797"/>
                  <a:gd name="connsiteY24" fmla="*/ 2477543 h 2725193"/>
                  <a:gd name="connsiteX25" fmla="*/ 2324572 w 3743797"/>
                  <a:gd name="connsiteY25" fmla="*/ 2477543 h 2725193"/>
                  <a:gd name="connsiteX26" fmla="*/ 3267547 w 3743797"/>
                  <a:gd name="connsiteY26" fmla="*/ 2725193 h 2725193"/>
                  <a:gd name="connsiteX27" fmla="*/ 3743797 w 3743797"/>
                  <a:gd name="connsiteY27" fmla="*/ 658268 h 2725193"/>
                  <a:gd name="connsiteX28" fmla="*/ 1076797 w 3743797"/>
                  <a:gd name="connsiteY28" fmla="*/ 29618 h 2725193"/>
                  <a:gd name="connsiteX0" fmla="*/ 1076797 w 3743797"/>
                  <a:gd name="connsiteY0" fmla="*/ 29618 h 2725193"/>
                  <a:gd name="connsiteX1" fmla="*/ 1048222 w 3743797"/>
                  <a:gd name="connsiteY1" fmla="*/ 105818 h 2725193"/>
                  <a:gd name="connsiteX2" fmla="*/ 1162522 w 3743797"/>
                  <a:gd name="connsiteY2" fmla="*/ 258218 h 2725193"/>
                  <a:gd name="connsiteX3" fmla="*/ 1019647 w 3743797"/>
                  <a:gd name="connsiteY3" fmla="*/ 391568 h 2725193"/>
                  <a:gd name="connsiteX4" fmla="*/ 1067272 w 3743797"/>
                  <a:gd name="connsiteY4" fmla="*/ 515393 h 2725193"/>
                  <a:gd name="connsiteX5" fmla="*/ 1067272 w 3743797"/>
                  <a:gd name="connsiteY5" fmla="*/ 610643 h 2725193"/>
                  <a:gd name="connsiteX6" fmla="*/ 1143472 w 3743797"/>
                  <a:gd name="connsiteY6" fmla="*/ 763043 h 2725193"/>
                  <a:gd name="connsiteX7" fmla="*/ 943447 w 3743797"/>
                  <a:gd name="connsiteY7" fmla="*/ 867818 h 2725193"/>
                  <a:gd name="connsiteX8" fmla="*/ 991072 w 3743797"/>
                  <a:gd name="connsiteY8" fmla="*/ 972593 h 2725193"/>
                  <a:gd name="connsiteX9" fmla="*/ 724373 w 3743797"/>
                  <a:gd name="connsiteY9" fmla="*/ 782093 h 2725193"/>
                  <a:gd name="connsiteX10" fmla="*/ 657698 w 3743797"/>
                  <a:gd name="connsiteY10" fmla="*/ 591593 h 2725193"/>
                  <a:gd name="connsiteX11" fmla="*/ 238598 w 3743797"/>
                  <a:gd name="connsiteY11" fmla="*/ 362993 h 2725193"/>
                  <a:gd name="connsiteX12" fmla="*/ 29047 w 3743797"/>
                  <a:gd name="connsiteY12" fmla="*/ 210593 h 2725193"/>
                  <a:gd name="connsiteX13" fmla="*/ 38572 w 3743797"/>
                  <a:gd name="connsiteY13" fmla="*/ 1048793 h 2725193"/>
                  <a:gd name="connsiteX14" fmla="*/ 95723 w 3743797"/>
                  <a:gd name="connsiteY14" fmla="*/ 1096418 h 2725193"/>
                  <a:gd name="connsiteX15" fmla="*/ 152873 w 3743797"/>
                  <a:gd name="connsiteY15" fmla="*/ 1248818 h 2725193"/>
                  <a:gd name="connsiteX16" fmla="*/ 9998 w 3743797"/>
                  <a:gd name="connsiteY16" fmla="*/ 1325018 h 2725193"/>
                  <a:gd name="connsiteX17" fmla="*/ 105248 w 3743797"/>
                  <a:gd name="connsiteY17" fmla="*/ 1448843 h 2725193"/>
                  <a:gd name="connsiteX18" fmla="*/ 19522 w 3743797"/>
                  <a:gd name="connsiteY18" fmla="*/ 1648868 h 2725193"/>
                  <a:gd name="connsiteX19" fmla="*/ 486247 w 3743797"/>
                  <a:gd name="connsiteY19" fmla="*/ 1991768 h 2725193"/>
                  <a:gd name="connsiteX20" fmla="*/ 495772 w 3743797"/>
                  <a:gd name="connsiteY20" fmla="*/ 2191793 h 2725193"/>
                  <a:gd name="connsiteX21" fmla="*/ 591022 w 3743797"/>
                  <a:gd name="connsiteY21" fmla="*/ 2344193 h 2725193"/>
                  <a:gd name="connsiteX22" fmla="*/ 914872 w 3743797"/>
                  <a:gd name="connsiteY22" fmla="*/ 2334668 h 2725193"/>
                  <a:gd name="connsiteX23" fmla="*/ 1305397 w 3743797"/>
                  <a:gd name="connsiteY23" fmla="*/ 2487068 h 2725193"/>
                  <a:gd name="connsiteX24" fmla="*/ 1533997 w 3743797"/>
                  <a:gd name="connsiteY24" fmla="*/ 2477543 h 2725193"/>
                  <a:gd name="connsiteX25" fmla="*/ 2324572 w 3743797"/>
                  <a:gd name="connsiteY25" fmla="*/ 2477543 h 2725193"/>
                  <a:gd name="connsiteX26" fmla="*/ 3267547 w 3743797"/>
                  <a:gd name="connsiteY26" fmla="*/ 2725193 h 2725193"/>
                  <a:gd name="connsiteX27" fmla="*/ 3743797 w 3743797"/>
                  <a:gd name="connsiteY27" fmla="*/ 658268 h 2725193"/>
                  <a:gd name="connsiteX28" fmla="*/ 1076797 w 3743797"/>
                  <a:gd name="connsiteY28" fmla="*/ 29618 h 2725193"/>
                  <a:gd name="connsiteX0" fmla="*/ 1076797 w 3743797"/>
                  <a:gd name="connsiteY0" fmla="*/ 29618 h 2725193"/>
                  <a:gd name="connsiteX1" fmla="*/ 1048222 w 3743797"/>
                  <a:gd name="connsiteY1" fmla="*/ 105818 h 2725193"/>
                  <a:gd name="connsiteX2" fmla="*/ 1162522 w 3743797"/>
                  <a:gd name="connsiteY2" fmla="*/ 258218 h 2725193"/>
                  <a:gd name="connsiteX3" fmla="*/ 1019647 w 3743797"/>
                  <a:gd name="connsiteY3" fmla="*/ 391568 h 2725193"/>
                  <a:gd name="connsiteX4" fmla="*/ 1067272 w 3743797"/>
                  <a:gd name="connsiteY4" fmla="*/ 515393 h 2725193"/>
                  <a:gd name="connsiteX5" fmla="*/ 1067272 w 3743797"/>
                  <a:gd name="connsiteY5" fmla="*/ 610643 h 2725193"/>
                  <a:gd name="connsiteX6" fmla="*/ 1143472 w 3743797"/>
                  <a:gd name="connsiteY6" fmla="*/ 763043 h 2725193"/>
                  <a:gd name="connsiteX7" fmla="*/ 943447 w 3743797"/>
                  <a:gd name="connsiteY7" fmla="*/ 867818 h 2725193"/>
                  <a:gd name="connsiteX8" fmla="*/ 991072 w 3743797"/>
                  <a:gd name="connsiteY8" fmla="*/ 972593 h 2725193"/>
                  <a:gd name="connsiteX9" fmla="*/ 724373 w 3743797"/>
                  <a:gd name="connsiteY9" fmla="*/ 782093 h 2725193"/>
                  <a:gd name="connsiteX10" fmla="*/ 857723 w 3743797"/>
                  <a:gd name="connsiteY10" fmla="*/ 686843 h 2725193"/>
                  <a:gd name="connsiteX11" fmla="*/ 657698 w 3743797"/>
                  <a:gd name="connsiteY11" fmla="*/ 591593 h 2725193"/>
                  <a:gd name="connsiteX12" fmla="*/ 238598 w 3743797"/>
                  <a:gd name="connsiteY12" fmla="*/ 362993 h 2725193"/>
                  <a:gd name="connsiteX13" fmla="*/ 29047 w 3743797"/>
                  <a:gd name="connsiteY13" fmla="*/ 210593 h 2725193"/>
                  <a:gd name="connsiteX14" fmla="*/ 38572 w 3743797"/>
                  <a:gd name="connsiteY14" fmla="*/ 1048793 h 2725193"/>
                  <a:gd name="connsiteX15" fmla="*/ 95723 w 3743797"/>
                  <a:gd name="connsiteY15" fmla="*/ 1096418 h 2725193"/>
                  <a:gd name="connsiteX16" fmla="*/ 152873 w 3743797"/>
                  <a:gd name="connsiteY16" fmla="*/ 1248818 h 2725193"/>
                  <a:gd name="connsiteX17" fmla="*/ 9998 w 3743797"/>
                  <a:gd name="connsiteY17" fmla="*/ 1325018 h 2725193"/>
                  <a:gd name="connsiteX18" fmla="*/ 105248 w 3743797"/>
                  <a:gd name="connsiteY18" fmla="*/ 1448843 h 2725193"/>
                  <a:gd name="connsiteX19" fmla="*/ 19522 w 3743797"/>
                  <a:gd name="connsiteY19" fmla="*/ 1648868 h 2725193"/>
                  <a:gd name="connsiteX20" fmla="*/ 486247 w 3743797"/>
                  <a:gd name="connsiteY20" fmla="*/ 1991768 h 2725193"/>
                  <a:gd name="connsiteX21" fmla="*/ 495772 w 3743797"/>
                  <a:gd name="connsiteY21" fmla="*/ 2191793 h 2725193"/>
                  <a:gd name="connsiteX22" fmla="*/ 591022 w 3743797"/>
                  <a:gd name="connsiteY22" fmla="*/ 2344193 h 2725193"/>
                  <a:gd name="connsiteX23" fmla="*/ 914872 w 3743797"/>
                  <a:gd name="connsiteY23" fmla="*/ 2334668 h 2725193"/>
                  <a:gd name="connsiteX24" fmla="*/ 1305397 w 3743797"/>
                  <a:gd name="connsiteY24" fmla="*/ 2487068 h 2725193"/>
                  <a:gd name="connsiteX25" fmla="*/ 1533997 w 3743797"/>
                  <a:gd name="connsiteY25" fmla="*/ 2477543 h 2725193"/>
                  <a:gd name="connsiteX26" fmla="*/ 2324572 w 3743797"/>
                  <a:gd name="connsiteY26" fmla="*/ 2477543 h 2725193"/>
                  <a:gd name="connsiteX27" fmla="*/ 3267547 w 3743797"/>
                  <a:gd name="connsiteY27" fmla="*/ 2725193 h 2725193"/>
                  <a:gd name="connsiteX28" fmla="*/ 3743797 w 3743797"/>
                  <a:gd name="connsiteY28" fmla="*/ 658268 h 2725193"/>
                  <a:gd name="connsiteX29" fmla="*/ 1076797 w 3743797"/>
                  <a:gd name="connsiteY29" fmla="*/ 29618 h 2725193"/>
                  <a:gd name="connsiteX0" fmla="*/ 1076797 w 3743797"/>
                  <a:gd name="connsiteY0" fmla="*/ 29618 h 2725193"/>
                  <a:gd name="connsiteX1" fmla="*/ 1048222 w 3743797"/>
                  <a:gd name="connsiteY1" fmla="*/ 105818 h 2725193"/>
                  <a:gd name="connsiteX2" fmla="*/ 1162522 w 3743797"/>
                  <a:gd name="connsiteY2" fmla="*/ 258218 h 2725193"/>
                  <a:gd name="connsiteX3" fmla="*/ 1019647 w 3743797"/>
                  <a:gd name="connsiteY3" fmla="*/ 391568 h 2725193"/>
                  <a:gd name="connsiteX4" fmla="*/ 1067272 w 3743797"/>
                  <a:gd name="connsiteY4" fmla="*/ 515393 h 2725193"/>
                  <a:gd name="connsiteX5" fmla="*/ 1067272 w 3743797"/>
                  <a:gd name="connsiteY5" fmla="*/ 610643 h 2725193"/>
                  <a:gd name="connsiteX6" fmla="*/ 1143472 w 3743797"/>
                  <a:gd name="connsiteY6" fmla="*/ 763043 h 2725193"/>
                  <a:gd name="connsiteX7" fmla="*/ 943447 w 3743797"/>
                  <a:gd name="connsiteY7" fmla="*/ 867818 h 2725193"/>
                  <a:gd name="connsiteX8" fmla="*/ 991072 w 3743797"/>
                  <a:gd name="connsiteY8" fmla="*/ 972593 h 2725193"/>
                  <a:gd name="connsiteX9" fmla="*/ 524348 w 3743797"/>
                  <a:gd name="connsiteY9" fmla="*/ 1086893 h 2725193"/>
                  <a:gd name="connsiteX10" fmla="*/ 724373 w 3743797"/>
                  <a:gd name="connsiteY10" fmla="*/ 782093 h 2725193"/>
                  <a:gd name="connsiteX11" fmla="*/ 857723 w 3743797"/>
                  <a:gd name="connsiteY11" fmla="*/ 686843 h 2725193"/>
                  <a:gd name="connsiteX12" fmla="*/ 657698 w 3743797"/>
                  <a:gd name="connsiteY12" fmla="*/ 591593 h 2725193"/>
                  <a:gd name="connsiteX13" fmla="*/ 238598 w 3743797"/>
                  <a:gd name="connsiteY13" fmla="*/ 362993 h 2725193"/>
                  <a:gd name="connsiteX14" fmla="*/ 29047 w 3743797"/>
                  <a:gd name="connsiteY14" fmla="*/ 210593 h 2725193"/>
                  <a:gd name="connsiteX15" fmla="*/ 38572 w 3743797"/>
                  <a:gd name="connsiteY15" fmla="*/ 1048793 h 2725193"/>
                  <a:gd name="connsiteX16" fmla="*/ 95723 w 3743797"/>
                  <a:gd name="connsiteY16" fmla="*/ 1096418 h 2725193"/>
                  <a:gd name="connsiteX17" fmla="*/ 152873 w 3743797"/>
                  <a:gd name="connsiteY17" fmla="*/ 1248818 h 2725193"/>
                  <a:gd name="connsiteX18" fmla="*/ 9998 w 3743797"/>
                  <a:gd name="connsiteY18" fmla="*/ 1325018 h 2725193"/>
                  <a:gd name="connsiteX19" fmla="*/ 105248 w 3743797"/>
                  <a:gd name="connsiteY19" fmla="*/ 1448843 h 2725193"/>
                  <a:gd name="connsiteX20" fmla="*/ 19522 w 3743797"/>
                  <a:gd name="connsiteY20" fmla="*/ 1648868 h 2725193"/>
                  <a:gd name="connsiteX21" fmla="*/ 486247 w 3743797"/>
                  <a:gd name="connsiteY21" fmla="*/ 1991768 h 2725193"/>
                  <a:gd name="connsiteX22" fmla="*/ 495772 w 3743797"/>
                  <a:gd name="connsiteY22" fmla="*/ 2191793 h 2725193"/>
                  <a:gd name="connsiteX23" fmla="*/ 591022 w 3743797"/>
                  <a:gd name="connsiteY23" fmla="*/ 2344193 h 2725193"/>
                  <a:gd name="connsiteX24" fmla="*/ 914872 w 3743797"/>
                  <a:gd name="connsiteY24" fmla="*/ 2334668 h 2725193"/>
                  <a:gd name="connsiteX25" fmla="*/ 1305397 w 3743797"/>
                  <a:gd name="connsiteY25" fmla="*/ 2487068 h 2725193"/>
                  <a:gd name="connsiteX26" fmla="*/ 1533997 w 3743797"/>
                  <a:gd name="connsiteY26" fmla="*/ 2477543 h 2725193"/>
                  <a:gd name="connsiteX27" fmla="*/ 2324572 w 3743797"/>
                  <a:gd name="connsiteY27" fmla="*/ 2477543 h 2725193"/>
                  <a:gd name="connsiteX28" fmla="*/ 3267547 w 3743797"/>
                  <a:gd name="connsiteY28" fmla="*/ 2725193 h 2725193"/>
                  <a:gd name="connsiteX29" fmla="*/ 3743797 w 3743797"/>
                  <a:gd name="connsiteY29" fmla="*/ 658268 h 2725193"/>
                  <a:gd name="connsiteX30" fmla="*/ 1076797 w 3743797"/>
                  <a:gd name="connsiteY30" fmla="*/ 29618 h 2725193"/>
                  <a:gd name="connsiteX0" fmla="*/ 1076797 w 3743797"/>
                  <a:gd name="connsiteY0" fmla="*/ 29618 h 2725193"/>
                  <a:gd name="connsiteX1" fmla="*/ 1048222 w 3743797"/>
                  <a:gd name="connsiteY1" fmla="*/ 105818 h 2725193"/>
                  <a:gd name="connsiteX2" fmla="*/ 1162522 w 3743797"/>
                  <a:gd name="connsiteY2" fmla="*/ 258218 h 2725193"/>
                  <a:gd name="connsiteX3" fmla="*/ 1019647 w 3743797"/>
                  <a:gd name="connsiteY3" fmla="*/ 391568 h 2725193"/>
                  <a:gd name="connsiteX4" fmla="*/ 1067272 w 3743797"/>
                  <a:gd name="connsiteY4" fmla="*/ 515393 h 2725193"/>
                  <a:gd name="connsiteX5" fmla="*/ 1067272 w 3743797"/>
                  <a:gd name="connsiteY5" fmla="*/ 610643 h 2725193"/>
                  <a:gd name="connsiteX6" fmla="*/ 1143472 w 3743797"/>
                  <a:gd name="connsiteY6" fmla="*/ 763043 h 2725193"/>
                  <a:gd name="connsiteX7" fmla="*/ 943447 w 3743797"/>
                  <a:gd name="connsiteY7" fmla="*/ 867818 h 2725193"/>
                  <a:gd name="connsiteX8" fmla="*/ 991072 w 3743797"/>
                  <a:gd name="connsiteY8" fmla="*/ 972593 h 2725193"/>
                  <a:gd name="connsiteX9" fmla="*/ 733898 w 3743797"/>
                  <a:gd name="connsiteY9" fmla="*/ 953543 h 2725193"/>
                  <a:gd name="connsiteX10" fmla="*/ 524348 w 3743797"/>
                  <a:gd name="connsiteY10" fmla="*/ 1086893 h 2725193"/>
                  <a:gd name="connsiteX11" fmla="*/ 724373 w 3743797"/>
                  <a:gd name="connsiteY11" fmla="*/ 782093 h 2725193"/>
                  <a:gd name="connsiteX12" fmla="*/ 857723 w 3743797"/>
                  <a:gd name="connsiteY12" fmla="*/ 686843 h 2725193"/>
                  <a:gd name="connsiteX13" fmla="*/ 657698 w 3743797"/>
                  <a:gd name="connsiteY13" fmla="*/ 591593 h 2725193"/>
                  <a:gd name="connsiteX14" fmla="*/ 238598 w 3743797"/>
                  <a:gd name="connsiteY14" fmla="*/ 362993 h 2725193"/>
                  <a:gd name="connsiteX15" fmla="*/ 29047 w 3743797"/>
                  <a:gd name="connsiteY15" fmla="*/ 210593 h 2725193"/>
                  <a:gd name="connsiteX16" fmla="*/ 38572 w 3743797"/>
                  <a:gd name="connsiteY16" fmla="*/ 1048793 h 2725193"/>
                  <a:gd name="connsiteX17" fmla="*/ 95723 w 3743797"/>
                  <a:gd name="connsiteY17" fmla="*/ 1096418 h 2725193"/>
                  <a:gd name="connsiteX18" fmla="*/ 152873 w 3743797"/>
                  <a:gd name="connsiteY18" fmla="*/ 1248818 h 2725193"/>
                  <a:gd name="connsiteX19" fmla="*/ 9998 w 3743797"/>
                  <a:gd name="connsiteY19" fmla="*/ 1325018 h 2725193"/>
                  <a:gd name="connsiteX20" fmla="*/ 105248 w 3743797"/>
                  <a:gd name="connsiteY20" fmla="*/ 1448843 h 2725193"/>
                  <a:gd name="connsiteX21" fmla="*/ 19522 w 3743797"/>
                  <a:gd name="connsiteY21" fmla="*/ 1648868 h 2725193"/>
                  <a:gd name="connsiteX22" fmla="*/ 486247 w 3743797"/>
                  <a:gd name="connsiteY22" fmla="*/ 1991768 h 2725193"/>
                  <a:gd name="connsiteX23" fmla="*/ 495772 w 3743797"/>
                  <a:gd name="connsiteY23" fmla="*/ 2191793 h 2725193"/>
                  <a:gd name="connsiteX24" fmla="*/ 591022 w 3743797"/>
                  <a:gd name="connsiteY24" fmla="*/ 2344193 h 2725193"/>
                  <a:gd name="connsiteX25" fmla="*/ 914872 w 3743797"/>
                  <a:gd name="connsiteY25" fmla="*/ 2334668 h 2725193"/>
                  <a:gd name="connsiteX26" fmla="*/ 1305397 w 3743797"/>
                  <a:gd name="connsiteY26" fmla="*/ 2487068 h 2725193"/>
                  <a:gd name="connsiteX27" fmla="*/ 1533997 w 3743797"/>
                  <a:gd name="connsiteY27" fmla="*/ 2477543 h 2725193"/>
                  <a:gd name="connsiteX28" fmla="*/ 2324572 w 3743797"/>
                  <a:gd name="connsiteY28" fmla="*/ 2477543 h 2725193"/>
                  <a:gd name="connsiteX29" fmla="*/ 3267547 w 3743797"/>
                  <a:gd name="connsiteY29" fmla="*/ 2725193 h 2725193"/>
                  <a:gd name="connsiteX30" fmla="*/ 3743797 w 3743797"/>
                  <a:gd name="connsiteY30" fmla="*/ 658268 h 2725193"/>
                  <a:gd name="connsiteX31" fmla="*/ 1076797 w 3743797"/>
                  <a:gd name="connsiteY31" fmla="*/ 29618 h 2725193"/>
                  <a:gd name="connsiteX0" fmla="*/ 1076797 w 3743797"/>
                  <a:gd name="connsiteY0" fmla="*/ 29618 h 2725193"/>
                  <a:gd name="connsiteX1" fmla="*/ 1048222 w 3743797"/>
                  <a:gd name="connsiteY1" fmla="*/ 105818 h 2725193"/>
                  <a:gd name="connsiteX2" fmla="*/ 1162522 w 3743797"/>
                  <a:gd name="connsiteY2" fmla="*/ 258218 h 2725193"/>
                  <a:gd name="connsiteX3" fmla="*/ 1019647 w 3743797"/>
                  <a:gd name="connsiteY3" fmla="*/ 391568 h 2725193"/>
                  <a:gd name="connsiteX4" fmla="*/ 1067272 w 3743797"/>
                  <a:gd name="connsiteY4" fmla="*/ 515393 h 2725193"/>
                  <a:gd name="connsiteX5" fmla="*/ 1067272 w 3743797"/>
                  <a:gd name="connsiteY5" fmla="*/ 610643 h 2725193"/>
                  <a:gd name="connsiteX6" fmla="*/ 1143472 w 3743797"/>
                  <a:gd name="connsiteY6" fmla="*/ 763043 h 2725193"/>
                  <a:gd name="connsiteX7" fmla="*/ 943447 w 3743797"/>
                  <a:gd name="connsiteY7" fmla="*/ 867818 h 2725193"/>
                  <a:gd name="connsiteX8" fmla="*/ 991072 w 3743797"/>
                  <a:gd name="connsiteY8" fmla="*/ 972593 h 2725193"/>
                  <a:gd name="connsiteX9" fmla="*/ 829148 w 3743797"/>
                  <a:gd name="connsiteY9" fmla="*/ 1048793 h 2725193"/>
                  <a:gd name="connsiteX10" fmla="*/ 733898 w 3743797"/>
                  <a:gd name="connsiteY10" fmla="*/ 953543 h 2725193"/>
                  <a:gd name="connsiteX11" fmla="*/ 524348 w 3743797"/>
                  <a:gd name="connsiteY11" fmla="*/ 1086893 h 2725193"/>
                  <a:gd name="connsiteX12" fmla="*/ 724373 w 3743797"/>
                  <a:gd name="connsiteY12" fmla="*/ 782093 h 2725193"/>
                  <a:gd name="connsiteX13" fmla="*/ 857723 w 3743797"/>
                  <a:gd name="connsiteY13" fmla="*/ 686843 h 2725193"/>
                  <a:gd name="connsiteX14" fmla="*/ 657698 w 3743797"/>
                  <a:gd name="connsiteY14" fmla="*/ 591593 h 2725193"/>
                  <a:gd name="connsiteX15" fmla="*/ 238598 w 3743797"/>
                  <a:gd name="connsiteY15" fmla="*/ 362993 h 2725193"/>
                  <a:gd name="connsiteX16" fmla="*/ 29047 w 3743797"/>
                  <a:gd name="connsiteY16" fmla="*/ 210593 h 2725193"/>
                  <a:gd name="connsiteX17" fmla="*/ 38572 w 3743797"/>
                  <a:gd name="connsiteY17" fmla="*/ 1048793 h 2725193"/>
                  <a:gd name="connsiteX18" fmla="*/ 95723 w 3743797"/>
                  <a:gd name="connsiteY18" fmla="*/ 1096418 h 2725193"/>
                  <a:gd name="connsiteX19" fmla="*/ 152873 w 3743797"/>
                  <a:gd name="connsiteY19" fmla="*/ 1248818 h 2725193"/>
                  <a:gd name="connsiteX20" fmla="*/ 9998 w 3743797"/>
                  <a:gd name="connsiteY20" fmla="*/ 1325018 h 2725193"/>
                  <a:gd name="connsiteX21" fmla="*/ 105248 w 3743797"/>
                  <a:gd name="connsiteY21" fmla="*/ 1448843 h 2725193"/>
                  <a:gd name="connsiteX22" fmla="*/ 19522 w 3743797"/>
                  <a:gd name="connsiteY22" fmla="*/ 1648868 h 2725193"/>
                  <a:gd name="connsiteX23" fmla="*/ 486247 w 3743797"/>
                  <a:gd name="connsiteY23" fmla="*/ 1991768 h 2725193"/>
                  <a:gd name="connsiteX24" fmla="*/ 495772 w 3743797"/>
                  <a:gd name="connsiteY24" fmla="*/ 2191793 h 2725193"/>
                  <a:gd name="connsiteX25" fmla="*/ 591022 w 3743797"/>
                  <a:gd name="connsiteY25" fmla="*/ 2344193 h 2725193"/>
                  <a:gd name="connsiteX26" fmla="*/ 914872 w 3743797"/>
                  <a:gd name="connsiteY26" fmla="*/ 2334668 h 2725193"/>
                  <a:gd name="connsiteX27" fmla="*/ 1305397 w 3743797"/>
                  <a:gd name="connsiteY27" fmla="*/ 2487068 h 2725193"/>
                  <a:gd name="connsiteX28" fmla="*/ 1533997 w 3743797"/>
                  <a:gd name="connsiteY28" fmla="*/ 2477543 h 2725193"/>
                  <a:gd name="connsiteX29" fmla="*/ 2324572 w 3743797"/>
                  <a:gd name="connsiteY29" fmla="*/ 2477543 h 2725193"/>
                  <a:gd name="connsiteX30" fmla="*/ 3267547 w 3743797"/>
                  <a:gd name="connsiteY30" fmla="*/ 2725193 h 2725193"/>
                  <a:gd name="connsiteX31" fmla="*/ 3743797 w 3743797"/>
                  <a:gd name="connsiteY31" fmla="*/ 658268 h 2725193"/>
                  <a:gd name="connsiteX32" fmla="*/ 1076797 w 3743797"/>
                  <a:gd name="connsiteY32" fmla="*/ 29618 h 2725193"/>
                  <a:gd name="connsiteX0" fmla="*/ 1076797 w 3743797"/>
                  <a:gd name="connsiteY0" fmla="*/ 29618 h 2725193"/>
                  <a:gd name="connsiteX1" fmla="*/ 1048222 w 3743797"/>
                  <a:gd name="connsiteY1" fmla="*/ 105818 h 2725193"/>
                  <a:gd name="connsiteX2" fmla="*/ 1162522 w 3743797"/>
                  <a:gd name="connsiteY2" fmla="*/ 258218 h 2725193"/>
                  <a:gd name="connsiteX3" fmla="*/ 1019647 w 3743797"/>
                  <a:gd name="connsiteY3" fmla="*/ 391568 h 2725193"/>
                  <a:gd name="connsiteX4" fmla="*/ 1067272 w 3743797"/>
                  <a:gd name="connsiteY4" fmla="*/ 515393 h 2725193"/>
                  <a:gd name="connsiteX5" fmla="*/ 1067272 w 3743797"/>
                  <a:gd name="connsiteY5" fmla="*/ 610643 h 2725193"/>
                  <a:gd name="connsiteX6" fmla="*/ 1143472 w 3743797"/>
                  <a:gd name="connsiteY6" fmla="*/ 763043 h 2725193"/>
                  <a:gd name="connsiteX7" fmla="*/ 943447 w 3743797"/>
                  <a:gd name="connsiteY7" fmla="*/ 867818 h 2725193"/>
                  <a:gd name="connsiteX8" fmla="*/ 991072 w 3743797"/>
                  <a:gd name="connsiteY8" fmla="*/ 972593 h 2725193"/>
                  <a:gd name="connsiteX9" fmla="*/ 524348 w 3743797"/>
                  <a:gd name="connsiteY9" fmla="*/ 1210718 h 2725193"/>
                  <a:gd name="connsiteX10" fmla="*/ 829148 w 3743797"/>
                  <a:gd name="connsiteY10" fmla="*/ 1048793 h 2725193"/>
                  <a:gd name="connsiteX11" fmla="*/ 733898 w 3743797"/>
                  <a:gd name="connsiteY11" fmla="*/ 953543 h 2725193"/>
                  <a:gd name="connsiteX12" fmla="*/ 524348 w 3743797"/>
                  <a:gd name="connsiteY12" fmla="*/ 1086893 h 2725193"/>
                  <a:gd name="connsiteX13" fmla="*/ 724373 w 3743797"/>
                  <a:gd name="connsiteY13" fmla="*/ 782093 h 2725193"/>
                  <a:gd name="connsiteX14" fmla="*/ 857723 w 3743797"/>
                  <a:gd name="connsiteY14" fmla="*/ 686843 h 2725193"/>
                  <a:gd name="connsiteX15" fmla="*/ 657698 w 3743797"/>
                  <a:gd name="connsiteY15" fmla="*/ 591593 h 2725193"/>
                  <a:gd name="connsiteX16" fmla="*/ 238598 w 3743797"/>
                  <a:gd name="connsiteY16" fmla="*/ 362993 h 2725193"/>
                  <a:gd name="connsiteX17" fmla="*/ 29047 w 3743797"/>
                  <a:gd name="connsiteY17" fmla="*/ 210593 h 2725193"/>
                  <a:gd name="connsiteX18" fmla="*/ 38572 w 3743797"/>
                  <a:gd name="connsiteY18" fmla="*/ 1048793 h 2725193"/>
                  <a:gd name="connsiteX19" fmla="*/ 95723 w 3743797"/>
                  <a:gd name="connsiteY19" fmla="*/ 1096418 h 2725193"/>
                  <a:gd name="connsiteX20" fmla="*/ 152873 w 3743797"/>
                  <a:gd name="connsiteY20" fmla="*/ 1248818 h 2725193"/>
                  <a:gd name="connsiteX21" fmla="*/ 9998 w 3743797"/>
                  <a:gd name="connsiteY21" fmla="*/ 1325018 h 2725193"/>
                  <a:gd name="connsiteX22" fmla="*/ 105248 w 3743797"/>
                  <a:gd name="connsiteY22" fmla="*/ 1448843 h 2725193"/>
                  <a:gd name="connsiteX23" fmla="*/ 19522 w 3743797"/>
                  <a:gd name="connsiteY23" fmla="*/ 1648868 h 2725193"/>
                  <a:gd name="connsiteX24" fmla="*/ 486247 w 3743797"/>
                  <a:gd name="connsiteY24" fmla="*/ 1991768 h 2725193"/>
                  <a:gd name="connsiteX25" fmla="*/ 495772 w 3743797"/>
                  <a:gd name="connsiteY25" fmla="*/ 2191793 h 2725193"/>
                  <a:gd name="connsiteX26" fmla="*/ 591022 w 3743797"/>
                  <a:gd name="connsiteY26" fmla="*/ 2344193 h 2725193"/>
                  <a:gd name="connsiteX27" fmla="*/ 914872 w 3743797"/>
                  <a:gd name="connsiteY27" fmla="*/ 2334668 h 2725193"/>
                  <a:gd name="connsiteX28" fmla="*/ 1305397 w 3743797"/>
                  <a:gd name="connsiteY28" fmla="*/ 2487068 h 2725193"/>
                  <a:gd name="connsiteX29" fmla="*/ 1533997 w 3743797"/>
                  <a:gd name="connsiteY29" fmla="*/ 2477543 h 2725193"/>
                  <a:gd name="connsiteX30" fmla="*/ 2324572 w 3743797"/>
                  <a:gd name="connsiteY30" fmla="*/ 2477543 h 2725193"/>
                  <a:gd name="connsiteX31" fmla="*/ 3267547 w 3743797"/>
                  <a:gd name="connsiteY31" fmla="*/ 2725193 h 2725193"/>
                  <a:gd name="connsiteX32" fmla="*/ 3743797 w 3743797"/>
                  <a:gd name="connsiteY32" fmla="*/ 658268 h 2725193"/>
                  <a:gd name="connsiteX33" fmla="*/ 1076797 w 3743797"/>
                  <a:gd name="connsiteY33" fmla="*/ 29618 h 2725193"/>
                  <a:gd name="connsiteX0" fmla="*/ 1076797 w 3743797"/>
                  <a:gd name="connsiteY0" fmla="*/ 29618 h 2725193"/>
                  <a:gd name="connsiteX1" fmla="*/ 1048222 w 3743797"/>
                  <a:gd name="connsiteY1" fmla="*/ 105818 h 2725193"/>
                  <a:gd name="connsiteX2" fmla="*/ 1162522 w 3743797"/>
                  <a:gd name="connsiteY2" fmla="*/ 258218 h 2725193"/>
                  <a:gd name="connsiteX3" fmla="*/ 1019647 w 3743797"/>
                  <a:gd name="connsiteY3" fmla="*/ 391568 h 2725193"/>
                  <a:gd name="connsiteX4" fmla="*/ 1067272 w 3743797"/>
                  <a:gd name="connsiteY4" fmla="*/ 515393 h 2725193"/>
                  <a:gd name="connsiteX5" fmla="*/ 1067272 w 3743797"/>
                  <a:gd name="connsiteY5" fmla="*/ 610643 h 2725193"/>
                  <a:gd name="connsiteX6" fmla="*/ 1143472 w 3743797"/>
                  <a:gd name="connsiteY6" fmla="*/ 763043 h 2725193"/>
                  <a:gd name="connsiteX7" fmla="*/ 943447 w 3743797"/>
                  <a:gd name="connsiteY7" fmla="*/ 867818 h 2725193"/>
                  <a:gd name="connsiteX8" fmla="*/ 991072 w 3743797"/>
                  <a:gd name="connsiteY8" fmla="*/ 972593 h 2725193"/>
                  <a:gd name="connsiteX9" fmla="*/ 905348 w 3743797"/>
                  <a:gd name="connsiteY9" fmla="*/ 1229768 h 2725193"/>
                  <a:gd name="connsiteX10" fmla="*/ 524348 w 3743797"/>
                  <a:gd name="connsiteY10" fmla="*/ 1210718 h 2725193"/>
                  <a:gd name="connsiteX11" fmla="*/ 829148 w 3743797"/>
                  <a:gd name="connsiteY11" fmla="*/ 1048793 h 2725193"/>
                  <a:gd name="connsiteX12" fmla="*/ 733898 w 3743797"/>
                  <a:gd name="connsiteY12" fmla="*/ 953543 h 2725193"/>
                  <a:gd name="connsiteX13" fmla="*/ 524348 w 3743797"/>
                  <a:gd name="connsiteY13" fmla="*/ 1086893 h 2725193"/>
                  <a:gd name="connsiteX14" fmla="*/ 724373 w 3743797"/>
                  <a:gd name="connsiteY14" fmla="*/ 782093 h 2725193"/>
                  <a:gd name="connsiteX15" fmla="*/ 857723 w 3743797"/>
                  <a:gd name="connsiteY15" fmla="*/ 686843 h 2725193"/>
                  <a:gd name="connsiteX16" fmla="*/ 657698 w 3743797"/>
                  <a:gd name="connsiteY16" fmla="*/ 591593 h 2725193"/>
                  <a:gd name="connsiteX17" fmla="*/ 238598 w 3743797"/>
                  <a:gd name="connsiteY17" fmla="*/ 362993 h 2725193"/>
                  <a:gd name="connsiteX18" fmla="*/ 29047 w 3743797"/>
                  <a:gd name="connsiteY18" fmla="*/ 210593 h 2725193"/>
                  <a:gd name="connsiteX19" fmla="*/ 38572 w 3743797"/>
                  <a:gd name="connsiteY19" fmla="*/ 1048793 h 2725193"/>
                  <a:gd name="connsiteX20" fmla="*/ 95723 w 3743797"/>
                  <a:gd name="connsiteY20" fmla="*/ 1096418 h 2725193"/>
                  <a:gd name="connsiteX21" fmla="*/ 152873 w 3743797"/>
                  <a:gd name="connsiteY21" fmla="*/ 1248818 h 2725193"/>
                  <a:gd name="connsiteX22" fmla="*/ 9998 w 3743797"/>
                  <a:gd name="connsiteY22" fmla="*/ 1325018 h 2725193"/>
                  <a:gd name="connsiteX23" fmla="*/ 105248 w 3743797"/>
                  <a:gd name="connsiteY23" fmla="*/ 1448843 h 2725193"/>
                  <a:gd name="connsiteX24" fmla="*/ 19522 w 3743797"/>
                  <a:gd name="connsiteY24" fmla="*/ 1648868 h 2725193"/>
                  <a:gd name="connsiteX25" fmla="*/ 486247 w 3743797"/>
                  <a:gd name="connsiteY25" fmla="*/ 1991768 h 2725193"/>
                  <a:gd name="connsiteX26" fmla="*/ 495772 w 3743797"/>
                  <a:gd name="connsiteY26" fmla="*/ 2191793 h 2725193"/>
                  <a:gd name="connsiteX27" fmla="*/ 591022 w 3743797"/>
                  <a:gd name="connsiteY27" fmla="*/ 2344193 h 2725193"/>
                  <a:gd name="connsiteX28" fmla="*/ 914872 w 3743797"/>
                  <a:gd name="connsiteY28" fmla="*/ 2334668 h 2725193"/>
                  <a:gd name="connsiteX29" fmla="*/ 1305397 w 3743797"/>
                  <a:gd name="connsiteY29" fmla="*/ 2487068 h 2725193"/>
                  <a:gd name="connsiteX30" fmla="*/ 1533997 w 3743797"/>
                  <a:gd name="connsiteY30" fmla="*/ 2477543 h 2725193"/>
                  <a:gd name="connsiteX31" fmla="*/ 2324572 w 3743797"/>
                  <a:gd name="connsiteY31" fmla="*/ 2477543 h 2725193"/>
                  <a:gd name="connsiteX32" fmla="*/ 3267547 w 3743797"/>
                  <a:gd name="connsiteY32" fmla="*/ 2725193 h 2725193"/>
                  <a:gd name="connsiteX33" fmla="*/ 3743797 w 3743797"/>
                  <a:gd name="connsiteY33" fmla="*/ 658268 h 2725193"/>
                  <a:gd name="connsiteX34" fmla="*/ 1076797 w 3743797"/>
                  <a:gd name="connsiteY34" fmla="*/ 29618 h 2725193"/>
                  <a:gd name="connsiteX0" fmla="*/ 1076797 w 3743797"/>
                  <a:gd name="connsiteY0" fmla="*/ 29618 h 2725193"/>
                  <a:gd name="connsiteX1" fmla="*/ 1048222 w 3743797"/>
                  <a:gd name="connsiteY1" fmla="*/ 105818 h 2725193"/>
                  <a:gd name="connsiteX2" fmla="*/ 1162522 w 3743797"/>
                  <a:gd name="connsiteY2" fmla="*/ 258218 h 2725193"/>
                  <a:gd name="connsiteX3" fmla="*/ 1019647 w 3743797"/>
                  <a:gd name="connsiteY3" fmla="*/ 391568 h 2725193"/>
                  <a:gd name="connsiteX4" fmla="*/ 1067272 w 3743797"/>
                  <a:gd name="connsiteY4" fmla="*/ 515393 h 2725193"/>
                  <a:gd name="connsiteX5" fmla="*/ 1067272 w 3743797"/>
                  <a:gd name="connsiteY5" fmla="*/ 610643 h 2725193"/>
                  <a:gd name="connsiteX6" fmla="*/ 1143472 w 3743797"/>
                  <a:gd name="connsiteY6" fmla="*/ 763043 h 2725193"/>
                  <a:gd name="connsiteX7" fmla="*/ 943447 w 3743797"/>
                  <a:gd name="connsiteY7" fmla="*/ 867818 h 2725193"/>
                  <a:gd name="connsiteX8" fmla="*/ 991072 w 3743797"/>
                  <a:gd name="connsiteY8" fmla="*/ 972593 h 2725193"/>
                  <a:gd name="connsiteX9" fmla="*/ 905348 w 3743797"/>
                  <a:gd name="connsiteY9" fmla="*/ 1229768 h 2725193"/>
                  <a:gd name="connsiteX10" fmla="*/ 619598 w 3743797"/>
                  <a:gd name="connsiteY10" fmla="*/ 1325018 h 2725193"/>
                  <a:gd name="connsiteX11" fmla="*/ 524348 w 3743797"/>
                  <a:gd name="connsiteY11" fmla="*/ 1210718 h 2725193"/>
                  <a:gd name="connsiteX12" fmla="*/ 829148 w 3743797"/>
                  <a:gd name="connsiteY12" fmla="*/ 1048793 h 2725193"/>
                  <a:gd name="connsiteX13" fmla="*/ 733898 w 3743797"/>
                  <a:gd name="connsiteY13" fmla="*/ 953543 h 2725193"/>
                  <a:gd name="connsiteX14" fmla="*/ 524348 w 3743797"/>
                  <a:gd name="connsiteY14" fmla="*/ 1086893 h 2725193"/>
                  <a:gd name="connsiteX15" fmla="*/ 724373 w 3743797"/>
                  <a:gd name="connsiteY15" fmla="*/ 782093 h 2725193"/>
                  <a:gd name="connsiteX16" fmla="*/ 857723 w 3743797"/>
                  <a:gd name="connsiteY16" fmla="*/ 686843 h 2725193"/>
                  <a:gd name="connsiteX17" fmla="*/ 657698 w 3743797"/>
                  <a:gd name="connsiteY17" fmla="*/ 591593 h 2725193"/>
                  <a:gd name="connsiteX18" fmla="*/ 238598 w 3743797"/>
                  <a:gd name="connsiteY18" fmla="*/ 362993 h 2725193"/>
                  <a:gd name="connsiteX19" fmla="*/ 29047 w 3743797"/>
                  <a:gd name="connsiteY19" fmla="*/ 210593 h 2725193"/>
                  <a:gd name="connsiteX20" fmla="*/ 38572 w 3743797"/>
                  <a:gd name="connsiteY20" fmla="*/ 1048793 h 2725193"/>
                  <a:gd name="connsiteX21" fmla="*/ 95723 w 3743797"/>
                  <a:gd name="connsiteY21" fmla="*/ 1096418 h 2725193"/>
                  <a:gd name="connsiteX22" fmla="*/ 152873 w 3743797"/>
                  <a:gd name="connsiteY22" fmla="*/ 1248818 h 2725193"/>
                  <a:gd name="connsiteX23" fmla="*/ 9998 w 3743797"/>
                  <a:gd name="connsiteY23" fmla="*/ 1325018 h 2725193"/>
                  <a:gd name="connsiteX24" fmla="*/ 105248 w 3743797"/>
                  <a:gd name="connsiteY24" fmla="*/ 1448843 h 2725193"/>
                  <a:gd name="connsiteX25" fmla="*/ 19522 w 3743797"/>
                  <a:gd name="connsiteY25" fmla="*/ 1648868 h 2725193"/>
                  <a:gd name="connsiteX26" fmla="*/ 486247 w 3743797"/>
                  <a:gd name="connsiteY26" fmla="*/ 1991768 h 2725193"/>
                  <a:gd name="connsiteX27" fmla="*/ 495772 w 3743797"/>
                  <a:gd name="connsiteY27" fmla="*/ 2191793 h 2725193"/>
                  <a:gd name="connsiteX28" fmla="*/ 591022 w 3743797"/>
                  <a:gd name="connsiteY28" fmla="*/ 2344193 h 2725193"/>
                  <a:gd name="connsiteX29" fmla="*/ 914872 w 3743797"/>
                  <a:gd name="connsiteY29" fmla="*/ 2334668 h 2725193"/>
                  <a:gd name="connsiteX30" fmla="*/ 1305397 w 3743797"/>
                  <a:gd name="connsiteY30" fmla="*/ 2487068 h 2725193"/>
                  <a:gd name="connsiteX31" fmla="*/ 1533997 w 3743797"/>
                  <a:gd name="connsiteY31" fmla="*/ 2477543 h 2725193"/>
                  <a:gd name="connsiteX32" fmla="*/ 2324572 w 3743797"/>
                  <a:gd name="connsiteY32" fmla="*/ 2477543 h 2725193"/>
                  <a:gd name="connsiteX33" fmla="*/ 3267547 w 3743797"/>
                  <a:gd name="connsiteY33" fmla="*/ 2725193 h 2725193"/>
                  <a:gd name="connsiteX34" fmla="*/ 3743797 w 3743797"/>
                  <a:gd name="connsiteY34" fmla="*/ 658268 h 2725193"/>
                  <a:gd name="connsiteX35" fmla="*/ 1076797 w 3743797"/>
                  <a:gd name="connsiteY35" fmla="*/ 29618 h 2725193"/>
                  <a:gd name="connsiteX0" fmla="*/ 1076797 w 3743797"/>
                  <a:gd name="connsiteY0" fmla="*/ 29618 h 2725193"/>
                  <a:gd name="connsiteX1" fmla="*/ 1048222 w 3743797"/>
                  <a:gd name="connsiteY1" fmla="*/ 105818 h 2725193"/>
                  <a:gd name="connsiteX2" fmla="*/ 1162522 w 3743797"/>
                  <a:gd name="connsiteY2" fmla="*/ 258218 h 2725193"/>
                  <a:gd name="connsiteX3" fmla="*/ 1019647 w 3743797"/>
                  <a:gd name="connsiteY3" fmla="*/ 391568 h 2725193"/>
                  <a:gd name="connsiteX4" fmla="*/ 1067272 w 3743797"/>
                  <a:gd name="connsiteY4" fmla="*/ 515393 h 2725193"/>
                  <a:gd name="connsiteX5" fmla="*/ 1067272 w 3743797"/>
                  <a:gd name="connsiteY5" fmla="*/ 610643 h 2725193"/>
                  <a:gd name="connsiteX6" fmla="*/ 1143472 w 3743797"/>
                  <a:gd name="connsiteY6" fmla="*/ 763043 h 2725193"/>
                  <a:gd name="connsiteX7" fmla="*/ 943447 w 3743797"/>
                  <a:gd name="connsiteY7" fmla="*/ 867818 h 2725193"/>
                  <a:gd name="connsiteX8" fmla="*/ 991072 w 3743797"/>
                  <a:gd name="connsiteY8" fmla="*/ 972593 h 2725193"/>
                  <a:gd name="connsiteX9" fmla="*/ 1067273 w 3743797"/>
                  <a:gd name="connsiteY9" fmla="*/ 1077368 h 2725193"/>
                  <a:gd name="connsiteX10" fmla="*/ 905348 w 3743797"/>
                  <a:gd name="connsiteY10" fmla="*/ 1229768 h 2725193"/>
                  <a:gd name="connsiteX11" fmla="*/ 619598 w 3743797"/>
                  <a:gd name="connsiteY11" fmla="*/ 1325018 h 2725193"/>
                  <a:gd name="connsiteX12" fmla="*/ 524348 w 3743797"/>
                  <a:gd name="connsiteY12" fmla="*/ 1210718 h 2725193"/>
                  <a:gd name="connsiteX13" fmla="*/ 829148 w 3743797"/>
                  <a:gd name="connsiteY13" fmla="*/ 1048793 h 2725193"/>
                  <a:gd name="connsiteX14" fmla="*/ 733898 w 3743797"/>
                  <a:gd name="connsiteY14" fmla="*/ 953543 h 2725193"/>
                  <a:gd name="connsiteX15" fmla="*/ 524348 w 3743797"/>
                  <a:gd name="connsiteY15" fmla="*/ 1086893 h 2725193"/>
                  <a:gd name="connsiteX16" fmla="*/ 724373 w 3743797"/>
                  <a:gd name="connsiteY16" fmla="*/ 782093 h 2725193"/>
                  <a:gd name="connsiteX17" fmla="*/ 857723 w 3743797"/>
                  <a:gd name="connsiteY17" fmla="*/ 686843 h 2725193"/>
                  <a:gd name="connsiteX18" fmla="*/ 657698 w 3743797"/>
                  <a:gd name="connsiteY18" fmla="*/ 591593 h 2725193"/>
                  <a:gd name="connsiteX19" fmla="*/ 238598 w 3743797"/>
                  <a:gd name="connsiteY19" fmla="*/ 362993 h 2725193"/>
                  <a:gd name="connsiteX20" fmla="*/ 29047 w 3743797"/>
                  <a:gd name="connsiteY20" fmla="*/ 210593 h 2725193"/>
                  <a:gd name="connsiteX21" fmla="*/ 38572 w 3743797"/>
                  <a:gd name="connsiteY21" fmla="*/ 1048793 h 2725193"/>
                  <a:gd name="connsiteX22" fmla="*/ 95723 w 3743797"/>
                  <a:gd name="connsiteY22" fmla="*/ 1096418 h 2725193"/>
                  <a:gd name="connsiteX23" fmla="*/ 152873 w 3743797"/>
                  <a:gd name="connsiteY23" fmla="*/ 1248818 h 2725193"/>
                  <a:gd name="connsiteX24" fmla="*/ 9998 w 3743797"/>
                  <a:gd name="connsiteY24" fmla="*/ 1325018 h 2725193"/>
                  <a:gd name="connsiteX25" fmla="*/ 105248 w 3743797"/>
                  <a:gd name="connsiteY25" fmla="*/ 1448843 h 2725193"/>
                  <a:gd name="connsiteX26" fmla="*/ 19522 w 3743797"/>
                  <a:gd name="connsiteY26" fmla="*/ 1648868 h 2725193"/>
                  <a:gd name="connsiteX27" fmla="*/ 486247 w 3743797"/>
                  <a:gd name="connsiteY27" fmla="*/ 1991768 h 2725193"/>
                  <a:gd name="connsiteX28" fmla="*/ 495772 w 3743797"/>
                  <a:gd name="connsiteY28" fmla="*/ 2191793 h 2725193"/>
                  <a:gd name="connsiteX29" fmla="*/ 591022 w 3743797"/>
                  <a:gd name="connsiteY29" fmla="*/ 2344193 h 2725193"/>
                  <a:gd name="connsiteX30" fmla="*/ 914872 w 3743797"/>
                  <a:gd name="connsiteY30" fmla="*/ 2334668 h 2725193"/>
                  <a:gd name="connsiteX31" fmla="*/ 1305397 w 3743797"/>
                  <a:gd name="connsiteY31" fmla="*/ 2487068 h 2725193"/>
                  <a:gd name="connsiteX32" fmla="*/ 1533997 w 3743797"/>
                  <a:gd name="connsiteY32" fmla="*/ 2477543 h 2725193"/>
                  <a:gd name="connsiteX33" fmla="*/ 2324572 w 3743797"/>
                  <a:gd name="connsiteY33" fmla="*/ 2477543 h 2725193"/>
                  <a:gd name="connsiteX34" fmla="*/ 3267547 w 3743797"/>
                  <a:gd name="connsiteY34" fmla="*/ 2725193 h 2725193"/>
                  <a:gd name="connsiteX35" fmla="*/ 3743797 w 3743797"/>
                  <a:gd name="connsiteY35" fmla="*/ 658268 h 2725193"/>
                  <a:gd name="connsiteX36" fmla="*/ 1076797 w 3743797"/>
                  <a:gd name="connsiteY36" fmla="*/ 29618 h 2725193"/>
                  <a:gd name="connsiteX0" fmla="*/ 1076797 w 3743797"/>
                  <a:gd name="connsiteY0" fmla="*/ 29618 h 2725193"/>
                  <a:gd name="connsiteX1" fmla="*/ 1048222 w 3743797"/>
                  <a:gd name="connsiteY1" fmla="*/ 105818 h 2725193"/>
                  <a:gd name="connsiteX2" fmla="*/ 1162522 w 3743797"/>
                  <a:gd name="connsiteY2" fmla="*/ 258218 h 2725193"/>
                  <a:gd name="connsiteX3" fmla="*/ 1019647 w 3743797"/>
                  <a:gd name="connsiteY3" fmla="*/ 391568 h 2725193"/>
                  <a:gd name="connsiteX4" fmla="*/ 1067272 w 3743797"/>
                  <a:gd name="connsiteY4" fmla="*/ 515393 h 2725193"/>
                  <a:gd name="connsiteX5" fmla="*/ 1067272 w 3743797"/>
                  <a:gd name="connsiteY5" fmla="*/ 610643 h 2725193"/>
                  <a:gd name="connsiteX6" fmla="*/ 1143472 w 3743797"/>
                  <a:gd name="connsiteY6" fmla="*/ 763043 h 2725193"/>
                  <a:gd name="connsiteX7" fmla="*/ 943447 w 3743797"/>
                  <a:gd name="connsiteY7" fmla="*/ 867818 h 2725193"/>
                  <a:gd name="connsiteX8" fmla="*/ 1038697 w 3743797"/>
                  <a:gd name="connsiteY8" fmla="*/ 953543 h 2725193"/>
                  <a:gd name="connsiteX9" fmla="*/ 1067273 w 3743797"/>
                  <a:gd name="connsiteY9" fmla="*/ 1077368 h 2725193"/>
                  <a:gd name="connsiteX10" fmla="*/ 905348 w 3743797"/>
                  <a:gd name="connsiteY10" fmla="*/ 1229768 h 2725193"/>
                  <a:gd name="connsiteX11" fmla="*/ 619598 w 3743797"/>
                  <a:gd name="connsiteY11" fmla="*/ 1325018 h 2725193"/>
                  <a:gd name="connsiteX12" fmla="*/ 524348 w 3743797"/>
                  <a:gd name="connsiteY12" fmla="*/ 1210718 h 2725193"/>
                  <a:gd name="connsiteX13" fmla="*/ 829148 w 3743797"/>
                  <a:gd name="connsiteY13" fmla="*/ 1048793 h 2725193"/>
                  <a:gd name="connsiteX14" fmla="*/ 733898 w 3743797"/>
                  <a:gd name="connsiteY14" fmla="*/ 953543 h 2725193"/>
                  <a:gd name="connsiteX15" fmla="*/ 524348 w 3743797"/>
                  <a:gd name="connsiteY15" fmla="*/ 1086893 h 2725193"/>
                  <a:gd name="connsiteX16" fmla="*/ 724373 w 3743797"/>
                  <a:gd name="connsiteY16" fmla="*/ 782093 h 2725193"/>
                  <a:gd name="connsiteX17" fmla="*/ 857723 w 3743797"/>
                  <a:gd name="connsiteY17" fmla="*/ 686843 h 2725193"/>
                  <a:gd name="connsiteX18" fmla="*/ 657698 w 3743797"/>
                  <a:gd name="connsiteY18" fmla="*/ 591593 h 2725193"/>
                  <a:gd name="connsiteX19" fmla="*/ 238598 w 3743797"/>
                  <a:gd name="connsiteY19" fmla="*/ 362993 h 2725193"/>
                  <a:gd name="connsiteX20" fmla="*/ 29047 w 3743797"/>
                  <a:gd name="connsiteY20" fmla="*/ 210593 h 2725193"/>
                  <a:gd name="connsiteX21" fmla="*/ 38572 w 3743797"/>
                  <a:gd name="connsiteY21" fmla="*/ 1048793 h 2725193"/>
                  <a:gd name="connsiteX22" fmla="*/ 95723 w 3743797"/>
                  <a:gd name="connsiteY22" fmla="*/ 1096418 h 2725193"/>
                  <a:gd name="connsiteX23" fmla="*/ 152873 w 3743797"/>
                  <a:gd name="connsiteY23" fmla="*/ 1248818 h 2725193"/>
                  <a:gd name="connsiteX24" fmla="*/ 9998 w 3743797"/>
                  <a:gd name="connsiteY24" fmla="*/ 1325018 h 2725193"/>
                  <a:gd name="connsiteX25" fmla="*/ 105248 w 3743797"/>
                  <a:gd name="connsiteY25" fmla="*/ 1448843 h 2725193"/>
                  <a:gd name="connsiteX26" fmla="*/ 19522 w 3743797"/>
                  <a:gd name="connsiteY26" fmla="*/ 1648868 h 2725193"/>
                  <a:gd name="connsiteX27" fmla="*/ 486247 w 3743797"/>
                  <a:gd name="connsiteY27" fmla="*/ 1991768 h 2725193"/>
                  <a:gd name="connsiteX28" fmla="*/ 495772 w 3743797"/>
                  <a:gd name="connsiteY28" fmla="*/ 2191793 h 2725193"/>
                  <a:gd name="connsiteX29" fmla="*/ 591022 w 3743797"/>
                  <a:gd name="connsiteY29" fmla="*/ 2344193 h 2725193"/>
                  <a:gd name="connsiteX30" fmla="*/ 914872 w 3743797"/>
                  <a:gd name="connsiteY30" fmla="*/ 2334668 h 2725193"/>
                  <a:gd name="connsiteX31" fmla="*/ 1305397 w 3743797"/>
                  <a:gd name="connsiteY31" fmla="*/ 2487068 h 2725193"/>
                  <a:gd name="connsiteX32" fmla="*/ 1533997 w 3743797"/>
                  <a:gd name="connsiteY32" fmla="*/ 2477543 h 2725193"/>
                  <a:gd name="connsiteX33" fmla="*/ 2324572 w 3743797"/>
                  <a:gd name="connsiteY33" fmla="*/ 2477543 h 2725193"/>
                  <a:gd name="connsiteX34" fmla="*/ 3267547 w 3743797"/>
                  <a:gd name="connsiteY34" fmla="*/ 2725193 h 2725193"/>
                  <a:gd name="connsiteX35" fmla="*/ 3743797 w 3743797"/>
                  <a:gd name="connsiteY35" fmla="*/ 658268 h 2725193"/>
                  <a:gd name="connsiteX36" fmla="*/ 1076797 w 3743797"/>
                  <a:gd name="connsiteY36" fmla="*/ 29618 h 2725193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  <a:cxn ang="0">
                    <a:pos x="connsiteX2" y="connsiteY2"/>
                  </a:cxn>
                  <a:cxn ang="0">
                    <a:pos x="connsiteX3" y="connsiteY3"/>
                  </a:cxn>
                  <a:cxn ang="0">
                    <a:pos x="connsiteX4" y="connsiteY4"/>
                  </a:cxn>
                  <a:cxn ang="0">
                    <a:pos x="connsiteX5" y="connsiteY5"/>
                  </a:cxn>
                  <a:cxn ang="0">
                    <a:pos x="connsiteX6" y="connsiteY6"/>
                  </a:cxn>
                  <a:cxn ang="0">
                    <a:pos x="connsiteX7" y="connsiteY7"/>
                  </a:cxn>
                  <a:cxn ang="0">
                    <a:pos x="connsiteX8" y="connsiteY8"/>
                  </a:cxn>
                  <a:cxn ang="0">
                    <a:pos x="connsiteX9" y="connsiteY9"/>
                  </a:cxn>
                  <a:cxn ang="0">
                    <a:pos x="connsiteX10" y="connsiteY10"/>
                  </a:cxn>
                  <a:cxn ang="0">
                    <a:pos x="connsiteX11" y="connsiteY11"/>
                  </a:cxn>
                  <a:cxn ang="0">
                    <a:pos x="connsiteX12" y="connsiteY12"/>
                  </a:cxn>
                  <a:cxn ang="0">
                    <a:pos x="connsiteX13" y="connsiteY13"/>
                  </a:cxn>
                  <a:cxn ang="0">
                    <a:pos x="connsiteX14" y="connsiteY14"/>
                  </a:cxn>
                  <a:cxn ang="0">
                    <a:pos x="connsiteX15" y="connsiteY15"/>
                  </a:cxn>
                  <a:cxn ang="0">
                    <a:pos x="connsiteX16" y="connsiteY16"/>
                  </a:cxn>
                  <a:cxn ang="0">
                    <a:pos x="connsiteX17" y="connsiteY17"/>
                  </a:cxn>
                  <a:cxn ang="0">
                    <a:pos x="connsiteX18" y="connsiteY18"/>
                  </a:cxn>
                  <a:cxn ang="0">
                    <a:pos x="connsiteX19" y="connsiteY19"/>
                  </a:cxn>
                  <a:cxn ang="0">
                    <a:pos x="connsiteX20" y="connsiteY20"/>
                  </a:cxn>
                  <a:cxn ang="0">
                    <a:pos x="connsiteX21" y="connsiteY21"/>
                  </a:cxn>
                  <a:cxn ang="0">
                    <a:pos x="connsiteX22" y="connsiteY22"/>
                  </a:cxn>
                  <a:cxn ang="0">
                    <a:pos x="connsiteX23" y="connsiteY23"/>
                  </a:cxn>
                  <a:cxn ang="0">
                    <a:pos x="connsiteX24" y="connsiteY24"/>
                  </a:cxn>
                  <a:cxn ang="0">
                    <a:pos x="connsiteX25" y="connsiteY25"/>
                  </a:cxn>
                  <a:cxn ang="0">
                    <a:pos x="connsiteX26" y="connsiteY26"/>
                  </a:cxn>
                  <a:cxn ang="0">
                    <a:pos x="connsiteX27" y="connsiteY27"/>
                  </a:cxn>
                  <a:cxn ang="0">
                    <a:pos x="connsiteX28" y="connsiteY28"/>
                  </a:cxn>
                  <a:cxn ang="0">
                    <a:pos x="connsiteX29" y="connsiteY29"/>
                  </a:cxn>
                  <a:cxn ang="0">
                    <a:pos x="connsiteX30" y="connsiteY30"/>
                  </a:cxn>
                  <a:cxn ang="0">
                    <a:pos x="connsiteX31" y="connsiteY31"/>
                  </a:cxn>
                  <a:cxn ang="0">
                    <a:pos x="connsiteX32" y="connsiteY32"/>
                  </a:cxn>
                  <a:cxn ang="0">
                    <a:pos x="connsiteX33" y="connsiteY33"/>
                  </a:cxn>
                  <a:cxn ang="0">
                    <a:pos x="connsiteX34" y="connsiteY34"/>
                  </a:cxn>
                  <a:cxn ang="0">
                    <a:pos x="connsiteX35" y="connsiteY35"/>
                  </a:cxn>
                  <a:cxn ang="0">
                    <a:pos x="connsiteX36" y="connsiteY36"/>
                  </a:cxn>
                </a:cxnLst>
                <a:rect l="l" t="t" r="r" b="b"/>
                <a:pathLst>
                  <a:path w="3743797" h="2725193">
                    <a:moveTo>
                      <a:pt x="1076797" y="29618"/>
                    </a:moveTo>
                    <a:cubicBezTo>
                      <a:pt x="618010" y="-56107"/>
                      <a:pt x="1038697" y="67718"/>
                      <a:pt x="1048222" y="105818"/>
                    </a:cubicBezTo>
                    <a:cubicBezTo>
                      <a:pt x="1057747" y="143918"/>
                      <a:pt x="1157760" y="216943"/>
                      <a:pt x="1162522" y="258218"/>
                    </a:cubicBezTo>
                    <a:cubicBezTo>
                      <a:pt x="1167284" y="299493"/>
                      <a:pt x="1060922" y="355056"/>
                      <a:pt x="1019647" y="391568"/>
                    </a:cubicBezTo>
                    <a:cubicBezTo>
                      <a:pt x="978372" y="428080"/>
                      <a:pt x="1076797" y="485231"/>
                      <a:pt x="1067272" y="515393"/>
                    </a:cubicBezTo>
                    <a:cubicBezTo>
                      <a:pt x="1057747" y="545555"/>
                      <a:pt x="1081559" y="585243"/>
                      <a:pt x="1067272" y="610643"/>
                    </a:cubicBezTo>
                    <a:cubicBezTo>
                      <a:pt x="1052985" y="636043"/>
                      <a:pt x="1173634" y="724943"/>
                      <a:pt x="1143472" y="763043"/>
                    </a:cubicBezTo>
                    <a:cubicBezTo>
                      <a:pt x="1113310" y="801143"/>
                      <a:pt x="989484" y="848768"/>
                      <a:pt x="943447" y="867818"/>
                    </a:cubicBezTo>
                    <a:cubicBezTo>
                      <a:pt x="897410" y="886868"/>
                      <a:pt x="1035522" y="918618"/>
                      <a:pt x="1038697" y="953543"/>
                    </a:cubicBezTo>
                    <a:cubicBezTo>
                      <a:pt x="1041872" y="988468"/>
                      <a:pt x="1081560" y="1034506"/>
                      <a:pt x="1067273" y="1077368"/>
                    </a:cubicBezTo>
                    <a:cubicBezTo>
                      <a:pt x="1052986" y="1120230"/>
                      <a:pt x="962498" y="1188493"/>
                      <a:pt x="905348" y="1229768"/>
                    </a:cubicBezTo>
                    <a:cubicBezTo>
                      <a:pt x="848198" y="1271043"/>
                      <a:pt x="683098" y="1328193"/>
                      <a:pt x="619598" y="1325018"/>
                    </a:cubicBezTo>
                    <a:cubicBezTo>
                      <a:pt x="556098" y="1321843"/>
                      <a:pt x="494186" y="1239293"/>
                      <a:pt x="524348" y="1210718"/>
                    </a:cubicBezTo>
                    <a:cubicBezTo>
                      <a:pt x="554510" y="1182143"/>
                      <a:pt x="860898" y="1059905"/>
                      <a:pt x="829148" y="1048793"/>
                    </a:cubicBezTo>
                    <a:cubicBezTo>
                      <a:pt x="797398" y="1037681"/>
                      <a:pt x="787873" y="932906"/>
                      <a:pt x="733898" y="953543"/>
                    </a:cubicBezTo>
                    <a:cubicBezTo>
                      <a:pt x="679923" y="974181"/>
                      <a:pt x="535460" y="1128168"/>
                      <a:pt x="524348" y="1086893"/>
                    </a:cubicBezTo>
                    <a:cubicBezTo>
                      <a:pt x="513236" y="1045618"/>
                      <a:pt x="710085" y="804318"/>
                      <a:pt x="724373" y="782093"/>
                    </a:cubicBezTo>
                    <a:cubicBezTo>
                      <a:pt x="738661" y="759868"/>
                      <a:pt x="868835" y="718593"/>
                      <a:pt x="857723" y="686843"/>
                    </a:cubicBezTo>
                    <a:cubicBezTo>
                      <a:pt x="846611" y="655093"/>
                      <a:pt x="733898" y="637631"/>
                      <a:pt x="657698" y="591593"/>
                    </a:cubicBezTo>
                    <a:cubicBezTo>
                      <a:pt x="581498" y="545556"/>
                      <a:pt x="343373" y="426493"/>
                      <a:pt x="238598" y="362993"/>
                    </a:cubicBezTo>
                    <a:cubicBezTo>
                      <a:pt x="133823" y="299493"/>
                      <a:pt x="71910" y="88356"/>
                      <a:pt x="29047" y="210593"/>
                    </a:cubicBezTo>
                    <a:cubicBezTo>
                      <a:pt x="-13816" y="332830"/>
                      <a:pt x="38572" y="901156"/>
                      <a:pt x="38572" y="1048793"/>
                    </a:cubicBezTo>
                    <a:cubicBezTo>
                      <a:pt x="38572" y="1196430"/>
                      <a:pt x="89373" y="1074193"/>
                      <a:pt x="95723" y="1096418"/>
                    </a:cubicBezTo>
                    <a:cubicBezTo>
                      <a:pt x="102073" y="1118643"/>
                      <a:pt x="167160" y="1210718"/>
                      <a:pt x="152873" y="1248818"/>
                    </a:cubicBezTo>
                    <a:cubicBezTo>
                      <a:pt x="138586" y="1286918"/>
                      <a:pt x="32223" y="1291681"/>
                      <a:pt x="9998" y="1325018"/>
                    </a:cubicBezTo>
                    <a:cubicBezTo>
                      <a:pt x="-12227" y="1358355"/>
                      <a:pt x="87786" y="1398043"/>
                      <a:pt x="105248" y="1448843"/>
                    </a:cubicBezTo>
                    <a:cubicBezTo>
                      <a:pt x="122710" y="1499643"/>
                      <a:pt x="-58265" y="1558381"/>
                      <a:pt x="19522" y="1648868"/>
                    </a:cubicBezTo>
                    <a:cubicBezTo>
                      <a:pt x="97309" y="1739356"/>
                      <a:pt x="449735" y="1880643"/>
                      <a:pt x="486247" y="1991768"/>
                    </a:cubicBezTo>
                    <a:lnTo>
                      <a:pt x="495772" y="2191793"/>
                    </a:lnTo>
                    <a:cubicBezTo>
                      <a:pt x="576734" y="2404518"/>
                      <a:pt x="521172" y="2320381"/>
                      <a:pt x="591022" y="2344193"/>
                    </a:cubicBezTo>
                    <a:cubicBezTo>
                      <a:pt x="660872" y="2368005"/>
                      <a:pt x="802160" y="2306093"/>
                      <a:pt x="914872" y="2334668"/>
                    </a:cubicBezTo>
                    <a:cubicBezTo>
                      <a:pt x="1051397" y="2372768"/>
                      <a:pt x="1202210" y="2463256"/>
                      <a:pt x="1305397" y="2487068"/>
                    </a:cubicBezTo>
                    <a:cubicBezTo>
                      <a:pt x="1418109" y="2472780"/>
                      <a:pt x="1368897" y="2474368"/>
                      <a:pt x="1533997" y="2477543"/>
                    </a:cubicBezTo>
                    <a:cubicBezTo>
                      <a:pt x="1826097" y="2490243"/>
                      <a:pt x="2035647" y="2428331"/>
                      <a:pt x="2324572" y="2477543"/>
                    </a:cubicBezTo>
                    <a:lnTo>
                      <a:pt x="3267547" y="2725193"/>
                    </a:lnTo>
                    <a:lnTo>
                      <a:pt x="3743797" y="658268"/>
                    </a:lnTo>
                    <a:cubicBezTo>
                      <a:pt x="2832572" y="474118"/>
                      <a:pt x="1968972" y="251868"/>
                      <a:pt x="1076797" y="29618"/>
                    </a:cubicBezTo>
                    <a:close/>
                  </a:path>
                </a:pathLst>
              </a:custGeom>
              <a:solidFill>
                <a:srgbClr val="D2D2D2"/>
              </a:solidFill>
              <a:ln w="28575"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en-US" sz="800">
                  <a:latin typeface="Arial" panose="020B0604020202020204" pitchFamily="34" charset="0"/>
                  <a:cs typeface="Arial" panose="020B0604020202020204" pitchFamily="34" charset="0"/>
                </a:endParaRPr>
              </a:p>
            </xdr:txBody>
          </xdr:sp>
          <xdr:sp macro="" textlink="">
            <xdr:nvSpPr>
              <xdr:cNvPr id="8" name="TextBox 7"/>
              <xdr:cNvSpPr txBox="1"/>
            </xdr:nvSpPr>
            <xdr:spPr>
              <a:xfrm>
                <a:off x="3922588" y="1347160"/>
                <a:ext cx="997985" cy="998221"/>
              </a:xfrm>
              <a:prstGeom prst="rect">
                <a:avLst/>
              </a:prstGeom>
              <a:grpFill/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ctr"/>
              <a:lstStyle/>
              <a:p>
                <a:pPr algn="ctr"/>
                <a:r>
                  <a:rPr lang="en-US" sz="800" b="1">
                    <a:latin typeface="Arial" panose="020B0604020202020204" pitchFamily="34" charset="0"/>
                    <a:cs typeface="Arial" panose="020B0604020202020204" pitchFamily="34" charset="0"/>
                  </a:rPr>
                  <a:t>WA</a:t>
                </a:r>
              </a:p>
            </xdr:txBody>
          </xdr:sp>
        </xdr:grpSp>
        <xdr:grpSp>
          <xdr:nvGrpSpPr>
            <xdr:cNvPr id="11" name="Group 10"/>
            <xdr:cNvGrpSpPr/>
          </xdr:nvGrpSpPr>
          <xdr:grpSpPr>
            <a:xfrm>
              <a:off x="1085850" y="2428875"/>
              <a:ext cx="4629150" cy="3829050"/>
              <a:chOff x="1085850" y="2428875"/>
              <a:chExt cx="4629150" cy="3829050"/>
            </a:xfrm>
            <a:grpFill/>
          </xdr:grpSpPr>
          <xdr:sp macro="" textlink="">
            <xdr:nvSpPr>
              <xdr:cNvPr id="7" name="Freeform 6"/>
              <xdr:cNvSpPr/>
            </xdr:nvSpPr>
            <xdr:spPr>
              <a:xfrm>
                <a:off x="1085850" y="2428875"/>
                <a:ext cx="4629150" cy="3829050"/>
              </a:xfrm>
              <a:custGeom>
                <a:avLst/>
                <a:gdLst>
                  <a:gd name="connsiteX0" fmla="*/ 1047750 w 4629150"/>
                  <a:gd name="connsiteY0" fmla="*/ 0 h 3829050"/>
                  <a:gd name="connsiteX1" fmla="*/ 457200 w 4629150"/>
                  <a:gd name="connsiteY1" fmla="*/ 1609725 h 3829050"/>
                  <a:gd name="connsiteX2" fmla="*/ 542925 w 4629150"/>
                  <a:gd name="connsiteY2" fmla="*/ 1714500 h 3829050"/>
                  <a:gd name="connsiteX3" fmla="*/ 419100 w 4629150"/>
                  <a:gd name="connsiteY3" fmla="*/ 1676400 h 3829050"/>
                  <a:gd name="connsiteX4" fmla="*/ 361950 w 4629150"/>
                  <a:gd name="connsiteY4" fmla="*/ 1800225 h 3829050"/>
                  <a:gd name="connsiteX5" fmla="*/ 371475 w 4629150"/>
                  <a:gd name="connsiteY5" fmla="*/ 1895475 h 3829050"/>
                  <a:gd name="connsiteX6" fmla="*/ 295275 w 4629150"/>
                  <a:gd name="connsiteY6" fmla="*/ 1914525 h 3829050"/>
                  <a:gd name="connsiteX7" fmla="*/ 66675 w 4629150"/>
                  <a:gd name="connsiteY7" fmla="*/ 2162175 h 3829050"/>
                  <a:gd name="connsiteX8" fmla="*/ 95250 w 4629150"/>
                  <a:gd name="connsiteY8" fmla="*/ 2362200 h 3829050"/>
                  <a:gd name="connsiteX9" fmla="*/ 0 w 4629150"/>
                  <a:gd name="connsiteY9" fmla="*/ 2724150 h 3829050"/>
                  <a:gd name="connsiteX10" fmla="*/ 2276475 w 4629150"/>
                  <a:gd name="connsiteY10" fmla="*/ 3390900 h 3829050"/>
                  <a:gd name="connsiteX11" fmla="*/ 2333625 w 4629150"/>
                  <a:gd name="connsiteY11" fmla="*/ 3486150 h 3829050"/>
                  <a:gd name="connsiteX12" fmla="*/ 3771900 w 4629150"/>
                  <a:gd name="connsiteY12" fmla="*/ 3829050 h 3829050"/>
                  <a:gd name="connsiteX13" fmla="*/ 4067175 w 4629150"/>
                  <a:gd name="connsiteY13" fmla="*/ 2552700 h 3829050"/>
                  <a:gd name="connsiteX14" fmla="*/ 4124325 w 4629150"/>
                  <a:gd name="connsiteY14" fmla="*/ 2362200 h 3829050"/>
                  <a:gd name="connsiteX15" fmla="*/ 4171950 w 4629150"/>
                  <a:gd name="connsiteY15" fmla="*/ 2314575 h 3829050"/>
                  <a:gd name="connsiteX16" fmla="*/ 4048125 w 4629150"/>
                  <a:gd name="connsiteY16" fmla="*/ 2209800 h 3829050"/>
                  <a:gd name="connsiteX17" fmla="*/ 4048125 w 4629150"/>
                  <a:gd name="connsiteY17" fmla="*/ 2085975 h 3829050"/>
                  <a:gd name="connsiteX18" fmla="*/ 4200525 w 4629150"/>
                  <a:gd name="connsiteY18" fmla="*/ 1857375 h 3829050"/>
                  <a:gd name="connsiteX19" fmla="*/ 4295775 w 4629150"/>
                  <a:gd name="connsiteY19" fmla="*/ 1809750 h 3829050"/>
                  <a:gd name="connsiteX20" fmla="*/ 4343400 w 4629150"/>
                  <a:gd name="connsiteY20" fmla="*/ 1714500 h 3829050"/>
                  <a:gd name="connsiteX21" fmla="*/ 4629150 w 4629150"/>
                  <a:gd name="connsiteY21" fmla="*/ 1333500 h 3829050"/>
                  <a:gd name="connsiteX22" fmla="*/ 4514850 w 4629150"/>
                  <a:gd name="connsiteY22" fmla="*/ 1133475 h 3829050"/>
                  <a:gd name="connsiteX23" fmla="*/ 4438650 w 4629150"/>
                  <a:gd name="connsiteY23" fmla="*/ 1009650 h 3829050"/>
                  <a:gd name="connsiteX24" fmla="*/ 3457575 w 4629150"/>
                  <a:gd name="connsiteY24" fmla="*/ 771525 h 3829050"/>
                  <a:gd name="connsiteX25" fmla="*/ 3343275 w 4629150"/>
                  <a:gd name="connsiteY25" fmla="*/ 819150 h 3829050"/>
                  <a:gd name="connsiteX26" fmla="*/ 3162300 w 4629150"/>
                  <a:gd name="connsiteY26" fmla="*/ 781050 h 3829050"/>
                  <a:gd name="connsiteX27" fmla="*/ 3067050 w 4629150"/>
                  <a:gd name="connsiteY27" fmla="*/ 800100 h 3829050"/>
                  <a:gd name="connsiteX28" fmla="*/ 2971800 w 4629150"/>
                  <a:gd name="connsiteY28" fmla="*/ 771525 h 3829050"/>
                  <a:gd name="connsiteX29" fmla="*/ 2838450 w 4629150"/>
                  <a:gd name="connsiteY29" fmla="*/ 819150 h 3829050"/>
                  <a:gd name="connsiteX30" fmla="*/ 2724150 w 4629150"/>
                  <a:gd name="connsiteY30" fmla="*/ 828675 h 3829050"/>
                  <a:gd name="connsiteX31" fmla="*/ 2638425 w 4629150"/>
                  <a:gd name="connsiteY31" fmla="*/ 762000 h 3829050"/>
                  <a:gd name="connsiteX32" fmla="*/ 2457450 w 4629150"/>
                  <a:gd name="connsiteY32" fmla="*/ 800100 h 3829050"/>
                  <a:gd name="connsiteX33" fmla="*/ 2390775 w 4629150"/>
                  <a:gd name="connsiteY33" fmla="*/ 762000 h 3829050"/>
                  <a:gd name="connsiteX34" fmla="*/ 2324100 w 4629150"/>
                  <a:gd name="connsiteY34" fmla="*/ 809625 h 3829050"/>
                  <a:gd name="connsiteX35" fmla="*/ 2286000 w 4629150"/>
                  <a:gd name="connsiteY35" fmla="*/ 723900 h 3829050"/>
                  <a:gd name="connsiteX36" fmla="*/ 2019300 w 4629150"/>
                  <a:gd name="connsiteY36" fmla="*/ 628650 h 3829050"/>
                  <a:gd name="connsiteX37" fmla="*/ 1781175 w 4629150"/>
                  <a:gd name="connsiteY37" fmla="*/ 666750 h 3829050"/>
                  <a:gd name="connsiteX38" fmla="*/ 1552575 w 4629150"/>
                  <a:gd name="connsiteY38" fmla="*/ 533400 h 3829050"/>
                  <a:gd name="connsiteX39" fmla="*/ 1543050 w 4629150"/>
                  <a:gd name="connsiteY39" fmla="*/ 523875 h 3829050"/>
                  <a:gd name="connsiteX40" fmla="*/ 1524000 w 4629150"/>
                  <a:gd name="connsiteY40" fmla="*/ 504825 h 3829050"/>
                  <a:gd name="connsiteX41" fmla="*/ 1581150 w 4629150"/>
                  <a:gd name="connsiteY41" fmla="*/ 257175 h 3829050"/>
                  <a:gd name="connsiteX42" fmla="*/ 1438275 w 4629150"/>
                  <a:gd name="connsiteY42" fmla="*/ 95250 h 3829050"/>
                  <a:gd name="connsiteX43" fmla="*/ 1371600 w 4629150"/>
                  <a:gd name="connsiteY43" fmla="*/ 133350 h 3829050"/>
                  <a:gd name="connsiteX44" fmla="*/ 1295400 w 4629150"/>
                  <a:gd name="connsiteY44" fmla="*/ 19050 h 3829050"/>
                  <a:gd name="connsiteX45" fmla="*/ 1190625 w 4629150"/>
                  <a:gd name="connsiteY45" fmla="*/ 19050 h 3829050"/>
                  <a:gd name="connsiteX46" fmla="*/ 1171575 w 4629150"/>
                  <a:gd name="connsiteY46" fmla="*/ 0 h 3829050"/>
                  <a:gd name="connsiteX47" fmla="*/ 1143000 w 4629150"/>
                  <a:gd name="connsiteY47" fmla="*/ 66675 h 3829050"/>
                  <a:gd name="connsiteX48" fmla="*/ 1047750 w 4629150"/>
                  <a:gd name="connsiteY48" fmla="*/ 0 h 3829050"/>
                  <a:gd name="connsiteX0" fmla="*/ 1047750 w 4629150"/>
                  <a:gd name="connsiteY0" fmla="*/ 0 h 3829050"/>
                  <a:gd name="connsiteX1" fmla="*/ 1009650 w 4629150"/>
                  <a:gd name="connsiteY1" fmla="*/ 304800 h 3829050"/>
                  <a:gd name="connsiteX2" fmla="*/ 457200 w 4629150"/>
                  <a:gd name="connsiteY2" fmla="*/ 1609725 h 3829050"/>
                  <a:gd name="connsiteX3" fmla="*/ 542925 w 4629150"/>
                  <a:gd name="connsiteY3" fmla="*/ 1714500 h 3829050"/>
                  <a:gd name="connsiteX4" fmla="*/ 419100 w 4629150"/>
                  <a:gd name="connsiteY4" fmla="*/ 1676400 h 3829050"/>
                  <a:gd name="connsiteX5" fmla="*/ 361950 w 4629150"/>
                  <a:gd name="connsiteY5" fmla="*/ 1800225 h 3829050"/>
                  <a:gd name="connsiteX6" fmla="*/ 371475 w 4629150"/>
                  <a:gd name="connsiteY6" fmla="*/ 1895475 h 3829050"/>
                  <a:gd name="connsiteX7" fmla="*/ 295275 w 4629150"/>
                  <a:gd name="connsiteY7" fmla="*/ 1914525 h 3829050"/>
                  <a:gd name="connsiteX8" fmla="*/ 66675 w 4629150"/>
                  <a:gd name="connsiteY8" fmla="*/ 2162175 h 3829050"/>
                  <a:gd name="connsiteX9" fmla="*/ 95250 w 4629150"/>
                  <a:gd name="connsiteY9" fmla="*/ 2362200 h 3829050"/>
                  <a:gd name="connsiteX10" fmla="*/ 0 w 4629150"/>
                  <a:gd name="connsiteY10" fmla="*/ 2724150 h 3829050"/>
                  <a:gd name="connsiteX11" fmla="*/ 2276475 w 4629150"/>
                  <a:gd name="connsiteY11" fmla="*/ 3390900 h 3829050"/>
                  <a:gd name="connsiteX12" fmla="*/ 2333625 w 4629150"/>
                  <a:gd name="connsiteY12" fmla="*/ 3486150 h 3829050"/>
                  <a:gd name="connsiteX13" fmla="*/ 3771900 w 4629150"/>
                  <a:gd name="connsiteY13" fmla="*/ 3829050 h 3829050"/>
                  <a:gd name="connsiteX14" fmla="*/ 4067175 w 4629150"/>
                  <a:gd name="connsiteY14" fmla="*/ 2552700 h 3829050"/>
                  <a:gd name="connsiteX15" fmla="*/ 4124325 w 4629150"/>
                  <a:gd name="connsiteY15" fmla="*/ 2362200 h 3829050"/>
                  <a:gd name="connsiteX16" fmla="*/ 4171950 w 4629150"/>
                  <a:gd name="connsiteY16" fmla="*/ 2314575 h 3829050"/>
                  <a:gd name="connsiteX17" fmla="*/ 4048125 w 4629150"/>
                  <a:gd name="connsiteY17" fmla="*/ 2209800 h 3829050"/>
                  <a:gd name="connsiteX18" fmla="*/ 4048125 w 4629150"/>
                  <a:gd name="connsiteY18" fmla="*/ 2085975 h 3829050"/>
                  <a:gd name="connsiteX19" fmla="*/ 4200525 w 4629150"/>
                  <a:gd name="connsiteY19" fmla="*/ 1857375 h 3829050"/>
                  <a:gd name="connsiteX20" fmla="*/ 4295775 w 4629150"/>
                  <a:gd name="connsiteY20" fmla="*/ 1809750 h 3829050"/>
                  <a:gd name="connsiteX21" fmla="*/ 4343400 w 4629150"/>
                  <a:gd name="connsiteY21" fmla="*/ 1714500 h 3829050"/>
                  <a:gd name="connsiteX22" fmla="*/ 4629150 w 4629150"/>
                  <a:gd name="connsiteY22" fmla="*/ 1333500 h 3829050"/>
                  <a:gd name="connsiteX23" fmla="*/ 4514850 w 4629150"/>
                  <a:gd name="connsiteY23" fmla="*/ 1133475 h 3829050"/>
                  <a:gd name="connsiteX24" fmla="*/ 4438650 w 4629150"/>
                  <a:gd name="connsiteY24" fmla="*/ 1009650 h 3829050"/>
                  <a:gd name="connsiteX25" fmla="*/ 3457575 w 4629150"/>
                  <a:gd name="connsiteY25" fmla="*/ 771525 h 3829050"/>
                  <a:gd name="connsiteX26" fmla="*/ 3343275 w 4629150"/>
                  <a:gd name="connsiteY26" fmla="*/ 819150 h 3829050"/>
                  <a:gd name="connsiteX27" fmla="*/ 3162300 w 4629150"/>
                  <a:gd name="connsiteY27" fmla="*/ 781050 h 3829050"/>
                  <a:gd name="connsiteX28" fmla="*/ 3067050 w 4629150"/>
                  <a:gd name="connsiteY28" fmla="*/ 800100 h 3829050"/>
                  <a:gd name="connsiteX29" fmla="*/ 2971800 w 4629150"/>
                  <a:gd name="connsiteY29" fmla="*/ 771525 h 3829050"/>
                  <a:gd name="connsiteX30" fmla="*/ 2838450 w 4629150"/>
                  <a:gd name="connsiteY30" fmla="*/ 819150 h 3829050"/>
                  <a:gd name="connsiteX31" fmla="*/ 2724150 w 4629150"/>
                  <a:gd name="connsiteY31" fmla="*/ 828675 h 3829050"/>
                  <a:gd name="connsiteX32" fmla="*/ 2638425 w 4629150"/>
                  <a:gd name="connsiteY32" fmla="*/ 762000 h 3829050"/>
                  <a:gd name="connsiteX33" fmla="*/ 2457450 w 4629150"/>
                  <a:gd name="connsiteY33" fmla="*/ 800100 h 3829050"/>
                  <a:gd name="connsiteX34" fmla="*/ 2390775 w 4629150"/>
                  <a:gd name="connsiteY34" fmla="*/ 762000 h 3829050"/>
                  <a:gd name="connsiteX35" fmla="*/ 2324100 w 4629150"/>
                  <a:gd name="connsiteY35" fmla="*/ 809625 h 3829050"/>
                  <a:gd name="connsiteX36" fmla="*/ 2286000 w 4629150"/>
                  <a:gd name="connsiteY36" fmla="*/ 723900 h 3829050"/>
                  <a:gd name="connsiteX37" fmla="*/ 2019300 w 4629150"/>
                  <a:gd name="connsiteY37" fmla="*/ 628650 h 3829050"/>
                  <a:gd name="connsiteX38" fmla="*/ 1781175 w 4629150"/>
                  <a:gd name="connsiteY38" fmla="*/ 666750 h 3829050"/>
                  <a:gd name="connsiteX39" fmla="*/ 1552575 w 4629150"/>
                  <a:gd name="connsiteY39" fmla="*/ 533400 h 3829050"/>
                  <a:gd name="connsiteX40" fmla="*/ 1543050 w 4629150"/>
                  <a:gd name="connsiteY40" fmla="*/ 523875 h 3829050"/>
                  <a:gd name="connsiteX41" fmla="*/ 1524000 w 4629150"/>
                  <a:gd name="connsiteY41" fmla="*/ 504825 h 3829050"/>
                  <a:gd name="connsiteX42" fmla="*/ 1581150 w 4629150"/>
                  <a:gd name="connsiteY42" fmla="*/ 257175 h 3829050"/>
                  <a:gd name="connsiteX43" fmla="*/ 1438275 w 4629150"/>
                  <a:gd name="connsiteY43" fmla="*/ 95250 h 3829050"/>
                  <a:gd name="connsiteX44" fmla="*/ 1371600 w 4629150"/>
                  <a:gd name="connsiteY44" fmla="*/ 133350 h 3829050"/>
                  <a:gd name="connsiteX45" fmla="*/ 1295400 w 4629150"/>
                  <a:gd name="connsiteY45" fmla="*/ 19050 h 3829050"/>
                  <a:gd name="connsiteX46" fmla="*/ 1190625 w 4629150"/>
                  <a:gd name="connsiteY46" fmla="*/ 19050 h 3829050"/>
                  <a:gd name="connsiteX47" fmla="*/ 1171575 w 4629150"/>
                  <a:gd name="connsiteY47" fmla="*/ 0 h 3829050"/>
                  <a:gd name="connsiteX48" fmla="*/ 1143000 w 4629150"/>
                  <a:gd name="connsiteY48" fmla="*/ 66675 h 3829050"/>
                  <a:gd name="connsiteX49" fmla="*/ 1047750 w 4629150"/>
                  <a:gd name="connsiteY49" fmla="*/ 0 h 3829050"/>
                  <a:gd name="connsiteX0" fmla="*/ 1047750 w 4629150"/>
                  <a:gd name="connsiteY0" fmla="*/ 0 h 3829050"/>
                  <a:gd name="connsiteX1" fmla="*/ 1009650 w 4629150"/>
                  <a:gd name="connsiteY1" fmla="*/ 304800 h 3829050"/>
                  <a:gd name="connsiteX2" fmla="*/ 733425 w 4629150"/>
                  <a:gd name="connsiteY2" fmla="*/ 1085850 h 3829050"/>
                  <a:gd name="connsiteX3" fmla="*/ 457200 w 4629150"/>
                  <a:gd name="connsiteY3" fmla="*/ 1609725 h 3829050"/>
                  <a:gd name="connsiteX4" fmla="*/ 542925 w 4629150"/>
                  <a:gd name="connsiteY4" fmla="*/ 1714500 h 3829050"/>
                  <a:gd name="connsiteX5" fmla="*/ 419100 w 4629150"/>
                  <a:gd name="connsiteY5" fmla="*/ 1676400 h 3829050"/>
                  <a:gd name="connsiteX6" fmla="*/ 361950 w 4629150"/>
                  <a:gd name="connsiteY6" fmla="*/ 1800225 h 3829050"/>
                  <a:gd name="connsiteX7" fmla="*/ 371475 w 4629150"/>
                  <a:gd name="connsiteY7" fmla="*/ 1895475 h 3829050"/>
                  <a:gd name="connsiteX8" fmla="*/ 295275 w 4629150"/>
                  <a:gd name="connsiteY8" fmla="*/ 1914525 h 3829050"/>
                  <a:gd name="connsiteX9" fmla="*/ 66675 w 4629150"/>
                  <a:gd name="connsiteY9" fmla="*/ 2162175 h 3829050"/>
                  <a:gd name="connsiteX10" fmla="*/ 95250 w 4629150"/>
                  <a:gd name="connsiteY10" fmla="*/ 2362200 h 3829050"/>
                  <a:gd name="connsiteX11" fmla="*/ 0 w 4629150"/>
                  <a:gd name="connsiteY11" fmla="*/ 2724150 h 3829050"/>
                  <a:gd name="connsiteX12" fmla="*/ 2276475 w 4629150"/>
                  <a:gd name="connsiteY12" fmla="*/ 3390900 h 3829050"/>
                  <a:gd name="connsiteX13" fmla="*/ 2333625 w 4629150"/>
                  <a:gd name="connsiteY13" fmla="*/ 3486150 h 3829050"/>
                  <a:gd name="connsiteX14" fmla="*/ 3771900 w 4629150"/>
                  <a:gd name="connsiteY14" fmla="*/ 3829050 h 3829050"/>
                  <a:gd name="connsiteX15" fmla="*/ 4067175 w 4629150"/>
                  <a:gd name="connsiteY15" fmla="*/ 2552700 h 3829050"/>
                  <a:gd name="connsiteX16" fmla="*/ 4124325 w 4629150"/>
                  <a:gd name="connsiteY16" fmla="*/ 2362200 h 3829050"/>
                  <a:gd name="connsiteX17" fmla="*/ 4171950 w 4629150"/>
                  <a:gd name="connsiteY17" fmla="*/ 2314575 h 3829050"/>
                  <a:gd name="connsiteX18" fmla="*/ 4048125 w 4629150"/>
                  <a:gd name="connsiteY18" fmla="*/ 2209800 h 3829050"/>
                  <a:gd name="connsiteX19" fmla="*/ 4048125 w 4629150"/>
                  <a:gd name="connsiteY19" fmla="*/ 2085975 h 3829050"/>
                  <a:gd name="connsiteX20" fmla="*/ 4200525 w 4629150"/>
                  <a:gd name="connsiteY20" fmla="*/ 1857375 h 3829050"/>
                  <a:gd name="connsiteX21" fmla="*/ 4295775 w 4629150"/>
                  <a:gd name="connsiteY21" fmla="*/ 1809750 h 3829050"/>
                  <a:gd name="connsiteX22" fmla="*/ 4343400 w 4629150"/>
                  <a:gd name="connsiteY22" fmla="*/ 1714500 h 3829050"/>
                  <a:gd name="connsiteX23" fmla="*/ 4629150 w 4629150"/>
                  <a:gd name="connsiteY23" fmla="*/ 1333500 h 3829050"/>
                  <a:gd name="connsiteX24" fmla="*/ 4514850 w 4629150"/>
                  <a:gd name="connsiteY24" fmla="*/ 1133475 h 3829050"/>
                  <a:gd name="connsiteX25" fmla="*/ 4438650 w 4629150"/>
                  <a:gd name="connsiteY25" fmla="*/ 1009650 h 3829050"/>
                  <a:gd name="connsiteX26" fmla="*/ 3457575 w 4629150"/>
                  <a:gd name="connsiteY26" fmla="*/ 771525 h 3829050"/>
                  <a:gd name="connsiteX27" fmla="*/ 3343275 w 4629150"/>
                  <a:gd name="connsiteY27" fmla="*/ 819150 h 3829050"/>
                  <a:gd name="connsiteX28" fmla="*/ 3162300 w 4629150"/>
                  <a:gd name="connsiteY28" fmla="*/ 781050 h 3829050"/>
                  <a:gd name="connsiteX29" fmla="*/ 3067050 w 4629150"/>
                  <a:gd name="connsiteY29" fmla="*/ 800100 h 3829050"/>
                  <a:gd name="connsiteX30" fmla="*/ 2971800 w 4629150"/>
                  <a:gd name="connsiteY30" fmla="*/ 771525 h 3829050"/>
                  <a:gd name="connsiteX31" fmla="*/ 2838450 w 4629150"/>
                  <a:gd name="connsiteY31" fmla="*/ 819150 h 3829050"/>
                  <a:gd name="connsiteX32" fmla="*/ 2724150 w 4629150"/>
                  <a:gd name="connsiteY32" fmla="*/ 828675 h 3829050"/>
                  <a:gd name="connsiteX33" fmla="*/ 2638425 w 4629150"/>
                  <a:gd name="connsiteY33" fmla="*/ 762000 h 3829050"/>
                  <a:gd name="connsiteX34" fmla="*/ 2457450 w 4629150"/>
                  <a:gd name="connsiteY34" fmla="*/ 800100 h 3829050"/>
                  <a:gd name="connsiteX35" fmla="*/ 2390775 w 4629150"/>
                  <a:gd name="connsiteY35" fmla="*/ 762000 h 3829050"/>
                  <a:gd name="connsiteX36" fmla="*/ 2324100 w 4629150"/>
                  <a:gd name="connsiteY36" fmla="*/ 809625 h 3829050"/>
                  <a:gd name="connsiteX37" fmla="*/ 2286000 w 4629150"/>
                  <a:gd name="connsiteY37" fmla="*/ 723900 h 3829050"/>
                  <a:gd name="connsiteX38" fmla="*/ 2019300 w 4629150"/>
                  <a:gd name="connsiteY38" fmla="*/ 628650 h 3829050"/>
                  <a:gd name="connsiteX39" fmla="*/ 1781175 w 4629150"/>
                  <a:gd name="connsiteY39" fmla="*/ 666750 h 3829050"/>
                  <a:gd name="connsiteX40" fmla="*/ 1552575 w 4629150"/>
                  <a:gd name="connsiteY40" fmla="*/ 533400 h 3829050"/>
                  <a:gd name="connsiteX41" fmla="*/ 1543050 w 4629150"/>
                  <a:gd name="connsiteY41" fmla="*/ 523875 h 3829050"/>
                  <a:gd name="connsiteX42" fmla="*/ 1524000 w 4629150"/>
                  <a:gd name="connsiteY42" fmla="*/ 504825 h 3829050"/>
                  <a:gd name="connsiteX43" fmla="*/ 1581150 w 4629150"/>
                  <a:gd name="connsiteY43" fmla="*/ 257175 h 3829050"/>
                  <a:gd name="connsiteX44" fmla="*/ 1438275 w 4629150"/>
                  <a:gd name="connsiteY44" fmla="*/ 95250 h 3829050"/>
                  <a:gd name="connsiteX45" fmla="*/ 1371600 w 4629150"/>
                  <a:gd name="connsiteY45" fmla="*/ 133350 h 3829050"/>
                  <a:gd name="connsiteX46" fmla="*/ 1295400 w 4629150"/>
                  <a:gd name="connsiteY46" fmla="*/ 19050 h 3829050"/>
                  <a:gd name="connsiteX47" fmla="*/ 1190625 w 4629150"/>
                  <a:gd name="connsiteY47" fmla="*/ 19050 h 3829050"/>
                  <a:gd name="connsiteX48" fmla="*/ 1171575 w 4629150"/>
                  <a:gd name="connsiteY48" fmla="*/ 0 h 3829050"/>
                  <a:gd name="connsiteX49" fmla="*/ 1143000 w 4629150"/>
                  <a:gd name="connsiteY49" fmla="*/ 66675 h 3829050"/>
                  <a:gd name="connsiteX50" fmla="*/ 1047750 w 4629150"/>
                  <a:gd name="connsiteY50" fmla="*/ 0 h 3829050"/>
                  <a:gd name="connsiteX0" fmla="*/ 1047750 w 4629150"/>
                  <a:gd name="connsiteY0" fmla="*/ 0 h 3829050"/>
                  <a:gd name="connsiteX1" fmla="*/ 1009650 w 4629150"/>
                  <a:gd name="connsiteY1" fmla="*/ 304800 h 3829050"/>
                  <a:gd name="connsiteX2" fmla="*/ 733425 w 4629150"/>
                  <a:gd name="connsiteY2" fmla="*/ 1085850 h 3829050"/>
                  <a:gd name="connsiteX3" fmla="*/ 457200 w 4629150"/>
                  <a:gd name="connsiteY3" fmla="*/ 1609725 h 3829050"/>
                  <a:gd name="connsiteX4" fmla="*/ 542925 w 4629150"/>
                  <a:gd name="connsiteY4" fmla="*/ 1714500 h 3829050"/>
                  <a:gd name="connsiteX5" fmla="*/ 419100 w 4629150"/>
                  <a:gd name="connsiteY5" fmla="*/ 1676400 h 3829050"/>
                  <a:gd name="connsiteX6" fmla="*/ 361950 w 4629150"/>
                  <a:gd name="connsiteY6" fmla="*/ 1800225 h 3829050"/>
                  <a:gd name="connsiteX7" fmla="*/ 371475 w 4629150"/>
                  <a:gd name="connsiteY7" fmla="*/ 1895475 h 3829050"/>
                  <a:gd name="connsiteX8" fmla="*/ 295275 w 4629150"/>
                  <a:gd name="connsiteY8" fmla="*/ 1914525 h 3829050"/>
                  <a:gd name="connsiteX9" fmla="*/ 66675 w 4629150"/>
                  <a:gd name="connsiteY9" fmla="*/ 2162175 h 3829050"/>
                  <a:gd name="connsiteX10" fmla="*/ 95250 w 4629150"/>
                  <a:gd name="connsiteY10" fmla="*/ 2362200 h 3829050"/>
                  <a:gd name="connsiteX11" fmla="*/ 0 w 4629150"/>
                  <a:gd name="connsiteY11" fmla="*/ 2724150 h 3829050"/>
                  <a:gd name="connsiteX12" fmla="*/ 2276475 w 4629150"/>
                  <a:gd name="connsiteY12" fmla="*/ 3390900 h 3829050"/>
                  <a:gd name="connsiteX13" fmla="*/ 2333625 w 4629150"/>
                  <a:gd name="connsiteY13" fmla="*/ 3486150 h 3829050"/>
                  <a:gd name="connsiteX14" fmla="*/ 3771900 w 4629150"/>
                  <a:gd name="connsiteY14" fmla="*/ 3829050 h 3829050"/>
                  <a:gd name="connsiteX15" fmla="*/ 4067175 w 4629150"/>
                  <a:gd name="connsiteY15" fmla="*/ 2552700 h 3829050"/>
                  <a:gd name="connsiteX16" fmla="*/ 4124325 w 4629150"/>
                  <a:gd name="connsiteY16" fmla="*/ 2362200 h 3829050"/>
                  <a:gd name="connsiteX17" fmla="*/ 4171950 w 4629150"/>
                  <a:gd name="connsiteY17" fmla="*/ 2314575 h 3829050"/>
                  <a:gd name="connsiteX18" fmla="*/ 4048125 w 4629150"/>
                  <a:gd name="connsiteY18" fmla="*/ 2209800 h 3829050"/>
                  <a:gd name="connsiteX19" fmla="*/ 4048125 w 4629150"/>
                  <a:gd name="connsiteY19" fmla="*/ 2085975 h 3829050"/>
                  <a:gd name="connsiteX20" fmla="*/ 4200525 w 4629150"/>
                  <a:gd name="connsiteY20" fmla="*/ 1857375 h 3829050"/>
                  <a:gd name="connsiteX21" fmla="*/ 4295775 w 4629150"/>
                  <a:gd name="connsiteY21" fmla="*/ 1809750 h 3829050"/>
                  <a:gd name="connsiteX22" fmla="*/ 4343400 w 4629150"/>
                  <a:gd name="connsiteY22" fmla="*/ 1714500 h 3829050"/>
                  <a:gd name="connsiteX23" fmla="*/ 4629150 w 4629150"/>
                  <a:gd name="connsiteY23" fmla="*/ 1333500 h 3829050"/>
                  <a:gd name="connsiteX24" fmla="*/ 4514850 w 4629150"/>
                  <a:gd name="connsiteY24" fmla="*/ 1133475 h 3829050"/>
                  <a:gd name="connsiteX25" fmla="*/ 4438650 w 4629150"/>
                  <a:gd name="connsiteY25" fmla="*/ 1009650 h 3829050"/>
                  <a:gd name="connsiteX26" fmla="*/ 3457575 w 4629150"/>
                  <a:gd name="connsiteY26" fmla="*/ 771525 h 3829050"/>
                  <a:gd name="connsiteX27" fmla="*/ 3343275 w 4629150"/>
                  <a:gd name="connsiteY27" fmla="*/ 819150 h 3829050"/>
                  <a:gd name="connsiteX28" fmla="*/ 3162300 w 4629150"/>
                  <a:gd name="connsiteY28" fmla="*/ 781050 h 3829050"/>
                  <a:gd name="connsiteX29" fmla="*/ 3067050 w 4629150"/>
                  <a:gd name="connsiteY29" fmla="*/ 800100 h 3829050"/>
                  <a:gd name="connsiteX30" fmla="*/ 2971800 w 4629150"/>
                  <a:gd name="connsiteY30" fmla="*/ 771525 h 3829050"/>
                  <a:gd name="connsiteX31" fmla="*/ 2838450 w 4629150"/>
                  <a:gd name="connsiteY31" fmla="*/ 819150 h 3829050"/>
                  <a:gd name="connsiteX32" fmla="*/ 2724150 w 4629150"/>
                  <a:gd name="connsiteY32" fmla="*/ 828675 h 3829050"/>
                  <a:gd name="connsiteX33" fmla="*/ 2638425 w 4629150"/>
                  <a:gd name="connsiteY33" fmla="*/ 762000 h 3829050"/>
                  <a:gd name="connsiteX34" fmla="*/ 2457450 w 4629150"/>
                  <a:gd name="connsiteY34" fmla="*/ 800100 h 3829050"/>
                  <a:gd name="connsiteX35" fmla="*/ 2390775 w 4629150"/>
                  <a:gd name="connsiteY35" fmla="*/ 762000 h 3829050"/>
                  <a:gd name="connsiteX36" fmla="*/ 2324100 w 4629150"/>
                  <a:gd name="connsiteY36" fmla="*/ 809625 h 3829050"/>
                  <a:gd name="connsiteX37" fmla="*/ 2286000 w 4629150"/>
                  <a:gd name="connsiteY37" fmla="*/ 723900 h 3829050"/>
                  <a:gd name="connsiteX38" fmla="*/ 2019300 w 4629150"/>
                  <a:gd name="connsiteY38" fmla="*/ 628650 h 3829050"/>
                  <a:gd name="connsiteX39" fmla="*/ 1781175 w 4629150"/>
                  <a:gd name="connsiteY39" fmla="*/ 666750 h 3829050"/>
                  <a:gd name="connsiteX40" fmla="*/ 1552575 w 4629150"/>
                  <a:gd name="connsiteY40" fmla="*/ 533400 h 3829050"/>
                  <a:gd name="connsiteX41" fmla="*/ 1543050 w 4629150"/>
                  <a:gd name="connsiteY41" fmla="*/ 523875 h 3829050"/>
                  <a:gd name="connsiteX42" fmla="*/ 1524000 w 4629150"/>
                  <a:gd name="connsiteY42" fmla="*/ 504825 h 3829050"/>
                  <a:gd name="connsiteX43" fmla="*/ 1581150 w 4629150"/>
                  <a:gd name="connsiteY43" fmla="*/ 257175 h 3829050"/>
                  <a:gd name="connsiteX44" fmla="*/ 1438275 w 4629150"/>
                  <a:gd name="connsiteY44" fmla="*/ 95250 h 3829050"/>
                  <a:gd name="connsiteX45" fmla="*/ 1371600 w 4629150"/>
                  <a:gd name="connsiteY45" fmla="*/ 133350 h 3829050"/>
                  <a:gd name="connsiteX46" fmla="*/ 1295400 w 4629150"/>
                  <a:gd name="connsiteY46" fmla="*/ 19050 h 3829050"/>
                  <a:gd name="connsiteX47" fmla="*/ 1190625 w 4629150"/>
                  <a:gd name="connsiteY47" fmla="*/ 19050 h 3829050"/>
                  <a:gd name="connsiteX48" fmla="*/ 1171575 w 4629150"/>
                  <a:gd name="connsiteY48" fmla="*/ 0 h 3829050"/>
                  <a:gd name="connsiteX49" fmla="*/ 1143000 w 4629150"/>
                  <a:gd name="connsiteY49" fmla="*/ 66675 h 3829050"/>
                  <a:gd name="connsiteX50" fmla="*/ 1047750 w 4629150"/>
                  <a:gd name="connsiteY50" fmla="*/ 0 h 3829050"/>
                  <a:gd name="connsiteX0" fmla="*/ 1047750 w 4629150"/>
                  <a:gd name="connsiteY0" fmla="*/ 0 h 3829050"/>
                  <a:gd name="connsiteX1" fmla="*/ 1009650 w 4629150"/>
                  <a:gd name="connsiteY1" fmla="*/ 304800 h 3829050"/>
                  <a:gd name="connsiteX2" fmla="*/ 733425 w 4629150"/>
                  <a:gd name="connsiteY2" fmla="*/ 1085850 h 3829050"/>
                  <a:gd name="connsiteX3" fmla="*/ 657225 w 4629150"/>
                  <a:gd name="connsiteY3" fmla="*/ 1123950 h 3829050"/>
                  <a:gd name="connsiteX4" fmla="*/ 457200 w 4629150"/>
                  <a:gd name="connsiteY4" fmla="*/ 1609725 h 3829050"/>
                  <a:gd name="connsiteX5" fmla="*/ 542925 w 4629150"/>
                  <a:gd name="connsiteY5" fmla="*/ 1714500 h 3829050"/>
                  <a:gd name="connsiteX6" fmla="*/ 419100 w 4629150"/>
                  <a:gd name="connsiteY6" fmla="*/ 1676400 h 3829050"/>
                  <a:gd name="connsiteX7" fmla="*/ 361950 w 4629150"/>
                  <a:gd name="connsiteY7" fmla="*/ 1800225 h 3829050"/>
                  <a:gd name="connsiteX8" fmla="*/ 371475 w 4629150"/>
                  <a:gd name="connsiteY8" fmla="*/ 1895475 h 3829050"/>
                  <a:gd name="connsiteX9" fmla="*/ 295275 w 4629150"/>
                  <a:gd name="connsiteY9" fmla="*/ 1914525 h 3829050"/>
                  <a:gd name="connsiteX10" fmla="*/ 66675 w 4629150"/>
                  <a:gd name="connsiteY10" fmla="*/ 2162175 h 3829050"/>
                  <a:gd name="connsiteX11" fmla="*/ 95250 w 4629150"/>
                  <a:gd name="connsiteY11" fmla="*/ 2362200 h 3829050"/>
                  <a:gd name="connsiteX12" fmla="*/ 0 w 4629150"/>
                  <a:gd name="connsiteY12" fmla="*/ 2724150 h 3829050"/>
                  <a:gd name="connsiteX13" fmla="*/ 2276475 w 4629150"/>
                  <a:gd name="connsiteY13" fmla="*/ 3390900 h 3829050"/>
                  <a:gd name="connsiteX14" fmla="*/ 2333625 w 4629150"/>
                  <a:gd name="connsiteY14" fmla="*/ 3486150 h 3829050"/>
                  <a:gd name="connsiteX15" fmla="*/ 3771900 w 4629150"/>
                  <a:gd name="connsiteY15" fmla="*/ 3829050 h 3829050"/>
                  <a:gd name="connsiteX16" fmla="*/ 4067175 w 4629150"/>
                  <a:gd name="connsiteY16" fmla="*/ 2552700 h 3829050"/>
                  <a:gd name="connsiteX17" fmla="*/ 4124325 w 4629150"/>
                  <a:gd name="connsiteY17" fmla="*/ 2362200 h 3829050"/>
                  <a:gd name="connsiteX18" fmla="*/ 4171950 w 4629150"/>
                  <a:gd name="connsiteY18" fmla="*/ 2314575 h 3829050"/>
                  <a:gd name="connsiteX19" fmla="*/ 4048125 w 4629150"/>
                  <a:gd name="connsiteY19" fmla="*/ 2209800 h 3829050"/>
                  <a:gd name="connsiteX20" fmla="*/ 4048125 w 4629150"/>
                  <a:gd name="connsiteY20" fmla="*/ 2085975 h 3829050"/>
                  <a:gd name="connsiteX21" fmla="*/ 4200525 w 4629150"/>
                  <a:gd name="connsiteY21" fmla="*/ 1857375 h 3829050"/>
                  <a:gd name="connsiteX22" fmla="*/ 4295775 w 4629150"/>
                  <a:gd name="connsiteY22" fmla="*/ 1809750 h 3829050"/>
                  <a:gd name="connsiteX23" fmla="*/ 4343400 w 4629150"/>
                  <a:gd name="connsiteY23" fmla="*/ 1714500 h 3829050"/>
                  <a:gd name="connsiteX24" fmla="*/ 4629150 w 4629150"/>
                  <a:gd name="connsiteY24" fmla="*/ 1333500 h 3829050"/>
                  <a:gd name="connsiteX25" fmla="*/ 4514850 w 4629150"/>
                  <a:gd name="connsiteY25" fmla="*/ 1133475 h 3829050"/>
                  <a:gd name="connsiteX26" fmla="*/ 4438650 w 4629150"/>
                  <a:gd name="connsiteY26" fmla="*/ 1009650 h 3829050"/>
                  <a:gd name="connsiteX27" fmla="*/ 3457575 w 4629150"/>
                  <a:gd name="connsiteY27" fmla="*/ 771525 h 3829050"/>
                  <a:gd name="connsiteX28" fmla="*/ 3343275 w 4629150"/>
                  <a:gd name="connsiteY28" fmla="*/ 819150 h 3829050"/>
                  <a:gd name="connsiteX29" fmla="*/ 3162300 w 4629150"/>
                  <a:gd name="connsiteY29" fmla="*/ 781050 h 3829050"/>
                  <a:gd name="connsiteX30" fmla="*/ 3067050 w 4629150"/>
                  <a:gd name="connsiteY30" fmla="*/ 800100 h 3829050"/>
                  <a:gd name="connsiteX31" fmla="*/ 2971800 w 4629150"/>
                  <a:gd name="connsiteY31" fmla="*/ 771525 h 3829050"/>
                  <a:gd name="connsiteX32" fmla="*/ 2838450 w 4629150"/>
                  <a:gd name="connsiteY32" fmla="*/ 819150 h 3829050"/>
                  <a:gd name="connsiteX33" fmla="*/ 2724150 w 4629150"/>
                  <a:gd name="connsiteY33" fmla="*/ 828675 h 3829050"/>
                  <a:gd name="connsiteX34" fmla="*/ 2638425 w 4629150"/>
                  <a:gd name="connsiteY34" fmla="*/ 762000 h 3829050"/>
                  <a:gd name="connsiteX35" fmla="*/ 2457450 w 4629150"/>
                  <a:gd name="connsiteY35" fmla="*/ 800100 h 3829050"/>
                  <a:gd name="connsiteX36" fmla="*/ 2390775 w 4629150"/>
                  <a:gd name="connsiteY36" fmla="*/ 762000 h 3829050"/>
                  <a:gd name="connsiteX37" fmla="*/ 2324100 w 4629150"/>
                  <a:gd name="connsiteY37" fmla="*/ 809625 h 3829050"/>
                  <a:gd name="connsiteX38" fmla="*/ 2286000 w 4629150"/>
                  <a:gd name="connsiteY38" fmla="*/ 723900 h 3829050"/>
                  <a:gd name="connsiteX39" fmla="*/ 2019300 w 4629150"/>
                  <a:gd name="connsiteY39" fmla="*/ 628650 h 3829050"/>
                  <a:gd name="connsiteX40" fmla="*/ 1781175 w 4629150"/>
                  <a:gd name="connsiteY40" fmla="*/ 666750 h 3829050"/>
                  <a:gd name="connsiteX41" fmla="*/ 1552575 w 4629150"/>
                  <a:gd name="connsiteY41" fmla="*/ 533400 h 3829050"/>
                  <a:gd name="connsiteX42" fmla="*/ 1543050 w 4629150"/>
                  <a:gd name="connsiteY42" fmla="*/ 523875 h 3829050"/>
                  <a:gd name="connsiteX43" fmla="*/ 1524000 w 4629150"/>
                  <a:gd name="connsiteY43" fmla="*/ 504825 h 3829050"/>
                  <a:gd name="connsiteX44" fmla="*/ 1581150 w 4629150"/>
                  <a:gd name="connsiteY44" fmla="*/ 257175 h 3829050"/>
                  <a:gd name="connsiteX45" fmla="*/ 1438275 w 4629150"/>
                  <a:gd name="connsiteY45" fmla="*/ 95250 h 3829050"/>
                  <a:gd name="connsiteX46" fmla="*/ 1371600 w 4629150"/>
                  <a:gd name="connsiteY46" fmla="*/ 133350 h 3829050"/>
                  <a:gd name="connsiteX47" fmla="*/ 1295400 w 4629150"/>
                  <a:gd name="connsiteY47" fmla="*/ 19050 h 3829050"/>
                  <a:gd name="connsiteX48" fmla="*/ 1190625 w 4629150"/>
                  <a:gd name="connsiteY48" fmla="*/ 19050 h 3829050"/>
                  <a:gd name="connsiteX49" fmla="*/ 1171575 w 4629150"/>
                  <a:gd name="connsiteY49" fmla="*/ 0 h 3829050"/>
                  <a:gd name="connsiteX50" fmla="*/ 1143000 w 4629150"/>
                  <a:gd name="connsiteY50" fmla="*/ 66675 h 3829050"/>
                  <a:gd name="connsiteX51" fmla="*/ 1047750 w 4629150"/>
                  <a:gd name="connsiteY51" fmla="*/ 0 h 3829050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  <a:cxn ang="0">
                    <a:pos x="connsiteX2" y="connsiteY2"/>
                  </a:cxn>
                  <a:cxn ang="0">
                    <a:pos x="connsiteX3" y="connsiteY3"/>
                  </a:cxn>
                  <a:cxn ang="0">
                    <a:pos x="connsiteX4" y="connsiteY4"/>
                  </a:cxn>
                  <a:cxn ang="0">
                    <a:pos x="connsiteX5" y="connsiteY5"/>
                  </a:cxn>
                  <a:cxn ang="0">
                    <a:pos x="connsiteX6" y="connsiteY6"/>
                  </a:cxn>
                  <a:cxn ang="0">
                    <a:pos x="connsiteX7" y="connsiteY7"/>
                  </a:cxn>
                  <a:cxn ang="0">
                    <a:pos x="connsiteX8" y="connsiteY8"/>
                  </a:cxn>
                  <a:cxn ang="0">
                    <a:pos x="connsiteX9" y="connsiteY9"/>
                  </a:cxn>
                  <a:cxn ang="0">
                    <a:pos x="connsiteX10" y="connsiteY10"/>
                  </a:cxn>
                  <a:cxn ang="0">
                    <a:pos x="connsiteX11" y="connsiteY11"/>
                  </a:cxn>
                  <a:cxn ang="0">
                    <a:pos x="connsiteX12" y="connsiteY12"/>
                  </a:cxn>
                  <a:cxn ang="0">
                    <a:pos x="connsiteX13" y="connsiteY13"/>
                  </a:cxn>
                  <a:cxn ang="0">
                    <a:pos x="connsiteX14" y="connsiteY14"/>
                  </a:cxn>
                  <a:cxn ang="0">
                    <a:pos x="connsiteX15" y="connsiteY15"/>
                  </a:cxn>
                  <a:cxn ang="0">
                    <a:pos x="connsiteX16" y="connsiteY16"/>
                  </a:cxn>
                  <a:cxn ang="0">
                    <a:pos x="connsiteX17" y="connsiteY17"/>
                  </a:cxn>
                  <a:cxn ang="0">
                    <a:pos x="connsiteX18" y="connsiteY18"/>
                  </a:cxn>
                  <a:cxn ang="0">
                    <a:pos x="connsiteX19" y="connsiteY19"/>
                  </a:cxn>
                  <a:cxn ang="0">
                    <a:pos x="connsiteX20" y="connsiteY20"/>
                  </a:cxn>
                  <a:cxn ang="0">
                    <a:pos x="connsiteX21" y="connsiteY21"/>
                  </a:cxn>
                  <a:cxn ang="0">
                    <a:pos x="connsiteX22" y="connsiteY22"/>
                  </a:cxn>
                  <a:cxn ang="0">
                    <a:pos x="connsiteX23" y="connsiteY23"/>
                  </a:cxn>
                  <a:cxn ang="0">
                    <a:pos x="connsiteX24" y="connsiteY24"/>
                  </a:cxn>
                  <a:cxn ang="0">
                    <a:pos x="connsiteX25" y="connsiteY25"/>
                  </a:cxn>
                  <a:cxn ang="0">
                    <a:pos x="connsiteX26" y="connsiteY26"/>
                  </a:cxn>
                  <a:cxn ang="0">
                    <a:pos x="connsiteX27" y="connsiteY27"/>
                  </a:cxn>
                  <a:cxn ang="0">
                    <a:pos x="connsiteX28" y="connsiteY28"/>
                  </a:cxn>
                  <a:cxn ang="0">
                    <a:pos x="connsiteX29" y="connsiteY29"/>
                  </a:cxn>
                  <a:cxn ang="0">
                    <a:pos x="connsiteX30" y="connsiteY30"/>
                  </a:cxn>
                  <a:cxn ang="0">
                    <a:pos x="connsiteX31" y="connsiteY31"/>
                  </a:cxn>
                  <a:cxn ang="0">
                    <a:pos x="connsiteX32" y="connsiteY32"/>
                  </a:cxn>
                  <a:cxn ang="0">
                    <a:pos x="connsiteX33" y="connsiteY33"/>
                  </a:cxn>
                  <a:cxn ang="0">
                    <a:pos x="connsiteX34" y="connsiteY34"/>
                  </a:cxn>
                  <a:cxn ang="0">
                    <a:pos x="connsiteX35" y="connsiteY35"/>
                  </a:cxn>
                  <a:cxn ang="0">
                    <a:pos x="connsiteX36" y="connsiteY36"/>
                  </a:cxn>
                  <a:cxn ang="0">
                    <a:pos x="connsiteX37" y="connsiteY37"/>
                  </a:cxn>
                  <a:cxn ang="0">
                    <a:pos x="connsiteX38" y="connsiteY38"/>
                  </a:cxn>
                  <a:cxn ang="0">
                    <a:pos x="connsiteX39" y="connsiteY39"/>
                  </a:cxn>
                  <a:cxn ang="0">
                    <a:pos x="connsiteX40" y="connsiteY40"/>
                  </a:cxn>
                  <a:cxn ang="0">
                    <a:pos x="connsiteX41" y="connsiteY41"/>
                  </a:cxn>
                  <a:cxn ang="0">
                    <a:pos x="connsiteX42" y="connsiteY42"/>
                  </a:cxn>
                  <a:cxn ang="0">
                    <a:pos x="connsiteX43" y="connsiteY43"/>
                  </a:cxn>
                  <a:cxn ang="0">
                    <a:pos x="connsiteX44" y="connsiteY44"/>
                  </a:cxn>
                  <a:cxn ang="0">
                    <a:pos x="connsiteX45" y="connsiteY45"/>
                  </a:cxn>
                  <a:cxn ang="0">
                    <a:pos x="connsiteX46" y="connsiteY46"/>
                  </a:cxn>
                  <a:cxn ang="0">
                    <a:pos x="connsiteX47" y="connsiteY47"/>
                  </a:cxn>
                  <a:cxn ang="0">
                    <a:pos x="connsiteX48" y="connsiteY48"/>
                  </a:cxn>
                  <a:cxn ang="0">
                    <a:pos x="connsiteX49" y="connsiteY49"/>
                  </a:cxn>
                  <a:cxn ang="0">
                    <a:pos x="connsiteX50" y="connsiteY50"/>
                  </a:cxn>
                  <a:cxn ang="0">
                    <a:pos x="connsiteX51" y="connsiteY51"/>
                  </a:cxn>
                </a:cxnLst>
                <a:rect l="l" t="t" r="r" b="b"/>
                <a:pathLst>
                  <a:path w="4629150" h="3829050">
                    <a:moveTo>
                      <a:pt x="1047750" y="0"/>
                    </a:moveTo>
                    <a:cubicBezTo>
                      <a:pt x="1006475" y="92075"/>
                      <a:pt x="1050925" y="212725"/>
                      <a:pt x="1009650" y="304800"/>
                    </a:cubicBezTo>
                    <a:cubicBezTo>
                      <a:pt x="901700" y="552450"/>
                      <a:pt x="755650" y="809625"/>
                      <a:pt x="733425" y="1085850"/>
                    </a:cubicBezTo>
                    <a:cubicBezTo>
                      <a:pt x="711200" y="1114425"/>
                      <a:pt x="679450" y="1095375"/>
                      <a:pt x="657225" y="1123950"/>
                    </a:cubicBezTo>
                    <a:lnTo>
                      <a:pt x="457200" y="1609725"/>
                    </a:lnTo>
                    <a:lnTo>
                      <a:pt x="542925" y="1714500"/>
                    </a:lnTo>
                    <a:lnTo>
                      <a:pt x="419100" y="1676400"/>
                    </a:lnTo>
                    <a:lnTo>
                      <a:pt x="361950" y="1800225"/>
                    </a:lnTo>
                    <a:lnTo>
                      <a:pt x="371475" y="1895475"/>
                    </a:lnTo>
                    <a:lnTo>
                      <a:pt x="295275" y="1914525"/>
                    </a:lnTo>
                    <a:lnTo>
                      <a:pt x="66675" y="2162175"/>
                    </a:lnTo>
                    <a:lnTo>
                      <a:pt x="95250" y="2362200"/>
                    </a:lnTo>
                    <a:lnTo>
                      <a:pt x="0" y="2724150"/>
                    </a:lnTo>
                    <a:lnTo>
                      <a:pt x="2276475" y="3390900"/>
                    </a:lnTo>
                    <a:lnTo>
                      <a:pt x="2333625" y="3486150"/>
                    </a:lnTo>
                    <a:lnTo>
                      <a:pt x="3771900" y="3829050"/>
                    </a:lnTo>
                    <a:lnTo>
                      <a:pt x="4067175" y="2552700"/>
                    </a:lnTo>
                    <a:lnTo>
                      <a:pt x="4124325" y="2362200"/>
                    </a:lnTo>
                    <a:lnTo>
                      <a:pt x="4171950" y="2314575"/>
                    </a:lnTo>
                    <a:lnTo>
                      <a:pt x="4048125" y="2209800"/>
                    </a:lnTo>
                    <a:lnTo>
                      <a:pt x="4048125" y="2085975"/>
                    </a:lnTo>
                    <a:lnTo>
                      <a:pt x="4200525" y="1857375"/>
                    </a:lnTo>
                    <a:lnTo>
                      <a:pt x="4295775" y="1809750"/>
                    </a:lnTo>
                    <a:lnTo>
                      <a:pt x="4343400" y="1714500"/>
                    </a:lnTo>
                    <a:lnTo>
                      <a:pt x="4629150" y="1333500"/>
                    </a:lnTo>
                    <a:lnTo>
                      <a:pt x="4514850" y="1133475"/>
                    </a:lnTo>
                    <a:lnTo>
                      <a:pt x="4438650" y="1009650"/>
                    </a:lnTo>
                    <a:lnTo>
                      <a:pt x="3457575" y="771525"/>
                    </a:lnTo>
                    <a:lnTo>
                      <a:pt x="3343275" y="819150"/>
                    </a:lnTo>
                    <a:lnTo>
                      <a:pt x="3162300" y="781050"/>
                    </a:lnTo>
                    <a:lnTo>
                      <a:pt x="3067050" y="800100"/>
                    </a:lnTo>
                    <a:lnTo>
                      <a:pt x="2971800" y="771525"/>
                    </a:lnTo>
                    <a:lnTo>
                      <a:pt x="2838450" y="819150"/>
                    </a:lnTo>
                    <a:lnTo>
                      <a:pt x="2724150" y="828675"/>
                    </a:lnTo>
                    <a:lnTo>
                      <a:pt x="2638425" y="762000"/>
                    </a:lnTo>
                    <a:lnTo>
                      <a:pt x="2457450" y="800100"/>
                    </a:lnTo>
                    <a:lnTo>
                      <a:pt x="2390775" y="762000"/>
                    </a:lnTo>
                    <a:lnTo>
                      <a:pt x="2324100" y="809625"/>
                    </a:lnTo>
                    <a:lnTo>
                      <a:pt x="2286000" y="723900"/>
                    </a:lnTo>
                    <a:lnTo>
                      <a:pt x="2019300" y="628650"/>
                    </a:lnTo>
                    <a:lnTo>
                      <a:pt x="1781175" y="666750"/>
                    </a:lnTo>
                    <a:lnTo>
                      <a:pt x="1552575" y="533400"/>
                    </a:lnTo>
                    <a:lnTo>
                      <a:pt x="1543050" y="523875"/>
                    </a:lnTo>
                    <a:lnTo>
                      <a:pt x="1524000" y="504825"/>
                    </a:lnTo>
                    <a:lnTo>
                      <a:pt x="1581150" y="257175"/>
                    </a:lnTo>
                    <a:lnTo>
                      <a:pt x="1438275" y="95250"/>
                    </a:lnTo>
                    <a:lnTo>
                      <a:pt x="1371600" y="133350"/>
                    </a:lnTo>
                    <a:lnTo>
                      <a:pt x="1295400" y="19050"/>
                    </a:lnTo>
                    <a:lnTo>
                      <a:pt x="1190625" y="19050"/>
                    </a:lnTo>
                    <a:lnTo>
                      <a:pt x="1171575" y="0"/>
                    </a:lnTo>
                    <a:lnTo>
                      <a:pt x="1143000" y="66675"/>
                    </a:lnTo>
                    <a:lnTo>
                      <a:pt x="1047750" y="0"/>
                    </a:lnTo>
                    <a:close/>
                  </a:path>
                </a:pathLst>
              </a:custGeom>
              <a:solidFill>
                <a:srgbClr val="D2D2D2"/>
              </a:solidFill>
              <a:ln w="28575"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en-US" sz="800">
                  <a:latin typeface="Arial" panose="020B0604020202020204" pitchFamily="34" charset="0"/>
                  <a:cs typeface="Arial" panose="020B0604020202020204" pitchFamily="34" charset="0"/>
                </a:endParaRPr>
              </a:p>
            </xdr:txBody>
          </xdr:sp>
          <xdr:sp macro="" textlink="">
            <xdr:nvSpPr>
              <xdr:cNvPr id="10" name="TextBox 9"/>
              <xdr:cNvSpPr txBox="1"/>
            </xdr:nvSpPr>
            <xdr:spPr>
              <a:xfrm>
                <a:off x="2018831" y="3158219"/>
                <a:ext cx="997985" cy="998221"/>
              </a:xfrm>
              <a:prstGeom prst="rect">
                <a:avLst/>
              </a:prstGeom>
              <a:grpFill/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ctr"/>
              <a:lstStyle/>
              <a:p>
                <a:pPr algn="ctr"/>
                <a:r>
                  <a:rPr lang="en-US" sz="800" b="1">
                    <a:latin typeface="Arial" panose="020B0604020202020204" pitchFamily="34" charset="0"/>
                    <a:cs typeface="Arial" panose="020B0604020202020204" pitchFamily="34" charset="0"/>
                  </a:rPr>
                  <a:t>OR</a:t>
                </a:r>
              </a:p>
            </xdr:txBody>
          </xdr:sp>
        </xdr:grpSp>
        <xdr:grpSp>
          <xdr:nvGrpSpPr>
            <xdr:cNvPr id="14" name="Group 13"/>
            <xdr:cNvGrpSpPr/>
          </xdr:nvGrpSpPr>
          <xdr:grpSpPr>
            <a:xfrm>
              <a:off x="4953000" y="1343025"/>
              <a:ext cx="3333750" cy="5505450"/>
              <a:chOff x="4953000" y="1343025"/>
              <a:chExt cx="3333750" cy="5505450"/>
            </a:xfrm>
            <a:grpFill/>
          </xdr:grpSpPr>
          <xdr:sp macro="" textlink="">
            <xdr:nvSpPr>
              <xdr:cNvPr id="12" name="Freeform 11"/>
              <xdr:cNvSpPr/>
            </xdr:nvSpPr>
            <xdr:spPr>
              <a:xfrm>
                <a:off x="4953000" y="1343025"/>
                <a:ext cx="3333750" cy="5505450"/>
              </a:xfrm>
              <a:custGeom>
                <a:avLst/>
                <a:gdLst>
                  <a:gd name="connsiteX0" fmla="*/ 1123950 w 3333750"/>
                  <a:gd name="connsiteY0" fmla="*/ 0 h 5505450"/>
                  <a:gd name="connsiteX1" fmla="*/ 695325 w 3333750"/>
                  <a:gd name="connsiteY1" fmla="*/ 1809750 h 5505450"/>
                  <a:gd name="connsiteX2" fmla="*/ 695325 w 3333750"/>
                  <a:gd name="connsiteY2" fmla="*/ 1895475 h 5505450"/>
                  <a:gd name="connsiteX3" fmla="*/ 704850 w 3333750"/>
                  <a:gd name="connsiteY3" fmla="*/ 1962150 h 5505450"/>
                  <a:gd name="connsiteX4" fmla="*/ 676275 w 3333750"/>
                  <a:gd name="connsiteY4" fmla="*/ 2038350 h 5505450"/>
                  <a:gd name="connsiteX5" fmla="*/ 695325 w 3333750"/>
                  <a:gd name="connsiteY5" fmla="*/ 2105025 h 5505450"/>
                  <a:gd name="connsiteX6" fmla="*/ 781050 w 3333750"/>
                  <a:gd name="connsiteY6" fmla="*/ 2219325 h 5505450"/>
                  <a:gd name="connsiteX7" fmla="*/ 838200 w 3333750"/>
                  <a:gd name="connsiteY7" fmla="*/ 2295525 h 5505450"/>
                  <a:gd name="connsiteX8" fmla="*/ 838200 w 3333750"/>
                  <a:gd name="connsiteY8" fmla="*/ 2447925 h 5505450"/>
                  <a:gd name="connsiteX9" fmla="*/ 723900 w 3333750"/>
                  <a:gd name="connsiteY9" fmla="*/ 2638425 h 5505450"/>
                  <a:gd name="connsiteX10" fmla="*/ 619125 w 3333750"/>
                  <a:gd name="connsiteY10" fmla="*/ 2790825 h 5505450"/>
                  <a:gd name="connsiteX11" fmla="*/ 571500 w 3333750"/>
                  <a:gd name="connsiteY11" fmla="*/ 2847975 h 5505450"/>
                  <a:gd name="connsiteX12" fmla="*/ 571500 w 3333750"/>
                  <a:gd name="connsiteY12" fmla="*/ 2905125 h 5505450"/>
                  <a:gd name="connsiteX13" fmla="*/ 438150 w 3333750"/>
                  <a:gd name="connsiteY13" fmla="*/ 3019425 h 5505450"/>
                  <a:gd name="connsiteX14" fmla="*/ 438150 w 3333750"/>
                  <a:gd name="connsiteY14" fmla="*/ 3019425 h 5505450"/>
                  <a:gd name="connsiteX15" fmla="*/ 323850 w 3333750"/>
                  <a:gd name="connsiteY15" fmla="*/ 3162300 h 5505450"/>
                  <a:gd name="connsiteX16" fmla="*/ 276225 w 3333750"/>
                  <a:gd name="connsiteY16" fmla="*/ 3171825 h 5505450"/>
                  <a:gd name="connsiteX17" fmla="*/ 276225 w 3333750"/>
                  <a:gd name="connsiteY17" fmla="*/ 3228975 h 5505450"/>
                  <a:gd name="connsiteX18" fmla="*/ 304800 w 3333750"/>
                  <a:gd name="connsiteY18" fmla="*/ 3248025 h 5505450"/>
                  <a:gd name="connsiteX19" fmla="*/ 333375 w 3333750"/>
                  <a:gd name="connsiteY19" fmla="*/ 3295650 h 5505450"/>
                  <a:gd name="connsiteX20" fmla="*/ 409575 w 3333750"/>
                  <a:gd name="connsiteY20" fmla="*/ 3390900 h 5505450"/>
                  <a:gd name="connsiteX21" fmla="*/ 371475 w 3333750"/>
                  <a:gd name="connsiteY21" fmla="*/ 3467100 h 5505450"/>
                  <a:gd name="connsiteX22" fmla="*/ 295275 w 3333750"/>
                  <a:gd name="connsiteY22" fmla="*/ 3657600 h 5505450"/>
                  <a:gd name="connsiteX23" fmla="*/ 0 w 3333750"/>
                  <a:gd name="connsiteY23" fmla="*/ 4924425 h 5505450"/>
                  <a:gd name="connsiteX24" fmla="*/ 3048000 w 3333750"/>
                  <a:gd name="connsiteY24" fmla="*/ 5505450 h 5505450"/>
                  <a:gd name="connsiteX25" fmla="*/ 3333750 w 3333750"/>
                  <a:gd name="connsiteY25" fmla="*/ 3810000 h 5505450"/>
                  <a:gd name="connsiteX26" fmla="*/ 3257550 w 3333750"/>
                  <a:gd name="connsiteY26" fmla="*/ 3771900 h 5505450"/>
                  <a:gd name="connsiteX27" fmla="*/ 3200400 w 3333750"/>
                  <a:gd name="connsiteY27" fmla="*/ 3705225 h 5505450"/>
                  <a:gd name="connsiteX28" fmla="*/ 3152775 w 3333750"/>
                  <a:gd name="connsiteY28" fmla="*/ 3752850 h 5505450"/>
                  <a:gd name="connsiteX29" fmla="*/ 3048000 w 3333750"/>
                  <a:gd name="connsiteY29" fmla="*/ 3724275 h 5505450"/>
                  <a:gd name="connsiteX30" fmla="*/ 2990850 w 3333750"/>
                  <a:gd name="connsiteY30" fmla="*/ 3752850 h 5505450"/>
                  <a:gd name="connsiteX31" fmla="*/ 2905125 w 3333750"/>
                  <a:gd name="connsiteY31" fmla="*/ 3695700 h 5505450"/>
                  <a:gd name="connsiteX32" fmla="*/ 2790825 w 3333750"/>
                  <a:gd name="connsiteY32" fmla="*/ 3695700 h 5505450"/>
                  <a:gd name="connsiteX33" fmla="*/ 2667000 w 3333750"/>
                  <a:gd name="connsiteY33" fmla="*/ 3743325 h 5505450"/>
                  <a:gd name="connsiteX34" fmla="*/ 2552700 w 3333750"/>
                  <a:gd name="connsiteY34" fmla="*/ 3676650 h 5505450"/>
                  <a:gd name="connsiteX35" fmla="*/ 2457450 w 3333750"/>
                  <a:gd name="connsiteY35" fmla="*/ 3743325 h 5505450"/>
                  <a:gd name="connsiteX36" fmla="*/ 2352675 w 3333750"/>
                  <a:gd name="connsiteY36" fmla="*/ 3733800 h 5505450"/>
                  <a:gd name="connsiteX37" fmla="*/ 2276475 w 3333750"/>
                  <a:gd name="connsiteY37" fmla="*/ 3657600 h 5505450"/>
                  <a:gd name="connsiteX38" fmla="*/ 2276475 w 3333750"/>
                  <a:gd name="connsiteY38" fmla="*/ 3533775 h 5505450"/>
                  <a:gd name="connsiteX39" fmla="*/ 2238375 w 3333750"/>
                  <a:gd name="connsiteY39" fmla="*/ 3457575 h 5505450"/>
                  <a:gd name="connsiteX40" fmla="*/ 2257425 w 3333750"/>
                  <a:gd name="connsiteY40" fmla="*/ 3419475 h 5505450"/>
                  <a:gd name="connsiteX41" fmla="*/ 2209800 w 3333750"/>
                  <a:gd name="connsiteY41" fmla="*/ 3381375 h 5505450"/>
                  <a:gd name="connsiteX42" fmla="*/ 2152650 w 3333750"/>
                  <a:gd name="connsiteY42" fmla="*/ 3324225 h 5505450"/>
                  <a:gd name="connsiteX43" fmla="*/ 2105025 w 3333750"/>
                  <a:gd name="connsiteY43" fmla="*/ 3276600 h 5505450"/>
                  <a:gd name="connsiteX44" fmla="*/ 2105025 w 3333750"/>
                  <a:gd name="connsiteY44" fmla="*/ 3181350 h 5505450"/>
                  <a:gd name="connsiteX45" fmla="*/ 2114550 w 3333750"/>
                  <a:gd name="connsiteY45" fmla="*/ 3133725 h 5505450"/>
                  <a:gd name="connsiteX46" fmla="*/ 2066925 w 3333750"/>
                  <a:gd name="connsiteY46" fmla="*/ 3057525 h 5505450"/>
                  <a:gd name="connsiteX47" fmla="*/ 2019300 w 3333750"/>
                  <a:gd name="connsiteY47" fmla="*/ 2933700 h 5505450"/>
                  <a:gd name="connsiteX48" fmla="*/ 2019300 w 3333750"/>
                  <a:gd name="connsiteY48" fmla="*/ 2800350 h 5505450"/>
                  <a:gd name="connsiteX49" fmla="*/ 2000250 w 3333750"/>
                  <a:gd name="connsiteY49" fmla="*/ 2752725 h 5505450"/>
                  <a:gd name="connsiteX50" fmla="*/ 1905000 w 3333750"/>
                  <a:gd name="connsiteY50" fmla="*/ 2790825 h 5505450"/>
                  <a:gd name="connsiteX51" fmla="*/ 1828800 w 3333750"/>
                  <a:gd name="connsiteY51" fmla="*/ 2828925 h 5505450"/>
                  <a:gd name="connsiteX52" fmla="*/ 1743075 w 3333750"/>
                  <a:gd name="connsiteY52" fmla="*/ 2781300 h 5505450"/>
                  <a:gd name="connsiteX53" fmla="*/ 1704975 w 3333750"/>
                  <a:gd name="connsiteY53" fmla="*/ 2724150 h 5505450"/>
                  <a:gd name="connsiteX54" fmla="*/ 1666875 w 3333750"/>
                  <a:gd name="connsiteY54" fmla="*/ 2657475 h 5505450"/>
                  <a:gd name="connsiteX55" fmla="*/ 1657350 w 3333750"/>
                  <a:gd name="connsiteY55" fmla="*/ 2600325 h 5505450"/>
                  <a:gd name="connsiteX56" fmla="*/ 1685925 w 3333750"/>
                  <a:gd name="connsiteY56" fmla="*/ 2533650 h 5505450"/>
                  <a:gd name="connsiteX57" fmla="*/ 1666875 w 3333750"/>
                  <a:gd name="connsiteY57" fmla="*/ 2486025 h 5505450"/>
                  <a:gd name="connsiteX58" fmla="*/ 1743075 w 3333750"/>
                  <a:gd name="connsiteY58" fmla="*/ 2381250 h 5505450"/>
                  <a:gd name="connsiteX59" fmla="*/ 1743075 w 3333750"/>
                  <a:gd name="connsiteY59" fmla="*/ 2324100 h 5505450"/>
                  <a:gd name="connsiteX60" fmla="*/ 1733550 w 3333750"/>
                  <a:gd name="connsiteY60" fmla="*/ 2228850 h 5505450"/>
                  <a:gd name="connsiteX61" fmla="*/ 1857375 w 3333750"/>
                  <a:gd name="connsiteY61" fmla="*/ 1990725 h 5505450"/>
                  <a:gd name="connsiteX62" fmla="*/ 1857375 w 3333750"/>
                  <a:gd name="connsiteY62" fmla="*/ 1962150 h 5505450"/>
                  <a:gd name="connsiteX63" fmla="*/ 1838325 w 3333750"/>
                  <a:gd name="connsiteY63" fmla="*/ 1962150 h 5505450"/>
                  <a:gd name="connsiteX64" fmla="*/ 1771650 w 3333750"/>
                  <a:gd name="connsiteY64" fmla="*/ 1914525 h 5505450"/>
                  <a:gd name="connsiteX65" fmla="*/ 1733550 w 3333750"/>
                  <a:gd name="connsiteY65" fmla="*/ 1905000 h 5505450"/>
                  <a:gd name="connsiteX66" fmla="*/ 1704975 w 3333750"/>
                  <a:gd name="connsiteY66" fmla="*/ 1838325 h 5505450"/>
                  <a:gd name="connsiteX67" fmla="*/ 1704975 w 3333750"/>
                  <a:gd name="connsiteY67" fmla="*/ 1838325 h 5505450"/>
                  <a:gd name="connsiteX68" fmla="*/ 1628775 w 3333750"/>
                  <a:gd name="connsiteY68" fmla="*/ 1695450 h 5505450"/>
                  <a:gd name="connsiteX69" fmla="*/ 1600200 w 3333750"/>
                  <a:gd name="connsiteY69" fmla="*/ 1590675 h 5505450"/>
                  <a:gd name="connsiteX70" fmla="*/ 1581150 w 3333750"/>
                  <a:gd name="connsiteY70" fmla="*/ 1524000 h 5505450"/>
                  <a:gd name="connsiteX71" fmla="*/ 1514475 w 3333750"/>
                  <a:gd name="connsiteY71" fmla="*/ 1447800 h 5505450"/>
                  <a:gd name="connsiteX72" fmla="*/ 1447800 w 3333750"/>
                  <a:gd name="connsiteY72" fmla="*/ 1400175 h 5505450"/>
                  <a:gd name="connsiteX73" fmla="*/ 1419225 w 3333750"/>
                  <a:gd name="connsiteY73" fmla="*/ 1314450 h 5505450"/>
                  <a:gd name="connsiteX74" fmla="*/ 1343025 w 3333750"/>
                  <a:gd name="connsiteY74" fmla="*/ 1247775 h 5505450"/>
                  <a:gd name="connsiteX75" fmla="*/ 1323975 w 3333750"/>
                  <a:gd name="connsiteY75" fmla="*/ 1190625 h 5505450"/>
                  <a:gd name="connsiteX76" fmla="*/ 1371600 w 3333750"/>
                  <a:gd name="connsiteY76" fmla="*/ 1076325 h 5505450"/>
                  <a:gd name="connsiteX77" fmla="*/ 1362075 w 3333750"/>
                  <a:gd name="connsiteY77" fmla="*/ 1000125 h 5505450"/>
                  <a:gd name="connsiteX78" fmla="*/ 1304925 w 3333750"/>
                  <a:gd name="connsiteY78" fmla="*/ 885825 h 5505450"/>
                  <a:gd name="connsiteX79" fmla="*/ 1266825 w 3333750"/>
                  <a:gd name="connsiteY79" fmla="*/ 781050 h 5505450"/>
                  <a:gd name="connsiteX80" fmla="*/ 1409700 w 3333750"/>
                  <a:gd name="connsiteY80" fmla="*/ 66675 h 5505450"/>
                  <a:gd name="connsiteX81" fmla="*/ 1123950 w 3333750"/>
                  <a:gd name="connsiteY81" fmla="*/ 0 h 5505450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  <a:cxn ang="0">
                    <a:pos x="connsiteX2" y="connsiteY2"/>
                  </a:cxn>
                  <a:cxn ang="0">
                    <a:pos x="connsiteX3" y="connsiteY3"/>
                  </a:cxn>
                  <a:cxn ang="0">
                    <a:pos x="connsiteX4" y="connsiteY4"/>
                  </a:cxn>
                  <a:cxn ang="0">
                    <a:pos x="connsiteX5" y="connsiteY5"/>
                  </a:cxn>
                  <a:cxn ang="0">
                    <a:pos x="connsiteX6" y="connsiteY6"/>
                  </a:cxn>
                  <a:cxn ang="0">
                    <a:pos x="connsiteX7" y="connsiteY7"/>
                  </a:cxn>
                  <a:cxn ang="0">
                    <a:pos x="connsiteX8" y="connsiteY8"/>
                  </a:cxn>
                  <a:cxn ang="0">
                    <a:pos x="connsiteX9" y="connsiteY9"/>
                  </a:cxn>
                  <a:cxn ang="0">
                    <a:pos x="connsiteX10" y="connsiteY10"/>
                  </a:cxn>
                  <a:cxn ang="0">
                    <a:pos x="connsiteX11" y="connsiteY11"/>
                  </a:cxn>
                  <a:cxn ang="0">
                    <a:pos x="connsiteX12" y="connsiteY12"/>
                  </a:cxn>
                  <a:cxn ang="0">
                    <a:pos x="connsiteX13" y="connsiteY13"/>
                  </a:cxn>
                  <a:cxn ang="0">
                    <a:pos x="connsiteX14" y="connsiteY14"/>
                  </a:cxn>
                  <a:cxn ang="0">
                    <a:pos x="connsiteX15" y="connsiteY15"/>
                  </a:cxn>
                  <a:cxn ang="0">
                    <a:pos x="connsiteX16" y="connsiteY16"/>
                  </a:cxn>
                  <a:cxn ang="0">
                    <a:pos x="connsiteX17" y="connsiteY17"/>
                  </a:cxn>
                  <a:cxn ang="0">
                    <a:pos x="connsiteX18" y="connsiteY18"/>
                  </a:cxn>
                  <a:cxn ang="0">
                    <a:pos x="connsiteX19" y="connsiteY19"/>
                  </a:cxn>
                  <a:cxn ang="0">
                    <a:pos x="connsiteX20" y="connsiteY20"/>
                  </a:cxn>
                  <a:cxn ang="0">
                    <a:pos x="connsiteX21" y="connsiteY21"/>
                  </a:cxn>
                  <a:cxn ang="0">
                    <a:pos x="connsiteX22" y="connsiteY22"/>
                  </a:cxn>
                  <a:cxn ang="0">
                    <a:pos x="connsiteX23" y="connsiteY23"/>
                  </a:cxn>
                  <a:cxn ang="0">
                    <a:pos x="connsiteX24" y="connsiteY24"/>
                  </a:cxn>
                  <a:cxn ang="0">
                    <a:pos x="connsiteX25" y="connsiteY25"/>
                  </a:cxn>
                  <a:cxn ang="0">
                    <a:pos x="connsiteX26" y="connsiteY26"/>
                  </a:cxn>
                  <a:cxn ang="0">
                    <a:pos x="connsiteX27" y="connsiteY27"/>
                  </a:cxn>
                  <a:cxn ang="0">
                    <a:pos x="connsiteX28" y="connsiteY28"/>
                  </a:cxn>
                  <a:cxn ang="0">
                    <a:pos x="connsiteX29" y="connsiteY29"/>
                  </a:cxn>
                  <a:cxn ang="0">
                    <a:pos x="connsiteX30" y="connsiteY30"/>
                  </a:cxn>
                  <a:cxn ang="0">
                    <a:pos x="connsiteX31" y="connsiteY31"/>
                  </a:cxn>
                  <a:cxn ang="0">
                    <a:pos x="connsiteX32" y="connsiteY32"/>
                  </a:cxn>
                  <a:cxn ang="0">
                    <a:pos x="connsiteX33" y="connsiteY33"/>
                  </a:cxn>
                  <a:cxn ang="0">
                    <a:pos x="connsiteX34" y="connsiteY34"/>
                  </a:cxn>
                  <a:cxn ang="0">
                    <a:pos x="connsiteX35" y="connsiteY35"/>
                  </a:cxn>
                  <a:cxn ang="0">
                    <a:pos x="connsiteX36" y="connsiteY36"/>
                  </a:cxn>
                  <a:cxn ang="0">
                    <a:pos x="connsiteX37" y="connsiteY37"/>
                  </a:cxn>
                  <a:cxn ang="0">
                    <a:pos x="connsiteX38" y="connsiteY38"/>
                  </a:cxn>
                  <a:cxn ang="0">
                    <a:pos x="connsiteX39" y="connsiteY39"/>
                  </a:cxn>
                  <a:cxn ang="0">
                    <a:pos x="connsiteX40" y="connsiteY40"/>
                  </a:cxn>
                  <a:cxn ang="0">
                    <a:pos x="connsiteX41" y="connsiteY41"/>
                  </a:cxn>
                  <a:cxn ang="0">
                    <a:pos x="connsiteX42" y="connsiteY42"/>
                  </a:cxn>
                  <a:cxn ang="0">
                    <a:pos x="connsiteX43" y="connsiteY43"/>
                  </a:cxn>
                  <a:cxn ang="0">
                    <a:pos x="connsiteX44" y="connsiteY44"/>
                  </a:cxn>
                  <a:cxn ang="0">
                    <a:pos x="connsiteX45" y="connsiteY45"/>
                  </a:cxn>
                  <a:cxn ang="0">
                    <a:pos x="connsiteX46" y="connsiteY46"/>
                  </a:cxn>
                  <a:cxn ang="0">
                    <a:pos x="connsiteX47" y="connsiteY47"/>
                  </a:cxn>
                  <a:cxn ang="0">
                    <a:pos x="connsiteX48" y="connsiteY48"/>
                  </a:cxn>
                  <a:cxn ang="0">
                    <a:pos x="connsiteX49" y="connsiteY49"/>
                  </a:cxn>
                  <a:cxn ang="0">
                    <a:pos x="connsiteX50" y="connsiteY50"/>
                  </a:cxn>
                  <a:cxn ang="0">
                    <a:pos x="connsiteX51" y="connsiteY51"/>
                  </a:cxn>
                  <a:cxn ang="0">
                    <a:pos x="connsiteX52" y="connsiteY52"/>
                  </a:cxn>
                  <a:cxn ang="0">
                    <a:pos x="connsiteX53" y="connsiteY53"/>
                  </a:cxn>
                  <a:cxn ang="0">
                    <a:pos x="connsiteX54" y="connsiteY54"/>
                  </a:cxn>
                  <a:cxn ang="0">
                    <a:pos x="connsiteX55" y="connsiteY55"/>
                  </a:cxn>
                  <a:cxn ang="0">
                    <a:pos x="connsiteX56" y="connsiteY56"/>
                  </a:cxn>
                  <a:cxn ang="0">
                    <a:pos x="connsiteX57" y="connsiteY57"/>
                  </a:cxn>
                  <a:cxn ang="0">
                    <a:pos x="connsiteX58" y="connsiteY58"/>
                  </a:cxn>
                  <a:cxn ang="0">
                    <a:pos x="connsiteX59" y="connsiteY59"/>
                  </a:cxn>
                  <a:cxn ang="0">
                    <a:pos x="connsiteX60" y="connsiteY60"/>
                  </a:cxn>
                  <a:cxn ang="0">
                    <a:pos x="connsiteX61" y="connsiteY61"/>
                  </a:cxn>
                  <a:cxn ang="0">
                    <a:pos x="connsiteX62" y="connsiteY62"/>
                  </a:cxn>
                  <a:cxn ang="0">
                    <a:pos x="connsiteX63" y="connsiteY63"/>
                  </a:cxn>
                  <a:cxn ang="0">
                    <a:pos x="connsiteX64" y="connsiteY64"/>
                  </a:cxn>
                  <a:cxn ang="0">
                    <a:pos x="connsiteX65" y="connsiteY65"/>
                  </a:cxn>
                  <a:cxn ang="0">
                    <a:pos x="connsiteX66" y="connsiteY66"/>
                  </a:cxn>
                  <a:cxn ang="0">
                    <a:pos x="connsiteX67" y="connsiteY67"/>
                  </a:cxn>
                  <a:cxn ang="0">
                    <a:pos x="connsiteX68" y="connsiteY68"/>
                  </a:cxn>
                  <a:cxn ang="0">
                    <a:pos x="connsiteX69" y="connsiteY69"/>
                  </a:cxn>
                  <a:cxn ang="0">
                    <a:pos x="connsiteX70" y="connsiteY70"/>
                  </a:cxn>
                  <a:cxn ang="0">
                    <a:pos x="connsiteX71" y="connsiteY71"/>
                  </a:cxn>
                  <a:cxn ang="0">
                    <a:pos x="connsiteX72" y="connsiteY72"/>
                  </a:cxn>
                  <a:cxn ang="0">
                    <a:pos x="connsiteX73" y="connsiteY73"/>
                  </a:cxn>
                  <a:cxn ang="0">
                    <a:pos x="connsiteX74" y="connsiteY74"/>
                  </a:cxn>
                  <a:cxn ang="0">
                    <a:pos x="connsiteX75" y="connsiteY75"/>
                  </a:cxn>
                  <a:cxn ang="0">
                    <a:pos x="connsiteX76" y="connsiteY76"/>
                  </a:cxn>
                  <a:cxn ang="0">
                    <a:pos x="connsiteX77" y="connsiteY77"/>
                  </a:cxn>
                  <a:cxn ang="0">
                    <a:pos x="connsiteX78" y="connsiteY78"/>
                  </a:cxn>
                  <a:cxn ang="0">
                    <a:pos x="connsiteX79" y="connsiteY79"/>
                  </a:cxn>
                  <a:cxn ang="0">
                    <a:pos x="connsiteX80" y="connsiteY80"/>
                  </a:cxn>
                  <a:cxn ang="0">
                    <a:pos x="connsiteX81" y="connsiteY81"/>
                  </a:cxn>
                </a:cxnLst>
                <a:rect l="l" t="t" r="r" b="b"/>
                <a:pathLst>
                  <a:path w="3333750" h="5505450">
                    <a:moveTo>
                      <a:pt x="1123950" y="0"/>
                    </a:moveTo>
                    <a:lnTo>
                      <a:pt x="695325" y="1809750"/>
                    </a:lnTo>
                    <a:lnTo>
                      <a:pt x="695325" y="1895475"/>
                    </a:lnTo>
                    <a:lnTo>
                      <a:pt x="704850" y="1962150"/>
                    </a:lnTo>
                    <a:lnTo>
                      <a:pt x="676275" y="2038350"/>
                    </a:lnTo>
                    <a:lnTo>
                      <a:pt x="695325" y="2105025"/>
                    </a:lnTo>
                    <a:lnTo>
                      <a:pt x="781050" y="2219325"/>
                    </a:lnTo>
                    <a:lnTo>
                      <a:pt x="838200" y="2295525"/>
                    </a:lnTo>
                    <a:lnTo>
                      <a:pt x="838200" y="2447925"/>
                    </a:lnTo>
                    <a:lnTo>
                      <a:pt x="723900" y="2638425"/>
                    </a:lnTo>
                    <a:lnTo>
                      <a:pt x="619125" y="2790825"/>
                    </a:lnTo>
                    <a:lnTo>
                      <a:pt x="571500" y="2847975"/>
                    </a:lnTo>
                    <a:lnTo>
                      <a:pt x="571500" y="2905125"/>
                    </a:lnTo>
                    <a:lnTo>
                      <a:pt x="438150" y="3019425"/>
                    </a:lnTo>
                    <a:lnTo>
                      <a:pt x="438150" y="3019425"/>
                    </a:lnTo>
                    <a:lnTo>
                      <a:pt x="323850" y="3162300"/>
                    </a:lnTo>
                    <a:lnTo>
                      <a:pt x="276225" y="3171825"/>
                    </a:lnTo>
                    <a:lnTo>
                      <a:pt x="276225" y="3228975"/>
                    </a:lnTo>
                    <a:lnTo>
                      <a:pt x="304800" y="3248025"/>
                    </a:lnTo>
                    <a:lnTo>
                      <a:pt x="333375" y="3295650"/>
                    </a:lnTo>
                    <a:lnTo>
                      <a:pt x="409575" y="3390900"/>
                    </a:lnTo>
                    <a:lnTo>
                      <a:pt x="371475" y="3467100"/>
                    </a:lnTo>
                    <a:lnTo>
                      <a:pt x="295275" y="3657600"/>
                    </a:lnTo>
                    <a:lnTo>
                      <a:pt x="0" y="4924425"/>
                    </a:lnTo>
                    <a:lnTo>
                      <a:pt x="3048000" y="5505450"/>
                    </a:lnTo>
                    <a:lnTo>
                      <a:pt x="3333750" y="3810000"/>
                    </a:lnTo>
                    <a:lnTo>
                      <a:pt x="3257550" y="3771900"/>
                    </a:lnTo>
                    <a:lnTo>
                      <a:pt x="3200400" y="3705225"/>
                    </a:lnTo>
                    <a:lnTo>
                      <a:pt x="3152775" y="3752850"/>
                    </a:lnTo>
                    <a:lnTo>
                      <a:pt x="3048000" y="3724275"/>
                    </a:lnTo>
                    <a:lnTo>
                      <a:pt x="2990850" y="3752850"/>
                    </a:lnTo>
                    <a:lnTo>
                      <a:pt x="2905125" y="3695700"/>
                    </a:lnTo>
                    <a:lnTo>
                      <a:pt x="2790825" y="3695700"/>
                    </a:lnTo>
                    <a:lnTo>
                      <a:pt x="2667000" y="3743325"/>
                    </a:lnTo>
                    <a:lnTo>
                      <a:pt x="2552700" y="3676650"/>
                    </a:lnTo>
                    <a:lnTo>
                      <a:pt x="2457450" y="3743325"/>
                    </a:lnTo>
                    <a:lnTo>
                      <a:pt x="2352675" y="3733800"/>
                    </a:lnTo>
                    <a:lnTo>
                      <a:pt x="2276475" y="3657600"/>
                    </a:lnTo>
                    <a:lnTo>
                      <a:pt x="2276475" y="3533775"/>
                    </a:lnTo>
                    <a:lnTo>
                      <a:pt x="2238375" y="3457575"/>
                    </a:lnTo>
                    <a:lnTo>
                      <a:pt x="2257425" y="3419475"/>
                    </a:lnTo>
                    <a:lnTo>
                      <a:pt x="2209800" y="3381375"/>
                    </a:lnTo>
                    <a:lnTo>
                      <a:pt x="2152650" y="3324225"/>
                    </a:lnTo>
                    <a:lnTo>
                      <a:pt x="2105025" y="3276600"/>
                    </a:lnTo>
                    <a:lnTo>
                      <a:pt x="2105025" y="3181350"/>
                    </a:lnTo>
                    <a:lnTo>
                      <a:pt x="2114550" y="3133725"/>
                    </a:lnTo>
                    <a:lnTo>
                      <a:pt x="2066925" y="3057525"/>
                    </a:lnTo>
                    <a:lnTo>
                      <a:pt x="2019300" y="2933700"/>
                    </a:lnTo>
                    <a:lnTo>
                      <a:pt x="2019300" y="2800350"/>
                    </a:lnTo>
                    <a:lnTo>
                      <a:pt x="2000250" y="2752725"/>
                    </a:lnTo>
                    <a:lnTo>
                      <a:pt x="1905000" y="2790825"/>
                    </a:lnTo>
                    <a:lnTo>
                      <a:pt x="1828800" y="2828925"/>
                    </a:lnTo>
                    <a:lnTo>
                      <a:pt x="1743075" y="2781300"/>
                    </a:lnTo>
                    <a:lnTo>
                      <a:pt x="1704975" y="2724150"/>
                    </a:lnTo>
                    <a:lnTo>
                      <a:pt x="1666875" y="2657475"/>
                    </a:lnTo>
                    <a:lnTo>
                      <a:pt x="1657350" y="2600325"/>
                    </a:lnTo>
                    <a:lnTo>
                      <a:pt x="1685925" y="2533650"/>
                    </a:lnTo>
                    <a:lnTo>
                      <a:pt x="1666875" y="2486025"/>
                    </a:lnTo>
                    <a:lnTo>
                      <a:pt x="1743075" y="2381250"/>
                    </a:lnTo>
                    <a:lnTo>
                      <a:pt x="1743075" y="2324100"/>
                    </a:lnTo>
                    <a:lnTo>
                      <a:pt x="1733550" y="2228850"/>
                    </a:lnTo>
                    <a:lnTo>
                      <a:pt x="1857375" y="1990725"/>
                    </a:lnTo>
                    <a:lnTo>
                      <a:pt x="1857375" y="1962150"/>
                    </a:lnTo>
                    <a:lnTo>
                      <a:pt x="1838325" y="1962150"/>
                    </a:lnTo>
                    <a:lnTo>
                      <a:pt x="1771650" y="1914525"/>
                    </a:lnTo>
                    <a:lnTo>
                      <a:pt x="1733550" y="1905000"/>
                    </a:lnTo>
                    <a:lnTo>
                      <a:pt x="1704975" y="1838325"/>
                    </a:lnTo>
                    <a:lnTo>
                      <a:pt x="1704975" y="1838325"/>
                    </a:lnTo>
                    <a:lnTo>
                      <a:pt x="1628775" y="1695450"/>
                    </a:lnTo>
                    <a:lnTo>
                      <a:pt x="1600200" y="1590675"/>
                    </a:lnTo>
                    <a:lnTo>
                      <a:pt x="1581150" y="1524000"/>
                    </a:lnTo>
                    <a:lnTo>
                      <a:pt x="1514475" y="1447800"/>
                    </a:lnTo>
                    <a:lnTo>
                      <a:pt x="1447800" y="1400175"/>
                    </a:lnTo>
                    <a:lnTo>
                      <a:pt x="1419225" y="1314450"/>
                    </a:lnTo>
                    <a:lnTo>
                      <a:pt x="1343025" y="1247775"/>
                    </a:lnTo>
                    <a:lnTo>
                      <a:pt x="1323975" y="1190625"/>
                    </a:lnTo>
                    <a:lnTo>
                      <a:pt x="1371600" y="1076325"/>
                    </a:lnTo>
                    <a:lnTo>
                      <a:pt x="1362075" y="1000125"/>
                    </a:lnTo>
                    <a:lnTo>
                      <a:pt x="1304925" y="885825"/>
                    </a:lnTo>
                    <a:lnTo>
                      <a:pt x="1266825" y="781050"/>
                    </a:lnTo>
                    <a:lnTo>
                      <a:pt x="1409700" y="66675"/>
                    </a:lnTo>
                    <a:lnTo>
                      <a:pt x="1123950" y="0"/>
                    </a:lnTo>
                    <a:close/>
                  </a:path>
                </a:pathLst>
              </a:custGeom>
              <a:solidFill>
                <a:srgbClr val="D2D2D2"/>
              </a:solidFill>
              <a:ln w="28575" cap="flat" cmpd="sng" algn="ctr">
                <a:noFill/>
                <a:prstDash val="solid"/>
                <a:miter lim="800000"/>
              </a:ln>
              <a:effectLst/>
              <a:extLst>
                <a:ext uri="{91240B29-F687-4F45-9708-019B960494DF}">
                  <a14:hiddenLine xmlns:a14="http://schemas.microsoft.com/office/drawing/2010/main" w="28575" cap="flat" cmpd="sng" algn="ctr">
                    <a:solidFill>
                      <a:srgbClr val="C00000"/>
                    </a:solidFill>
                    <a:prstDash val="solid"/>
                    <a:miter lim="800000"/>
                  </a14:hiddenLine>
                </a:ext>
                <a:ext uri="{AF507438-7753-43E0-B8FC-AC1667EBCBE1}">
                  <a14:hiddenEffects xmlns:a14="http://schemas.microsoft.com/office/drawing/2010/main">
                    <a:effectLst>
                      <a:outerShdw blurRad="50800" dist="38076" dir="8099984" sx="105000" sy="105000" rotWithShape="0">
                        <a:srgbClr val="000000">
                          <a:alpha val="40000"/>
                        </a:srgbClr>
                      </a:outerShdw>
                    </a:effectLst>
                  </a14:hiddenEffects>
                </a:ext>
              </a:extLst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en-US" sz="800">
                  <a:latin typeface="Arial" panose="020B0604020202020204" pitchFamily="34" charset="0"/>
                  <a:cs typeface="Arial" panose="020B0604020202020204" pitchFamily="34" charset="0"/>
                </a:endParaRPr>
              </a:p>
            </xdr:txBody>
          </xdr:sp>
          <xdr:sp macro="" textlink="">
            <xdr:nvSpPr>
              <xdr:cNvPr id="13" name="TextBox 12"/>
              <xdr:cNvSpPr txBox="1"/>
            </xdr:nvSpPr>
            <xdr:spPr>
              <a:xfrm>
                <a:off x="5798476" y="4752755"/>
                <a:ext cx="997985" cy="998222"/>
              </a:xfrm>
              <a:prstGeom prst="rect">
                <a:avLst/>
              </a:prstGeom>
              <a:grpFill/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ctr"/>
              <a:lstStyle/>
              <a:p>
                <a:pPr algn="ctr"/>
                <a:r>
                  <a:rPr lang="en-US" sz="800" b="1">
                    <a:latin typeface="Arial" panose="020B0604020202020204" pitchFamily="34" charset="0"/>
                    <a:cs typeface="Arial" panose="020B0604020202020204" pitchFamily="34" charset="0"/>
                  </a:rPr>
                  <a:t>ID</a:t>
                </a:r>
              </a:p>
            </xdr:txBody>
          </xdr:sp>
        </xdr:grpSp>
        <xdr:grpSp>
          <xdr:nvGrpSpPr>
            <xdr:cNvPr id="4" name="Group 3"/>
            <xdr:cNvGrpSpPr/>
          </xdr:nvGrpSpPr>
          <xdr:grpSpPr>
            <a:xfrm>
              <a:off x="752474" y="5305426"/>
              <a:ext cx="4562517" cy="7814687"/>
              <a:chOff x="752474" y="5305426"/>
              <a:chExt cx="4562517" cy="7814687"/>
            </a:xfrm>
            <a:grpFill/>
          </xdr:grpSpPr>
          <xdr:sp macro="" textlink="">
            <xdr:nvSpPr>
              <xdr:cNvPr id="3" name="Freeform 2"/>
              <xdr:cNvSpPr/>
            </xdr:nvSpPr>
            <xdr:spPr>
              <a:xfrm>
                <a:off x="752474" y="5305426"/>
                <a:ext cx="4562517" cy="7814687"/>
              </a:xfrm>
              <a:custGeom>
                <a:avLst/>
                <a:gdLst>
                  <a:gd name="connsiteX0" fmla="*/ 438150 w 4010025"/>
                  <a:gd name="connsiteY0" fmla="*/ 0 h 5686425"/>
                  <a:gd name="connsiteX1" fmla="*/ 390525 w 4010025"/>
                  <a:gd name="connsiteY1" fmla="*/ 85725 h 5686425"/>
                  <a:gd name="connsiteX2" fmla="*/ 342900 w 4010025"/>
                  <a:gd name="connsiteY2" fmla="*/ 114300 h 5686425"/>
                  <a:gd name="connsiteX3" fmla="*/ 371475 w 4010025"/>
                  <a:gd name="connsiteY3" fmla="*/ 180975 h 5686425"/>
                  <a:gd name="connsiteX4" fmla="*/ 409575 w 4010025"/>
                  <a:gd name="connsiteY4" fmla="*/ 190500 h 5686425"/>
                  <a:gd name="connsiteX5" fmla="*/ 419100 w 4010025"/>
                  <a:gd name="connsiteY5" fmla="*/ 314325 h 5686425"/>
                  <a:gd name="connsiteX6" fmla="*/ 361950 w 4010025"/>
                  <a:gd name="connsiteY6" fmla="*/ 438150 h 5686425"/>
                  <a:gd name="connsiteX7" fmla="*/ 314325 w 4010025"/>
                  <a:gd name="connsiteY7" fmla="*/ 542925 h 5686425"/>
                  <a:gd name="connsiteX8" fmla="*/ 266700 w 4010025"/>
                  <a:gd name="connsiteY8" fmla="*/ 609600 h 5686425"/>
                  <a:gd name="connsiteX9" fmla="*/ 238125 w 4010025"/>
                  <a:gd name="connsiteY9" fmla="*/ 695325 h 5686425"/>
                  <a:gd name="connsiteX10" fmla="*/ 200025 w 4010025"/>
                  <a:gd name="connsiteY10" fmla="*/ 733425 h 5686425"/>
                  <a:gd name="connsiteX11" fmla="*/ 228600 w 4010025"/>
                  <a:gd name="connsiteY11" fmla="*/ 800100 h 5686425"/>
                  <a:gd name="connsiteX12" fmla="*/ 142875 w 4010025"/>
                  <a:gd name="connsiteY12" fmla="*/ 885825 h 5686425"/>
                  <a:gd name="connsiteX13" fmla="*/ 76200 w 4010025"/>
                  <a:gd name="connsiteY13" fmla="*/ 904875 h 5686425"/>
                  <a:gd name="connsiteX14" fmla="*/ 9525 w 4010025"/>
                  <a:gd name="connsiteY14" fmla="*/ 1038225 h 5686425"/>
                  <a:gd name="connsiteX15" fmla="*/ 0 w 4010025"/>
                  <a:gd name="connsiteY15" fmla="*/ 1076325 h 5686425"/>
                  <a:gd name="connsiteX16" fmla="*/ 0 w 4010025"/>
                  <a:gd name="connsiteY16" fmla="*/ 1133475 h 5686425"/>
                  <a:gd name="connsiteX17" fmla="*/ 19050 w 4010025"/>
                  <a:gd name="connsiteY17" fmla="*/ 1228725 h 5686425"/>
                  <a:gd name="connsiteX18" fmla="*/ 142875 w 4010025"/>
                  <a:gd name="connsiteY18" fmla="*/ 1457325 h 5686425"/>
                  <a:gd name="connsiteX19" fmla="*/ 142875 w 4010025"/>
                  <a:gd name="connsiteY19" fmla="*/ 1571625 h 5686425"/>
                  <a:gd name="connsiteX20" fmla="*/ 161925 w 4010025"/>
                  <a:gd name="connsiteY20" fmla="*/ 1724025 h 5686425"/>
                  <a:gd name="connsiteX21" fmla="*/ 114300 w 4010025"/>
                  <a:gd name="connsiteY21" fmla="*/ 1819275 h 5686425"/>
                  <a:gd name="connsiteX22" fmla="*/ 38100 w 4010025"/>
                  <a:gd name="connsiteY22" fmla="*/ 1943100 h 5686425"/>
                  <a:gd name="connsiteX23" fmla="*/ 85725 w 4010025"/>
                  <a:gd name="connsiteY23" fmla="*/ 2057400 h 5686425"/>
                  <a:gd name="connsiteX24" fmla="*/ 38100 w 4010025"/>
                  <a:gd name="connsiteY24" fmla="*/ 2162175 h 5686425"/>
                  <a:gd name="connsiteX25" fmla="*/ 28575 w 4010025"/>
                  <a:gd name="connsiteY25" fmla="*/ 2200275 h 5686425"/>
                  <a:gd name="connsiteX26" fmla="*/ 85725 w 4010025"/>
                  <a:gd name="connsiteY26" fmla="*/ 2333625 h 5686425"/>
                  <a:gd name="connsiteX27" fmla="*/ 152400 w 4010025"/>
                  <a:gd name="connsiteY27" fmla="*/ 2438400 h 5686425"/>
                  <a:gd name="connsiteX28" fmla="*/ 180975 w 4010025"/>
                  <a:gd name="connsiteY28" fmla="*/ 2495550 h 5686425"/>
                  <a:gd name="connsiteX29" fmla="*/ 209550 w 4010025"/>
                  <a:gd name="connsiteY29" fmla="*/ 2581275 h 5686425"/>
                  <a:gd name="connsiteX30" fmla="*/ 285750 w 4010025"/>
                  <a:gd name="connsiteY30" fmla="*/ 2667000 h 5686425"/>
                  <a:gd name="connsiteX31" fmla="*/ 247650 w 4010025"/>
                  <a:gd name="connsiteY31" fmla="*/ 2743200 h 5686425"/>
                  <a:gd name="connsiteX32" fmla="*/ 314325 w 4010025"/>
                  <a:gd name="connsiteY32" fmla="*/ 2828925 h 5686425"/>
                  <a:gd name="connsiteX33" fmla="*/ 323850 w 4010025"/>
                  <a:gd name="connsiteY33" fmla="*/ 2914650 h 5686425"/>
                  <a:gd name="connsiteX34" fmla="*/ 304800 w 4010025"/>
                  <a:gd name="connsiteY34" fmla="*/ 2962275 h 5686425"/>
                  <a:gd name="connsiteX35" fmla="*/ 266700 w 4010025"/>
                  <a:gd name="connsiteY35" fmla="*/ 2914650 h 5686425"/>
                  <a:gd name="connsiteX36" fmla="*/ 238125 w 4010025"/>
                  <a:gd name="connsiteY36" fmla="*/ 2895600 h 5686425"/>
                  <a:gd name="connsiteX37" fmla="*/ 428625 w 4010025"/>
                  <a:gd name="connsiteY37" fmla="*/ 3105150 h 5686425"/>
                  <a:gd name="connsiteX38" fmla="*/ 466725 w 4010025"/>
                  <a:gd name="connsiteY38" fmla="*/ 3057525 h 5686425"/>
                  <a:gd name="connsiteX39" fmla="*/ 495300 w 4010025"/>
                  <a:gd name="connsiteY39" fmla="*/ 2981325 h 5686425"/>
                  <a:gd name="connsiteX40" fmla="*/ 523875 w 4010025"/>
                  <a:gd name="connsiteY40" fmla="*/ 2914650 h 5686425"/>
                  <a:gd name="connsiteX41" fmla="*/ 619125 w 4010025"/>
                  <a:gd name="connsiteY41" fmla="*/ 2914650 h 5686425"/>
                  <a:gd name="connsiteX42" fmla="*/ 647700 w 4010025"/>
                  <a:gd name="connsiteY42" fmla="*/ 2952750 h 5686425"/>
                  <a:gd name="connsiteX43" fmla="*/ 647700 w 4010025"/>
                  <a:gd name="connsiteY43" fmla="*/ 3009900 h 5686425"/>
                  <a:gd name="connsiteX44" fmla="*/ 742950 w 4010025"/>
                  <a:gd name="connsiteY44" fmla="*/ 3009900 h 5686425"/>
                  <a:gd name="connsiteX45" fmla="*/ 771525 w 4010025"/>
                  <a:gd name="connsiteY45" fmla="*/ 2981325 h 5686425"/>
                  <a:gd name="connsiteX46" fmla="*/ 847725 w 4010025"/>
                  <a:gd name="connsiteY46" fmla="*/ 3067050 h 5686425"/>
                  <a:gd name="connsiteX47" fmla="*/ 885825 w 4010025"/>
                  <a:gd name="connsiteY47" fmla="*/ 3038475 h 5686425"/>
                  <a:gd name="connsiteX48" fmla="*/ 971550 w 4010025"/>
                  <a:gd name="connsiteY48" fmla="*/ 2990850 h 5686425"/>
                  <a:gd name="connsiteX49" fmla="*/ 981075 w 4010025"/>
                  <a:gd name="connsiteY49" fmla="*/ 3067050 h 5686425"/>
                  <a:gd name="connsiteX50" fmla="*/ 1028700 w 4010025"/>
                  <a:gd name="connsiteY50" fmla="*/ 3114675 h 5686425"/>
                  <a:gd name="connsiteX51" fmla="*/ 1076325 w 4010025"/>
                  <a:gd name="connsiteY51" fmla="*/ 3171825 h 5686425"/>
                  <a:gd name="connsiteX52" fmla="*/ 1076325 w 4010025"/>
                  <a:gd name="connsiteY52" fmla="*/ 3171825 h 5686425"/>
                  <a:gd name="connsiteX53" fmla="*/ 1095375 w 4010025"/>
                  <a:gd name="connsiteY53" fmla="*/ 3248025 h 5686425"/>
                  <a:gd name="connsiteX54" fmla="*/ 1038225 w 4010025"/>
                  <a:gd name="connsiteY54" fmla="*/ 3248025 h 5686425"/>
                  <a:gd name="connsiteX55" fmla="*/ 971550 w 4010025"/>
                  <a:gd name="connsiteY55" fmla="*/ 3190875 h 5686425"/>
                  <a:gd name="connsiteX56" fmla="*/ 990600 w 4010025"/>
                  <a:gd name="connsiteY56" fmla="*/ 3162300 h 5686425"/>
                  <a:gd name="connsiteX57" fmla="*/ 962025 w 4010025"/>
                  <a:gd name="connsiteY57" fmla="*/ 3143250 h 5686425"/>
                  <a:gd name="connsiteX58" fmla="*/ 923925 w 4010025"/>
                  <a:gd name="connsiteY58" fmla="*/ 3181350 h 5686425"/>
                  <a:gd name="connsiteX59" fmla="*/ 800100 w 4010025"/>
                  <a:gd name="connsiteY59" fmla="*/ 3143250 h 5686425"/>
                  <a:gd name="connsiteX60" fmla="*/ 742950 w 4010025"/>
                  <a:gd name="connsiteY60" fmla="*/ 3105150 h 5686425"/>
                  <a:gd name="connsiteX61" fmla="*/ 676275 w 4010025"/>
                  <a:gd name="connsiteY61" fmla="*/ 3105150 h 5686425"/>
                  <a:gd name="connsiteX62" fmla="*/ 619125 w 4010025"/>
                  <a:gd name="connsiteY62" fmla="*/ 3086100 h 5686425"/>
                  <a:gd name="connsiteX63" fmla="*/ 552450 w 4010025"/>
                  <a:gd name="connsiteY63" fmla="*/ 3076575 h 5686425"/>
                  <a:gd name="connsiteX64" fmla="*/ 561975 w 4010025"/>
                  <a:gd name="connsiteY64" fmla="*/ 3152775 h 5686425"/>
                  <a:gd name="connsiteX65" fmla="*/ 590550 w 4010025"/>
                  <a:gd name="connsiteY65" fmla="*/ 3200400 h 5686425"/>
                  <a:gd name="connsiteX66" fmla="*/ 590550 w 4010025"/>
                  <a:gd name="connsiteY66" fmla="*/ 3257550 h 5686425"/>
                  <a:gd name="connsiteX67" fmla="*/ 638175 w 4010025"/>
                  <a:gd name="connsiteY67" fmla="*/ 3314700 h 5686425"/>
                  <a:gd name="connsiteX68" fmla="*/ 609600 w 4010025"/>
                  <a:gd name="connsiteY68" fmla="*/ 3400425 h 5686425"/>
                  <a:gd name="connsiteX69" fmla="*/ 657225 w 4010025"/>
                  <a:gd name="connsiteY69" fmla="*/ 3476625 h 5686425"/>
                  <a:gd name="connsiteX70" fmla="*/ 695325 w 4010025"/>
                  <a:gd name="connsiteY70" fmla="*/ 3514725 h 5686425"/>
                  <a:gd name="connsiteX71" fmla="*/ 695325 w 4010025"/>
                  <a:gd name="connsiteY71" fmla="*/ 3514725 h 5686425"/>
                  <a:gd name="connsiteX72" fmla="*/ 571500 w 4010025"/>
                  <a:gd name="connsiteY72" fmla="*/ 3514725 h 5686425"/>
                  <a:gd name="connsiteX73" fmla="*/ 542925 w 4010025"/>
                  <a:gd name="connsiteY73" fmla="*/ 3419475 h 5686425"/>
                  <a:gd name="connsiteX74" fmla="*/ 504825 w 4010025"/>
                  <a:gd name="connsiteY74" fmla="*/ 3390900 h 5686425"/>
                  <a:gd name="connsiteX75" fmla="*/ 476250 w 4010025"/>
                  <a:gd name="connsiteY75" fmla="*/ 3343275 h 5686425"/>
                  <a:gd name="connsiteX76" fmla="*/ 476250 w 4010025"/>
                  <a:gd name="connsiteY76" fmla="*/ 3228975 h 5686425"/>
                  <a:gd name="connsiteX77" fmla="*/ 438150 w 4010025"/>
                  <a:gd name="connsiteY77" fmla="*/ 3190875 h 5686425"/>
                  <a:gd name="connsiteX78" fmla="*/ 447675 w 4010025"/>
                  <a:gd name="connsiteY78" fmla="*/ 3286125 h 5686425"/>
                  <a:gd name="connsiteX79" fmla="*/ 400050 w 4010025"/>
                  <a:gd name="connsiteY79" fmla="*/ 3371850 h 5686425"/>
                  <a:gd name="connsiteX80" fmla="*/ 409575 w 4010025"/>
                  <a:gd name="connsiteY80" fmla="*/ 3400425 h 5686425"/>
                  <a:gd name="connsiteX81" fmla="*/ 419100 w 4010025"/>
                  <a:gd name="connsiteY81" fmla="*/ 3429000 h 5686425"/>
                  <a:gd name="connsiteX82" fmla="*/ 419100 w 4010025"/>
                  <a:gd name="connsiteY82" fmla="*/ 3505200 h 5686425"/>
                  <a:gd name="connsiteX83" fmla="*/ 400050 w 4010025"/>
                  <a:gd name="connsiteY83" fmla="*/ 3600450 h 5686425"/>
                  <a:gd name="connsiteX84" fmla="*/ 428625 w 4010025"/>
                  <a:gd name="connsiteY84" fmla="*/ 3686175 h 5686425"/>
                  <a:gd name="connsiteX85" fmla="*/ 504825 w 4010025"/>
                  <a:gd name="connsiteY85" fmla="*/ 3810000 h 5686425"/>
                  <a:gd name="connsiteX86" fmla="*/ 590550 w 4010025"/>
                  <a:gd name="connsiteY86" fmla="*/ 3838575 h 5686425"/>
                  <a:gd name="connsiteX87" fmla="*/ 657225 w 4010025"/>
                  <a:gd name="connsiteY87" fmla="*/ 3876675 h 5686425"/>
                  <a:gd name="connsiteX88" fmla="*/ 666750 w 4010025"/>
                  <a:gd name="connsiteY88" fmla="*/ 3990975 h 5686425"/>
                  <a:gd name="connsiteX89" fmla="*/ 666750 w 4010025"/>
                  <a:gd name="connsiteY89" fmla="*/ 4057650 h 5686425"/>
                  <a:gd name="connsiteX90" fmla="*/ 657225 w 4010025"/>
                  <a:gd name="connsiteY90" fmla="*/ 4124325 h 5686425"/>
                  <a:gd name="connsiteX91" fmla="*/ 590550 w 4010025"/>
                  <a:gd name="connsiteY91" fmla="*/ 4152900 h 5686425"/>
                  <a:gd name="connsiteX92" fmla="*/ 504825 w 4010025"/>
                  <a:gd name="connsiteY92" fmla="*/ 4152900 h 5686425"/>
                  <a:gd name="connsiteX93" fmla="*/ 514350 w 4010025"/>
                  <a:gd name="connsiteY93" fmla="*/ 4229100 h 5686425"/>
                  <a:gd name="connsiteX94" fmla="*/ 514350 w 4010025"/>
                  <a:gd name="connsiteY94" fmla="*/ 4305300 h 5686425"/>
                  <a:gd name="connsiteX95" fmla="*/ 542925 w 4010025"/>
                  <a:gd name="connsiteY95" fmla="*/ 4410075 h 5686425"/>
                  <a:gd name="connsiteX96" fmla="*/ 666750 w 4010025"/>
                  <a:gd name="connsiteY96" fmla="*/ 4514850 h 5686425"/>
                  <a:gd name="connsiteX97" fmla="*/ 647700 w 4010025"/>
                  <a:gd name="connsiteY97" fmla="*/ 4581525 h 5686425"/>
                  <a:gd name="connsiteX98" fmla="*/ 695325 w 4010025"/>
                  <a:gd name="connsiteY98" fmla="*/ 4638675 h 5686425"/>
                  <a:gd name="connsiteX99" fmla="*/ 685800 w 4010025"/>
                  <a:gd name="connsiteY99" fmla="*/ 4724400 h 5686425"/>
                  <a:gd name="connsiteX100" fmla="*/ 714375 w 4010025"/>
                  <a:gd name="connsiteY100" fmla="*/ 4781550 h 5686425"/>
                  <a:gd name="connsiteX101" fmla="*/ 723900 w 4010025"/>
                  <a:gd name="connsiteY101" fmla="*/ 4848225 h 5686425"/>
                  <a:gd name="connsiteX102" fmla="*/ 790575 w 4010025"/>
                  <a:gd name="connsiteY102" fmla="*/ 4914900 h 5686425"/>
                  <a:gd name="connsiteX103" fmla="*/ 809625 w 4010025"/>
                  <a:gd name="connsiteY103" fmla="*/ 4972050 h 5686425"/>
                  <a:gd name="connsiteX104" fmla="*/ 847725 w 4010025"/>
                  <a:gd name="connsiteY104" fmla="*/ 5057775 h 5686425"/>
                  <a:gd name="connsiteX105" fmla="*/ 885825 w 4010025"/>
                  <a:gd name="connsiteY105" fmla="*/ 5114925 h 5686425"/>
                  <a:gd name="connsiteX106" fmla="*/ 933450 w 4010025"/>
                  <a:gd name="connsiteY106" fmla="*/ 5153025 h 5686425"/>
                  <a:gd name="connsiteX107" fmla="*/ 942975 w 4010025"/>
                  <a:gd name="connsiteY107" fmla="*/ 5200650 h 5686425"/>
                  <a:gd name="connsiteX108" fmla="*/ 942975 w 4010025"/>
                  <a:gd name="connsiteY108" fmla="*/ 5200650 h 5686425"/>
                  <a:gd name="connsiteX109" fmla="*/ 857250 w 4010025"/>
                  <a:gd name="connsiteY109" fmla="*/ 5267325 h 5686425"/>
                  <a:gd name="connsiteX110" fmla="*/ 952500 w 4010025"/>
                  <a:gd name="connsiteY110" fmla="*/ 5305425 h 5686425"/>
                  <a:gd name="connsiteX111" fmla="*/ 1019175 w 4010025"/>
                  <a:gd name="connsiteY111" fmla="*/ 5362575 h 5686425"/>
                  <a:gd name="connsiteX112" fmla="*/ 981075 w 4010025"/>
                  <a:gd name="connsiteY112" fmla="*/ 5448300 h 5686425"/>
                  <a:gd name="connsiteX113" fmla="*/ 923925 w 4010025"/>
                  <a:gd name="connsiteY113" fmla="*/ 5486400 h 5686425"/>
                  <a:gd name="connsiteX114" fmla="*/ 952500 w 4010025"/>
                  <a:gd name="connsiteY114" fmla="*/ 5572125 h 5686425"/>
                  <a:gd name="connsiteX115" fmla="*/ 933450 w 4010025"/>
                  <a:gd name="connsiteY115" fmla="*/ 5667375 h 5686425"/>
                  <a:gd name="connsiteX116" fmla="*/ 933450 w 4010025"/>
                  <a:gd name="connsiteY116" fmla="*/ 5667375 h 5686425"/>
                  <a:gd name="connsiteX117" fmla="*/ 4010025 w 4010025"/>
                  <a:gd name="connsiteY117" fmla="*/ 5686425 h 5686425"/>
                  <a:gd name="connsiteX118" fmla="*/ 2000250 w 4010025"/>
                  <a:gd name="connsiteY118" fmla="*/ 2714625 h 5686425"/>
                  <a:gd name="connsiteX119" fmla="*/ 2533650 w 4010025"/>
                  <a:gd name="connsiteY119" fmla="*/ 609600 h 5686425"/>
                  <a:gd name="connsiteX120" fmla="*/ 438150 w 4010025"/>
                  <a:gd name="connsiteY120" fmla="*/ 0 h 5686425"/>
                  <a:gd name="connsiteX0" fmla="*/ 438150 w 4010025"/>
                  <a:gd name="connsiteY0" fmla="*/ 0 h 7696200"/>
                  <a:gd name="connsiteX1" fmla="*/ 390525 w 4010025"/>
                  <a:gd name="connsiteY1" fmla="*/ 85725 h 7696200"/>
                  <a:gd name="connsiteX2" fmla="*/ 342900 w 4010025"/>
                  <a:gd name="connsiteY2" fmla="*/ 114300 h 7696200"/>
                  <a:gd name="connsiteX3" fmla="*/ 371475 w 4010025"/>
                  <a:gd name="connsiteY3" fmla="*/ 180975 h 7696200"/>
                  <a:gd name="connsiteX4" fmla="*/ 409575 w 4010025"/>
                  <a:gd name="connsiteY4" fmla="*/ 190500 h 7696200"/>
                  <a:gd name="connsiteX5" fmla="*/ 419100 w 4010025"/>
                  <a:gd name="connsiteY5" fmla="*/ 314325 h 7696200"/>
                  <a:gd name="connsiteX6" fmla="*/ 361950 w 4010025"/>
                  <a:gd name="connsiteY6" fmla="*/ 438150 h 7696200"/>
                  <a:gd name="connsiteX7" fmla="*/ 314325 w 4010025"/>
                  <a:gd name="connsiteY7" fmla="*/ 542925 h 7696200"/>
                  <a:gd name="connsiteX8" fmla="*/ 266700 w 4010025"/>
                  <a:gd name="connsiteY8" fmla="*/ 609600 h 7696200"/>
                  <a:gd name="connsiteX9" fmla="*/ 238125 w 4010025"/>
                  <a:gd name="connsiteY9" fmla="*/ 695325 h 7696200"/>
                  <a:gd name="connsiteX10" fmla="*/ 200025 w 4010025"/>
                  <a:gd name="connsiteY10" fmla="*/ 733425 h 7696200"/>
                  <a:gd name="connsiteX11" fmla="*/ 228600 w 4010025"/>
                  <a:gd name="connsiteY11" fmla="*/ 800100 h 7696200"/>
                  <a:gd name="connsiteX12" fmla="*/ 142875 w 4010025"/>
                  <a:gd name="connsiteY12" fmla="*/ 885825 h 7696200"/>
                  <a:gd name="connsiteX13" fmla="*/ 76200 w 4010025"/>
                  <a:gd name="connsiteY13" fmla="*/ 904875 h 7696200"/>
                  <a:gd name="connsiteX14" fmla="*/ 9525 w 4010025"/>
                  <a:gd name="connsiteY14" fmla="*/ 1038225 h 7696200"/>
                  <a:gd name="connsiteX15" fmla="*/ 0 w 4010025"/>
                  <a:gd name="connsiteY15" fmla="*/ 1076325 h 7696200"/>
                  <a:gd name="connsiteX16" fmla="*/ 0 w 4010025"/>
                  <a:gd name="connsiteY16" fmla="*/ 1133475 h 7696200"/>
                  <a:gd name="connsiteX17" fmla="*/ 19050 w 4010025"/>
                  <a:gd name="connsiteY17" fmla="*/ 1228725 h 7696200"/>
                  <a:gd name="connsiteX18" fmla="*/ 142875 w 4010025"/>
                  <a:gd name="connsiteY18" fmla="*/ 1457325 h 7696200"/>
                  <a:gd name="connsiteX19" fmla="*/ 142875 w 4010025"/>
                  <a:gd name="connsiteY19" fmla="*/ 1571625 h 7696200"/>
                  <a:gd name="connsiteX20" fmla="*/ 161925 w 4010025"/>
                  <a:gd name="connsiteY20" fmla="*/ 1724025 h 7696200"/>
                  <a:gd name="connsiteX21" fmla="*/ 114300 w 4010025"/>
                  <a:gd name="connsiteY21" fmla="*/ 1819275 h 7696200"/>
                  <a:gd name="connsiteX22" fmla="*/ 38100 w 4010025"/>
                  <a:gd name="connsiteY22" fmla="*/ 1943100 h 7696200"/>
                  <a:gd name="connsiteX23" fmla="*/ 85725 w 4010025"/>
                  <a:gd name="connsiteY23" fmla="*/ 2057400 h 7696200"/>
                  <a:gd name="connsiteX24" fmla="*/ 38100 w 4010025"/>
                  <a:gd name="connsiteY24" fmla="*/ 2162175 h 7696200"/>
                  <a:gd name="connsiteX25" fmla="*/ 28575 w 4010025"/>
                  <a:gd name="connsiteY25" fmla="*/ 2200275 h 7696200"/>
                  <a:gd name="connsiteX26" fmla="*/ 85725 w 4010025"/>
                  <a:gd name="connsiteY26" fmla="*/ 2333625 h 7696200"/>
                  <a:gd name="connsiteX27" fmla="*/ 152400 w 4010025"/>
                  <a:gd name="connsiteY27" fmla="*/ 2438400 h 7696200"/>
                  <a:gd name="connsiteX28" fmla="*/ 180975 w 4010025"/>
                  <a:gd name="connsiteY28" fmla="*/ 2495550 h 7696200"/>
                  <a:gd name="connsiteX29" fmla="*/ 209550 w 4010025"/>
                  <a:gd name="connsiteY29" fmla="*/ 2581275 h 7696200"/>
                  <a:gd name="connsiteX30" fmla="*/ 285750 w 4010025"/>
                  <a:gd name="connsiteY30" fmla="*/ 2667000 h 7696200"/>
                  <a:gd name="connsiteX31" fmla="*/ 247650 w 4010025"/>
                  <a:gd name="connsiteY31" fmla="*/ 2743200 h 7696200"/>
                  <a:gd name="connsiteX32" fmla="*/ 314325 w 4010025"/>
                  <a:gd name="connsiteY32" fmla="*/ 2828925 h 7696200"/>
                  <a:gd name="connsiteX33" fmla="*/ 323850 w 4010025"/>
                  <a:gd name="connsiteY33" fmla="*/ 2914650 h 7696200"/>
                  <a:gd name="connsiteX34" fmla="*/ 304800 w 4010025"/>
                  <a:gd name="connsiteY34" fmla="*/ 2962275 h 7696200"/>
                  <a:gd name="connsiteX35" fmla="*/ 266700 w 4010025"/>
                  <a:gd name="connsiteY35" fmla="*/ 2914650 h 7696200"/>
                  <a:gd name="connsiteX36" fmla="*/ 238125 w 4010025"/>
                  <a:gd name="connsiteY36" fmla="*/ 2895600 h 7696200"/>
                  <a:gd name="connsiteX37" fmla="*/ 428625 w 4010025"/>
                  <a:gd name="connsiteY37" fmla="*/ 3105150 h 7696200"/>
                  <a:gd name="connsiteX38" fmla="*/ 466725 w 4010025"/>
                  <a:gd name="connsiteY38" fmla="*/ 3057525 h 7696200"/>
                  <a:gd name="connsiteX39" fmla="*/ 495300 w 4010025"/>
                  <a:gd name="connsiteY39" fmla="*/ 2981325 h 7696200"/>
                  <a:gd name="connsiteX40" fmla="*/ 523875 w 4010025"/>
                  <a:gd name="connsiteY40" fmla="*/ 2914650 h 7696200"/>
                  <a:gd name="connsiteX41" fmla="*/ 619125 w 4010025"/>
                  <a:gd name="connsiteY41" fmla="*/ 2914650 h 7696200"/>
                  <a:gd name="connsiteX42" fmla="*/ 647700 w 4010025"/>
                  <a:gd name="connsiteY42" fmla="*/ 2952750 h 7696200"/>
                  <a:gd name="connsiteX43" fmla="*/ 647700 w 4010025"/>
                  <a:gd name="connsiteY43" fmla="*/ 3009900 h 7696200"/>
                  <a:gd name="connsiteX44" fmla="*/ 742950 w 4010025"/>
                  <a:gd name="connsiteY44" fmla="*/ 3009900 h 7696200"/>
                  <a:gd name="connsiteX45" fmla="*/ 771525 w 4010025"/>
                  <a:gd name="connsiteY45" fmla="*/ 2981325 h 7696200"/>
                  <a:gd name="connsiteX46" fmla="*/ 847725 w 4010025"/>
                  <a:gd name="connsiteY46" fmla="*/ 3067050 h 7696200"/>
                  <a:gd name="connsiteX47" fmla="*/ 885825 w 4010025"/>
                  <a:gd name="connsiteY47" fmla="*/ 3038475 h 7696200"/>
                  <a:gd name="connsiteX48" fmla="*/ 971550 w 4010025"/>
                  <a:gd name="connsiteY48" fmla="*/ 2990850 h 7696200"/>
                  <a:gd name="connsiteX49" fmla="*/ 981075 w 4010025"/>
                  <a:gd name="connsiteY49" fmla="*/ 3067050 h 7696200"/>
                  <a:gd name="connsiteX50" fmla="*/ 1028700 w 4010025"/>
                  <a:gd name="connsiteY50" fmla="*/ 3114675 h 7696200"/>
                  <a:gd name="connsiteX51" fmla="*/ 1076325 w 4010025"/>
                  <a:gd name="connsiteY51" fmla="*/ 3171825 h 7696200"/>
                  <a:gd name="connsiteX52" fmla="*/ 1076325 w 4010025"/>
                  <a:gd name="connsiteY52" fmla="*/ 3171825 h 7696200"/>
                  <a:gd name="connsiteX53" fmla="*/ 1095375 w 4010025"/>
                  <a:gd name="connsiteY53" fmla="*/ 3248025 h 7696200"/>
                  <a:gd name="connsiteX54" fmla="*/ 1038225 w 4010025"/>
                  <a:gd name="connsiteY54" fmla="*/ 3248025 h 7696200"/>
                  <a:gd name="connsiteX55" fmla="*/ 971550 w 4010025"/>
                  <a:gd name="connsiteY55" fmla="*/ 3190875 h 7696200"/>
                  <a:gd name="connsiteX56" fmla="*/ 990600 w 4010025"/>
                  <a:gd name="connsiteY56" fmla="*/ 3162300 h 7696200"/>
                  <a:gd name="connsiteX57" fmla="*/ 962025 w 4010025"/>
                  <a:gd name="connsiteY57" fmla="*/ 3143250 h 7696200"/>
                  <a:gd name="connsiteX58" fmla="*/ 923925 w 4010025"/>
                  <a:gd name="connsiteY58" fmla="*/ 3181350 h 7696200"/>
                  <a:gd name="connsiteX59" fmla="*/ 800100 w 4010025"/>
                  <a:gd name="connsiteY59" fmla="*/ 3143250 h 7696200"/>
                  <a:gd name="connsiteX60" fmla="*/ 742950 w 4010025"/>
                  <a:gd name="connsiteY60" fmla="*/ 3105150 h 7696200"/>
                  <a:gd name="connsiteX61" fmla="*/ 676275 w 4010025"/>
                  <a:gd name="connsiteY61" fmla="*/ 3105150 h 7696200"/>
                  <a:gd name="connsiteX62" fmla="*/ 619125 w 4010025"/>
                  <a:gd name="connsiteY62" fmla="*/ 3086100 h 7696200"/>
                  <a:gd name="connsiteX63" fmla="*/ 552450 w 4010025"/>
                  <a:gd name="connsiteY63" fmla="*/ 3076575 h 7696200"/>
                  <a:gd name="connsiteX64" fmla="*/ 561975 w 4010025"/>
                  <a:gd name="connsiteY64" fmla="*/ 3152775 h 7696200"/>
                  <a:gd name="connsiteX65" fmla="*/ 590550 w 4010025"/>
                  <a:gd name="connsiteY65" fmla="*/ 3200400 h 7696200"/>
                  <a:gd name="connsiteX66" fmla="*/ 590550 w 4010025"/>
                  <a:gd name="connsiteY66" fmla="*/ 3257550 h 7696200"/>
                  <a:gd name="connsiteX67" fmla="*/ 638175 w 4010025"/>
                  <a:gd name="connsiteY67" fmla="*/ 3314700 h 7696200"/>
                  <a:gd name="connsiteX68" fmla="*/ 609600 w 4010025"/>
                  <a:gd name="connsiteY68" fmla="*/ 3400425 h 7696200"/>
                  <a:gd name="connsiteX69" fmla="*/ 657225 w 4010025"/>
                  <a:gd name="connsiteY69" fmla="*/ 3476625 h 7696200"/>
                  <a:gd name="connsiteX70" fmla="*/ 695325 w 4010025"/>
                  <a:gd name="connsiteY70" fmla="*/ 3514725 h 7696200"/>
                  <a:gd name="connsiteX71" fmla="*/ 695325 w 4010025"/>
                  <a:gd name="connsiteY71" fmla="*/ 3514725 h 7696200"/>
                  <a:gd name="connsiteX72" fmla="*/ 571500 w 4010025"/>
                  <a:gd name="connsiteY72" fmla="*/ 3514725 h 7696200"/>
                  <a:gd name="connsiteX73" fmla="*/ 542925 w 4010025"/>
                  <a:gd name="connsiteY73" fmla="*/ 3419475 h 7696200"/>
                  <a:gd name="connsiteX74" fmla="*/ 504825 w 4010025"/>
                  <a:gd name="connsiteY74" fmla="*/ 3390900 h 7696200"/>
                  <a:gd name="connsiteX75" fmla="*/ 476250 w 4010025"/>
                  <a:gd name="connsiteY75" fmla="*/ 3343275 h 7696200"/>
                  <a:gd name="connsiteX76" fmla="*/ 476250 w 4010025"/>
                  <a:gd name="connsiteY76" fmla="*/ 3228975 h 7696200"/>
                  <a:gd name="connsiteX77" fmla="*/ 438150 w 4010025"/>
                  <a:gd name="connsiteY77" fmla="*/ 3190875 h 7696200"/>
                  <a:gd name="connsiteX78" fmla="*/ 447675 w 4010025"/>
                  <a:gd name="connsiteY78" fmla="*/ 3286125 h 7696200"/>
                  <a:gd name="connsiteX79" fmla="*/ 400050 w 4010025"/>
                  <a:gd name="connsiteY79" fmla="*/ 3371850 h 7696200"/>
                  <a:gd name="connsiteX80" fmla="*/ 409575 w 4010025"/>
                  <a:gd name="connsiteY80" fmla="*/ 3400425 h 7696200"/>
                  <a:gd name="connsiteX81" fmla="*/ 419100 w 4010025"/>
                  <a:gd name="connsiteY81" fmla="*/ 3429000 h 7696200"/>
                  <a:gd name="connsiteX82" fmla="*/ 419100 w 4010025"/>
                  <a:gd name="connsiteY82" fmla="*/ 3505200 h 7696200"/>
                  <a:gd name="connsiteX83" fmla="*/ 400050 w 4010025"/>
                  <a:gd name="connsiteY83" fmla="*/ 3600450 h 7696200"/>
                  <a:gd name="connsiteX84" fmla="*/ 428625 w 4010025"/>
                  <a:gd name="connsiteY84" fmla="*/ 3686175 h 7696200"/>
                  <a:gd name="connsiteX85" fmla="*/ 504825 w 4010025"/>
                  <a:gd name="connsiteY85" fmla="*/ 3810000 h 7696200"/>
                  <a:gd name="connsiteX86" fmla="*/ 590550 w 4010025"/>
                  <a:gd name="connsiteY86" fmla="*/ 3838575 h 7696200"/>
                  <a:gd name="connsiteX87" fmla="*/ 657225 w 4010025"/>
                  <a:gd name="connsiteY87" fmla="*/ 3876675 h 7696200"/>
                  <a:gd name="connsiteX88" fmla="*/ 666750 w 4010025"/>
                  <a:gd name="connsiteY88" fmla="*/ 3990975 h 7696200"/>
                  <a:gd name="connsiteX89" fmla="*/ 666750 w 4010025"/>
                  <a:gd name="connsiteY89" fmla="*/ 4057650 h 7696200"/>
                  <a:gd name="connsiteX90" fmla="*/ 657225 w 4010025"/>
                  <a:gd name="connsiteY90" fmla="*/ 4124325 h 7696200"/>
                  <a:gd name="connsiteX91" fmla="*/ 590550 w 4010025"/>
                  <a:gd name="connsiteY91" fmla="*/ 4152900 h 7696200"/>
                  <a:gd name="connsiteX92" fmla="*/ 504825 w 4010025"/>
                  <a:gd name="connsiteY92" fmla="*/ 4152900 h 7696200"/>
                  <a:gd name="connsiteX93" fmla="*/ 514350 w 4010025"/>
                  <a:gd name="connsiteY93" fmla="*/ 4229100 h 7696200"/>
                  <a:gd name="connsiteX94" fmla="*/ 514350 w 4010025"/>
                  <a:gd name="connsiteY94" fmla="*/ 4305300 h 7696200"/>
                  <a:gd name="connsiteX95" fmla="*/ 542925 w 4010025"/>
                  <a:gd name="connsiteY95" fmla="*/ 4410075 h 7696200"/>
                  <a:gd name="connsiteX96" fmla="*/ 666750 w 4010025"/>
                  <a:gd name="connsiteY96" fmla="*/ 4514850 h 7696200"/>
                  <a:gd name="connsiteX97" fmla="*/ 647700 w 4010025"/>
                  <a:gd name="connsiteY97" fmla="*/ 4581525 h 7696200"/>
                  <a:gd name="connsiteX98" fmla="*/ 695325 w 4010025"/>
                  <a:gd name="connsiteY98" fmla="*/ 4638675 h 7696200"/>
                  <a:gd name="connsiteX99" fmla="*/ 685800 w 4010025"/>
                  <a:gd name="connsiteY99" fmla="*/ 4724400 h 7696200"/>
                  <a:gd name="connsiteX100" fmla="*/ 714375 w 4010025"/>
                  <a:gd name="connsiteY100" fmla="*/ 4781550 h 7696200"/>
                  <a:gd name="connsiteX101" fmla="*/ 723900 w 4010025"/>
                  <a:gd name="connsiteY101" fmla="*/ 4848225 h 7696200"/>
                  <a:gd name="connsiteX102" fmla="*/ 790575 w 4010025"/>
                  <a:gd name="connsiteY102" fmla="*/ 4914900 h 7696200"/>
                  <a:gd name="connsiteX103" fmla="*/ 809625 w 4010025"/>
                  <a:gd name="connsiteY103" fmla="*/ 4972050 h 7696200"/>
                  <a:gd name="connsiteX104" fmla="*/ 847725 w 4010025"/>
                  <a:gd name="connsiteY104" fmla="*/ 5057775 h 7696200"/>
                  <a:gd name="connsiteX105" fmla="*/ 885825 w 4010025"/>
                  <a:gd name="connsiteY105" fmla="*/ 5114925 h 7696200"/>
                  <a:gd name="connsiteX106" fmla="*/ 933450 w 4010025"/>
                  <a:gd name="connsiteY106" fmla="*/ 5153025 h 7696200"/>
                  <a:gd name="connsiteX107" fmla="*/ 942975 w 4010025"/>
                  <a:gd name="connsiteY107" fmla="*/ 5200650 h 7696200"/>
                  <a:gd name="connsiteX108" fmla="*/ 942975 w 4010025"/>
                  <a:gd name="connsiteY108" fmla="*/ 5200650 h 7696200"/>
                  <a:gd name="connsiteX109" fmla="*/ 857250 w 4010025"/>
                  <a:gd name="connsiteY109" fmla="*/ 5267325 h 7696200"/>
                  <a:gd name="connsiteX110" fmla="*/ 952500 w 4010025"/>
                  <a:gd name="connsiteY110" fmla="*/ 5305425 h 7696200"/>
                  <a:gd name="connsiteX111" fmla="*/ 1019175 w 4010025"/>
                  <a:gd name="connsiteY111" fmla="*/ 5362575 h 7696200"/>
                  <a:gd name="connsiteX112" fmla="*/ 981075 w 4010025"/>
                  <a:gd name="connsiteY112" fmla="*/ 5448300 h 7696200"/>
                  <a:gd name="connsiteX113" fmla="*/ 923925 w 4010025"/>
                  <a:gd name="connsiteY113" fmla="*/ 5486400 h 7696200"/>
                  <a:gd name="connsiteX114" fmla="*/ 952500 w 4010025"/>
                  <a:gd name="connsiteY114" fmla="*/ 5572125 h 7696200"/>
                  <a:gd name="connsiteX115" fmla="*/ 933450 w 4010025"/>
                  <a:gd name="connsiteY115" fmla="*/ 5667375 h 7696200"/>
                  <a:gd name="connsiteX116" fmla="*/ 933450 w 4010025"/>
                  <a:gd name="connsiteY116" fmla="*/ 5667375 h 7696200"/>
                  <a:gd name="connsiteX117" fmla="*/ 2676525 w 4010025"/>
                  <a:gd name="connsiteY117" fmla="*/ 7696200 h 7696200"/>
                  <a:gd name="connsiteX118" fmla="*/ 4010025 w 4010025"/>
                  <a:gd name="connsiteY118" fmla="*/ 5686425 h 7696200"/>
                  <a:gd name="connsiteX119" fmla="*/ 2000250 w 4010025"/>
                  <a:gd name="connsiteY119" fmla="*/ 2714625 h 7696200"/>
                  <a:gd name="connsiteX120" fmla="*/ 2533650 w 4010025"/>
                  <a:gd name="connsiteY120" fmla="*/ 609600 h 7696200"/>
                  <a:gd name="connsiteX121" fmla="*/ 438150 w 4010025"/>
                  <a:gd name="connsiteY121" fmla="*/ 0 h 7696200"/>
                  <a:gd name="connsiteX0" fmla="*/ 438150 w 4010025"/>
                  <a:gd name="connsiteY0" fmla="*/ 0 h 7709205"/>
                  <a:gd name="connsiteX1" fmla="*/ 390525 w 4010025"/>
                  <a:gd name="connsiteY1" fmla="*/ 85725 h 7709205"/>
                  <a:gd name="connsiteX2" fmla="*/ 342900 w 4010025"/>
                  <a:gd name="connsiteY2" fmla="*/ 114300 h 7709205"/>
                  <a:gd name="connsiteX3" fmla="*/ 371475 w 4010025"/>
                  <a:gd name="connsiteY3" fmla="*/ 180975 h 7709205"/>
                  <a:gd name="connsiteX4" fmla="*/ 409575 w 4010025"/>
                  <a:gd name="connsiteY4" fmla="*/ 190500 h 7709205"/>
                  <a:gd name="connsiteX5" fmla="*/ 419100 w 4010025"/>
                  <a:gd name="connsiteY5" fmla="*/ 314325 h 7709205"/>
                  <a:gd name="connsiteX6" fmla="*/ 361950 w 4010025"/>
                  <a:gd name="connsiteY6" fmla="*/ 438150 h 7709205"/>
                  <a:gd name="connsiteX7" fmla="*/ 314325 w 4010025"/>
                  <a:gd name="connsiteY7" fmla="*/ 542925 h 7709205"/>
                  <a:gd name="connsiteX8" fmla="*/ 266700 w 4010025"/>
                  <a:gd name="connsiteY8" fmla="*/ 609600 h 7709205"/>
                  <a:gd name="connsiteX9" fmla="*/ 238125 w 4010025"/>
                  <a:gd name="connsiteY9" fmla="*/ 695325 h 7709205"/>
                  <a:gd name="connsiteX10" fmla="*/ 200025 w 4010025"/>
                  <a:gd name="connsiteY10" fmla="*/ 733425 h 7709205"/>
                  <a:gd name="connsiteX11" fmla="*/ 228600 w 4010025"/>
                  <a:gd name="connsiteY11" fmla="*/ 800100 h 7709205"/>
                  <a:gd name="connsiteX12" fmla="*/ 142875 w 4010025"/>
                  <a:gd name="connsiteY12" fmla="*/ 885825 h 7709205"/>
                  <a:gd name="connsiteX13" fmla="*/ 76200 w 4010025"/>
                  <a:gd name="connsiteY13" fmla="*/ 904875 h 7709205"/>
                  <a:gd name="connsiteX14" fmla="*/ 9525 w 4010025"/>
                  <a:gd name="connsiteY14" fmla="*/ 1038225 h 7709205"/>
                  <a:gd name="connsiteX15" fmla="*/ 0 w 4010025"/>
                  <a:gd name="connsiteY15" fmla="*/ 1076325 h 7709205"/>
                  <a:gd name="connsiteX16" fmla="*/ 0 w 4010025"/>
                  <a:gd name="connsiteY16" fmla="*/ 1133475 h 7709205"/>
                  <a:gd name="connsiteX17" fmla="*/ 19050 w 4010025"/>
                  <a:gd name="connsiteY17" fmla="*/ 1228725 h 7709205"/>
                  <a:gd name="connsiteX18" fmla="*/ 142875 w 4010025"/>
                  <a:gd name="connsiteY18" fmla="*/ 1457325 h 7709205"/>
                  <a:gd name="connsiteX19" fmla="*/ 142875 w 4010025"/>
                  <a:gd name="connsiteY19" fmla="*/ 1571625 h 7709205"/>
                  <a:gd name="connsiteX20" fmla="*/ 161925 w 4010025"/>
                  <a:gd name="connsiteY20" fmla="*/ 1724025 h 7709205"/>
                  <a:gd name="connsiteX21" fmla="*/ 114300 w 4010025"/>
                  <a:gd name="connsiteY21" fmla="*/ 1819275 h 7709205"/>
                  <a:gd name="connsiteX22" fmla="*/ 38100 w 4010025"/>
                  <a:gd name="connsiteY22" fmla="*/ 1943100 h 7709205"/>
                  <a:gd name="connsiteX23" fmla="*/ 85725 w 4010025"/>
                  <a:gd name="connsiteY23" fmla="*/ 2057400 h 7709205"/>
                  <a:gd name="connsiteX24" fmla="*/ 38100 w 4010025"/>
                  <a:gd name="connsiteY24" fmla="*/ 2162175 h 7709205"/>
                  <a:gd name="connsiteX25" fmla="*/ 28575 w 4010025"/>
                  <a:gd name="connsiteY25" fmla="*/ 2200275 h 7709205"/>
                  <a:gd name="connsiteX26" fmla="*/ 85725 w 4010025"/>
                  <a:gd name="connsiteY26" fmla="*/ 2333625 h 7709205"/>
                  <a:gd name="connsiteX27" fmla="*/ 152400 w 4010025"/>
                  <a:gd name="connsiteY27" fmla="*/ 2438400 h 7709205"/>
                  <a:gd name="connsiteX28" fmla="*/ 180975 w 4010025"/>
                  <a:gd name="connsiteY28" fmla="*/ 2495550 h 7709205"/>
                  <a:gd name="connsiteX29" fmla="*/ 209550 w 4010025"/>
                  <a:gd name="connsiteY29" fmla="*/ 2581275 h 7709205"/>
                  <a:gd name="connsiteX30" fmla="*/ 285750 w 4010025"/>
                  <a:gd name="connsiteY30" fmla="*/ 2667000 h 7709205"/>
                  <a:gd name="connsiteX31" fmla="*/ 247650 w 4010025"/>
                  <a:gd name="connsiteY31" fmla="*/ 2743200 h 7709205"/>
                  <a:gd name="connsiteX32" fmla="*/ 314325 w 4010025"/>
                  <a:gd name="connsiteY32" fmla="*/ 2828925 h 7709205"/>
                  <a:gd name="connsiteX33" fmla="*/ 323850 w 4010025"/>
                  <a:gd name="connsiteY33" fmla="*/ 2914650 h 7709205"/>
                  <a:gd name="connsiteX34" fmla="*/ 304800 w 4010025"/>
                  <a:gd name="connsiteY34" fmla="*/ 2962275 h 7709205"/>
                  <a:gd name="connsiteX35" fmla="*/ 266700 w 4010025"/>
                  <a:gd name="connsiteY35" fmla="*/ 2914650 h 7709205"/>
                  <a:gd name="connsiteX36" fmla="*/ 238125 w 4010025"/>
                  <a:gd name="connsiteY36" fmla="*/ 2895600 h 7709205"/>
                  <a:gd name="connsiteX37" fmla="*/ 428625 w 4010025"/>
                  <a:gd name="connsiteY37" fmla="*/ 3105150 h 7709205"/>
                  <a:gd name="connsiteX38" fmla="*/ 466725 w 4010025"/>
                  <a:gd name="connsiteY38" fmla="*/ 3057525 h 7709205"/>
                  <a:gd name="connsiteX39" fmla="*/ 495300 w 4010025"/>
                  <a:gd name="connsiteY39" fmla="*/ 2981325 h 7709205"/>
                  <a:gd name="connsiteX40" fmla="*/ 523875 w 4010025"/>
                  <a:gd name="connsiteY40" fmla="*/ 2914650 h 7709205"/>
                  <a:gd name="connsiteX41" fmla="*/ 619125 w 4010025"/>
                  <a:gd name="connsiteY41" fmla="*/ 2914650 h 7709205"/>
                  <a:gd name="connsiteX42" fmla="*/ 647700 w 4010025"/>
                  <a:gd name="connsiteY42" fmla="*/ 2952750 h 7709205"/>
                  <a:gd name="connsiteX43" fmla="*/ 647700 w 4010025"/>
                  <a:gd name="connsiteY43" fmla="*/ 3009900 h 7709205"/>
                  <a:gd name="connsiteX44" fmla="*/ 742950 w 4010025"/>
                  <a:gd name="connsiteY44" fmla="*/ 3009900 h 7709205"/>
                  <a:gd name="connsiteX45" fmla="*/ 771525 w 4010025"/>
                  <a:gd name="connsiteY45" fmla="*/ 2981325 h 7709205"/>
                  <a:gd name="connsiteX46" fmla="*/ 847725 w 4010025"/>
                  <a:gd name="connsiteY46" fmla="*/ 3067050 h 7709205"/>
                  <a:gd name="connsiteX47" fmla="*/ 885825 w 4010025"/>
                  <a:gd name="connsiteY47" fmla="*/ 3038475 h 7709205"/>
                  <a:gd name="connsiteX48" fmla="*/ 971550 w 4010025"/>
                  <a:gd name="connsiteY48" fmla="*/ 2990850 h 7709205"/>
                  <a:gd name="connsiteX49" fmla="*/ 981075 w 4010025"/>
                  <a:gd name="connsiteY49" fmla="*/ 3067050 h 7709205"/>
                  <a:gd name="connsiteX50" fmla="*/ 1028700 w 4010025"/>
                  <a:gd name="connsiteY50" fmla="*/ 3114675 h 7709205"/>
                  <a:gd name="connsiteX51" fmla="*/ 1076325 w 4010025"/>
                  <a:gd name="connsiteY51" fmla="*/ 3171825 h 7709205"/>
                  <a:gd name="connsiteX52" fmla="*/ 1076325 w 4010025"/>
                  <a:gd name="connsiteY52" fmla="*/ 3171825 h 7709205"/>
                  <a:gd name="connsiteX53" fmla="*/ 1095375 w 4010025"/>
                  <a:gd name="connsiteY53" fmla="*/ 3248025 h 7709205"/>
                  <a:gd name="connsiteX54" fmla="*/ 1038225 w 4010025"/>
                  <a:gd name="connsiteY54" fmla="*/ 3248025 h 7709205"/>
                  <a:gd name="connsiteX55" fmla="*/ 971550 w 4010025"/>
                  <a:gd name="connsiteY55" fmla="*/ 3190875 h 7709205"/>
                  <a:gd name="connsiteX56" fmla="*/ 990600 w 4010025"/>
                  <a:gd name="connsiteY56" fmla="*/ 3162300 h 7709205"/>
                  <a:gd name="connsiteX57" fmla="*/ 962025 w 4010025"/>
                  <a:gd name="connsiteY57" fmla="*/ 3143250 h 7709205"/>
                  <a:gd name="connsiteX58" fmla="*/ 923925 w 4010025"/>
                  <a:gd name="connsiteY58" fmla="*/ 3181350 h 7709205"/>
                  <a:gd name="connsiteX59" fmla="*/ 800100 w 4010025"/>
                  <a:gd name="connsiteY59" fmla="*/ 3143250 h 7709205"/>
                  <a:gd name="connsiteX60" fmla="*/ 742950 w 4010025"/>
                  <a:gd name="connsiteY60" fmla="*/ 3105150 h 7709205"/>
                  <a:gd name="connsiteX61" fmla="*/ 676275 w 4010025"/>
                  <a:gd name="connsiteY61" fmla="*/ 3105150 h 7709205"/>
                  <a:gd name="connsiteX62" fmla="*/ 619125 w 4010025"/>
                  <a:gd name="connsiteY62" fmla="*/ 3086100 h 7709205"/>
                  <a:gd name="connsiteX63" fmla="*/ 552450 w 4010025"/>
                  <a:gd name="connsiteY63" fmla="*/ 3076575 h 7709205"/>
                  <a:gd name="connsiteX64" fmla="*/ 561975 w 4010025"/>
                  <a:gd name="connsiteY64" fmla="*/ 3152775 h 7709205"/>
                  <a:gd name="connsiteX65" fmla="*/ 590550 w 4010025"/>
                  <a:gd name="connsiteY65" fmla="*/ 3200400 h 7709205"/>
                  <a:gd name="connsiteX66" fmla="*/ 590550 w 4010025"/>
                  <a:gd name="connsiteY66" fmla="*/ 3257550 h 7709205"/>
                  <a:gd name="connsiteX67" fmla="*/ 638175 w 4010025"/>
                  <a:gd name="connsiteY67" fmla="*/ 3314700 h 7709205"/>
                  <a:gd name="connsiteX68" fmla="*/ 609600 w 4010025"/>
                  <a:gd name="connsiteY68" fmla="*/ 3400425 h 7709205"/>
                  <a:gd name="connsiteX69" fmla="*/ 657225 w 4010025"/>
                  <a:gd name="connsiteY69" fmla="*/ 3476625 h 7709205"/>
                  <a:gd name="connsiteX70" fmla="*/ 695325 w 4010025"/>
                  <a:gd name="connsiteY70" fmla="*/ 3514725 h 7709205"/>
                  <a:gd name="connsiteX71" fmla="*/ 695325 w 4010025"/>
                  <a:gd name="connsiteY71" fmla="*/ 3514725 h 7709205"/>
                  <a:gd name="connsiteX72" fmla="*/ 571500 w 4010025"/>
                  <a:gd name="connsiteY72" fmla="*/ 3514725 h 7709205"/>
                  <a:gd name="connsiteX73" fmla="*/ 542925 w 4010025"/>
                  <a:gd name="connsiteY73" fmla="*/ 3419475 h 7709205"/>
                  <a:gd name="connsiteX74" fmla="*/ 504825 w 4010025"/>
                  <a:gd name="connsiteY74" fmla="*/ 3390900 h 7709205"/>
                  <a:gd name="connsiteX75" fmla="*/ 476250 w 4010025"/>
                  <a:gd name="connsiteY75" fmla="*/ 3343275 h 7709205"/>
                  <a:gd name="connsiteX76" fmla="*/ 476250 w 4010025"/>
                  <a:gd name="connsiteY76" fmla="*/ 3228975 h 7709205"/>
                  <a:gd name="connsiteX77" fmla="*/ 438150 w 4010025"/>
                  <a:gd name="connsiteY77" fmla="*/ 3190875 h 7709205"/>
                  <a:gd name="connsiteX78" fmla="*/ 447675 w 4010025"/>
                  <a:gd name="connsiteY78" fmla="*/ 3286125 h 7709205"/>
                  <a:gd name="connsiteX79" fmla="*/ 400050 w 4010025"/>
                  <a:gd name="connsiteY79" fmla="*/ 3371850 h 7709205"/>
                  <a:gd name="connsiteX80" fmla="*/ 409575 w 4010025"/>
                  <a:gd name="connsiteY80" fmla="*/ 3400425 h 7709205"/>
                  <a:gd name="connsiteX81" fmla="*/ 419100 w 4010025"/>
                  <a:gd name="connsiteY81" fmla="*/ 3429000 h 7709205"/>
                  <a:gd name="connsiteX82" fmla="*/ 419100 w 4010025"/>
                  <a:gd name="connsiteY82" fmla="*/ 3505200 h 7709205"/>
                  <a:gd name="connsiteX83" fmla="*/ 400050 w 4010025"/>
                  <a:gd name="connsiteY83" fmla="*/ 3600450 h 7709205"/>
                  <a:gd name="connsiteX84" fmla="*/ 428625 w 4010025"/>
                  <a:gd name="connsiteY84" fmla="*/ 3686175 h 7709205"/>
                  <a:gd name="connsiteX85" fmla="*/ 504825 w 4010025"/>
                  <a:gd name="connsiteY85" fmla="*/ 3810000 h 7709205"/>
                  <a:gd name="connsiteX86" fmla="*/ 590550 w 4010025"/>
                  <a:gd name="connsiteY86" fmla="*/ 3838575 h 7709205"/>
                  <a:gd name="connsiteX87" fmla="*/ 657225 w 4010025"/>
                  <a:gd name="connsiteY87" fmla="*/ 3876675 h 7709205"/>
                  <a:gd name="connsiteX88" fmla="*/ 666750 w 4010025"/>
                  <a:gd name="connsiteY88" fmla="*/ 3990975 h 7709205"/>
                  <a:gd name="connsiteX89" fmla="*/ 666750 w 4010025"/>
                  <a:gd name="connsiteY89" fmla="*/ 4057650 h 7709205"/>
                  <a:gd name="connsiteX90" fmla="*/ 657225 w 4010025"/>
                  <a:gd name="connsiteY90" fmla="*/ 4124325 h 7709205"/>
                  <a:gd name="connsiteX91" fmla="*/ 590550 w 4010025"/>
                  <a:gd name="connsiteY91" fmla="*/ 4152900 h 7709205"/>
                  <a:gd name="connsiteX92" fmla="*/ 504825 w 4010025"/>
                  <a:gd name="connsiteY92" fmla="*/ 4152900 h 7709205"/>
                  <a:gd name="connsiteX93" fmla="*/ 514350 w 4010025"/>
                  <a:gd name="connsiteY93" fmla="*/ 4229100 h 7709205"/>
                  <a:gd name="connsiteX94" fmla="*/ 514350 w 4010025"/>
                  <a:gd name="connsiteY94" fmla="*/ 4305300 h 7709205"/>
                  <a:gd name="connsiteX95" fmla="*/ 542925 w 4010025"/>
                  <a:gd name="connsiteY95" fmla="*/ 4410075 h 7709205"/>
                  <a:gd name="connsiteX96" fmla="*/ 666750 w 4010025"/>
                  <a:gd name="connsiteY96" fmla="*/ 4514850 h 7709205"/>
                  <a:gd name="connsiteX97" fmla="*/ 647700 w 4010025"/>
                  <a:gd name="connsiteY97" fmla="*/ 4581525 h 7709205"/>
                  <a:gd name="connsiteX98" fmla="*/ 695325 w 4010025"/>
                  <a:gd name="connsiteY98" fmla="*/ 4638675 h 7709205"/>
                  <a:gd name="connsiteX99" fmla="*/ 685800 w 4010025"/>
                  <a:gd name="connsiteY99" fmla="*/ 4724400 h 7709205"/>
                  <a:gd name="connsiteX100" fmla="*/ 714375 w 4010025"/>
                  <a:gd name="connsiteY100" fmla="*/ 4781550 h 7709205"/>
                  <a:gd name="connsiteX101" fmla="*/ 723900 w 4010025"/>
                  <a:gd name="connsiteY101" fmla="*/ 4848225 h 7709205"/>
                  <a:gd name="connsiteX102" fmla="*/ 790575 w 4010025"/>
                  <a:gd name="connsiteY102" fmla="*/ 4914900 h 7709205"/>
                  <a:gd name="connsiteX103" fmla="*/ 809625 w 4010025"/>
                  <a:gd name="connsiteY103" fmla="*/ 4972050 h 7709205"/>
                  <a:gd name="connsiteX104" fmla="*/ 847725 w 4010025"/>
                  <a:gd name="connsiteY104" fmla="*/ 5057775 h 7709205"/>
                  <a:gd name="connsiteX105" fmla="*/ 885825 w 4010025"/>
                  <a:gd name="connsiteY105" fmla="*/ 5114925 h 7709205"/>
                  <a:gd name="connsiteX106" fmla="*/ 933450 w 4010025"/>
                  <a:gd name="connsiteY106" fmla="*/ 5153025 h 7709205"/>
                  <a:gd name="connsiteX107" fmla="*/ 942975 w 4010025"/>
                  <a:gd name="connsiteY107" fmla="*/ 5200650 h 7709205"/>
                  <a:gd name="connsiteX108" fmla="*/ 942975 w 4010025"/>
                  <a:gd name="connsiteY108" fmla="*/ 5200650 h 7709205"/>
                  <a:gd name="connsiteX109" fmla="*/ 857250 w 4010025"/>
                  <a:gd name="connsiteY109" fmla="*/ 5267325 h 7709205"/>
                  <a:gd name="connsiteX110" fmla="*/ 952500 w 4010025"/>
                  <a:gd name="connsiteY110" fmla="*/ 5305425 h 7709205"/>
                  <a:gd name="connsiteX111" fmla="*/ 1019175 w 4010025"/>
                  <a:gd name="connsiteY111" fmla="*/ 5362575 h 7709205"/>
                  <a:gd name="connsiteX112" fmla="*/ 981075 w 4010025"/>
                  <a:gd name="connsiteY112" fmla="*/ 5448300 h 7709205"/>
                  <a:gd name="connsiteX113" fmla="*/ 923925 w 4010025"/>
                  <a:gd name="connsiteY113" fmla="*/ 5486400 h 7709205"/>
                  <a:gd name="connsiteX114" fmla="*/ 952500 w 4010025"/>
                  <a:gd name="connsiteY114" fmla="*/ 5572125 h 7709205"/>
                  <a:gd name="connsiteX115" fmla="*/ 933450 w 4010025"/>
                  <a:gd name="connsiteY115" fmla="*/ 5667375 h 7709205"/>
                  <a:gd name="connsiteX116" fmla="*/ 933450 w 4010025"/>
                  <a:gd name="connsiteY116" fmla="*/ 5667375 h 7709205"/>
                  <a:gd name="connsiteX117" fmla="*/ 2676525 w 4010025"/>
                  <a:gd name="connsiteY117" fmla="*/ 7696200 h 7709205"/>
                  <a:gd name="connsiteX118" fmla="*/ 4010025 w 4010025"/>
                  <a:gd name="connsiteY118" fmla="*/ 5686425 h 7709205"/>
                  <a:gd name="connsiteX119" fmla="*/ 2000250 w 4010025"/>
                  <a:gd name="connsiteY119" fmla="*/ 2714625 h 7709205"/>
                  <a:gd name="connsiteX120" fmla="*/ 2533650 w 4010025"/>
                  <a:gd name="connsiteY120" fmla="*/ 609600 h 7709205"/>
                  <a:gd name="connsiteX121" fmla="*/ 438150 w 4010025"/>
                  <a:gd name="connsiteY121" fmla="*/ 0 h 7709205"/>
                  <a:gd name="connsiteX0" fmla="*/ 438150 w 4230707"/>
                  <a:gd name="connsiteY0" fmla="*/ 0 h 7783311"/>
                  <a:gd name="connsiteX1" fmla="*/ 390525 w 4230707"/>
                  <a:gd name="connsiteY1" fmla="*/ 85725 h 7783311"/>
                  <a:gd name="connsiteX2" fmla="*/ 342900 w 4230707"/>
                  <a:gd name="connsiteY2" fmla="*/ 114300 h 7783311"/>
                  <a:gd name="connsiteX3" fmla="*/ 371475 w 4230707"/>
                  <a:gd name="connsiteY3" fmla="*/ 180975 h 7783311"/>
                  <a:gd name="connsiteX4" fmla="*/ 409575 w 4230707"/>
                  <a:gd name="connsiteY4" fmla="*/ 190500 h 7783311"/>
                  <a:gd name="connsiteX5" fmla="*/ 419100 w 4230707"/>
                  <a:gd name="connsiteY5" fmla="*/ 314325 h 7783311"/>
                  <a:gd name="connsiteX6" fmla="*/ 361950 w 4230707"/>
                  <a:gd name="connsiteY6" fmla="*/ 438150 h 7783311"/>
                  <a:gd name="connsiteX7" fmla="*/ 314325 w 4230707"/>
                  <a:gd name="connsiteY7" fmla="*/ 542925 h 7783311"/>
                  <a:gd name="connsiteX8" fmla="*/ 266700 w 4230707"/>
                  <a:gd name="connsiteY8" fmla="*/ 609600 h 7783311"/>
                  <a:gd name="connsiteX9" fmla="*/ 238125 w 4230707"/>
                  <a:gd name="connsiteY9" fmla="*/ 695325 h 7783311"/>
                  <a:gd name="connsiteX10" fmla="*/ 200025 w 4230707"/>
                  <a:gd name="connsiteY10" fmla="*/ 733425 h 7783311"/>
                  <a:gd name="connsiteX11" fmla="*/ 228600 w 4230707"/>
                  <a:gd name="connsiteY11" fmla="*/ 800100 h 7783311"/>
                  <a:gd name="connsiteX12" fmla="*/ 142875 w 4230707"/>
                  <a:gd name="connsiteY12" fmla="*/ 885825 h 7783311"/>
                  <a:gd name="connsiteX13" fmla="*/ 76200 w 4230707"/>
                  <a:gd name="connsiteY13" fmla="*/ 904875 h 7783311"/>
                  <a:gd name="connsiteX14" fmla="*/ 9525 w 4230707"/>
                  <a:gd name="connsiteY14" fmla="*/ 1038225 h 7783311"/>
                  <a:gd name="connsiteX15" fmla="*/ 0 w 4230707"/>
                  <a:gd name="connsiteY15" fmla="*/ 1076325 h 7783311"/>
                  <a:gd name="connsiteX16" fmla="*/ 0 w 4230707"/>
                  <a:gd name="connsiteY16" fmla="*/ 1133475 h 7783311"/>
                  <a:gd name="connsiteX17" fmla="*/ 19050 w 4230707"/>
                  <a:gd name="connsiteY17" fmla="*/ 1228725 h 7783311"/>
                  <a:gd name="connsiteX18" fmla="*/ 142875 w 4230707"/>
                  <a:gd name="connsiteY18" fmla="*/ 1457325 h 7783311"/>
                  <a:gd name="connsiteX19" fmla="*/ 142875 w 4230707"/>
                  <a:gd name="connsiteY19" fmla="*/ 1571625 h 7783311"/>
                  <a:gd name="connsiteX20" fmla="*/ 161925 w 4230707"/>
                  <a:gd name="connsiteY20" fmla="*/ 1724025 h 7783311"/>
                  <a:gd name="connsiteX21" fmla="*/ 114300 w 4230707"/>
                  <a:gd name="connsiteY21" fmla="*/ 1819275 h 7783311"/>
                  <a:gd name="connsiteX22" fmla="*/ 38100 w 4230707"/>
                  <a:gd name="connsiteY22" fmla="*/ 1943100 h 7783311"/>
                  <a:gd name="connsiteX23" fmla="*/ 85725 w 4230707"/>
                  <a:gd name="connsiteY23" fmla="*/ 2057400 h 7783311"/>
                  <a:gd name="connsiteX24" fmla="*/ 38100 w 4230707"/>
                  <a:gd name="connsiteY24" fmla="*/ 2162175 h 7783311"/>
                  <a:gd name="connsiteX25" fmla="*/ 28575 w 4230707"/>
                  <a:gd name="connsiteY25" fmla="*/ 2200275 h 7783311"/>
                  <a:gd name="connsiteX26" fmla="*/ 85725 w 4230707"/>
                  <a:gd name="connsiteY26" fmla="*/ 2333625 h 7783311"/>
                  <a:gd name="connsiteX27" fmla="*/ 152400 w 4230707"/>
                  <a:gd name="connsiteY27" fmla="*/ 2438400 h 7783311"/>
                  <a:gd name="connsiteX28" fmla="*/ 180975 w 4230707"/>
                  <a:gd name="connsiteY28" fmla="*/ 2495550 h 7783311"/>
                  <a:gd name="connsiteX29" fmla="*/ 209550 w 4230707"/>
                  <a:gd name="connsiteY29" fmla="*/ 2581275 h 7783311"/>
                  <a:gd name="connsiteX30" fmla="*/ 285750 w 4230707"/>
                  <a:gd name="connsiteY30" fmla="*/ 2667000 h 7783311"/>
                  <a:gd name="connsiteX31" fmla="*/ 247650 w 4230707"/>
                  <a:gd name="connsiteY31" fmla="*/ 2743200 h 7783311"/>
                  <a:gd name="connsiteX32" fmla="*/ 314325 w 4230707"/>
                  <a:gd name="connsiteY32" fmla="*/ 2828925 h 7783311"/>
                  <a:gd name="connsiteX33" fmla="*/ 323850 w 4230707"/>
                  <a:gd name="connsiteY33" fmla="*/ 2914650 h 7783311"/>
                  <a:gd name="connsiteX34" fmla="*/ 304800 w 4230707"/>
                  <a:gd name="connsiteY34" fmla="*/ 2962275 h 7783311"/>
                  <a:gd name="connsiteX35" fmla="*/ 266700 w 4230707"/>
                  <a:gd name="connsiteY35" fmla="*/ 2914650 h 7783311"/>
                  <a:gd name="connsiteX36" fmla="*/ 238125 w 4230707"/>
                  <a:gd name="connsiteY36" fmla="*/ 2895600 h 7783311"/>
                  <a:gd name="connsiteX37" fmla="*/ 428625 w 4230707"/>
                  <a:gd name="connsiteY37" fmla="*/ 3105150 h 7783311"/>
                  <a:gd name="connsiteX38" fmla="*/ 466725 w 4230707"/>
                  <a:gd name="connsiteY38" fmla="*/ 3057525 h 7783311"/>
                  <a:gd name="connsiteX39" fmla="*/ 495300 w 4230707"/>
                  <a:gd name="connsiteY39" fmla="*/ 2981325 h 7783311"/>
                  <a:gd name="connsiteX40" fmla="*/ 523875 w 4230707"/>
                  <a:gd name="connsiteY40" fmla="*/ 2914650 h 7783311"/>
                  <a:gd name="connsiteX41" fmla="*/ 619125 w 4230707"/>
                  <a:gd name="connsiteY41" fmla="*/ 2914650 h 7783311"/>
                  <a:gd name="connsiteX42" fmla="*/ 647700 w 4230707"/>
                  <a:gd name="connsiteY42" fmla="*/ 2952750 h 7783311"/>
                  <a:gd name="connsiteX43" fmla="*/ 647700 w 4230707"/>
                  <a:gd name="connsiteY43" fmla="*/ 3009900 h 7783311"/>
                  <a:gd name="connsiteX44" fmla="*/ 742950 w 4230707"/>
                  <a:gd name="connsiteY44" fmla="*/ 3009900 h 7783311"/>
                  <a:gd name="connsiteX45" fmla="*/ 771525 w 4230707"/>
                  <a:gd name="connsiteY45" fmla="*/ 2981325 h 7783311"/>
                  <a:gd name="connsiteX46" fmla="*/ 847725 w 4230707"/>
                  <a:gd name="connsiteY46" fmla="*/ 3067050 h 7783311"/>
                  <a:gd name="connsiteX47" fmla="*/ 885825 w 4230707"/>
                  <a:gd name="connsiteY47" fmla="*/ 3038475 h 7783311"/>
                  <a:gd name="connsiteX48" fmla="*/ 971550 w 4230707"/>
                  <a:gd name="connsiteY48" fmla="*/ 2990850 h 7783311"/>
                  <a:gd name="connsiteX49" fmla="*/ 981075 w 4230707"/>
                  <a:gd name="connsiteY49" fmla="*/ 3067050 h 7783311"/>
                  <a:gd name="connsiteX50" fmla="*/ 1028700 w 4230707"/>
                  <a:gd name="connsiteY50" fmla="*/ 3114675 h 7783311"/>
                  <a:gd name="connsiteX51" fmla="*/ 1076325 w 4230707"/>
                  <a:gd name="connsiteY51" fmla="*/ 3171825 h 7783311"/>
                  <a:gd name="connsiteX52" fmla="*/ 1076325 w 4230707"/>
                  <a:gd name="connsiteY52" fmla="*/ 3171825 h 7783311"/>
                  <a:gd name="connsiteX53" fmla="*/ 1095375 w 4230707"/>
                  <a:gd name="connsiteY53" fmla="*/ 3248025 h 7783311"/>
                  <a:gd name="connsiteX54" fmla="*/ 1038225 w 4230707"/>
                  <a:gd name="connsiteY54" fmla="*/ 3248025 h 7783311"/>
                  <a:gd name="connsiteX55" fmla="*/ 971550 w 4230707"/>
                  <a:gd name="connsiteY55" fmla="*/ 3190875 h 7783311"/>
                  <a:gd name="connsiteX56" fmla="*/ 990600 w 4230707"/>
                  <a:gd name="connsiteY56" fmla="*/ 3162300 h 7783311"/>
                  <a:gd name="connsiteX57" fmla="*/ 962025 w 4230707"/>
                  <a:gd name="connsiteY57" fmla="*/ 3143250 h 7783311"/>
                  <a:gd name="connsiteX58" fmla="*/ 923925 w 4230707"/>
                  <a:gd name="connsiteY58" fmla="*/ 3181350 h 7783311"/>
                  <a:gd name="connsiteX59" fmla="*/ 800100 w 4230707"/>
                  <a:gd name="connsiteY59" fmla="*/ 3143250 h 7783311"/>
                  <a:gd name="connsiteX60" fmla="*/ 742950 w 4230707"/>
                  <a:gd name="connsiteY60" fmla="*/ 3105150 h 7783311"/>
                  <a:gd name="connsiteX61" fmla="*/ 676275 w 4230707"/>
                  <a:gd name="connsiteY61" fmla="*/ 3105150 h 7783311"/>
                  <a:gd name="connsiteX62" fmla="*/ 619125 w 4230707"/>
                  <a:gd name="connsiteY62" fmla="*/ 3086100 h 7783311"/>
                  <a:gd name="connsiteX63" fmla="*/ 552450 w 4230707"/>
                  <a:gd name="connsiteY63" fmla="*/ 3076575 h 7783311"/>
                  <a:gd name="connsiteX64" fmla="*/ 561975 w 4230707"/>
                  <a:gd name="connsiteY64" fmla="*/ 3152775 h 7783311"/>
                  <a:gd name="connsiteX65" fmla="*/ 590550 w 4230707"/>
                  <a:gd name="connsiteY65" fmla="*/ 3200400 h 7783311"/>
                  <a:gd name="connsiteX66" fmla="*/ 590550 w 4230707"/>
                  <a:gd name="connsiteY66" fmla="*/ 3257550 h 7783311"/>
                  <a:gd name="connsiteX67" fmla="*/ 638175 w 4230707"/>
                  <a:gd name="connsiteY67" fmla="*/ 3314700 h 7783311"/>
                  <a:gd name="connsiteX68" fmla="*/ 609600 w 4230707"/>
                  <a:gd name="connsiteY68" fmla="*/ 3400425 h 7783311"/>
                  <a:gd name="connsiteX69" fmla="*/ 657225 w 4230707"/>
                  <a:gd name="connsiteY69" fmla="*/ 3476625 h 7783311"/>
                  <a:gd name="connsiteX70" fmla="*/ 695325 w 4230707"/>
                  <a:gd name="connsiteY70" fmla="*/ 3514725 h 7783311"/>
                  <a:gd name="connsiteX71" fmla="*/ 695325 w 4230707"/>
                  <a:gd name="connsiteY71" fmla="*/ 3514725 h 7783311"/>
                  <a:gd name="connsiteX72" fmla="*/ 571500 w 4230707"/>
                  <a:gd name="connsiteY72" fmla="*/ 3514725 h 7783311"/>
                  <a:gd name="connsiteX73" fmla="*/ 542925 w 4230707"/>
                  <a:gd name="connsiteY73" fmla="*/ 3419475 h 7783311"/>
                  <a:gd name="connsiteX74" fmla="*/ 504825 w 4230707"/>
                  <a:gd name="connsiteY74" fmla="*/ 3390900 h 7783311"/>
                  <a:gd name="connsiteX75" fmla="*/ 476250 w 4230707"/>
                  <a:gd name="connsiteY75" fmla="*/ 3343275 h 7783311"/>
                  <a:gd name="connsiteX76" fmla="*/ 476250 w 4230707"/>
                  <a:gd name="connsiteY76" fmla="*/ 3228975 h 7783311"/>
                  <a:gd name="connsiteX77" fmla="*/ 438150 w 4230707"/>
                  <a:gd name="connsiteY77" fmla="*/ 3190875 h 7783311"/>
                  <a:gd name="connsiteX78" fmla="*/ 447675 w 4230707"/>
                  <a:gd name="connsiteY78" fmla="*/ 3286125 h 7783311"/>
                  <a:gd name="connsiteX79" fmla="*/ 400050 w 4230707"/>
                  <a:gd name="connsiteY79" fmla="*/ 3371850 h 7783311"/>
                  <a:gd name="connsiteX80" fmla="*/ 409575 w 4230707"/>
                  <a:gd name="connsiteY80" fmla="*/ 3400425 h 7783311"/>
                  <a:gd name="connsiteX81" fmla="*/ 419100 w 4230707"/>
                  <a:gd name="connsiteY81" fmla="*/ 3429000 h 7783311"/>
                  <a:gd name="connsiteX82" fmla="*/ 419100 w 4230707"/>
                  <a:gd name="connsiteY82" fmla="*/ 3505200 h 7783311"/>
                  <a:gd name="connsiteX83" fmla="*/ 400050 w 4230707"/>
                  <a:gd name="connsiteY83" fmla="*/ 3600450 h 7783311"/>
                  <a:gd name="connsiteX84" fmla="*/ 428625 w 4230707"/>
                  <a:gd name="connsiteY84" fmla="*/ 3686175 h 7783311"/>
                  <a:gd name="connsiteX85" fmla="*/ 504825 w 4230707"/>
                  <a:gd name="connsiteY85" fmla="*/ 3810000 h 7783311"/>
                  <a:gd name="connsiteX86" fmla="*/ 590550 w 4230707"/>
                  <a:gd name="connsiteY86" fmla="*/ 3838575 h 7783311"/>
                  <a:gd name="connsiteX87" fmla="*/ 657225 w 4230707"/>
                  <a:gd name="connsiteY87" fmla="*/ 3876675 h 7783311"/>
                  <a:gd name="connsiteX88" fmla="*/ 666750 w 4230707"/>
                  <a:gd name="connsiteY88" fmla="*/ 3990975 h 7783311"/>
                  <a:gd name="connsiteX89" fmla="*/ 666750 w 4230707"/>
                  <a:gd name="connsiteY89" fmla="*/ 4057650 h 7783311"/>
                  <a:gd name="connsiteX90" fmla="*/ 657225 w 4230707"/>
                  <a:gd name="connsiteY90" fmla="*/ 4124325 h 7783311"/>
                  <a:gd name="connsiteX91" fmla="*/ 590550 w 4230707"/>
                  <a:gd name="connsiteY91" fmla="*/ 4152900 h 7783311"/>
                  <a:gd name="connsiteX92" fmla="*/ 504825 w 4230707"/>
                  <a:gd name="connsiteY92" fmla="*/ 4152900 h 7783311"/>
                  <a:gd name="connsiteX93" fmla="*/ 514350 w 4230707"/>
                  <a:gd name="connsiteY93" fmla="*/ 4229100 h 7783311"/>
                  <a:gd name="connsiteX94" fmla="*/ 514350 w 4230707"/>
                  <a:gd name="connsiteY94" fmla="*/ 4305300 h 7783311"/>
                  <a:gd name="connsiteX95" fmla="*/ 542925 w 4230707"/>
                  <a:gd name="connsiteY95" fmla="*/ 4410075 h 7783311"/>
                  <a:gd name="connsiteX96" fmla="*/ 666750 w 4230707"/>
                  <a:gd name="connsiteY96" fmla="*/ 4514850 h 7783311"/>
                  <a:gd name="connsiteX97" fmla="*/ 647700 w 4230707"/>
                  <a:gd name="connsiteY97" fmla="*/ 4581525 h 7783311"/>
                  <a:gd name="connsiteX98" fmla="*/ 695325 w 4230707"/>
                  <a:gd name="connsiteY98" fmla="*/ 4638675 h 7783311"/>
                  <a:gd name="connsiteX99" fmla="*/ 685800 w 4230707"/>
                  <a:gd name="connsiteY99" fmla="*/ 4724400 h 7783311"/>
                  <a:gd name="connsiteX100" fmla="*/ 714375 w 4230707"/>
                  <a:gd name="connsiteY100" fmla="*/ 4781550 h 7783311"/>
                  <a:gd name="connsiteX101" fmla="*/ 723900 w 4230707"/>
                  <a:gd name="connsiteY101" fmla="*/ 4848225 h 7783311"/>
                  <a:gd name="connsiteX102" fmla="*/ 790575 w 4230707"/>
                  <a:gd name="connsiteY102" fmla="*/ 4914900 h 7783311"/>
                  <a:gd name="connsiteX103" fmla="*/ 809625 w 4230707"/>
                  <a:gd name="connsiteY103" fmla="*/ 4972050 h 7783311"/>
                  <a:gd name="connsiteX104" fmla="*/ 847725 w 4230707"/>
                  <a:gd name="connsiteY104" fmla="*/ 5057775 h 7783311"/>
                  <a:gd name="connsiteX105" fmla="*/ 885825 w 4230707"/>
                  <a:gd name="connsiteY105" fmla="*/ 5114925 h 7783311"/>
                  <a:gd name="connsiteX106" fmla="*/ 933450 w 4230707"/>
                  <a:gd name="connsiteY106" fmla="*/ 5153025 h 7783311"/>
                  <a:gd name="connsiteX107" fmla="*/ 942975 w 4230707"/>
                  <a:gd name="connsiteY107" fmla="*/ 5200650 h 7783311"/>
                  <a:gd name="connsiteX108" fmla="*/ 942975 w 4230707"/>
                  <a:gd name="connsiteY108" fmla="*/ 5200650 h 7783311"/>
                  <a:gd name="connsiteX109" fmla="*/ 857250 w 4230707"/>
                  <a:gd name="connsiteY109" fmla="*/ 5267325 h 7783311"/>
                  <a:gd name="connsiteX110" fmla="*/ 952500 w 4230707"/>
                  <a:gd name="connsiteY110" fmla="*/ 5305425 h 7783311"/>
                  <a:gd name="connsiteX111" fmla="*/ 1019175 w 4230707"/>
                  <a:gd name="connsiteY111" fmla="*/ 5362575 h 7783311"/>
                  <a:gd name="connsiteX112" fmla="*/ 981075 w 4230707"/>
                  <a:gd name="connsiteY112" fmla="*/ 5448300 h 7783311"/>
                  <a:gd name="connsiteX113" fmla="*/ 923925 w 4230707"/>
                  <a:gd name="connsiteY113" fmla="*/ 5486400 h 7783311"/>
                  <a:gd name="connsiteX114" fmla="*/ 952500 w 4230707"/>
                  <a:gd name="connsiteY114" fmla="*/ 5572125 h 7783311"/>
                  <a:gd name="connsiteX115" fmla="*/ 933450 w 4230707"/>
                  <a:gd name="connsiteY115" fmla="*/ 5667375 h 7783311"/>
                  <a:gd name="connsiteX116" fmla="*/ 933450 w 4230707"/>
                  <a:gd name="connsiteY116" fmla="*/ 5667375 h 7783311"/>
                  <a:gd name="connsiteX117" fmla="*/ 2676525 w 4230707"/>
                  <a:gd name="connsiteY117" fmla="*/ 7696200 h 7783311"/>
                  <a:gd name="connsiteX118" fmla="*/ 4067175 w 4230707"/>
                  <a:gd name="connsiteY118" fmla="*/ 7419974 h 7783311"/>
                  <a:gd name="connsiteX119" fmla="*/ 4010025 w 4230707"/>
                  <a:gd name="connsiteY119" fmla="*/ 5686425 h 7783311"/>
                  <a:gd name="connsiteX120" fmla="*/ 2000250 w 4230707"/>
                  <a:gd name="connsiteY120" fmla="*/ 2714625 h 7783311"/>
                  <a:gd name="connsiteX121" fmla="*/ 2533650 w 4230707"/>
                  <a:gd name="connsiteY121" fmla="*/ 609600 h 7783311"/>
                  <a:gd name="connsiteX122" fmla="*/ 438150 w 4230707"/>
                  <a:gd name="connsiteY122" fmla="*/ 0 h 7783311"/>
                  <a:gd name="connsiteX0" fmla="*/ 438150 w 4344841"/>
                  <a:gd name="connsiteY0" fmla="*/ 0 h 7783311"/>
                  <a:gd name="connsiteX1" fmla="*/ 390525 w 4344841"/>
                  <a:gd name="connsiteY1" fmla="*/ 85725 h 7783311"/>
                  <a:gd name="connsiteX2" fmla="*/ 342900 w 4344841"/>
                  <a:gd name="connsiteY2" fmla="*/ 114300 h 7783311"/>
                  <a:gd name="connsiteX3" fmla="*/ 371475 w 4344841"/>
                  <a:gd name="connsiteY3" fmla="*/ 180975 h 7783311"/>
                  <a:gd name="connsiteX4" fmla="*/ 409575 w 4344841"/>
                  <a:gd name="connsiteY4" fmla="*/ 190500 h 7783311"/>
                  <a:gd name="connsiteX5" fmla="*/ 419100 w 4344841"/>
                  <a:gd name="connsiteY5" fmla="*/ 314325 h 7783311"/>
                  <a:gd name="connsiteX6" fmla="*/ 361950 w 4344841"/>
                  <a:gd name="connsiteY6" fmla="*/ 438150 h 7783311"/>
                  <a:gd name="connsiteX7" fmla="*/ 314325 w 4344841"/>
                  <a:gd name="connsiteY7" fmla="*/ 542925 h 7783311"/>
                  <a:gd name="connsiteX8" fmla="*/ 266700 w 4344841"/>
                  <a:gd name="connsiteY8" fmla="*/ 609600 h 7783311"/>
                  <a:gd name="connsiteX9" fmla="*/ 238125 w 4344841"/>
                  <a:gd name="connsiteY9" fmla="*/ 695325 h 7783311"/>
                  <a:gd name="connsiteX10" fmla="*/ 200025 w 4344841"/>
                  <a:gd name="connsiteY10" fmla="*/ 733425 h 7783311"/>
                  <a:gd name="connsiteX11" fmla="*/ 228600 w 4344841"/>
                  <a:gd name="connsiteY11" fmla="*/ 800100 h 7783311"/>
                  <a:gd name="connsiteX12" fmla="*/ 142875 w 4344841"/>
                  <a:gd name="connsiteY12" fmla="*/ 885825 h 7783311"/>
                  <a:gd name="connsiteX13" fmla="*/ 76200 w 4344841"/>
                  <a:gd name="connsiteY13" fmla="*/ 904875 h 7783311"/>
                  <a:gd name="connsiteX14" fmla="*/ 9525 w 4344841"/>
                  <a:gd name="connsiteY14" fmla="*/ 1038225 h 7783311"/>
                  <a:gd name="connsiteX15" fmla="*/ 0 w 4344841"/>
                  <a:gd name="connsiteY15" fmla="*/ 1076325 h 7783311"/>
                  <a:gd name="connsiteX16" fmla="*/ 0 w 4344841"/>
                  <a:gd name="connsiteY16" fmla="*/ 1133475 h 7783311"/>
                  <a:gd name="connsiteX17" fmla="*/ 19050 w 4344841"/>
                  <a:gd name="connsiteY17" fmla="*/ 1228725 h 7783311"/>
                  <a:gd name="connsiteX18" fmla="*/ 142875 w 4344841"/>
                  <a:gd name="connsiteY18" fmla="*/ 1457325 h 7783311"/>
                  <a:gd name="connsiteX19" fmla="*/ 142875 w 4344841"/>
                  <a:gd name="connsiteY19" fmla="*/ 1571625 h 7783311"/>
                  <a:gd name="connsiteX20" fmla="*/ 161925 w 4344841"/>
                  <a:gd name="connsiteY20" fmla="*/ 1724025 h 7783311"/>
                  <a:gd name="connsiteX21" fmla="*/ 114300 w 4344841"/>
                  <a:gd name="connsiteY21" fmla="*/ 1819275 h 7783311"/>
                  <a:gd name="connsiteX22" fmla="*/ 38100 w 4344841"/>
                  <a:gd name="connsiteY22" fmla="*/ 1943100 h 7783311"/>
                  <a:gd name="connsiteX23" fmla="*/ 85725 w 4344841"/>
                  <a:gd name="connsiteY23" fmla="*/ 2057400 h 7783311"/>
                  <a:gd name="connsiteX24" fmla="*/ 38100 w 4344841"/>
                  <a:gd name="connsiteY24" fmla="*/ 2162175 h 7783311"/>
                  <a:gd name="connsiteX25" fmla="*/ 28575 w 4344841"/>
                  <a:gd name="connsiteY25" fmla="*/ 2200275 h 7783311"/>
                  <a:gd name="connsiteX26" fmla="*/ 85725 w 4344841"/>
                  <a:gd name="connsiteY26" fmla="*/ 2333625 h 7783311"/>
                  <a:gd name="connsiteX27" fmla="*/ 152400 w 4344841"/>
                  <a:gd name="connsiteY27" fmla="*/ 2438400 h 7783311"/>
                  <a:gd name="connsiteX28" fmla="*/ 180975 w 4344841"/>
                  <a:gd name="connsiteY28" fmla="*/ 2495550 h 7783311"/>
                  <a:gd name="connsiteX29" fmla="*/ 209550 w 4344841"/>
                  <a:gd name="connsiteY29" fmla="*/ 2581275 h 7783311"/>
                  <a:gd name="connsiteX30" fmla="*/ 285750 w 4344841"/>
                  <a:gd name="connsiteY30" fmla="*/ 2667000 h 7783311"/>
                  <a:gd name="connsiteX31" fmla="*/ 247650 w 4344841"/>
                  <a:gd name="connsiteY31" fmla="*/ 2743200 h 7783311"/>
                  <a:gd name="connsiteX32" fmla="*/ 314325 w 4344841"/>
                  <a:gd name="connsiteY32" fmla="*/ 2828925 h 7783311"/>
                  <a:gd name="connsiteX33" fmla="*/ 323850 w 4344841"/>
                  <a:gd name="connsiteY33" fmla="*/ 2914650 h 7783311"/>
                  <a:gd name="connsiteX34" fmla="*/ 304800 w 4344841"/>
                  <a:gd name="connsiteY34" fmla="*/ 2962275 h 7783311"/>
                  <a:gd name="connsiteX35" fmla="*/ 266700 w 4344841"/>
                  <a:gd name="connsiteY35" fmla="*/ 2914650 h 7783311"/>
                  <a:gd name="connsiteX36" fmla="*/ 238125 w 4344841"/>
                  <a:gd name="connsiteY36" fmla="*/ 2895600 h 7783311"/>
                  <a:gd name="connsiteX37" fmla="*/ 428625 w 4344841"/>
                  <a:gd name="connsiteY37" fmla="*/ 3105150 h 7783311"/>
                  <a:gd name="connsiteX38" fmla="*/ 466725 w 4344841"/>
                  <a:gd name="connsiteY38" fmla="*/ 3057525 h 7783311"/>
                  <a:gd name="connsiteX39" fmla="*/ 495300 w 4344841"/>
                  <a:gd name="connsiteY39" fmla="*/ 2981325 h 7783311"/>
                  <a:gd name="connsiteX40" fmla="*/ 523875 w 4344841"/>
                  <a:gd name="connsiteY40" fmla="*/ 2914650 h 7783311"/>
                  <a:gd name="connsiteX41" fmla="*/ 619125 w 4344841"/>
                  <a:gd name="connsiteY41" fmla="*/ 2914650 h 7783311"/>
                  <a:gd name="connsiteX42" fmla="*/ 647700 w 4344841"/>
                  <a:gd name="connsiteY42" fmla="*/ 2952750 h 7783311"/>
                  <a:gd name="connsiteX43" fmla="*/ 647700 w 4344841"/>
                  <a:gd name="connsiteY43" fmla="*/ 3009900 h 7783311"/>
                  <a:gd name="connsiteX44" fmla="*/ 742950 w 4344841"/>
                  <a:gd name="connsiteY44" fmla="*/ 3009900 h 7783311"/>
                  <a:gd name="connsiteX45" fmla="*/ 771525 w 4344841"/>
                  <a:gd name="connsiteY45" fmla="*/ 2981325 h 7783311"/>
                  <a:gd name="connsiteX46" fmla="*/ 847725 w 4344841"/>
                  <a:gd name="connsiteY46" fmla="*/ 3067050 h 7783311"/>
                  <a:gd name="connsiteX47" fmla="*/ 885825 w 4344841"/>
                  <a:gd name="connsiteY47" fmla="*/ 3038475 h 7783311"/>
                  <a:gd name="connsiteX48" fmla="*/ 971550 w 4344841"/>
                  <a:gd name="connsiteY48" fmla="*/ 2990850 h 7783311"/>
                  <a:gd name="connsiteX49" fmla="*/ 981075 w 4344841"/>
                  <a:gd name="connsiteY49" fmla="*/ 3067050 h 7783311"/>
                  <a:gd name="connsiteX50" fmla="*/ 1028700 w 4344841"/>
                  <a:gd name="connsiteY50" fmla="*/ 3114675 h 7783311"/>
                  <a:gd name="connsiteX51" fmla="*/ 1076325 w 4344841"/>
                  <a:gd name="connsiteY51" fmla="*/ 3171825 h 7783311"/>
                  <a:gd name="connsiteX52" fmla="*/ 1076325 w 4344841"/>
                  <a:gd name="connsiteY52" fmla="*/ 3171825 h 7783311"/>
                  <a:gd name="connsiteX53" fmla="*/ 1095375 w 4344841"/>
                  <a:gd name="connsiteY53" fmla="*/ 3248025 h 7783311"/>
                  <a:gd name="connsiteX54" fmla="*/ 1038225 w 4344841"/>
                  <a:gd name="connsiteY54" fmla="*/ 3248025 h 7783311"/>
                  <a:gd name="connsiteX55" fmla="*/ 971550 w 4344841"/>
                  <a:gd name="connsiteY55" fmla="*/ 3190875 h 7783311"/>
                  <a:gd name="connsiteX56" fmla="*/ 990600 w 4344841"/>
                  <a:gd name="connsiteY56" fmla="*/ 3162300 h 7783311"/>
                  <a:gd name="connsiteX57" fmla="*/ 962025 w 4344841"/>
                  <a:gd name="connsiteY57" fmla="*/ 3143250 h 7783311"/>
                  <a:gd name="connsiteX58" fmla="*/ 923925 w 4344841"/>
                  <a:gd name="connsiteY58" fmla="*/ 3181350 h 7783311"/>
                  <a:gd name="connsiteX59" fmla="*/ 800100 w 4344841"/>
                  <a:gd name="connsiteY59" fmla="*/ 3143250 h 7783311"/>
                  <a:gd name="connsiteX60" fmla="*/ 742950 w 4344841"/>
                  <a:gd name="connsiteY60" fmla="*/ 3105150 h 7783311"/>
                  <a:gd name="connsiteX61" fmla="*/ 676275 w 4344841"/>
                  <a:gd name="connsiteY61" fmla="*/ 3105150 h 7783311"/>
                  <a:gd name="connsiteX62" fmla="*/ 619125 w 4344841"/>
                  <a:gd name="connsiteY62" fmla="*/ 3086100 h 7783311"/>
                  <a:gd name="connsiteX63" fmla="*/ 552450 w 4344841"/>
                  <a:gd name="connsiteY63" fmla="*/ 3076575 h 7783311"/>
                  <a:gd name="connsiteX64" fmla="*/ 561975 w 4344841"/>
                  <a:gd name="connsiteY64" fmla="*/ 3152775 h 7783311"/>
                  <a:gd name="connsiteX65" fmla="*/ 590550 w 4344841"/>
                  <a:gd name="connsiteY65" fmla="*/ 3200400 h 7783311"/>
                  <a:gd name="connsiteX66" fmla="*/ 590550 w 4344841"/>
                  <a:gd name="connsiteY66" fmla="*/ 3257550 h 7783311"/>
                  <a:gd name="connsiteX67" fmla="*/ 638175 w 4344841"/>
                  <a:gd name="connsiteY67" fmla="*/ 3314700 h 7783311"/>
                  <a:gd name="connsiteX68" fmla="*/ 609600 w 4344841"/>
                  <a:gd name="connsiteY68" fmla="*/ 3400425 h 7783311"/>
                  <a:gd name="connsiteX69" fmla="*/ 657225 w 4344841"/>
                  <a:gd name="connsiteY69" fmla="*/ 3476625 h 7783311"/>
                  <a:gd name="connsiteX70" fmla="*/ 695325 w 4344841"/>
                  <a:gd name="connsiteY70" fmla="*/ 3514725 h 7783311"/>
                  <a:gd name="connsiteX71" fmla="*/ 695325 w 4344841"/>
                  <a:gd name="connsiteY71" fmla="*/ 3514725 h 7783311"/>
                  <a:gd name="connsiteX72" fmla="*/ 571500 w 4344841"/>
                  <a:gd name="connsiteY72" fmla="*/ 3514725 h 7783311"/>
                  <a:gd name="connsiteX73" fmla="*/ 542925 w 4344841"/>
                  <a:gd name="connsiteY73" fmla="*/ 3419475 h 7783311"/>
                  <a:gd name="connsiteX74" fmla="*/ 504825 w 4344841"/>
                  <a:gd name="connsiteY74" fmla="*/ 3390900 h 7783311"/>
                  <a:gd name="connsiteX75" fmla="*/ 476250 w 4344841"/>
                  <a:gd name="connsiteY75" fmla="*/ 3343275 h 7783311"/>
                  <a:gd name="connsiteX76" fmla="*/ 476250 w 4344841"/>
                  <a:gd name="connsiteY76" fmla="*/ 3228975 h 7783311"/>
                  <a:gd name="connsiteX77" fmla="*/ 438150 w 4344841"/>
                  <a:gd name="connsiteY77" fmla="*/ 3190875 h 7783311"/>
                  <a:gd name="connsiteX78" fmla="*/ 447675 w 4344841"/>
                  <a:gd name="connsiteY78" fmla="*/ 3286125 h 7783311"/>
                  <a:gd name="connsiteX79" fmla="*/ 400050 w 4344841"/>
                  <a:gd name="connsiteY79" fmla="*/ 3371850 h 7783311"/>
                  <a:gd name="connsiteX80" fmla="*/ 409575 w 4344841"/>
                  <a:gd name="connsiteY80" fmla="*/ 3400425 h 7783311"/>
                  <a:gd name="connsiteX81" fmla="*/ 419100 w 4344841"/>
                  <a:gd name="connsiteY81" fmla="*/ 3429000 h 7783311"/>
                  <a:gd name="connsiteX82" fmla="*/ 419100 w 4344841"/>
                  <a:gd name="connsiteY82" fmla="*/ 3505200 h 7783311"/>
                  <a:gd name="connsiteX83" fmla="*/ 400050 w 4344841"/>
                  <a:gd name="connsiteY83" fmla="*/ 3600450 h 7783311"/>
                  <a:gd name="connsiteX84" fmla="*/ 428625 w 4344841"/>
                  <a:gd name="connsiteY84" fmla="*/ 3686175 h 7783311"/>
                  <a:gd name="connsiteX85" fmla="*/ 504825 w 4344841"/>
                  <a:gd name="connsiteY85" fmla="*/ 3810000 h 7783311"/>
                  <a:gd name="connsiteX86" fmla="*/ 590550 w 4344841"/>
                  <a:gd name="connsiteY86" fmla="*/ 3838575 h 7783311"/>
                  <a:gd name="connsiteX87" fmla="*/ 657225 w 4344841"/>
                  <a:gd name="connsiteY87" fmla="*/ 3876675 h 7783311"/>
                  <a:gd name="connsiteX88" fmla="*/ 666750 w 4344841"/>
                  <a:gd name="connsiteY88" fmla="*/ 3990975 h 7783311"/>
                  <a:gd name="connsiteX89" fmla="*/ 666750 w 4344841"/>
                  <a:gd name="connsiteY89" fmla="*/ 4057650 h 7783311"/>
                  <a:gd name="connsiteX90" fmla="*/ 657225 w 4344841"/>
                  <a:gd name="connsiteY90" fmla="*/ 4124325 h 7783311"/>
                  <a:gd name="connsiteX91" fmla="*/ 590550 w 4344841"/>
                  <a:gd name="connsiteY91" fmla="*/ 4152900 h 7783311"/>
                  <a:gd name="connsiteX92" fmla="*/ 504825 w 4344841"/>
                  <a:gd name="connsiteY92" fmla="*/ 4152900 h 7783311"/>
                  <a:gd name="connsiteX93" fmla="*/ 514350 w 4344841"/>
                  <a:gd name="connsiteY93" fmla="*/ 4229100 h 7783311"/>
                  <a:gd name="connsiteX94" fmla="*/ 514350 w 4344841"/>
                  <a:gd name="connsiteY94" fmla="*/ 4305300 h 7783311"/>
                  <a:gd name="connsiteX95" fmla="*/ 542925 w 4344841"/>
                  <a:gd name="connsiteY95" fmla="*/ 4410075 h 7783311"/>
                  <a:gd name="connsiteX96" fmla="*/ 666750 w 4344841"/>
                  <a:gd name="connsiteY96" fmla="*/ 4514850 h 7783311"/>
                  <a:gd name="connsiteX97" fmla="*/ 647700 w 4344841"/>
                  <a:gd name="connsiteY97" fmla="*/ 4581525 h 7783311"/>
                  <a:gd name="connsiteX98" fmla="*/ 695325 w 4344841"/>
                  <a:gd name="connsiteY98" fmla="*/ 4638675 h 7783311"/>
                  <a:gd name="connsiteX99" fmla="*/ 685800 w 4344841"/>
                  <a:gd name="connsiteY99" fmla="*/ 4724400 h 7783311"/>
                  <a:gd name="connsiteX100" fmla="*/ 714375 w 4344841"/>
                  <a:gd name="connsiteY100" fmla="*/ 4781550 h 7783311"/>
                  <a:gd name="connsiteX101" fmla="*/ 723900 w 4344841"/>
                  <a:gd name="connsiteY101" fmla="*/ 4848225 h 7783311"/>
                  <a:gd name="connsiteX102" fmla="*/ 790575 w 4344841"/>
                  <a:gd name="connsiteY102" fmla="*/ 4914900 h 7783311"/>
                  <a:gd name="connsiteX103" fmla="*/ 809625 w 4344841"/>
                  <a:gd name="connsiteY103" fmla="*/ 4972050 h 7783311"/>
                  <a:gd name="connsiteX104" fmla="*/ 847725 w 4344841"/>
                  <a:gd name="connsiteY104" fmla="*/ 5057775 h 7783311"/>
                  <a:gd name="connsiteX105" fmla="*/ 885825 w 4344841"/>
                  <a:gd name="connsiteY105" fmla="*/ 5114925 h 7783311"/>
                  <a:gd name="connsiteX106" fmla="*/ 933450 w 4344841"/>
                  <a:gd name="connsiteY106" fmla="*/ 5153025 h 7783311"/>
                  <a:gd name="connsiteX107" fmla="*/ 942975 w 4344841"/>
                  <a:gd name="connsiteY107" fmla="*/ 5200650 h 7783311"/>
                  <a:gd name="connsiteX108" fmla="*/ 942975 w 4344841"/>
                  <a:gd name="connsiteY108" fmla="*/ 5200650 h 7783311"/>
                  <a:gd name="connsiteX109" fmla="*/ 857250 w 4344841"/>
                  <a:gd name="connsiteY109" fmla="*/ 5267325 h 7783311"/>
                  <a:gd name="connsiteX110" fmla="*/ 952500 w 4344841"/>
                  <a:gd name="connsiteY110" fmla="*/ 5305425 h 7783311"/>
                  <a:gd name="connsiteX111" fmla="*/ 1019175 w 4344841"/>
                  <a:gd name="connsiteY111" fmla="*/ 5362575 h 7783311"/>
                  <a:gd name="connsiteX112" fmla="*/ 981075 w 4344841"/>
                  <a:gd name="connsiteY112" fmla="*/ 5448300 h 7783311"/>
                  <a:gd name="connsiteX113" fmla="*/ 923925 w 4344841"/>
                  <a:gd name="connsiteY113" fmla="*/ 5486400 h 7783311"/>
                  <a:gd name="connsiteX114" fmla="*/ 952500 w 4344841"/>
                  <a:gd name="connsiteY114" fmla="*/ 5572125 h 7783311"/>
                  <a:gd name="connsiteX115" fmla="*/ 933450 w 4344841"/>
                  <a:gd name="connsiteY115" fmla="*/ 5667375 h 7783311"/>
                  <a:gd name="connsiteX116" fmla="*/ 933450 w 4344841"/>
                  <a:gd name="connsiteY116" fmla="*/ 5667375 h 7783311"/>
                  <a:gd name="connsiteX117" fmla="*/ 2676525 w 4344841"/>
                  <a:gd name="connsiteY117" fmla="*/ 7696200 h 7783311"/>
                  <a:gd name="connsiteX118" fmla="*/ 4067175 w 4344841"/>
                  <a:gd name="connsiteY118" fmla="*/ 7419974 h 7783311"/>
                  <a:gd name="connsiteX119" fmla="*/ 4343400 w 4344841"/>
                  <a:gd name="connsiteY119" fmla="*/ 6457949 h 7783311"/>
                  <a:gd name="connsiteX120" fmla="*/ 4010025 w 4344841"/>
                  <a:gd name="connsiteY120" fmla="*/ 5686425 h 7783311"/>
                  <a:gd name="connsiteX121" fmla="*/ 2000250 w 4344841"/>
                  <a:gd name="connsiteY121" fmla="*/ 2714625 h 7783311"/>
                  <a:gd name="connsiteX122" fmla="*/ 2533650 w 4344841"/>
                  <a:gd name="connsiteY122" fmla="*/ 609600 h 7783311"/>
                  <a:gd name="connsiteX123" fmla="*/ 438150 w 4344841"/>
                  <a:gd name="connsiteY123" fmla="*/ 0 h 7783311"/>
                  <a:gd name="connsiteX0" fmla="*/ 438150 w 4344841"/>
                  <a:gd name="connsiteY0" fmla="*/ 0 h 7783311"/>
                  <a:gd name="connsiteX1" fmla="*/ 390525 w 4344841"/>
                  <a:gd name="connsiteY1" fmla="*/ 85725 h 7783311"/>
                  <a:gd name="connsiteX2" fmla="*/ 342900 w 4344841"/>
                  <a:gd name="connsiteY2" fmla="*/ 114300 h 7783311"/>
                  <a:gd name="connsiteX3" fmla="*/ 371475 w 4344841"/>
                  <a:gd name="connsiteY3" fmla="*/ 180975 h 7783311"/>
                  <a:gd name="connsiteX4" fmla="*/ 409575 w 4344841"/>
                  <a:gd name="connsiteY4" fmla="*/ 190500 h 7783311"/>
                  <a:gd name="connsiteX5" fmla="*/ 419100 w 4344841"/>
                  <a:gd name="connsiteY5" fmla="*/ 314325 h 7783311"/>
                  <a:gd name="connsiteX6" fmla="*/ 361950 w 4344841"/>
                  <a:gd name="connsiteY6" fmla="*/ 438150 h 7783311"/>
                  <a:gd name="connsiteX7" fmla="*/ 314325 w 4344841"/>
                  <a:gd name="connsiteY7" fmla="*/ 542925 h 7783311"/>
                  <a:gd name="connsiteX8" fmla="*/ 266700 w 4344841"/>
                  <a:gd name="connsiteY8" fmla="*/ 609600 h 7783311"/>
                  <a:gd name="connsiteX9" fmla="*/ 238125 w 4344841"/>
                  <a:gd name="connsiteY9" fmla="*/ 695325 h 7783311"/>
                  <a:gd name="connsiteX10" fmla="*/ 200025 w 4344841"/>
                  <a:gd name="connsiteY10" fmla="*/ 733425 h 7783311"/>
                  <a:gd name="connsiteX11" fmla="*/ 228600 w 4344841"/>
                  <a:gd name="connsiteY11" fmla="*/ 800100 h 7783311"/>
                  <a:gd name="connsiteX12" fmla="*/ 142875 w 4344841"/>
                  <a:gd name="connsiteY12" fmla="*/ 885825 h 7783311"/>
                  <a:gd name="connsiteX13" fmla="*/ 76200 w 4344841"/>
                  <a:gd name="connsiteY13" fmla="*/ 904875 h 7783311"/>
                  <a:gd name="connsiteX14" fmla="*/ 9525 w 4344841"/>
                  <a:gd name="connsiteY14" fmla="*/ 1038225 h 7783311"/>
                  <a:gd name="connsiteX15" fmla="*/ 0 w 4344841"/>
                  <a:gd name="connsiteY15" fmla="*/ 1076325 h 7783311"/>
                  <a:gd name="connsiteX16" fmla="*/ 0 w 4344841"/>
                  <a:gd name="connsiteY16" fmla="*/ 1133475 h 7783311"/>
                  <a:gd name="connsiteX17" fmla="*/ 19050 w 4344841"/>
                  <a:gd name="connsiteY17" fmla="*/ 1228725 h 7783311"/>
                  <a:gd name="connsiteX18" fmla="*/ 142875 w 4344841"/>
                  <a:gd name="connsiteY18" fmla="*/ 1457325 h 7783311"/>
                  <a:gd name="connsiteX19" fmla="*/ 142875 w 4344841"/>
                  <a:gd name="connsiteY19" fmla="*/ 1571625 h 7783311"/>
                  <a:gd name="connsiteX20" fmla="*/ 161925 w 4344841"/>
                  <a:gd name="connsiteY20" fmla="*/ 1724025 h 7783311"/>
                  <a:gd name="connsiteX21" fmla="*/ 114300 w 4344841"/>
                  <a:gd name="connsiteY21" fmla="*/ 1819275 h 7783311"/>
                  <a:gd name="connsiteX22" fmla="*/ 38100 w 4344841"/>
                  <a:gd name="connsiteY22" fmla="*/ 1943100 h 7783311"/>
                  <a:gd name="connsiteX23" fmla="*/ 85725 w 4344841"/>
                  <a:gd name="connsiteY23" fmla="*/ 2057400 h 7783311"/>
                  <a:gd name="connsiteX24" fmla="*/ 38100 w 4344841"/>
                  <a:gd name="connsiteY24" fmla="*/ 2162175 h 7783311"/>
                  <a:gd name="connsiteX25" fmla="*/ 28575 w 4344841"/>
                  <a:gd name="connsiteY25" fmla="*/ 2200275 h 7783311"/>
                  <a:gd name="connsiteX26" fmla="*/ 85725 w 4344841"/>
                  <a:gd name="connsiteY26" fmla="*/ 2333625 h 7783311"/>
                  <a:gd name="connsiteX27" fmla="*/ 152400 w 4344841"/>
                  <a:gd name="connsiteY27" fmla="*/ 2438400 h 7783311"/>
                  <a:gd name="connsiteX28" fmla="*/ 180975 w 4344841"/>
                  <a:gd name="connsiteY28" fmla="*/ 2495550 h 7783311"/>
                  <a:gd name="connsiteX29" fmla="*/ 209550 w 4344841"/>
                  <a:gd name="connsiteY29" fmla="*/ 2581275 h 7783311"/>
                  <a:gd name="connsiteX30" fmla="*/ 285750 w 4344841"/>
                  <a:gd name="connsiteY30" fmla="*/ 2667000 h 7783311"/>
                  <a:gd name="connsiteX31" fmla="*/ 247650 w 4344841"/>
                  <a:gd name="connsiteY31" fmla="*/ 2743200 h 7783311"/>
                  <a:gd name="connsiteX32" fmla="*/ 314325 w 4344841"/>
                  <a:gd name="connsiteY32" fmla="*/ 2828925 h 7783311"/>
                  <a:gd name="connsiteX33" fmla="*/ 323850 w 4344841"/>
                  <a:gd name="connsiteY33" fmla="*/ 2914650 h 7783311"/>
                  <a:gd name="connsiteX34" fmla="*/ 304800 w 4344841"/>
                  <a:gd name="connsiteY34" fmla="*/ 2962275 h 7783311"/>
                  <a:gd name="connsiteX35" fmla="*/ 266700 w 4344841"/>
                  <a:gd name="connsiteY35" fmla="*/ 2914650 h 7783311"/>
                  <a:gd name="connsiteX36" fmla="*/ 238125 w 4344841"/>
                  <a:gd name="connsiteY36" fmla="*/ 2895600 h 7783311"/>
                  <a:gd name="connsiteX37" fmla="*/ 428625 w 4344841"/>
                  <a:gd name="connsiteY37" fmla="*/ 3105150 h 7783311"/>
                  <a:gd name="connsiteX38" fmla="*/ 466725 w 4344841"/>
                  <a:gd name="connsiteY38" fmla="*/ 3057525 h 7783311"/>
                  <a:gd name="connsiteX39" fmla="*/ 495300 w 4344841"/>
                  <a:gd name="connsiteY39" fmla="*/ 2981325 h 7783311"/>
                  <a:gd name="connsiteX40" fmla="*/ 523875 w 4344841"/>
                  <a:gd name="connsiteY40" fmla="*/ 2914650 h 7783311"/>
                  <a:gd name="connsiteX41" fmla="*/ 619125 w 4344841"/>
                  <a:gd name="connsiteY41" fmla="*/ 2914650 h 7783311"/>
                  <a:gd name="connsiteX42" fmla="*/ 647700 w 4344841"/>
                  <a:gd name="connsiteY42" fmla="*/ 2952750 h 7783311"/>
                  <a:gd name="connsiteX43" fmla="*/ 647700 w 4344841"/>
                  <a:gd name="connsiteY43" fmla="*/ 3009900 h 7783311"/>
                  <a:gd name="connsiteX44" fmla="*/ 742950 w 4344841"/>
                  <a:gd name="connsiteY44" fmla="*/ 3009900 h 7783311"/>
                  <a:gd name="connsiteX45" fmla="*/ 771525 w 4344841"/>
                  <a:gd name="connsiteY45" fmla="*/ 2981325 h 7783311"/>
                  <a:gd name="connsiteX46" fmla="*/ 847725 w 4344841"/>
                  <a:gd name="connsiteY46" fmla="*/ 3067050 h 7783311"/>
                  <a:gd name="connsiteX47" fmla="*/ 885825 w 4344841"/>
                  <a:gd name="connsiteY47" fmla="*/ 3038475 h 7783311"/>
                  <a:gd name="connsiteX48" fmla="*/ 971550 w 4344841"/>
                  <a:gd name="connsiteY48" fmla="*/ 2990850 h 7783311"/>
                  <a:gd name="connsiteX49" fmla="*/ 981075 w 4344841"/>
                  <a:gd name="connsiteY49" fmla="*/ 3067050 h 7783311"/>
                  <a:gd name="connsiteX50" fmla="*/ 1028700 w 4344841"/>
                  <a:gd name="connsiteY50" fmla="*/ 3114675 h 7783311"/>
                  <a:gd name="connsiteX51" fmla="*/ 1076325 w 4344841"/>
                  <a:gd name="connsiteY51" fmla="*/ 3171825 h 7783311"/>
                  <a:gd name="connsiteX52" fmla="*/ 1076325 w 4344841"/>
                  <a:gd name="connsiteY52" fmla="*/ 3171825 h 7783311"/>
                  <a:gd name="connsiteX53" fmla="*/ 1095375 w 4344841"/>
                  <a:gd name="connsiteY53" fmla="*/ 3248025 h 7783311"/>
                  <a:gd name="connsiteX54" fmla="*/ 1038225 w 4344841"/>
                  <a:gd name="connsiteY54" fmla="*/ 3248025 h 7783311"/>
                  <a:gd name="connsiteX55" fmla="*/ 971550 w 4344841"/>
                  <a:gd name="connsiteY55" fmla="*/ 3190875 h 7783311"/>
                  <a:gd name="connsiteX56" fmla="*/ 990600 w 4344841"/>
                  <a:gd name="connsiteY56" fmla="*/ 3162300 h 7783311"/>
                  <a:gd name="connsiteX57" fmla="*/ 962025 w 4344841"/>
                  <a:gd name="connsiteY57" fmla="*/ 3143250 h 7783311"/>
                  <a:gd name="connsiteX58" fmla="*/ 923925 w 4344841"/>
                  <a:gd name="connsiteY58" fmla="*/ 3181350 h 7783311"/>
                  <a:gd name="connsiteX59" fmla="*/ 800100 w 4344841"/>
                  <a:gd name="connsiteY59" fmla="*/ 3143250 h 7783311"/>
                  <a:gd name="connsiteX60" fmla="*/ 742950 w 4344841"/>
                  <a:gd name="connsiteY60" fmla="*/ 3105150 h 7783311"/>
                  <a:gd name="connsiteX61" fmla="*/ 676275 w 4344841"/>
                  <a:gd name="connsiteY61" fmla="*/ 3105150 h 7783311"/>
                  <a:gd name="connsiteX62" fmla="*/ 619125 w 4344841"/>
                  <a:gd name="connsiteY62" fmla="*/ 3086100 h 7783311"/>
                  <a:gd name="connsiteX63" fmla="*/ 552450 w 4344841"/>
                  <a:gd name="connsiteY63" fmla="*/ 3076575 h 7783311"/>
                  <a:gd name="connsiteX64" fmla="*/ 561975 w 4344841"/>
                  <a:gd name="connsiteY64" fmla="*/ 3152775 h 7783311"/>
                  <a:gd name="connsiteX65" fmla="*/ 590550 w 4344841"/>
                  <a:gd name="connsiteY65" fmla="*/ 3200400 h 7783311"/>
                  <a:gd name="connsiteX66" fmla="*/ 590550 w 4344841"/>
                  <a:gd name="connsiteY66" fmla="*/ 3257550 h 7783311"/>
                  <a:gd name="connsiteX67" fmla="*/ 638175 w 4344841"/>
                  <a:gd name="connsiteY67" fmla="*/ 3314700 h 7783311"/>
                  <a:gd name="connsiteX68" fmla="*/ 609600 w 4344841"/>
                  <a:gd name="connsiteY68" fmla="*/ 3400425 h 7783311"/>
                  <a:gd name="connsiteX69" fmla="*/ 657225 w 4344841"/>
                  <a:gd name="connsiteY69" fmla="*/ 3476625 h 7783311"/>
                  <a:gd name="connsiteX70" fmla="*/ 695325 w 4344841"/>
                  <a:gd name="connsiteY70" fmla="*/ 3514725 h 7783311"/>
                  <a:gd name="connsiteX71" fmla="*/ 695325 w 4344841"/>
                  <a:gd name="connsiteY71" fmla="*/ 3514725 h 7783311"/>
                  <a:gd name="connsiteX72" fmla="*/ 571500 w 4344841"/>
                  <a:gd name="connsiteY72" fmla="*/ 3514725 h 7783311"/>
                  <a:gd name="connsiteX73" fmla="*/ 542925 w 4344841"/>
                  <a:gd name="connsiteY73" fmla="*/ 3419475 h 7783311"/>
                  <a:gd name="connsiteX74" fmla="*/ 504825 w 4344841"/>
                  <a:gd name="connsiteY74" fmla="*/ 3390900 h 7783311"/>
                  <a:gd name="connsiteX75" fmla="*/ 476250 w 4344841"/>
                  <a:gd name="connsiteY75" fmla="*/ 3343275 h 7783311"/>
                  <a:gd name="connsiteX76" fmla="*/ 476250 w 4344841"/>
                  <a:gd name="connsiteY76" fmla="*/ 3228975 h 7783311"/>
                  <a:gd name="connsiteX77" fmla="*/ 438150 w 4344841"/>
                  <a:gd name="connsiteY77" fmla="*/ 3190875 h 7783311"/>
                  <a:gd name="connsiteX78" fmla="*/ 447675 w 4344841"/>
                  <a:gd name="connsiteY78" fmla="*/ 3286125 h 7783311"/>
                  <a:gd name="connsiteX79" fmla="*/ 400050 w 4344841"/>
                  <a:gd name="connsiteY79" fmla="*/ 3371850 h 7783311"/>
                  <a:gd name="connsiteX80" fmla="*/ 409575 w 4344841"/>
                  <a:gd name="connsiteY80" fmla="*/ 3400425 h 7783311"/>
                  <a:gd name="connsiteX81" fmla="*/ 419100 w 4344841"/>
                  <a:gd name="connsiteY81" fmla="*/ 3429000 h 7783311"/>
                  <a:gd name="connsiteX82" fmla="*/ 419100 w 4344841"/>
                  <a:gd name="connsiteY82" fmla="*/ 3505200 h 7783311"/>
                  <a:gd name="connsiteX83" fmla="*/ 400050 w 4344841"/>
                  <a:gd name="connsiteY83" fmla="*/ 3600450 h 7783311"/>
                  <a:gd name="connsiteX84" fmla="*/ 428625 w 4344841"/>
                  <a:gd name="connsiteY84" fmla="*/ 3686175 h 7783311"/>
                  <a:gd name="connsiteX85" fmla="*/ 504825 w 4344841"/>
                  <a:gd name="connsiteY85" fmla="*/ 3810000 h 7783311"/>
                  <a:gd name="connsiteX86" fmla="*/ 590550 w 4344841"/>
                  <a:gd name="connsiteY86" fmla="*/ 3838575 h 7783311"/>
                  <a:gd name="connsiteX87" fmla="*/ 657225 w 4344841"/>
                  <a:gd name="connsiteY87" fmla="*/ 3876675 h 7783311"/>
                  <a:gd name="connsiteX88" fmla="*/ 666750 w 4344841"/>
                  <a:gd name="connsiteY88" fmla="*/ 3990975 h 7783311"/>
                  <a:gd name="connsiteX89" fmla="*/ 666750 w 4344841"/>
                  <a:gd name="connsiteY89" fmla="*/ 4057650 h 7783311"/>
                  <a:gd name="connsiteX90" fmla="*/ 657225 w 4344841"/>
                  <a:gd name="connsiteY90" fmla="*/ 4124325 h 7783311"/>
                  <a:gd name="connsiteX91" fmla="*/ 590550 w 4344841"/>
                  <a:gd name="connsiteY91" fmla="*/ 4152900 h 7783311"/>
                  <a:gd name="connsiteX92" fmla="*/ 504825 w 4344841"/>
                  <a:gd name="connsiteY92" fmla="*/ 4152900 h 7783311"/>
                  <a:gd name="connsiteX93" fmla="*/ 514350 w 4344841"/>
                  <a:gd name="connsiteY93" fmla="*/ 4229100 h 7783311"/>
                  <a:gd name="connsiteX94" fmla="*/ 514350 w 4344841"/>
                  <a:gd name="connsiteY94" fmla="*/ 4305300 h 7783311"/>
                  <a:gd name="connsiteX95" fmla="*/ 542925 w 4344841"/>
                  <a:gd name="connsiteY95" fmla="*/ 4410075 h 7783311"/>
                  <a:gd name="connsiteX96" fmla="*/ 666750 w 4344841"/>
                  <a:gd name="connsiteY96" fmla="*/ 4514850 h 7783311"/>
                  <a:gd name="connsiteX97" fmla="*/ 647700 w 4344841"/>
                  <a:gd name="connsiteY97" fmla="*/ 4581525 h 7783311"/>
                  <a:gd name="connsiteX98" fmla="*/ 695325 w 4344841"/>
                  <a:gd name="connsiteY98" fmla="*/ 4638675 h 7783311"/>
                  <a:gd name="connsiteX99" fmla="*/ 685800 w 4344841"/>
                  <a:gd name="connsiteY99" fmla="*/ 4724400 h 7783311"/>
                  <a:gd name="connsiteX100" fmla="*/ 714375 w 4344841"/>
                  <a:gd name="connsiteY100" fmla="*/ 4781550 h 7783311"/>
                  <a:gd name="connsiteX101" fmla="*/ 723900 w 4344841"/>
                  <a:gd name="connsiteY101" fmla="*/ 4848225 h 7783311"/>
                  <a:gd name="connsiteX102" fmla="*/ 790575 w 4344841"/>
                  <a:gd name="connsiteY102" fmla="*/ 4914900 h 7783311"/>
                  <a:gd name="connsiteX103" fmla="*/ 809625 w 4344841"/>
                  <a:gd name="connsiteY103" fmla="*/ 4972050 h 7783311"/>
                  <a:gd name="connsiteX104" fmla="*/ 847725 w 4344841"/>
                  <a:gd name="connsiteY104" fmla="*/ 5057775 h 7783311"/>
                  <a:gd name="connsiteX105" fmla="*/ 885825 w 4344841"/>
                  <a:gd name="connsiteY105" fmla="*/ 5114925 h 7783311"/>
                  <a:gd name="connsiteX106" fmla="*/ 933450 w 4344841"/>
                  <a:gd name="connsiteY106" fmla="*/ 5153025 h 7783311"/>
                  <a:gd name="connsiteX107" fmla="*/ 942975 w 4344841"/>
                  <a:gd name="connsiteY107" fmla="*/ 5200650 h 7783311"/>
                  <a:gd name="connsiteX108" fmla="*/ 942975 w 4344841"/>
                  <a:gd name="connsiteY108" fmla="*/ 5200650 h 7783311"/>
                  <a:gd name="connsiteX109" fmla="*/ 857250 w 4344841"/>
                  <a:gd name="connsiteY109" fmla="*/ 5267325 h 7783311"/>
                  <a:gd name="connsiteX110" fmla="*/ 952500 w 4344841"/>
                  <a:gd name="connsiteY110" fmla="*/ 5305425 h 7783311"/>
                  <a:gd name="connsiteX111" fmla="*/ 1019175 w 4344841"/>
                  <a:gd name="connsiteY111" fmla="*/ 5362575 h 7783311"/>
                  <a:gd name="connsiteX112" fmla="*/ 981075 w 4344841"/>
                  <a:gd name="connsiteY112" fmla="*/ 5448300 h 7783311"/>
                  <a:gd name="connsiteX113" fmla="*/ 923925 w 4344841"/>
                  <a:gd name="connsiteY113" fmla="*/ 5486400 h 7783311"/>
                  <a:gd name="connsiteX114" fmla="*/ 952500 w 4344841"/>
                  <a:gd name="connsiteY114" fmla="*/ 5572125 h 7783311"/>
                  <a:gd name="connsiteX115" fmla="*/ 933450 w 4344841"/>
                  <a:gd name="connsiteY115" fmla="*/ 5667375 h 7783311"/>
                  <a:gd name="connsiteX116" fmla="*/ 933450 w 4344841"/>
                  <a:gd name="connsiteY116" fmla="*/ 5667375 h 7783311"/>
                  <a:gd name="connsiteX117" fmla="*/ 933450 w 4344841"/>
                  <a:gd name="connsiteY117" fmla="*/ 5743574 h 7783311"/>
                  <a:gd name="connsiteX118" fmla="*/ 2676525 w 4344841"/>
                  <a:gd name="connsiteY118" fmla="*/ 7696200 h 7783311"/>
                  <a:gd name="connsiteX119" fmla="*/ 4067175 w 4344841"/>
                  <a:gd name="connsiteY119" fmla="*/ 7419974 h 7783311"/>
                  <a:gd name="connsiteX120" fmla="*/ 4343400 w 4344841"/>
                  <a:gd name="connsiteY120" fmla="*/ 6457949 h 7783311"/>
                  <a:gd name="connsiteX121" fmla="*/ 4010025 w 4344841"/>
                  <a:gd name="connsiteY121" fmla="*/ 5686425 h 7783311"/>
                  <a:gd name="connsiteX122" fmla="*/ 2000250 w 4344841"/>
                  <a:gd name="connsiteY122" fmla="*/ 2714625 h 7783311"/>
                  <a:gd name="connsiteX123" fmla="*/ 2533650 w 4344841"/>
                  <a:gd name="connsiteY123" fmla="*/ 609600 h 7783311"/>
                  <a:gd name="connsiteX124" fmla="*/ 438150 w 4344841"/>
                  <a:gd name="connsiteY124" fmla="*/ 0 h 7783311"/>
                  <a:gd name="connsiteX0" fmla="*/ 438150 w 4344841"/>
                  <a:gd name="connsiteY0" fmla="*/ 0 h 7783311"/>
                  <a:gd name="connsiteX1" fmla="*/ 390525 w 4344841"/>
                  <a:gd name="connsiteY1" fmla="*/ 85725 h 7783311"/>
                  <a:gd name="connsiteX2" fmla="*/ 342900 w 4344841"/>
                  <a:gd name="connsiteY2" fmla="*/ 114300 h 7783311"/>
                  <a:gd name="connsiteX3" fmla="*/ 371475 w 4344841"/>
                  <a:gd name="connsiteY3" fmla="*/ 180975 h 7783311"/>
                  <a:gd name="connsiteX4" fmla="*/ 409575 w 4344841"/>
                  <a:gd name="connsiteY4" fmla="*/ 190500 h 7783311"/>
                  <a:gd name="connsiteX5" fmla="*/ 419100 w 4344841"/>
                  <a:gd name="connsiteY5" fmla="*/ 314325 h 7783311"/>
                  <a:gd name="connsiteX6" fmla="*/ 361950 w 4344841"/>
                  <a:gd name="connsiteY6" fmla="*/ 438150 h 7783311"/>
                  <a:gd name="connsiteX7" fmla="*/ 314325 w 4344841"/>
                  <a:gd name="connsiteY7" fmla="*/ 542925 h 7783311"/>
                  <a:gd name="connsiteX8" fmla="*/ 266700 w 4344841"/>
                  <a:gd name="connsiteY8" fmla="*/ 609600 h 7783311"/>
                  <a:gd name="connsiteX9" fmla="*/ 238125 w 4344841"/>
                  <a:gd name="connsiteY9" fmla="*/ 695325 h 7783311"/>
                  <a:gd name="connsiteX10" fmla="*/ 200025 w 4344841"/>
                  <a:gd name="connsiteY10" fmla="*/ 733425 h 7783311"/>
                  <a:gd name="connsiteX11" fmla="*/ 228600 w 4344841"/>
                  <a:gd name="connsiteY11" fmla="*/ 800100 h 7783311"/>
                  <a:gd name="connsiteX12" fmla="*/ 142875 w 4344841"/>
                  <a:gd name="connsiteY12" fmla="*/ 885825 h 7783311"/>
                  <a:gd name="connsiteX13" fmla="*/ 76200 w 4344841"/>
                  <a:gd name="connsiteY13" fmla="*/ 904875 h 7783311"/>
                  <a:gd name="connsiteX14" fmla="*/ 9525 w 4344841"/>
                  <a:gd name="connsiteY14" fmla="*/ 1038225 h 7783311"/>
                  <a:gd name="connsiteX15" fmla="*/ 0 w 4344841"/>
                  <a:gd name="connsiteY15" fmla="*/ 1076325 h 7783311"/>
                  <a:gd name="connsiteX16" fmla="*/ 0 w 4344841"/>
                  <a:gd name="connsiteY16" fmla="*/ 1133475 h 7783311"/>
                  <a:gd name="connsiteX17" fmla="*/ 19050 w 4344841"/>
                  <a:gd name="connsiteY17" fmla="*/ 1228725 h 7783311"/>
                  <a:gd name="connsiteX18" fmla="*/ 142875 w 4344841"/>
                  <a:gd name="connsiteY18" fmla="*/ 1457325 h 7783311"/>
                  <a:gd name="connsiteX19" fmla="*/ 142875 w 4344841"/>
                  <a:gd name="connsiteY19" fmla="*/ 1571625 h 7783311"/>
                  <a:gd name="connsiteX20" fmla="*/ 161925 w 4344841"/>
                  <a:gd name="connsiteY20" fmla="*/ 1724025 h 7783311"/>
                  <a:gd name="connsiteX21" fmla="*/ 114300 w 4344841"/>
                  <a:gd name="connsiteY21" fmla="*/ 1819275 h 7783311"/>
                  <a:gd name="connsiteX22" fmla="*/ 38100 w 4344841"/>
                  <a:gd name="connsiteY22" fmla="*/ 1943100 h 7783311"/>
                  <a:gd name="connsiteX23" fmla="*/ 85725 w 4344841"/>
                  <a:gd name="connsiteY23" fmla="*/ 2057400 h 7783311"/>
                  <a:gd name="connsiteX24" fmla="*/ 38100 w 4344841"/>
                  <a:gd name="connsiteY24" fmla="*/ 2162175 h 7783311"/>
                  <a:gd name="connsiteX25" fmla="*/ 28575 w 4344841"/>
                  <a:gd name="connsiteY25" fmla="*/ 2200275 h 7783311"/>
                  <a:gd name="connsiteX26" fmla="*/ 85725 w 4344841"/>
                  <a:gd name="connsiteY26" fmla="*/ 2333625 h 7783311"/>
                  <a:gd name="connsiteX27" fmla="*/ 152400 w 4344841"/>
                  <a:gd name="connsiteY27" fmla="*/ 2438400 h 7783311"/>
                  <a:gd name="connsiteX28" fmla="*/ 180975 w 4344841"/>
                  <a:gd name="connsiteY28" fmla="*/ 2495550 h 7783311"/>
                  <a:gd name="connsiteX29" fmla="*/ 209550 w 4344841"/>
                  <a:gd name="connsiteY29" fmla="*/ 2581275 h 7783311"/>
                  <a:gd name="connsiteX30" fmla="*/ 285750 w 4344841"/>
                  <a:gd name="connsiteY30" fmla="*/ 2667000 h 7783311"/>
                  <a:gd name="connsiteX31" fmla="*/ 247650 w 4344841"/>
                  <a:gd name="connsiteY31" fmla="*/ 2743200 h 7783311"/>
                  <a:gd name="connsiteX32" fmla="*/ 314325 w 4344841"/>
                  <a:gd name="connsiteY32" fmla="*/ 2828925 h 7783311"/>
                  <a:gd name="connsiteX33" fmla="*/ 323850 w 4344841"/>
                  <a:gd name="connsiteY33" fmla="*/ 2914650 h 7783311"/>
                  <a:gd name="connsiteX34" fmla="*/ 304800 w 4344841"/>
                  <a:gd name="connsiteY34" fmla="*/ 2962275 h 7783311"/>
                  <a:gd name="connsiteX35" fmla="*/ 266700 w 4344841"/>
                  <a:gd name="connsiteY35" fmla="*/ 2914650 h 7783311"/>
                  <a:gd name="connsiteX36" fmla="*/ 238125 w 4344841"/>
                  <a:gd name="connsiteY36" fmla="*/ 2895600 h 7783311"/>
                  <a:gd name="connsiteX37" fmla="*/ 428625 w 4344841"/>
                  <a:gd name="connsiteY37" fmla="*/ 3105150 h 7783311"/>
                  <a:gd name="connsiteX38" fmla="*/ 466725 w 4344841"/>
                  <a:gd name="connsiteY38" fmla="*/ 3057525 h 7783311"/>
                  <a:gd name="connsiteX39" fmla="*/ 495300 w 4344841"/>
                  <a:gd name="connsiteY39" fmla="*/ 2981325 h 7783311"/>
                  <a:gd name="connsiteX40" fmla="*/ 523875 w 4344841"/>
                  <a:gd name="connsiteY40" fmla="*/ 2914650 h 7783311"/>
                  <a:gd name="connsiteX41" fmla="*/ 619125 w 4344841"/>
                  <a:gd name="connsiteY41" fmla="*/ 2914650 h 7783311"/>
                  <a:gd name="connsiteX42" fmla="*/ 647700 w 4344841"/>
                  <a:gd name="connsiteY42" fmla="*/ 2952750 h 7783311"/>
                  <a:gd name="connsiteX43" fmla="*/ 647700 w 4344841"/>
                  <a:gd name="connsiteY43" fmla="*/ 3009900 h 7783311"/>
                  <a:gd name="connsiteX44" fmla="*/ 742950 w 4344841"/>
                  <a:gd name="connsiteY44" fmla="*/ 3009900 h 7783311"/>
                  <a:gd name="connsiteX45" fmla="*/ 771525 w 4344841"/>
                  <a:gd name="connsiteY45" fmla="*/ 2981325 h 7783311"/>
                  <a:gd name="connsiteX46" fmla="*/ 847725 w 4344841"/>
                  <a:gd name="connsiteY46" fmla="*/ 3067050 h 7783311"/>
                  <a:gd name="connsiteX47" fmla="*/ 885825 w 4344841"/>
                  <a:gd name="connsiteY47" fmla="*/ 3038475 h 7783311"/>
                  <a:gd name="connsiteX48" fmla="*/ 971550 w 4344841"/>
                  <a:gd name="connsiteY48" fmla="*/ 2990850 h 7783311"/>
                  <a:gd name="connsiteX49" fmla="*/ 981075 w 4344841"/>
                  <a:gd name="connsiteY49" fmla="*/ 3067050 h 7783311"/>
                  <a:gd name="connsiteX50" fmla="*/ 1028700 w 4344841"/>
                  <a:gd name="connsiteY50" fmla="*/ 3114675 h 7783311"/>
                  <a:gd name="connsiteX51" fmla="*/ 1076325 w 4344841"/>
                  <a:gd name="connsiteY51" fmla="*/ 3171825 h 7783311"/>
                  <a:gd name="connsiteX52" fmla="*/ 1076325 w 4344841"/>
                  <a:gd name="connsiteY52" fmla="*/ 3171825 h 7783311"/>
                  <a:gd name="connsiteX53" fmla="*/ 1095375 w 4344841"/>
                  <a:gd name="connsiteY53" fmla="*/ 3248025 h 7783311"/>
                  <a:gd name="connsiteX54" fmla="*/ 1038225 w 4344841"/>
                  <a:gd name="connsiteY54" fmla="*/ 3248025 h 7783311"/>
                  <a:gd name="connsiteX55" fmla="*/ 971550 w 4344841"/>
                  <a:gd name="connsiteY55" fmla="*/ 3190875 h 7783311"/>
                  <a:gd name="connsiteX56" fmla="*/ 990600 w 4344841"/>
                  <a:gd name="connsiteY56" fmla="*/ 3162300 h 7783311"/>
                  <a:gd name="connsiteX57" fmla="*/ 962025 w 4344841"/>
                  <a:gd name="connsiteY57" fmla="*/ 3143250 h 7783311"/>
                  <a:gd name="connsiteX58" fmla="*/ 923925 w 4344841"/>
                  <a:gd name="connsiteY58" fmla="*/ 3181350 h 7783311"/>
                  <a:gd name="connsiteX59" fmla="*/ 800100 w 4344841"/>
                  <a:gd name="connsiteY59" fmla="*/ 3143250 h 7783311"/>
                  <a:gd name="connsiteX60" fmla="*/ 742950 w 4344841"/>
                  <a:gd name="connsiteY60" fmla="*/ 3105150 h 7783311"/>
                  <a:gd name="connsiteX61" fmla="*/ 676275 w 4344841"/>
                  <a:gd name="connsiteY61" fmla="*/ 3105150 h 7783311"/>
                  <a:gd name="connsiteX62" fmla="*/ 619125 w 4344841"/>
                  <a:gd name="connsiteY62" fmla="*/ 3086100 h 7783311"/>
                  <a:gd name="connsiteX63" fmla="*/ 552450 w 4344841"/>
                  <a:gd name="connsiteY63" fmla="*/ 3076575 h 7783311"/>
                  <a:gd name="connsiteX64" fmla="*/ 561975 w 4344841"/>
                  <a:gd name="connsiteY64" fmla="*/ 3152775 h 7783311"/>
                  <a:gd name="connsiteX65" fmla="*/ 590550 w 4344841"/>
                  <a:gd name="connsiteY65" fmla="*/ 3200400 h 7783311"/>
                  <a:gd name="connsiteX66" fmla="*/ 590550 w 4344841"/>
                  <a:gd name="connsiteY66" fmla="*/ 3257550 h 7783311"/>
                  <a:gd name="connsiteX67" fmla="*/ 638175 w 4344841"/>
                  <a:gd name="connsiteY67" fmla="*/ 3314700 h 7783311"/>
                  <a:gd name="connsiteX68" fmla="*/ 609600 w 4344841"/>
                  <a:gd name="connsiteY68" fmla="*/ 3400425 h 7783311"/>
                  <a:gd name="connsiteX69" fmla="*/ 657225 w 4344841"/>
                  <a:gd name="connsiteY69" fmla="*/ 3476625 h 7783311"/>
                  <a:gd name="connsiteX70" fmla="*/ 695325 w 4344841"/>
                  <a:gd name="connsiteY70" fmla="*/ 3514725 h 7783311"/>
                  <a:gd name="connsiteX71" fmla="*/ 695325 w 4344841"/>
                  <a:gd name="connsiteY71" fmla="*/ 3514725 h 7783311"/>
                  <a:gd name="connsiteX72" fmla="*/ 571500 w 4344841"/>
                  <a:gd name="connsiteY72" fmla="*/ 3514725 h 7783311"/>
                  <a:gd name="connsiteX73" fmla="*/ 542925 w 4344841"/>
                  <a:gd name="connsiteY73" fmla="*/ 3419475 h 7783311"/>
                  <a:gd name="connsiteX74" fmla="*/ 504825 w 4344841"/>
                  <a:gd name="connsiteY74" fmla="*/ 3390900 h 7783311"/>
                  <a:gd name="connsiteX75" fmla="*/ 476250 w 4344841"/>
                  <a:gd name="connsiteY75" fmla="*/ 3343275 h 7783311"/>
                  <a:gd name="connsiteX76" fmla="*/ 476250 w 4344841"/>
                  <a:gd name="connsiteY76" fmla="*/ 3228975 h 7783311"/>
                  <a:gd name="connsiteX77" fmla="*/ 438150 w 4344841"/>
                  <a:gd name="connsiteY77" fmla="*/ 3190875 h 7783311"/>
                  <a:gd name="connsiteX78" fmla="*/ 447675 w 4344841"/>
                  <a:gd name="connsiteY78" fmla="*/ 3286125 h 7783311"/>
                  <a:gd name="connsiteX79" fmla="*/ 400050 w 4344841"/>
                  <a:gd name="connsiteY79" fmla="*/ 3371850 h 7783311"/>
                  <a:gd name="connsiteX80" fmla="*/ 409575 w 4344841"/>
                  <a:gd name="connsiteY80" fmla="*/ 3400425 h 7783311"/>
                  <a:gd name="connsiteX81" fmla="*/ 419100 w 4344841"/>
                  <a:gd name="connsiteY81" fmla="*/ 3429000 h 7783311"/>
                  <a:gd name="connsiteX82" fmla="*/ 419100 w 4344841"/>
                  <a:gd name="connsiteY82" fmla="*/ 3505200 h 7783311"/>
                  <a:gd name="connsiteX83" fmla="*/ 400050 w 4344841"/>
                  <a:gd name="connsiteY83" fmla="*/ 3600450 h 7783311"/>
                  <a:gd name="connsiteX84" fmla="*/ 428625 w 4344841"/>
                  <a:gd name="connsiteY84" fmla="*/ 3686175 h 7783311"/>
                  <a:gd name="connsiteX85" fmla="*/ 504825 w 4344841"/>
                  <a:gd name="connsiteY85" fmla="*/ 3810000 h 7783311"/>
                  <a:gd name="connsiteX86" fmla="*/ 590550 w 4344841"/>
                  <a:gd name="connsiteY86" fmla="*/ 3838575 h 7783311"/>
                  <a:gd name="connsiteX87" fmla="*/ 657225 w 4344841"/>
                  <a:gd name="connsiteY87" fmla="*/ 3876675 h 7783311"/>
                  <a:gd name="connsiteX88" fmla="*/ 666750 w 4344841"/>
                  <a:gd name="connsiteY88" fmla="*/ 3990975 h 7783311"/>
                  <a:gd name="connsiteX89" fmla="*/ 666750 w 4344841"/>
                  <a:gd name="connsiteY89" fmla="*/ 4057650 h 7783311"/>
                  <a:gd name="connsiteX90" fmla="*/ 657225 w 4344841"/>
                  <a:gd name="connsiteY90" fmla="*/ 4124325 h 7783311"/>
                  <a:gd name="connsiteX91" fmla="*/ 590550 w 4344841"/>
                  <a:gd name="connsiteY91" fmla="*/ 4152900 h 7783311"/>
                  <a:gd name="connsiteX92" fmla="*/ 504825 w 4344841"/>
                  <a:gd name="connsiteY92" fmla="*/ 4152900 h 7783311"/>
                  <a:gd name="connsiteX93" fmla="*/ 514350 w 4344841"/>
                  <a:gd name="connsiteY93" fmla="*/ 4229100 h 7783311"/>
                  <a:gd name="connsiteX94" fmla="*/ 514350 w 4344841"/>
                  <a:gd name="connsiteY94" fmla="*/ 4305300 h 7783311"/>
                  <a:gd name="connsiteX95" fmla="*/ 542925 w 4344841"/>
                  <a:gd name="connsiteY95" fmla="*/ 4410075 h 7783311"/>
                  <a:gd name="connsiteX96" fmla="*/ 666750 w 4344841"/>
                  <a:gd name="connsiteY96" fmla="*/ 4514850 h 7783311"/>
                  <a:gd name="connsiteX97" fmla="*/ 647700 w 4344841"/>
                  <a:gd name="connsiteY97" fmla="*/ 4581525 h 7783311"/>
                  <a:gd name="connsiteX98" fmla="*/ 695325 w 4344841"/>
                  <a:gd name="connsiteY98" fmla="*/ 4638675 h 7783311"/>
                  <a:gd name="connsiteX99" fmla="*/ 685800 w 4344841"/>
                  <a:gd name="connsiteY99" fmla="*/ 4724400 h 7783311"/>
                  <a:gd name="connsiteX100" fmla="*/ 714375 w 4344841"/>
                  <a:gd name="connsiteY100" fmla="*/ 4781550 h 7783311"/>
                  <a:gd name="connsiteX101" fmla="*/ 723900 w 4344841"/>
                  <a:gd name="connsiteY101" fmla="*/ 4848225 h 7783311"/>
                  <a:gd name="connsiteX102" fmla="*/ 790575 w 4344841"/>
                  <a:gd name="connsiteY102" fmla="*/ 4914900 h 7783311"/>
                  <a:gd name="connsiteX103" fmla="*/ 809625 w 4344841"/>
                  <a:gd name="connsiteY103" fmla="*/ 4972050 h 7783311"/>
                  <a:gd name="connsiteX104" fmla="*/ 847725 w 4344841"/>
                  <a:gd name="connsiteY104" fmla="*/ 5057775 h 7783311"/>
                  <a:gd name="connsiteX105" fmla="*/ 885825 w 4344841"/>
                  <a:gd name="connsiteY105" fmla="*/ 5114925 h 7783311"/>
                  <a:gd name="connsiteX106" fmla="*/ 933450 w 4344841"/>
                  <a:gd name="connsiteY106" fmla="*/ 5153025 h 7783311"/>
                  <a:gd name="connsiteX107" fmla="*/ 942975 w 4344841"/>
                  <a:gd name="connsiteY107" fmla="*/ 5200650 h 7783311"/>
                  <a:gd name="connsiteX108" fmla="*/ 942975 w 4344841"/>
                  <a:gd name="connsiteY108" fmla="*/ 5200650 h 7783311"/>
                  <a:gd name="connsiteX109" fmla="*/ 857250 w 4344841"/>
                  <a:gd name="connsiteY109" fmla="*/ 5267325 h 7783311"/>
                  <a:gd name="connsiteX110" fmla="*/ 952500 w 4344841"/>
                  <a:gd name="connsiteY110" fmla="*/ 5305425 h 7783311"/>
                  <a:gd name="connsiteX111" fmla="*/ 1019175 w 4344841"/>
                  <a:gd name="connsiteY111" fmla="*/ 5362575 h 7783311"/>
                  <a:gd name="connsiteX112" fmla="*/ 981075 w 4344841"/>
                  <a:gd name="connsiteY112" fmla="*/ 5448300 h 7783311"/>
                  <a:gd name="connsiteX113" fmla="*/ 923925 w 4344841"/>
                  <a:gd name="connsiteY113" fmla="*/ 5486400 h 7783311"/>
                  <a:gd name="connsiteX114" fmla="*/ 952500 w 4344841"/>
                  <a:gd name="connsiteY114" fmla="*/ 5572125 h 7783311"/>
                  <a:gd name="connsiteX115" fmla="*/ 933450 w 4344841"/>
                  <a:gd name="connsiteY115" fmla="*/ 5667375 h 7783311"/>
                  <a:gd name="connsiteX116" fmla="*/ 933450 w 4344841"/>
                  <a:gd name="connsiteY116" fmla="*/ 5667375 h 7783311"/>
                  <a:gd name="connsiteX117" fmla="*/ 933450 w 4344841"/>
                  <a:gd name="connsiteY117" fmla="*/ 5743574 h 7783311"/>
                  <a:gd name="connsiteX118" fmla="*/ 981075 w 4344841"/>
                  <a:gd name="connsiteY118" fmla="*/ 5857874 h 7783311"/>
                  <a:gd name="connsiteX119" fmla="*/ 2676525 w 4344841"/>
                  <a:gd name="connsiteY119" fmla="*/ 7696200 h 7783311"/>
                  <a:gd name="connsiteX120" fmla="*/ 4067175 w 4344841"/>
                  <a:gd name="connsiteY120" fmla="*/ 7419974 h 7783311"/>
                  <a:gd name="connsiteX121" fmla="*/ 4343400 w 4344841"/>
                  <a:gd name="connsiteY121" fmla="*/ 6457949 h 7783311"/>
                  <a:gd name="connsiteX122" fmla="*/ 4010025 w 4344841"/>
                  <a:gd name="connsiteY122" fmla="*/ 5686425 h 7783311"/>
                  <a:gd name="connsiteX123" fmla="*/ 2000250 w 4344841"/>
                  <a:gd name="connsiteY123" fmla="*/ 2714625 h 7783311"/>
                  <a:gd name="connsiteX124" fmla="*/ 2533650 w 4344841"/>
                  <a:gd name="connsiteY124" fmla="*/ 609600 h 7783311"/>
                  <a:gd name="connsiteX125" fmla="*/ 438150 w 4344841"/>
                  <a:gd name="connsiteY125" fmla="*/ 0 h 7783311"/>
                  <a:gd name="connsiteX0" fmla="*/ 438150 w 4344841"/>
                  <a:gd name="connsiteY0" fmla="*/ 0 h 7783311"/>
                  <a:gd name="connsiteX1" fmla="*/ 390525 w 4344841"/>
                  <a:gd name="connsiteY1" fmla="*/ 85725 h 7783311"/>
                  <a:gd name="connsiteX2" fmla="*/ 342900 w 4344841"/>
                  <a:gd name="connsiteY2" fmla="*/ 114300 h 7783311"/>
                  <a:gd name="connsiteX3" fmla="*/ 371475 w 4344841"/>
                  <a:gd name="connsiteY3" fmla="*/ 180975 h 7783311"/>
                  <a:gd name="connsiteX4" fmla="*/ 409575 w 4344841"/>
                  <a:gd name="connsiteY4" fmla="*/ 190500 h 7783311"/>
                  <a:gd name="connsiteX5" fmla="*/ 419100 w 4344841"/>
                  <a:gd name="connsiteY5" fmla="*/ 314325 h 7783311"/>
                  <a:gd name="connsiteX6" fmla="*/ 361950 w 4344841"/>
                  <a:gd name="connsiteY6" fmla="*/ 438150 h 7783311"/>
                  <a:gd name="connsiteX7" fmla="*/ 314325 w 4344841"/>
                  <a:gd name="connsiteY7" fmla="*/ 542925 h 7783311"/>
                  <a:gd name="connsiteX8" fmla="*/ 266700 w 4344841"/>
                  <a:gd name="connsiteY8" fmla="*/ 609600 h 7783311"/>
                  <a:gd name="connsiteX9" fmla="*/ 238125 w 4344841"/>
                  <a:gd name="connsiteY9" fmla="*/ 695325 h 7783311"/>
                  <a:gd name="connsiteX10" fmla="*/ 200025 w 4344841"/>
                  <a:gd name="connsiteY10" fmla="*/ 733425 h 7783311"/>
                  <a:gd name="connsiteX11" fmla="*/ 228600 w 4344841"/>
                  <a:gd name="connsiteY11" fmla="*/ 800100 h 7783311"/>
                  <a:gd name="connsiteX12" fmla="*/ 142875 w 4344841"/>
                  <a:gd name="connsiteY12" fmla="*/ 885825 h 7783311"/>
                  <a:gd name="connsiteX13" fmla="*/ 76200 w 4344841"/>
                  <a:gd name="connsiteY13" fmla="*/ 904875 h 7783311"/>
                  <a:gd name="connsiteX14" fmla="*/ 9525 w 4344841"/>
                  <a:gd name="connsiteY14" fmla="*/ 1038225 h 7783311"/>
                  <a:gd name="connsiteX15" fmla="*/ 0 w 4344841"/>
                  <a:gd name="connsiteY15" fmla="*/ 1076325 h 7783311"/>
                  <a:gd name="connsiteX16" fmla="*/ 0 w 4344841"/>
                  <a:gd name="connsiteY16" fmla="*/ 1133475 h 7783311"/>
                  <a:gd name="connsiteX17" fmla="*/ 19050 w 4344841"/>
                  <a:gd name="connsiteY17" fmla="*/ 1228725 h 7783311"/>
                  <a:gd name="connsiteX18" fmla="*/ 142875 w 4344841"/>
                  <a:gd name="connsiteY18" fmla="*/ 1457325 h 7783311"/>
                  <a:gd name="connsiteX19" fmla="*/ 142875 w 4344841"/>
                  <a:gd name="connsiteY19" fmla="*/ 1571625 h 7783311"/>
                  <a:gd name="connsiteX20" fmla="*/ 161925 w 4344841"/>
                  <a:gd name="connsiteY20" fmla="*/ 1724025 h 7783311"/>
                  <a:gd name="connsiteX21" fmla="*/ 114300 w 4344841"/>
                  <a:gd name="connsiteY21" fmla="*/ 1819275 h 7783311"/>
                  <a:gd name="connsiteX22" fmla="*/ 38100 w 4344841"/>
                  <a:gd name="connsiteY22" fmla="*/ 1943100 h 7783311"/>
                  <a:gd name="connsiteX23" fmla="*/ 85725 w 4344841"/>
                  <a:gd name="connsiteY23" fmla="*/ 2057400 h 7783311"/>
                  <a:gd name="connsiteX24" fmla="*/ 38100 w 4344841"/>
                  <a:gd name="connsiteY24" fmla="*/ 2162175 h 7783311"/>
                  <a:gd name="connsiteX25" fmla="*/ 28575 w 4344841"/>
                  <a:gd name="connsiteY25" fmla="*/ 2200275 h 7783311"/>
                  <a:gd name="connsiteX26" fmla="*/ 85725 w 4344841"/>
                  <a:gd name="connsiteY26" fmla="*/ 2333625 h 7783311"/>
                  <a:gd name="connsiteX27" fmla="*/ 152400 w 4344841"/>
                  <a:gd name="connsiteY27" fmla="*/ 2438400 h 7783311"/>
                  <a:gd name="connsiteX28" fmla="*/ 180975 w 4344841"/>
                  <a:gd name="connsiteY28" fmla="*/ 2495550 h 7783311"/>
                  <a:gd name="connsiteX29" fmla="*/ 209550 w 4344841"/>
                  <a:gd name="connsiteY29" fmla="*/ 2581275 h 7783311"/>
                  <a:gd name="connsiteX30" fmla="*/ 285750 w 4344841"/>
                  <a:gd name="connsiteY30" fmla="*/ 2667000 h 7783311"/>
                  <a:gd name="connsiteX31" fmla="*/ 247650 w 4344841"/>
                  <a:gd name="connsiteY31" fmla="*/ 2743200 h 7783311"/>
                  <a:gd name="connsiteX32" fmla="*/ 314325 w 4344841"/>
                  <a:gd name="connsiteY32" fmla="*/ 2828925 h 7783311"/>
                  <a:gd name="connsiteX33" fmla="*/ 323850 w 4344841"/>
                  <a:gd name="connsiteY33" fmla="*/ 2914650 h 7783311"/>
                  <a:gd name="connsiteX34" fmla="*/ 304800 w 4344841"/>
                  <a:gd name="connsiteY34" fmla="*/ 2962275 h 7783311"/>
                  <a:gd name="connsiteX35" fmla="*/ 266700 w 4344841"/>
                  <a:gd name="connsiteY35" fmla="*/ 2914650 h 7783311"/>
                  <a:gd name="connsiteX36" fmla="*/ 238125 w 4344841"/>
                  <a:gd name="connsiteY36" fmla="*/ 2895600 h 7783311"/>
                  <a:gd name="connsiteX37" fmla="*/ 428625 w 4344841"/>
                  <a:gd name="connsiteY37" fmla="*/ 3105150 h 7783311"/>
                  <a:gd name="connsiteX38" fmla="*/ 466725 w 4344841"/>
                  <a:gd name="connsiteY38" fmla="*/ 3057525 h 7783311"/>
                  <a:gd name="connsiteX39" fmla="*/ 495300 w 4344841"/>
                  <a:gd name="connsiteY39" fmla="*/ 2981325 h 7783311"/>
                  <a:gd name="connsiteX40" fmla="*/ 523875 w 4344841"/>
                  <a:gd name="connsiteY40" fmla="*/ 2914650 h 7783311"/>
                  <a:gd name="connsiteX41" fmla="*/ 619125 w 4344841"/>
                  <a:gd name="connsiteY41" fmla="*/ 2914650 h 7783311"/>
                  <a:gd name="connsiteX42" fmla="*/ 647700 w 4344841"/>
                  <a:gd name="connsiteY42" fmla="*/ 2952750 h 7783311"/>
                  <a:gd name="connsiteX43" fmla="*/ 647700 w 4344841"/>
                  <a:gd name="connsiteY43" fmla="*/ 3009900 h 7783311"/>
                  <a:gd name="connsiteX44" fmla="*/ 742950 w 4344841"/>
                  <a:gd name="connsiteY44" fmla="*/ 3009900 h 7783311"/>
                  <a:gd name="connsiteX45" fmla="*/ 771525 w 4344841"/>
                  <a:gd name="connsiteY45" fmla="*/ 2981325 h 7783311"/>
                  <a:gd name="connsiteX46" fmla="*/ 847725 w 4344841"/>
                  <a:gd name="connsiteY46" fmla="*/ 3067050 h 7783311"/>
                  <a:gd name="connsiteX47" fmla="*/ 885825 w 4344841"/>
                  <a:gd name="connsiteY47" fmla="*/ 3038475 h 7783311"/>
                  <a:gd name="connsiteX48" fmla="*/ 971550 w 4344841"/>
                  <a:gd name="connsiteY48" fmla="*/ 2990850 h 7783311"/>
                  <a:gd name="connsiteX49" fmla="*/ 981075 w 4344841"/>
                  <a:gd name="connsiteY49" fmla="*/ 3067050 h 7783311"/>
                  <a:gd name="connsiteX50" fmla="*/ 1028700 w 4344841"/>
                  <a:gd name="connsiteY50" fmla="*/ 3114675 h 7783311"/>
                  <a:gd name="connsiteX51" fmla="*/ 1076325 w 4344841"/>
                  <a:gd name="connsiteY51" fmla="*/ 3171825 h 7783311"/>
                  <a:gd name="connsiteX52" fmla="*/ 1076325 w 4344841"/>
                  <a:gd name="connsiteY52" fmla="*/ 3171825 h 7783311"/>
                  <a:gd name="connsiteX53" fmla="*/ 1095375 w 4344841"/>
                  <a:gd name="connsiteY53" fmla="*/ 3248025 h 7783311"/>
                  <a:gd name="connsiteX54" fmla="*/ 1038225 w 4344841"/>
                  <a:gd name="connsiteY54" fmla="*/ 3248025 h 7783311"/>
                  <a:gd name="connsiteX55" fmla="*/ 971550 w 4344841"/>
                  <a:gd name="connsiteY55" fmla="*/ 3190875 h 7783311"/>
                  <a:gd name="connsiteX56" fmla="*/ 990600 w 4344841"/>
                  <a:gd name="connsiteY56" fmla="*/ 3162300 h 7783311"/>
                  <a:gd name="connsiteX57" fmla="*/ 962025 w 4344841"/>
                  <a:gd name="connsiteY57" fmla="*/ 3143250 h 7783311"/>
                  <a:gd name="connsiteX58" fmla="*/ 923925 w 4344841"/>
                  <a:gd name="connsiteY58" fmla="*/ 3181350 h 7783311"/>
                  <a:gd name="connsiteX59" fmla="*/ 800100 w 4344841"/>
                  <a:gd name="connsiteY59" fmla="*/ 3143250 h 7783311"/>
                  <a:gd name="connsiteX60" fmla="*/ 742950 w 4344841"/>
                  <a:gd name="connsiteY60" fmla="*/ 3105150 h 7783311"/>
                  <a:gd name="connsiteX61" fmla="*/ 676275 w 4344841"/>
                  <a:gd name="connsiteY61" fmla="*/ 3105150 h 7783311"/>
                  <a:gd name="connsiteX62" fmla="*/ 619125 w 4344841"/>
                  <a:gd name="connsiteY62" fmla="*/ 3086100 h 7783311"/>
                  <a:gd name="connsiteX63" fmla="*/ 552450 w 4344841"/>
                  <a:gd name="connsiteY63" fmla="*/ 3076575 h 7783311"/>
                  <a:gd name="connsiteX64" fmla="*/ 561975 w 4344841"/>
                  <a:gd name="connsiteY64" fmla="*/ 3152775 h 7783311"/>
                  <a:gd name="connsiteX65" fmla="*/ 590550 w 4344841"/>
                  <a:gd name="connsiteY65" fmla="*/ 3200400 h 7783311"/>
                  <a:gd name="connsiteX66" fmla="*/ 590550 w 4344841"/>
                  <a:gd name="connsiteY66" fmla="*/ 3257550 h 7783311"/>
                  <a:gd name="connsiteX67" fmla="*/ 638175 w 4344841"/>
                  <a:gd name="connsiteY67" fmla="*/ 3314700 h 7783311"/>
                  <a:gd name="connsiteX68" fmla="*/ 609600 w 4344841"/>
                  <a:gd name="connsiteY68" fmla="*/ 3400425 h 7783311"/>
                  <a:gd name="connsiteX69" fmla="*/ 657225 w 4344841"/>
                  <a:gd name="connsiteY69" fmla="*/ 3476625 h 7783311"/>
                  <a:gd name="connsiteX70" fmla="*/ 695325 w 4344841"/>
                  <a:gd name="connsiteY70" fmla="*/ 3514725 h 7783311"/>
                  <a:gd name="connsiteX71" fmla="*/ 695325 w 4344841"/>
                  <a:gd name="connsiteY71" fmla="*/ 3514725 h 7783311"/>
                  <a:gd name="connsiteX72" fmla="*/ 571500 w 4344841"/>
                  <a:gd name="connsiteY72" fmla="*/ 3514725 h 7783311"/>
                  <a:gd name="connsiteX73" fmla="*/ 542925 w 4344841"/>
                  <a:gd name="connsiteY73" fmla="*/ 3419475 h 7783311"/>
                  <a:gd name="connsiteX74" fmla="*/ 504825 w 4344841"/>
                  <a:gd name="connsiteY74" fmla="*/ 3390900 h 7783311"/>
                  <a:gd name="connsiteX75" fmla="*/ 476250 w 4344841"/>
                  <a:gd name="connsiteY75" fmla="*/ 3343275 h 7783311"/>
                  <a:gd name="connsiteX76" fmla="*/ 476250 w 4344841"/>
                  <a:gd name="connsiteY76" fmla="*/ 3228975 h 7783311"/>
                  <a:gd name="connsiteX77" fmla="*/ 438150 w 4344841"/>
                  <a:gd name="connsiteY77" fmla="*/ 3190875 h 7783311"/>
                  <a:gd name="connsiteX78" fmla="*/ 447675 w 4344841"/>
                  <a:gd name="connsiteY78" fmla="*/ 3286125 h 7783311"/>
                  <a:gd name="connsiteX79" fmla="*/ 400050 w 4344841"/>
                  <a:gd name="connsiteY79" fmla="*/ 3371850 h 7783311"/>
                  <a:gd name="connsiteX80" fmla="*/ 409575 w 4344841"/>
                  <a:gd name="connsiteY80" fmla="*/ 3400425 h 7783311"/>
                  <a:gd name="connsiteX81" fmla="*/ 419100 w 4344841"/>
                  <a:gd name="connsiteY81" fmla="*/ 3429000 h 7783311"/>
                  <a:gd name="connsiteX82" fmla="*/ 419100 w 4344841"/>
                  <a:gd name="connsiteY82" fmla="*/ 3505200 h 7783311"/>
                  <a:gd name="connsiteX83" fmla="*/ 400050 w 4344841"/>
                  <a:gd name="connsiteY83" fmla="*/ 3600450 h 7783311"/>
                  <a:gd name="connsiteX84" fmla="*/ 428625 w 4344841"/>
                  <a:gd name="connsiteY84" fmla="*/ 3686175 h 7783311"/>
                  <a:gd name="connsiteX85" fmla="*/ 504825 w 4344841"/>
                  <a:gd name="connsiteY85" fmla="*/ 3810000 h 7783311"/>
                  <a:gd name="connsiteX86" fmla="*/ 590550 w 4344841"/>
                  <a:gd name="connsiteY86" fmla="*/ 3838575 h 7783311"/>
                  <a:gd name="connsiteX87" fmla="*/ 657225 w 4344841"/>
                  <a:gd name="connsiteY87" fmla="*/ 3876675 h 7783311"/>
                  <a:gd name="connsiteX88" fmla="*/ 666750 w 4344841"/>
                  <a:gd name="connsiteY88" fmla="*/ 3990975 h 7783311"/>
                  <a:gd name="connsiteX89" fmla="*/ 666750 w 4344841"/>
                  <a:gd name="connsiteY89" fmla="*/ 4057650 h 7783311"/>
                  <a:gd name="connsiteX90" fmla="*/ 657225 w 4344841"/>
                  <a:gd name="connsiteY90" fmla="*/ 4124325 h 7783311"/>
                  <a:gd name="connsiteX91" fmla="*/ 590550 w 4344841"/>
                  <a:gd name="connsiteY91" fmla="*/ 4152900 h 7783311"/>
                  <a:gd name="connsiteX92" fmla="*/ 504825 w 4344841"/>
                  <a:gd name="connsiteY92" fmla="*/ 4152900 h 7783311"/>
                  <a:gd name="connsiteX93" fmla="*/ 514350 w 4344841"/>
                  <a:gd name="connsiteY93" fmla="*/ 4229100 h 7783311"/>
                  <a:gd name="connsiteX94" fmla="*/ 514350 w 4344841"/>
                  <a:gd name="connsiteY94" fmla="*/ 4305300 h 7783311"/>
                  <a:gd name="connsiteX95" fmla="*/ 542925 w 4344841"/>
                  <a:gd name="connsiteY95" fmla="*/ 4410075 h 7783311"/>
                  <a:gd name="connsiteX96" fmla="*/ 666750 w 4344841"/>
                  <a:gd name="connsiteY96" fmla="*/ 4514850 h 7783311"/>
                  <a:gd name="connsiteX97" fmla="*/ 647700 w 4344841"/>
                  <a:gd name="connsiteY97" fmla="*/ 4581525 h 7783311"/>
                  <a:gd name="connsiteX98" fmla="*/ 695325 w 4344841"/>
                  <a:gd name="connsiteY98" fmla="*/ 4638675 h 7783311"/>
                  <a:gd name="connsiteX99" fmla="*/ 685800 w 4344841"/>
                  <a:gd name="connsiteY99" fmla="*/ 4724400 h 7783311"/>
                  <a:gd name="connsiteX100" fmla="*/ 714375 w 4344841"/>
                  <a:gd name="connsiteY100" fmla="*/ 4781550 h 7783311"/>
                  <a:gd name="connsiteX101" fmla="*/ 723900 w 4344841"/>
                  <a:gd name="connsiteY101" fmla="*/ 4848225 h 7783311"/>
                  <a:gd name="connsiteX102" fmla="*/ 790575 w 4344841"/>
                  <a:gd name="connsiteY102" fmla="*/ 4914900 h 7783311"/>
                  <a:gd name="connsiteX103" fmla="*/ 809625 w 4344841"/>
                  <a:gd name="connsiteY103" fmla="*/ 4972050 h 7783311"/>
                  <a:gd name="connsiteX104" fmla="*/ 847725 w 4344841"/>
                  <a:gd name="connsiteY104" fmla="*/ 5057775 h 7783311"/>
                  <a:gd name="connsiteX105" fmla="*/ 885825 w 4344841"/>
                  <a:gd name="connsiteY105" fmla="*/ 5114925 h 7783311"/>
                  <a:gd name="connsiteX106" fmla="*/ 933450 w 4344841"/>
                  <a:gd name="connsiteY106" fmla="*/ 5153025 h 7783311"/>
                  <a:gd name="connsiteX107" fmla="*/ 942975 w 4344841"/>
                  <a:gd name="connsiteY107" fmla="*/ 5200650 h 7783311"/>
                  <a:gd name="connsiteX108" fmla="*/ 942975 w 4344841"/>
                  <a:gd name="connsiteY108" fmla="*/ 5200650 h 7783311"/>
                  <a:gd name="connsiteX109" fmla="*/ 857250 w 4344841"/>
                  <a:gd name="connsiteY109" fmla="*/ 5267325 h 7783311"/>
                  <a:gd name="connsiteX110" fmla="*/ 952500 w 4344841"/>
                  <a:gd name="connsiteY110" fmla="*/ 5305425 h 7783311"/>
                  <a:gd name="connsiteX111" fmla="*/ 1019175 w 4344841"/>
                  <a:gd name="connsiteY111" fmla="*/ 5362575 h 7783311"/>
                  <a:gd name="connsiteX112" fmla="*/ 981075 w 4344841"/>
                  <a:gd name="connsiteY112" fmla="*/ 5448300 h 7783311"/>
                  <a:gd name="connsiteX113" fmla="*/ 923925 w 4344841"/>
                  <a:gd name="connsiteY113" fmla="*/ 5486400 h 7783311"/>
                  <a:gd name="connsiteX114" fmla="*/ 952500 w 4344841"/>
                  <a:gd name="connsiteY114" fmla="*/ 5572125 h 7783311"/>
                  <a:gd name="connsiteX115" fmla="*/ 933450 w 4344841"/>
                  <a:gd name="connsiteY115" fmla="*/ 5667375 h 7783311"/>
                  <a:gd name="connsiteX116" fmla="*/ 933450 w 4344841"/>
                  <a:gd name="connsiteY116" fmla="*/ 5667375 h 7783311"/>
                  <a:gd name="connsiteX117" fmla="*/ 933450 w 4344841"/>
                  <a:gd name="connsiteY117" fmla="*/ 5743574 h 7783311"/>
                  <a:gd name="connsiteX118" fmla="*/ 981075 w 4344841"/>
                  <a:gd name="connsiteY118" fmla="*/ 5857874 h 7783311"/>
                  <a:gd name="connsiteX119" fmla="*/ 1295400 w 4344841"/>
                  <a:gd name="connsiteY119" fmla="*/ 6038849 h 7783311"/>
                  <a:gd name="connsiteX120" fmla="*/ 2676525 w 4344841"/>
                  <a:gd name="connsiteY120" fmla="*/ 7696200 h 7783311"/>
                  <a:gd name="connsiteX121" fmla="*/ 4067175 w 4344841"/>
                  <a:gd name="connsiteY121" fmla="*/ 7419974 h 7783311"/>
                  <a:gd name="connsiteX122" fmla="*/ 4343400 w 4344841"/>
                  <a:gd name="connsiteY122" fmla="*/ 6457949 h 7783311"/>
                  <a:gd name="connsiteX123" fmla="*/ 4010025 w 4344841"/>
                  <a:gd name="connsiteY123" fmla="*/ 5686425 h 7783311"/>
                  <a:gd name="connsiteX124" fmla="*/ 2000250 w 4344841"/>
                  <a:gd name="connsiteY124" fmla="*/ 2714625 h 7783311"/>
                  <a:gd name="connsiteX125" fmla="*/ 2533650 w 4344841"/>
                  <a:gd name="connsiteY125" fmla="*/ 609600 h 7783311"/>
                  <a:gd name="connsiteX126" fmla="*/ 438150 w 4344841"/>
                  <a:gd name="connsiteY126" fmla="*/ 0 h 7783311"/>
                  <a:gd name="connsiteX0" fmla="*/ 438150 w 4344841"/>
                  <a:gd name="connsiteY0" fmla="*/ 0 h 7783311"/>
                  <a:gd name="connsiteX1" fmla="*/ 390525 w 4344841"/>
                  <a:gd name="connsiteY1" fmla="*/ 85725 h 7783311"/>
                  <a:gd name="connsiteX2" fmla="*/ 342900 w 4344841"/>
                  <a:gd name="connsiteY2" fmla="*/ 114300 h 7783311"/>
                  <a:gd name="connsiteX3" fmla="*/ 371475 w 4344841"/>
                  <a:gd name="connsiteY3" fmla="*/ 180975 h 7783311"/>
                  <a:gd name="connsiteX4" fmla="*/ 409575 w 4344841"/>
                  <a:gd name="connsiteY4" fmla="*/ 190500 h 7783311"/>
                  <a:gd name="connsiteX5" fmla="*/ 419100 w 4344841"/>
                  <a:gd name="connsiteY5" fmla="*/ 314325 h 7783311"/>
                  <a:gd name="connsiteX6" fmla="*/ 361950 w 4344841"/>
                  <a:gd name="connsiteY6" fmla="*/ 438150 h 7783311"/>
                  <a:gd name="connsiteX7" fmla="*/ 314325 w 4344841"/>
                  <a:gd name="connsiteY7" fmla="*/ 542925 h 7783311"/>
                  <a:gd name="connsiteX8" fmla="*/ 266700 w 4344841"/>
                  <a:gd name="connsiteY8" fmla="*/ 609600 h 7783311"/>
                  <a:gd name="connsiteX9" fmla="*/ 238125 w 4344841"/>
                  <a:gd name="connsiteY9" fmla="*/ 695325 h 7783311"/>
                  <a:gd name="connsiteX10" fmla="*/ 200025 w 4344841"/>
                  <a:gd name="connsiteY10" fmla="*/ 733425 h 7783311"/>
                  <a:gd name="connsiteX11" fmla="*/ 228600 w 4344841"/>
                  <a:gd name="connsiteY11" fmla="*/ 800100 h 7783311"/>
                  <a:gd name="connsiteX12" fmla="*/ 142875 w 4344841"/>
                  <a:gd name="connsiteY12" fmla="*/ 885825 h 7783311"/>
                  <a:gd name="connsiteX13" fmla="*/ 76200 w 4344841"/>
                  <a:gd name="connsiteY13" fmla="*/ 904875 h 7783311"/>
                  <a:gd name="connsiteX14" fmla="*/ 9525 w 4344841"/>
                  <a:gd name="connsiteY14" fmla="*/ 1038225 h 7783311"/>
                  <a:gd name="connsiteX15" fmla="*/ 0 w 4344841"/>
                  <a:gd name="connsiteY15" fmla="*/ 1076325 h 7783311"/>
                  <a:gd name="connsiteX16" fmla="*/ 0 w 4344841"/>
                  <a:gd name="connsiteY16" fmla="*/ 1133475 h 7783311"/>
                  <a:gd name="connsiteX17" fmla="*/ 19050 w 4344841"/>
                  <a:gd name="connsiteY17" fmla="*/ 1228725 h 7783311"/>
                  <a:gd name="connsiteX18" fmla="*/ 142875 w 4344841"/>
                  <a:gd name="connsiteY18" fmla="*/ 1457325 h 7783311"/>
                  <a:gd name="connsiteX19" fmla="*/ 142875 w 4344841"/>
                  <a:gd name="connsiteY19" fmla="*/ 1571625 h 7783311"/>
                  <a:gd name="connsiteX20" fmla="*/ 161925 w 4344841"/>
                  <a:gd name="connsiteY20" fmla="*/ 1724025 h 7783311"/>
                  <a:gd name="connsiteX21" fmla="*/ 114300 w 4344841"/>
                  <a:gd name="connsiteY21" fmla="*/ 1819275 h 7783311"/>
                  <a:gd name="connsiteX22" fmla="*/ 38100 w 4344841"/>
                  <a:gd name="connsiteY22" fmla="*/ 1943100 h 7783311"/>
                  <a:gd name="connsiteX23" fmla="*/ 85725 w 4344841"/>
                  <a:gd name="connsiteY23" fmla="*/ 2057400 h 7783311"/>
                  <a:gd name="connsiteX24" fmla="*/ 38100 w 4344841"/>
                  <a:gd name="connsiteY24" fmla="*/ 2162175 h 7783311"/>
                  <a:gd name="connsiteX25" fmla="*/ 28575 w 4344841"/>
                  <a:gd name="connsiteY25" fmla="*/ 2200275 h 7783311"/>
                  <a:gd name="connsiteX26" fmla="*/ 85725 w 4344841"/>
                  <a:gd name="connsiteY26" fmla="*/ 2333625 h 7783311"/>
                  <a:gd name="connsiteX27" fmla="*/ 152400 w 4344841"/>
                  <a:gd name="connsiteY27" fmla="*/ 2438400 h 7783311"/>
                  <a:gd name="connsiteX28" fmla="*/ 180975 w 4344841"/>
                  <a:gd name="connsiteY28" fmla="*/ 2495550 h 7783311"/>
                  <a:gd name="connsiteX29" fmla="*/ 209550 w 4344841"/>
                  <a:gd name="connsiteY29" fmla="*/ 2581275 h 7783311"/>
                  <a:gd name="connsiteX30" fmla="*/ 285750 w 4344841"/>
                  <a:gd name="connsiteY30" fmla="*/ 2667000 h 7783311"/>
                  <a:gd name="connsiteX31" fmla="*/ 247650 w 4344841"/>
                  <a:gd name="connsiteY31" fmla="*/ 2743200 h 7783311"/>
                  <a:gd name="connsiteX32" fmla="*/ 314325 w 4344841"/>
                  <a:gd name="connsiteY32" fmla="*/ 2828925 h 7783311"/>
                  <a:gd name="connsiteX33" fmla="*/ 323850 w 4344841"/>
                  <a:gd name="connsiteY33" fmla="*/ 2914650 h 7783311"/>
                  <a:gd name="connsiteX34" fmla="*/ 304800 w 4344841"/>
                  <a:gd name="connsiteY34" fmla="*/ 2962275 h 7783311"/>
                  <a:gd name="connsiteX35" fmla="*/ 266700 w 4344841"/>
                  <a:gd name="connsiteY35" fmla="*/ 2914650 h 7783311"/>
                  <a:gd name="connsiteX36" fmla="*/ 238125 w 4344841"/>
                  <a:gd name="connsiteY36" fmla="*/ 2895600 h 7783311"/>
                  <a:gd name="connsiteX37" fmla="*/ 428625 w 4344841"/>
                  <a:gd name="connsiteY37" fmla="*/ 3105150 h 7783311"/>
                  <a:gd name="connsiteX38" fmla="*/ 466725 w 4344841"/>
                  <a:gd name="connsiteY38" fmla="*/ 3057525 h 7783311"/>
                  <a:gd name="connsiteX39" fmla="*/ 495300 w 4344841"/>
                  <a:gd name="connsiteY39" fmla="*/ 2981325 h 7783311"/>
                  <a:gd name="connsiteX40" fmla="*/ 523875 w 4344841"/>
                  <a:gd name="connsiteY40" fmla="*/ 2914650 h 7783311"/>
                  <a:gd name="connsiteX41" fmla="*/ 619125 w 4344841"/>
                  <a:gd name="connsiteY41" fmla="*/ 2914650 h 7783311"/>
                  <a:gd name="connsiteX42" fmla="*/ 647700 w 4344841"/>
                  <a:gd name="connsiteY42" fmla="*/ 2952750 h 7783311"/>
                  <a:gd name="connsiteX43" fmla="*/ 647700 w 4344841"/>
                  <a:gd name="connsiteY43" fmla="*/ 3009900 h 7783311"/>
                  <a:gd name="connsiteX44" fmla="*/ 742950 w 4344841"/>
                  <a:gd name="connsiteY44" fmla="*/ 3009900 h 7783311"/>
                  <a:gd name="connsiteX45" fmla="*/ 771525 w 4344841"/>
                  <a:gd name="connsiteY45" fmla="*/ 2981325 h 7783311"/>
                  <a:gd name="connsiteX46" fmla="*/ 847725 w 4344841"/>
                  <a:gd name="connsiteY46" fmla="*/ 3067050 h 7783311"/>
                  <a:gd name="connsiteX47" fmla="*/ 885825 w 4344841"/>
                  <a:gd name="connsiteY47" fmla="*/ 3038475 h 7783311"/>
                  <a:gd name="connsiteX48" fmla="*/ 971550 w 4344841"/>
                  <a:gd name="connsiteY48" fmla="*/ 2990850 h 7783311"/>
                  <a:gd name="connsiteX49" fmla="*/ 981075 w 4344841"/>
                  <a:gd name="connsiteY49" fmla="*/ 3067050 h 7783311"/>
                  <a:gd name="connsiteX50" fmla="*/ 1028700 w 4344841"/>
                  <a:gd name="connsiteY50" fmla="*/ 3114675 h 7783311"/>
                  <a:gd name="connsiteX51" fmla="*/ 1076325 w 4344841"/>
                  <a:gd name="connsiteY51" fmla="*/ 3171825 h 7783311"/>
                  <a:gd name="connsiteX52" fmla="*/ 1076325 w 4344841"/>
                  <a:gd name="connsiteY52" fmla="*/ 3171825 h 7783311"/>
                  <a:gd name="connsiteX53" fmla="*/ 1095375 w 4344841"/>
                  <a:gd name="connsiteY53" fmla="*/ 3248025 h 7783311"/>
                  <a:gd name="connsiteX54" fmla="*/ 1038225 w 4344841"/>
                  <a:gd name="connsiteY54" fmla="*/ 3248025 h 7783311"/>
                  <a:gd name="connsiteX55" fmla="*/ 971550 w 4344841"/>
                  <a:gd name="connsiteY55" fmla="*/ 3190875 h 7783311"/>
                  <a:gd name="connsiteX56" fmla="*/ 990600 w 4344841"/>
                  <a:gd name="connsiteY56" fmla="*/ 3162300 h 7783311"/>
                  <a:gd name="connsiteX57" fmla="*/ 962025 w 4344841"/>
                  <a:gd name="connsiteY57" fmla="*/ 3143250 h 7783311"/>
                  <a:gd name="connsiteX58" fmla="*/ 923925 w 4344841"/>
                  <a:gd name="connsiteY58" fmla="*/ 3181350 h 7783311"/>
                  <a:gd name="connsiteX59" fmla="*/ 800100 w 4344841"/>
                  <a:gd name="connsiteY59" fmla="*/ 3143250 h 7783311"/>
                  <a:gd name="connsiteX60" fmla="*/ 742950 w 4344841"/>
                  <a:gd name="connsiteY60" fmla="*/ 3105150 h 7783311"/>
                  <a:gd name="connsiteX61" fmla="*/ 676275 w 4344841"/>
                  <a:gd name="connsiteY61" fmla="*/ 3105150 h 7783311"/>
                  <a:gd name="connsiteX62" fmla="*/ 619125 w 4344841"/>
                  <a:gd name="connsiteY62" fmla="*/ 3086100 h 7783311"/>
                  <a:gd name="connsiteX63" fmla="*/ 552450 w 4344841"/>
                  <a:gd name="connsiteY63" fmla="*/ 3076575 h 7783311"/>
                  <a:gd name="connsiteX64" fmla="*/ 561975 w 4344841"/>
                  <a:gd name="connsiteY64" fmla="*/ 3152775 h 7783311"/>
                  <a:gd name="connsiteX65" fmla="*/ 590550 w 4344841"/>
                  <a:gd name="connsiteY65" fmla="*/ 3200400 h 7783311"/>
                  <a:gd name="connsiteX66" fmla="*/ 590550 w 4344841"/>
                  <a:gd name="connsiteY66" fmla="*/ 3257550 h 7783311"/>
                  <a:gd name="connsiteX67" fmla="*/ 638175 w 4344841"/>
                  <a:gd name="connsiteY67" fmla="*/ 3314700 h 7783311"/>
                  <a:gd name="connsiteX68" fmla="*/ 609600 w 4344841"/>
                  <a:gd name="connsiteY68" fmla="*/ 3400425 h 7783311"/>
                  <a:gd name="connsiteX69" fmla="*/ 657225 w 4344841"/>
                  <a:gd name="connsiteY69" fmla="*/ 3476625 h 7783311"/>
                  <a:gd name="connsiteX70" fmla="*/ 695325 w 4344841"/>
                  <a:gd name="connsiteY70" fmla="*/ 3514725 h 7783311"/>
                  <a:gd name="connsiteX71" fmla="*/ 695325 w 4344841"/>
                  <a:gd name="connsiteY71" fmla="*/ 3514725 h 7783311"/>
                  <a:gd name="connsiteX72" fmla="*/ 571500 w 4344841"/>
                  <a:gd name="connsiteY72" fmla="*/ 3514725 h 7783311"/>
                  <a:gd name="connsiteX73" fmla="*/ 542925 w 4344841"/>
                  <a:gd name="connsiteY73" fmla="*/ 3419475 h 7783311"/>
                  <a:gd name="connsiteX74" fmla="*/ 504825 w 4344841"/>
                  <a:gd name="connsiteY74" fmla="*/ 3390900 h 7783311"/>
                  <a:gd name="connsiteX75" fmla="*/ 476250 w 4344841"/>
                  <a:gd name="connsiteY75" fmla="*/ 3343275 h 7783311"/>
                  <a:gd name="connsiteX76" fmla="*/ 476250 w 4344841"/>
                  <a:gd name="connsiteY76" fmla="*/ 3228975 h 7783311"/>
                  <a:gd name="connsiteX77" fmla="*/ 438150 w 4344841"/>
                  <a:gd name="connsiteY77" fmla="*/ 3190875 h 7783311"/>
                  <a:gd name="connsiteX78" fmla="*/ 447675 w 4344841"/>
                  <a:gd name="connsiteY78" fmla="*/ 3286125 h 7783311"/>
                  <a:gd name="connsiteX79" fmla="*/ 400050 w 4344841"/>
                  <a:gd name="connsiteY79" fmla="*/ 3371850 h 7783311"/>
                  <a:gd name="connsiteX80" fmla="*/ 409575 w 4344841"/>
                  <a:gd name="connsiteY80" fmla="*/ 3400425 h 7783311"/>
                  <a:gd name="connsiteX81" fmla="*/ 419100 w 4344841"/>
                  <a:gd name="connsiteY81" fmla="*/ 3429000 h 7783311"/>
                  <a:gd name="connsiteX82" fmla="*/ 419100 w 4344841"/>
                  <a:gd name="connsiteY82" fmla="*/ 3505200 h 7783311"/>
                  <a:gd name="connsiteX83" fmla="*/ 400050 w 4344841"/>
                  <a:gd name="connsiteY83" fmla="*/ 3600450 h 7783311"/>
                  <a:gd name="connsiteX84" fmla="*/ 428625 w 4344841"/>
                  <a:gd name="connsiteY84" fmla="*/ 3686175 h 7783311"/>
                  <a:gd name="connsiteX85" fmla="*/ 504825 w 4344841"/>
                  <a:gd name="connsiteY85" fmla="*/ 3810000 h 7783311"/>
                  <a:gd name="connsiteX86" fmla="*/ 590550 w 4344841"/>
                  <a:gd name="connsiteY86" fmla="*/ 3838575 h 7783311"/>
                  <a:gd name="connsiteX87" fmla="*/ 657225 w 4344841"/>
                  <a:gd name="connsiteY87" fmla="*/ 3876675 h 7783311"/>
                  <a:gd name="connsiteX88" fmla="*/ 666750 w 4344841"/>
                  <a:gd name="connsiteY88" fmla="*/ 3990975 h 7783311"/>
                  <a:gd name="connsiteX89" fmla="*/ 666750 w 4344841"/>
                  <a:gd name="connsiteY89" fmla="*/ 4057650 h 7783311"/>
                  <a:gd name="connsiteX90" fmla="*/ 657225 w 4344841"/>
                  <a:gd name="connsiteY90" fmla="*/ 4124325 h 7783311"/>
                  <a:gd name="connsiteX91" fmla="*/ 590550 w 4344841"/>
                  <a:gd name="connsiteY91" fmla="*/ 4152900 h 7783311"/>
                  <a:gd name="connsiteX92" fmla="*/ 504825 w 4344841"/>
                  <a:gd name="connsiteY92" fmla="*/ 4152900 h 7783311"/>
                  <a:gd name="connsiteX93" fmla="*/ 514350 w 4344841"/>
                  <a:gd name="connsiteY93" fmla="*/ 4229100 h 7783311"/>
                  <a:gd name="connsiteX94" fmla="*/ 514350 w 4344841"/>
                  <a:gd name="connsiteY94" fmla="*/ 4305300 h 7783311"/>
                  <a:gd name="connsiteX95" fmla="*/ 542925 w 4344841"/>
                  <a:gd name="connsiteY95" fmla="*/ 4410075 h 7783311"/>
                  <a:gd name="connsiteX96" fmla="*/ 666750 w 4344841"/>
                  <a:gd name="connsiteY96" fmla="*/ 4514850 h 7783311"/>
                  <a:gd name="connsiteX97" fmla="*/ 647700 w 4344841"/>
                  <a:gd name="connsiteY97" fmla="*/ 4581525 h 7783311"/>
                  <a:gd name="connsiteX98" fmla="*/ 695325 w 4344841"/>
                  <a:gd name="connsiteY98" fmla="*/ 4638675 h 7783311"/>
                  <a:gd name="connsiteX99" fmla="*/ 685800 w 4344841"/>
                  <a:gd name="connsiteY99" fmla="*/ 4724400 h 7783311"/>
                  <a:gd name="connsiteX100" fmla="*/ 714375 w 4344841"/>
                  <a:gd name="connsiteY100" fmla="*/ 4781550 h 7783311"/>
                  <a:gd name="connsiteX101" fmla="*/ 723900 w 4344841"/>
                  <a:gd name="connsiteY101" fmla="*/ 4848225 h 7783311"/>
                  <a:gd name="connsiteX102" fmla="*/ 790575 w 4344841"/>
                  <a:gd name="connsiteY102" fmla="*/ 4914900 h 7783311"/>
                  <a:gd name="connsiteX103" fmla="*/ 809625 w 4344841"/>
                  <a:gd name="connsiteY103" fmla="*/ 4972050 h 7783311"/>
                  <a:gd name="connsiteX104" fmla="*/ 847725 w 4344841"/>
                  <a:gd name="connsiteY104" fmla="*/ 5057775 h 7783311"/>
                  <a:gd name="connsiteX105" fmla="*/ 885825 w 4344841"/>
                  <a:gd name="connsiteY105" fmla="*/ 5114925 h 7783311"/>
                  <a:gd name="connsiteX106" fmla="*/ 933450 w 4344841"/>
                  <a:gd name="connsiteY106" fmla="*/ 5153025 h 7783311"/>
                  <a:gd name="connsiteX107" fmla="*/ 942975 w 4344841"/>
                  <a:gd name="connsiteY107" fmla="*/ 5200650 h 7783311"/>
                  <a:gd name="connsiteX108" fmla="*/ 942975 w 4344841"/>
                  <a:gd name="connsiteY108" fmla="*/ 5200650 h 7783311"/>
                  <a:gd name="connsiteX109" fmla="*/ 857250 w 4344841"/>
                  <a:gd name="connsiteY109" fmla="*/ 5267325 h 7783311"/>
                  <a:gd name="connsiteX110" fmla="*/ 952500 w 4344841"/>
                  <a:gd name="connsiteY110" fmla="*/ 5305425 h 7783311"/>
                  <a:gd name="connsiteX111" fmla="*/ 1019175 w 4344841"/>
                  <a:gd name="connsiteY111" fmla="*/ 5362575 h 7783311"/>
                  <a:gd name="connsiteX112" fmla="*/ 981075 w 4344841"/>
                  <a:gd name="connsiteY112" fmla="*/ 5448300 h 7783311"/>
                  <a:gd name="connsiteX113" fmla="*/ 923925 w 4344841"/>
                  <a:gd name="connsiteY113" fmla="*/ 5486400 h 7783311"/>
                  <a:gd name="connsiteX114" fmla="*/ 952500 w 4344841"/>
                  <a:gd name="connsiteY114" fmla="*/ 5572125 h 7783311"/>
                  <a:gd name="connsiteX115" fmla="*/ 933450 w 4344841"/>
                  <a:gd name="connsiteY115" fmla="*/ 5667375 h 7783311"/>
                  <a:gd name="connsiteX116" fmla="*/ 933450 w 4344841"/>
                  <a:gd name="connsiteY116" fmla="*/ 5667375 h 7783311"/>
                  <a:gd name="connsiteX117" fmla="*/ 819150 w 4344841"/>
                  <a:gd name="connsiteY117" fmla="*/ 5600699 h 7783311"/>
                  <a:gd name="connsiteX118" fmla="*/ 933450 w 4344841"/>
                  <a:gd name="connsiteY118" fmla="*/ 5743574 h 7783311"/>
                  <a:gd name="connsiteX119" fmla="*/ 981075 w 4344841"/>
                  <a:gd name="connsiteY119" fmla="*/ 5857874 h 7783311"/>
                  <a:gd name="connsiteX120" fmla="*/ 1295400 w 4344841"/>
                  <a:gd name="connsiteY120" fmla="*/ 6038849 h 7783311"/>
                  <a:gd name="connsiteX121" fmla="*/ 2676525 w 4344841"/>
                  <a:gd name="connsiteY121" fmla="*/ 7696200 h 7783311"/>
                  <a:gd name="connsiteX122" fmla="*/ 4067175 w 4344841"/>
                  <a:gd name="connsiteY122" fmla="*/ 7419974 h 7783311"/>
                  <a:gd name="connsiteX123" fmla="*/ 4343400 w 4344841"/>
                  <a:gd name="connsiteY123" fmla="*/ 6457949 h 7783311"/>
                  <a:gd name="connsiteX124" fmla="*/ 4010025 w 4344841"/>
                  <a:gd name="connsiteY124" fmla="*/ 5686425 h 7783311"/>
                  <a:gd name="connsiteX125" fmla="*/ 2000250 w 4344841"/>
                  <a:gd name="connsiteY125" fmla="*/ 2714625 h 7783311"/>
                  <a:gd name="connsiteX126" fmla="*/ 2533650 w 4344841"/>
                  <a:gd name="connsiteY126" fmla="*/ 609600 h 7783311"/>
                  <a:gd name="connsiteX127" fmla="*/ 438150 w 4344841"/>
                  <a:gd name="connsiteY127" fmla="*/ 0 h 7783311"/>
                  <a:gd name="connsiteX0" fmla="*/ 438150 w 4344841"/>
                  <a:gd name="connsiteY0" fmla="*/ 0 h 7783311"/>
                  <a:gd name="connsiteX1" fmla="*/ 390525 w 4344841"/>
                  <a:gd name="connsiteY1" fmla="*/ 85725 h 7783311"/>
                  <a:gd name="connsiteX2" fmla="*/ 342900 w 4344841"/>
                  <a:gd name="connsiteY2" fmla="*/ 114300 h 7783311"/>
                  <a:gd name="connsiteX3" fmla="*/ 371475 w 4344841"/>
                  <a:gd name="connsiteY3" fmla="*/ 180975 h 7783311"/>
                  <a:gd name="connsiteX4" fmla="*/ 409575 w 4344841"/>
                  <a:gd name="connsiteY4" fmla="*/ 190500 h 7783311"/>
                  <a:gd name="connsiteX5" fmla="*/ 419100 w 4344841"/>
                  <a:gd name="connsiteY5" fmla="*/ 314325 h 7783311"/>
                  <a:gd name="connsiteX6" fmla="*/ 361950 w 4344841"/>
                  <a:gd name="connsiteY6" fmla="*/ 438150 h 7783311"/>
                  <a:gd name="connsiteX7" fmla="*/ 314325 w 4344841"/>
                  <a:gd name="connsiteY7" fmla="*/ 542925 h 7783311"/>
                  <a:gd name="connsiteX8" fmla="*/ 266700 w 4344841"/>
                  <a:gd name="connsiteY8" fmla="*/ 609600 h 7783311"/>
                  <a:gd name="connsiteX9" fmla="*/ 238125 w 4344841"/>
                  <a:gd name="connsiteY9" fmla="*/ 695325 h 7783311"/>
                  <a:gd name="connsiteX10" fmla="*/ 200025 w 4344841"/>
                  <a:gd name="connsiteY10" fmla="*/ 733425 h 7783311"/>
                  <a:gd name="connsiteX11" fmla="*/ 228600 w 4344841"/>
                  <a:gd name="connsiteY11" fmla="*/ 800100 h 7783311"/>
                  <a:gd name="connsiteX12" fmla="*/ 142875 w 4344841"/>
                  <a:gd name="connsiteY12" fmla="*/ 885825 h 7783311"/>
                  <a:gd name="connsiteX13" fmla="*/ 76200 w 4344841"/>
                  <a:gd name="connsiteY13" fmla="*/ 904875 h 7783311"/>
                  <a:gd name="connsiteX14" fmla="*/ 9525 w 4344841"/>
                  <a:gd name="connsiteY14" fmla="*/ 1038225 h 7783311"/>
                  <a:gd name="connsiteX15" fmla="*/ 0 w 4344841"/>
                  <a:gd name="connsiteY15" fmla="*/ 1076325 h 7783311"/>
                  <a:gd name="connsiteX16" fmla="*/ 0 w 4344841"/>
                  <a:gd name="connsiteY16" fmla="*/ 1133475 h 7783311"/>
                  <a:gd name="connsiteX17" fmla="*/ 19050 w 4344841"/>
                  <a:gd name="connsiteY17" fmla="*/ 1228725 h 7783311"/>
                  <a:gd name="connsiteX18" fmla="*/ 142875 w 4344841"/>
                  <a:gd name="connsiteY18" fmla="*/ 1457325 h 7783311"/>
                  <a:gd name="connsiteX19" fmla="*/ 142875 w 4344841"/>
                  <a:gd name="connsiteY19" fmla="*/ 1571625 h 7783311"/>
                  <a:gd name="connsiteX20" fmla="*/ 161925 w 4344841"/>
                  <a:gd name="connsiteY20" fmla="*/ 1724025 h 7783311"/>
                  <a:gd name="connsiteX21" fmla="*/ 114300 w 4344841"/>
                  <a:gd name="connsiteY21" fmla="*/ 1819275 h 7783311"/>
                  <a:gd name="connsiteX22" fmla="*/ 38100 w 4344841"/>
                  <a:gd name="connsiteY22" fmla="*/ 1943100 h 7783311"/>
                  <a:gd name="connsiteX23" fmla="*/ 85725 w 4344841"/>
                  <a:gd name="connsiteY23" fmla="*/ 2057400 h 7783311"/>
                  <a:gd name="connsiteX24" fmla="*/ 38100 w 4344841"/>
                  <a:gd name="connsiteY24" fmla="*/ 2162175 h 7783311"/>
                  <a:gd name="connsiteX25" fmla="*/ 28575 w 4344841"/>
                  <a:gd name="connsiteY25" fmla="*/ 2200275 h 7783311"/>
                  <a:gd name="connsiteX26" fmla="*/ 85725 w 4344841"/>
                  <a:gd name="connsiteY26" fmla="*/ 2333625 h 7783311"/>
                  <a:gd name="connsiteX27" fmla="*/ 152400 w 4344841"/>
                  <a:gd name="connsiteY27" fmla="*/ 2438400 h 7783311"/>
                  <a:gd name="connsiteX28" fmla="*/ 180975 w 4344841"/>
                  <a:gd name="connsiteY28" fmla="*/ 2495550 h 7783311"/>
                  <a:gd name="connsiteX29" fmla="*/ 209550 w 4344841"/>
                  <a:gd name="connsiteY29" fmla="*/ 2581275 h 7783311"/>
                  <a:gd name="connsiteX30" fmla="*/ 285750 w 4344841"/>
                  <a:gd name="connsiteY30" fmla="*/ 2667000 h 7783311"/>
                  <a:gd name="connsiteX31" fmla="*/ 247650 w 4344841"/>
                  <a:gd name="connsiteY31" fmla="*/ 2743200 h 7783311"/>
                  <a:gd name="connsiteX32" fmla="*/ 314325 w 4344841"/>
                  <a:gd name="connsiteY32" fmla="*/ 2828925 h 7783311"/>
                  <a:gd name="connsiteX33" fmla="*/ 323850 w 4344841"/>
                  <a:gd name="connsiteY33" fmla="*/ 2914650 h 7783311"/>
                  <a:gd name="connsiteX34" fmla="*/ 304800 w 4344841"/>
                  <a:gd name="connsiteY34" fmla="*/ 2962275 h 7783311"/>
                  <a:gd name="connsiteX35" fmla="*/ 266700 w 4344841"/>
                  <a:gd name="connsiteY35" fmla="*/ 2914650 h 7783311"/>
                  <a:gd name="connsiteX36" fmla="*/ 238125 w 4344841"/>
                  <a:gd name="connsiteY36" fmla="*/ 2895600 h 7783311"/>
                  <a:gd name="connsiteX37" fmla="*/ 428625 w 4344841"/>
                  <a:gd name="connsiteY37" fmla="*/ 3105150 h 7783311"/>
                  <a:gd name="connsiteX38" fmla="*/ 466725 w 4344841"/>
                  <a:gd name="connsiteY38" fmla="*/ 3057525 h 7783311"/>
                  <a:gd name="connsiteX39" fmla="*/ 495300 w 4344841"/>
                  <a:gd name="connsiteY39" fmla="*/ 2981325 h 7783311"/>
                  <a:gd name="connsiteX40" fmla="*/ 523875 w 4344841"/>
                  <a:gd name="connsiteY40" fmla="*/ 2914650 h 7783311"/>
                  <a:gd name="connsiteX41" fmla="*/ 619125 w 4344841"/>
                  <a:gd name="connsiteY41" fmla="*/ 2914650 h 7783311"/>
                  <a:gd name="connsiteX42" fmla="*/ 647700 w 4344841"/>
                  <a:gd name="connsiteY42" fmla="*/ 2952750 h 7783311"/>
                  <a:gd name="connsiteX43" fmla="*/ 647700 w 4344841"/>
                  <a:gd name="connsiteY43" fmla="*/ 3009900 h 7783311"/>
                  <a:gd name="connsiteX44" fmla="*/ 742950 w 4344841"/>
                  <a:gd name="connsiteY44" fmla="*/ 3009900 h 7783311"/>
                  <a:gd name="connsiteX45" fmla="*/ 771525 w 4344841"/>
                  <a:gd name="connsiteY45" fmla="*/ 2981325 h 7783311"/>
                  <a:gd name="connsiteX46" fmla="*/ 847725 w 4344841"/>
                  <a:gd name="connsiteY46" fmla="*/ 3067050 h 7783311"/>
                  <a:gd name="connsiteX47" fmla="*/ 885825 w 4344841"/>
                  <a:gd name="connsiteY47" fmla="*/ 3038475 h 7783311"/>
                  <a:gd name="connsiteX48" fmla="*/ 971550 w 4344841"/>
                  <a:gd name="connsiteY48" fmla="*/ 2990850 h 7783311"/>
                  <a:gd name="connsiteX49" fmla="*/ 981075 w 4344841"/>
                  <a:gd name="connsiteY49" fmla="*/ 3067050 h 7783311"/>
                  <a:gd name="connsiteX50" fmla="*/ 1028700 w 4344841"/>
                  <a:gd name="connsiteY50" fmla="*/ 3114675 h 7783311"/>
                  <a:gd name="connsiteX51" fmla="*/ 1076325 w 4344841"/>
                  <a:gd name="connsiteY51" fmla="*/ 3171825 h 7783311"/>
                  <a:gd name="connsiteX52" fmla="*/ 1076325 w 4344841"/>
                  <a:gd name="connsiteY52" fmla="*/ 3171825 h 7783311"/>
                  <a:gd name="connsiteX53" fmla="*/ 1095375 w 4344841"/>
                  <a:gd name="connsiteY53" fmla="*/ 3248025 h 7783311"/>
                  <a:gd name="connsiteX54" fmla="*/ 1038225 w 4344841"/>
                  <a:gd name="connsiteY54" fmla="*/ 3248025 h 7783311"/>
                  <a:gd name="connsiteX55" fmla="*/ 971550 w 4344841"/>
                  <a:gd name="connsiteY55" fmla="*/ 3190875 h 7783311"/>
                  <a:gd name="connsiteX56" fmla="*/ 990600 w 4344841"/>
                  <a:gd name="connsiteY56" fmla="*/ 3162300 h 7783311"/>
                  <a:gd name="connsiteX57" fmla="*/ 962025 w 4344841"/>
                  <a:gd name="connsiteY57" fmla="*/ 3143250 h 7783311"/>
                  <a:gd name="connsiteX58" fmla="*/ 923925 w 4344841"/>
                  <a:gd name="connsiteY58" fmla="*/ 3181350 h 7783311"/>
                  <a:gd name="connsiteX59" fmla="*/ 800100 w 4344841"/>
                  <a:gd name="connsiteY59" fmla="*/ 3143250 h 7783311"/>
                  <a:gd name="connsiteX60" fmla="*/ 742950 w 4344841"/>
                  <a:gd name="connsiteY60" fmla="*/ 3105150 h 7783311"/>
                  <a:gd name="connsiteX61" fmla="*/ 676275 w 4344841"/>
                  <a:gd name="connsiteY61" fmla="*/ 3105150 h 7783311"/>
                  <a:gd name="connsiteX62" fmla="*/ 619125 w 4344841"/>
                  <a:gd name="connsiteY62" fmla="*/ 3086100 h 7783311"/>
                  <a:gd name="connsiteX63" fmla="*/ 552450 w 4344841"/>
                  <a:gd name="connsiteY63" fmla="*/ 3076575 h 7783311"/>
                  <a:gd name="connsiteX64" fmla="*/ 561975 w 4344841"/>
                  <a:gd name="connsiteY64" fmla="*/ 3152775 h 7783311"/>
                  <a:gd name="connsiteX65" fmla="*/ 590550 w 4344841"/>
                  <a:gd name="connsiteY65" fmla="*/ 3200400 h 7783311"/>
                  <a:gd name="connsiteX66" fmla="*/ 590550 w 4344841"/>
                  <a:gd name="connsiteY66" fmla="*/ 3257550 h 7783311"/>
                  <a:gd name="connsiteX67" fmla="*/ 638175 w 4344841"/>
                  <a:gd name="connsiteY67" fmla="*/ 3314700 h 7783311"/>
                  <a:gd name="connsiteX68" fmla="*/ 609600 w 4344841"/>
                  <a:gd name="connsiteY68" fmla="*/ 3400425 h 7783311"/>
                  <a:gd name="connsiteX69" fmla="*/ 657225 w 4344841"/>
                  <a:gd name="connsiteY69" fmla="*/ 3476625 h 7783311"/>
                  <a:gd name="connsiteX70" fmla="*/ 695325 w 4344841"/>
                  <a:gd name="connsiteY70" fmla="*/ 3514725 h 7783311"/>
                  <a:gd name="connsiteX71" fmla="*/ 695325 w 4344841"/>
                  <a:gd name="connsiteY71" fmla="*/ 3514725 h 7783311"/>
                  <a:gd name="connsiteX72" fmla="*/ 571500 w 4344841"/>
                  <a:gd name="connsiteY72" fmla="*/ 3514725 h 7783311"/>
                  <a:gd name="connsiteX73" fmla="*/ 542925 w 4344841"/>
                  <a:gd name="connsiteY73" fmla="*/ 3419475 h 7783311"/>
                  <a:gd name="connsiteX74" fmla="*/ 504825 w 4344841"/>
                  <a:gd name="connsiteY74" fmla="*/ 3390900 h 7783311"/>
                  <a:gd name="connsiteX75" fmla="*/ 476250 w 4344841"/>
                  <a:gd name="connsiteY75" fmla="*/ 3343275 h 7783311"/>
                  <a:gd name="connsiteX76" fmla="*/ 476250 w 4344841"/>
                  <a:gd name="connsiteY76" fmla="*/ 3228975 h 7783311"/>
                  <a:gd name="connsiteX77" fmla="*/ 438150 w 4344841"/>
                  <a:gd name="connsiteY77" fmla="*/ 3190875 h 7783311"/>
                  <a:gd name="connsiteX78" fmla="*/ 447675 w 4344841"/>
                  <a:gd name="connsiteY78" fmla="*/ 3286125 h 7783311"/>
                  <a:gd name="connsiteX79" fmla="*/ 400050 w 4344841"/>
                  <a:gd name="connsiteY79" fmla="*/ 3371850 h 7783311"/>
                  <a:gd name="connsiteX80" fmla="*/ 409575 w 4344841"/>
                  <a:gd name="connsiteY80" fmla="*/ 3400425 h 7783311"/>
                  <a:gd name="connsiteX81" fmla="*/ 419100 w 4344841"/>
                  <a:gd name="connsiteY81" fmla="*/ 3429000 h 7783311"/>
                  <a:gd name="connsiteX82" fmla="*/ 419100 w 4344841"/>
                  <a:gd name="connsiteY82" fmla="*/ 3505200 h 7783311"/>
                  <a:gd name="connsiteX83" fmla="*/ 400050 w 4344841"/>
                  <a:gd name="connsiteY83" fmla="*/ 3600450 h 7783311"/>
                  <a:gd name="connsiteX84" fmla="*/ 428625 w 4344841"/>
                  <a:gd name="connsiteY84" fmla="*/ 3686175 h 7783311"/>
                  <a:gd name="connsiteX85" fmla="*/ 504825 w 4344841"/>
                  <a:gd name="connsiteY85" fmla="*/ 3810000 h 7783311"/>
                  <a:gd name="connsiteX86" fmla="*/ 590550 w 4344841"/>
                  <a:gd name="connsiteY86" fmla="*/ 3838575 h 7783311"/>
                  <a:gd name="connsiteX87" fmla="*/ 657225 w 4344841"/>
                  <a:gd name="connsiteY87" fmla="*/ 3876675 h 7783311"/>
                  <a:gd name="connsiteX88" fmla="*/ 666750 w 4344841"/>
                  <a:gd name="connsiteY88" fmla="*/ 3990975 h 7783311"/>
                  <a:gd name="connsiteX89" fmla="*/ 666750 w 4344841"/>
                  <a:gd name="connsiteY89" fmla="*/ 4057650 h 7783311"/>
                  <a:gd name="connsiteX90" fmla="*/ 657225 w 4344841"/>
                  <a:gd name="connsiteY90" fmla="*/ 4124325 h 7783311"/>
                  <a:gd name="connsiteX91" fmla="*/ 590550 w 4344841"/>
                  <a:gd name="connsiteY91" fmla="*/ 4152900 h 7783311"/>
                  <a:gd name="connsiteX92" fmla="*/ 504825 w 4344841"/>
                  <a:gd name="connsiteY92" fmla="*/ 4152900 h 7783311"/>
                  <a:gd name="connsiteX93" fmla="*/ 514350 w 4344841"/>
                  <a:gd name="connsiteY93" fmla="*/ 4229100 h 7783311"/>
                  <a:gd name="connsiteX94" fmla="*/ 514350 w 4344841"/>
                  <a:gd name="connsiteY94" fmla="*/ 4305300 h 7783311"/>
                  <a:gd name="connsiteX95" fmla="*/ 542925 w 4344841"/>
                  <a:gd name="connsiteY95" fmla="*/ 4410075 h 7783311"/>
                  <a:gd name="connsiteX96" fmla="*/ 666750 w 4344841"/>
                  <a:gd name="connsiteY96" fmla="*/ 4514850 h 7783311"/>
                  <a:gd name="connsiteX97" fmla="*/ 647700 w 4344841"/>
                  <a:gd name="connsiteY97" fmla="*/ 4581525 h 7783311"/>
                  <a:gd name="connsiteX98" fmla="*/ 695325 w 4344841"/>
                  <a:gd name="connsiteY98" fmla="*/ 4638675 h 7783311"/>
                  <a:gd name="connsiteX99" fmla="*/ 685800 w 4344841"/>
                  <a:gd name="connsiteY99" fmla="*/ 4724400 h 7783311"/>
                  <a:gd name="connsiteX100" fmla="*/ 714375 w 4344841"/>
                  <a:gd name="connsiteY100" fmla="*/ 4781550 h 7783311"/>
                  <a:gd name="connsiteX101" fmla="*/ 723900 w 4344841"/>
                  <a:gd name="connsiteY101" fmla="*/ 4848225 h 7783311"/>
                  <a:gd name="connsiteX102" fmla="*/ 790575 w 4344841"/>
                  <a:gd name="connsiteY102" fmla="*/ 4914900 h 7783311"/>
                  <a:gd name="connsiteX103" fmla="*/ 809625 w 4344841"/>
                  <a:gd name="connsiteY103" fmla="*/ 4972050 h 7783311"/>
                  <a:gd name="connsiteX104" fmla="*/ 847725 w 4344841"/>
                  <a:gd name="connsiteY104" fmla="*/ 5057775 h 7783311"/>
                  <a:gd name="connsiteX105" fmla="*/ 885825 w 4344841"/>
                  <a:gd name="connsiteY105" fmla="*/ 5114925 h 7783311"/>
                  <a:gd name="connsiteX106" fmla="*/ 933450 w 4344841"/>
                  <a:gd name="connsiteY106" fmla="*/ 5153025 h 7783311"/>
                  <a:gd name="connsiteX107" fmla="*/ 942975 w 4344841"/>
                  <a:gd name="connsiteY107" fmla="*/ 5200650 h 7783311"/>
                  <a:gd name="connsiteX108" fmla="*/ 942975 w 4344841"/>
                  <a:gd name="connsiteY108" fmla="*/ 5200650 h 7783311"/>
                  <a:gd name="connsiteX109" fmla="*/ 857250 w 4344841"/>
                  <a:gd name="connsiteY109" fmla="*/ 5267325 h 7783311"/>
                  <a:gd name="connsiteX110" fmla="*/ 952500 w 4344841"/>
                  <a:gd name="connsiteY110" fmla="*/ 5305425 h 7783311"/>
                  <a:gd name="connsiteX111" fmla="*/ 1019175 w 4344841"/>
                  <a:gd name="connsiteY111" fmla="*/ 5362575 h 7783311"/>
                  <a:gd name="connsiteX112" fmla="*/ 981075 w 4344841"/>
                  <a:gd name="connsiteY112" fmla="*/ 5448300 h 7783311"/>
                  <a:gd name="connsiteX113" fmla="*/ 923925 w 4344841"/>
                  <a:gd name="connsiteY113" fmla="*/ 5486400 h 7783311"/>
                  <a:gd name="connsiteX114" fmla="*/ 952500 w 4344841"/>
                  <a:gd name="connsiteY114" fmla="*/ 5572125 h 7783311"/>
                  <a:gd name="connsiteX115" fmla="*/ 933450 w 4344841"/>
                  <a:gd name="connsiteY115" fmla="*/ 5667375 h 7783311"/>
                  <a:gd name="connsiteX116" fmla="*/ 933450 w 4344841"/>
                  <a:gd name="connsiteY116" fmla="*/ 5667375 h 7783311"/>
                  <a:gd name="connsiteX117" fmla="*/ 866775 w 4344841"/>
                  <a:gd name="connsiteY117" fmla="*/ 5648324 h 7783311"/>
                  <a:gd name="connsiteX118" fmla="*/ 933450 w 4344841"/>
                  <a:gd name="connsiteY118" fmla="*/ 5743574 h 7783311"/>
                  <a:gd name="connsiteX119" fmla="*/ 981075 w 4344841"/>
                  <a:gd name="connsiteY119" fmla="*/ 5857874 h 7783311"/>
                  <a:gd name="connsiteX120" fmla="*/ 1295400 w 4344841"/>
                  <a:gd name="connsiteY120" fmla="*/ 6038849 h 7783311"/>
                  <a:gd name="connsiteX121" fmla="*/ 2676525 w 4344841"/>
                  <a:gd name="connsiteY121" fmla="*/ 7696200 h 7783311"/>
                  <a:gd name="connsiteX122" fmla="*/ 4067175 w 4344841"/>
                  <a:gd name="connsiteY122" fmla="*/ 7419974 h 7783311"/>
                  <a:gd name="connsiteX123" fmla="*/ 4343400 w 4344841"/>
                  <a:gd name="connsiteY123" fmla="*/ 6457949 h 7783311"/>
                  <a:gd name="connsiteX124" fmla="*/ 4010025 w 4344841"/>
                  <a:gd name="connsiteY124" fmla="*/ 5686425 h 7783311"/>
                  <a:gd name="connsiteX125" fmla="*/ 2000250 w 4344841"/>
                  <a:gd name="connsiteY125" fmla="*/ 2714625 h 7783311"/>
                  <a:gd name="connsiteX126" fmla="*/ 2533650 w 4344841"/>
                  <a:gd name="connsiteY126" fmla="*/ 609600 h 7783311"/>
                  <a:gd name="connsiteX127" fmla="*/ 438150 w 4344841"/>
                  <a:gd name="connsiteY127" fmla="*/ 0 h 7783311"/>
                  <a:gd name="connsiteX0" fmla="*/ 438150 w 4344841"/>
                  <a:gd name="connsiteY0" fmla="*/ 0 h 7783311"/>
                  <a:gd name="connsiteX1" fmla="*/ 390525 w 4344841"/>
                  <a:gd name="connsiteY1" fmla="*/ 85725 h 7783311"/>
                  <a:gd name="connsiteX2" fmla="*/ 342900 w 4344841"/>
                  <a:gd name="connsiteY2" fmla="*/ 114300 h 7783311"/>
                  <a:gd name="connsiteX3" fmla="*/ 371475 w 4344841"/>
                  <a:gd name="connsiteY3" fmla="*/ 180975 h 7783311"/>
                  <a:gd name="connsiteX4" fmla="*/ 409575 w 4344841"/>
                  <a:gd name="connsiteY4" fmla="*/ 190500 h 7783311"/>
                  <a:gd name="connsiteX5" fmla="*/ 419100 w 4344841"/>
                  <a:gd name="connsiteY5" fmla="*/ 314325 h 7783311"/>
                  <a:gd name="connsiteX6" fmla="*/ 361950 w 4344841"/>
                  <a:gd name="connsiteY6" fmla="*/ 438150 h 7783311"/>
                  <a:gd name="connsiteX7" fmla="*/ 314325 w 4344841"/>
                  <a:gd name="connsiteY7" fmla="*/ 542925 h 7783311"/>
                  <a:gd name="connsiteX8" fmla="*/ 266700 w 4344841"/>
                  <a:gd name="connsiteY8" fmla="*/ 609600 h 7783311"/>
                  <a:gd name="connsiteX9" fmla="*/ 238125 w 4344841"/>
                  <a:gd name="connsiteY9" fmla="*/ 695325 h 7783311"/>
                  <a:gd name="connsiteX10" fmla="*/ 200025 w 4344841"/>
                  <a:gd name="connsiteY10" fmla="*/ 733425 h 7783311"/>
                  <a:gd name="connsiteX11" fmla="*/ 228600 w 4344841"/>
                  <a:gd name="connsiteY11" fmla="*/ 800100 h 7783311"/>
                  <a:gd name="connsiteX12" fmla="*/ 142875 w 4344841"/>
                  <a:gd name="connsiteY12" fmla="*/ 885825 h 7783311"/>
                  <a:gd name="connsiteX13" fmla="*/ 76200 w 4344841"/>
                  <a:gd name="connsiteY13" fmla="*/ 904875 h 7783311"/>
                  <a:gd name="connsiteX14" fmla="*/ 9525 w 4344841"/>
                  <a:gd name="connsiteY14" fmla="*/ 1038225 h 7783311"/>
                  <a:gd name="connsiteX15" fmla="*/ 0 w 4344841"/>
                  <a:gd name="connsiteY15" fmla="*/ 1076325 h 7783311"/>
                  <a:gd name="connsiteX16" fmla="*/ 0 w 4344841"/>
                  <a:gd name="connsiteY16" fmla="*/ 1133475 h 7783311"/>
                  <a:gd name="connsiteX17" fmla="*/ 19050 w 4344841"/>
                  <a:gd name="connsiteY17" fmla="*/ 1228725 h 7783311"/>
                  <a:gd name="connsiteX18" fmla="*/ 142875 w 4344841"/>
                  <a:gd name="connsiteY18" fmla="*/ 1457325 h 7783311"/>
                  <a:gd name="connsiteX19" fmla="*/ 142875 w 4344841"/>
                  <a:gd name="connsiteY19" fmla="*/ 1571625 h 7783311"/>
                  <a:gd name="connsiteX20" fmla="*/ 161925 w 4344841"/>
                  <a:gd name="connsiteY20" fmla="*/ 1724025 h 7783311"/>
                  <a:gd name="connsiteX21" fmla="*/ 114300 w 4344841"/>
                  <a:gd name="connsiteY21" fmla="*/ 1819275 h 7783311"/>
                  <a:gd name="connsiteX22" fmla="*/ 38100 w 4344841"/>
                  <a:gd name="connsiteY22" fmla="*/ 1943100 h 7783311"/>
                  <a:gd name="connsiteX23" fmla="*/ 85725 w 4344841"/>
                  <a:gd name="connsiteY23" fmla="*/ 2057400 h 7783311"/>
                  <a:gd name="connsiteX24" fmla="*/ 38100 w 4344841"/>
                  <a:gd name="connsiteY24" fmla="*/ 2162175 h 7783311"/>
                  <a:gd name="connsiteX25" fmla="*/ 28575 w 4344841"/>
                  <a:gd name="connsiteY25" fmla="*/ 2200275 h 7783311"/>
                  <a:gd name="connsiteX26" fmla="*/ 85725 w 4344841"/>
                  <a:gd name="connsiteY26" fmla="*/ 2333625 h 7783311"/>
                  <a:gd name="connsiteX27" fmla="*/ 152400 w 4344841"/>
                  <a:gd name="connsiteY27" fmla="*/ 2438400 h 7783311"/>
                  <a:gd name="connsiteX28" fmla="*/ 180975 w 4344841"/>
                  <a:gd name="connsiteY28" fmla="*/ 2495550 h 7783311"/>
                  <a:gd name="connsiteX29" fmla="*/ 209550 w 4344841"/>
                  <a:gd name="connsiteY29" fmla="*/ 2581275 h 7783311"/>
                  <a:gd name="connsiteX30" fmla="*/ 285750 w 4344841"/>
                  <a:gd name="connsiteY30" fmla="*/ 2667000 h 7783311"/>
                  <a:gd name="connsiteX31" fmla="*/ 247650 w 4344841"/>
                  <a:gd name="connsiteY31" fmla="*/ 2743200 h 7783311"/>
                  <a:gd name="connsiteX32" fmla="*/ 314325 w 4344841"/>
                  <a:gd name="connsiteY32" fmla="*/ 2828925 h 7783311"/>
                  <a:gd name="connsiteX33" fmla="*/ 323850 w 4344841"/>
                  <a:gd name="connsiteY33" fmla="*/ 2914650 h 7783311"/>
                  <a:gd name="connsiteX34" fmla="*/ 304800 w 4344841"/>
                  <a:gd name="connsiteY34" fmla="*/ 2962275 h 7783311"/>
                  <a:gd name="connsiteX35" fmla="*/ 266700 w 4344841"/>
                  <a:gd name="connsiteY35" fmla="*/ 2914650 h 7783311"/>
                  <a:gd name="connsiteX36" fmla="*/ 238125 w 4344841"/>
                  <a:gd name="connsiteY36" fmla="*/ 2895600 h 7783311"/>
                  <a:gd name="connsiteX37" fmla="*/ 428625 w 4344841"/>
                  <a:gd name="connsiteY37" fmla="*/ 3105150 h 7783311"/>
                  <a:gd name="connsiteX38" fmla="*/ 466725 w 4344841"/>
                  <a:gd name="connsiteY38" fmla="*/ 3057525 h 7783311"/>
                  <a:gd name="connsiteX39" fmla="*/ 495300 w 4344841"/>
                  <a:gd name="connsiteY39" fmla="*/ 2981325 h 7783311"/>
                  <a:gd name="connsiteX40" fmla="*/ 523875 w 4344841"/>
                  <a:gd name="connsiteY40" fmla="*/ 2914650 h 7783311"/>
                  <a:gd name="connsiteX41" fmla="*/ 619125 w 4344841"/>
                  <a:gd name="connsiteY41" fmla="*/ 2914650 h 7783311"/>
                  <a:gd name="connsiteX42" fmla="*/ 647700 w 4344841"/>
                  <a:gd name="connsiteY42" fmla="*/ 2952750 h 7783311"/>
                  <a:gd name="connsiteX43" fmla="*/ 647700 w 4344841"/>
                  <a:gd name="connsiteY43" fmla="*/ 3009900 h 7783311"/>
                  <a:gd name="connsiteX44" fmla="*/ 742950 w 4344841"/>
                  <a:gd name="connsiteY44" fmla="*/ 3009900 h 7783311"/>
                  <a:gd name="connsiteX45" fmla="*/ 771525 w 4344841"/>
                  <a:gd name="connsiteY45" fmla="*/ 2981325 h 7783311"/>
                  <a:gd name="connsiteX46" fmla="*/ 847725 w 4344841"/>
                  <a:gd name="connsiteY46" fmla="*/ 3067050 h 7783311"/>
                  <a:gd name="connsiteX47" fmla="*/ 885825 w 4344841"/>
                  <a:gd name="connsiteY47" fmla="*/ 3038475 h 7783311"/>
                  <a:gd name="connsiteX48" fmla="*/ 971550 w 4344841"/>
                  <a:gd name="connsiteY48" fmla="*/ 2990850 h 7783311"/>
                  <a:gd name="connsiteX49" fmla="*/ 981075 w 4344841"/>
                  <a:gd name="connsiteY49" fmla="*/ 3067050 h 7783311"/>
                  <a:gd name="connsiteX50" fmla="*/ 1028700 w 4344841"/>
                  <a:gd name="connsiteY50" fmla="*/ 3114675 h 7783311"/>
                  <a:gd name="connsiteX51" fmla="*/ 1076325 w 4344841"/>
                  <a:gd name="connsiteY51" fmla="*/ 3171825 h 7783311"/>
                  <a:gd name="connsiteX52" fmla="*/ 1076325 w 4344841"/>
                  <a:gd name="connsiteY52" fmla="*/ 3171825 h 7783311"/>
                  <a:gd name="connsiteX53" fmla="*/ 1095375 w 4344841"/>
                  <a:gd name="connsiteY53" fmla="*/ 3248025 h 7783311"/>
                  <a:gd name="connsiteX54" fmla="*/ 1038225 w 4344841"/>
                  <a:gd name="connsiteY54" fmla="*/ 3248025 h 7783311"/>
                  <a:gd name="connsiteX55" fmla="*/ 971550 w 4344841"/>
                  <a:gd name="connsiteY55" fmla="*/ 3190875 h 7783311"/>
                  <a:gd name="connsiteX56" fmla="*/ 990600 w 4344841"/>
                  <a:gd name="connsiteY56" fmla="*/ 3162300 h 7783311"/>
                  <a:gd name="connsiteX57" fmla="*/ 962025 w 4344841"/>
                  <a:gd name="connsiteY57" fmla="*/ 3143250 h 7783311"/>
                  <a:gd name="connsiteX58" fmla="*/ 923925 w 4344841"/>
                  <a:gd name="connsiteY58" fmla="*/ 3181350 h 7783311"/>
                  <a:gd name="connsiteX59" fmla="*/ 800100 w 4344841"/>
                  <a:gd name="connsiteY59" fmla="*/ 3143250 h 7783311"/>
                  <a:gd name="connsiteX60" fmla="*/ 742950 w 4344841"/>
                  <a:gd name="connsiteY60" fmla="*/ 3105150 h 7783311"/>
                  <a:gd name="connsiteX61" fmla="*/ 676275 w 4344841"/>
                  <a:gd name="connsiteY61" fmla="*/ 3105150 h 7783311"/>
                  <a:gd name="connsiteX62" fmla="*/ 619125 w 4344841"/>
                  <a:gd name="connsiteY62" fmla="*/ 3086100 h 7783311"/>
                  <a:gd name="connsiteX63" fmla="*/ 552450 w 4344841"/>
                  <a:gd name="connsiteY63" fmla="*/ 3076575 h 7783311"/>
                  <a:gd name="connsiteX64" fmla="*/ 561975 w 4344841"/>
                  <a:gd name="connsiteY64" fmla="*/ 3152775 h 7783311"/>
                  <a:gd name="connsiteX65" fmla="*/ 590550 w 4344841"/>
                  <a:gd name="connsiteY65" fmla="*/ 3200400 h 7783311"/>
                  <a:gd name="connsiteX66" fmla="*/ 590550 w 4344841"/>
                  <a:gd name="connsiteY66" fmla="*/ 3257550 h 7783311"/>
                  <a:gd name="connsiteX67" fmla="*/ 638175 w 4344841"/>
                  <a:gd name="connsiteY67" fmla="*/ 3314700 h 7783311"/>
                  <a:gd name="connsiteX68" fmla="*/ 609600 w 4344841"/>
                  <a:gd name="connsiteY68" fmla="*/ 3400425 h 7783311"/>
                  <a:gd name="connsiteX69" fmla="*/ 657225 w 4344841"/>
                  <a:gd name="connsiteY69" fmla="*/ 3476625 h 7783311"/>
                  <a:gd name="connsiteX70" fmla="*/ 695325 w 4344841"/>
                  <a:gd name="connsiteY70" fmla="*/ 3514725 h 7783311"/>
                  <a:gd name="connsiteX71" fmla="*/ 695325 w 4344841"/>
                  <a:gd name="connsiteY71" fmla="*/ 3514725 h 7783311"/>
                  <a:gd name="connsiteX72" fmla="*/ 571500 w 4344841"/>
                  <a:gd name="connsiteY72" fmla="*/ 3514725 h 7783311"/>
                  <a:gd name="connsiteX73" fmla="*/ 542925 w 4344841"/>
                  <a:gd name="connsiteY73" fmla="*/ 3419475 h 7783311"/>
                  <a:gd name="connsiteX74" fmla="*/ 504825 w 4344841"/>
                  <a:gd name="connsiteY74" fmla="*/ 3390900 h 7783311"/>
                  <a:gd name="connsiteX75" fmla="*/ 476250 w 4344841"/>
                  <a:gd name="connsiteY75" fmla="*/ 3343275 h 7783311"/>
                  <a:gd name="connsiteX76" fmla="*/ 476250 w 4344841"/>
                  <a:gd name="connsiteY76" fmla="*/ 3228975 h 7783311"/>
                  <a:gd name="connsiteX77" fmla="*/ 438150 w 4344841"/>
                  <a:gd name="connsiteY77" fmla="*/ 3190875 h 7783311"/>
                  <a:gd name="connsiteX78" fmla="*/ 447675 w 4344841"/>
                  <a:gd name="connsiteY78" fmla="*/ 3286125 h 7783311"/>
                  <a:gd name="connsiteX79" fmla="*/ 400050 w 4344841"/>
                  <a:gd name="connsiteY79" fmla="*/ 3371850 h 7783311"/>
                  <a:gd name="connsiteX80" fmla="*/ 409575 w 4344841"/>
                  <a:gd name="connsiteY80" fmla="*/ 3400425 h 7783311"/>
                  <a:gd name="connsiteX81" fmla="*/ 419100 w 4344841"/>
                  <a:gd name="connsiteY81" fmla="*/ 3429000 h 7783311"/>
                  <a:gd name="connsiteX82" fmla="*/ 419100 w 4344841"/>
                  <a:gd name="connsiteY82" fmla="*/ 3505200 h 7783311"/>
                  <a:gd name="connsiteX83" fmla="*/ 400050 w 4344841"/>
                  <a:gd name="connsiteY83" fmla="*/ 3600450 h 7783311"/>
                  <a:gd name="connsiteX84" fmla="*/ 428625 w 4344841"/>
                  <a:gd name="connsiteY84" fmla="*/ 3686175 h 7783311"/>
                  <a:gd name="connsiteX85" fmla="*/ 504825 w 4344841"/>
                  <a:gd name="connsiteY85" fmla="*/ 3810000 h 7783311"/>
                  <a:gd name="connsiteX86" fmla="*/ 590550 w 4344841"/>
                  <a:gd name="connsiteY86" fmla="*/ 3838575 h 7783311"/>
                  <a:gd name="connsiteX87" fmla="*/ 657225 w 4344841"/>
                  <a:gd name="connsiteY87" fmla="*/ 3876675 h 7783311"/>
                  <a:gd name="connsiteX88" fmla="*/ 666750 w 4344841"/>
                  <a:gd name="connsiteY88" fmla="*/ 3990975 h 7783311"/>
                  <a:gd name="connsiteX89" fmla="*/ 666750 w 4344841"/>
                  <a:gd name="connsiteY89" fmla="*/ 4057650 h 7783311"/>
                  <a:gd name="connsiteX90" fmla="*/ 657225 w 4344841"/>
                  <a:gd name="connsiteY90" fmla="*/ 4124325 h 7783311"/>
                  <a:gd name="connsiteX91" fmla="*/ 590550 w 4344841"/>
                  <a:gd name="connsiteY91" fmla="*/ 4152900 h 7783311"/>
                  <a:gd name="connsiteX92" fmla="*/ 504825 w 4344841"/>
                  <a:gd name="connsiteY92" fmla="*/ 4152900 h 7783311"/>
                  <a:gd name="connsiteX93" fmla="*/ 514350 w 4344841"/>
                  <a:gd name="connsiteY93" fmla="*/ 4229100 h 7783311"/>
                  <a:gd name="connsiteX94" fmla="*/ 514350 w 4344841"/>
                  <a:gd name="connsiteY94" fmla="*/ 4305300 h 7783311"/>
                  <a:gd name="connsiteX95" fmla="*/ 542925 w 4344841"/>
                  <a:gd name="connsiteY95" fmla="*/ 4410075 h 7783311"/>
                  <a:gd name="connsiteX96" fmla="*/ 666750 w 4344841"/>
                  <a:gd name="connsiteY96" fmla="*/ 4514850 h 7783311"/>
                  <a:gd name="connsiteX97" fmla="*/ 647700 w 4344841"/>
                  <a:gd name="connsiteY97" fmla="*/ 4581525 h 7783311"/>
                  <a:gd name="connsiteX98" fmla="*/ 695325 w 4344841"/>
                  <a:gd name="connsiteY98" fmla="*/ 4638675 h 7783311"/>
                  <a:gd name="connsiteX99" fmla="*/ 685800 w 4344841"/>
                  <a:gd name="connsiteY99" fmla="*/ 4724400 h 7783311"/>
                  <a:gd name="connsiteX100" fmla="*/ 714375 w 4344841"/>
                  <a:gd name="connsiteY100" fmla="*/ 4781550 h 7783311"/>
                  <a:gd name="connsiteX101" fmla="*/ 723900 w 4344841"/>
                  <a:gd name="connsiteY101" fmla="*/ 4848225 h 7783311"/>
                  <a:gd name="connsiteX102" fmla="*/ 790575 w 4344841"/>
                  <a:gd name="connsiteY102" fmla="*/ 4914900 h 7783311"/>
                  <a:gd name="connsiteX103" fmla="*/ 809625 w 4344841"/>
                  <a:gd name="connsiteY103" fmla="*/ 4972050 h 7783311"/>
                  <a:gd name="connsiteX104" fmla="*/ 847725 w 4344841"/>
                  <a:gd name="connsiteY104" fmla="*/ 5057775 h 7783311"/>
                  <a:gd name="connsiteX105" fmla="*/ 885825 w 4344841"/>
                  <a:gd name="connsiteY105" fmla="*/ 5114925 h 7783311"/>
                  <a:gd name="connsiteX106" fmla="*/ 933450 w 4344841"/>
                  <a:gd name="connsiteY106" fmla="*/ 5153025 h 7783311"/>
                  <a:gd name="connsiteX107" fmla="*/ 942975 w 4344841"/>
                  <a:gd name="connsiteY107" fmla="*/ 5200650 h 7783311"/>
                  <a:gd name="connsiteX108" fmla="*/ 942975 w 4344841"/>
                  <a:gd name="connsiteY108" fmla="*/ 5200650 h 7783311"/>
                  <a:gd name="connsiteX109" fmla="*/ 857250 w 4344841"/>
                  <a:gd name="connsiteY109" fmla="*/ 5267325 h 7783311"/>
                  <a:gd name="connsiteX110" fmla="*/ 952500 w 4344841"/>
                  <a:gd name="connsiteY110" fmla="*/ 5305425 h 7783311"/>
                  <a:gd name="connsiteX111" fmla="*/ 1019175 w 4344841"/>
                  <a:gd name="connsiteY111" fmla="*/ 5362575 h 7783311"/>
                  <a:gd name="connsiteX112" fmla="*/ 981075 w 4344841"/>
                  <a:gd name="connsiteY112" fmla="*/ 5448300 h 7783311"/>
                  <a:gd name="connsiteX113" fmla="*/ 923925 w 4344841"/>
                  <a:gd name="connsiteY113" fmla="*/ 5486400 h 7783311"/>
                  <a:gd name="connsiteX114" fmla="*/ 952500 w 4344841"/>
                  <a:gd name="connsiteY114" fmla="*/ 5572125 h 7783311"/>
                  <a:gd name="connsiteX115" fmla="*/ 933450 w 4344841"/>
                  <a:gd name="connsiteY115" fmla="*/ 5667375 h 7783311"/>
                  <a:gd name="connsiteX116" fmla="*/ 933450 w 4344841"/>
                  <a:gd name="connsiteY116" fmla="*/ 5667375 h 7783311"/>
                  <a:gd name="connsiteX117" fmla="*/ 866775 w 4344841"/>
                  <a:gd name="connsiteY117" fmla="*/ 5648324 h 7783311"/>
                  <a:gd name="connsiteX118" fmla="*/ 933450 w 4344841"/>
                  <a:gd name="connsiteY118" fmla="*/ 5743574 h 7783311"/>
                  <a:gd name="connsiteX119" fmla="*/ 981075 w 4344841"/>
                  <a:gd name="connsiteY119" fmla="*/ 5857874 h 7783311"/>
                  <a:gd name="connsiteX120" fmla="*/ 1295400 w 4344841"/>
                  <a:gd name="connsiteY120" fmla="*/ 6038849 h 7783311"/>
                  <a:gd name="connsiteX121" fmla="*/ 1495425 w 4344841"/>
                  <a:gd name="connsiteY121" fmla="*/ 6076949 h 7783311"/>
                  <a:gd name="connsiteX122" fmla="*/ 2676525 w 4344841"/>
                  <a:gd name="connsiteY122" fmla="*/ 7696200 h 7783311"/>
                  <a:gd name="connsiteX123" fmla="*/ 4067175 w 4344841"/>
                  <a:gd name="connsiteY123" fmla="*/ 7419974 h 7783311"/>
                  <a:gd name="connsiteX124" fmla="*/ 4343400 w 4344841"/>
                  <a:gd name="connsiteY124" fmla="*/ 6457949 h 7783311"/>
                  <a:gd name="connsiteX125" fmla="*/ 4010025 w 4344841"/>
                  <a:gd name="connsiteY125" fmla="*/ 5686425 h 7783311"/>
                  <a:gd name="connsiteX126" fmla="*/ 2000250 w 4344841"/>
                  <a:gd name="connsiteY126" fmla="*/ 2714625 h 7783311"/>
                  <a:gd name="connsiteX127" fmla="*/ 2533650 w 4344841"/>
                  <a:gd name="connsiteY127" fmla="*/ 609600 h 7783311"/>
                  <a:gd name="connsiteX128" fmla="*/ 438150 w 4344841"/>
                  <a:gd name="connsiteY128" fmla="*/ 0 h 7783311"/>
                  <a:gd name="connsiteX0" fmla="*/ 438150 w 4344841"/>
                  <a:gd name="connsiteY0" fmla="*/ 0 h 7783311"/>
                  <a:gd name="connsiteX1" fmla="*/ 390525 w 4344841"/>
                  <a:gd name="connsiteY1" fmla="*/ 85725 h 7783311"/>
                  <a:gd name="connsiteX2" fmla="*/ 342900 w 4344841"/>
                  <a:gd name="connsiteY2" fmla="*/ 114300 h 7783311"/>
                  <a:gd name="connsiteX3" fmla="*/ 371475 w 4344841"/>
                  <a:gd name="connsiteY3" fmla="*/ 180975 h 7783311"/>
                  <a:gd name="connsiteX4" fmla="*/ 409575 w 4344841"/>
                  <a:gd name="connsiteY4" fmla="*/ 190500 h 7783311"/>
                  <a:gd name="connsiteX5" fmla="*/ 419100 w 4344841"/>
                  <a:gd name="connsiteY5" fmla="*/ 314325 h 7783311"/>
                  <a:gd name="connsiteX6" fmla="*/ 361950 w 4344841"/>
                  <a:gd name="connsiteY6" fmla="*/ 438150 h 7783311"/>
                  <a:gd name="connsiteX7" fmla="*/ 314325 w 4344841"/>
                  <a:gd name="connsiteY7" fmla="*/ 542925 h 7783311"/>
                  <a:gd name="connsiteX8" fmla="*/ 266700 w 4344841"/>
                  <a:gd name="connsiteY8" fmla="*/ 609600 h 7783311"/>
                  <a:gd name="connsiteX9" fmla="*/ 238125 w 4344841"/>
                  <a:gd name="connsiteY9" fmla="*/ 695325 h 7783311"/>
                  <a:gd name="connsiteX10" fmla="*/ 200025 w 4344841"/>
                  <a:gd name="connsiteY10" fmla="*/ 733425 h 7783311"/>
                  <a:gd name="connsiteX11" fmla="*/ 228600 w 4344841"/>
                  <a:gd name="connsiteY11" fmla="*/ 800100 h 7783311"/>
                  <a:gd name="connsiteX12" fmla="*/ 142875 w 4344841"/>
                  <a:gd name="connsiteY12" fmla="*/ 885825 h 7783311"/>
                  <a:gd name="connsiteX13" fmla="*/ 76200 w 4344841"/>
                  <a:gd name="connsiteY13" fmla="*/ 904875 h 7783311"/>
                  <a:gd name="connsiteX14" fmla="*/ 9525 w 4344841"/>
                  <a:gd name="connsiteY14" fmla="*/ 1038225 h 7783311"/>
                  <a:gd name="connsiteX15" fmla="*/ 0 w 4344841"/>
                  <a:gd name="connsiteY15" fmla="*/ 1076325 h 7783311"/>
                  <a:gd name="connsiteX16" fmla="*/ 0 w 4344841"/>
                  <a:gd name="connsiteY16" fmla="*/ 1133475 h 7783311"/>
                  <a:gd name="connsiteX17" fmla="*/ 19050 w 4344841"/>
                  <a:gd name="connsiteY17" fmla="*/ 1228725 h 7783311"/>
                  <a:gd name="connsiteX18" fmla="*/ 142875 w 4344841"/>
                  <a:gd name="connsiteY18" fmla="*/ 1457325 h 7783311"/>
                  <a:gd name="connsiteX19" fmla="*/ 142875 w 4344841"/>
                  <a:gd name="connsiteY19" fmla="*/ 1571625 h 7783311"/>
                  <a:gd name="connsiteX20" fmla="*/ 161925 w 4344841"/>
                  <a:gd name="connsiteY20" fmla="*/ 1724025 h 7783311"/>
                  <a:gd name="connsiteX21" fmla="*/ 114300 w 4344841"/>
                  <a:gd name="connsiteY21" fmla="*/ 1819275 h 7783311"/>
                  <a:gd name="connsiteX22" fmla="*/ 38100 w 4344841"/>
                  <a:gd name="connsiteY22" fmla="*/ 1943100 h 7783311"/>
                  <a:gd name="connsiteX23" fmla="*/ 85725 w 4344841"/>
                  <a:gd name="connsiteY23" fmla="*/ 2057400 h 7783311"/>
                  <a:gd name="connsiteX24" fmla="*/ 38100 w 4344841"/>
                  <a:gd name="connsiteY24" fmla="*/ 2162175 h 7783311"/>
                  <a:gd name="connsiteX25" fmla="*/ 28575 w 4344841"/>
                  <a:gd name="connsiteY25" fmla="*/ 2200275 h 7783311"/>
                  <a:gd name="connsiteX26" fmla="*/ 85725 w 4344841"/>
                  <a:gd name="connsiteY26" fmla="*/ 2333625 h 7783311"/>
                  <a:gd name="connsiteX27" fmla="*/ 152400 w 4344841"/>
                  <a:gd name="connsiteY27" fmla="*/ 2438400 h 7783311"/>
                  <a:gd name="connsiteX28" fmla="*/ 180975 w 4344841"/>
                  <a:gd name="connsiteY28" fmla="*/ 2495550 h 7783311"/>
                  <a:gd name="connsiteX29" fmla="*/ 209550 w 4344841"/>
                  <a:gd name="connsiteY29" fmla="*/ 2581275 h 7783311"/>
                  <a:gd name="connsiteX30" fmla="*/ 285750 w 4344841"/>
                  <a:gd name="connsiteY30" fmla="*/ 2667000 h 7783311"/>
                  <a:gd name="connsiteX31" fmla="*/ 247650 w 4344841"/>
                  <a:gd name="connsiteY31" fmla="*/ 2743200 h 7783311"/>
                  <a:gd name="connsiteX32" fmla="*/ 314325 w 4344841"/>
                  <a:gd name="connsiteY32" fmla="*/ 2828925 h 7783311"/>
                  <a:gd name="connsiteX33" fmla="*/ 323850 w 4344841"/>
                  <a:gd name="connsiteY33" fmla="*/ 2914650 h 7783311"/>
                  <a:gd name="connsiteX34" fmla="*/ 304800 w 4344841"/>
                  <a:gd name="connsiteY34" fmla="*/ 2962275 h 7783311"/>
                  <a:gd name="connsiteX35" fmla="*/ 266700 w 4344841"/>
                  <a:gd name="connsiteY35" fmla="*/ 2914650 h 7783311"/>
                  <a:gd name="connsiteX36" fmla="*/ 238125 w 4344841"/>
                  <a:gd name="connsiteY36" fmla="*/ 2895600 h 7783311"/>
                  <a:gd name="connsiteX37" fmla="*/ 428625 w 4344841"/>
                  <a:gd name="connsiteY37" fmla="*/ 3105150 h 7783311"/>
                  <a:gd name="connsiteX38" fmla="*/ 466725 w 4344841"/>
                  <a:gd name="connsiteY38" fmla="*/ 3057525 h 7783311"/>
                  <a:gd name="connsiteX39" fmla="*/ 495300 w 4344841"/>
                  <a:gd name="connsiteY39" fmla="*/ 2981325 h 7783311"/>
                  <a:gd name="connsiteX40" fmla="*/ 523875 w 4344841"/>
                  <a:gd name="connsiteY40" fmla="*/ 2914650 h 7783311"/>
                  <a:gd name="connsiteX41" fmla="*/ 619125 w 4344841"/>
                  <a:gd name="connsiteY41" fmla="*/ 2914650 h 7783311"/>
                  <a:gd name="connsiteX42" fmla="*/ 647700 w 4344841"/>
                  <a:gd name="connsiteY42" fmla="*/ 2952750 h 7783311"/>
                  <a:gd name="connsiteX43" fmla="*/ 647700 w 4344841"/>
                  <a:gd name="connsiteY43" fmla="*/ 3009900 h 7783311"/>
                  <a:gd name="connsiteX44" fmla="*/ 742950 w 4344841"/>
                  <a:gd name="connsiteY44" fmla="*/ 3009900 h 7783311"/>
                  <a:gd name="connsiteX45" fmla="*/ 771525 w 4344841"/>
                  <a:gd name="connsiteY45" fmla="*/ 2981325 h 7783311"/>
                  <a:gd name="connsiteX46" fmla="*/ 847725 w 4344841"/>
                  <a:gd name="connsiteY46" fmla="*/ 3067050 h 7783311"/>
                  <a:gd name="connsiteX47" fmla="*/ 885825 w 4344841"/>
                  <a:gd name="connsiteY47" fmla="*/ 3038475 h 7783311"/>
                  <a:gd name="connsiteX48" fmla="*/ 971550 w 4344841"/>
                  <a:gd name="connsiteY48" fmla="*/ 2990850 h 7783311"/>
                  <a:gd name="connsiteX49" fmla="*/ 981075 w 4344841"/>
                  <a:gd name="connsiteY49" fmla="*/ 3067050 h 7783311"/>
                  <a:gd name="connsiteX50" fmla="*/ 1028700 w 4344841"/>
                  <a:gd name="connsiteY50" fmla="*/ 3114675 h 7783311"/>
                  <a:gd name="connsiteX51" fmla="*/ 1076325 w 4344841"/>
                  <a:gd name="connsiteY51" fmla="*/ 3171825 h 7783311"/>
                  <a:gd name="connsiteX52" fmla="*/ 1076325 w 4344841"/>
                  <a:gd name="connsiteY52" fmla="*/ 3171825 h 7783311"/>
                  <a:gd name="connsiteX53" fmla="*/ 1095375 w 4344841"/>
                  <a:gd name="connsiteY53" fmla="*/ 3248025 h 7783311"/>
                  <a:gd name="connsiteX54" fmla="*/ 1038225 w 4344841"/>
                  <a:gd name="connsiteY54" fmla="*/ 3248025 h 7783311"/>
                  <a:gd name="connsiteX55" fmla="*/ 971550 w 4344841"/>
                  <a:gd name="connsiteY55" fmla="*/ 3190875 h 7783311"/>
                  <a:gd name="connsiteX56" fmla="*/ 990600 w 4344841"/>
                  <a:gd name="connsiteY56" fmla="*/ 3162300 h 7783311"/>
                  <a:gd name="connsiteX57" fmla="*/ 962025 w 4344841"/>
                  <a:gd name="connsiteY57" fmla="*/ 3143250 h 7783311"/>
                  <a:gd name="connsiteX58" fmla="*/ 923925 w 4344841"/>
                  <a:gd name="connsiteY58" fmla="*/ 3181350 h 7783311"/>
                  <a:gd name="connsiteX59" fmla="*/ 800100 w 4344841"/>
                  <a:gd name="connsiteY59" fmla="*/ 3143250 h 7783311"/>
                  <a:gd name="connsiteX60" fmla="*/ 742950 w 4344841"/>
                  <a:gd name="connsiteY60" fmla="*/ 3105150 h 7783311"/>
                  <a:gd name="connsiteX61" fmla="*/ 676275 w 4344841"/>
                  <a:gd name="connsiteY61" fmla="*/ 3105150 h 7783311"/>
                  <a:gd name="connsiteX62" fmla="*/ 619125 w 4344841"/>
                  <a:gd name="connsiteY62" fmla="*/ 3086100 h 7783311"/>
                  <a:gd name="connsiteX63" fmla="*/ 552450 w 4344841"/>
                  <a:gd name="connsiteY63" fmla="*/ 3076575 h 7783311"/>
                  <a:gd name="connsiteX64" fmla="*/ 561975 w 4344841"/>
                  <a:gd name="connsiteY64" fmla="*/ 3152775 h 7783311"/>
                  <a:gd name="connsiteX65" fmla="*/ 590550 w 4344841"/>
                  <a:gd name="connsiteY65" fmla="*/ 3200400 h 7783311"/>
                  <a:gd name="connsiteX66" fmla="*/ 590550 w 4344841"/>
                  <a:gd name="connsiteY66" fmla="*/ 3257550 h 7783311"/>
                  <a:gd name="connsiteX67" fmla="*/ 638175 w 4344841"/>
                  <a:gd name="connsiteY67" fmla="*/ 3314700 h 7783311"/>
                  <a:gd name="connsiteX68" fmla="*/ 609600 w 4344841"/>
                  <a:gd name="connsiteY68" fmla="*/ 3400425 h 7783311"/>
                  <a:gd name="connsiteX69" fmla="*/ 657225 w 4344841"/>
                  <a:gd name="connsiteY69" fmla="*/ 3476625 h 7783311"/>
                  <a:gd name="connsiteX70" fmla="*/ 695325 w 4344841"/>
                  <a:gd name="connsiteY70" fmla="*/ 3514725 h 7783311"/>
                  <a:gd name="connsiteX71" fmla="*/ 695325 w 4344841"/>
                  <a:gd name="connsiteY71" fmla="*/ 3514725 h 7783311"/>
                  <a:gd name="connsiteX72" fmla="*/ 571500 w 4344841"/>
                  <a:gd name="connsiteY72" fmla="*/ 3514725 h 7783311"/>
                  <a:gd name="connsiteX73" fmla="*/ 542925 w 4344841"/>
                  <a:gd name="connsiteY73" fmla="*/ 3419475 h 7783311"/>
                  <a:gd name="connsiteX74" fmla="*/ 504825 w 4344841"/>
                  <a:gd name="connsiteY74" fmla="*/ 3390900 h 7783311"/>
                  <a:gd name="connsiteX75" fmla="*/ 476250 w 4344841"/>
                  <a:gd name="connsiteY75" fmla="*/ 3343275 h 7783311"/>
                  <a:gd name="connsiteX76" fmla="*/ 476250 w 4344841"/>
                  <a:gd name="connsiteY76" fmla="*/ 3228975 h 7783311"/>
                  <a:gd name="connsiteX77" fmla="*/ 438150 w 4344841"/>
                  <a:gd name="connsiteY77" fmla="*/ 3190875 h 7783311"/>
                  <a:gd name="connsiteX78" fmla="*/ 447675 w 4344841"/>
                  <a:gd name="connsiteY78" fmla="*/ 3286125 h 7783311"/>
                  <a:gd name="connsiteX79" fmla="*/ 400050 w 4344841"/>
                  <a:gd name="connsiteY79" fmla="*/ 3371850 h 7783311"/>
                  <a:gd name="connsiteX80" fmla="*/ 409575 w 4344841"/>
                  <a:gd name="connsiteY80" fmla="*/ 3400425 h 7783311"/>
                  <a:gd name="connsiteX81" fmla="*/ 419100 w 4344841"/>
                  <a:gd name="connsiteY81" fmla="*/ 3429000 h 7783311"/>
                  <a:gd name="connsiteX82" fmla="*/ 419100 w 4344841"/>
                  <a:gd name="connsiteY82" fmla="*/ 3505200 h 7783311"/>
                  <a:gd name="connsiteX83" fmla="*/ 400050 w 4344841"/>
                  <a:gd name="connsiteY83" fmla="*/ 3600450 h 7783311"/>
                  <a:gd name="connsiteX84" fmla="*/ 428625 w 4344841"/>
                  <a:gd name="connsiteY84" fmla="*/ 3686175 h 7783311"/>
                  <a:gd name="connsiteX85" fmla="*/ 504825 w 4344841"/>
                  <a:gd name="connsiteY85" fmla="*/ 3810000 h 7783311"/>
                  <a:gd name="connsiteX86" fmla="*/ 590550 w 4344841"/>
                  <a:gd name="connsiteY86" fmla="*/ 3838575 h 7783311"/>
                  <a:gd name="connsiteX87" fmla="*/ 657225 w 4344841"/>
                  <a:gd name="connsiteY87" fmla="*/ 3876675 h 7783311"/>
                  <a:gd name="connsiteX88" fmla="*/ 666750 w 4344841"/>
                  <a:gd name="connsiteY88" fmla="*/ 3990975 h 7783311"/>
                  <a:gd name="connsiteX89" fmla="*/ 666750 w 4344841"/>
                  <a:gd name="connsiteY89" fmla="*/ 4057650 h 7783311"/>
                  <a:gd name="connsiteX90" fmla="*/ 657225 w 4344841"/>
                  <a:gd name="connsiteY90" fmla="*/ 4124325 h 7783311"/>
                  <a:gd name="connsiteX91" fmla="*/ 590550 w 4344841"/>
                  <a:gd name="connsiteY91" fmla="*/ 4152900 h 7783311"/>
                  <a:gd name="connsiteX92" fmla="*/ 504825 w 4344841"/>
                  <a:gd name="connsiteY92" fmla="*/ 4152900 h 7783311"/>
                  <a:gd name="connsiteX93" fmla="*/ 514350 w 4344841"/>
                  <a:gd name="connsiteY93" fmla="*/ 4229100 h 7783311"/>
                  <a:gd name="connsiteX94" fmla="*/ 514350 w 4344841"/>
                  <a:gd name="connsiteY94" fmla="*/ 4305300 h 7783311"/>
                  <a:gd name="connsiteX95" fmla="*/ 542925 w 4344841"/>
                  <a:gd name="connsiteY95" fmla="*/ 4410075 h 7783311"/>
                  <a:gd name="connsiteX96" fmla="*/ 666750 w 4344841"/>
                  <a:gd name="connsiteY96" fmla="*/ 4514850 h 7783311"/>
                  <a:gd name="connsiteX97" fmla="*/ 647700 w 4344841"/>
                  <a:gd name="connsiteY97" fmla="*/ 4581525 h 7783311"/>
                  <a:gd name="connsiteX98" fmla="*/ 695325 w 4344841"/>
                  <a:gd name="connsiteY98" fmla="*/ 4638675 h 7783311"/>
                  <a:gd name="connsiteX99" fmla="*/ 685800 w 4344841"/>
                  <a:gd name="connsiteY99" fmla="*/ 4724400 h 7783311"/>
                  <a:gd name="connsiteX100" fmla="*/ 714375 w 4344841"/>
                  <a:gd name="connsiteY100" fmla="*/ 4781550 h 7783311"/>
                  <a:gd name="connsiteX101" fmla="*/ 723900 w 4344841"/>
                  <a:gd name="connsiteY101" fmla="*/ 4848225 h 7783311"/>
                  <a:gd name="connsiteX102" fmla="*/ 790575 w 4344841"/>
                  <a:gd name="connsiteY102" fmla="*/ 4914900 h 7783311"/>
                  <a:gd name="connsiteX103" fmla="*/ 809625 w 4344841"/>
                  <a:gd name="connsiteY103" fmla="*/ 4972050 h 7783311"/>
                  <a:gd name="connsiteX104" fmla="*/ 847725 w 4344841"/>
                  <a:gd name="connsiteY104" fmla="*/ 5057775 h 7783311"/>
                  <a:gd name="connsiteX105" fmla="*/ 885825 w 4344841"/>
                  <a:gd name="connsiteY105" fmla="*/ 5114925 h 7783311"/>
                  <a:gd name="connsiteX106" fmla="*/ 933450 w 4344841"/>
                  <a:gd name="connsiteY106" fmla="*/ 5153025 h 7783311"/>
                  <a:gd name="connsiteX107" fmla="*/ 942975 w 4344841"/>
                  <a:gd name="connsiteY107" fmla="*/ 5200650 h 7783311"/>
                  <a:gd name="connsiteX108" fmla="*/ 942975 w 4344841"/>
                  <a:gd name="connsiteY108" fmla="*/ 5200650 h 7783311"/>
                  <a:gd name="connsiteX109" fmla="*/ 857250 w 4344841"/>
                  <a:gd name="connsiteY109" fmla="*/ 5267325 h 7783311"/>
                  <a:gd name="connsiteX110" fmla="*/ 952500 w 4344841"/>
                  <a:gd name="connsiteY110" fmla="*/ 5305425 h 7783311"/>
                  <a:gd name="connsiteX111" fmla="*/ 1019175 w 4344841"/>
                  <a:gd name="connsiteY111" fmla="*/ 5362575 h 7783311"/>
                  <a:gd name="connsiteX112" fmla="*/ 981075 w 4344841"/>
                  <a:gd name="connsiteY112" fmla="*/ 5448300 h 7783311"/>
                  <a:gd name="connsiteX113" fmla="*/ 923925 w 4344841"/>
                  <a:gd name="connsiteY113" fmla="*/ 5486400 h 7783311"/>
                  <a:gd name="connsiteX114" fmla="*/ 952500 w 4344841"/>
                  <a:gd name="connsiteY114" fmla="*/ 5572125 h 7783311"/>
                  <a:gd name="connsiteX115" fmla="*/ 933450 w 4344841"/>
                  <a:gd name="connsiteY115" fmla="*/ 5667375 h 7783311"/>
                  <a:gd name="connsiteX116" fmla="*/ 933450 w 4344841"/>
                  <a:gd name="connsiteY116" fmla="*/ 5667375 h 7783311"/>
                  <a:gd name="connsiteX117" fmla="*/ 866775 w 4344841"/>
                  <a:gd name="connsiteY117" fmla="*/ 5648324 h 7783311"/>
                  <a:gd name="connsiteX118" fmla="*/ 933450 w 4344841"/>
                  <a:gd name="connsiteY118" fmla="*/ 5743574 h 7783311"/>
                  <a:gd name="connsiteX119" fmla="*/ 981075 w 4344841"/>
                  <a:gd name="connsiteY119" fmla="*/ 5857874 h 7783311"/>
                  <a:gd name="connsiteX120" fmla="*/ 1219200 w 4344841"/>
                  <a:gd name="connsiteY120" fmla="*/ 5905499 h 7783311"/>
                  <a:gd name="connsiteX121" fmla="*/ 1295400 w 4344841"/>
                  <a:gd name="connsiteY121" fmla="*/ 6038849 h 7783311"/>
                  <a:gd name="connsiteX122" fmla="*/ 1495425 w 4344841"/>
                  <a:gd name="connsiteY122" fmla="*/ 6076949 h 7783311"/>
                  <a:gd name="connsiteX123" fmla="*/ 2676525 w 4344841"/>
                  <a:gd name="connsiteY123" fmla="*/ 7696200 h 7783311"/>
                  <a:gd name="connsiteX124" fmla="*/ 4067175 w 4344841"/>
                  <a:gd name="connsiteY124" fmla="*/ 7419974 h 7783311"/>
                  <a:gd name="connsiteX125" fmla="*/ 4343400 w 4344841"/>
                  <a:gd name="connsiteY125" fmla="*/ 6457949 h 7783311"/>
                  <a:gd name="connsiteX126" fmla="*/ 4010025 w 4344841"/>
                  <a:gd name="connsiteY126" fmla="*/ 5686425 h 7783311"/>
                  <a:gd name="connsiteX127" fmla="*/ 2000250 w 4344841"/>
                  <a:gd name="connsiteY127" fmla="*/ 2714625 h 7783311"/>
                  <a:gd name="connsiteX128" fmla="*/ 2533650 w 4344841"/>
                  <a:gd name="connsiteY128" fmla="*/ 609600 h 7783311"/>
                  <a:gd name="connsiteX129" fmla="*/ 438150 w 4344841"/>
                  <a:gd name="connsiteY129" fmla="*/ 0 h 7783311"/>
                  <a:gd name="connsiteX0" fmla="*/ 438150 w 4344841"/>
                  <a:gd name="connsiteY0" fmla="*/ 0 h 7783311"/>
                  <a:gd name="connsiteX1" fmla="*/ 390525 w 4344841"/>
                  <a:gd name="connsiteY1" fmla="*/ 85725 h 7783311"/>
                  <a:gd name="connsiteX2" fmla="*/ 342900 w 4344841"/>
                  <a:gd name="connsiteY2" fmla="*/ 114300 h 7783311"/>
                  <a:gd name="connsiteX3" fmla="*/ 371475 w 4344841"/>
                  <a:gd name="connsiteY3" fmla="*/ 180975 h 7783311"/>
                  <a:gd name="connsiteX4" fmla="*/ 409575 w 4344841"/>
                  <a:gd name="connsiteY4" fmla="*/ 190500 h 7783311"/>
                  <a:gd name="connsiteX5" fmla="*/ 419100 w 4344841"/>
                  <a:gd name="connsiteY5" fmla="*/ 314325 h 7783311"/>
                  <a:gd name="connsiteX6" fmla="*/ 361950 w 4344841"/>
                  <a:gd name="connsiteY6" fmla="*/ 438150 h 7783311"/>
                  <a:gd name="connsiteX7" fmla="*/ 314325 w 4344841"/>
                  <a:gd name="connsiteY7" fmla="*/ 542925 h 7783311"/>
                  <a:gd name="connsiteX8" fmla="*/ 266700 w 4344841"/>
                  <a:gd name="connsiteY8" fmla="*/ 609600 h 7783311"/>
                  <a:gd name="connsiteX9" fmla="*/ 238125 w 4344841"/>
                  <a:gd name="connsiteY9" fmla="*/ 695325 h 7783311"/>
                  <a:gd name="connsiteX10" fmla="*/ 200025 w 4344841"/>
                  <a:gd name="connsiteY10" fmla="*/ 733425 h 7783311"/>
                  <a:gd name="connsiteX11" fmla="*/ 228600 w 4344841"/>
                  <a:gd name="connsiteY11" fmla="*/ 800100 h 7783311"/>
                  <a:gd name="connsiteX12" fmla="*/ 142875 w 4344841"/>
                  <a:gd name="connsiteY12" fmla="*/ 885825 h 7783311"/>
                  <a:gd name="connsiteX13" fmla="*/ 76200 w 4344841"/>
                  <a:gd name="connsiteY13" fmla="*/ 904875 h 7783311"/>
                  <a:gd name="connsiteX14" fmla="*/ 9525 w 4344841"/>
                  <a:gd name="connsiteY14" fmla="*/ 1038225 h 7783311"/>
                  <a:gd name="connsiteX15" fmla="*/ 0 w 4344841"/>
                  <a:gd name="connsiteY15" fmla="*/ 1076325 h 7783311"/>
                  <a:gd name="connsiteX16" fmla="*/ 0 w 4344841"/>
                  <a:gd name="connsiteY16" fmla="*/ 1133475 h 7783311"/>
                  <a:gd name="connsiteX17" fmla="*/ 19050 w 4344841"/>
                  <a:gd name="connsiteY17" fmla="*/ 1228725 h 7783311"/>
                  <a:gd name="connsiteX18" fmla="*/ 142875 w 4344841"/>
                  <a:gd name="connsiteY18" fmla="*/ 1457325 h 7783311"/>
                  <a:gd name="connsiteX19" fmla="*/ 142875 w 4344841"/>
                  <a:gd name="connsiteY19" fmla="*/ 1571625 h 7783311"/>
                  <a:gd name="connsiteX20" fmla="*/ 161925 w 4344841"/>
                  <a:gd name="connsiteY20" fmla="*/ 1724025 h 7783311"/>
                  <a:gd name="connsiteX21" fmla="*/ 114300 w 4344841"/>
                  <a:gd name="connsiteY21" fmla="*/ 1819275 h 7783311"/>
                  <a:gd name="connsiteX22" fmla="*/ 38100 w 4344841"/>
                  <a:gd name="connsiteY22" fmla="*/ 1943100 h 7783311"/>
                  <a:gd name="connsiteX23" fmla="*/ 85725 w 4344841"/>
                  <a:gd name="connsiteY23" fmla="*/ 2057400 h 7783311"/>
                  <a:gd name="connsiteX24" fmla="*/ 38100 w 4344841"/>
                  <a:gd name="connsiteY24" fmla="*/ 2162175 h 7783311"/>
                  <a:gd name="connsiteX25" fmla="*/ 28575 w 4344841"/>
                  <a:gd name="connsiteY25" fmla="*/ 2200275 h 7783311"/>
                  <a:gd name="connsiteX26" fmla="*/ 85725 w 4344841"/>
                  <a:gd name="connsiteY26" fmla="*/ 2333625 h 7783311"/>
                  <a:gd name="connsiteX27" fmla="*/ 152400 w 4344841"/>
                  <a:gd name="connsiteY27" fmla="*/ 2438400 h 7783311"/>
                  <a:gd name="connsiteX28" fmla="*/ 180975 w 4344841"/>
                  <a:gd name="connsiteY28" fmla="*/ 2495550 h 7783311"/>
                  <a:gd name="connsiteX29" fmla="*/ 209550 w 4344841"/>
                  <a:gd name="connsiteY29" fmla="*/ 2581275 h 7783311"/>
                  <a:gd name="connsiteX30" fmla="*/ 285750 w 4344841"/>
                  <a:gd name="connsiteY30" fmla="*/ 2667000 h 7783311"/>
                  <a:gd name="connsiteX31" fmla="*/ 247650 w 4344841"/>
                  <a:gd name="connsiteY31" fmla="*/ 2743200 h 7783311"/>
                  <a:gd name="connsiteX32" fmla="*/ 314325 w 4344841"/>
                  <a:gd name="connsiteY32" fmla="*/ 2828925 h 7783311"/>
                  <a:gd name="connsiteX33" fmla="*/ 323850 w 4344841"/>
                  <a:gd name="connsiteY33" fmla="*/ 2914650 h 7783311"/>
                  <a:gd name="connsiteX34" fmla="*/ 304800 w 4344841"/>
                  <a:gd name="connsiteY34" fmla="*/ 2962275 h 7783311"/>
                  <a:gd name="connsiteX35" fmla="*/ 266700 w 4344841"/>
                  <a:gd name="connsiteY35" fmla="*/ 2914650 h 7783311"/>
                  <a:gd name="connsiteX36" fmla="*/ 238125 w 4344841"/>
                  <a:gd name="connsiteY36" fmla="*/ 2895600 h 7783311"/>
                  <a:gd name="connsiteX37" fmla="*/ 428625 w 4344841"/>
                  <a:gd name="connsiteY37" fmla="*/ 3105150 h 7783311"/>
                  <a:gd name="connsiteX38" fmla="*/ 466725 w 4344841"/>
                  <a:gd name="connsiteY38" fmla="*/ 3057525 h 7783311"/>
                  <a:gd name="connsiteX39" fmla="*/ 495300 w 4344841"/>
                  <a:gd name="connsiteY39" fmla="*/ 2981325 h 7783311"/>
                  <a:gd name="connsiteX40" fmla="*/ 523875 w 4344841"/>
                  <a:gd name="connsiteY40" fmla="*/ 2914650 h 7783311"/>
                  <a:gd name="connsiteX41" fmla="*/ 619125 w 4344841"/>
                  <a:gd name="connsiteY41" fmla="*/ 2914650 h 7783311"/>
                  <a:gd name="connsiteX42" fmla="*/ 647700 w 4344841"/>
                  <a:gd name="connsiteY42" fmla="*/ 2952750 h 7783311"/>
                  <a:gd name="connsiteX43" fmla="*/ 647700 w 4344841"/>
                  <a:gd name="connsiteY43" fmla="*/ 3009900 h 7783311"/>
                  <a:gd name="connsiteX44" fmla="*/ 742950 w 4344841"/>
                  <a:gd name="connsiteY44" fmla="*/ 3009900 h 7783311"/>
                  <a:gd name="connsiteX45" fmla="*/ 771525 w 4344841"/>
                  <a:gd name="connsiteY45" fmla="*/ 2981325 h 7783311"/>
                  <a:gd name="connsiteX46" fmla="*/ 847725 w 4344841"/>
                  <a:gd name="connsiteY46" fmla="*/ 3067050 h 7783311"/>
                  <a:gd name="connsiteX47" fmla="*/ 885825 w 4344841"/>
                  <a:gd name="connsiteY47" fmla="*/ 3038475 h 7783311"/>
                  <a:gd name="connsiteX48" fmla="*/ 971550 w 4344841"/>
                  <a:gd name="connsiteY48" fmla="*/ 2990850 h 7783311"/>
                  <a:gd name="connsiteX49" fmla="*/ 981075 w 4344841"/>
                  <a:gd name="connsiteY49" fmla="*/ 3067050 h 7783311"/>
                  <a:gd name="connsiteX50" fmla="*/ 1028700 w 4344841"/>
                  <a:gd name="connsiteY50" fmla="*/ 3114675 h 7783311"/>
                  <a:gd name="connsiteX51" fmla="*/ 1076325 w 4344841"/>
                  <a:gd name="connsiteY51" fmla="*/ 3171825 h 7783311"/>
                  <a:gd name="connsiteX52" fmla="*/ 1076325 w 4344841"/>
                  <a:gd name="connsiteY52" fmla="*/ 3171825 h 7783311"/>
                  <a:gd name="connsiteX53" fmla="*/ 1095375 w 4344841"/>
                  <a:gd name="connsiteY53" fmla="*/ 3248025 h 7783311"/>
                  <a:gd name="connsiteX54" fmla="*/ 1038225 w 4344841"/>
                  <a:gd name="connsiteY54" fmla="*/ 3248025 h 7783311"/>
                  <a:gd name="connsiteX55" fmla="*/ 971550 w 4344841"/>
                  <a:gd name="connsiteY55" fmla="*/ 3190875 h 7783311"/>
                  <a:gd name="connsiteX56" fmla="*/ 990600 w 4344841"/>
                  <a:gd name="connsiteY56" fmla="*/ 3162300 h 7783311"/>
                  <a:gd name="connsiteX57" fmla="*/ 962025 w 4344841"/>
                  <a:gd name="connsiteY57" fmla="*/ 3143250 h 7783311"/>
                  <a:gd name="connsiteX58" fmla="*/ 923925 w 4344841"/>
                  <a:gd name="connsiteY58" fmla="*/ 3181350 h 7783311"/>
                  <a:gd name="connsiteX59" fmla="*/ 800100 w 4344841"/>
                  <a:gd name="connsiteY59" fmla="*/ 3143250 h 7783311"/>
                  <a:gd name="connsiteX60" fmla="*/ 742950 w 4344841"/>
                  <a:gd name="connsiteY60" fmla="*/ 3105150 h 7783311"/>
                  <a:gd name="connsiteX61" fmla="*/ 676275 w 4344841"/>
                  <a:gd name="connsiteY61" fmla="*/ 3105150 h 7783311"/>
                  <a:gd name="connsiteX62" fmla="*/ 619125 w 4344841"/>
                  <a:gd name="connsiteY62" fmla="*/ 3086100 h 7783311"/>
                  <a:gd name="connsiteX63" fmla="*/ 552450 w 4344841"/>
                  <a:gd name="connsiteY63" fmla="*/ 3076575 h 7783311"/>
                  <a:gd name="connsiteX64" fmla="*/ 561975 w 4344841"/>
                  <a:gd name="connsiteY64" fmla="*/ 3152775 h 7783311"/>
                  <a:gd name="connsiteX65" fmla="*/ 590550 w 4344841"/>
                  <a:gd name="connsiteY65" fmla="*/ 3200400 h 7783311"/>
                  <a:gd name="connsiteX66" fmla="*/ 590550 w 4344841"/>
                  <a:gd name="connsiteY66" fmla="*/ 3257550 h 7783311"/>
                  <a:gd name="connsiteX67" fmla="*/ 638175 w 4344841"/>
                  <a:gd name="connsiteY67" fmla="*/ 3314700 h 7783311"/>
                  <a:gd name="connsiteX68" fmla="*/ 609600 w 4344841"/>
                  <a:gd name="connsiteY68" fmla="*/ 3400425 h 7783311"/>
                  <a:gd name="connsiteX69" fmla="*/ 657225 w 4344841"/>
                  <a:gd name="connsiteY69" fmla="*/ 3476625 h 7783311"/>
                  <a:gd name="connsiteX70" fmla="*/ 695325 w 4344841"/>
                  <a:gd name="connsiteY70" fmla="*/ 3514725 h 7783311"/>
                  <a:gd name="connsiteX71" fmla="*/ 695325 w 4344841"/>
                  <a:gd name="connsiteY71" fmla="*/ 3514725 h 7783311"/>
                  <a:gd name="connsiteX72" fmla="*/ 571500 w 4344841"/>
                  <a:gd name="connsiteY72" fmla="*/ 3514725 h 7783311"/>
                  <a:gd name="connsiteX73" fmla="*/ 542925 w 4344841"/>
                  <a:gd name="connsiteY73" fmla="*/ 3419475 h 7783311"/>
                  <a:gd name="connsiteX74" fmla="*/ 504825 w 4344841"/>
                  <a:gd name="connsiteY74" fmla="*/ 3390900 h 7783311"/>
                  <a:gd name="connsiteX75" fmla="*/ 476250 w 4344841"/>
                  <a:gd name="connsiteY75" fmla="*/ 3343275 h 7783311"/>
                  <a:gd name="connsiteX76" fmla="*/ 476250 w 4344841"/>
                  <a:gd name="connsiteY76" fmla="*/ 3228975 h 7783311"/>
                  <a:gd name="connsiteX77" fmla="*/ 438150 w 4344841"/>
                  <a:gd name="connsiteY77" fmla="*/ 3190875 h 7783311"/>
                  <a:gd name="connsiteX78" fmla="*/ 447675 w 4344841"/>
                  <a:gd name="connsiteY78" fmla="*/ 3286125 h 7783311"/>
                  <a:gd name="connsiteX79" fmla="*/ 400050 w 4344841"/>
                  <a:gd name="connsiteY79" fmla="*/ 3371850 h 7783311"/>
                  <a:gd name="connsiteX80" fmla="*/ 409575 w 4344841"/>
                  <a:gd name="connsiteY80" fmla="*/ 3400425 h 7783311"/>
                  <a:gd name="connsiteX81" fmla="*/ 419100 w 4344841"/>
                  <a:gd name="connsiteY81" fmla="*/ 3429000 h 7783311"/>
                  <a:gd name="connsiteX82" fmla="*/ 419100 w 4344841"/>
                  <a:gd name="connsiteY82" fmla="*/ 3505200 h 7783311"/>
                  <a:gd name="connsiteX83" fmla="*/ 400050 w 4344841"/>
                  <a:gd name="connsiteY83" fmla="*/ 3600450 h 7783311"/>
                  <a:gd name="connsiteX84" fmla="*/ 428625 w 4344841"/>
                  <a:gd name="connsiteY84" fmla="*/ 3686175 h 7783311"/>
                  <a:gd name="connsiteX85" fmla="*/ 504825 w 4344841"/>
                  <a:gd name="connsiteY85" fmla="*/ 3810000 h 7783311"/>
                  <a:gd name="connsiteX86" fmla="*/ 590550 w 4344841"/>
                  <a:gd name="connsiteY86" fmla="*/ 3838575 h 7783311"/>
                  <a:gd name="connsiteX87" fmla="*/ 657225 w 4344841"/>
                  <a:gd name="connsiteY87" fmla="*/ 3876675 h 7783311"/>
                  <a:gd name="connsiteX88" fmla="*/ 666750 w 4344841"/>
                  <a:gd name="connsiteY88" fmla="*/ 3990975 h 7783311"/>
                  <a:gd name="connsiteX89" fmla="*/ 666750 w 4344841"/>
                  <a:gd name="connsiteY89" fmla="*/ 4057650 h 7783311"/>
                  <a:gd name="connsiteX90" fmla="*/ 657225 w 4344841"/>
                  <a:gd name="connsiteY90" fmla="*/ 4124325 h 7783311"/>
                  <a:gd name="connsiteX91" fmla="*/ 590550 w 4344841"/>
                  <a:gd name="connsiteY91" fmla="*/ 4152900 h 7783311"/>
                  <a:gd name="connsiteX92" fmla="*/ 504825 w 4344841"/>
                  <a:gd name="connsiteY92" fmla="*/ 4152900 h 7783311"/>
                  <a:gd name="connsiteX93" fmla="*/ 514350 w 4344841"/>
                  <a:gd name="connsiteY93" fmla="*/ 4229100 h 7783311"/>
                  <a:gd name="connsiteX94" fmla="*/ 514350 w 4344841"/>
                  <a:gd name="connsiteY94" fmla="*/ 4305300 h 7783311"/>
                  <a:gd name="connsiteX95" fmla="*/ 542925 w 4344841"/>
                  <a:gd name="connsiteY95" fmla="*/ 4410075 h 7783311"/>
                  <a:gd name="connsiteX96" fmla="*/ 666750 w 4344841"/>
                  <a:gd name="connsiteY96" fmla="*/ 4514850 h 7783311"/>
                  <a:gd name="connsiteX97" fmla="*/ 647700 w 4344841"/>
                  <a:gd name="connsiteY97" fmla="*/ 4581525 h 7783311"/>
                  <a:gd name="connsiteX98" fmla="*/ 695325 w 4344841"/>
                  <a:gd name="connsiteY98" fmla="*/ 4638675 h 7783311"/>
                  <a:gd name="connsiteX99" fmla="*/ 685800 w 4344841"/>
                  <a:gd name="connsiteY99" fmla="*/ 4724400 h 7783311"/>
                  <a:gd name="connsiteX100" fmla="*/ 714375 w 4344841"/>
                  <a:gd name="connsiteY100" fmla="*/ 4781550 h 7783311"/>
                  <a:gd name="connsiteX101" fmla="*/ 723900 w 4344841"/>
                  <a:gd name="connsiteY101" fmla="*/ 4848225 h 7783311"/>
                  <a:gd name="connsiteX102" fmla="*/ 790575 w 4344841"/>
                  <a:gd name="connsiteY102" fmla="*/ 4914900 h 7783311"/>
                  <a:gd name="connsiteX103" fmla="*/ 809625 w 4344841"/>
                  <a:gd name="connsiteY103" fmla="*/ 4972050 h 7783311"/>
                  <a:gd name="connsiteX104" fmla="*/ 847725 w 4344841"/>
                  <a:gd name="connsiteY104" fmla="*/ 5057775 h 7783311"/>
                  <a:gd name="connsiteX105" fmla="*/ 885825 w 4344841"/>
                  <a:gd name="connsiteY105" fmla="*/ 5114925 h 7783311"/>
                  <a:gd name="connsiteX106" fmla="*/ 933450 w 4344841"/>
                  <a:gd name="connsiteY106" fmla="*/ 5153025 h 7783311"/>
                  <a:gd name="connsiteX107" fmla="*/ 942975 w 4344841"/>
                  <a:gd name="connsiteY107" fmla="*/ 5200650 h 7783311"/>
                  <a:gd name="connsiteX108" fmla="*/ 942975 w 4344841"/>
                  <a:gd name="connsiteY108" fmla="*/ 5200650 h 7783311"/>
                  <a:gd name="connsiteX109" fmla="*/ 857250 w 4344841"/>
                  <a:gd name="connsiteY109" fmla="*/ 5267325 h 7783311"/>
                  <a:gd name="connsiteX110" fmla="*/ 952500 w 4344841"/>
                  <a:gd name="connsiteY110" fmla="*/ 5305425 h 7783311"/>
                  <a:gd name="connsiteX111" fmla="*/ 1019175 w 4344841"/>
                  <a:gd name="connsiteY111" fmla="*/ 5362575 h 7783311"/>
                  <a:gd name="connsiteX112" fmla="*/ 981075 w 4344841"/>
                  <a:gd name="connsiteY112" fmla="*/ 5448300 h 7783311"/>
                  <a:gd name="connsiteX113" fmla="*/ 923925 w 4344841"/>
                  <a:gd name="connsiteY113" fmla="*/ 5486400 h 7783311"/>
                  <a:gd name="connsiteX114" fmla="*/ 952500 w 4344841"/>
                  <a:gd name="connsiteY114" fmla="*/ 5572125 h 7783311"/>
                  <a:gd name="connsiteX115" fmla="*/ 933450 w 4344841"/>
                  <a:gd name="connsiteY115" fmla="*/ 5667375 h 7783311"/>
                  <a:gd name="connsiteX116" fmla="*/ 933450 w 4344841"/>
                  <a:gd name="connsiteY116" fmla="*/ 5667375 h 7783311"/>
                  <a:gd name="connsiteX117" fmla="*/ 866775 w 4344841"/>
                  <a:gd name="connsiteY117" fmla="*/ 5648324 h 7783311"/>
                  <a:gd name="connsiteX118" fmla="*/ 933450 w 4344841"/>
                  <a:gd name="connsiteY118" fmla="*/ 5743574 h 7783311"/>
                  <a:gd name="connsiteX119" fmla="*/ 981075 w 4344841"/>
                  <a:gd name="connsiteY119" fmla="*/ 5857874 h 7783311"/>
                  <a:gd name="connsiteX120" fmla="*/ 1219200 w 4344841"/>
                  <a:gd name="connsiteY120" fmla="*/ 5905499 h 7783311"/>
                  <a:gd name="connsiteX121" fmla="*/ 1295400 w 4344841"/>
                  <a:gd name="connsiteY121" fmla="*/ 6038849 h 7783311"/>
                  <a:gd name="connsiteX122" fmla="*/ 1343025 w 4344841"/>
                  <a:gd name="connsiteY122" fmla="*/ 5953124 h 7783311"/>
                  <a:gd name="connsiteX123" fmla="*/ 1495425 w 4344841"/>
                  <a:gd name="connsiteY123" fmla="*/ 6076949 h 7783311"/>
                  <a:gd name="connsiteX124" fmla="*/ 2676525 w 4344841"/>
                  <a:gd name="connsiteY124" fmla="*/ 7696200 h 7783311"/>
                  <a:gd name="connsiteX125" fmla="*/ 4067175 w 4344841"/>
                  <a:gd name="connsiteY125" fmla="*/ 7419974 h 7783311"/>
                  <a:gd name="connsiteX126" fmla="*/ 4343400 w 4344841"/>
                  <a:gd name="connsiteY126" fmla="*/ 6457949 h 7783311"/>
                  <a:gd name="connsiteX127" fmla="*/ 4010025 w 4344841"/>
                  <a:gd name="connsiteY127" fmla="*/ 5686425 h 7783311"/>
                  <a:gd name="connsiteX128" fmla="*/ 2000250 w 4344841"/>
                  <a:gd name="connsiteY128" fmla="*/ 2714625 h 7783311"/>
                  <a:gd name="connsiteX129" fmla="*/ 2533650 w 4344841"/>
                  <a:gd name="connsiteY129" fmla="*/ 609600 h 7783311"/>
                  <a:gd name="connsiteX130" fmla="*/ 438150 w 4344841"/>
                  <a:gd name="connsiteY130" fmla="*/ 0 h 7783311"/>
                  <a:gd name="connsiteX0" fmla="*/ 438150 w 4344841"/>
                  <a:gd name="connsiteY0" fmla="*/ 0 h 7783311"/>
                  <a:gd name="connsiteX1" fmla="*/ 390525 w 4344841"/>
                  <a:gd name="connsiteY1" fmla="*/ 85725 h 7783311"/>
                  <a:gd name="connsiteX2" fmla="*/ 342900 w 4344841"/>
                  <a:gd name="connsiteY2" fmla="*/ 114300 h 7783311"/>
                  <a:gd name="connsiteX3" fmla="*/ 371475 w 4344841"/>
                  <a:gd name="connsiteY3" fmla="*/ 180975 h 7783311"/>
                  <a:gd name="connsiteX4" fmla="*/ 409575 w 4344841"/>
                  <a:gd name="connsiteY4" fmla="*/ 190500 h 7783311"/>
                  <a:gd name="connsiteX5" fmla="*/ 419100 w 4344841"/>
                  <a:gd name="connsiteY5" fmla="*/ 314325 h 7783311"/>
                  <a:gd name="connsiteX6" fmla="*/ 361950 w 4344841"/>
                  <a:gd name="connsiteY6" fmla="*/ 438150 h 7783311"/>
                  <a:gd name="connsiteX7" fmla="*/ 314325 w 4344841"/>
                  <a:gd name="connsiteY7" fmla="*/ 542925 h 7783311"/>
                  <a:gd name="connsiteX8" fmla="*/ 266700 w 4344841"/>
                  <a:gd name="connsiteY8" fmla="*/ 609600 h 7783311"/>
                  <a:gd name="connsiteX9" fmla="*/ 238125 w 4344841"/>
                  <a:gd name="connsiteY9" fmla="*/ 695325 h 7783311"/>
                  <a:gd name="connsiteX10" fmla="*/ 200025 w 4344841"/>
                  <a:gd name="connsiteY10" fmla="*/ 733425 h 7783311"/>
                  <a:gd name="connsiteX11" fmla="*/ 228600 w 4344841"/>
                  <a:gd name="connsiteY11" fmla="*/ 800100 h 7783311"/>
                  <a:gd name="connsiteX12" fmla="*/ 142875 w 4344841"/>
                  <a:gd name="connsiteY12" fmla="*/ 885825 h 7783311"/>
                  <a:gd name="connsiteX13" fmla="*/ 76200 w 4344841"/>
                  <a:gd name="connsiteY13" fmla="*/ 904875 h 7783311"/>
                  <a:gd name="connsiteX14" fmla="*/ 9525 w 4344841"/>
                  <a:gd name="connsiteY14" fmla="*/ 1038225 h 7783311"/>
                  <a:gd name="connsiteX15" fmla="*/ 0 w 4344841"/>
                  <a:gd name="connsiteY15" fmla="*/ 1076325 h 7783311"/>
                  <a:gd name="connsiteX16" fmla="*/ 0 w 4344841"/>
                  <a:gd name="connsiteY16" fmla="*/ 1133475 h 7783311"/>
                  <a:gd name="connsiteX17" fmla="*/ 19050 w 4344841"/>
                  <a:gd name="connsiteY17" fmla="*/ 1228725 h 7783311"/>
                  <a:gd name="connsiteX18" fmla="*/ 142875 w 4344841"/>
                  <a:gd name="connsiteY18" fmla="*/ 1457325 h 7783311"/>
                  <a:gd name="connsiteX19" fmla="*/ 142875 w 4344841"/>
                  <a:gd name="connsiteY19" fmla="*/ 1571625 h 7783311"/>
                  <a:gd name="connsiteX20" fmla="*/ 161925 w 4344841"/>
                  <a:gd name="connsiteY20" fmla="*/ 1724025 h 7783311"/>
                  <a:gd name="connsiteX21" fmla="*/ 114300 w 4344841"/>
                  <a:gd name="connsiteY21" fmla="*/ 1819275 h 7783311"/>
                  <a:gd name="connsiteX22" fmla="*/ 38100 w 4344841"/>
                  <a:gd name="connsiteY22" fmla="*/ 1943100 h 7783311"/>
                  <a:gd name="connsiteX23" fmla="*/ 85725 w 4344841"/>
                  <a:gd name="connsiteY23" fmla="*/ 2057400 h 7783311"/>
                  <a:gd name="connsiteX24" fmla="*/ 38100 w 4344841"/>
                  <a:gd name="connsiteY24" fmla="*/ 2162175 h 7783311"/>
                  <a:gd name="connsiteX25" fmla="*/ 28575 w 4344841"/>
                  <a:gd name="connsiteY25" fmla="*/ 2200275 h 7783311"/>
                  <a:gd name="connsiteX26" fmla="*/ 85725 w 4344841"/>
                  <a:gd name="connsiteY26" fmla="*/ 2333625 h 7783311"/>
                  <a:gd name="connsiteX27" fmla="*/ 152400 w 4344841"/>
                  <a:gd name="connsiteY27" fmla="*/ 2438400 h 7783311"/>
                  <a:gd name="connsiteX28" fmla="*/ 180975 w 4344841"/>
                  <a:gd name="connsiteY28" fmla="*/ 2495550 h 7783311"/>
                  <a:gd name="connsiteX29" fmla="*/ 209550 w 4344841"/>
                  <a:gd name="connsiteY29" fmla="*/ 2581275 h 7783311"/>
                  <a:gd name="connsiteX30" fmla="*/ 285750 w 4344841"/>
                  <a:gd name="connsiteY30" fmla="*/ 2667000 h 7783311"/>
                  <a:gd name="connsiteX31" fmla="*/ 247650 w 4344841"/>
                  <a:gd name="connsiteY31" fmla="*/ 2743200 h 7783311"/>
                  <a:gd name="connsiteX32" fmla="*/ 314325 w 4344841"/>
                  <a:gd name="connsiteY32" fmla="*/ 2828925 h 7783311"/>
                  <a:gd name="connsiteX33" fmla="*/ 323850 w 4344841"/>
                  <a:gd name="connsiteY33" fmla="*/ 2914650 h 7783311"/>
                  <a:gd name="connsiteX34" fmla="*/ 304800 w 4344841"/>
                  <a:gd name="connsiteY34" fmla="*/ 2962275 h 7783311"/>
                  <a:gd name="connsiteX35" fmla="*/ 266700 w 4344841"/>
                  <a:gd name="connsiteY35" fmla="*/ 2914650 h 7783311"/>
                  <a:gd name="connsiteX36" fmla="*/ 238125 w 4344841"/>
                  <a:gd name="connsiteY36" fmla="*/ 2895600 h 7783311"/>
                  <a:gd name="connsiteX37" fmla="*/ 428625 w 4344841"/>
                  <a:gd name="connsiteY37" fmla="*/ 3105150 h 7783311"/>
                  <a:gd name="connsiteX38" fmla="*/ 466725 w 4344841"/>
                  <a:gd name="connsiteY38" fmla="*/ 3057525 h 7783311"/>
                  <a:gd name="connsiteX39" fmla="*/ 495300 w 4344841"/>
                  <a:gd name="connsiteY39" fmla="*/ 2981325 h 7783311"/>
                  <a:gd name="connsiteX40" fmla="*/ 523875 w 4344841"/>
                  <a:gd name="connsiteY40" fmla="*/ 2914650 h 7783311"/>
                  <a:gd name="connsiteX41" fmla="*/ 619125 w 4344841"/>
                  <a:gd name="connsiteY41" fmla="*/ 2914650 h 7783311"/>
                  <a:gd name="connsiteX42" fmla="*/ 647700 w 4344841"/>
                  <a:gd name="connsiteY42" fmla="*/ 2952750 h 7783311"/>
                  <a:gd name="connsiteX43" fmla="*/ 647700 w 4344841"/>
                  <a:gd name="connsiteY43" fmla="*/ 3009900 h 7783311"/>
                  <a:gd name="connsiteX44" fmla="*/ 742950 w 4344841"/>
                  <a:gd name="connsiteY44" fmla="*/ 3009900 h 7783311"/>
                  <a:gd name="connsiteX45" fmla="*/ 771525 w 4344841"/>
                  <a:gd name="connsiteY45" fmla="*/ 2981325 h 7783311"/>
                  <a:gd name="connsiteX46" fmla="*/ 847725 w 4344841"/>
                  <a:gd name="connsiteY46" fmla="*/ 3067050 h 7783311"/>
                  <a:gd name="connsiteX47" fmla="*/ 885825 w 4344841"/>
                  <a:gd name="connsiteY47" fmla="*/ 3038475 h 7783311"/>
                  <a:gd name="connsiteX48" fmla="*/ 971550 w 4344841"/>
                  <a:gd name="connsiteY48" fmla="*/ 2990850 h 7783311"/>
                  <a:gd name="connsiteX49" fmla="*/ 981075 w 4344841"/>
                  <a:gd name="connsiteY49" fmla="*/ 3067050 h 7783311"/>
                  <a:gd name="connsiteX50" fmla="*/ 1028700 w 4344841"/>
                  <a:gd name="connsiteY50" fmla="*/ 3114675 h 7783311"/>
                  <a:gd name="connsiteX51" fmla="*/ 1076325 w 4344841"/>
                  <a:gd name="connsiteY51" fmla="*/ 3171825 h 7783311"/>
                  <a:gd name="connsiteX52" fmla="*/ 1076325 w 4344841"/>
                  <a:gd name="connsiteY52" fmla="*/ 3171825 h 7783311"/>
                  <a:gd name="connsiteX53" fmla="*/ 1095375 w 4344841"/>
                  <a:gd name="connsiteY53" fmla="*/ 3248025 h 7783311"/>
                  <a:gd name="connsiteX54" fmla="*/ 1038225 w 4344841"/>
                  <a:gd name="connsiteY54" fmla="*/ 3248025 h 7783311"/>
                  <a:gd name="connsiteX55" fmla="*/ 971550 w 4344841"/>
                  <a:gd name="connsiteY55" fmla="*/ 3190875 h 7783311"/>
                  <a:gd name="connsiteX56" fmla="*/ 990600 w 4344841"/>
                  <a:gd name="connsiteY56" fmla="*/ 3162300 h 7783311"/>
                  <a:gd name="connsiteX57" fmla="*/ 962025 w 4344841"/>
                  <a:gd name="connsiteY57" fmla="*/ 3143250 h 7783311"/>
                  <a:gd name="connsiteX58" fmla="*/ 923925 w 4344841"/>
                  <a:gd name="connsiteY58" fmla="*/ 3181350 h 7783311"/>
                  <a:gd name="connsiteX59" fmla="*/ 800100 w 4344841"/>
                  <a:gd name="connsiteY59" fmla="*/ 3143250 h 7783311"/>
                  <a:gd name="connsiteX60" fmla="*/ 742950 w 4344841"/>
                  <a:gd name="connsiteY60" fmla="*/ 3105150 h 7783311"/>
                  <a:gd name="connsiteX61" fmla="*/ 676275 w 4344841"/>
                  <a:gd name="connsiteY61" fmla="*/ 3105150 h 7783311"/>
                  <a:gd name="connsiteX62" fmla="*/ 619125 w 4344841"/>
                  <a:gd name="connsiteY62" fmla="*/ 3086100 h 7783311"/>
                  <a:gd name="connsiteX63" fmla="*/ 552450 w 4344841"/>
                  <a:gd name="connsiteY63" fmla="*/ 3076575 h 7783311"/>
                  <a:gd name="connsiteX64" fmla="*/ 561975 w 4344841"/>
                  <a:gd name="connsiteY64" fmla="*/ 3152775 h 7783311"/>
                  <a:gd name="connsiteX65" fmla="*/ 590550 w 4344841"/>
                  <a:gd name="connsiteY65" fmla="*/ 3200400 h 7783311"/>
                  <a:gd name="connsiteX66" fmla="*/ 590550 w 4344841"/>
                  <a:gd name="connsiteY66" fmla="*/ 3257550 h 7783311"/>
                  <a:gd name="connsiteX67" fmla="*/ 638175 w 4344841"/>
                  <a:gd name="connsiteY67" fmla="*/ 3314700 h 7783311"/>
                  <a:gd name="connsiteX68" fmla="*/ 609600 w 4344841"/>
                  <a:gd name="connsiteY68" fmla="*/ 3400425 h 7783311"/>
                  <a:gd name="connsiteX69" fmla="*/ 657225 w 4344841"/>
                  <a:gd name="connsiteY69" fmla="*/ 3476625 h 7783311"/>
                  <a:gd name="connsiteX70" fmla="*/ 695325 w 4344841"/>
                  <a:gd name="connsiteY70" fmla="*/ 3514725 h 7783311"/>
                  <a:gd name="connsiteX71" fmla="*/ 695325 w 4344841"/>
                  <a:gd name="connsiteY71" fmla="*/ 3514725 h 7783311"/>
                  <a:gd name="connsiteX72" fmla="*/ 571500 w 4344841"/>
                  <a:gd name="connsiteY72" fmla="*/ 3514725 h 7783311"/>
                  <a:gd name="connsiteX73" fmla="*/ 542925 w 4344841"/>
                  <a:gd name="connsiteY73" fmla="*/ 3419475 h 7783311"/>
                  <a:gd name="connsiteX74" fmla="*/ 504825 w 4344841"/>
                  <a:gd name="connsiteY74" fmla="*/ 3390900 h 7783311"/>
                  <a:gd name="connsiteX75" fmla="*/ 476250 w 4344841"/>
                  <a:gd name="connsiteY75" fmla="*/ 3343275 h 7783311"/>
                  <a:gd name="connsiteX76" fmla="*/ 476250 w 4344841"/>
                  <a:gd name="connsiteY76" fmla="*/ 3228975 h 7783311"/>
                  <a:gd name="connsiteX77" fmla="*/ 438150 w 4344841"/>
                  <a:gd name="connsiteY77" fmla="*/ 3190875 h 7783311"/>
                  <a:gd name="connsiteX78" fmla="*/ 447675 w 4344841"/>
                  <a:gd name="connsiteY78" fmla="*/ 3286125 h 7783311"/>
                  <a:gd name="connsiteX79" fmla="*/ 400050 w 4344841"/>
                  <a:gd name="connsiteY79" fmla="*/ 3371850 h 7783311"/>
                  <a:gd name="connsiteX80" fmla="*/ 409575 w 4344841"/>
                  <a:gd name="connsiteY80" fmla="*/ 3400425 h 7783311"/>
                  <a:gd name="connsiteX81" fmla="*/ 419100 w 4344841"/>
                  <a:gd name="connsiteY81" fmla="*/ 3429000 h 7783311"/>
                  <a:gd name="connsiteX82" fmla="*/ 419100 w 4344841"/>
                  <a:gd name="connsiteY82" fmla="*/ 3505200 h 7783311"/>
                  <a:gd name="connsiteX83" fmla="*/ 400050 w 4344841"/>
                  <a:gd name="connsiteY83" fmla="*/ 3600450 h 7783311"/>
                  <a:gd name="connsiteX84" fmla="*/ 428625 w 4344841"/>
                  <a:gd name="connsiteY84" fmla="*/ 3686175 h 7783311"/>
                  <a:gd name="connsiteX85" fmla="*/ 504825 w 4344841"/>
                  <a:gd name="connsiteY85" fmla="*/ 3810000 h 7783311"/>
                  <a:gd name="connsiteX86" fmla="*/ 590550 w 4344841"/>
                  <a:gd name="connsiteY86" fmla="*/ 3838575 h 7783311"/>
                  <a:gd name="connsiteX87" fmla="*/ 657225 w 4344841"/>
                  <a:gd name="connsiteY87" fmla="*/ 3876675 h 7783311"/>
                  <a:gd name="connsiteX88" fmla="*/ 666750 w 4344841"/>
                  <a:gd name="connsiteY88" fmla="*/ 3990975 h 7783311"/>
                  <a:gd name="connsiteX89" fmla="*/ 666750 w 4344841"/>
                  <a:gd name="connsiteY89" fmla="*/ 4057650 h 7783311"/>
                  <a:gd name="connsiteX90" fmla="*/ 657225 w 4344841"/>
                  <a:gd name="connsiteY90" fmla="*/ 4124325 h 7783311"/>
                  <a:gd name="connsiteX91" fmla="*/ 590550 w 4344841"/>
                  <a:gd name="connsiteY91" fmla="*/ 4152900 h 7783311"/>
                  <a:gd name="connsiteX92" fmla="*/ 504825 w 4344841"/>
                  <a:gd name="connsiteY92" fmla="*/ 4152900 h 7783311"/>
                  <a:gd name="connsiteX93" fmla="*/ 514350 w 4344841"/>
                  <a:gd name="connsiteY93" fmla="*/ 4229100 h 7783311"/>
                  <a:gd name="connsiteX94" fmla="*/ 514350 w 4344841"/>
                  <a:gd name="connsiteY94" fmla="*/ 4305300 h 7783311"/>
                  <a:gd name="connsiteX95" fmla="*/ 542925 w 4344841"/>
                  <a:gd name="connsiteY95" fmla="*/ 4410075 h 7783311"/>
                  <a:gd name="connsiteX96" fmla="*/ 666750 w 4344841"/>
                  <a:gd name="connsiteY96" fmla="*/ 4514850 h 7783311"/>
                  <a:gd name="connsiteX97" fmla="*/ 647700 w 4344841"/>
                  <a:gd name="connsiteY97" fmla="*/ 4581525 h 7783311"/>
                  <a:gd name="connsiteX98" fmla="*/ 695325 w 4344841"/>
                  <a:gd name="connsiteY98" fmla="*/ 4638675 h 7783311"/>
                  <a:gd name="connsiteX99" fmla="*/ 685800 w 4344841"/>
                  <a:gd name="connsiteY99" fmla="*/ 4724400 h 7783311"/>
                  <a:gd name="connsiteX100" fmla="*/ 714375 w 4344841"/>
                  <a:gd name="connsiteY100" fmla="*/ 4781550 h 7783311"/>
                  <a:gd name="connsiteX101" fmla="*/ 723900 w 4344841"/>
                  <a:gd name="connsiteY101" fmla="*/ 4848225 h 7783311"/>
                  <a:gd name="connsiteX102" fmla="*/ 790575 w 4344841"/>
                  <a:gd name="connsiteY102" fmla="*/ 4914900 h 7783311"/>
                  <a:gd name="connsiteX103" fmla="*/ 809625 w 4344841"/>
                  <a:gd name="connsiteY103" fmla="*/ 4972050 h 7783311"/>
                  <a:gd name="connsiteX104" fmla="*/ 847725 w 4344841"/>
                  <a:gd name="connsiteY104" fmla="*/ 5057775 h 7783311"/>
                  <a:gd name="connsiteX105" fmla="*/ 885825 w 4344841"/>
                  <a:gd name="connsiteY105" fmla="*/ 5114925 h 7783311"/>
                  <a:gd name="connsiteX106" fmla="*/ 933450 w 4344841"/>
                  <a:gd name="connsiteY106" fmla="*/ 5153025 h 7783311"/>
                  <a:gd name="connsiteX107" fmla="*/ 942975 w 4344841"/>
                  <a:gd name="connsiteY107" fmla="*/ 5200650 h 7783311"/>
                  <a:gd name="connsiteX108" fmla="*/ 942975 w 4344841"/>
                  <a:gd name="connsiteY108" fmla="*/ 5200650 h 7783311"/>
                  <a:gd name="connsiteX109" fmla="*/ 857250 w 4344841"/>
                  <a:gd name="connsiteY109" fmla="*/ 5267325 h 7783311"/>
                  <a:gd name="connsiteX110" fmla="*/ 952500 w 4344841"/>
                  <a:gd name="connsiteY110" fmla="*/ 5305425 h 7783311"/>
                  <a:gd name="connsiteX111" fmla="*/ 1019175 w 4344841"/>
                  <a:gd name="connsiteY111" fmla="*/ 5362575 h 7783311"/>
                  <a:gd name="connsiteX112" fmla="*/ 981075 w 4344841"/>
                  <a:gd name="connsiteY112" fmla="*/ 5448300 h 7783311"/>
                  <a:gd name="connsiteX113" fmla="*/ 923925 w 4344841"/>
                  <a:gd name="connsiteY113" fmla="*/ 5486400 h 7783311"/>
                  <a:gd name="connsiteX114" fmla="*/ 952500 w 4344841"/>
                  <a:gd name="connsiteY114" fmla="*/ 5572125 h 7783311"/>
                  <a:gd name="connsiteX115" fmla="*/ 933450 w 4344841"/>
                  <a:gd name="connsiteY115" fmla="*/ 5667375 h 7783311"/>
                  <a:gd name="connsiteX116" fmla="*/ 933450 w 4344841"/>
                  <a:gd name="connsiteY116" fmla="*/ 5667375 h 7783311"/>
                  <a:gd name="connsiteX117" fmla="*/ 866775 w 4344841"/>
                  <a:gd name="connsiteY117" fmla="*/ 5648324 h 7783311"/>
                  <a:gd name="connsiteX118" fmla="*/ 933450 w 4344841"/>
                  <a:gd name="connsiteY118" fmla="*/ 5743574 h 7783311"/>
                  <a:gd name="connsiteX119" fmla="*/ 981075 w 4344841"/>
                  <a:gd name="connsiteY119" fmla="*/ 5857874 h 7783311"/>
                  <a:gd name="connsiteX120" fmla="*/ 1219200 w 4344841"/>
                  <a:gd name="connsiteY120" fmla="*/ 5905499 h 7783311"/>
                  <a:gd name="connsiteX121" fmla="*/ 1295400 w 4344841"/>
                  <a:gd name="connsiteY121" fmla="*/ 6038849 h 7783311"/>
                  <a:gd name="connsiteX122" fmla="*/ 1343025 w 4344841"/>
                  <a:gd name="connsiteY122" fmla="*/ 5953124 h 7783311"/>
                  <a:gd name="connsiteX123" fmla="*/ 1495425 w 4344841"/>
                  <a:gd name="connsiteY123" fmla="*/ 6076949 h 7783311"/>
                  <a:gd name="connsiteX124" fmla="*/ 1609725 w 4344841"/>
                  <a:gd name="connsiteY124" fmla="*/ 6181724 h 7783311"/>
                  <a:gd name="connsiteX125" fmla="*/ 2676525 w 4344841"/>
                  <a:gd name="connsiteY125" fmla="*/ 7696200 h 7783311"/>
                  <a:gd name="connsiteX126" fmla="*/ 4067175 w 4344841"/>
                  <a:gd name="connsiteY126" fmla="*/ 7419974 h 7783311"/>
                  <a:gd name="connsiteX127" fmla="*/ 4343400 w 4344841"/>
                  <a:gd name="connsiteY127" fmla="*/ 6457949 h 7783311"/>
                  <a:gd name="connsiteX128" fmla="*/ 4010025 w 4344841"/>
                  <a:gd name="connsiteY128" fmla="*/ 5686425 h 7783311"/>
                  <a:gd name="connsiteX129" fmla="*/ 2000250 w 4344841"/>
                  <a:gd name="connsiteY129" fmla="*/ 2714625 h 7783311"/>
                  <a:gd name="connsiteX130" fmla="*/ 2533650 w 4344841"/>
                  <a:gd name="connsiteY130" fmla="*/ 609600 h 7783311"/>
                  <a:gd name="connsiteX131" fmla="*/ 438150 w 4344841"/>
                  <a:gd name="connsiteY131" fmla="*/ 0 h 7783311"/>
                  <a:gd name="connsiteX0" fmla="*/ 438150 w 4344841"/>
                  <a:gd name="connsiteY0" fmla="*/ 0 h 7783311"/>
                  <a:gd name="connsiteX1" fmla="*/ 390525 w 4344841"/>
                  <a:gd name="connsiteY1" fmla="*/ 85725 h 7783311"/>
                  <a:gd name="connsiteX2" fmla="*/ 342900 w 4344841"/>
                  <a:gd name="connsiteY2" fmla="*/ 114300 h 7783311"/>
                  <a:gd name="connsiteX3" fmla="*/ 371475 w 4344841"/>
                  <a:gd name="connsiteY3" fmla="*/ 180975 h 7783311"/>
                  <a:gd name="connsiteX4" fmla="*/ 409575 w 4344841"/>
                  <a:gd name="connsiteY4" fmla="*/ 190500 h 7783311"/>
                  <a:gd name="connsiteX5" fmla="*/ 419100 w 4344841"/>
                  <a:gd name="connsiteY5" fmla="*/ 314325 h 7783311"/>
                  <a:gd name="connsiteX6" fmla="*/ 361950 w 4344841"/>
                  <a:gd name="connsiteY6" fmla="*/ 438150 h 7783311"/>
                  <a:gd name="connsiteX7" fmla="*/ 314325 w 4344841"/>
                  <a:gd name="connsiteY7" fmla="*/ 542925 h 7783311"/>
                  <a:gd name="connsiteX8" fmla="*/ 266700 w 4344841"/>
                  <a:gd name="connsiteY8" fmla="*/ 609600 h 7783311"/>
                  <a:gd name="connsiteX9" fmla="*/ 238125 w 4344841"/>
                  <a:gd name="connsiteY9" fmla="*/ 695325 h 7783311"/>
                  <a:gd name="connsiteX10" fmla="*/ 200025 w 4344841"/>
                  <a:gd name="connsiteY10" fmla="*/ 733425 h 7783311"/>
                  <a:gd name="connsiteX11" fmla="*/ 228600 w 4344841"/>
                  <a:gd name="connsiteY11" fmla="*/ 800100 h 7783311"/>
                  <a:gd name="connsiteX12" fmla="*/ 142875 w 4344841"/>
                  <a:gd name="connsiteY12" fmla="*/ 885825 h 7783311"/>
                  <a:gd name="connsiteX13" fmla="*/ 76200 w 4344841"/>
                  <a:gd name="connsiteY13" fmla="*/ 904875 h 7783311"/>
                  <a:gd name="connsiteX14" fmla="*/ 9525 w 4344841"/>
                  <a:gd name="connsiteY14" fmla="*/ 1038225 h 7783311"/>
                  <a:gd name="connsiteX15" fmla="*/ 0 w 4344841"/>
                  <a:gd name="connsiteY15" fmla="*/ 1076325 h 7783311"/>
                  <a:gd name="connsiteX16" fmla="*/ 0 w 4344841"/>
                  <a:gd name="connsiteY16" fmla="*/ 1133475 h 7783311"/>
                  <a:gd name="connsiteX17" fmla="*/ 19050 w 4344841"/>
                  <a:gd name="connsiteY17" fmla="*/ 1228725 h 7783311"/>
                  <a:gd name="connsiteX18" fmla="*/ 142875 w 4344841"/>
                  <a:gd name="connsiteY18" fmla="*/ 1457325 h 7783311"/>
                  <a:gd name="connsiteX19" fmla="*/ 142875 w 4344841"/>
                  <a:gd name="connsiteY19" fmla="*/ 1571625 h 7783311"/>
                  <a:gd name="connsiteX20" fmla="*/ 161925 w 4344841"/>
                  <a:gd name="connsiteY20" fmla="*/ 1724025 h 7783311"/>
                  <a:gd name="connsiteX21" fmla="*/ 114300 w 4344841"/>
                  <a:gd name="connsiteY21" fmla="*/ 1819275 h 7783311"/>
                  <a:gd name="connsiteX22" fmla="*/ 38100 w 4344841"/>
                  <a:gd name="connsiteY22" fmla="*/ 1943100 h 7783311"/>
                  <a:gd name="connsiteX23" fmla="*/ 85725 w 4344841"/>
                  <a:gd name="connsiteY23" fmla="*/ 2057400 h 7783311"/>
                  <a:gd name="connsiteX24" fmla="*/ 38100 w 4344841"/>
                  <a:gd name="connsiteY24" fmla="*/ 2162175 h 7783311"/>
                  <a:gd name="connsiteX25" fmla="*/ 28575 w 4344841"/>
                  <a:gd name="connsiteY25" fmla="*/ 2200275 h 7783311"/>
                  <a:gd name="connsiteX26" fmla="*/ 85725 w 4344841"/>
                  <a:gd name="connsiteY26" fmla="*/ 2333625 h 7783311"/>
                  <a:gd name="connsiteX27" fmla="*/ 152400 w 4344841"/>
                  <a:gd name="connsiteY27" fmla="*/ 2438400 h 7783311"/>
                  <a:gd name="connsiteX28" fmla="*/ 180975 w 4344841"/>
                  <a:gd name="connsiteY28" fmla="*/ 2495550 h 7783311"/>
                  <a:gd name="connsiteX29" fmla="*/ 209550 w 4344841"/>
                  <a:gd name="connsiteY29" fmla="*/ 2581275 h 7783311"/>
                  <a:gd name="connsiteX30" fmla="*/ 285750 w 4344841"/>
                  <a:gd name="connsiteY30" fmla="*/ 2667000 h 7783311"/>
                  <a:gd name="connsiteX31" fmla="*/ 247650 w 4344841"/>
                  <a:gd name="connsiteY31" fmla="*/ 2743200 h 7783311"/>
                  <a:gd name="connsiteX32" fmla="*/ 314325 w 4344841"/>
                  <a:gd name="connsiteY32" fmla="*/ 2828925 h 7783311"/>
                  <a:gd name="connsiteX33" fmla="*/ 323850 w 4344841"/>
                  <a:gd name="connsiteY33" fmla="*/ 2914650 h 7783311"/>
                  <a:gd name="connsiteX34" fmla="*/ 304800 w 4344841"/>
                  <a:gd name="connsiteY34" fmla="*/ 2962275 h 7783311"/>
                  <a:gd name="connsiteX35" fmla="*/ 266700 w 4344841"/>
                  <a:gd name="connsiteY35" fmla="*/ 2914650 h 7783311"/>
                  <a:gd name="connsiteX36" fmla="*/ 238125 w 4344841"/>
                  <a:gd name="connsiteY36" fmla="*/ 2895600 h 7783311"/>
                  <a:gd name="connsiteX37" fmla="*/ 428625 w 4344841"/>
                  <a:gd name="connsiteY37" fmla="*/ 3105150 h 7783311"/>
                  <a:gd name="connsiteX38" fmla="*/ 466725 w 4344841"/>
                  <a:gd name="connsiteY38" fmla="*/ 3057525 h 7783311"/>
                  <a:gd name="connsiteX39" fmla="*/ 495300 w 4344841"/>
                  <a:gd name="connsiteY39" fmla="*/ 2981325 h 7783311"/>
                  <a:gd name="connsiteX40" fmla="*/ 523875 w 4344841"/>
                  <a:gd name="connsiteY40" fmla="*/ 2914650 h 7783311"/>
                  <a:gd name="connsiteX41" fmla="*/ 619125 w 4344841"/>
                  <a:gd name="connsiteY41" fmla="*/ 2914650 h 7783311"/>
                  <a:gd name="connsiteX42" fmla="*/ 647700 w 4344841"/>
                  <a:gd name="connsiteY42" fmla="*/ 2952750 h 7783311"/>
                  <a:gd name="connsiteX43" fmla="*/ 647700 w 4344841"/>
                  <a:gd name="connsiteY43" fmla="*/ 3009900 h 7783311"/>
                  <a:gd name="connsiteX44" fmla="*/ 742950 w 4344841"/>
                  <a:gd name="connsiteY44" fmla="*/ 3009900 h 7783311"/>
                  <a:gd name="connsiteX45" fmla="*/ 771525 w 4344841"/>
                  <a:gd name="connsiteY45" fmla="*/ 2981325 h 7783311"/>
                  <a:gd name="connsiteX46" fmla="*/ 847725 w 4344841"/>
                  <a:gd name="connsiteY46" fmla="*/ 3067050 h 7783311"/>
                  <a:gd name="connsiteX47" fmla="*/ 885825 w 4344841"/>
                  <a:gd name="connsiteY47" fmla="*/ 3038475 h 7783311"/>
                  <a:gd name="connsiteX48" fmla="*/ 971550 w 4344841"/>
                  <a:gd name="connsiteY48" fmla="*/ 2990850 h 7783311"/>
                  <a:gd name="connsiteX49" fmla="*/ 981075 w 4344841"/>
                  <a:gd name="connsiteY49" fmla="*/ 3067050 h 7783311"/>
                  <a:gd name="connsiteX50" fmla="*/ 1028700 w 4344841"/>
                  <a:gd name="connsiteY50" fmla="*/ 3114675 h 7783311"/>
                  <a:gd name="connsiteX51" fmla="*/ 1076325 w 4344841"/>
                  <a:gd name="connsiteY51" fmla="*/ 3171825 h 7783311"/>
                  <a:gd name="connsiteX52" fmla="*/ 1076325 w 4344841"/>
                  <a:gd name="connsiteY52" fmla="*/ 3171825 h 7783311"/>
                  <a:gd name="connsiteX53" fmla="*/ 1095375 w 4344841"/>
                  <a:gd name="connsiteY53" fmla="*/ 3248025 h 7783311"/>
                  <a:gd name="connsiteX54" fmla="*/ 1038225 w 4344841"/>
                  <a:gd name="connsiteY54" fmla="*/ 3248025 h 7783311"/>
                  <a:gd name="connsiteX55" fmla="*/ 971550 w 4344841"/>
                  <a:gd name="connsiteY55" fmla="*/ 3190875 h 7783311"/>
                  <a:gd name="connsiteX56" fmla="*/ 990600 w 4344841"/>
                  <a:gd name="connsiteY56" fmla="*/ 3162300 h 7783311"/>
                  <a:gd name="connsiteX57" fmla="*/ 962025 w 4344841"/>
                  <a:gd name="connsiteY57" fmla="*/ 3143250 h 7783311"/>
                  <a:gd name="connsiteX58" fmla="*/ 923925 w 4344841"/>
                  <a:gd name="connsiteY58" fmla="*/ 3181350 h 7783311"/>
                  <a:gd name="connsiteX59" fmla="*/ 800100 w 4344841"/>
                  <a:gd name="connsiteY59" fmla="*/ 3143250 h 7783311"/>
                  <a:gd name="connsiteX60" fmla="*/ 742950 w 4344841"/>
                  <a:gd name="connsiteY60" fmla="*/ 3105150 h 7783311"/>
                  <a:gd name="connsiteX61" fmla="*/ 676275 w 4344841"/>
                  <a:gd name="connsiteY61" fmla="*/ 3105150 h 7783311"/>
                  <a:gd name="connsiteX62" fmla="*/ 619125 w 4344841"/>
                  <a:gd name="connsiteY62" fmla="*/ 3086100 h 7783311"/>
                  <a:gd name="connsiteX63" fmla="*/ 552450 w 4344841"/>
                  <a:gd name="connsiteY63" fmla="*/ 3076575 h 7783311"/>
                  <a:gd name="connsiteX64" fmla="*/ 561975 w 4344841"/>
                  <a:gd name="connsiteY64" fmla="*/ 3152775 h 7783311"/>
                  <a:gd name="connsiteX65" fmla="*/ 590550 w 4344841"/>
                  <a:gd name="connsiteY65" fmla="*/ 3200400 h 7783311"/>
                  <a:gd name="connsiteX66" fmla="*/ 590550 w 4344841"/>
                  <a:gd name="connsiteY66" fmla="*/ 3257550 h 7783311"/>
                  <a:gd name="connsiteX67" fmla="*/ 638175 w 4344841"/>
                  <a:gd name="connsiteY67" fmla="*/ 3314700 h 7783311"/>
                  <a:gd name="connsiteX68" fmla="*/ 609600 w 4344841"/>
                  <a:gd name="connsiteY68" fmla="*/ 3400425 h 7783311"/>
                  <a:gd name="connsiteX69" fmla="*/ 657225 w 4344841"/>
                  <a:gd name="connsiteY69" fmla="*/ 3476625 h 7783311"/>
                  <a:gd name="connsiteX70" fmla="*/ 695325 w 4344841"/>
                  <a:gd name="connsiteY70" fmla="*/ 3514725 h 7783311"/>
                  <a:gd name="connsiteX71" fmla="*/ 695325 w 4344841"/>
                  <a:gd name="connsiteY71" fmla="*/ 3514725 h 7783311"/>
                  <a:gd name="connsiteX72" fmla="*/ 571500 w 4344841"/>
                  <a:gd name="connsiteY72" fmla="*/ 3514725 h 7783311"/>
                  <a:gd name="connsiteX73" fmla="*/ 542925 w 4344841"/>
                  <a:gd name="connsiteY73" fmla="*/ 3419475 h 7783311"/>
                  <a:gd name="connsiteX74" fmla="*/ 504825 w 4344841"/>
                  <a:gd name="connsiteY74" fmla="*/ 3390900 h 7783311"/>
                  <a:gd name="connsiteX75" fmla="*/ 476250 w 4344841"/>
                  <a:gd name="connsiteY75" fmla="*/ 3343275 h 7783311"/>
                  <a:gd name="connsiteX76" fmla="*/ 476250 w 4344841"/>
                  <a:gd name="connsiteY76" fmla="*/ 3228975 h 7783311"/>
                  <a:gd name="connsiteX77" fmla="*/ 438150 w 4344841"/>
                  <a:gd name="connsiteY77" fmla="*/ 3190875 h 7783311"/>
                  <a:gd name="connsiteX78" fmla="*/ 447675 w 4344841"/>
                  <a:gd name="connsiteY78" fmla="*/ 3286125 h 7783311"/>
                  <a:gd name="connsiteX79" fmla="*/ 400050 w 4344841"/>
                  <a:gd name="connsiteY79" fmla="*/ 3371850 h 7783311"/>
                  <a:gd name="connsiteX80" fmla="*/ 409575 w 4344841"/>
                  <a:gd name="connsiteY80" fmla="*/ 3400425 h 7783311"/>
                  <a:gd name="connsiteX81" fmla="*/ 419100 w 4344841"/>
                  <a:gd name="connsiteY81" fmla="*/ 3429000 h 7783311"/>
                  <a:gd name="connsiteX82" fmla="*/ 419100 w 4344841"/>
                  <a:gd name="connsiteY82" fmla="*/ 3505200 h 7783311"/>
                  <a:gd name="connsiteX83" fmla="*/ 400050 w 4344841"/>
                  <a:gd name="connsiteY83" fmla="*/ 3600450 h 7783311"/>
                  <a:gd name="connsiteX84" fmla="*/ 428625 w 4344841"/>
                  <a:gd name="connsiteY84" fmla="*/ 3686175 h 7783311"/>
                  <a:gd name="connsiteX85" fmla="*/ 504825 w 4344841"/>
                  <a:gd name="connsiteY85" fmla="*/ 3810000 h 7783311"/>
                  <a:gd name="connsiteX86" fmla="*/ 590550 w 4344841"/>
                  <a:gd name="connsiteY86" fmla="*/ 3838575 h 7783311"/>
                  <a:gd name="connsiteX87" fmla="*/ 657225 w 4344841"/>
                  <a:gd name="connsiteY87" fmla="*/ 3876675 h 7783311"/>
                  <a:gd name="connsiteX88" fmla="*/ 666750 w 4344841"/>
                  <a:gd name="connsiteY88" fmla="*/ 3990975 h 7783311"/>
                  <a:gd name="connsiteX89" fmla="*/ 666750 w 4344841"/>
                  <a:gd name="connsiteY89" fmla="*/ 4057650 h 7783311"/>
                  <a:gd name="connsiteX90" fmla="*/ 657225 w 4344841"/>
                  <a:gd name="connsiteY90" fmla="*/ 4124325 h 7783311"/>
                  <a:gd name="connsiteX91" fmla="*/ 590550 w 4344841"/>
                  <a:gd name="connsiteY91" fmla="*/ 4152900 h 7783311"/>
                  <a:gd name="connsiteX92" fmla="*/ 504825 w 4344841"/>
                  <a:gd name="connsiteY92" fmla="*/ 4152900 h 7783311"/>
                  <a:gd name="connsiteX93" fmla="*/ 514350 w 4344841"/>
                  <a:gd name="connsiteY93" fmla="*/ 4229100 h 7783311"/>
                  <a:gd name="connsiteX94" fmla="*/ 514350 w 4344841"/>
                  <a:gd name="connsiteY94" fmla="*/ 4305300 h 7783311"/>
                  <a:gd name="connsiteX95" fmla="*/ 542925 w 4344841"/>
                  <a:gd name="connsiteY95" fmla="*/ 4410075 h 7783311"/>
                  <a:gd name="connsiteX96" fmla="*/ 666750 w 4344841"/>
                  <a:gd name="connsiteY96" fmla="*/ 4514850 h 7783311"/>
                  <a:gd name="connsiteX97" fmla="*/ 647700 w 4344841"/>
                  <a:gd name="connsiteY97" fmla="*/ 4581525 h 7783311"/>
                  <a:gd name="connsiteX98" fmla="*/ 695325 w 4344841"/>
                  <a:gd name="connsiteY98" fmla="*/ 4638675 h 7783311"/>
                  <a:gd name="connsiteX99" fmla="*/ 685800 w 4344841"/>
                  <a:gd name="connsiteY99" fmla="*/ 4724400 h 7783311"/>
                  <a:gd name="connsiteX100" fmla="*/ 714375 w 4344841"/>
                  <a:gd name="connsiteY100" fmla="*/ 4781550 h 7783311"/>
                  <a:gd name="connsiteX101" fmla="*/ 723900 w 4344841"/>
                  <a:gd name="connsiteY101" fmla="*/ 4848225 h 7783311"/>
                  <a:gd name="connsiteX102" fmla="*/ 790575 w 4344841"/>
                  <a:gd name="connsiteY102" fmla="*/ 4914900 h 7783311"/>
                  <a:gd name="connsiteX103" fmla="*/ 809625 w 4344841"/>
                  <a:gd name="connsiteY103" fmla="*/ 4972050 h 7783311"/>
                  <a:gd name="connsiteX104" fmla="*/ 847725 w 4344841"/>
                  <a:gd name="connsiteY104" fmla="*/ 5057775 h 7783311"/>
                  <a:gd name="connsiteX105" fmla="*/ 885825 w 4344841"/>
                  <a:gd name="connsiteY105" fmla="*/ 5114925 h 7783311"/>
                  <a:gd name="connsiteX106" fmla="*/ 933450 w 4344841"/>
                  <a:gd name="connsiteY106" fmla="*/ 5153025 h 7783311"/>
                  <a:gd name="connsiteX107" fmla="*/ 942975 w 4344841"/>
                  <a:gd name="connsiteY107" fmla="*/ 5200650 h 7783311"/>
                  <a:gd name="connsiteX108" fmla="*/ 942975 w 4344841"/>
                  <a:gd name="connsiteY108" fmla="*/ 5200650 h 7783311"/>
                  <a:gd name="connsiteX109" fmla="*/ 857250 w 4344841"/>
                  <a:gd name="connsiteY109" fmla="*/ 5267325 h 7783311"/>
                  <a:gd name="connsiteX110" fmla="*/ 952500 w 4344841"/>
                  <a:gd name="connsiteY110" fmla="*/ 5305425 h 7783311"/>
                  <a:gd name="connsiteX111" fmla="*/ 1019175 w 4344841"/>
                  <a:gd name="connsiteY111" fmla="*/ 5362575 h 7783311"/>
                  <a:gd name="connsiteX112" fmla="*/ 981075 w 4344841"/>
                  <a:gd name="connsiteY112" fmla="*/ 5448300 h 7783311"/>
                  <a:gd name="connsiteX113" fmla="*/ 923925 w 4344841"/>
                  <a:gd name="connsiteY113" fmla="*/ 5486400 h 7783311"/>
                  <a:gd name="connsiteX114" fmla="*/ 952500 w 4344841"/>
                  <a:gd name="connsiteY114" fmla="*/ 5572125 h 7783311"/>
                  <a:gd name="connsiteX115" fmla="*/ 933450 w 4344841"/>
                  <a:gd name="connsiteY115" fmla="*/ 5667375 h 7783311"/>
                  <a:gd name="connsiteX116" fmla="*/ 933450 w 4344841"/>
                  <a:gd name="connsiteY116" fmla="*/ 5667375 h 7783311"/>
                  <a:gd name="connsiteX117" fmla="*/ 866775 w 4344841"/>
                  <a:gd name="connsiteY117" fmla="*/ 5648324 h 7783311"/>
                  <a:gd name="connsiteX118" fmla="*/ 933450 w 4344841"/>
                  <a:gd name="connsiteY118" fmla="*/ 5743574 h 7783311"/>
                  <a:gd name="connsiteX119" fmla="*/ 981075 w 4344841"/>
                  <a:gd name="connsiteY119" fmla="*/ 5857874 h 7783311"/>
                  <a:gd name="connsiteX120" fmla="*/ 1219200 w 4344841"/>
                  <a:gd name="connsiteY120" fmla="*/ 5905499 h 7783311"/>
                  <a:gd name="connsiteX121" fmla="*/ 1295400 w 4344841"/>
                  <a:gd name="connsiteY121" fmla="*/ 6038849 h 7783311"/>
                  <a:gd name="connsiteX122" fmla="*/ 1343025 w 4344841"/>
                  <a:gd name="connsiteY122" fmla="*/ 5953124 h 7783311"/>
                  <a:gd name="connsiteX123" fmla="*/ 1495425 w 4344841"/>
                  <a:gd name="connsiteY123" fmla="*/ 6076949 h 7783311"/>
                  <a:gd name="connsiteX124" fmla="*/ 1609725 w 4344841"/>
                  <a:gd name="connsiteY124" fmla="*/ 6181724 h 7783311"/>
                  <a:gd name="connsiteX125" fmla="*/ 1914525 w 4344841"/>
                  <a:gd name="connsiteY125" fmla="*/ 6496049 h 7783311"/>
                  <a:gd name="connsiteX126" fmla="*/ 2676525 w 4344841"/>
                  <a:gd name="connsiteY126" fmla="*/ 7696200 h 7783311"/>
                  <a:gd name="connsiteX127" fmla="*/ 4067175 w 4344841"/>
                  <a:gd name="connsiteY127" fmla="*/ 7419974 h 7783311"/>
                  <a:gd name="connsiteX128" fmla="*/ 4343400 w 4344841"/>
                  <a:gd name="connsiteY128" fmla="*/ 6457949 h 7783311"/>
                  <a:gd name="connsiteX129" fmla="*/ 4010025 w 4344841"/>
                  <a:gd name="connsiteY129" fmla="*/ 5686425 h 7783311"/>
                  <a:gd name="connsiteX130" fmla="*/ 2000250 w 4344841"/>
                  <a:gd name="connsiteY130" fmla="*/ 2714625 h 7783311"/>
                  <a:gd name="connsiteX131" fmla="*/ 2533650 w 4344841"/>
                  <a:gd name="connsiteY131" fmla="*/ 609600 h 7783311"/>
                  <a:gd name="connsiteX132" fmla="*/ 438150 w 4344841"/>
                  <a:gd name="connsiteY132" fmla="*/ 0 h 7783311"/>
                  <a:gd name="connsiteX0" fmla="*/ 438150 w 4344841"/>
                  <a:gd name="connsiteY0" fmla="*/ 0 h 7783311"/>
                  <a:gd name="connsiteX1" fmla="*/ 390525 w 4344841"/>
                  <a:gd name="connsiteY1" fmla="*/ 85725 h 7783311"/>
                  <a:gd name="connsiteX2" fmla="*/ 342900 w 4344841"/>
                  <a:gd name="connsiteY2" fmla="*/ 114300 h 7783311"/>
                  <a:gd name="connsiteX3" fmla="*/ 371475 w 4344841"/>
                  <a:gd name="connsiteY3" fmla="*/ 180975 h 7783311"/>
                  <a:gd name="connsiteX4" fmla="*/ 409575 w 4344841"/>
                  <a:gd name="connsiteY4" fmla="*/ 190500 h 7783311"/>
                  <a:gd name="connsiteX5" fmla="*/ 419100 w 4344841"/>
                  <a:gd name="connsiteY5" fmla="*/ 314325 h 7783311"/>
                  <a:gd name="connsiteX6" fmla="*/ 361950 w 4344841"/>
                  <a:gd name="connsiteY6" fmla="*/ 438150 h 7783311"/>
                  <a:gd name="connsiteX7" fmla="*/ 314325 w 4344841"/>
                  <a:gd name="connsiteY7" fmla="*/ 542925 h 7783311"/>
                  <a:gd name="connsiteX8" fmla="*/ 266700 w 4344841"/>
                  <a:gd name="connsiteY8" fmla="*/ 609600 h 7783311"/>
                  <a:gd name="connsiteX9" fmla="*/ 238125 w 4344841"/>
                  <a:gd name="connsiteY9" fmla="*/ 695325 h 7783311"/>
                  <a:gd name="connsiteX10" fmla="*/ 200025 w 4344841"/>
                  <a:gd name="connsiteY10" fmla="*/ 733425 h 7783311"/>
                  <a:gd name="connsiteX11" fmla="*/ 228600 w 4344841"/>
                  <a:gd name="connsiteY11" fmla="*/ 800100 h 7783311"/>
                  <a:gd name="connsiteX12" fmla="*/ 142875 w 4344841"/>
                  <a:gd name="connsiteY12" fmla="*/ 885825 h 7783311"/>
                  <a:gd name="connsiteX13" fmla="*/ 76200 w 4344841"/>
                  <a:gd name="connsiteY13" fmla="*/ 904875 h 7783311"/>
                  <a:gd name="connsiteX14" fmla="*/ 9525 w 4344841"/>
                  <a:gd name="connsiteY14" fmla="*/ 1038225 h 7783311"/>
                  <a:gd name="connsiteX15" fmla="*/ 0 w 4344841"/>
                  <a:gd name="connsiteY15" fmla="*/ 1076325 h 7783311"/>
                  <a:gd name="connsiteX16" fmla="*/ 0 w 4344841"/>
                  <a:gd name="connsiteY16" fmla="*/ 1133475 h 7783311"/>
                  <a:gd name="connsiteX17" fmla="*/ 19050 w 4344841"/>
                  <a:gd name="connsiteY17" fmla="*/ 1228725 h 7783311"/>
                  <a:gd name="connsiteX18" fmla="*/ 142875 w 4344841"/>
                  <a:gd name="connsiteY18" fmla="*/ 1457325 h 7783311"/>
                  <a:gd name="connsiteX19" fmla="*/ 142875 w 4344841"/>
                  <a:gd name="connsiteY19" fmla="*/ 1571625 h 7783311"/>
                  <a:gd name="connsiteX20" fmla="*/ 161925 w 4344841"/>
                  <a:gd name="connsiteY20" fmla="*/ 1724025 h 7783311"/>
                  <a:gd name="connsiteX21" fmla="*/ 114300 w 4344841"/>
                  <a:gd name="connsiteY21" fmla="*/ 1819275 h 7783311"/>
                  <a:gd name="connsiteX22" fmla="*/ 38100 w 4344841"/>
                  <a:gd name="connsiteY22" fmla="*/ 1943100 h 7783311"/>
                  <a:gd name="connsiteX23" fmla="*/ 85725 w 4344841"/>
                  <a:gd name="connsiteY23" fmla="*/ 2057400 h 7783311"/>
                  <a:gd name="connsiteX24" fmla="*/ 38100 w 4344841"/>
                  <a:gd name="connsiteY24" fmla="*/ 2162175 h 7783311"/>
                  <a:gd name="connsiteX25" fmla="*/ 28575 w 4344841"/>
                  <a:gd name="connsiteY25" fmla="*/ 2200275 h 7783311"/>
                  <a:gd name="connsiteX26" fmla="*/ 85725 w 4344841"/>
                  <a:gd name="connsiteY26" fmla="*/ 2333625 h 7783311"/>
                  <a:gd name="connsiteX27" fmla="*/ 152400 w 4344841"/>
                  <a:gd name="connsiteY27" fmla="*/ 2438400 h 7783311"/>
                  <a:gd name="connsiteX28" fmla="*/ 180975 w 4344841"/>
                  <a:gd name="connsiteY28" fmla="*/ 2495550 h 7783311"/>
                  <a:gd name="connsiteX29" fmla="*/ 209550 w 4344841"/>
                  <a:gd name="connsiteY29" fmla="*/ 2581275 h 7783311"/>
                  <a:gd name="connsiteX30" fmla="*/ 285750 w 4344841"/>
                  <a:gd name="connsiteY30" fmla="*/ 2667000 h 7783311"/>
                  <a:gd name="connsiteX31" fmla="*/ 247650 w 4344841"/>
                  <a:gd name="connsiteY31" fmla="*/ 2743200 h 7783311"/>
                  <a:gd name="connsiteX32" fmla="*/ 314325 w 4344841"/>
                  <a:gd name="connsiteY32" fmla="*/ 2828925 h 7783311"/>
                  <a:gd name="connsiteX33" fmla="*/ 323850 w 4344841"/>
                  <a:gd name="connsiteY33" fmla="*/ 2914650 h 7783311"/>
                  <a:gd name="connsiteX34" fmla="*/ 304800 w 4344841"/>
                  <a:gd name="connsiteY34" fmla="*/ 2962275 h 7783311"/>
                  <a:gd name="connsiteX35" fmla="*/ 266700 w 4344841"/>
                  <a:gd name="connsiteY35" fmla="*/ 2914650 h 7783311"/>
                  <a:gd name="connsiteX36" fmla="*/ 238125 w 4344841"/>
                  <a:gd name="connsiteY36" fmla="*/ 2895600 h 7783311"/>
                  <a:gd name="connsiteX37" fmla="*/ 428625 w 4344841"/>
                  <a:gd name="connsiteY37" fmla="*/ 3105150 h 7783311"/>
                  <a:gd name="connsiteX38" fmla="*/ 466725 w 4344841"/>
                  <a:gd name="connsiteY38" fmla="*/ 3057525 h 7783311"/>
                  <a:gd name="connsiteX39" fmla="*/ 495300 w 4344841"/>
                  <a:gd name="connsiteY39" fmla="*/ 2981325 h 7783311"/>
                  <a:gd name="connsiteX40" fmla="*/ 523875 w 4344841"/>
                  <a:gd name="connsiteY40" fmla="*/ 2914650 h 7783311"/>
                  <a:gd name="connsiteX41" fmla="*/ 619125 w 4344841"/>
                  <a:gd name="connsiteY41" fmla="*/ 2914650 h 7783311"/>
                  <a:gd name="connsiteX42" fmla="*/ 647700 w 4344841"/>
                  <a:gd name="connsiteY42" fmla="*/ 2952750 h 7783311"/>
                  <a:gd name="connsiteX43" fmla="*/ 647700 w 4344841"/>
                  <a:gd name="connsiteY43" fmla="*/ 3009900 h 7783311"/>
                  <a:gd name="connsiteX44" fmla="*/ 742950 w 4344841"/>
                  <a:gd name="connsiteY44" fmla="*/ 3009900 h 7783311"/>
                  <a:gd name="connsiteX45" fmla="*/ 771525 w 4344841"/>
                  <a:gd name="connsiteY45" fmla="*/ 2981325 h 7783311"/>
                  <a:gd name="connsiteX46" fmla="*/ 847725 w 4344841"/>
                  <a:gd name="connsiteY46" fmla="*/ 3067050 h 7783311"/>
                  <a:gd name="connsiteX47" fmla="*/ 885825 w 4344841"/>
                  <a:gd name="connsiteY47" fmla="*/ 3038475 h 7783311"/>
                  <a:gd name="connsiteX48" fmla="*/ 971550 w 4344841"/>
                  <a:gd name="connsiteY48" fmla="*/ 2990850 h 7783311"/>
                  <a:gd name="connsiteX49" fmla="*/ 981075 w 4344841"/>
                  <a:gd name="connsiteY49" fmla="*/ 3067050 h 7783311"/>
                  <a:gd name="connsiteX50" fmla="*/ 1028700 w 4344841"/>
                  <a:gd name="connsiteY50" fmla="*/ 3114675 h 7783311"/>
                  <a:gd name="connsiteX51" fmla="*/ 1076325 w 4344841"/>
                  <a:gd name="connsiteY51" fmla="*/ 3171825 h 7783311"/>
                  <a:gd name="connsiteX52" fmla="*/ 1076325 w 4344841"/>
                  <a:gd name="connsiteY52" fmla="*/ 3171825 h 7783311"/>
                  <a:gd name="connsiteX53" fmla="*/ 1095375 w 4344841"/>
                  <a:gd name="connsiteY53" fmla="*/ 3248025 h 7783311"/>
                  <a:gd name="connsiteX54" fmla="*/ 1038225 w 4344841"/>
                  <a:gd name="connsiteY54" fmla="*/ 3248025 h 7783311"/>
                  <a:gd name="connsiteX55" fmla="*/ 971550 w 4344841"/>
                  <a:gd name="connsiteY55" fmla="*/ 3190875 h 7783311"/>
                  <a:gd name="connsiteX56" fmla="*/ 990600 w 4344841"/>
                  <a:gd name="connsiteY56" fmla="*/ 3162300 h 7783311"/>
                  <a:gd name="connsiteX57" fmla="*/ 962025 w 4344841"/>
                  <a:gd name="connsiteY57" fmla="*/ 3143250 h 7783311"/>
                  <a:gd name="connsiteX58" fmla="*/ 923925 w 4344841"/>
                  <a:gd name="connsiteY58" fmla="*/ 3181350 h 7783311"/>
                  <a:gd name="connsiteX59" fmla="*/ 800100 w 4344841"/>
                  <a:gd name="connsiteY59" fmla="*/ 3143250 h 7783311"/>
                  <a:gd name="connsiteX60" fmla="*/ 742950 w 4344841"/>
                  <a:gd name="connsiteY60" fmla="*/ 3105150 h 7783311"/>
                  <a:gd name="connsiteX61" fmla="*/ 676275 w 4344841"/>
                  <a:gd name="connsiteY61" fmla="*/ 3105150 h 7783311"/>
                  <a:gd name="connsiteX62" fmla="*/ 619125 w 4344841"/>
                  <a:gd name="connsiteY62" fmla="*/ 3086100 h 7783311"/>
                  <a:gd name="connsiteX63" fmla="*/ 552450 w 4344841"/>
                  <a:gd name="connsiteY63" fmla="*/ 3076575 h 7783311"/>
                  <a:gd name="connsiteX64" fmla="*/ 561975 w 4344841"/>
                  <a:gd name="connsiteY64" fmla="*/ 3152775 h 7783311"/>
                  <a:gd name="connsiteX65" fmla="*/ 590550 w 4344841"/>
                  <a:gd name="connsiteY65" fmla="*/ 3200400 h 7783311"/>
                  <a:gd name="connsiteX66" fmla="*/ 590550 w 4344841"/>
                  <a:gd name="connsiteY66" fmla="*/ 3257550 h 7783311"/>
                  <a:gd name="connsiteX67" fmla="*/ 638175 w 4344841"/>
                  <a:gd name="connsiteY67" fmla="*/ 3314700 h 7783311"/>
                  <a:gd name="connsiteX68" fmla="*/ 609600 w 4344841"/>
                  <a:gd name="connsiteY68" fmla="*/ 3400425 h 7783311"/>
                  <a:gd name="connsiteX69" fmla="*/ 657225 w 4344841"/>
                  <a:gd name="connsiteY69" fmla="*/ 3476625 h 7783311"/>
                  <a:gd name="connsiteX70" fmla="*/ 695325 w 4344841"/>
                  <a:gd name="connsiteY70" fmla="*/ 3514725 h 7783311"/>
                  <a:gd name="connsiteX71" fmla="*/ 695325 w 4344841"/>
                  <a:gd name="connsiteY71" fmla="*/ 3514725 h 7783311"/>
                  <a:gd name="connsiteX72" fmla="*/ 571500 w 4344841"/>
                  <a:gd name="connsiteY72" fmla="*/ 3514725 h 7783311"/>
                  <a:gd name="connsiteX73" fmla="*/ 542925 w 4344841"/>
                  <a:gd name="connsiteY73" fmla="*/ 3419475 h 7783311"/>
                  <a:gd name="connsiteX74" fmla="*/ 504825 w 4344841"/>
                  <a:gd name="connsiteY74" fmla="*/ 3390900 h 7783311"/>
                  <a:gd name="connsiteX75" fmla="*/ 476250 w 4344841"/>
                  <a:gd name="connsiteY75" fmla="*/ 3343275 h 7783311"/>
                  <a:gd name="connsiteX76" fmla="*/ 476250 w 4344841"/>
                  <a:gd name="connsiteY76" fmla="*/ 3228975 h 7783311"/>
                  <a:gd name="connsiteX77" fmla="*/ 438150 w 4344841"/>
                  <a:gd name="connsiteY77" fmla="*/ 3190875 h 7783311"/>
                  <a:gd name="connsiteX78" fmla="*/ 447675 w 4344841"/>
                  <a:gd name="connsiteY78" fmla="*/ 3286125 h 7783311"/>
                  <a:gd name="connsiteX79" fmla="*/ 400050 w 4344841"/>
                  <a:gd name="connsiteY79" fmla="*/ 3371850 h 7783311"/>
                  <a:gd name="connsiteX80" fmla="*/ 409575 w 4344841"/>
                  <a:gd name="connsiteY80" fmla="*/ 3400425 h 7783311"/>
                  <a:gd name="connsiteX81" fmla="*/ 419100 w 4344841"/>
                  <a:gd name="connsiteY81" fmla="*/ 3429000 h 7783311"/>
                  <a:gd name="connsiteX82" fmla="*/ 419100 w 4344841"/>
                  <a:gd name="connsiteY82" fmla="*/ 3505200 h 7783311"/>
                  <a:gd name="connsiteX83" fmla="*/ 400050 w 4344841"/>
                  <a:gd name="connsiteY83" fmla="*/ 3600450 h 7783311"/>
                  <a:gd name="connsiteX84" fmla="*/ 428625 w 4344841"/>
                  <a:gd name="connsiteY84" fmla="*/ 3686175 h 7783311"/>
                  <a:gd name="connsiteX85" fmla="*/ 504825 w 4344841"/>
                  <a:gd name="connsiteY85" fmla="*/ 3810000 h 7783311"/>
                  <a:gd name="connsiteX86" fmla="*/ 590550 w 4344841"/>
                  <a:gd name="connsiteY86" fmla="*/ 3838575 h 7783311"/>
                  <a:gd name="connsiteX87" fmla="*/ 657225 w 4344841"/>
                  <a:gd name="connsiteY87" fmla="*/ 3876675 h 7783311"/>
                  <a:gd name="connsiteX88" fmla="*/ 666750 w 4344841"/>
                  <a:gd name="connsiteY88" fmla="*/ 3990975 h 7783311"/>
                  <a:gd name="connsiteX89" fmla="*/ 666750 w 4344841"/>
                  <a:gd name="connsiteY89" fmla="*/ 4057650 h 7783311"/>
                  <a:gd name="connsiteX90" fmla="*/ 657225 w 4344841"/>
                  <a:gd name="connsiteY90" fmla="*/ 4124325 h 7783311"/>
                  <a:gd name="connsiteX91" fmla="*/ 590550 w 4344841"/>
                  <a:gd name="connsiteY91" fmla="*/ 4152900 h 7783311"/>
                  <a:gd name="connsiteX92" fmla="*/ 504825 w 4344841"/>
                  <a:gd name="connsiteY92" fmla="*/ 4152900 h 7783311"/>
                  <a:gd name="connsiteX93" fmla="*/ 514350 w 4344841"/>
                  <a:gd name="connsiteY93" fmla="*/ 4229100 h 7783311"/>
                  <a:gd name="connsiteX94" fmla="*/ 514350 w 4344841"/>
                  <a:gd name="connsiteY94" fmla="*/ 4305300 h 7783311"/>
                  <a:gd name="connsiteX95" fmla="*/ 542925 w 4344841"/>
                  <a:gd name="connsiteY95" fmla="*/ 4410075 h 7783311"/>
                  <a:gd name="connsiteX96" fmla="*/ 666750 w 4344841"/>
                  <a:gd name="connsiteY96" fmla="*/ 4514850 h 7783311"/>
                  <a:gd name="connsiteX97" fmla="*/ 647700 w 4344841"/>
                  <a:gd name="connsiteY97" fmla="*/ 4581525 h 7783311"/>
                  <a:gd name="connsiteX98" fmla="*/ 695325 w 4344841"/>
                  <a:gd name="connsiteY98" fmla="*/ 4638675 h 7783311"/>
                  <a:gd name="connsiteX99" fmla="*/ 685800 w 4344841"/>
                  <a:gd name="connsiteY99" fmla="*/ 4724400 h 7783311"/>
                  <a:gd name="connsiteX100" fmla="*/ 714375 w 4344841"/>
                  <a:gd name="connsiteY100" fmla="*/ 4781550 h 7783311"/>
                  <a:gd name="connsiteX101" fmla="*/ 723900 w 4344841"/>
                  <a:gd name="connsiteY101" fmla="*/ 4848225 h 7783311"/>
                  <a:gd name="connsiteX102" fmla="*/ 790575 w 4344841"/>
                  <a:gd name="connsiteY102" fmla="*/ 4914900 h 7783311"/>
                  <a:gd name="connsiteX103" fmla="*/ 809625 w 4344841"/>
                  <a:gd name="connsiteY103" fmla="*/ 4972050 h 7783311"/>
                  <a:gd name="connsiteX104" fmla="*/ 847725 w 4344841"/>
                  <a:gd name="connsiteY104" fmla="*/ 5057775 h 7783311"/>
                  <a:gd name="connsiteX105" fmla="*/ 885825 w 4344841"/>
                  <a:gd name="connsiteY105" fmla="*/ 5114925 h 7783311"/>
                  <a:gd name="connsiteX106" fmla="*/ 933450 w 4344841"/>
                  <a:gd name="connsiteY106" fmla="*/ 5153025 h 7783311"/>
                  <a:gd name="connsiteX107" fmla="*/ 942975 w 4344841"/>
                  <a:gd name="connsiteY107" fmla="*/ 5200650 h 7783311"/>
                  <a:gd name="connsiteX108" fmla="*/ 942975 w 4344841"/>
                  <a:gd name="connsiteY108" fmla="*/ 5200650 h 7783311"/>
                  <a:gd name="connsiteX109" fmla="*/ 857250 w 4344841"/>
                  <a:gd name="connsiteY109" fmla="*/ 5267325 h 7783311"/>
                  <a:gd name="connsiteX110" fmla="*/ 952500 w 4344841"/>
                  <a:gd name="connsiteY110" fmla="*/ 5305425 h 7783311"/>
                  <a:gd name="connsiteX111" fmla="*/ 1019175 w 4344841"/>
                  <a:gd name="connsiteY111" fmla="*/ 5362575 h 7783311"/>
                  <a:gd name="connsiteX112" fmla="*/ 981075 w 4344841"/>
                  <a:gd name="connsiteY112" fmla="*/ 5448300 h 7783311"/>
                  <a:gd name="connsiteX113" fmla="*/ 923925 w 4344841"/>
                  <a:gd name="connsiteY113" fmla="*/ 5486400 h 7783311"/>
                  <a:gd name="connsiteX114" fmla="*/ 952500 w 4344841"/>
                  <a:gd name="connsiteY114" fmla="*/ 5572125 h 7783311"/>
                  <a:gd name="connsiteX115" fmla="*/ 933450 w 4344841"/>
                  <a:gd name="connsiteY115" fmla="*/ 5667375 h 7783311"/>
                  <a:gd name="connsiteX116" fmla="*/ 933450 w 4344841"/>
                  <a:gd name="connsiteY116" fmla="*/ 5667375 h 7783311"/>
                  <a:gd name="connsiteX117" fmla="*/ 866775 w 4344841"/>
                  <a:gd name="connsiteY117" fmla="*/ 5648324 h 7783311"/>
                  <a:gd name="connsiteX118" fmla="*/ 933450 w 4344841"/>
                  <a:gd name="connsiteY118" fmla="*/ 5743574 h 7783311"/>
                  <a:gd name="connsiteX119" fmla="*/ 981075 w 4344841"/>
                  <a:gd name="connsiteY119" fmla="*/ 5857874 h 7783311"/>
                  <a:gd name="connsiteX120" fmla="*/ 1219200 w 4344841"/>
                  <a:gd name="connsiteY120" fmla="*/ 5905499 h 7783311"/>
                  <a:gd name="connsiteX121" fmla="*/ 1295400 w 4344841"/>
                  <a:gd name="connsiteY121" fmla="*/ 6038849 h 7783311"/>
                  <a:gd name="connsiteX122" fmla="*/ 1343025 w 4344841"/>
                  <a:gd name="connsiteY122" fmla="*/ 5953124 h 7783311"/>
                  <a:gd name="connsiteX123" fmla="*/ 1495425 w 4344841"/>
                  <a:gd name="connsiteY123" fmla="*/ 6076949 h 7783311"/>
                  <a:gd name="connsiteX124" fmla="*/ 1609725 w 4344841"/>
                  <a:gd name="connsiteY124" fmla="*/ 6181724 h 7783311"/>
                  <a:gd name="connsiteX125" fmla="*/ 1743075 w 4344841"/>
                  <a:gd name="connsiteY125" fmla="*/ 6353174 h 7783311"/>
                  <a:gd name="connsiteX126" fmla="*/ 1914525 w 4344841"/>
                  <a:gd name="connsiteY126" fmla="*/ 6496049 h 7783311"/>
                  <a:gd name="connsiteX127" fmla="*/ 2676525 w 4344841"/>
                  <a:gd name="connsiteY127" fmla="*/ 7696200 h 7783311"/>
                  <a:gd name="connsiteX128" fmla="*/ 4067175 w 4344841"/>
                  <a:gd name="connsiteY128" fmla="*/ 7419974 h 7783311"/>
                  <a:gd name="connsiteX129" fmla="*/ 4343400 w 4344841"/>
                  <a:gd name="connsiteY129" fmla="*/ 6457949 h 7783311"/>
                  <a:gd name="connsiteX130" fmla="*/ 4010025 w 4344841"/>
                  <a:gd name="connsiteY130" fmla="*/ 5686425 h 7783311"/>
                  <a:gd name="connsiteX131" fmla="*/ 2000250 w 4344841"/>
                  <a:gd name="connsiteY131" fmla="*/ 2714625 h 7783311"/>
                  <a:gd name="connsiteX132" fmla="*/ 2533650 w 4344841"/>
                  <a:gd name="connsiteY132" fmla="*/ 609600 h 7783311"/>
                  <a:gd name="connsiteX133" fmla="*/ 438150 w 4344841"/>
                  <a:gd name="connsiteY133" fmla="*/ 0 h 7783311"/>
                  <a:gd name="connsiteX0" fmla="*/ 438150 w 4344841"/>
                  <a:gd name="connsiteY0" fmla="*/ 0 h 7783311"/>
                  <a:gd name="connsiteX1" fmla="*/ 390525 w 4344841"/>
                  <a:gd name="connsiteY1" fmla="*/ 85725 h 7783311"/>
                  <a:gd name="connsiteX2" fmla="*/ 342900 w 4344841"/>
                  <a:gd name="connsiteY2" fmla="*/ 114300 h 7783311"/>
                  <a:gd name="connsiteX3" fmla="*/ 371475 w 4344841"/>
                  <a:gd name="connsiteY3" fmla="*/ 180975 h 7783311"/>
                  <a:gd name="connsiteX4" fmla="*/ 409575 w 4344841"/>
                  <a:gd name="connsiteY4" fmla="*/ 190500 h 7783311"/>
                  <a:gd name="connsiteX5" fmla="*/ 419100 w 4344841"/>
                  <a:gd name="connsiteY5" fmla="*/ 314325 h 7783311"/>
                  <a:gd name="connsiteX6" fmla="*/ 361950 w 4344841"/>
                  <a:gd name="connsiteY6" fmla="*/ 438150 h 7783311"/>
                  <a:gd name="connsiteX7" fmla="*/ 314325 w 4344841"/>
                  <a:gd name="connsiteY7" fmla="*/ 542925 h 7783311"/>
                  <a:gd name="connsiteX8" fmla="*/ 266700 w 4344841"/>
                  <a:gd name="connsiteY8" fmla="*/ 609600 h 7783311"/>
                  <a:gd name="connsiteX9" fmla="*/ 238125 w 4344841"/>
                  <a:gd name="connsiteY9" fmla="*/ 695325 h 7783311"/>
                  <a:gd name="connsiteX10" fmla="*/ 200025 w 4344841"/>
                  <a:gd name="connsiteY10" fmla="*/ 733425 h 7783311"/>
                  <a:gd name="connsiteX11" fmla="*/ 228600 w 4344841"/>
                  <a:gd name="connsiteY11" fmla="*/ 800100 h 7783311"/>
                  <a:gd name="connsiteX12" fmla="*/ 142875 w 4344841"/>
                  <a:gd name="connsiteY12" fmla="*/ 885825 h 7783311"/>
                  <a:gd name="connsiteX13" fmla="*/ 76200 w 4344841"/>
                  <a:gd name="connsiteY13" fmla="*/ 904875 h 7783311"/>
                  <a:gd name="connsiteX14" fmla="*/ 9525 w 4344841"/>
                  <a:gd name="connsiteY14" fmla="*/ 1038225 h 7783311"/>
                  <a:gd name="connsiteX15" fmla="*/ 0 w 4344841"/>
                  <a:gd name="connsiteY15" fmla="*/ 1076325 h 7783311"/>
                  <a:gd name="connsiteX16" fmla="*/ 0 w 4344841"/>
                  <a:gd name="connsiteY16" fmla="*/ 1133475 h 7783311"/>
                  <a:gd name="connsiteX17" fmla="*/ 19050 w 4344841"/>
                  <a:gd name="connsiteY17" fmla="*/ 1228725 h 7783311"/>
                  <a:gd name="connsiteX18" fmla="*/ 142875 w 4344841"/>
                  <a:gd name="connsiteY18" fmla="*/ 1457325 h 7783311"/>
                  <a:gd name="connsiteX19" fmla="*/ 142875 w 4344841"/>
                  <a:gd name="connsiteY19" fmla="*/ 1571625 h 7783311"/>
                  <a:gd name="connsiteX20" fmla="*/ 161925 w 4344841"/>
                  <a:gd name="connsiteY20" fmla="*/ 1724025 h 7783311"/>
                  <a:gd name="connsiteX21" fmla="*/ 114300 w 4344841"/>
                  <a:gd name="connsiteY21" fmla="*/ 1819275 h 7783311"/>
                  <a:gd name="connsiteX22" fmla="*/ 38100 w 4344841"/>
                  <a:gd name="connsiteY22" fmla="*/ 1943100 h 7783311"/>
                  <a:gd name="connsiteX23" fmla="*/ 85725 w 4344841"/>
                  <a:gd name="connsiteY23" fmla="*/ 2057400 h 7783311"/>
                  <a:gd name="connsiteX24" fmla="*/ 38100 w 4344841"/>
                  <a:gd name="connsiteY24" fmla="*/ 2162175 h 7783311"/>
                  <a:gd name="connsiteX25" fmla="*/ 28575 w 4344841"/>
                  <a:gd name="connsiteY25" fmla="*/ 2200275 h 7783311"/>
                  <a:gd name="connsiteX26" fmla="*/ 85725 w 4344841"/>
                  <a:gd name="connsiteY26" fmla="*/ 2333625 h 7783311"/>
                  <a:gd name="connsiteX27" fmla="*/ 152400 w 4344841"/>
                  <a:gd name="connsiteY27" fmla="*/ 2438400 h 7783311"/>
                  <a:gd name="connsiteX28" fmla="*/ 180975 w 4344841"/>
                  <a:gd name="connsiteY28" fmla="*/ 2495550 h 7783311"/>
                  <a:gd name="connsiteX29" fmla="*/ 209550 w 4344841"/>
                  <a:gd name="connsiteY29" fmla="*/ 2581275 h 7783311"/>
                  <a:gd name="connsiteX30" fmla="*/ 285750 w 4344841"/>
                  <a:gd name="connsiteY30" fmla="*/ 2667000 h 7783311"/>
                  <a:gd name="connsiteX31" fmla="*/ 247650 w 4344841"/>
                  <a:gd name="connsiteY31" fmla="*/ 2743200 h 7783311"/>
                  <a:gd name="connsiteX32" fmla="*/ 314325 w 4344841"/>
                  <a:gd name="connsiteY32" fmla="*/ 2828925 h 7783311"/>
                  <a:gd name="connsiteX33" fmla="*/ 323850 w 4344841"/>
                  <a:gd name="connsiteY33" fmla="*/ 2914650 h 7783311"/>
                  <a:gd name="connsiteX34" fmla="*/ 304800 w 4344841"/>
                  <a:gd name="connsiteY34" fmla="*/ 2962275 h 7783311"/>
                  <a:gd name="connsiteX35" fmla="*/ 266700 w 4344841"/>
                  <a:gd name="connsiteY35" fmla="*/ 2914650 h 7783311"/>
                  <a:gd name="connsiteX36" fmla="*/ 238125 w 4344841"/>
                  <a:gd name="connsiteY36" fmla="*/ 2895600 h 7783311"/>
                  <a:gd name="connsiteX37" fmla="*/ 428625 w 4344841"/>
                  <a:gd name="connsiteY37" fmla="*/ 3105150 h 7783311"/>
                  <a:gd name="connsiteX38" fmla="*/ 466725 w 4344841"/>
                  <a:gd name="connsiteY38" fmla="*/ 3057525 h 7783311"/>
                  <a:gd name="connsiteX39" fmla="*/ 495300 w 4344841"/>
                  <a:gd name="connsiteY39" fmla="*/ 2981325 h 7783311"/>
                  <a:gd name="connsiteX40" fmla="*/ 523875 w 4344841"/>
                  <a:gd name="connsiteY40" fmla="*/ 2914650 h 7783311"/>
                  <a:gd name="connsiteX41" fmla="*/ 619125 w 4344841"/>
                  <a:gd name="connsiteY41" fmla="*/ 2914650 h 7783311"/>
                  <a:gd name="connsiteX42" fmla="*/ 647700 w 4344841"/>
                  <a:gd name="connsiteY42" fmla="*/ 2952750 h 7783311"/>
                  <a:gd name="connsiteX43" fmla="*/ 647700 w 4344841"/>
                  <a:gd name="connsiteY43" fmla="*/ 3009900 h 7783311"/>
                  <a:gd name="connsiteX44" fmla="*/ 742950 w 4344841"/>
                  <a:gd name="connsiteY44" fmla="*/ 3009900 h 7783311"/>
                  <a:gd name="connsiteX45" fmla="*/ 771525 w 4344841"/>
                  <a:gd name="connsiteY45" fmla="*/ 2981325 h 7783311"/>
                  <a:gd name="connsiteX46" fmla="*/ 847725 w 4344841"/>
                  <a:gd name="connsiteY46" fmla="*/ 3067050 h 7783311"/>
                  <a:gd name="connsiteX47" fmla="*/ 885825 w 4344841"/>
                  <a:gd name="connsiteY47" fmla="*/ 3038475 h 7783311"/>
                  <a:gd name="connsiteX48" fmla="*/ 971550 w 4344841"/>
                  <a:gd name="connsiteY48" fmla="*/ 2990850 h 7783311"/>
                  <a:gd name="connsiteX49" fmla="*/ 981075 w 4344841"/>
                  <a:gd name="connsiteY49" fmla="*/ 3067050 h 7783311"/>
                  <a:gd name="connsiteX50" fmla="*/ 1028700 w 4344841"/>
                  <a:gd name="connsiteY50" fmla="*/ 3114675 h 7783311"/>
                  <a:gd name="connsiteX51" fmla="*/ 1076325 w 4344841"/>
                  <a:gd name="connsiteY51" fmla="*/ 3171825 h 7783311"/>
                  <a:gd name="connsiteX52" fmla="*/ 1076325 w 4344841"/>
                  <a:gd name="connsiteY52" fmla="*/ 3171825 h 7783311"/>
                  <a:gd name="connsiteX53" fmla="*/ 1095375 w 4344841"/>
                  <a:gd name="connsiteY53" fmla="*/ 3248025 h 7783311"/>
                  <a:gd name="connsiteX54" fmla="*/ 1038225 w 4344841"/>
                  <a:gd name="connsiteY54" fmla="*/ 3248025 h 7783311"/>
                  <a:gd name="connsiteX55" fmla="*/ 971550 w 4344841"/>
                  <a:gd name="connsiteY55" fmla="*/ 3190875 h 7783311"/>
                  <a:gd name="connsiteX56" fmla="*/ 990600 w 4344841"/>
                  <a:gd name="connsiteY56" fmla="*/ 3162300 h 7783311"/>
                  <a:gd name="connsiteX57" fmla="*/ 962025 w 4344841"/>
                  <a:gd name="connsiteY57" fmla="*/ 3143250 h 7783311"/>
                  <a:gd name="connsiteX58" fmla="*/ 923925 w 4344841"/>
                  <a:gd name="connsiteY58" fmla="*/ 3181350 h 7783311"/>
                  <a:gd name="connsiteX59" fmla="*/ 800100 w 4344841"/>
                  <a:gd name="connsiteY59" fmla="*/ 3143250 h 7783311"/>
                  <a:gd name="connsiteX60" fmla="*/ 742950 w 4344841"/>
                  <a:gd name="connsiteY60" fmla="*/ 3105150 h 7783311"/>
                  <a:gd name="connsiteX61" fmla="*/ 676275 w 4344841"/>
                  <a:gd name="connsiteY61" fmla="*/ 3105150 h 7783311"/>
                  <a:gd name="connsiteX62" fmla="*/ 619125 w 4344841"/>
                  <a:gd name="connsiteY62" fmla="*/ 3086100 h 7783311"/>
                  <a:gd name="connsiteX63" fmla="*/ 552450 w 4344841"/>
                  <a:gd name="connsiteY63" fmla="*/ 3076575 h 7783311"/>
                  <a:gd name="connsiteX64" fmla="*/ 561975 w 4344841"/>
                  <a:gd name="connsiteY64" fmla="*/ 3152775 h 7783311"/>
                  <a:gd name="connsiteX65" fmla="*/ 590550 w 4344841"/>
                  <a:gd name="connsiteY65" fmla="*/ 3200400 h 7783311"/>
                  <a:gd name="connsiteX66" fmla="*/ 590550 w 4344841"/>
                  <a:gd name="connsiteY66" fmla="*/ 3257550 h 7783311"/>
                  <a:gd name="connsiteX67" fmla="*/ 638175 w 4344841"/>
                  <a:gd name="connsiteY67" fmla="*/ 3314700 h 7783311"/>
                  <a:gd name="connsiteX68" fmla="*/ 609600 w 4344841"/>
                  <a:gd name="connsiteY68" fmla="*/ 3400425 h 7783311"/>
                  <a:gd name="connsiteX69" fmla="*/ 657225 w 4344841"/>
                  <a:gd name="connsiteY69" fmla="*/ 3476625 h 7783311"/>
                  <a:gd name="connsiteX70" fmla="*/ 695325 w 4344841"/>
                  <a:gd name="connsiteY70" fmla="*/ 3514725 h 7783311"/>
                  <a:gd name="connsiteX71" fmla="*/ 695325 w 4344841"/>
                  <a:gd name="connsiteY71" fmla="*/ 3514725 h 7783311"/>
                  <a:gd name="connsiteX72" fmla="*/ 571500 w 4344841"/>
                  <a:gd name="connsiteY72" fmla="*/ 3514725 h 7783311"/>
                  <a:gd name="connsiteX73" fmla="*/ 542925 w 4344841"/>
                  <a:gd name="connsiteY73" fmla="*/ 3419475 h 7783311"/>
                  <a:gd name="connsiteX74" fmla="*/ 504825 w 4344841"/>
                  <a:gd name="connsiteY74" fmla="*/ 3390900 h 7783311"/>
                  <a:gd name="connsiteX75" fmla="*/ 476250 w 4344841"/>
                  <a:gd name="connsiteY75" fmla="*/ 3343275 h 7783311"/>
                  <a:gd name="connsiteX76" fmla="*/ 476250 w 4344841"/>
                  <a:gd name="connsiteY76" fmla="*/ 3228975 h 7783311"/>
                  <a:gd name="connsiteX77" fmla="*/ 438150 w 4344841"/>
                  <a:gd name="connsiteY77" fmla="*/ 3190875 h 7783311"/>
                  <a:gd name="connsiteX78" fmla="*/ 447675 w 4344841"/>
                  <a:gd name="connsiteY78" fmla="*/ 3286125 h 7783311"/>
                  <a:gd name="connsiteX79" fmla="*/ 400050 w 4344841"/>
                  <a:gd name="connsiteY79" fmla="*/ 3371850 h 7783311"/>
                  <a:gd name="connsiteX80" fmla="*/ 409575 w 4344841"/>
                  <a:gd name="connsiteY80" fmla="*/ 3400425 h 7783311"/>
                  <a:gd name="connsiteX81" fmla="*/ 419100 w 4344841"/>
                  <a:gd name="connsiteY81" fmla="*/ 3429000 h 7783311"/>
                  <a:gd name="connsiteX82" fmla="*/ 419100 w 4344841"/>
                  <a:gd name="connsiteY82" fmla="*/ 3505200 h 7783311"/>
                  <a:gd name="connsiteX83" fmla="*/ 400050 w 4344841"/>
                  <a:gd name="connsiteY83" fmla="*/ 3600450 h 7783311"/>
                  <a:gd name="connsiteX84" fmla="*/ 428625 w 4344841"/>
                  <a:gd name="connsiteY84" fmla="*/ 3686175 h 7783311"/>
                  <a:gd name="connsiteX85" fmla="*/ 504825 w 4344841"/>
                  <a:gd name="connsiteY85" fmla="*/ 3810000 h 7783311"/>
                  <a:gd name="connsiteX86" fmla="*/ 590550 w 4344841"/>
                  <a:gd name="connsiteY86" fmla="*/ 3838575 h 7783311"/>
                  <a:gd name="connsiteX87" fmla="*/ 657225 w 4344841"/>
                  <a:gd name="connsiteY87" fmla="*/ 3876675 h 7783311"/>
                  <a:gd name="connsiteX88" fmla="*/ 666750 w 4344841"/>
                  <a:gd name="connsiteY88" fmla="*/ 3990975 h 7783311"/>
                  <a:gd name="connsiteX89" fmla="*/ 666750 w 4344841"/>
                  <a:gd name="connsiteY89" fmla="*/ 4057650 h 7783311"/>
                  <a:gd name="connsiteX90" fmla="*/ 657225 w 4344841"/>
                  <a:gd name="connsiteY90" fmla="*/ 4124325 h 7783311"/>
                  <a:gd name="connsiteX91" fmla="*/ 590550 w 4344841"/>
                  <a:gd name="connsiteY91" fmla="*/ 4152900 h 7783311"/>
                  <a:gd name="connsiteX92" fmla="*/ 504825 w 4344841"/>
                  <a:gd name="connsiteY92" fmla="*/ 4152900 h 7783311"/>
                  <a:gd name="connsiteX93" fmla="*/ 514350 w 4344841"/>
                  <a:gd name="connsiteY93" fmla="*/ 4229100 h 7783311"/>
                  <a:gd name="connsiteX94" fmla="*/ 514350 w 4344841"/>
                  <a:gd name="connsiteY94" fmla="*/ 4305300 h 7783311"/>
                  <a:gd name="connsiteX95" fmla="*/ 542925 w 4344841"/>
                  <a:gd name="connsiteY95" fmla="*/ 4410075 h 7783311"/>
                  <a:gd name="connsiteX96" fmla="*/ 666750 w 4344841"/>
                  <a:gd name="connsiteY96" fmla="*/ 4514850 h 7783311"/>
                  <a:gd name="connsiteX97" fmla="*/ 647700 w 4344841"/>
                  <a:gd name="connsiteY97" fmla="*/ 4581525 h 7783311"/>
                  <a:gd name="connsiteX98" fmla="*/ 695325 w 4344841"/>
                  <a:gd name="connsiteY98" fmla="*/ 4638675 h 7783311"/>
                  <a:gd name="connsiteX99" fmla="*/ 685800 w 4344841"/>
                  <a:gd name="connsiteY99" fmla="*/ 4724400 h 7783311"/>
                  <a:gd name="connsiteX100" fmla="*/ 714375 w 4344841"/>
                  <a:gd name="connsiteY100" fmla="*/ 4781550 h 7783311"/>
                  <a:gd name="connsiteX101" fmla="*/ 723900 w 4344841"/>
                  <a:gd name="connsiteY101" fmla="*/ 4848225 h 7783311"/>
                  <a:gd name="connsiteX102" fmla="*/ 790575 w 4344841"/>
                  <a:gd name="connsiteY102" fmla="*/ 4914900 h 7783311"/>
                  <a:gd name="connsiteX103" fmla="*/ 809625 w 4344841"/>
                  <a:gd name="connsiteY103" fmla="*/ 4972050 h 7783311"/>
                  <a:gd name="connsiteX104" fmla="*/ 847725 w 4344841"/>
                  <a:gd name="connsiteY104" fmla="*/ 5057775 h 7783311"/>
                  <a:gd name="connsiteX105" fmla="*/ 885825 w 4344841"/>
                  <a:gd name="connsiteY105" fmla="*/ 5114925 h 7783311"/>
                  <a:gd name="connsiteX106" fmla="*/ 933450 w 4344841"/>
                  <a:gd name="connsiteY106" fmla="*/ 5153025 h 7783311"/>
                  <a:gd name="connsiteX107" fmla="*/ 942975 w 4344841"/>
                  <a:gd name="connsiteY107" fmla="*/ 5200650 h 7783311"/>
                  <a:gd name="connsiteX108" fmla="*/ 942975 w 4344841"/>
                  <a:gd name="connsiteY108" fmla="*/ 5200650 h 7783311"/>
                  <a:gd name="connsiteX109" fmla="*/ 857250 w 4344841"/>
                  <a:gd name="connsiteY109" fmla="*/ 5267325 h 7783311"/>
                  <a:gd name="connsiteX110" fmla="*/ 952500 w 4344841"/>
                  <a:gd name="connsiteY110" fmla="*/ 5305425 h 7783311"/>
                  <a:gd name="connsiteX111" fmla="*/ 1019175 w 4344841"/>
                  <a:gd name="connsiteY111" fmla="*/ 5362575 h 7783311"/>
                  <a:gd name="connsiteX112" fmla="*/ 981075 w 4344841"/>
                  <a:gd name="connsiteY112" fmla="*/ 5448300 h 7783311"/>
                  <a:gd name="connsiteX113" fmla="*/ 923925 w 4344841"/>
                  <a:gd name="connsiteY113" fmla="*/ 5486400 h 7783311"/>
                  <a:gd name="connsiteX114" fmla="*/ 952500 w 4344841"/>
                  <a:gd name="connsiteY114" fmla="*/ 5572125 h 7783311"/>
                  <a:gd name="connsiteX115" fmla="*/ 933450 w 4344841"/>
                  <a:gd name="connsiteY115" fmla="*/ 5667375 h 7783311"/>
                  <a:gd name="connsiteX116" fmla="*/ 933450 w 4344841"/>
                  <a:gd name="connsiteY116" fmla="*/ 5667375 h 7783311"/>
                  <a:gd name="connsiteX117" fmla="*/ 866775 w 4344841"/>
                  <a:gd name="connsiteY117" fmla="*/ 5648324 h 7783311"/>
                  <a:gd name="connsiteX118" fmla="*/ 933450 w 4344841"/>
                  <a:gd name="connsiteY118" fmla="*/ 5743574 h 7783311"/>
                  <a:gd name="connsiteX119" fmla="*/ 981075 w 4344841"/>
                  <a:gd name="connsiteY119" fmla="*/ 5857874 h 7783311"/>
                  <a:gd name="connsiteX120" fmla="*/ 1219200 w 4344841"/>
                  <a:gd name="connsiteY120" fmla="*/ 5905499 h 7783311"/>
                  <a:gd name="connsiteX121" fmla="*/ 1295400 w 4344841"/>
                  <a:gd name="connsiteY121" fmla="*/ 6038849 h 7783311"/>
                  <a:gd name="connsiteX122" fmla="*/ 1343025 w 4344841"/>
                  <a:gd name="connsiteY122" fmla="*/ 5953124 h 7783311"/>
                  <a:gd name="connsiteX123" fmla="*/ 1495425 w 4344841"/>
                  <a:gd name="connsiteY123" fmla="*/ 6076949 h 7783311"/>
                  <a:gd name="connsiteX124" fmla="*/ 1609725 w 4344841"/>
                  <a:gd name="connsiteY124" fmla="*/ 6181724 h 7783311"/>
                  <a:gd name="connsiteX125" fmla="*/ 1743075 w 4344841"/>
                  <a:gd name="connsiteY125" fmla="*/ 6353174 h 7783311"/>
                  <a:gd name="connsiteX126" fmla="*/ 1914525 w 4344841"/>
                  <a:gd name="connsiteY126" fmla="*/ 6496049 h 7783311"/>
                  <a:gd name="connsiteX127" fmla="*/ 2057400 w 4344841"/>
                  <a:gd name="connsiteY127" fmla="*/ 6486524 h 7783311"/>
                  <a:gd name="connsiteX128" fmla="*/ 2676525 w 4344841"/>
                  <a:gd name="connsiteY128" fmla="*/ 7696200 h 7783311"/>
                  <a:gd name="connsiteX129" fmla="*/ 4067175 w 4344841"/>
                  <a:gd name="connsiteY129" fmla="*/ 7419974 h 7783311"/>
                  <a:gd name="connsiteX130" fmla="*/ 4343400 w 4344841"/>
                  <a:gd name="connsiteY130" fmla="*/ 6457949 h 7783311"/>
                  <a:gd name="connsiteX131" fmla="*/ 4010025 w 4344841"/>
                  <a:gd name="connsiteY131" fmla="*/ 5686425 h 7783311"/>
                  <a:gd name="connsiteX132" fmla="*/ 2000250 w 4344841"/>
                  <a:gd name="connsiteY132" fmla="*/ 2714625 h 7783311"/>
                  <a:gd name="connsiteX133" fmla="*/ 2533650 w 4344841"/>
                  <a:gd name="connsiteY133" fmla="*/ 609600 h 7783311"/>
                  <a:gd name="connsiteX134" fmla="*/ 438150 w 4344841"/>
                  <a:gd name="connsiteY134" fmla="*/ 0 h 7783311"/>
                  <a:gd name="connsiteX0" fmla="*/ 438150 w 4344841"/>
                  <a:gd name="connsiteY0" fmla="*/ 0 h 7783311"/>
                  <a:gd name="connsiteX1" fmla="*/ 390525 w 4344841"/>
                  <a:gd name="connsiteY1" fmla="*/ 85725 h 7783311"/>
                  <a:gd name="connsiteX2" fmla="*/ 342900 w 4344841"/>
                  <a:gd name="connsiteY2" fmla="*/ 114300 h 7783311"/>
                  <a:gd name="connsiteX3" fmla="*/ 371475 w 4344841"/>
                  <a:gd name="connsiteY3" fmla="*/ 180975 h 7783311"/>
                  <a:gd name="connsiteX4" fmla="*/ 409575 w 4344841"/>
                  <a:gd name="connsiteY4" fmla="*/ 190500 h 7783311"/>
                  <a:gd name="connsiteX5" fmla="*/ 419100 w 4344841"/>
                  <a:gd name="connsiteY5" fmla="*/ 314325 h 7783311"/>
                  <a:gd name="connsiteX6" fmla="*/ 361950 w 4344841"/>
                  <a:gd name="connsiteY6" fmla="*/ 438150 h 7783311"/>
                  <a:gd name="connsiteX7" fmla="*/ 314325 w 4344841"/>
                  <a:gd name="connsiteY7" fmla="*/ 542925 h 7783311"/>
                  <a:gd name="connsiteX8" fmla="*/ 266700 w 4344841"/>
                  <a:gd name="connsiteY8" fmla="*/ 609600 h 7783311"/>
                  <a:gd name="connsiteX9" fmla="*/ 238125 w 4344841"/>
                  <a:gd name="connsiteY9" fmla="*/ 695325 h 7783311"/>
                  <a:gd name="connsiteX10" fmla="*/ 200025 w 4344841"/>
                  <a:gd name="connsiteY10" fmla="*/ 733425 h 7783311"/>
                  <a:gd name="connsiteX11" fmla="*/ 228600 w 4344841"/>
                  <a:gd name="connsiteY11" fmla="*/ 800100 h 7783311"/>
                  <a:gd name="connsiteX12" fmla="*/ 142875 w 4344841"/>
                  <a:gd name="connsiteY12" fmla="*/ 885825 h 7783311"/>
                  <a:gd name="connsiteX13" fmla="*/ 76200 w 4344841"/>
                  <a:gd name="connsiteY13" fmla="*/ 904875 h 7783311"/>
                  <a:gd name="connsiteX14" fmla="*/ 9525 w 4344841"/>
                  <a:gd name="connsiteY14" fmla="*/ 1038225 h 7783311"/>
                  <a:gd name="connsiteX15" fmla="*/ 0 w 4344841"/>
                  <a:gd name="connsiteY15" fmla="*/ 1076325 h 7783311"/>
                  <a:gd name="connsiteX16" fmla="*/ 0 w 4344841"/>
                  <a:gd name="connsiteY16" fmla="*/ 1133475 h 7783311"/>
                  <a:gd name="connsiteX17" fmla="*/ 19050 w 4344841"/>
                  <a:gd name="connsiteY17" fmla="*/ 1228725 h 7783311"/>
                  <a:gd name="connsiteX18" fmla="*/ 142875 w 4344841"/>
                  <a:gd name="connsiteY18" fmla="*/ 1457325 h 7783311"/>
                  <a:gd name="connsiteX19" fmla="*/ 142875 w 4344841"/>
                  <a:gd name="connsiteY19" fmla="*/ 1571625 h 7783311"/>
                  <a:gd name="connsiteX20" fmla="*/ 161925 w 4344841"/>
                  <a:gd name="connsiteY20" fmla="*/ 1724025 h 7783311"/>
                  <a:gd name="connsiteX21" fmla="*/ 114300 w 4344841"/>
                  <a:gd name="connsiteY21" fmla="*/ 1819275 h 7783311"/>
                  <a:gd name="connsiteX22" fmla="*/ 38100 w 4344841"/>
                  <a:gd name="connsiteY22" fmla="*/ 1943100 h 7783311"/>
                  <a:gd name="connsiteX23" fmla="*/ 85725 w 4344841"/>
                  <a:gd name="connsiteY23" fmla="*/ 2057400 h 7783311"/>
                  <a:gd name="connsiteX24" fmla="*/ 38100 w 4344841"/>
                  <a:gd name="connsiteY24" fmla="*/ 2162175 h 7783311"/>
                  <a:gd name="connsiteX25" fmla="*/ 28575 w 4344841"/>
                  <a:gd name="connsiteY25" fmla="*/ 2200275 h 7783311"/>
                  <a:gd name="connsiteX26" fmla="*/ 85725 w 4344841"/>
                  <a:gd name="connsiteY26" fmla="*/ 2333625 h 7783311"/>
                  <a:gd name="connsiteX27" fmla="*/ 152400 w 4344841"/>
                  <a:gd name="connsiteY27" fmla="*/ 2438400 h 7783311"/>
                  <a:gd name="connsiteX28" fmla="*/ 180975 w 4344841"/>
                  <a:gd name="connsiteY28" fmla="*/ 2495550 h 7783311"/>
                  <a:gd name="connsiteX29" fmla="*/ 209550 w 4344841"/>
                  <a:gd name="connsiteY29" fmla="*/ 2581275 h 7783311"/>
                  <a:gd name="connsiteX30" fmla="*/ 285750 w 4344841"/>
                  <a:gd name="connsiteY30" fmla="*/ 2667000 h 7783311"/>
                  <a:gd name="connsiteX31" fmla="*/ 247650 w 4344841"/>
                  <a:gd name="connsiteY31" fmla="*/ 2743200 h 7783311"/>
                  <a:gd name="connsiteX32" fmla="*/ 314325 w 4344841"/>
                  <a:gd name="connsiteY32" fmla="*/ 2828925 h 7783311"/>
                  <a:gd name="connsiteX33" fmla="*/ 323850 w 4344841"/>
                  <a:gd name="connsiteY33" fmla="*/ 2914650 h 7783311"/>
                  <a:gd name="connsiteX34" fmla="*/ 304800 w 4344841"/>
                  <a:gd name="connsiteY34" fmla="*/ 2962275 h 7783311"/>
                  <a:gd name="connsiteX35" fmla="*/ 266700 w 4344841"/>
                  <a:gd name="connsiteY35" fmla="*/ 2914650 h 7783311"/>
                  <a:gd name="connsiteX36" fmla="*/ 238125 w 4344841"/>
                  <a:gd name="connsiteY36" fmla="*/ 2895600 h 7783311"/>
                  <a:gd name="connsiteX37" fmla="*/ 428625 w 4344841"/>
                  <a:gd name="connsiteY37" fmla="*/ 3105150 h 7783311"/>
                  <a:gd name="connsiteX38" fmla="*/ 466725 w 4344841"/>
                  <a:gd name="connsiteY38" fmla="*/ 3057525 h 7783311"/>
                  <a:gd name="connsiteX39" fmla="*/ 495300 w 4344841"/>
                  <a:gd name="connsiteY39" fmla="*/ 2981325 h 7783311"/>
                  <a:gd name="connsiteX40" fmla="*/ 523875 w 4344841"/>
                  <a:gd name="connsiteY40" fmla="*/ 2914650 h 7783311"/>
                  <a:gd name="connsiteX41" fmla="*/ 619125 w 4344841"/>
                  <a:gd name="connsiteY41" fmla="*/ 2914650 h 7783311"/>
                  <a:gd name="connsiteX42" fmla="*/ 647700 w 4344841"/>
                  <a:gd name="connsiteY42" fmla="*/ 2952750 h 7783311"/>
                  <a:gd name="connsiteX43" fmla="*/ 647700 w 4344841"/>
                  <a:gd name="connsiteY43" fmla="*/ 3009900 h 7783311"/>
                  <a:gd name="connsiteX44" fmla="*/ 742950 w 4344841"/>
                  <a:gd name="connsiteY44" fmla="*/ 3009900 h 7783311"/>
                  <a:gd name="connsiteX45" fmla="*/ 771525 w 4344841"/>
                  <a:gd name="connsiteY45" fmla="*/ 2981325 h 7783311"/>
                  <a:gd name="connsiteX46" fmla="*/ 847725 w 4344841"/>
                  <a:gd name="connsiteY46" fmla="*/ 3067050 h 7783311"/>
                  <a:gd name="connsiteX47" fmla="*/ 885825 w 4344841"/>
                  <a:gd name="connsiteY47" fmla="*/ 3038475 h 7783311"/>
                  <a:gd name="connsiteX48" fmla="*/ 971550 w 4344841"/>
                  <a:gd name="connsiteY48" fmla="*/ 2990850 h 7783311"/>
                  <a:gd name="connsiteX49" fmla="*/ 981075 w 4344841"/>
                  <a:gd name="connsiteY49" fmla="*/ 3067050 h 7783311"/>
                  <a:gd name="connsiteX50" fmla="*/ 1028700 w 4344841"/>
                  <a:gd name="connsiteY50" fmla="*/ 3114675 h 7783311"/>
                  <a:gd name="connsiteX51" fmla="*/ 1076325 w 4344841"/>
                  <a:gd name="connsiteY51" fmla="*/ 3171825 h 7783311"/>
                  <a:gd name="connsiteX52" fmla="*/ 1076325 w 4344841"/>
                  <a:gd name="connsiteY52" fmla="*/ 3171825 h 7783311"/>
                  <a:gd name="connsiteX53" fmla="*/ 1095375 w 4344841"/>
                  <a:gd name="connsiteY53" fmla="*/ 3248025 h 7783311"/>
                  <a:gd name="connsiteX54" fmla="*/ 1038225 w 4344841"/>
                  <a:gd name="connsiteY54" fmla="*/ 3248025 h 7783311"/>
                  <a:gd name="connsiteX55" fmla="*/ 971550 w 4344841"/>
                  <a:gd name="connsiteY55" fmla="*/ 3190875 h 7783311"/>
                  <a:gd name="connsiteX56" fmla="*/ 990600 w 4344841"/>
                  <a:gd name="connsiteY56" fmla="*/ 3162300 h 7783311"/>
                  <a:gd name="connsiteX57" fmla="*/ 962025 w 4344841"/>
                  <a:gd name="connsiteY57" fmla="*/ 3143250 h 7783311"/>
                  <a:gd name="connsiteX58" fmla="*/ 923925 w 4344841"/>
                  <a:gd name="connsiteY58" fmla="*/ 3181350 h 7783311"/>
                  <a:gd name="connsiteX59" fmla="*/ 800100 w 4344841"/>
                  <a:gd name="connsiteY59" fmla="*/ 3143250 h 7783311"/>
                  <a:gd name="connsiteX60" fmla="*/ 742950 w 4344841"/>
                  <a:gd name="connsiteY60" fmla="*/ 3105150 h 7783311"/>
                  <a:gd name="connsiteX61" fmla="*/ 676275 w 4344841"/>
                  <a:gd name="connsiteY61" fmla="*/ 3105150 h 7783311"/>
                  <a:gd name="connsiteX62" fmla="*/ 619125 w 4344841"/>
                  <a:gd name="connsiteY62" fmla="*/ 3086100 h 7783311"/>
                  <a:gd name="connsiteX63" fmla="*/ 552450 w 4344841"/>
                  <a:gd name="connsiteY63" fmla="*/ 3076575 h 7783311"/>
                  <a:gd name="connsiteX64" fmla="*/ 561975 w 4344841"/>
                  <a:gd name="connsiteY64" fmla="*/ 3152775 h 7783311"/>
                  <a:gd name="connsiteX65" fmla="*/ 590550 w 4344841"/>
                  <a:gd name="connsiteY65" fmla="*/ 3200400 h 7783311"/>
                  <a:gd name="connsiteX66" fmla="*/ 590550 w 4344841"/>
                  <a:gd name="connsiteY66" fmla="*/ 3257550 h 7783311"/>
                  <a:gd name="connsiteX67" fmla="*/ 638175 w 4344841"/>
                  <a:gd name="connsiteY67" fmla="*/ 3314700 h 7783311"/>
                  <a:gd name="connsiteX68" fmla="*/ 609600 w 4344841"/>
                  <a:gd name="connsiteY68" fmla="*/ 3400425 h 7783311"/>
                  <a:gd name="connsiteX69" fmla="*/ 657225 w 4344841"/>
                  <a:gd name="connsiteY69" fmla="*/ 3476625 h 7783311"/>
                  <a:gd name="connsiteX70" fmla="*/ 695325 w 4344841"/>
                  <a:gd name="connsiteY70" fmla="*/ 3514725 h 7783311"/>
                  <a:gd name="connsiteX71" fmla="*/ 695325 w 4344841"/>
                  <a:gd name="connsiteY71" fmla="*/ 3514725 h 7783311"/>
                  <a:gd name="connsiteX72" fmla="*/ 571500 w 4344841"/>
                  <a:gd name="connsiteY72" fmla="*/ 3514725 h 7783311"/>
                  <a:gd name="connsiteX73" fmla="*/ 542925 w 4344841"/>
                  <a:gd name="connsiteY73" fmla="*/ 3419475 h 7783311"/>
                  <a:gd name="connsiteX74" fmla="*/ 504825 w 4344841"/>
                  <a:gd name="connsiteY74" fmla="*/ 3390900 h 7783311"/>
                  <a:gd name="connsiteX75" fmla="*/ 476250 w 4344841"/>
                  <a:gd name="connsiteY75" fmla="*/ 3343275 h 7783311"/>
                  <a:gd name="connsiteX76" fmla="*/ 476250 w 4344841"/>
                  <a:gd name="connsiteY76" fmla="*/ 3228975 h 7783311"/>
                  <a:gd name="connsiteX77" fmla="*/ 438150 w 4344841"/>
                  <a:gd name="connsiteY77" fmla="*/ 3190875 h 7783311"/>
                  <a:gd name="connsiteX78" fmla="*/ 447675 w 4344841"/>
                  <a:gd name="connsiteY78" fmla="*/ 3286125 h 7783311"/>
                  <a:gd name="connsiteX79" fmla="*/ 400050 w 4344841"/>
                  <a:gd name="connsiteY79" fmla="*/ 3371850 h 7783311"/>
                  <a:gd name="connsiteX80" fmla="*/ 409575 w 4344841"/>
                  <a:gd name="connsiteY80" fmla="*/ 3400425 h 7783311"/>
                  <a:gd name="connsiteX81" fmla="*/ 419100 w 4344841"/>
                  <a:gd name="connsiteY81" fmla="*/ 3429000 h 7783311"/>
                  <a:gd name="connsiteX82" fmla="*/ 419100 w 4344841"/>
                  <a:gd name="connsiteY82" fmla="*/ 3505200 h 7783311"/>
                  <a:gd name="connsiteX83" fmla="*/ 400050 w 4344841"/>
                  <a:gd name="connsiteY83" fmla="*/ 3600450 h 7783311"/>
                  <a:gd name="connsiteX84" fmla="*/ 428625 w 4344841"/>
                  <a:gd name="connsiteY84" fmla="*/ 3686175 h 7783311"/>
                  <a:gd name="connsiteX85" fmla="*/ 504825 w 4344841"/>
                  <a:gd name="connsiteY85" fmla="*/ 3810000 h 7783311"/>
                  <a:gd name="connsiteX86" fmla="*/ 590550 w 4344841"/>
                  <a:gd name="connsiteY86" fmla="*/ 3838575 h 7783311"/>
                  <a:gd name="connsiteX87" fmla="*/ 657225 w 4344841"/>
                  <a:gd name="connsiteY87" fmla="*/ 3876675 h 7783311"/>
                  <a:gd name="connsiteX88" fmla="*/ 666750 w 4344841"/>
                  <a:gd name="connsiteY88" fmla="*/ 3990975 h 7783311"/>
                  <a:gd name="connsiteX89" fmla="*/ 666750 w 4344841"/>
                  <a:gd name="connsiteY89" fmla="*/ 4057650 h 7783311"/>
                  <a:gd name="connsiteX90" fmla="*/ 657225 w 4344841"/>
                  <a:gd name="connsiteY90" fmla="*/ 4124325 h 7783311"/>
                  <a:gd name="connsiteX91" fmla="*/ 590550 w 4344841"/>
                  <a:gd name="connsiteY91" fmla="*/ 4152900 h 7783311"/>
                  <a:gd name="connsiteX92" fmla="*/ 504825 w 4344841"/>
                  <a:gd name="connsiteY92" fmla="*/ 4152900 h 7783311"/>
                  <a:gd name="connsiteX93" fmla="*/ 514350 w 4344841"/>
                  <a:gd name="connsiteY93" fmla="*/ 4229100 h 7783311"/>
                  <a:gd name="connsiteX94" fmla="*/ 514350 w 4344841"/>
                  <a:gd name="connsiteY94" fmla="*/ 4305300 h 7783311"/>
                  <a:gd name="connsiteX95" fmla="*/ 542925 w 4344841"/>
                  <a:gd name="connsiteY95" fmla="*/ 4410075 h 7783311"/>
                  <a:gd name="connsiteX96" fmla="*/ 666750 w 4344841"/>
                  <a:gd name="connsiteY96" fmla="*/ 4514850 h 7783311"/>
                  <a:gd name="connsiteX97" fmla="*/ 647700 w 4344841"/>
                  <a:gd name="connsiteY97" fmla="*/ 4581525 h 7783311"/>
                  <a:gd name="connsiteX98" fmla="*/ 695325 w 4344841"/>
                  <a:gd name="connsiteY98" fmla="*/ 4638675 h 7783311"/>
                  <a:gd name="connsiteX99" fmla="*/ 685800 w 4344841"/>
                  <a:gd name="connsiteY99" fmla="*/ 4724400 h 7783311"/>
                  <a:gd name="connsiteX100" fmla="*/ 714375 w 4344841"/>
                  <a:gd name="connsiteY100" fmla="*/ 4781550 h 7783311"/>
                  <a:gd name="connsiteX101" fmla="*/ 723900 w 4344841"/>
                  <a:gd name="connsiteY101" fmla="*/ 4848225 h 7783311"/>
                  <a:gd name="connsiteX102" fmla="*/ 790575 w 4344841"/>
                  <a:gd name="connsiteY102" fmla="*/ 4914900 h 7783311"/>
                  <a:gd name="connsiteX103" fmla="*/ 809625 w 4344841"/>
                  <a:gd name="connsiteY103" fmla="*/ 4972050 h 7783311"/>
                  <a:gd name="connsiteX104" fmla="*/ 847725 w 4344841"/>
                  <a:gd name="connsiteY104" fmla="*/ 5057775 h 7783311"/>
                  <a:gd name="connsiteX105" fmla="*/ 885825 w 4344841"/>
                  <a:gd name="connsiteY105" fmla="*/ 5114925 h 7783311"/>
                  <a:gd name="connsiteX106" fmla="*/ 933450 w 4344841"/>
                  <a:gd name="connsiteY106" fmla="*/ 5153025 h 7783311"/>
                  <a:gd name="connsiteX107" fmla="*/ 942975 w 4344841"/>
                  <a:gd name="connsiteY107" fmla="*/ 5200650 h 7783311"/>
                  <a:gd name="connsiteX108" fmla="*/ 942975 w 4344841"/>
                  <a:gd name="connsiteY108" fmla="*/ 5200650 h 7783311"/>
                  <a:gd name="connsiteX109" fmla="*/ 857250 w 4344841"/>
                  <a:gd name="connsiteY109" fmla="*/ 5267325 h 7783311"/>
                  <a:gd name="connsiteX110" fmla="*/ 952500 w 4344841"/>
                  <a:gd name="connsiteY110" fmla="*/ 5305425 h 7783311"/>
                  <a:gd name="connsiteX111" fmla="*/ 1019175 w 4344841"/>
                  <a:gd name="connsiteY111" fmla="*/ 5362575 h 7783311"/>
                  <a:gd name="connsiteX112" fmla="*/ 981075 w 4344841"/>
                  <a:gd name="connsiteY112" fmla="*/ 5448300 h 7783311"/>
                  <a:gd name="connsiteX113" fmla="*/ 923925 w 4344841"/>
                  <a:gd name="connsiteY113" fmla="*/ 5486400 h 7783311"/>
                  <a:gd name="connsiteX114" fmla="*/ 952500 w 4344841"/>
                  <a:gd name="connsiteY114" fmla="*/ 5572125 h 7783311"/>
                  <a:gd name="connsiteX115" fmla="*/ 933450 w 4344841"/>
                  <a:gd name="connsiteY115" fmla="*/ 5667375 h 7783311"/>
                  <a:gd name="connsiteX116" fmla="*/ 933450 w 4344841"/>
                  <a:gd name="connsiteY116" fmla="*/ 5667375 h 7783311"/>
                  <a:gd name="connsiteX117" fmla="*/ 866775 w 4344841"/>
                  <a:gd name="connsiteY117" fmla="*/ 5648324 h 7783311"/>
                  <a:gd name="connsiteX118" fmla="*/ 933450 w 4344841"/>
                  <a:gd name="connsiteY118" fmla="*/ 5743574 h 7783311"/>
                  <a:gd name="connsiteX119" fmla="*/ 981075 w 4344841"/>
                  <a:gd name="connsiteY119" fmla="*/ 5857874 h 7783311"/>
                  <a:gd name="connsiteX120" fmla="*/ 1219200 w 4344841"/>
                  <a:gd name="connsiteY120" fmla="*/ 5905499 h 7783311"/>
                  <a:gd name="connsiteX121" fmla="*/ 1295400 w 4344841"/>
                  <a:gd name="connsiteY121" fmla="*/ 6038849 h 7783311"/>
                  <a:gd name="connsiteX122" fmla="*/ 1343025 w 4344841"/>
                  <a:gd name="connsiteY122" fmla="*/ 5953124 h 7783311"/>
                  <a:gd name="connsiteX123" fmla="*/ 1495425 w 4344841"/>
                  <a:gd name="connsiteY123" fmla="*/ 6076949 h 7783311"/>
                  <a:gd name="connsiteX124" fmla="*/ 1609725 w 4344841"/>
                  <a:gd name="connsiteY124" fmla="*/ 6181724 h 7783311"/>
                  <a:gd name="connsiteX125" fmla="*/ 1743075 w 4344841"/>
                  <a:gd name="connsiteY125" fmla="*/ 6353174 h 7783311"/>
                  <a:gd name="connsiteX126" fmla="*/ 1914525 w 4344841"/>
                  <a:gd name="connsiteY126" fmla="*/ 6496049 h 7783311"/>
                  <a:gd name="connsiteX127" fmla="*/ 1914525 w 4344841"/>
                  <a:gd name="connsiteY127" fmla="*/ 6400799 h 7783311"/>
                  <a:gd name="connsiteX128" fmla="*/ 2057400 w 4344841"/>
                  <a:gd name="connsiteY128" fmla="*/ 6486524 h 7783311"/>
                  <a:gd name="connsiteX129" fmla="*/ 2676525 w 4344841"/>
                  <a:gd name="connsiteY129" fmla="*/ 7696200 h 7783311"/>
                  <a:gd name="connsiteX130" fmla="*/ 4067175 w 4344841"/>
                  <a:gd name="connsiteY130" fmla="*/ 7419974 h 7783311"/>
                  <a:gd name="connsiteX131" fmla="*/ 4343400 w 4344841"/>
                  <a:gd name="connsiteY131" fmla="*/ 6457949 h 7783311"/>
                  <a:gd name="connsiteX132" fmla="*/ 4010025 w 4344841"/>
                  <a:gd name="connsiteY132" fmla="*/ 5686425 h 7783311"/>
                  <a:gd name="connsiteX133" fmla="*/ 2000250 w 4344841"/>
                  <a:gd name="connsiteY133" fmla="*/ 2714625 h 7783311"/>
                  <a:gd name="connsiteX134" fmla="*/ 2533650 w 4344841"/>
                  <a:gd name="connsiteY134" fmla="*/ 609600 h 7783311"/>
                  <a:gd name="connsiteX135" fmla="*/ 438150 w 4344841"/>
                  <a:gd name="connsiteY135" fmla="*/ 0 h 7783311"/>
                  <a:gd name="connsiteX0" fmla="*/ 438150 w 4344841"/>
                  <a:gd name="connsiteY0" fmla="*/ 0 h 7783311"/>
                  <a:gd name="connsiteX1" fmla="*/ 390525 w 4344841"/>
                  <a:gd name="connsiteY1" fmla="*/ 85725 h 7783311"/>
                  <a:gd name="connsiteX2" fmla="*/ 342900 w 4344841"/>
                  <a:gd name="connsiteY2" fmla="*/ 114300 h 7783311"/>
                  <a:gd name="connsiteX3" fmla="*/ 371475 w 4344841"/>
                  <a:gd name="connsiteY3" fmla="*/ 180975 h 7783311"/>
                  <a:gd name="connsiteX4" fmla="*/ 409575 w 4344841"/>
                  <a:gd name="connsiteY4" fmla="*/ 190500 h 7783311"/>
                  <a:gd name="connsiteX5" fmla="*/ 419100 w 4344841"/>
                  <a:gd name="connsiteY5" fmla="*/ 314325 h 7783311"/>
                  <a:gd name="connsiteX6" fmla="*/ 361950 w 4344841"/>
                  <a:gd name="connsiteY6" fmla="*/ 438150 h 7783311"/>
                  <a:gd name="connsiteX7" fmla="*/ 314325 w 4344841"/>
                  <a:gd name="connsiteY7" fmla="*/ 542925 h 7783311"/>
                  <a:gd name="connsiteX8" fmla="*/ 266700 w 4344841"/>
                  <a:gd name="connsiteY8" fmla="*/ 609600 h 7783311"/>
                  <a:gd name="connsiteX9" fmla="*/ 238125 w 4344841"/>
                  <a:gd name="connsiteY9" fmla="*/ 695325 h 7783311"/>
                  <a:gd name="connsiteX10" fmla="*/ 200025 w 4344841"/>
                  <a:gd name="connsiteY10" fmla="*/ 733425 h 7783311"/>
                  <a:gd name="connsiteX11" fmla="*/ 228600 w 4344841"/>
                  <a:gd name="connsiteY11" fmla="*/ 800100 h 7783311"/>
                  <a:gd name="connsiteX12" fmla="*/ 142875 w 4344841"/>
                  <a:gd name="connsiteY12" fmla="*/ 885825 h 7783311"/>
                  <a:gd name="connsiteX13" fmla="*/ 76200 w 4344841"/>
                  <a:gd name="connsiteY13" fmla="*/ 904875 h 7783311"/>
                  <a:gd name="connsiteX14" fmla="*/ 9525 w 4344841"/>
                  <a:gd name="connsiteY14" fmla="*/ 1038225 h 7783311"/>
                  <a:gd name="connsiteX15" fmla="*/ 0 w 4344841"/>
                  <a:gd name="connsiteY15" fmla="*/ 1076325 h 7783311"/>
                  <a:gd name="connsiteX16" fmla="*/ 0 w 4344841"/>
                  <a:gd name="connsiteY16" fmla="*/ 1133475 h 7783311"/>
                  <a:gd name="connsiteX17" fmla="*/ 19050 w 4344841"/>
                  <a:gd name="connsiteY17" fmla="*/ 1228725 h 7783311"/>
                  <a:gd name="connsiteX18" fmla="*/ 142875 w 4344841"/>
                  <a:gd name="connsiteY18" fmla="*/ 1457325 h 7783311"/>
                  <a:gd name="connsiteX19" fmla="*/ 142875 w 4344841"/>
                  <a:gd name="connsiteY19" fmla="*/ 1571625 h 7783311"/>
                  <a:gd name="connsiteX20" fmla="*/ 161925 w 4344841"/>
                  <a:gd name="connsiteY20" fmla="*/ 1724025 h 7783311"/>
                  <a:gd name="connsiteX21" fmla="*/ 114300 w 4344841"/>
                  <a:gd name="connsiteY21" fmla="*/ 1819275 h 7783311"/>
                  <a:gd name="connsiteX22" fmla="*/ 38100 w 4344841"/>
                  <a:gd name="connsiteY22" fmla="*/ 1943100 h 7783311"/>
                  <a:gd name="connsiteX23" fmla="*/ 85725 w 4344841"/>
                  <a:gd name="connsiteY23" fmla="*/ 2057400 h 7783311"/>
                  <a:gd name="connsiteX24" fmla="*/ 38100 w 4344841"/>
                  <a:gd name="connsiteY24" fmla="*/ 2162175 h 7783311"/>
                  <a:gd name="connsiteX25" fmla="*/ 28575 w 4344841"/>
                  <a:gd name="connsiteY25" fmla="*/ 2200275 h 7783311"/>
                  <a:gd name="connsiteX26" fmla="*/ 85725 w 4344841"/>
                  <a:gd name="connsiteY26" fmla="*/ 2333625 h 7783311"/>
                  <a:gd name="connsiteX27" fmla="*/ 152400 w 4344841"/>
                  <a:gd name="connsiteY27" fmla="*/ 2438400 h 7783311"/>
                  <a:gd name="connsiteX28" fmla="*/ 180975 w 4344841"/>
                  <a:gd name="connsiteY28" fmla="*/ 2495550 h 7783311"/>
                  <a:gd name="connsiteX29" fmla="*/ 209550 w 4344841"/>
                  <a:gd name="connsiteY29" fmla="*/ 2581275 h 7783311"/>
                  <a:gd name="connsiteX30" fmla="*/ 285750 w 4344841"/>
                  <a:gd name="connsiteY30" fmla="*/ 2667000 h 7783311"/>
                  <a:gd name="connsiteX31" fmla="*/ 247650 w 4344841"/>
                  <a:gd name="connsiteY31" fmla="*/ 2743200 h 7783311"/>
                  <a:gd name="connsiteX32" fmla="*/ 314325 w 4344841"/>
                  <a:gd name="connsiteY32" fmla="*/ 2828925 h 7783311"/>
                  <a:gd name="connsiteX33" fmla="*/ 323850 w 4344841"/>
                  <a:gd name="connsiteY33" fmla="*/ 2914650 h 7783311"/>
                  <a:gd name="connsiteX34" fmla="*/ 304800 w 4344841"/>
                  <a:gd name="connsiteY34" fmla="*/ 2962275 h 7783311"/>
                  <a:gd name="connsiteX35" fmla="*/ 266700 w 4344841"/>
                  <a:gd name="connsiteY35" fmla="*/ 2914650 h 7783311"/>
                  <a:gd name="connsiteX36" fmla="*/ 238125 w 4344841"/>
                  <a:gd name="connsiteY36" fmla="*/ 2895600 h 7783311"/>
                  <a:gd name="connsiteX37" fmla="*/ 428625 w 4344841"/>
                  <a:gd name="connsiteY37" fmla="*/ 3105150 h 7783311"/>
                  <a:gd name="connsiteX38" fmla="*/ 466725 w 4344841"/>
                  <a:gd name="connsiteY38" fmla="*/ 3057525 h 7783311"/>
                  <a:gd name="connsiteX39" fmla="*/ 495300 w 4344841"/>
                  <a:gd name="connsiteY39" fmla="*/ 2981325 h 7783311"/>
                  <a:gd name="connsiteX40" fmla="*/ 523875 w 4344841"/>
                  <a:gd name="connsiteY40" fmla="*/ 2914650 h 7783311"/>
                  <a:gd name="connsiteX41" fmla="*/ 619125 w 4344841"/>
                  <a:gd name="connsiteY41" fmla="*/ 2914650 h 7783311"/>
                  <a:gd name="connsiteX42" fmla="*/ 647700 w 4344841"/>
                  <a:gd name="connsiteY42" fmla="*/ 2952750 h 7783311"/>
                  <a:gd name="connsiteX43" fmla="*/ 647700 w 4344841"/>
                  <a:gd name="connsiteY43" fmla="*/ 3009900 h 7783311"/>
                  <a:gd name="connsiteX44" fmla="*/ 742950 w 4344841"/>
                  <a:gd name="connsiteY44" fmla="*/ 3009900 h 7783311"/>
                  <a:gd name="connsiteX45" fmla="*/ 771525 w 4344841"/>
                  <a:gd name="connsiteY45" fmla="*/ 2981325 h 7783311"/>
                  <a:gd name="connsiteX46" fmla="*/ 847725 w 4344841"/>
                  <a:gd name="connsiteY46" fmla="*/ 3067050 h 7783311"/>
                  <a:gd name="connsiteX47" fmla="*/ 885825 w 4344841"/>
                  <a:gd name="connsiteY47" fmla="*/ 3038475 h 7783311"/>
                  <a:gd name="connsiteX48" fmla="*/ 971550 w 4344841"/>
                  <a:gd name="connsiteY48" fmla="*/ 2990850 h 7783311"/>
                  <a:gd name="connsiteX49" fmla="*/ 981075 w 4344841"/>
                  <a:gd name="connsiteY49" fmla="*/ 3067050 h 7783311"/>
                  <a:gd name="connsiteX50" fmla="*/ 1028700 w 4344841"/>
                  <a:gd name="connsiteY50" fmla="*/ 3114675 h 7783311"/>
                  <a:gd name="connsiteX51" fmla="*/ 1076325 w 4344841"/>
                  <a:gd name="connsiteY51" fmla="*/ 3171825 h 7783311"/>
                  <a:gd name="connsiteX52" fmla="*/ 1076325 w 4344841"/>
                  <a:gd name="connsiteY52" fmla="*/ 3171825 h 7783311"/>
                  <a:gd name="connsiteX53" fmla="*/ 1095375 w 4344841"/>
                  <a:gd name="connsiteY53" fmla="*/ 3248025 h 7783311"/>
                  <a:gd name="connsiteX54" fmla="*/ 1038225 w 4344841"/>
                  <a:gd name="connsiteY54" fmla="*/ 3248025 h 7783311"/>
                  <a:gd name="connsiteX55" fmla="*/ 971550 w 4344841"/>
                  <a:gd name="connsiteY55" fmla="*/ 3190875 h 7783311"/>
                  <a:gd name="connsiteX56" fmla="*/ 990600 w 4344841"/>
                  <a:gd name="connsiteY56" fmla="*/ 3162300 h 7783311"/>
                  <a:gd name="connsiteX57" fmla="*/ 962025 w 4344841"/>
                  <a:gd name="connsiteY57" fmla="*/ 3143250 h 7783311"/>
                  <a:gd name="connsiteX58" fmla="*/ 923925 w 4344841"/>
                  <a:gd name="connsiteY58" fmla="*/ 3181350 h 7783311"/>
                  <a:gd name="connsiteX59" fmla="*/ 800100 w 4344841"/>
                  <a:gd name="connsiteY59" fmla="*/ 3143250 h 7783311"/>
                  <a:gd name="connsiteX60" fmla="*/ 742950 w 4344841"/>
                  <a:gd name="connsiteY60" fmla="*/ 3105150 h 7783311"/>
                  <a:gd name="connsiteX61" fmla="*/ 676275 w 4344841"/>
                  <a:gd name="connsiteY61" fmla="*/ 3105150 h 7783311"/>
                  <a:gd name="connsiteX62" fmla="*/ 619125 w 4344841"/>
                  <a:gd name="connsiteY62" fmla="*/ 3086100 h 7783311"/>
                  <a:gd name="connsiteX63" fmla="*/ 552450 w 4344841"/>
                  <a:gd name="connsiteY63" fmla="*/ 3076575 h 7783311"/>
                  <a:gd name="connsiteX64" fmla="*/ 561975 w 4344841"/>
                  <a:gd name="connsiteY64" fmla="*/ 3152775 h 7783311"/>
                  <a:gd name="connsiteX65" fmla="*/ 590550 w 4344841"/>
                  <a:gd name="connsiteY65" fmla="*/ 3200400 h 7783311"/>
                  <a:gd name="connsiteX66" fmla="*/ 590550 w 4344841"/>
                  <a:gd name="connsiteY66" fmla="*/ 3257550 h 7783311"/>
                  <a:gd name="connsiteX67" fmla="*/ 638175 w 4344841"/>
                  <a:gd name="connsiteY67" fmla="*/ 3314700 h 7783311"/>
                  <a:gd name="connsiteX68" fmla="*/ 609600 w 4344841"/>
                  <a:gd name="connsiteY68" fmla="*/ 3400425 h 7783311"/>
                  <a:gd name="connsiteX69" fmla="*/ 657225 w 4344841"/>
                  <a:gd name="connsiteY69" fmla="*/ 3476625 h 7783311"/>
                  <a:gd name="connsiteX70" fmla="*/ 695325 w 4344841"/>
                  <a:gd name="connsiteY70" fmla="*/ 3514725 h 7783311"/>
                  <a:gd name="connsiteX71" fmla="*/ 695325 w 4344841"/>
                  <a:gd name="connsiteY71" fmla="*/ 3514725 h 7783311"/>
                  <a:gd name="connsiteX72" fmla="*/ 571500 w 4344841"/>
                  <a:gd name="connsiteY72" fmla="*/ 3514725 h 7783311"/>
                  <a:gd name="connsiteX73" fmla="*/ 542925 w 4344841"/>
                  <a:gd name="connsiteY73" fmla="*/ 3419475 h 7783311"/>
                  <a:gd name="connsiteX74" fmla="*/ 504825 w 4344841"/>
                  <a:gd name="connsiteY74" fmla="*/ 3390900 h 7783311"/>
                  <a:gd name="connsiteX75" fmla="*/ 476250 w 4344841"/>
                  <a:gd name="connsiteY75" fmla="*/ 3343275 h 7783311"/>
                  <a:gd name="connsiteX76" fmla="*/ 476250 w 4344841"/>
                  <a:gd name="connsiteY76" fmla="*/ 3228975 h 7783311"/>
                  <a:gd name="connsiteX77" fmla="*/ 438150 w 4344841"/>
                  <a:gd name="connsiteY77" fmla="*/ 3190875 h 7783311"/>
                  <a:gd name="connsiteX78" fmla="*/ 447675 w 4344841"/>
                  <a:gd name="connsiteY78" fmla="*/ 3286125 h 7783311"/>
                  <a:gd name="connsiteX79" fmla="*/ 400050 w 4344841"/>
                  <a:gd name="connsiteY79" fmla="*/ 3371850 h 7783311"/>
                  <a:gd name="connsiteX80" fmla="*/ 409575 w 4344841"/>
                  <a:gd name="connsiteY80" fmla="*/ 3400425 h 7783311"/>
                  <a:gd name="connsiteX81" fmla="*/ 419100 w 4344841"/>
                  <a:gd name="connsiteY81" fmla="*/ 3429000 h 7783311"/>
                  <a:gd name="connsiteX82" fmla="*/ 419100 w 4344841"/>
                  <a:gd name="connsiteY82" fmla="*/ 3505200 h 7783311"/>
                  <a:gd name="connsiteX83" fmla="*/ 400050 w 4344841"/>
                  <a:gd name="connsiteY83" fmla="*/ 3600450 h 7783311"/>
                  <a:gd name="connsiteX84" fmla="*/ 428625 w 4344841"/>
                  <a:gd name="connsiteY84" fmla="*/ 3686175 h 7783311"/>
                  <a:gd name="connsiteX85" fmla="*/ 504825 w 4344841"/>
                  <a:gd name="connsiteY85" fmla="*/ 3810000 h 7783311"/>
                  <a:gd name="connsiteX86" fmla="*/ 590550 w 4344841"/>
                  <a:gd name="connsiteY86" fmla="*/ 3838575 h 7783311"/>
                  <a:gd name="connsiteX87" fmla="*/ 657225 w 4344841"/>
                  <a:gd name="connsiteY87" fmla="*/ 3876675 h 7783311"/>
                  <a:gd name="connsiteX88" fmla="*/ 666750 w 4344841"/>
                  <a:gd name="connsiteY88" fmla="*/ 3990975 h 7783311"/>
                  <a:gd name="connsiteX89" fmla="*/ 666750 w 4344841"/>
                  <a:gd name="connsiteY89" fmla="*/ 4057650 h 7783311"/>
                  <a:gd name="connsiteX90" fmla="*/ 657225 w 4344841"/>
                  <a:gd name="connsiteY90" fmla="*/ 4124325 h 7783311"/>
                  <a:gd name="connsiteX91" fmla="*/ 590550 w 4344841"/>
                  <a:gd name="connsiteY91" fmla="*/ 4152900 h 7783311"/>
                  <a:gd name="connsiteX92" fmla="*/ 504825 w 4344841"/>
                  <a:gd name="connsiteY92" fmla="*/ 4152900 h 7783311"/>
                  <a:gd name="connsiteX93" fmla="*/ 514350 w 4344841"/>
                  <a:gd name="connsiteY93" fmla="*/ 4229100 h 7783311"/>
                  <a:gd name="connsiteX94" fmla="*/ 514350 w 4344841"/>
                  <a:gd name="connsiteY94" fmla="*/ 4305300 h 7783311"/>
                  <a:gd name="connsiteX95" fmla="*/ 542925 w 4344841"/>
                  <a:gd name="connsiteY95" fmla="*/ 4410075 h 7783311"/>
                  <a:gd name="connsiteX96" fmla="*/ 666750 w 4344841"/>
                  <a:gd name="connsiteY96" fmla="*/ 4514850 h 7783311"/>
                  <a:gd name="connsiteX97" fmla="*/ 647700 w 4344841"/>
                  <a:gd name="connsiteY97" fmla="*/ 4581525 h 7783311"/>
                  <a:gd name="connsiteX98" fmla="*/ 695325 w 4344841"/>
                  <a:gd name="connsiteY98" fmla="*/ 4638675 h 7783311"/>
                  <a:gd name="connsiteX99" fmla="*/ 685800 w 4344841"/>
                  <a:gd name="connsiteY99" fmla="*/ 4724400 h 7783311"/>
                  <a:gd name="connsiteX100" fmla="*/ 714375 w 4344841"/>
                  <a:gd name="connsiteY100" fmla="*/ 4781550 h 7783311"/>
                  <a:gd name="connsiteX101" fmla="*/ 723900 w 4344841"/>
                  <a:gd name="connsiteY101" fmla="*/ 4848225 h 7783311"/>
                  <a:gd name="connsiteX102" fmla="*/ 790575 w 4344841"/>
                  <a:gd name="connsiteY102" fmla="*/ 4914900 h 7783311"/>
                  <a:gd name="connsiteX103" fmla="*/ 809625 w 4344841"/>
                  <a:gd name="connsiteY103" fmla="*/ 4972050 h 7783311"/>
                  <a:gd name="connsiteX104" fmla="*/ 847725 w 4344841"/>
                  <a:gd name="connsiteY104" fmla="*/ 5057775 h 7783311"/>
                  <a:gd name="connsiteX105" fmla="*/ 885825 w 4344841"/>
                  <a:gd name="connsiteY105" fmla="*/ 5114925 h 7783311"/>
                  <a:gd name="connsiteX106" fmla="*/ 933450 w 4344841"/>
                  <a:gd name="connsiteY106" fmla="*/ 5153025 h 7783311"/>
                  <a:gd name="connsiteX107" fmla="*/ 942975 w 4344841"/>
                  <a:gd name="connsiteY107" fmla="*/ 5200650 h 7783311"/>
                  <a:gd name="connsiteX108" fmla="*/ 942975 w 4344841"/>
                  <a:gd name="connsiteY108" fmla="*/ 5200650 h 7783311"/>
                  <a:gd name="connsiteX109" fmla="*/ 857250 w 4344841"/>
                  <a:gd name="connsiteY109" fmla="*/ 5267325 h 7783311"/>
                  <a:gd name="connsiteX110" fmla="*/ 952500 w 4344841"/>
                  <a:gd name="connsiteY110" fmla="*/ 5305425 h 7783311"/>
                  <a:gd name="connsiteX111" fmla="*/ 1019175 w 4344841"/>
                  <a:gd name="connsiteY111" fmla="*/ 5362575 h 7783311"/>
                  <a:gd name="connsiteX112" fmla="*/ 981075 w 4344841"/>
                  <a:gd name="connsiteY112" fmla="*/ 5448300 h 7783311"/>
                  <a:gd name="connsiteX113" fmla="*/ 923925 w 4344841"/>
                  <a:gd name="connsiteY113" fmla="*/ 5486400 h 7783311"/>
                  <a:gd name="connsiteX114" fmla="*/ 952500 w 4344841"/>
                  <a:gd name="connsiteY114" fmla="*/ 5572125 h 7783311"/>
                  <a:gd name="connsiteX115" fmla="*/ 933450 w 4344841"/>
                  <a:gd name="connsiteY115" fmla="*/ 5667375 h 7783311"/>
                  <a:gd name="connsiteX116" fmla="*/ 933450 w 4344841"/>
                  <a:gd name="connsiteY116" fmla="*/ 5667375 h 7783311"/>
                  <a:gd name="connsiteX117" fmla="*/ 866775 w 4344841"/>
                  <a:gd name="connsiteY117" fmla="*/ 5648324 h 7783311"/>
                  <a:gd name="connsiteX118" fmla="*/ 933450 w 4344841"/>
                  <a:gd name="connsiteY118" fmla="*/ 5743574 h 7783311"/>
                  <a:gd name="connsiteX119" fmla="*/ 981075 w 4344841"/>
                  <a:gd name="connsiteY119" fmla="*/ 5857874 h 7783311"/>
                  <a:gd name="connsiteX120" fmla="*/ 1219200 w 4344841"/>
                  <a:gd name="connsiteY120" fmla="*/ 5905499 h 7783311"/>
                  <a:gd name="connsiteX121" fmla="*/ 1295400 w 4344841"/>
                  <a:gd name="connsiteY121" fmla="*/ 6038849 h 7783311"/>
                  <a:gd name="connsiteX122" fmla="*/ 1343025 w 4344841"/>
                  <a:gd name="connsiteY122" fmla="*/ 5953124 h 7783311"/>
                  <a:gd name="connsiteX123" fmla="*/ 1495425 w 4344841"/>
                  <a:gd name="connsiteY123" fmla="*/ 6076949 h 7783311"/>
                  <a:gd name="connsiteX124" fmla="*/ 1609725 w 4344841"/>
                  <a:gd name="connsiteY124" fmla="*/ 6181724 h 7783311"/>
                  <a:gd name="connsiteX125" fmla="*/ 1743075 w 4344841"/>
                  <a:gd name="connsiteY125" fmla="*/ 6353174 h 7783311"/>
                  <a:gd name="connsiteX126" fmla="*/ 1838325 w 4344841"/>
                  <a:gd name="connsiteY126" fmla="*/ 6391274 h 7783311"/>
                  <a:gd name="connsiteX127" fmla="*/ 1914525 w 4344841"/>
                  <a:gd name="connsiteY127" fmla="*/ 6400799 h 7783311"/>
                  <a:gd name="connsiteX128" fmla="*/ 2057400 w 4344841"/>
                  <a:gd name="connsiteY128" fmla="*/ 6486524 h 7783311"/>
                  <a:gd name="connsiteX129" fmla="*/ 2676525 w 4344841"/>
                  <a:gd name="connsiteY129" fmla="*/ 7696200 h 7783311"/>
                  <a:gd name="connsiteX130" fmla="*/ 4067175 w 4344841"/>
                  <a:gd name="connsiteY130" fmla="*/ 7419974 h 7783311"/>
                  <a:gd name="connsiteX131" fmla="*/ 4343400 w 4344841"/>
                  <a:gd name="connsiteY131" fmla="*/ 6457949 h 7783311"/>
                  <a:gd name="connsiteX132" fmla="*/ 4010025 w 4344841"/>
                  <a:gd name="connsiteY132" fmla="*/ 5686425 h 7783311"/>
                  <a:gd name="connsiteX133" fmla="*/ 2000250 w 4344841"/>
                  <a:gd name="connsiteY133" fmla="*/ 2714625 h 7783311"/>
                  <a:gd name="connsiteX134" fmla="*/ 2533650 w 4344841"/>
                  <a:gd name="connsiteY134" fmla="*/ 609600 h 7783311"/>
                  <a:gd name="connsiteX135" fmla="*/ 438150 w 4344841"/>
                  <a:gd name="connsiteY135" fmla="*/ 0 h 7783311"/>
                  <a:gd name="connsiteX0" fmla="*/ 438150 w 4344841"/>
                  <a:gd name="connsiteY0" fmla="*/ 0 h 7783311"/>
                  <a:gd name="connsiteX1" fmla="*/ 390525 w 4344841"/>
                  <a:gd name="connsiteY1" fmla="*/ 85725 h 7783311"/>
                  <a:gd name="connsiteX2" fmla="*/ 342900 w 4344841"/>
                  <a:gd name="connsiteY2" fmla="*/ 114300 h 7783311"/>
                  <a:gd name="connsiteX3" fmla="*/ 371475 w 4344841"/>
                  <a:gd name="connsiteY3" fmla="*/ 180975 h 7783311"/>
                  <a:gd name="connsiteX4" fmla="*/ 409575 w 4344841"/>
                  <a:gd name="connsiteY4" fmla="*/ 190500 h 7783311"/>
                  <a:gd name="connsiteX5" fmla="*/ 419100 w 4344841"/>
                  <a:gd name="connsiteY5" fmla="*/ 314325 h 7783311"/>
                  <a:gd name="connsiteX6" fmla="*/ 361950 w 4344841"/>
                  <a:gd name="connsiteY6" fmla="*/ 438150 h 7783311"/>
                  <a:gd name="connsiteX7" fmla="*/ 314325 w 4344841"/>
                  <a:gd name="connsiteY7" fmla="*/ 542925 h 7783311"/>
                  <a:gd name="connsiteX8" fmla="*/ 266700 w 4344841"/>
                  <a:gd name="connsiteY8" fmla="*/ 609600 h 7783311"/>
                  <a:gd name="connsiteX9" fmla="*/ 238125 w 4344841"/>
                  <a:gd name="connsiteY9" fmla="*/ 695325 h 7783311"/>
                  <a:gd name="connsiteX10" fmla="*/ 200025 w 4344841"/>
                  <a:gd name="connsiteY10" fmla="*/ 733425 h 7783311"/>
                  <a:gd name="connsiteX11" fmla="*/ 228600 w 4344841"/>
                  <a:gd name="connsiteY11" fmla="*/ 800100 h 7783311"/>
                  <a:gd name="connsiteX12" fmla="*/ 142875 w 4344841"/>
                  <a:gd name="connsiteY12" fmla="*/ 885825 h 7783311"/>
                  <a:gd name="connsiteX13" fmla="*/ 76200 w 4344841"/>
                  <a:gd name="connsiteY13" fmla="*/ 904875 h 7783311"/>
                  <a:gd name="connsiteX14" fmla="*/ 9525 w 4344841"/>
                  <a:gd name="connsiteY14" fmla="*/ 1038225 h 7783311"/>
                  <a:gd name="connsiteX15" fmla="*/ 0 w 4344841"/>
                  <a:gd name="connsiteY15" fmla="*/ 1076325 h 7783311"/>
                  <a:gd name="connsiteX16" fmla="*/ 0 w 4344841"/>
                  <a:gd name="connsiteY16" fmla="*/ 1133475 h 7783311"/>
                  <a:gd name="connsiteX17" fmla="*/ 19050 w 4344841"/>
                  <a:gd name="connsiteY17" fmla="*/ 1228725 h 7783311"/>
                  <a:gd name="connsiteX18" fmla="*/ 142875 w 4344841"/>
                  <a:gd name="connsiteY18" fmla="*/ 1457325 h 7783311"/>
                  <a:gd name="connsiteX19" fmla="*/ 142875 w 4344841"/>
                  <a:gd name="connsiteY19" fmla="*/ 1571625 h 7783311"/>
                  <a:gd name="connsiteX20" fmla="*/ 161925 w 4344841"/>
                  <a:gd name="connsiteY20" fmla="*/ 1724025 h 7783311"/>
                  <a:gd name="connsiteX21" fmla="*/ 114300 w 4344841"/>
                  <a:gd name="connsiteY21" fmla="*/ 1819275 h 7783311"/>
                  <a:gd name="connsiteX22" fmla="*/ 38100 w 4344841"/>
                  <a:gd name="connsiteY22" fmla="*/ 1943100 h 7783311"/>
                  <a:gd name="connsiteX23" fmla="*/ 85725 w 4344841"/>
                  <a:gd name="connsiteY23" fmla="*/ 2057400 h 7783311"/>
                  <a:gd name="connsiteX24" fmla="*/ 38100 w 4344841"/>
                  <a:gd name="connsiteY24" fmla="*/ 2162175 h 7783311"/>
                  <a:gd name="connsiteX25" fmla="*/ 28575 w 4344841"/>
                  <a:gd name="connsiteY25" fmla="*/ 2200275 h 7783311"/>
                  <a:gd name="connsiteX26" fmla="*/ 85725 w 4344841"/>
                  <a:gd name="connsiteY26" fmla="*/ 2333625 h 7783311"/>
                  <a:gd name="connsiteX27" fmla="*/ 152400 w 4344841"/>
                  <a:gd name="connsiteY27" fmla="*/ 2438400 h 7783311"/>
                  <a:gd name="connsiteX28" fmla="*/ 180975 w 4344841"/>
                  <a:gd name="connsiteY28" fmla="*/ 2495550 h 7783311"/>
                  <a:gd name="connsiteX29" fmla="*/ 209550 w 4344841"/>
                  <a:gd name="connsiteY29" fmla="*/ 2581275 h 7783311"/>
                  <a:gd name="connsiteX30" fmla="*/ 285750 w 4344841"/>
                  <a:gd name="connsiteY30" fmla="*/ 2667000 h 7783311"/>
                  <a:gd name="connsiteX31" fmla="*/ 247650 w 4344841"/>
                  <a:gd name="connsiteY31" fmla="*/ 2743200 h 7783311"/>
                  <a:gd name="connsiteX32" fmla="*/ 314325 w 4344841"/>
                  <a:gd name="connsiteY32" fmla="*/ 2828925 h 7783311"/>
                  <a:gd name="connsiteX33" fmla="*/ 323850 w 4344841"/>
                  <a:gd name="connsiteY33" fmla="*/ 2914650 h 7783311"/>
                  <a:gd name="connsiteX34" fmla="*/ 304800 w 4344841"/>
                  <a:gd name="connsiteY34" fmla="*/ 2962275 h 7783311"/>
                  <a:gd name="connsiteX35" fmla="*/ 266700 w 4344841"/>
                  <a:gd name="connsiteY35" fmla="*/ 2914650 h 7783311"/>
                  <a:gd name="connsiteX36" fmla="*/ 238125 w 4344841"/>
                  <a:gd name="connsiteY36" fmla="*/ 2895600 h 7783311"/>
                  <a:gd name="connsiteX37" fmla="*/ 428625 w 4344841"/>
                  <a:gd name="connsiteY37" fmla="*/ 3105150 h 7783311"/>
                  <a:gd name="connsiteX38" fmla="*/ 466725 w 4344841"/>
                  <a:gd name="connsiteY38" fmla="*/ 3057525 h 7783311"/>
                  <a:gd name="connsiteX39" fmla="*/ 495300 w 4344841"/>
                  <a:gd name="connsiteY39" fmla="*/ 2981325 h 7783311"/>
                  <a:gd name="connsiteX40" fmla="*/ 523875 w 4344841"/>
                  <a:gd name="connsiteY40" fmla="*/ 2914650 h 7783311"/>
                  <a:gd name="connsiteX41" fmla="*/ 619125 w 4344841"/>
                  <a:gd name="connsiteY41" fmla="*/ 2914650 h 7783311"/>
                  <a:gd name="connsiteX42" fmla="*/ 647700 w 4344841"/>
                  <a:gd name="connsiteY42" fmla="*/ 2952750 h 7783311"/>
                  <a:gd name="connsiteX43" fmla="*/ 647700 w 4344841"/>
                  <a:gd name="connsiteY43" fmla="*/ 3009900 h 7783311"/>
                  <a:gd name="connsiteX44" fmla="*/ 742950 w 4344841"/>
                  <a:gd name="connsiteY44" fmla="*/ 3009900 h 7783311"/>
                  <a:gd name="connsiteX45" fmla="*/ 771525 w 4344841"/>
                  <a:gd name="connsiteY45" fmla="*/ 2981325 h 7783311"/>
                  <a:gd name="connsiteX46" fmla="*/ 847725 w 4344841"/>
                  <a:gd name="connsiteY46" fmla="*/ 3067050 h 7783311"/>
                  <a:gd name="connsiteX47" fmla="*/ 885825 w 4344841"/>
                  <a:gd name="connsiteY47" fmla="*/ 3038475 h 7783311"/>
                  <a:gd name="connsiteX48" fmla="*/ 971550 w 4344841"/>
                  <a:gd name="connsiteY48" fmla="*/ 2990850 h 7783311"/>
                  <a:gd name="connsiteX49" fmla="*/ 981075 w 4344841"/>
                  <a:gd name="connsiteY49" fmla="*/ 3067050 h 7783311"/>
                  <a:gd name="connsiteX50" fmla="*/ 1028700 w 4344841"/>
                  <a:gd name="connsiteY50" fmla="*/ 3114675 h 7783311"/>
                  <a:gd name="connsiteX51" fmla="*/ 1076325 w 4344841"/>
                  <a:gd name="connsiteY51" fmla="*/ 3171825 h 7783311"/>
                  <a:gd name="connsiteX52" fmla="*/ 1076325 w 4344841"/>
                  <a:gd name="connsiteY52" fmla="*/ 3171825 h 7783311"/>
                  <a:gd name="connsiteX53" fmla="*/ 1095375 w 4344841"/>
                  <a:gd name="connsiteY53" fmla="*/ 3248025 h 7783311"/>
                  <a:gd name="connsiteX54" fmla="*/ 1038225 w 4344841"/>
                  <a:gd name="connsiteY54" fmla="*/ 3248025 h 7783311"/>
                  <a:gd name="connsiteX55" fmla="*/ 971550 w 4344841"/>
                  <a:gd name="connsiteY55" fmla="*/ 3190875 h 7783311"/>
                  <a:gd name="connsiteX56" fmla="*/ 990600 w 4344841"/>
                  <a:gd name="connsiteY56" fmla="*/ 3162300 h 7783311"/>
                  <a:gd name="connsiteX57" fmla="*/ 962025 w 4344841"/>
                  <a:gd name="connsiteY57" fmla="*/ 3143250 h 7783311"/>
                  <a:gd name="connsiteX58" fmla="*/ 923925 w 4344841"/>
                  <a:gd name="connsiteY58" fmla="*/ 3181350 h 7783311"/>
                  <a:gd name="connsiteX59" fmla="*/ 800100 w 4344841"/>
                  <a:gd name="connsiteY59" fmla="*/ 3143250 h 7783311"/>
                  <a:gd name="connsiteX60" fmla="*/ 742950 w 4344841"/>
                  <a:gd name="connsiteY60" fmla="*/ 3105150 h 7783311"/>
                  <a:gd name="connsiteX61" fmla="*/ 676275 w 4344841"/>
                  <a:gd name="connsiteY61" fmla="*/ 3105150 h 7783311"/>
                  <a:gd name="connsiteX62" fmla="*/ 619125 w 4344841"/>
                  <a:gd name="connsiteY62" fmla="*/ 3086100 h 7783311"/>
                  <a:gd name="connsiteX63" fmla="*/ 552450 w 4344841"/>
                  <a:gd name="connsiteY63" fmla="*/ 3076575 h 7783311"/>
                  <a:gd name="connsiteX64" fmla="*/ 561975 w 4344841"/>
                  <a:gd name="connsiteY64" fmla="*/ 3152775 h 7783311"/>
                  <a:gd name="connsiteX65" fmla="*/ 590550 w 4344841"/>
                  <a:gd name="connsiteY65" fmla="*/ 3200400 h 7783311"/>
                  <a:gd name="connsiteX66" fmla="*/ 590550 w 4344841"/>
                  <a:gd name="connsiteY66" fmla="*/ 3257550 h 7783311"/>
                  <a:gd name="connsiteX67" fmla="*/ 638175 w 4344841"/>
                  <a:gd name="connsiteY67" fmla="*/ 3314700 h 7783311"/>
                  <a:gd name="connsiteX68" fmla="*/ 609600 w 4344841"/>
                  <a:gd name="connsiteY68" fmla="*/ 3400425 h 7783311"/>
                  <a:gd name="connsiteX69" fmla="*/ 657225 w 4344841"/>
                  <a:gd name="connsiteY69" fmla="*/ 3476625 h 7783311"/>
                  <a:gd name="connsiteX70" fmla="*/ 695325 w 4344841"/>
                  <a:gd name="connsiteY70" fmla="*/ 3514725 h 7783311"/>
                  <a:gd name="connsiteX71" fmla="*/ 695325 w 4344841"/>
                  <a:gd name="connsiteY71" fmla="*/ 3514725 h 7783311"/>
                  <a:gd name="connsiteX72" fmla="*/ 571500 w 4344841"/>
                  <a:gd name="connsiteY72" fmla="*/ 3514725 h 7783311"/>
                  <a:gd name="connsiteX73" fmla="*/ 542925 w 4344841"/>
                  <a:gd name="connsiteY73" fmla="*/ 3419475 h 7783311"/>
                  <a:gd name="connsiteX74" fmla="*/ 504825 w 4344841"/>
                  <a:gd name="connsiteY74" fmla="*/ 3390900 h 7783311"/>
                  <a:gd name="connsiteX75" fmla="*/ 476250 w 4344841"/>
                  <a:gd name="connsiteY75" fmla="*/ 3343275 h 7783311"/>
                  <a:gd name="connsiteX76" fmla="*/ 476250 w 4344841"/>
                  <a:gd name="connsiteY76" fmla="*/ 3228975 h 7783311"/>
                  <a:gd name="connsiteX77" fmla="*/ 438150 w 4344841"/>
                  <a:gd name="connsiteY77" fmla="*/ 3190875 h 7783311"/>
                  <a:gd name="connsiteX78" fmla="*/ 447675 w 4344841"/>
                  <a:gd name="connsiteY78" fmla="*/ 3286125 h 7783311"/>
                  <a:gd name="connsiteX79" fmla="*/ 400050 w 4344841"/>
                  <a:gd name="connsiteY79" fmla="*/ 3371850 h 7783311"/>
                  <a:gd name="connsiteX80" fmla="*/ 409575 w 4344841"/>
                  <a:gd name="connsiteY80" fmla="*/ 3400425 h 7783311"/>
                  <a:gd name="connsiteX81" fmla="*/ 419100 w 4344841"/>
                  <a:gd name="connsiteY81" fmla="*/ 3429000 h 7783311"/>
                  <a:gd name="connsiteX82" fmla="*/ 419100 w 4344841"/>
                  <a:gd name="connsiteY82" fmla="*/ 3505200 h 7783311"/>
                  <a:gd name="connsiteX83" fmla="*/ 400050 w 4344841"/>
                  <a:gd name="connsiteY83" fmla="*/ 3600450 h 7783311"/>
                  <a:gd name="connsiteX84" fmla="*/ 428625 w 4344841"/>
                  <a:gd name="connsiteY84" fmla="*/ 3686175 h 7783311"/>
                  <a:gd name="connsiteX85" fmla="*/ 504825 w 4344841"/>
                  <a:gd name="connsiteY85" fmla="*/ 3810000 h 7783311"/>
                  <a:gd name="connsiteX86" fmla="*/ 590550 w 4344841"/>
                  <a:gd name="connsiteY86" fmla="*/ 3838575 h 7783311"/>
                  <a:gd name="connsiteX87" fmla="*/ 657225 w 4344841"/>
                  <a:gd name="connsiteY87" fmla="*/ 3876675 h 7783311"/>
                  <a:gd name="connsiteX88" fmla="*/ 666750 w 4344841"/>
                  <a:gd name="connsiteY88" fmla="*/ 3990975 h 7783311"/>
                  <a:gd name="connsiteX89" fmla="*/ 666750 w 4344841"/>
                  <a:gd name="connsiteY89" fmla="*/ 4057650 h 7783311"/>
                  <a:gd name="connsiteX90" fmla="*/ 657225 w 4344841"/>
                  <a:gd name="connsiteY90" fmla="*/ 4124325 h 7783311"/>
                  <a:gd name="connsiteX91" fmla="*/ 590550 w 4344841"/>
                  <a:gd name="connsiteY91" fmla="*/ 4152900 h 7783311"/>
                  <a:gd name="connsiteX92" fmla="*/ 504825 w 4344841"/>
                  <a:gd name="connsiteY92" fmla="*/ 4152900 h 7783311"/>
                  <a:gd name="connsiteX93" fmla="*/ 514350 w 4344841"/>
                  <a:gd name="connsiteY93" fmla="*/ 4229100 h 7783311"/>
                  <a:gd name="connsiteX94" fmla="*/ 514350 w 4344841"/>
                  <a:gd name="connsiteY94" fmla="*/ 4305300 h 7783311"/>
                  <a:gd name="connsiteX95" fmla="*/ 542925 w 4344841"/>
                  <a:gd name="connsiteY95" fmla="*/ 4410075 h 7783311"/>
                  <a:gd name="connsiteX96" fmla="*/ 666750 w 4344841"/>
                  <a:gd name="connsiteY96" fmla="*/ 4514850 h 7783311"/>
                  <a:gd name="connsiteX97" fmla="*/ 647700 w 4344841"/>
                  <a:gd name="connsiteY97" fmla="*/ 4581525 h 7783311"/>
                  <a:gd name="connsiteX98" fmla="*/ 695325 w 4344841"/>
                  <a:gd name="connsiteY98" fmla="*/ 4638675 h 7783311"/>
                  <a:gd name="connsiteX99" fmla="*/ 685800 w 4344841"/>
                  <a:gd name="connsiteY99" fmla="*/ 4724400 h 7783311"/>
                  <a:gd name="connsiteX100" fmla="*/ 714375 w 4344841"/>
                  <a:gd name="connsiteY100" fmla="*/ 4781550 h 7783311"/>
                  <a:gd name="connsiteX101" fmla="*/ 723900 w 4344841"/>
                  <a:gd name="connsiteY101" fmla="*/ 4848225 h 7783311"/>
                  <a:gd name="connsiteX102" fmla="*/ 790575 w 4344841"/>
                  <a:gd name="connsiteY102" fmla="*/ 4914900 h 7783311"/>
                  <a:gd name="connsiteX103" fmla="*/ 809625 w 4344841"/>
                  <a:gd name="connsiteY103" fmla="*/ 4972050 h 7783311"/>
                  <a:gd name="connsiteX104" fmla="*/ 847725 w 4344841"/>
                  <a:gd name="connsiteY104" fmla="*/ 5057775 h 7783311"/>
                  <a:gd name="connsiteX105" fmla="*/ 885825 w 4344841"/>
                  <a:gd name="connsiteY105" fmla="*/ 5114925 h 7783311"/>
                  <a:gd name="connsiteX106" fmla="*/ 933450 w 4344841"/>
                  <a:gd name="connsiteY106" fmla="*/ 5153025 h 7783311"/>
                  <a:gd name="connsiteX107" fmla="*/ 942975 w 4344841"/>
                  <a:gd name="connsiteY107" fmla="*/ 5200650 h 7783311"/>
                  <a:gd name="connsiteX108" fmla="*/ 942975 w 4344841"/>
                  <a:gd name="connsiteY108" fmla="*/ 5200650 h 7783311"/>
                  <a:gd name="connsiteX109" fmla="*/ 857250 w 4344841"/>
                  <a:gd name="connsiteY109" fmla="*/ 5267325 h 7783311"/>
                  <a:gd name="connsiteX110" fmla="*/ 952500 w 4344841"/>
                  <a:gd name="connsiteY110" fmla="*/ 5305425 h 7783311"/>
                  <a:gd name="connsiteX111" fmla="*/ 1019175 w 4344841"/>
                  <a:gd name="connsiteY111" fmla="*/ 5362575 h 7783311"/>
                  <a:gd name="connsiteX112" fmla="*/ 981075 w 4344841"/>
                  <a:gd name="connsiteY112" fmla="*/ 5448300 h 7783311"/>
                  <a:gd name="connsiteX113" fmla="*/ 923925 w 4344841"/>
                  <a:gd name="connsiteY113" fmla="*/ 5486400 h 7783311"/>
                  <a:gd name="connsiteX114" fmla="*/ 952500 w 4344841"/>
                  <a:gd name="connsiteY114" fmla="*/ 5572125 h 7783311"/>
                  <a:gd name="connsiteX115" fmla="*/ 933450 w 4344841"/>
                  <a:gd name="connsiteY115" fmla="*/ 5667375 h 7783311"/>
                  <a:gd name="connsiteX116" fmla="*/ 933450 w 4344841"/>
                  <a:gd name="connsiteY116" fmla="*/ 5667375 h 7783311"/>
                  <a:gd name="connsiteX117" fmla="*/ 866775 w 4344841"/>
                  <a:gd name="connsiteY117" fmla="*/ 5648324 h 7783311"/>
                  <a:gd name="connsiteX118" fmla="*/ 933450 w 4344841"/>
                  <a:gd name="connsiteY118" fmla="*/ 5743574 h 7783311"/>
                  <a:gd name="connsiteX119" fmla="*/ 981075 w 4344841"/>
                  <a:gd name="connsiteY119" fmla="*/ 5857874 h 7783311"/>
                  <a:gd name="connsiteX120" fmla="*/ 1219200 w 4344841"/>
                  <a:gd name="connsiteY120" fmla="*/ 5905499 h 7783311"/>
                  <a:gd name="connsiteX121" fmla="*/ 1295400 w 4344841"/>
                  <a:gd name="connsiteY121" fmla="*/ 6038849 h 7783311"/>
                  <a:gd name="connsiteX122" fmla="*/ 1343025 w 4344841"/>
                  <a:gd name="connsiteY122" fmla="*/ 5953124 h 7783311"/>
                  <a:gd name="connsiteX123" fmla="*/ 1495425 w 4344841"/>
                  <a:gd name="connsiteY123" fmla="*/ 6076949 h 7783311"/>
                  <a:gd name="connsiteX124" fmla="*/ 1609725 w 4344841"/>
                  <a:gd name="connsiteY124" fmla="*/ 6181724 h 7783311"/>
                  <a:gd name="connsiteX125" fmla="*/ 1743075 w 4344841"/>
                  <a:gd name="connsiteY125" fmla="*/ 6353174 h 7783311"/>
                  <a:gd name="connsiteX126" fmla="*/ 1838325 w 4344841"/>
                  <a:gd name="connsiteY126" fmla="*/ 6391274 h 7783311"/>
                  <a:gd name="connsiteX127" fmla="*/ 1914525 w 4344841"/>
                  <a:gd name="connsiteY127" fmla="*/ 6400799 h 7783311"/>
                  <a:gd name="connsiteX128" fmla="*/ 2057400 w 4344841"/>
                  <a:gd name="connsiteY128" fmla="*/ 6486524 h 7783311"/>
                  <a:gd name="connsiteX129" fmla="*/ 2057400 w 4344841"/>
                  <a:gd name="connsiteY129" fmla="*/ 6629399 h 7783311"/>
                  <a:gd name="connsiteX130" fmla="*/ 2676525 w 4344841"/>
                  <a:gd name="connsiteY130" fmla="*/ 7696200 h 7783311"/>
                  <a:gd name="connsiteX131" fmla="*/ 4067175 w 4344841"/>
                  <a:gd name="connsiteY131" fmla="*/ 7419974 h 7783311"/>
                  <a:gd name="connsiteX132" fmla="*/ 4343400 w 4344841"/>
                  <a:gd name="connsiteY132" fmla="*/ 6457949 h 7783311"/>
                  <a:gd name="connsiteX133" fmla="*/ 4010025 w 4344841"/>
                  <a:gd name="connsiteY133" fmla="*/ 5686425 h 7783311"/>
                  <a:gd name="connsiteX134" fmla="*/ 2000250 w 4344841"/>
                  <a:gd name="connsiteY134" fmla="*/ 2714625 h 7783311"/>
                  <a:gd name="connsiteX135" fmla="*/ 2533650 w 4344841"/>
                  <a:gd name="connsiteY135" fmla="*/ 609600 h 7783311"/>
                  <a:gd name="connsiteX136" fmla="*/ 438150 w 4344841"/>
                  <a:gd name="connsiteY136" fmla="*/ 0 h 7783311"/>
                  <a:gd name="connsiteX0" fmla="*/ 438150 w 4344841"/>
                  <a:gd name="connsiteY0" fmla="*/ 0 h 7783311"/>
                  <a:gd name="connsiteX1" fmla="*/ 390525 w 4344841"/>
                  <a:gd name="connsiteY1" fmla="*/ 85725 h 7783311"/>
                  <a:gd name="connsiteX2" fmla="*/ 342900 w 4344841"/>
                  <a:gd name="connsiteY2" fmla="*/ 114300 h 7783311"/>
                  <a:gd name="connsiteX3" fmla="*/ 371475 w 4344841"/>
                  <a:gd name="connsiteY3" fmla="*/ 180975 h 7783311"/>
                  <a:gd name="connsiteX4" fmla="*/ 409575 w 4344841"/>
                  <a:gd name="connsiteY4" fmla="*/ 190500 h 7783311"/>
                  <a:gd name="connsiteX5" fmla="*/ 419100 w 4344841"/>
                  <a:gd name="connsiteY5" fmla="*/ 314325 h 7783311"/>
                  <a:gd name="connsiteX6" fmla="*/ 361950 w 4344841"/>
                  <a:gd name="connsiteY6" fmla="*/ 438150 h 7783311"/>
                  <a:gd name="connsiteX7" fmla="*/ 314325 w 4344841"/>
                  <a:gd name="connsiteY7" fmla="*/ 542925 h 7783311"/>
                  <a:gd name="connsiteX8" fmla="*/ 266700 w 4344841"/>
                  <a:gd name="connsiteY8" fmla="*/ 609600 h 7783311"/>
                  <a:gd name="connsiteX9" fmla="*/ 238125 w 4344841"/>
                  <a:gd name="connsiteY9" fmla="*/ 695325 h 7783311"/>
                  <a:gd name="connsiteX10" fmla="*/ 200025 w 4344841"/>
                  <a:gd name="connsiteY10" fmla="*/ 733425 h 7783311"/>
                  <a:gd name="connsiteX11" fmla="*/ 228600 w 4344841"/>
                  <a:gd name="connsiteY11" fmla="*/ 800100 h 7783311"/>
                  <a:gd name="connsiteX12" fmla="*/ 142875 w 4344841"/>
                  <a:gd name="connsiteY12" fmla="*/ 885825 h 7783311"/>
                  <a:gd name="connsiteX13" fmla="*/ 76200 w 4344841"/>
                  <a:gd name="connsiteY13" fmla="*/ 904875 h 7783311"/>
                  <a:gd name="connsiteX14" fmla="*/ 9525 w 4344841"/>
                  <a:gd name="connsiteY14" fmla="*/ 1038225 h 7783311"/>
                  <a:gd name="connsiteX15" fmla="*/ 0 w 4344841"/>
                  <a:gd name="connsiteY15" fmla="*/ 1076325 h 7783311"/>
                  <a:gd name="connsiteX16" fmla="*/ 0 w 4344841"/>
                  <a:gd name="connsiteY16" fmla="*/ 1133475 h 7783311"/>
                  <a:gd name="connsiteX17" fmla="*/ 19050 w 4344841"/>
                  <a:gd name="connsiteY17" fmla="*/ 1228725 h 7783311"/>
                  <a:gd name="connsiteX18" fmla="*/ 142875 w 4344841"/>
                  <a:gd name="connsiteY18" fmla="*/ 1457325 h 7783311"/>
                  <a:gd name="connsiteX19" fmla="*/ 142875 w 4344841"/>
                  <a:gd name="connsiteY19" fmla="*/ 1571625 h 7783311"/>
                  <a:gd name="connsiteX20" fmla="*/ 161925 w 4344841"/>
                  <a:gd name="connsiteY20" fmla="*/ 1724025 h 7783311"/>
                  <a:gd name="connsiteX21" fmla="*/ 114300 w 4344841"/>
                  <a:gd name="connsiteY21" fmla="*/ 1819275 h 7783311"/>
                  <a:gd name="connsiteX22" fmla="*/ 38100 w 4344841"/>
                  <a:gd name="connsiteY22" fmla="*/ 1943100 h 7783311"/>
                  <a:gd name="connsiteX23" fmla="*/ 85725 w 4344841"/>
                  <a:gd name="connsiteY23" fmla="*/ 2057400 h 7783311"/>
                  <a:gd name="connsiteX24" fmla="*/ 38100 w 4344841"/>
                  <a:gd name="connsiteY24" fmla="*/ 2162175 h 7783311"/>
                  <a:gd name="connsiteX25" fmla="*/ 28575 w 4344841"/>
                  <a:gd name="connsiteY25" fmla="*/ 2200275 h 7783311"/>
                  <a:gd name="connsiteX26" fmla="*/ 85725 w 4344841"/>
                  <a:gd name="connsiteY26" fmla="*/ 2333625 h 7783311"/>
                  <a:gd name="connsiteX27" fmla="*/ 152400 w 4344841"/>
                  <a:gd name="connsiteY27" fmla="*/ 2438400 h 7783311"/>
                  <a:gd name="connsiteX28" fmla="*/ 180975 w 4344841"/>
                  <a:gd name="connsiteY28" fmla="*/ 2495550 h 7783311"/>
                  <a:gd name="connsiteX29" fmla="*/ 209550 w 4344841"/>
                  <a:gd name="connsiteY29" fmla="*/ 2581275 h 7783311"/>
                  <a:gd name="connsiteX30" fmla="*/ 285750 w 4344841"/>
                  <a:gd name="connsiteY30" fmla="*/ 2667000 h 7783311"/>
                  <a:gd name="connsiteX31" fmla="*/ 247650 w 4344841"/>
                  <a:gd name="connsiteY31" fmla="*/ 2743200 h 7783311"/>
                  <a:gd name="connsiteX32" fmla="*/ 314325 w 4344841"/>
                  <a:gd name="connsiteY32" fmla="*/ 2828925 h 7783311"/>
                  <a:gd name="connsiteX33" fmla="*/ 323850 w 4344841"/>
                  <a:gd name="connsiteY33" fmla="*/ 2914650 h 7783311"/>
                  <a:gd name="connsiteX34" fmla="*/ 304800 w 4344841"/>
                  <a:gd name="connsiteY34" fmla="*/ 2962275 h 7783311"/>
                  <a:gd name="connsiteX35" fmla="*/ 266700 w 4344841"/>
                  <a:gd name="connsiteY35" fmla="*/ 2914650 h 7783311"/>
                  <a:gd name="connsiteX36" fmla="*/ 238125 w 4344841"/>
                  <a:gd name="connsiteY36" fmla="*/ 2895600 h 7783311"/>
                  <a:gd name="connsiteX37" fmla="*/ 428625 w 4344841"/>
                  <a:gd name="connsiteY37" fmla="*/ 3105150 h 7783311"/>
                  <a:gd name="connsiteX38" fmla="*/ 466725 w 4344841"/>
                  <a:gd name="connsiteY38" fmla="*/ 3057525 h 7783311"/>
                  <a:gd name="connsiteX39" fmla="*/ 495300 w 4344841"/>
                  <a:gd name="connsiteY39" fmla="*/ 2981325 h 7783311"/>
                  <a:gd name="connsiteX40" fmla="*/ 523875 w 4344841"/>
                  <a:gd name="connsiteY40" fmla="*/ 2914650 h 7783311"/>
                  <a:gd name="connsiteX41" fmla="*/ 619125 w 4344841"/>
                  <a:gd name="connsiteY41" fmla="*/ 2914650 h 7783311"/>
                  <a:gd name="connsiteX42" fmla="*/ 647700 w 4344841"/>
                  <a:gd name="connsiteY42" fmla="*/ 2952750 h 7783311"/>
                  <a:gd name="connsiteX43" fmla="*/ 647700 w 4344841"/>
                  <a:gd name="connsiteY43" fmla="*/ 3009900 h 7783311"/>
                  <a:gd name="connsiteX44" fmla="*/ 742950 w 4344841"/>
                  <a:gd name="connsiteY44" fmla="*/ 3009900 h 7783311"/>
                  <a:gd name="connsiteX45" fmla="*/ 771525 w 4344841"/>
                  <a:gd name="connsiteY45" fmla="*/ 2981325 h 7783311"/>
                  <a:gd name="connsiteX46" fmla="*/ 847725 w 4344841"/>
                  <a:gd name="connsiteY46" fmla="*/ 3067050 h 7783311"/>
                  <a:gd name="connsiteX47" fmla="*/ 885825 w 4344841"/>
                  <a:gd name="connsiteY47" fmla="*/ 3038475 h 7783311"/>
                  <a:gd name="connsiteX48" fmla="*/ 971550 w 4344841"/>
                  <a:gd name="connsiteY48" fmla="*/ 2990850 h 7783311"/>
                  <a:gd name="connsiteX49" fmla="*/ 981075 w 4344841"/>
                  <a:gd name="connsiteY49" fmla="*/ 3067050 h 7783311"/>
                  <a:gd name="connsiteX50" fmla="*/ 1028700 w 4344841"/>
                  <a:gd name="connsiteY50" fmla="*/ 3114675 h 7783311"/>
                  <a:gd name="connsiteX51" fmla="*/ 1076325 w 4344841"/>
                  <a:gd name="connsiteY51" fmla="*/ 3171825 h 7783311"/>
                  <a:gd name="connsiteX52" fmla="*/ 1076325 w 4344841"/>
                  <a:gd name="connsiteY52" fmla="*/ 3171825 h 7783311"/>
                  <a:gd name="connsiteX53" fmla="*/ 1095375 w 4344841"/>
                  <a:gd name="connsiteY53" fmla="*/ 3248025 h 7783311"/>
                  <a:gd name="connsiteX54" fmla="*/ 1038225 w 4344841"/>
                  <a:gd name="connsiteY54" fmla="*/ 3248025 h 7783311"/>
                  <a:gd name="connsiteX55" fmla="*/ 971550 w 4344841"/>
                  <a:gd name="connsiteY55" fmla="*/ 3190875 h 7783311"/>
                  <a:gd name="connsiteX56" fmla="*/ 990600 w 4344841"/>
                  <a:gd name="connsiteY56" fmla="*/ 3162300 h 7783311"/>
                  <a:gd name="connsiteX57" fmla="*/ 962025 w 4344841"/>
                  <a:gd name="connsiteY57" fmla="*/ 3143250 h 7783311"/>
                  <a:gd name="connsiteX58" fmla="*/ 923925 w 4344841"/>
                  <a:gd name="connsiteY58" fmla="*/ 3181350 h 7783311"/>
                  <a:gd name="connsiteX59" fmla="*/ 800100 w 4344841"/>
                  <a:gd name="connsiteY59" fmla="*/ 3143250 h 7783311"/>
                  <a:gd name="connsiteX60" fmla="*/ 742950 w 4344841"/>
                  <a:gd name="connsiteY60" fmla="*/ 3105150 h 7783311"/>
                  <a:gd name="connsiteX61" fmla="*/ 676275 w 4344841"/>
                  <a:gd name="connsiteY61" fmla="*/ 3105150 h 7783311"/>
                  <a:gd name="connsiteX62" fmla="*/ 619125 w 4344841"/>
                  <a:gd name="connsiteY62" fmla="*/ 3086100 h 7783311"/>
                  <a:gd name="connsiteX63" fmla="*/ 552450 w 4344841"/>
                  <a:gd name="connsiteY63" fmla="*/ 3076575 h 7783311"/>
                  <a:gd name="connsiteX64" fmla="*/ 561975 w 4344841"/>
                  <a:gd name="connsiteY64" fmla="*/ 3152775 h 7783311"/>
                  <a:gd name="connsiteX65" fmla="*/ 590550 w 4344841"/>
                  <a:gd name="connsiteY65" fmla="*/ 3200400 h 7783311"/>
                  <a:gd name="connsiteX66" fmla="*/ 590550 w 4344841"/>
                  <a:gd name="connsiteY66" fmla="*/ 3257550 h 7783311"/>
                  <a:gd name="connsiteX67" fmla="*/ 638175 w 4344841"/>
                  <a:gd name="connsiteY67" fmla="*/ 3314700 h 7783311"/>
                  <a:gd name="connsiteX68" fmla="*/ 609600 w 4344841"/>
                  <a:gd name="connsiteY68" fmla="*/ 3400425 h 7783311"/>
                  <a:gd name="connsiteX69" fmla="*/ 657225 w 4344841"/>
                  <a:gd name="connsiteY69" fmla="*/ 3476625 h 7783311"/>
                  <a:gd name="connsiteX70" fmla="*/ 695325 w 4344841"/>
                  <a:gd name="connsiteY70" fmla="*/ 3514725 h 7783311"/>
                  <a:gd name="connsiteX71" fmla="*/ 695325 w 4344841"/>
                  <a:gd name="connsiteY71" fmla="*/ 3514725 h 7783311"/>
                  <a:gd name="connsiteX72" fmla="*/ 571500 w 4344841"/>
                  <a:gd name="connsiteY72" fmla="*/ 3514725 h 7783311"/>
                  <a:gd name="connsiteX73" fmla="*/ 542925 w 4344841"/>
                  <a:gd name="connsiteY73" fmla="*/ 3419475 h 7783311"/>
                  <a:gd name="connsiteX74" fmla="*/ 504825 w 4344841"/>
                  <a:gd name="connsiteY74" fmla="*/ 3390900 h 7783311"/>
                  <a:gd name="connsiteX75" fmla="*/ 476250 w 4344841"/>
                  <a:gd name="connsiteY75" fmla="*/ 3343275 h 7783311"/>
                  <a:gd name="connsiteX76" fmla="*/ 476250 w 4344841"/>
                  <a:gd name="connsiteY76" fmla="*/ 3228975 h 7783311"/>
                  <a:gd name="connsiteX77" fmla="*/ 438150 w 4344841"/>
                  <a:gd name="connsiteY77" fmla="*/ 3190875 h 7783311"/>
                  <a:gd name="connsiteX78" fmla="*/ 447675 w 4344841"/>
                  <a:gd name="connsiteY78" fmla="*/ 3286125 h 7783311"/>
                  <a:gd name="connsiteX79" fmla="*/ 400050 w 4344841"/>
                  <a:gd name="connsiteY79" fmla="*/ 3371850 h 7783311"/>
                  <a:gd name="connsiteX80" fmla="*/ 409575 w 4344841"/>
                  <a:gd name="connsiteY80" fmla="*/ 3400425 h 7783311"/>
                  <a:gd name="connsiteX81" fmla="*/ 419100 w 4344841"/>
                  <a:gd name="connsiteY81" fmla="*/ 3429000 h 7783311"/>
                  <a:gd name="connsiteX82" fmla="*/ 419100 w 4344841"/>
                  <a:gd name="connsiteY82" fmla="*/ 3505200 h 7783311"/>
                  <a:gd name="connsiteX83" fmla="*/ 400050 w 4344841"/>
                  <a:gd name="connsiteY83" fmla="*/ 3600450 h 7783311"/>
                  <a:gd name="connsiteX84" fmla="*/ 428625 w 4344841"/>
                  <a:gd name="connsiteY84" fmla="*/ 3686175 h 7783311"/>
                  <a:gd name="connsiteX85" fmla="*/ 504825 w 4344841"/>
                  <a:gd name="connsiteY85" fmla="*/ 3810000 h 7783311"/>
                  <a:gd name="connsiteX86" fmla="*/ 590550 w 4344841"/>
                  <a:gd name="connsiteY86" fmla="*/ 3838575 h 7783311"/>
                  <a:gd name="connsiteX87" fmla="*/ 657225 w 4344841"/>
                  <a:gd name="connsiteY87" fmla="*/ 3876675 h 7783311"/>
                  <a:gd name="connsiteX88" fmla="*/ 666750 w 4344841"/>
                  <a:gd name="connsiteY88" fmla="*/ 3990975 h 7783311"/>
                  <a:gd name="connsiteX89" fmla="*/ 666750 w 4344841"/>
                  <a:gd name="connsiteY89" fmla="*/ 4057650 h 7783311"/>
                  <a:gd name="connsiteX90" fmla="*/ 657225 w 4344841"/>
                  <a:gd name="connsiteY90" fmla="*/ 4124325 h 7783311"/>
                  <a:gd name="connsiteX91" fmla="*/ 590550 w 4344841"/>
                  <a:gd name="connsiteY91" fmla="*/ 4152900 h 7783311"/>
                  <a:gd name="connsiteX92" fmla="*/ 504825 w 4344841"/>
                  <a:gd name="connsiteY92" fmla="*/ 4152900 h 7783311"/>
                  <a:gd name="connsiteX93" fmla="*/ 514350 w 4344841"/>
                  <a:gd name="connsiteY93" fmla="*/ 4229100 h 7783311"/>
                  <a:gd name="connsiteX94" fmla="*/ 514350 w 4344841"/>
                  <a:gd name="connsiteY94" fmla="*/ 4305300 h 7783311"/>
                  <a:gd name="connsiteX95" fmla="*/ 542925 w 4344841"/>
                  <a:gd name="connsiteY95" fmla="*/ 4410075 h 7783311"/>
                  <a:gd name="connsiteX96" fmla="*/ 666750 w 4344841"/>
                  <a:gd name="connsiteY96" fmla="*/ 4514850 h 7783311"/>
                  <a:gd name="connsiteX97" fmla="*/ 647700 w 4344841"/>
                  <a:gd name="connsiteY97" fmla="*/ 4581525 h 7783311"/>
                  <a:gd name="connsiteX98" fmla="*/ 695325 w 4344841"/>
                  <a:gd name="connsiteY98" fmla="*/ 4638675 h 7783311"/>
                  <a:gd name="connsiteX99" fmla="*/ 685800 w 4344841"/>
                  <a:gd name="connsiteY99" fmla="*/ 4724400 h 7783311"/>
                  <a:gd name="connsiteX100" fmla="*/ 714375 w 4344841"/>
                  <a:gd name="connsiteY100" fmla="*/ 4781550 h 7783311"/>
                  <a:gd name="connsiteX101" fmla="*/ 723900 w 4344841"/>
                  <a:gd name="connsiteY101" fmla="*/ 4848225 h 7783311"/>
                  <a:gd name="connsiteX102" fmla="*/ 790575 w 4344841"/>
                  <a:gd name="connsiteY102" fmla="*/ 4914900 h 7783311"/>
                  <a:gd name="connsiteX103" fmla="*/ 809625 w 4344841"/>
                  <a:gd name="connsiteY103" fmla="*/ 4972050 h 7783311"/>
                  <a:gd name="connsiteX104" fmla="*/ 847725 w 4344841"/>
                  <a:gd name="connsiteY104" fmla="*/ 5057775 h 7783311"/>
                  <a:gd name="connsiteX105" fmla="*/ 885825 w 4344841"/>
                  <a:gd name="connsiteY105" fmla="*/ 5114925 h 7783311"/>
                  <a:gd name="connsiteX106" fmla="*/ 933450 w 4344841"/>
                  <a:gd name="connsiteY106" fmla="*/ 5153025 h 7783311"/>
                  <a:gd name="connsiteX107" fmla="*/ 942975 w 4344841"/>
                  <a:gd name="connsiteY107" fmla="*/ 5200650 h 7783311"/>
                  <a:gd name="connsiteX108" fmla="*/ 942975 w 4344841"/>
                  <a:gd name="connsiteY108" fmla="*/ 5200650 h 7783311"/>
                  <a:gd name="connsiteX109" fmla="*/ 857250 w 4344841"/>
                  <a:gd name="connsiteY109" fmla="*/ 5267325 h 7783311"/>
                  <a:gd name="connsiteX110" fmla="*/ 952500 w 4344841"/>
                  <a:gd name="connsiteY110" fmla="*/ 5305425 h 7783311"/>
                  <a:gd name="connsiteX111" fmla="*/ 1019175 w 4344841"/>
                  <a:gd name="connsiteY111" fmla="*/ 5362575 h 7783311"/>
                  <a:gd name="connsiteX112" fmla="*/ 981075 w 4344841"/>
                  <a:gd name="connsiteY112" fmla="*/ 5448300 h 7783311"/>
                  <a:gd name="connsiteX113" fmla="*/ 923925 w 4344841"/>
                  <a:gd name="connsiteY113" fmla="*/ 5486400 h 7783311"/>
                  <a:gd name="connsiteX114" fmla="*/ 952500 w 4344841"/>
                  <a:gd name="connsiteY114" fmla="*/ 5572125 h 7783311"/>
                  <a:gd name="connsiteX115" fmla="*/ 933450 w 4344841"/>
                  <a:gd name="connsiteY115" fmla="*/ 5667375 h 7783311"/>
                  <a:gd name="connsiteX116" fmla="*/ 933450 w 4344841"/>
                  <a:gd name="connsiteY116" fmla="*/ 5667375 h 7783311"/>
                  <a:gd name="connsiteX117" fmla="*/ 866775 w 4344841"/>
                  <a:gd name="connsiteY117" fmla="*/ 5648324 h 7783311"/>
                  <a:gd name="connsiteX118" fmla="*/ 933450 w 4344841"/>
                  <a:gd name="connsiteY118" fmla="*/ 5743574 h 7783311"/>
                  <a:gd name="connsiteX119" fmla="*/ 981075 w 4344841"/>
                  <a:gd name="connsiteY119" fmla="*/ 5857874 h 7783311"/>
                  <a:gd name="connsiteX120" fmla="*/ 1219200 w 4344841"/>
                  <a:gd name="connsiteY120" fmla="*/ 5905499 h 7783311"/>
                  <a:gd name="connsiteX121" fmla="*/ 1295400 w 4344841"/>
                  <a:gd name="connsiteY121" fmla="*/ 6038849 h 7783311"/>
                  <a:gd name="connsiteX122" fmla="*/ 1343025 w 4344841"/>
                  <a:gd name="connsiteY122" fmla="*/ 5953124 h 7783311"/>
                  <a:gd name="connsiteX123" fmla="*/ 1495425 w 4344841"/>
                  <a:gd name="connsiteY123" fmla="*/ 6076949 h 7783311"/>
                  <a:gd name="connsiteX124" fmla="*/ 1609725 w 4344841"/>
                  <a:gd name="connsiteY124" fmla="*/ 6181724 h 7783311"/>
                  <a:gd name="connsiteX125" fmla="*/ 1743075 w 4344841"/>
                  <a:gd name="connsiteY125" fmla="*/ 6353174 h 7783311"/>
                  <a:gd name="connsiteX126" fmla="*/ 1838325 w 4344841"/>
                  <a:gd name="connsiteY126" fmla="*/ 6391274 h 7783311"/>
                  <a:gd name="connsiteX127" fmla="*/ 1914525 w 4344841"/>
                  <a:gd name="connsiteY127" fmla="*/ 6400799 h 7783311"/>
                  <a:gd name="connsiteX128" fmla="*/ 2057400 w 4344841"/>
                  <a:gd name="connsiteY128" fmla="*/ 6486524 h 7783311"/>
                  <a:gd name="connsiteX129" fmla="*/ 2057400 w 4344841"/>
                  <a:gd name="connsiteY129" fmla="*/ 6629399 h 7783311"/>
                  <a:gd name="connsiteX130" fmla="*/ 2209800 w 4344841"/>
                  <a:gd name="connsiteY130" fmla="*/ 6677024 h 7783311"/>
                  <a:gd name="connsiteX131" fmla="*/ 2676525 w 4344841"/>
                  <a:gd name="connsiteY131" fmla="*/ 7696200 h 7783311"/>
                  <a:gd name="connsiteX132" fmla="*/ 4067175 w 4344841"/>
                  <a:gd name="connsiteY132" fmla="*/ 7419974 h 7783311"/>
                  <a:gd name="connsiteX133" fmla="*/ 4343400 w 4344841"/>
                  <a:gd name="connsiteY133" fmla="*/ 6457949 h 7783311"/>
                  <a:gd name="connsiteX134" fmla="*/ 4010025 w 4344841"/>
                  <a:gd name="connsiteY134" fmla="*/ 5686425 h 7783311"/>
                  <a:gd name="connsiteX135" fmla="*/ 2000250 w 4344841"/>
                  <a:gd name="connsiteY135" fmla="*/ 2714625 h 7783311"/>
                  <a:gd name="connsiteX136" fmla="*/ 2533650 w 4344841"/>
                  <a:gd name="connsiteY136" fmla="*/ 609600 h 7783311"/>
                  <a:gd name="connsiteX137" fmla="*/ 438150 w 4344841"/>
                  <a:gd name="connsiteY137" fmla="*/ 0 h 7783311"/>
                  <a:gd name="connsiteX0" fmla="*/ 438150 w 4344841"/>
                  <a:gd name="connsiteY0" fmla="*/ 0 h 7783311"/>
                  <a:gd name="connsiteX1" fmla="*/ 390525 w 4344841"/>
                  <a:gd name="connsiteY1" fmla="*/ 85725 h 7783311"/>
                  <a:gd name="connsiteX2" fmla="*/ 342900 w 4344841"/>
                  <a:gd name="connsiteY2" fmla="*/ 114300 h 7783311"/>
                  <a:gd name="connsiteX3" fmla="*/ 371475 w 4344841"/>
                  <a:gd name="connsiteY3" fmla="*/ 180975 h 7783311"/>
                  <a:gd name="connsiteX4" fmla="*/ 409575 w 4344841"/>
                  <a:gd name="connsiteY4" fmla="*/ 190500 h 7783311"/>
                  <a:gd name="connsiteX5" fmla="*/ 419100 w 4344841"/>
                  <a:gd name="connsiteY5" fmla="*/ 314325 h 7783311"/>
                  <a:gd name="connsiteX6" fmla="*/ 361950 w 4344841"/>
                  <a:gd name="connsiteY6" fmla="*/ 438150 h 7783311"/>
                  <a:gd name="connsiteX7" fmla="*/ 314325 w 4344841"/>
                  <a:gd name="connsiteY7" fmla="*/ 542925 h 7783311"/>
                  <a:gd name="connsiteX8" fmla="*/ 266700 w 4344841"/>
                  <a:gd name="connsiteY8" fmla="*/ 609600 h 7783311"/>
                  <a:gd name="connsiteX9" fmla="*/ 238125 w 4344841"/>
                  <a:gd name="connsiteY9" fmla="*/ 695325 h 7783311"/>
                  <a:gd name="connsiteX10" fmla="*/ 200025 w 4344841"/>
                  <a:gd name="connsiteY10" fmla="*/ 733425 h 7783311"/>
                  <a:gd name="connsiteX11" fmla="*/ 228600 w 4344841"/>
                  <a:gd name="connsiteY11" fmla="*/ 800100 h 7783311"/>
                  <a:gd name="connsiteX12" fmla="*/ 142875 w 4344841"/>
                  <a:gd name="connsiteY12" fmla="*/ 885825 h 7783311"/>
                  <a:gd name="connsiteX13" fmla="*/ 76200 w 4344841"/>
                  <a:gd name="connsiteY13" fmla="*/ 904875 h 7783311"/>
                  <a:gd name="connsiteX14" fmla="*/ 9525 w 4344841"/>
                  <a:gd name="connsiteY14" fmla="*/ 1038225 h 7783311"/>
                  <a:gd name="connsiteX15" fmla="*/ 0 w 4344841"/>
                  <a:gd name="connsiteY15" fmla="*/ 1076325 h 7783311"/>
                  <a:gd name="connsiteX16" fmla="*/ 0 w 4344841"/>
                  <a:gd name="connsiteY16" fmla="*/ 1133475 h 7783311"/>
                  <a:gd name="connsiteX17" fmla="*/ 19050 w 4344841"/>
                  <a:gd name="connsiteY17" fmla="*/ 1228725 h 7783311"/>
                  <a:gd name="connsiteX18" fmla="*/ 142875 w 4344841"/>
                  <a:gd name="connsiteY18" fmla="*/ 1457325 h 7783311"/>
                  <a:gd name="connsiteX19" fmla="*/ 142875 w 4344841"/>
                  <a:gd name="connsiteY19" fmla="*/ 1571625 h 7783311"/>
                  <a:gd name="connsiteX20" fmla="*/ 161925 w 4344841"/>
                  <a:gd name="connsiteY20" fmla="*/ 1724025 h 7783311"/>
                  <a:gd name="connsiteX21" fmla="*/ 114300 w 4344841"/>
                  <a:gd name="connsiteY21" fmla="*/ 1819275 h 7783311"/>
                  <a:gd name="connsiteX22" fmla="*/ 38100 w 4344841"/>
                  <a:gd name="connsiteY22" fmla="*/ 1943100 h 7783311"/>
                  <a:gd name="connsiteX23" fmla="*/ 85725 w 4344841"/>
                  <a:gd name="connsiteY23" fmla="*/ 2057400 h 7783311"/>
                  <a:gd name="connsiteX24" fmla="*/ 38100 w 4344841"/>
                  <a:gd name="connsiteY24" fmla="*/ 2162175 h 7783311"/>
                  <a:gd name="connsiteX25" fmla="*/ 28575 w 4344841"/>
                  <a:gd name="connsiteY25" fmla="*/ 2200275 h 7783311"/>
                  <a:gd name="connsiteX26" fmla="*/ 85725 w 4344841"/>
                  <a:gd name="connsiteY26" fmla="*/ 2333625 h 7783311"/>
                  <a:gd name="connsiteX27" fmla="*/ 152400 w 4344841"/>
                  <a:gd name="connsiteY27" fmla="*/ 2438400 h 7783311"/>
                  <a:gd name="connsiteX28" fmla="*/ 180975 w 4344841"/>
                  <a:gd name="connsiteY28" fmla="*/ 2495550 h 7783311"/>
                  <a:gd name="connsiteX29" fmla="*/ 209550 w 4344841"/>
                  <a:gd name="connsiteY29" fmla="*/ 2581275 h 7783311"/>
                  <a:gd name="connsiteX30" fmla="*/ 285750 w 4344841"/>
                  <a:gd name="connsiteY30" fmla="*/ 2667000 h 7783311"/>
                  <a:gd name="connsiteX31" fmla="*/ 247650 w 4344841"/>
                  <a:gd name="connsiteY31" fmla="*/ 2743200 h 7783311"/>
                  <a:gd name="connsiteX32" fmla="*/ 314325 w 4344841"/>
                  <a:gd name="connsiteY32" fmla="*/ 2828925 h 7783311"/>
                  <a:gd name="connsiteX33" fmla="*/ 323850 w 4344841"/>
                  <a:gd name="connsiteY33" fmla="*/ 2914650 h 7783311"/>
                  <a:gd name="connsiteX34" fmla="*/ 304800 w 4344841"/>
                  <a:gd name="connsiteY34" fmla="*/ 2962275 h 7783311"/>
                  <a:gd name="connsiteX35" fmla="*/ 266700 w 4344841"/>
                  <a:gd name="connsiteY35" fmla="*/ 2914650 h 7783311"/>
                  <a:gd name="connsiteX36" fmla="*/ 238125 w 4344841"/>
                  <a:gd name="connsiteY36" fmla="*/ 2895600 h 7783311"/>
                  <a:gd name="connsiteX37" fmla="*/ 428625 w 4344841"/>
                  <a:gd name="connsiteY37" fmla="*/ 3105150 h 7783311"/>
                  <a:gd name="connsiteX38" fmla="*/ 466725 w 4344841"/>
                  <a:gd name="connsiteY38" fmla="*/ 3057525 h 7783311"/>
                  <a:gd name="connsiteX39" fmla="*/ 495300 w 4344841"/>
                  <a:gd name="connsiteY39" fmla="*/ 2981325 h 7783311"/>
                  <a:gd name="connsiteX40" fmla="*/ 523875 w 4344841"/>
                  <a:gd name="connsiteY40" fmla="*/ 2914650 h 7783311"/>
                  <a:gd name="connsiteX41" fmla="*/ 619125 w 4344841"/>
                  <a:gd name="connsiteY41" fmla="*/ 2914650 h 7783311"/>
                  <a:gd name="connsiteX42" fmla="*/ 647700 w 4344841"/>
                  <a:gd name="connsiteY42" fmla="*/ 2952750 h 7783311"/>
                  <a:gd name="connsiteX43" fmla="*/ 647700 w 4344841"/>
                  <a:gd name="connsiteY43" fmla="*/ 3009900 h 7783311"/>
                  <a:gd name="connsiteX44" fmla="*/ 742950 w 4344841"/>
                  <a:gd name="connsiteY44" fmla="*/ 3009900 h 7783311"/>
                  <a:gd name="connsiteX45" fmla="*/ 771525 w 4344841"/>
                  <a:gd name="connsiteY45" fmla="*/ 2981325 h 7783311"/>
                  <a:gd name="connsiteX46" fmla="*/ 847725 w 4344841"/>
                  <a:gd name="connsiteY46" fmla="*/ 3067050 h 7783311"/>
                  <a:gd name="connsiteX47" fmla="*/ 885825 w 4344841"/>
                  <a:gd name="connsiteY47" fmla="*/ 3038475 h 7783311"/>
                  <a:gd name="connsiteX48" fmla="*/ 971550 w 4344841"/>
                  <a:gd name="connsiteY48" fmla="*/ 2990850 h 7783311"/>
                  <a:gd name="connsiteX49" fmla="*/ 981075 w 4344841"/>
                  <a:gd name="connsiteY49" fmla="*/ 3067050 h 7783311"/>
                  <a:gd name="connsiteX50" fmla="*/ 1028700 w 4344841"/>
                  <a:gd name="connsiteY50" fmla="*/ 3114675 h 7783311"/>
                  <a:gd name="connsiteX51" fmla="*/ 1076325 w 4344841"/>
                  <a:gd name="connsiteY51" fmla="*/ 3171825 h 7783311"/>
                  <a:gd name="connsiteX52" fmla="*/ 1076325 w 4344841"/>
                  <a:gd name="connsiteY52" fmla="*/ 3171825 h 7783311"/>
                  <a:gd name="connsiteX53" fmla="*/ 1095375 w 4344841"/>
                  <a:gd name="connsiteY53" fmla="*/ 3248025 h 7783311"/>
                  <a:gd name="connsiteX54" fmla="*/ 1038225 w 4344841"/>
                  <a:gd name="connsiteY54" fmla="*/ 3248025 h 7783311"/>
                  <a:gd name="connsiteX55" fmla="*/ 971550 w 4344841"/>
                  <a:gd name="connsiteY55" fmla="*/ 3190875 h 7783311"/>
                  <a:gd name="connsiteX56" fmla="*/ 990600 w 4344841"/>
                  <a:gd name="connsiteY56" fmla="*/ 3162300 h 7783311"/>
                  <a:gd name="connsiteX57" fmla="*/ 962025 w 4344841"/>
                  <a:gd name="connsiteY57" fmla="*/ 3143250 h 7783311"/>
                  <a:gd name="connsiteX58" fmla="*/ 923925 w 4344841"/>
                  <a:gd name="connsiteY58" fmla="*/ 3181350 h 7783311"/>
                  <a:gd name="connsiteX59" fmla="*/ 800100 w 4344841"/>
                  <a:gd name="connsiteY59" fmla="*/ 3143250 h 7783311"/>
                  <a:gd name="connsiteX60" fmla="*/ 742950 w 4344841"/>
                  <a:gd name="connsiteY60" fmla="*/ 3105150 h 7783311"/>
                  <a:gd name="connsiteX61" fmla="*/ 676275 w 4344841"/>
                  <a:gd name="connsiteY61" fmla="*/ 3105150 h 7783311"/>
                  <a:gd name="connsiteX62" fmla="*/ 619125 w 4344841"/>
                  <a:gd name="connsiteY62" fmla="*/ 3086100 h 7783311"/>
                  <a:gd name="connsiteX63" fmla="*/ 552450 w 4344841"/>
                  <a:gd name="connsiteY63" fmla="*/ 3076575 h 7783311"/>
                  <a:gd name="connsiteX64" fmla="*/ 561975 w 4344841"/>
                  <a:gd name="connsiteY64" fmla="*/ 3152775 h 7783311"/>
                  <a:gd name="connsiteX65" fmla="*/ 590550 w 4344841"/>
                  <a:gd name="connsiteY65" fmla="*/ 3200400 h 7783311"/>
                  <a:gd name="connsiteX66" fmla="*/ 590550 w 4344841"/>
                  <a:gd name="connsiteY66" fmla="*/ 3257550 h 7783311"/>
                  <a:gd name="connsiteX67" fmla="*/ 638175 w 4344841"/>
                  <a:gd name="connsiteY67" fmla="*/ 3314700 h 7783311"/>
                  <a:gd name="connsiteX68" fmla="*/ 609600 w 4344841"/>
                  <a:gd name="connsiteY68" fmla="*/ 3400425 h 7783311"/>
                  <a:gd name="connsiteX69" fmla="*/ 657225 w 4344841"/>
                  <a:gd name="connsiteY69" fmla="*/ 3476625 h 7783311"/>
                  <a:gd name="connsiteX70" fmla="*/ 695325 w 4344841"/>
                  <a:gd name="connsiteY70" fmla="*/ 3514725 h 7783311"/>
                  <a:gd name="connsiteX71" fmla="*/ 695325 w 4344841"/>
                  <a:gd name="connsiteY71" fmla="*/ 3514725 h 7783311"/>
                  <a:gd name="connsiteX72" fmla="*/ 571500 w 4344841"/>
                  <a:gd name="connsiteY72" fmla="*/ 3514725 h 7783311"/>
                  <a:gd name="connsiteX73" fmla="*/ 542925 w 4344841"/>
                  <a:gd name="connsiteY73" fmla="*/ 3419475 h 7783311"/>
                  <a:gd name="connsiteX74" fmla="*/ 504825 w 4344841"/>
                  <a:gd name="connsiteY74" fmla="*/ 3390900 h 7783311"/>
                  <a:gd name="connsiteX75" fmla="*/ 476250 w 4344841"/>
                  <a:gd name="connsiteY75" fmla="*/ 3343275 h 7783311"/>
                  <a:gd name="connsiteX76" fmla="*/ 476250 w 4344841"/>
                  <a:gd name="connsiteY76" fmla="*/ 3228975 h 7783311"/>
                  <a:gd name="connsiteX77" fmla="*/ 438150 w 4344841"/>
                  <a:gd name="connsiteY77" fmla="*/ 3190875 h 7783311"/>
                  <a:gd name="connsiteX78" fmla="*/ 447675 w 4344841"/>
                  <a:gd name="connsiteY78" fmla="*/ 3286125 h 7783311"/>
                  <a:gd name="connsiteX79" fmla="*/ 400050 w 4344841"/>
                  <a:gd name="connsiteY79" fmla="*/ 3371850 h 7783311"/>
                  <a:gd name="connsiteX80" fmla="*/ 409575 w 4344841"/>
                  <a:gd name="connsiteY80" fmla="*/ 3400425 h 7783311"/>
                  <a:gd name="connsiteX81" fmla="*/ 419100 w 4344841"/>
                  <a:gd name="connsiteY81" fmla="*/ 3429000 h 7783311"/>
                  <a:gd name="connsiteX82" fmla="*/ 419100 w 4344841"/>
                  <a:gd name="connsiteY82" fmla="*/ 3505200 h 7783311"/>
                  <a:gd name="connsiteX83" fmla="*/ 400050 w 4344841"/>
                  <a:gd name="connsiteY83" fmla="*/ 3600450 h 7783311"/>
                  <a:gd name="connsiteX84" fmla="*/ 428625 w 4344841"/>
                  <a:gd name="connsiteY84" fmla="*/ 3686175 h 7783311"/>
                  <a:gd name="connsiteX85" fmla="*/ 504825 w 4344841"/>
                  <a:gd name="connsiteY85" fmla="*/ 3810000 h 7783311"/>
                  <a:gd name="connsiteX86" fmla="*/ 590550 w 4344841"/>
                  <a:gd name="connsiteY86" fmla="*/ 3838575 h 7783311"/>
                  <a:gd name="connsiteX87" fmla="*/ 657225 w 4344841"/>
                  <a:gd name="connsiteY87" fmla="*/ 3876675 h 7783311"/>
                  <a:gd name="connsiteX88" fmla="*/ 666750 w 4344841"/>
                  <a:gd name="connsiteY88" fmla="*/ 3990975 h 7783311"/>
                  <a:gd name="connsiteX89" fmla="*/ 666750 w 4344841"/>
                  <a:gd name="connsiteY89" fmla="*/ 4057650 h 7783311"/>
                  <a:gd name="connsiteX90" fmla="*/ 657225 w 4344841"/>
                  <a:gd name="connsiteY90" fmla="*/ 4124325 h 7783311"/>
                  <a:gd name="connsiteX91" fmla="*/ 590550 w 4344841"/>
                  <a:gd name="connsiteY91" fmla="*/ 4152900 h 7783311"/>
                  <a:gd name="connsiteX92" fmla="*/ 504825 w 4344841"/>
                  <a:gd name="connsiteY92" fmla="*/ 4152900 h 7783311"/>
                  <a:gd name="connsiteX93" fmla="*/ 514350 w 4344841"/>
                  <a:gd name="connsiteY93" fmla="*/ 4229100 h 7783311"/>
                  <a:gd name="connsiteX94" fmla="*/ 514350 w 4344841"/>
                  <a:gd name="connsiteY94" fmla="*/ 4305300 h 7783311"/>
                  <a:gd name="connsiteX95" fmla="*/ 542925 w 4344841"/>
                  <a:gd name="connsiteY95" fmla="*/ 4410075 h 7783311"/>
                  <a:gd name="connsiteX96" fmla="*/ 666750 w 4344841"/>
                  <a:gd name="connsiteY96" fmla="*/ 4514850 h 7783311"/>
                  <a:gd name="connsiteX97" fmla="*/ 647700 w 4344841"/>
                  <a:gd name="connsiteY97" fmla="*/ 4581525 h 7783311"/>
                  <a:gd name="connsiteX98" fmla="*/ 695325 w 4344841"/>
                  <a:gd name="connsiteY98" fmla="*/ 4638675 h 7783311"/>
                  <a:gd name="connsiteX99" fmla="*/ 685800 w 4344841"/>
                  <a:gd name="connsiteY99" fmla="*/ 4724400 h 7783311"/>
                  <a:gd name="connsiteX100" fmla="*/ 714375 w 4344841"/>
                  <a:gd name="connsiteY100" fmla="*/ 4781550 h 7783311"/>
                  <a:gd name="connsiteX101" fmla="*/ 723900 w 4344841"/>
                  <a:gd name="connsiteY101" fmla="*/ 4848225 h 7783311"/>
                  <a:gd name="connsiteX102" fmla="*/ 790575 w 4344841"/>
                  <a:gd name="connsiteY102" fmla="*/ 4914900 h 7783311"/>
                  <a:gd name="connsiteX103" fmla="*/ 809625 w 4344841"/>
                  <a:gd name="connsiteY103" fmla="*/ 4972050 h 7783311"/>
                  <a:gd name="connsiteX104" fmla="*/ 847725 w 4344841"/>
                  <a:gd name="connsiteY104" fmla="*/ 5057775 h 7783311"/>
                  <a:gd name="connsiteX105" fmla="*/ 885825 w 4344841"/>
                  <a:gd name="connsiteY105" fmla="*/ 5114925 h 7783311"/>
                  <a:gd name="connsiteX106" fmla="*/ 933450 w 4344841"/>
                  <a:gd name="connsiteY106" fmla="*/ 5153025 h 7783311"/>
                  <a:gd name="connsiteX107" fmla="*/ 942975 w 4344841"/>
                  <a:gd name="connsiteY107" fmla="*/ 5200650 h 7783311"/>
                  <a:gd name="connsiteX108" fmla="*/ 942975 w 4344841"/>
                  <a:gd name="connsiteY108" fmla="*/ 5200650 h 7783311"/>
                  <a:gd name="connsiteX109" fmla="*/ 857250 w 4344841"/>
                  <a:gd name="connsiteY109" fmla="*/ 5267325 h 7783311"/>
                  <a:gd name="connsiteX110" fmla="*/ 952500 w 4344841"/>
                  <a:gd name="connsiteY110" fmla="*/ 5305425 h 7783311"/>
                  <a:gd name="connsiteX111" fmla="*/ 1019175 w 4344841"/>
                  <a:gd name="connsiteY111" fmla="*/ 5362575 h 7783311"/>
                  <a:gd name="connsiteX112" fmla="*/ 981075 w 4344841"/>
                  <a:gd name="connsiteY112" fmla="*/ 5448300 h 7783311"/>
                  <a:gd name="connsiteX113" fmla="*/ 923925 w 4344841"/>
                  <a:gd name="connsiteY113" fmla="*/ 5486400 h 7783311"/>
                  <a:gd name="connsiteX114" fmla="*/ 952500 w 4344841"/>
                  <a:gd name="connsiteY114" fmla="*/ 5572125 h 7783311"/>
                  <a:gd name="connsiteX115" fmla="*/ 933450 w 4344841"/>
                  <a:gd name="connsiteY115" fmla="*/ 5667375 h 7783311"/>
                  <a:gd name="connsiteX116" fmla="*/ 933450 w 4344841"/>
                  <a:gd name="connsiteY116" fmla="*/ 5667375 h 7783311"/>
                  <a:gd name="connsiteX117" fmla="*/ 866775 w 4344841"/>
                  <a:gd name="connsiteY117" fmla="*/ 5648324 h 7783311"/>
                  <a:gd name="connsiteX118" fmla="*/ 933450 w 4344841"/>
                  <a:gd name="connsiteY118" fmla="*/ 5743574 h 7783311"/>
                  <a:gd name="connsiteX119" fmla="*/ 981075 w 4344841"/>
                  <a:gd name="connsiteY119" fmla="*/ 5857874 h 7783311"/>
                  <a:gd name="connsiteX120" fmla="*/ 1219200 w 4344841"/>
                  <a:gd name="connsiteY120" fmla="*/ 5905499 h 7783311"/>
                  <a:gd name="connsiteX121" fmla="*/ 1295400 w 4344841"/>
                  <a:gd name="connsiteY121" fmla="*/ 6038849 h 7783311"/>
                  <a:gd name="connsiteX122" fmla="*/ 1343025 w 4344841"/>
                  <a:gd name="connsiteY122" fmla="*/ 5953124 h 7783311"/>
                  <a:gd name="connsiteX123" fmla="*/ 1495425 w 4344841"/>
                  <a:gd name="connsiteY123" fmla="*/ 6076949 h 7783311"/>
                  <a:gd name="connsiteX124" fmla="*/ 1609725 w 4344841"/>
                  <a:gd name="connsiteY124" fmla="*/ 6181724 h 7783311"/>
                  <a:gd name="connsiteX125" fmla="*/ 1743075 w 4344841"/>
                  <a:gd name="connsiteY125" fmla="*/ 6353174 h 7783311"/>
                  <a:gd name="connsiteX126" fmla="*/ 1838325 w 4344841"/>
                  <a:gd name="connsiteY126" fmla="*/ 6391274 h 7783311"/>
                  <a:gd name="connsiteX127" fmla="*/ 1914525 w 4344841"/>
                  <a:gd name="connsiteY127" fmla="*/ 6400799 h 7783311"/>
                  <a:gd name="connsiteX128" fmla="*/ 2057400 w 4344841"/>
                  <a:gd name="connsiteY128" fmla="*/ 6486524 h 7783311"/>
                  <a:gd name="connsiteX129" fmla="*/ 2057400 w 4344841"/>
                  <a:gd name="connsiteY129" fmla="*/ 6629399 h 7783311"/>
                  <a:gd name="connsiteX130" fmla="*/ 2124075 w 4344841"/>
                  <a:gd name="connsiteY130" fmla="*/ 6648449 h 7783311"/>
                  <a:gd name="connsiteX131" fmla="*/ 2209800 w 4344841"/>
                  <a:gd name="connsiteY131" fmla="*/ 6677024 h 7783311"/>
                  <a:gd name="connsiteX132" fmla="*/ 2676525 w 4344841"/>
                  <a:gd name="connsiteY132" fmla="*/ 7696200 h 7783311"/>
                  <a:gd name="connsiteX133" fmla="*/ 4067175 w 4344841"/>
                  <a:gd name="connsiteY133" fmla="*/ 7419974 h 7783311"/>
                  <a:gd name="connsiteX134" fmla="*/ 4343400 w 4344841"/>
                  <a:gd name="connsiteY134" fmla="*/ 6457949 h 7783311"/>
                  <a:gd name="connsiteX135" fmla="*/ 4010025 w 4344841"/>
                  <a:gd name="connsiteY135" fmla="*/ 5686425 h 7783311"/>
                  <a:gd name="connsiteX136" fmla="*/ 2000250 w 4344841"/>
                  <a:gd name="connsiteY136" fmla="*/ 2714625 h 7783311"/>
                  <a:gd name="connsiteX137" fmla="*/ 2533650 w 4344841"/>
                  <a:gd name="connsiteY137" fmla="*/ 609600 h 7783311"/>
                  <a:gd name="connsiteX138" fmla="*/ 438150 w 4344841"/>
                  <a:gd name="connsiteY138" fmla="*/ 0 h 7783311"/>
                  <a:gd name="connsiteX0" fmla="*/ 438150 w 4344841"/>
                  <a:gd name="connsiteY0" fmla="*/ 0 h 7783311"/>
                  <a:gd name="connsiteX1" fmla="*/ 390525 w 4344841"/>
                  <a:gd name="connsiteY1" fmla="*/ 85725 h 7783311"/>
                  <a:gd name="connsiteX2" fmla="*/ 342900 w 4344841"/>
                  <a:gd name="connsiteY2" fmla="*/ 114300 h 7783311"/>
                  <a:gd name="connsiteX3" fmla="*/ 371475 w 4344841"/>
                  <a:gd name="connsiteY3" fmla="*/ 180975 h 7783311"/>
                  <a:gd name="connsiteX4" fmla="*/ 409575 w 4344841"/>
                  <a:gd name="connsiteY4" fmla="*/ 190500 h 7783311"/>
                  <a:gd name="connsiteX5" fmla="*/ 419100 w 4344841"/>
                  <a:gd name="connsiteY5" fmla="*/ 314325 h 7783311"/>
                  <a:gd name="connsiteX6" fmla="*/ 361950 w 4344841"/>
                  <a:gd name="connsiteY6" fmla="*/ 438150 h 7783311"/>
                  <a:gd name="connsiteX7" fmla="*/ 314325 w 4344841"/>
                  <a:gd name="connsiteY7" fmla="*/ 542925 h 7783311"/>
                  <a:gd name="connsiteX8" fmla="*/ 266700 w 4344841"/>
                  <a:gd name="connsiteY8" fmla="*/ 609600 h 7783311"/>
                  <a:gd name="connsiteX9" fmla="*/ 238125 w 4344841"/>
                  <a:gd name="connsiteY9" fmla="*/ 695325 h 7783311"/>
                  <a:gd name="connsiteX10" fmla="*/ 200025 w 4344841"/>
                  <a:gd name="connsiteY10" fmla="*/ 733425 h 7783311"/>
                  <a:gd name="connsiteX11" fmla="*/ 228600 w 4344841"/>
                  <a:gd name="connsiteY11" fmla="*/ 800100 h 7783311"/>
                  <a:gd name="connsiteX12" fmla="*/ 142875 w 4344841"/>
                  <a:gd name="connsiteY12" fmla="*/ 885825 h 7783311"/>
                  <a:gd name="connsiteX13" fmla="*/ 76200 w 4344841"/>
                  <a:gd name="connsiteY13" fmla="*/ 904875 h 7783311"/>
                  <a:gd name="connsiteX14" fmla="*/ 9525 w 4344841"/>
                  <a:gd name="connsiteY14" fmla="*/ 1038225 h 7783311"/>
                  <a:gd name="connsiteX15" fmla="*/ 0 w 4344841"/>
                  <a:gd name="connsiteY15" fmla="*/ 1076325 h 7783311"/>
                  <a:gd name="connsiteX16" fmla="*/ 0 w 4344841"/>
                  <a:gd name="connsiteY16" fmla="*/ 1133475 h 7783311"/>
                  <a:gd name="connsiteX17" fmla="*/ 19050 w 4344841"/>
                  <a:gd name="connsiteY17" fmla="*/ 1228725 h 7783311"/>
                  <a:gd name="connsiteX18" fmla="*/ 142875 w 4344841"/>
                  <a:gd name="connsiteY18" fmla="*/ 1457325 h 7783311"/>
                  <a:gd name="connsiteX19" fmla="*/ 142875 w 4344841"/>
                  <a:gd name="connsiteY19" fmla="*/ 1571625 h 7783311"/>
                  <a:gd name="connsiteX20" fmla="*/ 161925 w 4344841"/>
                  <a:gd name="connsiteY20" fmla="*/ 1724025 h 7783311"/>
                  <a:gd name="connsiteX21" fmla="*/ 114300 w 4344841"/>
                  <a:gd name="connsiteY21" fmla="*/ 1819275 h 7783311"/>
                  <a:gd name="connsiteX22" fmla="*/ 38100 w 4344841"/>
                  <a:gd name="connsiteY22" fmla="*/ 1943100 h 7783311"/>
                  <a:gd name="connsiteX23" fmla="*/ 85725 w 4344841"/>
                  <a:gd name="connsiteY23" fmla="*/ 2057400 h 7783311"/>
                  <a:gd name="connsiteX24" fmla="*/ 38100 w 4344841"/>
                  <a:gd name="connsiteY24" fmla="*/ 2162175 h 7783311"/>
                  <a:gd name="connsiteX25" fmla="*/ 28575 w 4344841"/>
                  <a:gd name="connsiteY25" fmla="*/ 2200275 h 7783311"/>
                  <a:gd name="connsiteX26" fmla="*/ 85725 w 4344841"/>
                  <a:gd name="connsiteY26" fmla="*/ 2333625 h 7783311"/>
                  <a:gd name="connsiteX27" fmla="*/ 152400 w 4344841"/>
                  <a:gd name="connsiteY27" fmla="*/ 2438400 h 7783311"/>
                  <a:gd name="connsiteX28" fmla="*/ 180975 w 4344841"/>
                  <a:gd name="connsiteY28" fmla="*/ 2495550 h 7783311"/>
                  <a:gd name="connsiteX29" fmla="*/ 209550 w 4344841"/>
                  <a:gd name="connsiteY29" fmla="*/ 2581275 h 7783311"/>
                  <a:gd name="connsiteX30" fmla="*/ 285750 w 4344841"/>
                  <a:gd name="connsiteY30" fmla="*/ 2667000 h 7783311"/>
                  <a:gd name="connsiteX31" fmla="*/ 247650 w 4344841"/>
                  <a:gd name="connsiteY31" fmla="*/ 2743200 h 7783311"/>
                  <a:gd name="connsiteX32" fmla="*/ 314325 w 4344841"/>
                  <a:gd name="connsiteY32" fmla="*/ 2828925 h 7783311"/>
                  <a:gd name="connsiteX33" fmla="*/ 323850 w 4344841"/>
                  <a:gd name="connsiteY33" fmla="*/ 2914650 h 7783311"/>
                  <a:gd name="connsiteX34" fmla="*/ 304800 w 4344841"/>
                  <a:gd name="connsiteY34" fmla="*/ 2962275 h 7783311"/>
                  <a:gd name="connsiteX35" fmla="*/ 266700 w 4344841"/>
                  <a:gd name="connsiteY35" fmla="*/ 2914650 h 7783311"/>
                  <a:gd name="connsiteX36" fmla="*/ 238125 w 4344841"/>
                  <a:gd name="connsiteY36" fmla="*/ 2895600 h 7783311"/>
                  <a:gd name="connsiteX37" fmla="*/ 428625 w 4344841"/>
                  <a:gd name="connsiteY37" fmla="*/ 3105150 h 7783311"/>
                  <a:gd name="connsiteX38" fmla="*/ 466725 w 4344841"/>
                  <a:gd name="connsiteY38" fmla="*/ 3057525 h 7783311"/>
                  <a:gd name="connsiteX39" fmla="*/ 495300 w 4344841"/>
                  <a:gd name="connsiteY39" fmla="*/ 2981325 h 7783311"/>
                  <a:gd name="connsiteX40" fmla="*/ 523875 w 4344841"/>
                  <a:gd name="connsiteY40" fmla="*/ 2914650 h 7783311"/>
                  <a:gd name="connsiteX41" fmla="*/ 619125 w 4344841"/>
                  <a:gd name="connsiteY41" fmla="*/ 2914650 h 7783311"/>
                  <a:gd name="connsiteX42" fmla="*/ 647700 w 4344841"/>
                  <a:gd name="connsiteY42" fmla="*/ 2952750 h 7783311"/>
                  <a:gd name="connsiteX43" fmla="*/ 647700 w 4344841"/>
                  <a:gd name="connsiteY43" fmla="*/ 3009900 h 7783311"/>
                  <a:gd name="connsiteX44" fmla="*/ 742950 w 4344841"/>
                  <a:gd name="connsiteY44" fmla="*/ 3009900 h 7783311"/>
                  <a:gd name="connsiteX45" fmla="*/ 771525 w 4344841"/>
                  <a:gd name="connsiteY45" fmla="*/ 2981325 h 7783311"/>
                  <a:gd name="connsiteX46" fmla="*/ 847725 w 4344841"/>
                  <a:gd name="connsiteY46" fmla="*/ 3067050 h 7783311"/>
                  <a:gd name="connsiteX47" fmla="*/ 885825 w 4344841"/>
                  <a:gd name="connsiteY47" fmla="*/ 3038475 h 7783311"/>
                  <a:gd name="connsiteX48" fmla="*/ 971550 w 4344841"/>
                  <a:gd name="connsiteY48" fmla="*/ 2990850 h 7783311"/>
                  <a:gd name="connsiteX49" fmla="*/ 981075 w 4344841"/>
                  <a:gd name="connsiteY49" fmla="*/ 3067050 h 7783311"/>
                  <a:gd name="connsiteX50" fmla="*/ 1028700 w 4344841"/>
                  <a:gd name="connsiteY50" fmla="*/ 3114675 h 7783311"/>
                  <a:gd name="connsiteX51" fmla="*/ 1076325 w 4344841"/>
                  <a:gd name="connsiteY51" fmla="*/ 3171825 h 7783311"/>
                  <a:gd name="connsiteX52" fmla="*/ 1076325 w 4344841"/>
                  <a:gd name="connsiteY52" fmla="*/ 3171825 h 7783311"/>
                  <a:gd name="connsiteX53" fmla="*/ 1095375 w 4344841"/>
                  <a:gd name="connsiteY53" fmla="*/ 3248025 h 7783311"/>
                  <a:gd name="connsiteX54" fmla="*/ 1038225 w 4344841"/>
                  <a:gd name="connsiteY54" fmla="*/ 3248025 h 7783311"/>
                  <a:gd name="connsiteX55" fmla="*/ 971550 w 4344841"/>
                  <a:gd name="connsiteY55" fmla="*/ 3190875 h 7783311"/>
                  <a:gd name="connsiteX56" fmla="*/ 990600 w 4344841"/>
                  <a:gd name="connsiteY56" fmla="*/ 3162300 h 7783311"/>
                  <a:gd name="connsiteX57" fmla="*/ 962025 w 4344841"/>
                  <a:gd name="connsiteY57" fmla="*/ 3143250 h 7783311"/>
                  <a:gd name="connsiteX58" fmla="*/ 923925 w 4344841"/>
                  <a:gd name="connsiteY58" fmla="*/ 3181350 h 7783311"/>
                  <a:gd name="connsiteX59" fmla="*/ 800100 w 4344841"/>
                  <a:gd name="connsiteY59" fmla="*/ 3143250 h 7783311"/>
                  <a:gd name="connsiteX60" fmla="*/ 742950 w 4344841"/>
                  <a:gd name="connsiteY60" fmla="*/ 3105150 h 7783311"/>
                  <a:gd name="connsiteX61" fmla="*/ 676275 w 4344841"/>
                  <a:gd name="connsiteY61" fmla="*/ 3105150 h 7783311"/>
                  <a:gd name="connsiteX62" fmla="*/ 619125 w 4344841"/>
                  <a:gd name="connsiteY62" fmla="*/ 3086100 h 7783311"/>
                  <a:gd name="connsiteX63" fmla="*/ 552450 w 4344841"/>
                  <a:gd name="connsiteY63" fmla="*/ 3076575 h 7783311"/>
                  <a:gd name="connsiteX64" fmla="*/ 561975 w 4344841"/>
                  <a:gd name="connsiteY64" fmla="*/ 3152775 h 7783311"/>
                  <a:gd name="connsiteX65" fmla="*/ 590550 w 4344841"/>
                  <a:gd name="connsiteY65" fmla="*/ 3200400 h 7783311"/>
                  <a:gd name="connsiteX66" fmla="*/ 590550 w 4344841"/>
                  <a:gd name="connsiteY66" fmla="*/ 3257550 h 7783311"/>
                  <a:gd name="connsiteX67" fmla="*/ 638175 w 4344841"/>
                  <a:gd name="connsiteY67" fmla="*/ 3314700 h 7783311"/>
                  <a:gd name="connsiteX68" fmla="*/ 609600 w 4344841"/>
                  <a:gd name="connsiteY68" fmla="*/ 3400425 h 7783311"/>
                  <a:gd name="connsiteX69" fmla="*/ 657225 w 4344841"/>
                  <a:gd name="connsiteY69" fmla="*/ 3476625 h 7783311"/>
                  <a:gd name="connsiteX70" fmla="*/ 695325 w 4344841"/>
                  <a:gd name="connsiteY70" fmla="*/ 3514725 h 7783311"/>
                  <a:gd name="connsiteX71" fmla="*/ 695325 w 4344841"/>
                  <a:gd name="connsiteY71" fmla="*/ 3514725 h 7783311"/>
                  <a:gd name="connsiteX72" fmla="*/ 571500 w 4344841"/>
                  <a:gd name="connsiteY72" fmla="*/ 3514725 h 7783311"/>
                  <a:gd name="connsiteX73" fmla="*/ 542925 w 4344841"/>
                  <a:gd name="connsiteY73" fmla="*/ 3419475 h 7783311"/>
                  <a:gd name="connsiteX74" fmla="*/ 504825 w 4344841"/>
                  <a:gd name="connsiteY74" fmla="*/ 3390900 h 7783311"/>
                  <a:gd name="connsiteX75" fmla="*/ 476250 w 4344841"/>
                  <a:gd name="connsiteY75" fmla="*/ 3343275 h 7783311"/>
                  <a:gd name="connsiteX76" fmla="*/ 476250 w 4344841"/>
                  <a:gd name="connsiteY76" fmla="*/ 3228975 h 7783311"/>
                  <a:gd name="connsiteX77" fmla="*/ 438150 w 4344841"/>
                  <a:gd name="connsiteY77" fmla="*/ 3190875 h 7783311"/>
                  <a:gd name="connsiteX78" fmla="*/ 447675 w 4344841"/>
                  <a:gd name="connsiteY78" fmla="*/ 3286125 h 7783311"/>
                  <a:gd name="connsiteX79" fmla="*/ 400050 w 4344841"/>
                  <a:gd name="connsiteY79" fmla="*/ 3371850 h 7783311"/>
                  <a:gd name="connsiteX80" fmla="*/ 409575 w 4344841"/>
                  <a:gd name="connsiteY80" fmla="*/ 3400425 h 7783311"/>
                  <a:gd name="connsiteX81" fmla="*/ 419100 w 4344841"/>
                  <a:gd name="connsiteY81" fmla="*/ 3429000 h 7783311"/>
                  <a:gd name="connsiteX82" fmla="*/ 419100 w 4344841"/>
                  <a:gd name="connsiteY82" fmla="*/ 3505200 h 7783311"/>
                  <a:gd name="connsiteX83" fmla="*/ 400050 w 4344841"/>
                  <a:gd name="connsiteY83" fmla="*/ 3600450 h 7783311"/>
                  <a:gd name="connsiteX84" fmla="*/ 428625 w 4344841"/>
                  <a:gd name="connsiteY84" fmla="*/ 3686175 h 7783311"/>
                  <a:gd name="connsiteX85" fmla="*/ 504825 w 4344841"/>
                  <a:gd name="connsiteY85" fmla="*/ 3810000 h 7783311"/>
                  <a:gd name="connsiteX86" fmla="*/ 590550 w 4344841"/>
                  <a:gd name="connsiteY86" fmla="*/ 3838575 h 7783311"/>
                  <a:gd name="connsiteX87" fmla="*/ 657225 w 4344841"/>
                  <a:gd name="connsiteY87" fmla="*/ 3876675 h 7783311"/>
                  <a:gd name="connsiteX88" fmla="*/ 666750 w 4344841"/>
                  <a:gd name="connsiteY88" fmla="*/ 3990975 h 7783311"/>
                  <a:gd name="connsiteX89" fmla="*/ 666750 w 4344841"/>
                  <a:gd name="connsiteY89" fmla="*/ 4057650 h 7783311"/>
                  <a:gd name="connsiteX90" fmla="*/ 657225 w 4344841"/>
                  <a:gd name="connsiteY90" fmla="*/ 4124325 h 7783311"/>
                  <a:gd name="connsiteX91" fmla="*/ 590550 w 4344841"/>
                  <a:gd name="connsiteY91" fmla="*/ 4152900 h 7783311"/>
                  <a:gd name="connsiteX92" fmla="*/ 504825 w 4344841"/>
                  <a:gd name="connsiteY92" fmla="*/ 4152900 h 7783311"/>
                  <a:gd name="connsiteX93" fmla="*/ 514350 w 4344841"/>
                  <a:gd name="connsiteY93" fmla="*/ 4229100 h 7783311"/>
                  <a:gd name="connsiteX94" fmla="*/ 514350 w 4344841"/>
                  <a:gd name="connsiteY94" fmla="*/ 4305300 h 7783311"/>
                  <a:gd name="connsiteX95" fmla="*/ 542925 w 4344841"/>
                  <a:gd name="connsiteY95" fmla="*/ 4410075 h 7783311"/>
                  <a:gd name="connsiteX96" fmla="*/ 666750 w 4344841"/>
                  <a:gd name="connsiteY96" fmla="*/ 4514850 h 7783311"/>
                  <a:gd name="connsiteX97" fmla="*/ 647700 w 4344841"/>
                  <a:gd name="connsiteY97" fmla="*/ 4581525 h 7783311"/>
                  <a:gd name="connsiteX98" fmla="*/ 695325 w 4344841"/>
                  <a:gd name="connsiteY98" fmla="*/ 4638675 h 7783311"/>
                  <a:gd name="connsiteX99" fmla="*/ 685800 w 4344841"/>
                  <a:gd name="connsiteY99" fmla="*/ 4724400 h 7783311"/>
                  <a:gd name="connsiteX100" fmla="*/ 714375 w 4344841"/>
                  <a:gd name="connsiteY100" fmla="*/ 4781550 h 7783311"/>
                  <a:gd name="connsiteX101" fmla="*/ 723900 w 4344841"/>
                  <a:gd name="connsiteY101" fmla="*/ 4848225 h 7783311"/>
                  <a:gd name="connsiteX102" fmla="*/ 790575 w 4344841"/>
                  <a:gd name="connsiteY102" fmla="*/ 4914900 h 7783311"/>
                  <a:gd name="connsiteX103" fmla="*/ 809625 w 4344841"/>
                  <a:gd name="connsiteY103" fmla="*/ 4972050 h 7783311"/>
                  <a:gd name="connsiteX104" fmla="*/ 847725 w 4344841"/>
                  <a:gd name="connsiteY104" fmla="*/ 5057775 h 7783311"/>
                  <a:gd name="connsiteX105" fmla="*/ 885825 w 4344841"/>
                  <a:gd name="connsiteY105" fmla="*/ 5114925 h 7783311"/>
                  <a:gd name="connsiteX106" fmla="*/ 933450 w 4344841"/>
                  <a:gd name="connsiteY106" fmla="*/ 5153025 h 7783311"/>
                  <a:gd name="connsiteX107" fmla="*/ 942975 w 4344841"/>
                  <a:gd name="connsiteY107" fmla="*/ 5200650 h 7783311"/>
                  <a:gd name="connsiteX108" fmla="*/ 942975 w 4344841"/>
                  <a:gd name="connsiteY108" fmla="*/ 5200650 h 7783311"/>
                  <a:gd name="connsiteX109" fmla="*/ 857250 w 4344841"/>
                  <a:gd name="connsiteY109" fmla="*/ 5267325 h 7783311"/>
                  <a:gd name="connsiteX110" fmla="*/ 952500 w 4344841"/>
                  <a:gd name="connsiteY110" fmla="*/ 5305425 h 7783311"/>
                  <a:gd name="connsiteX111" fmla="*/ 1019175 w 4344841"/>
                  <a:gd name="connsiteY111" fmla="*/ 5362575 h 7783311"/>
                  <a:gd name="connsiteX112" fmla="*/ 981075 w 4344841"/>
                  <a:gd name="connsiteY112" fmla="*/ 5448300 h 7783311"/>
                  <a:gd name="connsiteX113" fmla="*/ 923925 w 4344841"/>
                  <a:gd name="connsiteY113" fmla="*/ 5486400 h 7783311"/>
                  <a:gd name="connsiteX114" fmla="*/ 952500 w 4344841"/>
                  <a:gd name="connsiteY114" fmla="*/ 5572125 h 7783311"/>
                  <a:gd name="connsiteX115" fmla="*/ 933450 w 4344841"/>
                  <a:gd name="connsiteY115" fmla="*/ 5667375 h 7783311"/>
                  <a:gd name="connsiteX116" fmla="*/ 933450 w 4344841"/>
                  <a:gd name="connsiteY116" fmla="*/ 5667375 h 7783311"/>
                  <a:gd name="connsiteX117" fmla="*/ 866775 w 4344841"/>
                  <a:gd name="connsiteY117" fmla="*/ 5648324 h 7783311"/>
                  <a:gd name="connsiteX118" fmla="*/ 933450 w 4344841"/>
                  <a:gd name="connsiteY118" fmla="*/ 5743574 h 7783311"/>
                  <a:gd name="connsiteX119" fmla="*/ 981075 w 4344841"/>
                  <a:gd name="connsiteY119" fmla="*/ 5857874 h 7783311"/>
                  <a:gd name="connsiteX120" fmla="*/ 1219200 w 4344841"/>
                  <a:gd name="connsiteY120" fmla="*/ 5905499 h 7783311"/>
                  <a:gd name="connsiteX121" fmla="*/ 1295400 w 4344841"/>
                  <a:gd name="connsiteY121" fmla="*/ 6038849 h 7783311"/>
                  <a:gd name="connsiteX122" fmla="*/ 1343025 w 4344841"/>
                  <a:gd name="connsiteY122" fmla="*/ 5953124 h 7783311"/>
                  <a:gd name="connsiteX123" fmla="*/ 1495425 w 4344841"/>
                  <a:gd name="connsiteY123" fmla="*/ 6076949 h 7783311"/>
                  <a:gd name="connsiteX124" fmla="*/ 1609725 w 4344841"/>
                  <a:gd name="connsiteY124" fmla="*/ 6181724 h 7783311"/>
                  <a:gd name="connsiteX125" fmla="*/ 1743075 w 4344841"/>
                  <a:gd name="connsiteY125" fmla="*/ 6353174 h 7783311"/>
                  <a:gd name="connsiteX126" fmla="*/ 1838325 w 4344841"/>
                  <a:gd name="connsiteY126" fmla="*/ 6391274 h 7783311"/>
                  <a:gd name="connsiteX127" fmla="*/ 1914525 w 4344841"/>
                  <a:gd name="connsiteY127" fmla="*/ 6400799 h 7783311"/>
                  <a:gd name="connsiteX128" fmla="*/ 2057400 w 4344841"/>
                  <a:gd name="connsiteY128" fmla="*/ 6486524 h 7783311"/>
                  <a:gd name="connsiteX129" fmla="*/ 2057400 w 4344841"/>
                  <a:gd name="connsiteY129" fmla="*/ 6629399 h 7783311"/>
                  <a:gd name="connsiteX130" fmla="*/ 2124075 w 4344841"/>
                  <a:gd name="connsiteY130" fmla="*/ 6648449 h 7783311"/>
                  <a:gd name="connsiteX131" fmla="*/ 2209800 w 4344841"/>
                  <a:gd name="connsiteY131" fmla="*/ 6677024 h 7783311"/>
                  <a:gd name="connsiteX132" fmla="*/ 2352675 w 4344841"/>
                  <a:gd name="connsiteY132" fmla="*/ 6915149 h 7783311"/>
                  <a:gd name="connsiteX133" fmla="*/ 2676525 w 4344841"/>
                  <a:gd name="connsiteY133" fmla="*/ 7696200 h 7783311"/>
                  <a:gd name="connsiteX134" fmla="*/ 4067175 w 4344841"/>
                  <a:gd name="connsiteY134" fmla="*/ 7419974 h 7783311"/>
                  <a:gd name="connsiteX135" fmla="*/ 4343400 w 4344841"/>
                  <a:gd name="connsiteY135" fmla="*/ 6457949 h 7783311"/>
                  <a:gd name="connsiteX136" fmla="*/ 4010025 w 4344841"/>
                  <a:gd name="connsiteY136" fmla="*/ 5686425 h 7783311"/>
                  <a:gd name="connsiteX137" fmla="*/ 2000250 w 4344841"/>
                  <a:gd name="connsiteY137" fmla="*/ 2714625 h 7783311"/>
                  <a:gd name="connsiteX138" fmla="*/ 2533650 w 4344841"/>
                  <a:gd name="connsiteY138" fmla="*/ 609600 h 7783311"/>
                  <a:gd name="connsiteX139" fmla="*/ 438150 w 4344841"/>
                  <a:gd name="connsiteY139" fmla="*/ 0 h 7783311"/>
                  <a:gd name="connsiteX0" fmla="*/ 438150 w 4344841"/>
                  <a:gd name="connsiteY0" fmla="*/ 0 h 7783311"/>
                  <a:gd name="connsiteX1" fmla="*/ 390525 w 4344841"/>
                  <a:gd name="connsiteY1" fmla="*/ 85725 h 7783311"/>
                  <a:gd name="connsiteX2" fmla="*/ 342900 w 4344841"/>
                  <a:gd name="connsiteY2" fmla="*/ 114300 h 7783311"/>
                  <a:gd name="connsiteX3" fmla="*/ 371475 w 4344841"/>
                  <a:gd name="connsiteY3" fmla="*/ 180975 h 7783311"/>
                  <a:gd name="connsiteX4" fmla="*/ 409575 w 4344841"/>
                  <a:gd name="connsiteY4" fmla="*/ 190500 h 7783311"/>
                  <a:gd name="connsiteX5" fmla="*/ 419100 w 4344841"/>
                  <a:gd name="connsiteY5" fmla="*/ 314325 h 7783311"/>
                  <a:gd name="connsiteX6" fmla="*/ 361950 w 4344841"/>
                  <a:gd name="connsiteY6" fmla="*/ 438150 h 7783311"/>
                  <a:gd name="connsiteX7" fmla="*/ 314325 w 4344841"/>
                  <a:gd name="connsiteY7" fmla="*/ 542925 h 7783311"/>
                  <a:gd name="connsiteX8" fmla="*/ 266700 w 4344841"/>
                  <a:gd name="connsiteY8" fmla="*/ 609600 h 7783311"/>
                  <a:gd name="connsiteX9" fmla="*/ 238125 w 4344841"/>
                  <a:gd name="connsiteY9" fmla="*/ 695325 h 7783311"/>
                  <a:gd name="connsiteX10" fmla="*/ 200025 w 4344841"/>
                  <a:gd name="connsiteY10" fmla="*/ 733425 h 7783311"/>
                  <a:gd name="connsiteX11" fmla="*/ 228600 w 4344841"/>
                  <a:gd name="connsiteY11" fmla="*/ 800100 h 7783311"/>
                  <a:gd name="connsiteX12" fmla="*/ 142875 w 4344841"/>
                  <a:gd name="connsiteY12" fmla="*/ 885825 h 7783311"/>
                  <a:gd name="connsiteX13" fmla="*/ 76200 w 4344841"/>
                  <a:gd name="connsiteY13" fmla="*/ 904875 h 7783311"/>
                  <a:gd name="connsiteX14" fmla="*/ 9525 w 4344841"/>
                  <a:gd name="connsiteY14" fmla="*/ 1038225 h 7783311"/>
                  <a:gd name="connsiteX15" fmla="*/ 0 w 4344841"/>
                  <a:gd name="connsiteY15" fmla="*/ 1076325 h 7783311"/>
                  <a:gd name="connsiteX16" fmla="*/ 0 w 4344841"/>
                  <a:gd name="connsiteY16" fmla="*/ 1133475 h 7783311"/>
                  <a:gd name="connsiteX17" fmla="*/ 19050 w 4344841"/>
                  <a:gd name="connsiteY17" fmla="*/ 1228725 h 7783311"/>
                  <a:gd name="connsiteX18" fmla="*/ 142875 w 4344841"/>
                  <a:gd name="connsiteY18" fmla="*/ 1457325 h 7783311"/>
                  <a:gd name="connsiteX19" fmla="*/ 142875 w 4344841"/>
                  <a:gd name="connsiteY19" fmla="*/ 1571625 h 7783311"/>
                  <a:gd name="connsiteX20" fmla="*/ 161925 w 4344841"/>
                  <a:gd name="connsiteY20" fmla="*/ 1724025 h 7783311"/>
                  <a:gd name="connsiteX21" fmla="*/ 114300 w 4344841"/>
                  <a:gd name="connsiteY21" fmla="*/ 1819275 h 7783311"/>
                  <a:gd name="connsiteX22" fmla="*/ 38100 w 4344841"/>
                  <a:gd name="connsiteY22" fmla="*/ 1943100 h 7783311"/>
                  <a:gd name="connsiteX23" fmla="*/ 85725 w 4344841"/>
                  <a:gd name="connsiteY23" fmla="*/ 2057400 h 7783311"/>
                  <a:gd name="connsiteX24" fmla="*/ 38100 w 4344841"/>
                  <a:gd name="connsiteY24" fmla="*/ 2162175 h 7783311"/>
                  <a:gd name="connsiteX25" fmla="*/ 28575 w 4344841"/>
                  <a:gd name="connsiteY25" fmla="*/ 2200275 h 7783311"/>
                  <a:gd name="connsiteX26" fmla="*/ 85725 w 4344841"/>
                  <a:gd name="connsiteY26" fmla="*/ 2333625 h 7783311"/>
                  <a:gd name="connsiteX27" fmla="*/ 152400 w 4344841"/>
                  <a:gd name="connsiteY27" fmla="*/ 2438400 h 7783311"/>
                  <a:gd name="connsiteX28" fmla="*/ 180975 w 4344841"/>
                  <a:gd name="connsiteY28" fmla="*/ 2495550 h 7783311"/>
                  <a:gd name="connsiteX29" fmla="*/ 209550 w 4344841"/>
                  <a:gd name="connsiteY29" fmla="*/ 2581275 h 7783311"/>
                  <a:gd name="connsiteX30" fmla="*/ 285750 w 4344841"/>
                  <a:gd name="connsiteY30" fmla="*/ 2667000 h 7783311"/>
                  <a:gd name="connsiteX31" fmla="*/ 247650 w 4344841"/>
                  <a:gd name="connsiteY31" fmla="*/ 2743200 h 7783311"/>
                  <a:gd name="connsiteX32" fmla="*/ 314325 w 4344841"/>
                  <a:gd name="connsiteY32" fmla="*/ 2828925 h 7783311"/>
                  <a:gd name="connsiteX33" fmla="*/ 323850 w 4344841"/>
                  <a:gd name="connsiteY33" fmla="*/ 2914650 h 7783311"/>
                  <a:gd name="connsiteX34" fmla="*/ 304800 w 4344841"/>
                  <a:gd name="connsiteY34" fmla="*/ 2962275 h 7783311"/>
                  <a:gd name="connsiteX35" fmla="*/ 266700 w 4344841"/>
                  <a:gd name="connsiteY35" fmla="*/ 2914650 h 7783311"/>
                  <a:gd name="connsiteX36" fmla="*/ 238125 w 4344841"/>
                  <a:gd name="connsiteY36" fmla="*/ 2895600 h 7783311"/>
                  <a:gd name="connsiteX37" fmla="*/ 428625 w 4344841"/>
                  <a:gd name="connsiteY37" fmla="*/ 3105150 h 7783311"/>
                  <a:gd name="connsiteX38" fmla="*/ 466725 w 4344841"/>
                  <a:gd name="connsiteY38" fmla="*/ 3057525 h 7783311"/>
                  <a:gd name="connsiteX39" fmla="*/ 495300 w 4344841"/>
                  <a:gd name="connsiteY39" fmla="*/ 2981325 h 7783311"/>
                  <a:gd name="connsiteX40" fmla="*/ 523875 w 4344841"/>
                  <a:gd name="connsiteY40" fmla="*/ 2914650 h 7783311"/>
                  <a:gd name="connsiteX41" fmla="*/ 619125 w 4344841"/>
                  <a:gd name="connsiteY41" fmla="*/ 2914650 h 7783311"/>
                  <a:gd name="connsiteX42" fmla="*/ 647700 w 4344841"/>
                  <a:gd name="connsiteY42" fmla="*/ 2952750 h 7783311"/>
                  <a:gd name="connsiteX43" fmla="*/ 647700 w 4344841"/>
                  <a:gd name="connsiteY43" fmla="*/ 3009900 h 7783311"/>
                  <a:gd name="connsiteX44" fmla="*/ 742950 w 4344841"/>
                  <a:gd name="connsiteY44" fmla="*/ 3009900 h 7783311"/>
                  <a:gd name="connsiteX45" fmla="*/ 771525 w 4344841"/>
                  <a:gd name="connsiteY45" fmla="*/ 2981325 h 7783311"/>
                  <a:gd name="connsiteX46" fmla="*/ 847725 w 4344841"/>
                  <a:gd name="connsiteY46" fmla="*/ 3067050 h 7783311"/>
                  <a:gd name="connsiteX47" fmla="*/ 885825 w 4344841"/>
                  <a:gd name="connsiteY47" fmla="*/ 3038475 h 7783311"/>
                  <a:gd name="connsiteX48" fmla="*/ 971550 w 4344841"/>
                  <a:gd name="connsiteY48" fmla="*/ 2990850 h 7783311"/>
                  <a:gd name="connsiteX49" fmla="*/ 981075 w 4344841"/>
                  <a:gd name="connsiteY49" fmla="*/ 3067050 h 7783311"/>
                  <a:gd name="connsiteX50" fmla="*/ 1028700 w 4344841"/>
                  <a:gd name="connsiteY50" fmla="*/ 3114675 h 7783311"/>
                  <a:gd name="connsiteX51" fmla="*/ 1076325 w 4344841"/>
                  <a:gd name="connsiteY51" fmla="*/ 3171825 h 7783311"/>
                  <a:gd name="connsiteX52" fmla="*/ 1076325 w 4344841"/>
                  <a:gd name="connsiteY52" fmla="*/ 3171825 h 7783311"/>
                  <a:gd name="connsiteX53" fmla="*/ 1095375 w 4344841"/>
                  <a:gd name="connsiteY53" fmla="*/ 3248025 h 7783311"/>
                  <a:gd name="connsiteX54" fmla="*/ 1038225 w 4344841"/>
                  <a:gd name="connsiteY54" fmla="*/ 3248025 h 7783311"/>
                  <a:gd name="connsiteX55" fmla="*/ 971550 w 4344841"/>
                  <a:gd name="connsiteY55" fmla="*/ 3190875 h 7783311"/>
                  <a:gd name="connsiteX56" fmla="*/ 990600 w 4344841"/>
                  <a:gd name="connsiteY56" fmla="*/ 3162300 h 7783311"/>
                  <a:gd name="connsiteX57" fmla="*/ 962025 w 4344841"/>
                  <a:gd name="connsiteY57" fmla="*/ 3143250 h 7783311"/>
                  <a:gd name="connsiteX58" fmla="*/ 923925 w 4344841"/>
                  <a:gd name="connsiteY58" fmla="*/ 3181350 h 7783311"/>
                  <a:gd name="connsiteX59" fmla="*/ 800100 w 4344841"/>
                  <a:gd name="connsiteY59" fmla="*/ 3143250 h 7783311"/>
                  <a:gd name="connsiteX60" fmla="*/ 742950 w 4344841"/>
                  <a:gd name="connsiteY60" fmla="*/ 3105150 h 7783311"/>
                  <a:gd name="connsiteX61" fmla="*/ 676275 w 4344841"/>
                  <a:gd name="connsiteY61" fmla="*/ 3105150 h 7783311"/>
                  <a:gd name="connsiteX62" fmla="*/ 619125 w 4344841"/>
                  <a:gd name="connsiteY62" fmla="*/ 3086100 h 7783311"/>
                  <a:gd name="connsiteX63" fmla="*/ 552450 w 4344841"/>
                  <a:gd name="connsiteY63" fmla="*/ 3076575 h 7783311"/>
                  <a:gd name="connsiteX64" fmla="*/ 561975 w 4344841"/>
                  <a:gd name="connsiteY64" fmla="*/ 3152775 h 7783311"/>
                  <a:gd name="connsiteX65" fmla="*/ 590550 w 4344841"/>
                  <a:gd name="connsiteY65" fmla="*/ 3200400 h 7783311"/>
                  <a:gd name="connsiteX66" fmla="*/ 590550 w 4344841"/>
                  <a:gd name="connsiteY66" fmla="*/ 3257550 h 7783311"/>
                  <a:gd name="connsiteX67" fmla="*/ 638175 w 4344841"/>
                  <a:gd name="connsiteY67" fmla="*/ 3314700 h 7783311"/>
                  <a:gd name="connsiteX68" fmla="*/ 609600 w 4344841"/>
                  <a:gd name="connsiteY68" fmla="*/ 3400425 h 7783311"/>
                  <a:gd name="connsiteX69" fmla="*/ 657225 w 4344841"/>
                  <a:gd name="connsiteY69" fmla="*/ 3476625 h 7783311"/>
                  <a:gd name="connsiteX70" fmla="*/ 695325 w 4344841"/>
                  <a:gd name="connsiteY70" fmla="*/ 3514725 h 7783311"/>
                  <a:gd name="connsiteX71" fmla="*/ 695325 w 4344841"/>
                  <a:gd name="connsiteY71" fmla="*/ 3514725 h 7783311"/>
                  <a:gd name="connsiteX72" fmla="*/ 571500 w 4344841"/>
                  <a:gd name="connsiteY72" fmla="*/ 3514725 h 7783311"/>
                  <a:gd name="connsiteX73" fmla="*/ 542925 w 4344841"/>
                  <a:gd name="connsiteY73" fmla="*/ 3419475 h 7783311"/>
                  <a:gd name="connsiteX74" fmla="*/ 504825 w 4344841"/>
                  <a:gd name="connsiteY74" fmla="*/ 3390900 h 7783311"/>
                  <a:gd name="connsiteX75" fmla="*/ 476250 w 4344841"/>
                  <a:gd name="connsiteY75" fmla="*/ 3343275 h 7783311"/>
                  <a:gd name="connsiteX76" fmla="*/ 476250 w 4344841"/>
                  <a:gd name="connsiteY76" fmla="*/ 3228975 h 7783311"/>
                  <a:gd name="connsiteX77" fmla="*/ 438150 w 4344841"/>
                  <a:gd name="connsiteY77" fmla="*/ 3190875 h 7783311"/>
                  <a:gd name="connsiteX78" fmla="*/ 447675 w 4344841"/>
                  <a:gd name="connsiteY78" fmla="*/ 3286125 h 7783311"/>
                  <a:gd name="connsiteX79" fmla="*/ 400050 w 4344841"/>
                  <a:gd name="connsiteY79" fmla="*/ 3371850 h 7783311"/>
                  <a:gd name="connsiteX80" fmla="*/ 409575 w 4344841"/>
                  <a:gd name="connsiteY80" fmla="*/ 3400425 h 7783311"/>
                  <a:gd name="connsiteX81" fmla="*/ 419100 w 4344841"/>
                  <a:gd name="connsiteY81" fmla="*/ 3429000 h 7783311"/>
                  <a:gd name="connsiteX82" fmla="*/ 419100 w 4344841"/>
                  <a:gd name="connsiteY82" fmla="*/ 3505200 h 7783311"/>
                  <a:gd name="connsiteX83" fmla="*/ 400050 w 4344841"/>
                  <a:gd name="connsiteY83" fmla="*/ 3600450 h 7783311"/>
                  <a:gd name="connsiteX84" fmla="*/ 428625 w 4344841"/>
                  <a:gd name="connsiteY84" fmla="*/ 3686175 h 7783311"/>
                  <a:gd name="connsiteX85" fmla="*/ 504825 w 4344841"/>
                  <a:gd name="connsiteY85" fmla="*/ 3810000 h 7783311"/>
                  <a:gd name="connsiteX86" fmla="*/ 590550 w 4344841"/>
                  <a:gd name="connsiteY86" fmla="*/ 3838575 h 7783311"/>
                  <a:gd name="connsiteX87" fmla="*/ 657225 w 4344841"/>
                  <a:gd name="connsiteY87" fmla="*/ 3876675 h 7783311"/>
                  <a:gd name="connsiteX88" fmla="*/ 666750 w 4344841"/>
                  <a:gd name="connsiteY88" fmla="*/ 3990975 h 7783311"/>
                  <a:gd name="connsiteX89" fmla="*/ 666750 w 4344841"/>
                  <a:gd name="connsiteY89" fmla="*/ 4057650 h 7783311"/>
                  <a:gd name="connsiteX90" fmla="*/ 657225 w 4344841"/>
                  <a:gd name="connsiteY90" fmla="*/ 4124325 h 7783311"/>
                  <a:gd name="connsiteX91" fmla="*/ 590550 w 4344841"/>
                  <a:gd name="connsiteY91" fmla="*/ 4152900 h 7783311"/>
                  <a:gd name="connsiteX92" fmla="*/ 504825 w 4344841"/>
                  <a:gd name="connsiteY92" fmla="*/ 4152900 h 7783311"/>
                  <a:gd name="connsiteX93" fmla="*/ 514350 w 4344841"/>
                  <a:gd name="connsiteY93" fmla="*/ 4229100 h 7783311"/>
                  <a:gd name="connsiteX94" fmla="*/ 514350 w 4344841"/>
                  <a:gd name="connsiteY94" fmla="*/ 4305300 h 7783311"/>
                  <a:gd name="connsiteX95" fmla="*/ 542925 w 4344841"/>
                  <a:gd name="connsiteY95" fmla="*/ 4410075 h 7783311"/>
                  <a:gd name="connsiteX96" fmla="*/ 666750 w 4344841"/>
                  <a:gd name="connsiteY96" fmla="*/ 4514850 h 7783311"/>
                  <a:gd name="connsiteX97" fmla="*/ 647700 w 4344841"/>
                  <a:gd name="connsiteY97" fmla="*/ 4581525 h 7783311"/>
                  <a:gd name="connsiteX98" fmla="*/ 695325 w 4344841"/>
                  <a:gd name="connsiteY98" fmla="*/ 4638675 h 7783311"/>
                  <a:gd name="connsiteX99" fmla="*/ 685800 w 4344841"/>
                  <a:gd name="connsiteY99" fmla="*/ 4724400 h 7783311"/>
                  <a:gd name="connsiteX100" fmla="*/ 714375 w 4344841"/>
                  <a:gd name="connsiteY100" fmla="*/ 4781550 h 7783311"/>
                  <a:gd name="connsiteX101" fmla="*/ 723900 w 4344841"/>
                  <a:gd name="connsiteY101" fmla="*/ 4848225 h 7783311"/>
                  <a:gd name="connsiteX102" fmla="*/ 790575 w 4344841"/>
                  <a:gd name="connsiteY102" fmla="*/ 4914900 h 7783311"/>
                  <a:gd name="connsiteX103" fmla="*/ 809625 w 4344841"/>
                  <a:gd name="connsiteY103" fmla="*/ 4972050 h 7783311"/>
                  <a:gd name="connsiteX104" fmla="*/ 847725 w 4344841"/>
                  <a:gd name="connsiteY104" fmla="*/ 5057775 h 7783311"/>
                  <a:gd name="connsiteX105" fmla="*/ 885825 w 4344841"/>
                  <a:gd name="connsiteY105" fmla="*/ 5114925 h 7783311"/>
                  <a:gd name="connsiteX106" fmla="*/ 933450 w 4344841"/>
                  <a:gd name="connsiteY106" fmla="*/ 5153025 h 7783311"/>
                  <a:gd name="connsiteX107" fmla="*/ 942975 w 4344841"/>
                  <a:gd name="connsiteY107" fmla="*/ 5200650 h 7783311"/>
                  <a:gd name="connsiteX108" fmla="*/ 942975 w 4344841"/>
                  <a:gd name="connsiteY108" fmla="*/ 5200650 h 7783311"/>
                  <a:gd name="connsiteX109" fmla="*/ 857250 w 4344841"/>
                  <a:gd name="connsiteY109" fmla="*/ 5267325 h 7783311"/>
                  <a:gd name="connsiteX110" fmla="*/ 952500 w 4344841"/>
                  <a:gd name="connsiteY110" fmla="*/ 5305425 h 7783311"/>
                  <a:gd name="connsiteX111" fmla="*/ 1019175 w 4344841"/>
                  <a:gd name="connsiteY111" fmla="*/ 5362575 h 7783311"/>
                  <a:gd name="connsiteX112" fmla="*/ 981075 w 4344841"/>
                  <a:gd name="connsiteY112" fmla="*/ 5448300 h 7783311"/>
                  <a:gd name="connsiteX113" fmla="*/ 923925 w 4344841"/>
                  <a:gd name="connsiteY113" fmla="*/ 5486400 h 7783311"/>
                  <a:gd name="connsiteX114" fmla="*/ 952500 w 4344841"/>
                  <a:gd name="connsiteY114" fmla="*/ 5572125 h 7783311"/>
                  <a:gd name="connsiteX115" fmla="*/ 933450 w 4344841"/>
                  <a:gd name="connsiteY115" fmla="*/ 5667375 h 7783311"/>
                  <a:gd name="connsiteX116" fmla="*/ 933450 w 4344841"/>
                  <a:gd name="connsiteY116" fmla="*/ 5667375 h 7783311"/>
                  <a:gd name="connsiteX117" fmla="*/ 866775 w 4344841"/>
                  <a:gd name="connsiteY117" fmla="*/ 5648324 h 7783311"/>
                  <a:gd name="connsiteX118" fmla="*/ 933450 w 4344841"/>
                  <a:gd name="connsiteY118" fmla="*/ 5743574 h 7783311"/>
                  <a:gd name="connsiteX119" fmla="*/ 981075 w 4344841"/>
                  <a:gd name="connsiteY119" fmla="*/ 5857874 h 7783311"/>
                  <a:gd name="connsiteX120" fmla="*/ 1219200 w 4344841"/>
                  <a:gd name="connsiteY120" fmla="*/ 5905499 h 7783311"/>
                  <a:gd name="connsiteX121" fmla="*/ 1295400 w 4344841"/>
                  <a:gd name="connsiteY121" fmla="*/ 6038849 h 7783311"/>
                  <a:gd name="connsiteX122" fmla="*/ 1343025 w 4344841"/>
                  <a:gd name="connsiteY122" fmla="*/ 5953124 h 7783311"/>
                  <a:gd name="connsiteX123" fmla="*/ 1495425 w 4344841"/>
                  <a:gd name="connsiteY123" fmla="*/ 6076949 h 7783311"/>
                  <a:gd name="connsiteX124" fmla="*/ 1609725 w 4344841"/>
                  <a:gd name="connsiteY124" fmla="*/ 6181724 h 7783311"/>
                  <a:gd name="connsiteX125" fmla="*/ 1743075 w 4344841"/>
                  <a:gd name="connsiteY125" fmla="*/ 6353174 h 7783311"/>
                  <a:gd name="connsiteX126" fmla="*/ 1838325 w 4344841"/>
                  <a:gd name="connsiteY126" fmla="*/ 6391274 h 7783311"/>
                  <a:gd name="connsiteX127" fmla="*/ 1914525 w 4344841"/>
                  <a:gd name="connsiteY127" fmla="*/ 6400799 h 7783311"/>
                  <a:gd name="connsiteX128" fmla="*/ 2057400 w 4344841"/>
                  <a:gd name="connsiteY128" fmla="*/ 6486524 h 7783311"/>
                  <a:gd name="connsiteX129" fmla="*/ 2057400 w 4344841"/>
                  <a:gd name="connsiteY129" fmla="*/ 6629399 h 7783311"/>
                  <a:gd name="connsiteX130" fmla="*/ 2124075 w 4344841"/>
                  <a:gd name="connsiteY130" fmla="*/ 6648449 h 7783311"/>
                  <a:gd name="connsiteX131" fmla="*/ 2209800 w 4344841"/>
                  <a:gd name="connsiteY131" fmla="*/ 6677024 h 7783311"/>
                  <a:gd name="connsiteX132" fmla="*/ 2352675 w 4344841"/>
                  <a:gd name="connsiteY132" fmla="*/ 6915149 h 7783311"/>
                  <a:gd name="connsiteX133" fmla="*/ 2533650 w 4344841"/>
                  <a:gd name="connsiteY133" fmla="*/ 7219949 h 7783311"/>
                  <a:gd name="connsiteX134" fmla="*/ 2676525 w 4344841"/>
                  <a:gd name="connsiteY134" fmla="*/ 7696200 h 7783311"/>
                  <a:gd name="connsiteX135" fmla="*/ 4067175 w 4344841"/>
                  <a:gd name="connsiteY135" fmla="*/ 7419974 h 7783311"/>
                  <a:gd name="connsiteX136" fmla="*/ 4343400 w 4344841"/>
                  <a:gd name="connsiteY136" fmla="*/ 6457949 h 7783311"/>
                  <a:gd name="connsiteX137" fmla="*/ 4010025 w 4344841"/>
                  <a:gd name="connsiteY137" fmla="*/ 5686425 h 7783311"/>
                  <a:gd name="connsiteX138" fmla="*/ 2000250 w 4344841"/>
                  <a:gd name="connsiteY138" fmla="*/ 2714625 h 7783311"/>
                  <a:gd name="connsiteX139" fmla="*/ 2533650 w 4344841"/>
                  <a:gd name="connsiteY139" fmla="*/ 609600 h 7783311"/>
                  <a:gd name="connsiteX140" fmla="*/ 438150 w 4344841"/>
                  <a:gd name="connsiteY140" fmla="*/ 0 h 7783311"/>
                  <a:gd name="connsiteX0" fmla="*/ 438150 w 4344841"/>
                  <a:gd name="connsiteY0" fmla="*/ 0 h 7783311"/>
                  <a:gd name="connsiteX1" fmla="*/ 390525 w 4344841"/>
                  <a:gd name="connsiteY1" fmla="*/ 85725 h 7783311"/>
                  <a:gd name="connsiteX2" fmla="*/ 342900 w 4344841"/>
                  <a:gd name="connsiteY2" fmla="*/ 114300 h 7783311"/>
                  <a:gd name="connsiteX3" fmla="*/ 371475 w 4344841"/>
                  <a:gd name="connsiteY3" fmla="*/ 180975 h 7783311"/>
                  <a:gd name="connsiteX4" fmla="*/ 409575 w 4344841"/>
                  <a:gd name="connsiteY4" fmla="*/ 190500 h 7783311"/>
                  <a:gd name="connsiteX5" fmla="*/ 419100 w 4344841"/>
                  <a:gd name="connsiteY5" fmla="*/ 314325 h 7783311"/>
                  <a:gd name="connsiteX6" fmla="*/ 361950 w 4344841"/>
                  <a:gd name="connsiteY6" fmla="*/ 438150 h 7783311"/>
                  <a:gd name="connsiteX7" fmla="*/ 314325 w 4344841"/>
                  <a:gd name="connsiteY7" fmla="*/ 542925 h 7783311"/>
                  <a:gd name="connsiteX8" fmla="*/ 266700 w 4344841"/>
                  <a:gd name="connsiteY8" fmla="*/ 609600 h 7783311"/>
                  <a:gd name="connsiteX9" fmla="*/ 238125 w 4344841"/>
                  <a:gd name="connsiteY9" fmla="*/ 695325 h 7783311"/>
                  <a:gd name="connsiteX10" fmla="*/ 200025 w 4344841"/>
                  <a:gd name="connsiteY10" fmla="*/ 733425 h 7783311"/>
                  <a:gd name="connsiteX11" fmla="*/ 228600 w 4344841"/>
                  <a:gd name="connsiteY11" fmla="*/ 800100 h 7783311"/>
                  <a:gd name="connsiteX12" fmla="*/ 142875 w 4344841"/>
                  <a:gd name="connsiteY12" fmla="*/ 885825 h 7783311"/>
                  <a:gd name="connsiteX13" fmla="*/ 76200 w 4344841"/>
                  <a:gd name="connsiteY13" fmla="*/ 904875 h 7783311"/>
                  <a:gd name="connsiteX14" fmla="*/ 9525 w 4344841"/>
                  <a:gd name="connsiteY14" fmla="*/ 1038225 h 7783311"/>
                  <a:gd name="connsiteX15" fmla="*/ 0 w 4344841"/>
                  <a:gd name="connsiteY15" fmla="*/ 1076325 h 7783311"/>
                  <a:gd name="connsiteX16" fmla="*/ 0 w 4344841"/>
                  <a:gd name="connsiteY16" fmla="*/ 1133475 h 7783311"/>
                  <a:gd name="connsiteX17" fmla="*/ 19050 w 4344841"/>
                  <a:gd name="connsiteY17" fmla="*/ 1228725 h 7783311"/>
                  <a:gd name="connsiteX18" fmla="*/ 142875 w 4344841"/>
                  <a:gd name="connsiteY18" fmla="*/ 1457325 h 7783311"/>
                  <a:gd name="connsiteX19" fmla="*/ 142875 w 4344841"/>
                  <a:gd name="connsiteY19" fmla="*/ 1571625 h 7783311"/>
                  <a:gd name="connsiteX20" fmla="*/ 161925 w 4344841"/>
                  <a:gd name="connsiteY20" fmla="*/ 1724025 h 7783311"/>
                  <a:gd name="connsiteX21" fmla="*/ 114300 w 4344841"/>
                  <a:gd name="connsiteY21" fmla="*/ 1819275 h 7783311"/>
                  <a:gd name="connsiteX22" fmla="*/ 38100 w 4344841"/>
                  <a:gd name="connsiteY22" fmla="*/ 1943100 h 7783311"/>
                  <a:gd name="connsiteX23" fmla="*/ 85725 w 4344841"/>
                  <a:gd name="connsiteY23" fmla="*/ 2057400 h 7783311"/>
                  <a:gd name="connsiteX24" fmla="*/ 38100 w 4344841"/>
                  <a:gd name="connsiteY24" fmla="*/ 2162175 h 7783311"/>
                  <a:gd name="connsiteX25" fmla="*/ 28575 w 4344841"/>
                  <a:gd name="connsiteY25" fmla="*/ 2200275 h 7783311"/>
                  <a:gd name="connsiteX26" fmla="*/ 85725 w 4344841"/>
                  <a:gd name="connsiteY26" fmla="*/ 2333625 h 7783311"/>
                  <a:gd name="connsiteX27" fmla="*/ 152400 w 4344841"/>
                  <a:gd name="connsiteY27" fmla="*/ 2438400 h 7783311"/>
                  <a:gd name="connsiteX28" fmla="*/ 180975 w 4344841"/>
                  <a:gd name="connsiteY28" fmla="*/ 2495550 h 7783311"/>
                  <a:gd name="connsiteX29" fmla="*/ 209550 w 4344841"/>
                  <a:gd name="connsiteY29" fmla="*/ 2581275 h 7783311"/>
                  <a:gd name="connsiteX30" fmla="*/ 285750 w 4344841"/>
                  <a:gd name="connsiteY30" fmla="*/ 2667000 h 7783311"/>
                  <a:gd name="connsiteX31" fmla="*/ 247650 w 4344841"/>
                  <a:gd name="connsiteY31" fmla="*/ 2743200 h 7783311"/>
                  <a:gd name="connsiteX32" fmla="*/ 314325 w 4344841"/>
                  <a:gd name="connsiteY32" fmla="*/ 2828925 h 7783311"/>
                  <a:gd name="connsiteX33" fmla="*/ 323850 w 4344841"/>
                  <a:gd name="connsiteY33" fmla="*/ 2914650 h 7783311"/>
                  <a:gd name="connsiteX34" fmla="*/ 304800 w 4344841"/>
                  <a:gd name="connsiteY34" fmla="*/ 2962275 h 7783311"/>
                  <a:gd name="connsiteX35" fmla="*/ 266700 w 4344841"/>
                  <a:gd name="connsiteY35" fmla="*/ 2914650 h 7783311"/>
                  <a:gd name="connsiteX36" fmla="*/ 238125 w 4344841"/>
                  <a:gd name="connsiteY36" fmla="*/ 2895600 h 7783311"/>
                  <a:gd name="connsiteX37" fmla="*/ 428625 w 4344841"/>
                  <a:gd name="connsiteY37" fmla="*/ 3105150 h 7783311"/>
                  <a:gd name="connsiteX38" fmla="*/ 466725 w 4344841"/>
                  <a:gd name="connsiteY38" fmla="*/ 3057525 h 7783311"/>
                  <a:gd name="connsiteX39" fmla="*/ 495300 w 4344841"/>
                  <a:gd name="connsiteY39" fmla="*/ 2981325 h 7783311"/>
                  <a:gd name="connsiteX40" fmla="*/ 523875 w 4344841"/>
                  <a:gd name="connsiteY40" fmla="*/ 2914650 h 7783311"/>
                  <a:gd name="connsiteX41" fmla="*/ 619125 w 4344841"/>
                  <a:gd name="connsiteY41" fmla="*/ 2914650 h 7783311"/>
                  <a:gd name="connsiteX42" fmla="*/ 647700 w 4344841"/>
                  <a:gd name="connsiteY42" fmla="*/ 2952750 h 7783311"/>
                  <a:gd name="connsiteX43" fmla="*/ 647700 w 4344841"/>
                  <a:gd name="connsiteY43" fmla="*/ 3009900 h 7783311"/>
                  <a:gd name="connsiteX44" fmla="*/ 742950 w 4344841"/>
                  <a:gd name="connsiteY44" fmla="*/ 3009900 h 7783311"/>
                  <a:gd name="connsiteX45" fmla="*/ 771525 w 4344841"/>
                  <a:gd name="connsiteY45" fmla="*/ 2981325 h 7783311"/>
                  <a:gd name="connsiteX46" fmla="*/ 847725 w 4344841"/>
                  <a:gd name="connsiteY46" fmla="*/ 3067050 h 7783311"/>
                  <a:gd name="connsiteX47" fmla="*/ 885825 w 4344841"/>
                  <a:gd name="connsiteY47" fmla="*/ 3038475 h 7783311"/>
                  <a:gd name="connsiteX48" fmla="*/ 971550 w 4344841"/>
                  <a:gd name="connsiteY48" fmla="*/ 2990850 h 7783311"/>
                  <a:gd name="connsiteX49" fmla="*/ 981075 w 4344841"/>
                  <a:gd name="connsiteY49" fmla="*/ 3067050 h 7783311"/>
                  <a:gd name="connsiteX50" fmla="*/ 1028700 w 4344841"/>
                  <a:gd name="connsiteY50" fmla="*/ 3114675 h 7783311"/>
                  <a:gd name="connsiteX51" fmla="*/ 1076325 w 4344841"/>
                  <a:gd name="connsiteY51" fmla="*/ 3171825 h 7783311"/>
                  <a:gd name="connsiteX52" fmla="*/ 1076325 w 4344841"/>
                  <a:gd name="connsiteY52" fmla="*/ 3171825 h 7783311"/>
                  <a:gd name="connsiteX53" fmla="*/ 1095375 w 4344841"/>
                  <a:gd name="connsiteY53" fmla="*/ 3248025 h 7783311"/>
                  <a:gd name="connsiteX54" fmla="*/ 1038225 w 4344841"/>
                  <a:gd name="connsiteY54" fmla="*/ 3248025 h 7783311"/>
                  <a:gd name="connsiteX55" fmla="*/ 971550 w 4344841"/>
                  <a:gd name="connsiteY55" fmla="*/ 3190875 h 7783311"/>
                  <a:gd name="connsiteX56" fmla="*/ 990600 w 4344841"/>
                  <a:gd name="connsiteY56" fmla="*/ 3162300 h 7783311"/>
                  <a:gd name="connsiteX57" fmla="*/ 962025 w 4344841"/>
                  <a:gd name="connsiteY57" fmla="*/ 3143250 h 7783311"/>
                  <a:gd name="connsiteX58" fmla="*/ 923925 w 4344841"/>
                  <a:gd name="connsiteY58" fmla="*/ 3181350 h 7783311"/>
                  <a:gd name="connsiteX59" fmla="*/ 800100 w 4344841"/>
                  <a:gd name="connsiteY59" fmla="*/ 3143250 h 7783311"/>
                  <a:gd name="connsiteX60" fmla="*/ 742950 w 4344841"/>
                  <a:gd name="connsiteY60" fmla="*/ 3105150 h 7783311"/>
                  <a:gd name="connsiteX61" fmla="*/ 676275 w 4344841"/>
                  <a:gd name="connsiteY61" fmla="*/ 3105150 h 7783311"/>
                  <a:gd name="connsiteX62" fmla="*/ 619125 w 4344841"/>
                  <a:gd name="connsiteY62" fmla="*/ 3086100 h 7783311"/>
                  <a:gd name="connsiteX63" fmla="*/ 552450 w 4344841"/>
                  <a:gd name="connsiteY63" fmla="*/ 3076575 h 7783311"/>
                  <a:gd name="connsiteX64" fmla="*/ 561975 w 4344841"/>
                  <a:gd name="connsiteY64" fmla="*/ 3152775 h 7783311"/>
                  <a:gd name="connsiteX65" fmla="*/ 590550 w 4344841"/>
                  <a:gd name="connsiteY65" fmla="*/ 3200400 h 7783311"/>
                  <a:gd name="connsiteX66" fmla="*/ 590550 w 4344841"/>
                  <a:gd name="connsiteY66" fmla="*/ 3257550 h 7783311"/>
                  <a:gd name="connsiteX67" fmla="*/ 638175 w 4344841"/>
                  <a:gd name="connsiteY67" fmla="*/ 3314700 h 7783311"/>
                  <a:gd name="connsiteX68" fmla="*/ 609600 w 4344841"/>
                  <a:gd name="connsiteY68" fmla="*/ 3400425 h 7783311"/>
                  <a:gd name="connsiteX69" fmla="*/ 657225 w 4344841"/>
                  <a:gd name="connsiteY69" fmla="*/ 3476625 h 7783311"/>
                  <a:gd name="connsiteX70" fmla="*/ 695325 w 4344841"/>
                  <a:gd name="connsiteY70" fmla="*/ 3514725 h 7783311"/>
                  <a:gd name="connsiteX71" fmla="*/ 695325 w 4344841"/>
                  <a:gd name="connsiteY71" fmla="*/ 3514725 h 7783311"/>
                  <a:gd name="connsiteX72" fmla="*/ 571500 w 4344841"/>
                  <a:gd name="connsiteY72" fmla="*/ 3514725 h 7783311"/>
                  <a:gd name="connsiteX73" fmla="*/ 542925 w 4344841"/>
                  <a:gd name="connsiteY73" fmla="*/ 3419475 h 7783311"/>
                  <a:gd name="connsiteX74" fmla="*/ 504825 w 4344841"/>
                  <a:gd name="connsiteY74" fmla="*/ 3390900 h 7783311"/>
                  <a:gd name="connsiteX75" fmla="*/ 476250 w 4344841"/>
                  <a:gd name="connsiteY75" fmla="*/ 3343275 h 7783311"/>
                  <a:gd name="connsiteX76" fmla="*/ 476250 w 4344841"/>
                  <a:gd name="connsiteY76" fmla="*/ 3228975 h 7783311"/>
                  <a:gd name="connsiteX77" fmla="*/ 438150 w 4344841"/>
                  <a:gd name="connsiteY77" fmla="*/ 3190875 h 7783311"/>
                  <a:gd name="connsiteX78" fmla="*/ 447675 w 4344841"/>
                  <a:gd name="connsiteY78" fmla="*/ 3286125 h 7783311"/>
                  <a:gd name="connsiteX79" fmla="*/ 400050 w 4344841"/>
                  <a:gd name="connsiteY79" fmla="*/ 3371850 h 7783311"/>
                  <a:gd name="connsiteX80" fmla="*/ 409575 w 4344841"/>
                  <a:gd name="connsiteY80" fmla="*/ 3400425 h 7783311"/>
                  <a:gd name="connsiteX81" fmla="*/ 419100 w 4344841"/>
                  <a:gd name="connsiteY81" fmla="*/ 3429000 h 7783311"/>
                  <a:gd name="connsiteX82" fmla="*/ 419100 w 4344841"/>
                  <a:gd name="connsiteY82" fmla="*/ 3505200 h 7783311"/>
                  <a:gd name="connsiteX83" fmla="*/ 400050 w 4344841"/>
                  <a:gd name="connsiteY83" fmla="*/ 3600450 h 7783311"/>
                  <a:gd name="connsiteX84" fmla="*/ 428625 w 4344841"/>
                  <a:gd name="connsiteY84" fmla="*/ 3686175 h 7783311"/>
                  <a:gd name="connsiteX85" fmla="*/ 504825 w 4344841"/>
                  <a:gd name="connsiteY85" fmla="*/ 3810000 h 7783311"/>
                  <a:gd name="connsiteX86" fmla="*/ 590550 w 4344841"/>
                  <a:gd name="connsiteY86" fmla="*/ 3838575 h 7783311"/>
                  <a:gd name="connsiteX87" fmla="*/ 657225 w 4344841"/>
                  <a:gd name="connsiteY87" fmla="*/ 3876675 h 7783311"/>
                  <a:gd name="connsiteX88" fmla="*/ 666750 w 4344841"/>
                  <a:gd name="connsiteY88" fmla="*/ 3990975 h 7783311"/>
                  <a:gd name="connsiteX89" fmla="*/ 666750 w 4344841"/>
                  <a:gd name="connsiteY89" fmla="*/ 4057650 h 7783311"/>
                  <a:gd name="connsiteX90" fmla="*/ 657225 w 4344841"/>
                  <a:gd name="connsiteY90" fmla="*/ 4124325 h 7783311"/>
                  <a:gd name="connsiteX91" fmla="*/ 590550 w 4344841"/>
                  <a:gd name="connsiteY91" fmla="*/ 4152900 h 7783311"/>
                  <a:gd name="connsiteX92" fmla="*/ 504825 w 4344841"/>
                  <a:gd name="connsiteY92" fmla="*/ 4152900 h 7783311"/>
                  <a:gd name="connsiteX93" fmla="*/ 514350 w 4344841"/>
                  <a:gd name="connsiteY93" fmla="*/ 4229100 h 7783311"/>
                  <a:gd name="connsiteX94" fmla="*/ 514350 w 4344841"/>
                  <a:gd name="connsiteY94" fmla="*/ 4305300 h 7783311"/>
                  <a:gd name="connsiteX95" fmla="*/ 542925 w 4344841"/>
                  <a:gd name="connsiteY95" fmla="*/ 4410075 h 7783311"/>
                  <a:gd name="connsiteX96" fmla="*/ 666750 w 4344841"/>
                  <a:gd name="connsiteY96" fmla="*/ 4514850 h 7783311"/>
                  <a:gd name="connsiteX97" fmla="*/ 647700 w 4344841"/>
                  <a:gd name="connsiteY97" fmla="*/ 4581525 h 7783311"/>
                  <a:gd name="connsiteX98" fmla="*/ 695325 w 4344841"/>
                  <a:gd name="connsiteY98" fmla="*/ 4638675 h 7783311"/>
                  <a:gd name="connsiteX99" fmla="*/ 685800 w 4344841"/>
                  <a:gd name="connsiteY99" fmla="*/ 4724400 h 7783311"/>
                  <a:gd name="connsiteX100" fmla="*/ 714375 w 4344841"/>
                  <a:gd name="connsiteY100" fmla="*/ 4781550 h 7783311"/>
                  <a:gd name="connsiteX101" fmla="*/ 723900 w 4344841"/>
                  <a:gd name="connsiteY101" fmla="*/ 4848225 h 7783311"/>
                  <a:gd name="connsiteX102" fmla="*/ 790575 w 4344841"/>
                  <a:gd name="connsiteY102" fmla="*/ 4914900 h 7783311"/>
                  <a:gd name="connsiteX103" fmla="*/ 809625 w 4344841"/>
                  <a:gd name="connsiteY103" fmla="*/ 4972050 h 7783311"/>
                  <a:gd name="connsiteX104" fmla="*/ 847725 w 4344841"/>
                  <a:gd name="connsiteY104" fmla="*/ 5057775 h 7783311"/>
                  <a:gd name="connsiteX105" fmla="*/ 885825 w 4344841"/>
                  <a:gd name="connsiteY105" fmla="*/ 5114925 h 7783311"/>
                  <a:gd name="connsiteX106" fmla="*/ 933450 w 4344841"/>
                  <a:gd name="connsiteY106" fmla="*/ 5153025 h 7783311"/>
                  <a:gd name="connsiteX107" fmla="*/ 942975 w 4344841"/>
                  <a:gd name="connsiteY107" fmla="*/ 5200650 h 7783311"/>
                  <a:gd name="connsiteX108" fmla="*/ 942975 w 4344841"/>
                  <a:gd name="connsiteY108" fmla="*/ 5200650 h 7783311"/>
                  <a:gd name="connsiteX109" fmla="*/ 857250 w 4344841"/>
                  <a:gd name="connsiteY109" fmla="*/ 5267325 h 7783311"/>
                  <a:gd name="connsiteX110" fmla="*/ 952500 w 4344841"/>
                  <a:gd name="connsiteY110" fmla="*/ 5305425 h 7783311"/>
                  <a:gd name="connsiteX111" fmla="*/ 1019175 w 4344841"/>
                  <a:gd name="connsiteY111" fmla="*/ 5362575 h 7783311"/>
                  <a:gd name="connsiteX112" fmla="*/ 981075 w 4344841"/>
                  <a:gd name="connsiteY112" fmla="*/ 5448300 h 7783311"/>
                  <a:gd name="connsiteX113" fmla="*/ 923925 w 4344841"/>
                  <a:gd name="connsiteY113" fmla="*/ 5486400 h 7783311"/>
                  <a:gd name="connsiteX114" fmla="*/ 952500 w 4344841"/>
                  <a:gd name="connsiteY114" fmla="*/ 5572125 h 7783311"/>
                  <a:gd name="connsiteX115" fmla="*/ 933450 w 4344841"/>
                  <a:gd name="connsiteY115" fmla="*/ 5667375 h 7783311"/>
                  <a:gd name="connsiteX116" fmla="*/ 933450 w 4344841"/>
                  <a:gd name="connsiteY116" fmla="*/ 5667375 h 7783311"/>
                  <a:gd name="connsiteX117" fmla="*/ 866775 w 4344841"/>
                  <a:gd name="connsiteY117" fmla="*/ 5648324 h 7783311"/>
                  <a:gd name="connsiteX118" fmla="*/ 933450 w 4344841"/>
                  <a:gd name="connsiteY118" fmla="*/ 5743574 h 7783311"/>
                  <a:gd name="connsiteX119" fmla="*/ 981075 w 4344841"/>
                  <a:gd name="connsiteY119" fmla="*/ 5857874 h 7783311"/>
                  <a:gd name="connsiteX120" fmla="*/ 1219200 w 4344841"/>
                  <a:gd name="connsiteY120" fmla="*/ 5905499 h 7783311"/>
                  <a:gd name="connsiteX121" fmla="*/ 1295400 w 4344841"/>
                  <a:gd name="connsiteY121" fmla="*/ 6038849 h 7783311"/>
                  <a:gd name="connsiteX122" fmla="*/ 1343025 w 4344841"/>
                  <a:gd name="connsiteY122" fmla="*/ 5953124 h 7783311"/>
                  <a:gd name="connsiteX123" fmla="*/ 1495425 w 4344841"/>
                  <a:gd name="connsiteY123" fmla="*/ 6076949 h 7783311"/>
                  <a:gd name="connsiteX124" fmla="*/ 1609725 w 4344841"/>
                  <a:gd name="connsiteY124" fmla="*/ 6181724 h 7783311"/>
                  <a:gd name="connsiteX125" fmla="*/ 1743075 w 4344841"/>
                  <a:gd name="connsiteY125" fmla="*/ 6353174 h 7783311"/>
                  <a:gd name="connsiteX126" fmla="*/ 1838325 w 4344841"/>
                  <a:gd name="connsiteY126" fmla="*/ 6391274 h 7783311"/>
                  <a:gd name="connsiteX127" fmla="*/ 1914525 w 4344841"/>
                  <a:gd name="connsiteY127" fmla="*/ 6400799 h 7783311"/>
                  <a:gd name="connsiteX128" fmla="*/ 2057400 w 4344841"/>
                  <a:gd name="connsiteY128" fmla="*/ 6486524 h 7783311"/>
                  <a:gd name="connsiteX129" fmla="*/ 2057400 w 4344841"/>
                  <a:gd name="connsiteY129" fmla="*/ 6629399 h 7783311"/>
                  <a:gd name="connsiteX130" fmla="*/ 2124075 w 4344841"/>
                  <a:gd name="connsiteY130" fmla="*/ 6648449 h 7783311"/>
                  <a:gd name="connsiteX131" fmla="*/ 2209800 w 4344841"/>
                  <a:gd name="connsiteY131" fmla="*/ 6677024 h 7783311"/>
                  <a:gd name="connsiteX132" fmla="*/ 2352675 w 4344841"/>
                  <a:gd name="connsiteY132" fmla="*/ 6915149 h 7783311"/>
                  <a:gd name="connsiteX133" fmla="*/ 2457450 w 4344841"/>
                  <a:gd name="connsiteY133" fmla="*/ 7000874 h 7783311"/>
                  <a:gd name="connsiteX134" fmla="*/ 2533650 w 4344841"/>
                  <a:gd name="connsiteY134" fmla="*/ 7219949 h 7783311"/>
                  <a:gd name="connsiteX135" fmla="*/ 2676525 w 4344841"/>
                  <a:gd name="connsiteY135" fmla="*/ 7696200 h 7783311"/>
                  <a:gd name="connsiteX136" fmla="*/ 4067175 w 4344841"/>
                  <a:gd name="connsiteY136" fmla="*/ 7419974 h 7783311"/>
                  <a:gd name="connsiteX137" fmla="*/ 4343400 w 4344841"/>
                  <a:gd name="connsiteY137" fmla="*/ 6457949 h 7783311"/>
                  <a:gd name="connsiteX138" fmla="*/ 4010025 w 4344841"/>
                  <a:gd name="connsiteY138" fmla="*/ 5686425 h 7783311"/>
                  <a:gd name="connsiteX139" fmla="*/ 2000250 w 4344841"/>
                  <a:gd name="connsiteY139" fmla="*/ 2714625 h 7783311"/>
                  <a:gd name="connsiteX140" fmla="*/ 2533650 w 4344841"/>
                  <a:gd name="connsiteY140" fmla="*/ 609600 h 7783311"/>
                  <a:gd name="connsiteX141" fmla="*/ 438150 w 4344841"/>
                  <a:gd name="connsiteY141" fmla="*/ 0 h 7783311"/>
                  <a:gd name="connsiteX0" fmla="*/ 438150 w 4344841"/>
                  <a:gd name="connsiteY0" fmla="*/ 0 h 7783311"/>
                  <a:gd name="connsiteX1" fmla="*/ 390525 w 4344841"/>
                  <a:gd name="connsiteY1" fmla="*/ 85725 h 7783311"/>
                  <a:gd name="connsiteX2" fmla="*/ 342900 w 4344841"/>
                  <a:gd name="connsiteY2" fmla="*/ 114300 h 7783311"/>
                  <a:gd name="connsiteX3" fmla="*/ 371475 w 4344841"/>
                  <a:gd name="connsiteY3" fmla="*/ 180975 h 7783311"/>
                  <a:gd name="connsiteX4" fmla="*/ 409575 w 4344841"/>
                  <a:gd name="connsiteY4" fmla="*/ 190500 h 7783311"/>
                  <a:gd name="connsiteX5" fmla="*/ 419100 w 4344841"/>
                  <a:gd name="connsiteY5" fmla="*/ 314325 h 7783311"/>
                  <a:gd name="connsiteX6" fmla="*/ 361950 w 4344841"/>
                  <a:gd name="connsiteY6" fmla="*/ 438150 h 7783311"/>
                  <a:gd name="connsiteX7" fmla="*/ 314325 w 4344841"/>
                  <a:gd name="connsiteY7" fmla="*/ 542925 h 7783311"/>
                  <a:gd name="connsiteX8" fmla="*/ 266700 w 4344841"/>
                  <a:gd name="connsiteY8" fmla="*/ 609600 h 7783311"/>
                  <a:gd name="connsiteX9" fmla="*/ 238125 w 4344841"/>
                  <a:gd name="connsiteY9" fmla="*/ 695325 h 7783311"/>
                  <a:gd name="connsiteX10" fmla="*/ 200025 w 4344841"/>
                  <a:gd name="connsiteY10" fmla="*/ 733425 h 7783311"/>
                  <a:gd name="connsiteX11" fmla="*/ 228600 w 4344841"/>
                  <a:gd name="connsiteY11" fmla="*/ 800100 h 7783311"/>
                  <a:gd name="connsiteX12" fmla="*/ 142875 w 4344841"/>
                  <a:gd name="connsiteY12" fmla="*/ 885825 h 7783311"/>
                  <a:gd name="connsiteX13" fmla="*/ 76200 w 4344841"/>
                  <a:gd name="connsiteY13" fmla="*/ 904875 h 7783311"/>
                  <a:gd name="connsiteX14" fmla="*/ 9525 w 4344841"/>
                  <a:gd name="connsiteY14" fmla="*/ 1038225 h 7783311"/>
                  <a:gd name="connsiteX15" fmla="*/ 0 w 4344841"/>
                  <a:gd name="connsiteY15" fmla="*/ 1076325 h 7783311"/>
                  <a:gd name="connsiteX16" fmla="*/ 0 w 4344841"/>
                  <a:gd name="connsiteY16" fmla="*/ 1133475 h 7783311"/>
                  <a:gd name="connsiteX17" fmla="*/ 19050 w 4344841"/>
                  <a:gd name="connsiteY17" fmla="*/ 1228725 h 7783311"/>
                  <a:gd name="connsiteX18" fmla="*/ 142875 w 4344841"/>
                  <a:gd name="connsiteY18" fmla="*/ 1457325 h 7783311"/>
                  <a:gd name="connsiteX19" fmla="*/ 142875 w 4344841"/>
                  <a:gd name="connsiteY19" fmla="*/ 1571625 h 7783311"/>
                  <a:gd name="connsiteX20" fmla="*/ 161925 w 4344841"/>
                  <a:gd name="connsiteY20" fmla="*/ 1724025 h 7783311"/>
                  <a:gd name="connsiteX21" fmla="*/ 114300 w 4344841"/>
                  <a:gd name="connsiteY21" fmla="*/ 1819275 h 7783311"/>
                  <a:gd name="connsiteX22" fmla="*/ 38100 w 4344841"/>
                  <a:gd name="connsiteY22" fmla="*/ 1943100 h 7783311"/>
                  <a:gd name="connsiteX23" fmla="*/ 85725 w 4344841"/>
                  <a:gd name="connsiteY23" fmla="*/ 2057400 h 7783311"/>
                  <a:gd name="connsiteX24" fmla="*/ 38100 w 4344841"/>
                  <a:gd name="connsiteY24" fmla="*/ 2162175 h 7783311"/>
                  <a:gd name="connsiteX25" fmla="*/ 28575 w 4344841"/>
                  <a:gd name="connsiteY25" fmla="*/ 2200275 h 7783311"/>
                  <a:gd name="connsiteX26" fmla="*/ 85725 w 4344841"/>
                  <a:gd name="connsiteY26" fmla="*/ 2333625 h 7783311"/>
                  <a:gd name="connsiteX27" fmla="*/ 152400 w 4344841"/>
                  <a:gd name="connsiteY27" fmla="*/ 2438400 h 7783311"/>
                  <a:gd name="connsiteX28" fmla="*/ 180975 w 4344841"/>
                  <a:gd name="connsiteY28" fmla="*/ 2495550 h 7783311"/>
                  <a:gd name="connsiteX29" fmla="*/ 209550 w 4344841"/>
                  <a:gd name="connsiteY29" fmla="*/ 2581275 h 7783311"/>
                  <a:gd name="connsiteX30" fmla="*/ 285750 w 4344841"/>
                  <a:gd name="connsiteY30" fmla="*/ 2667000 h 7783311"/>
                  <a:gd name="connsiteX31" fmla="*/ 247650 w 4344841"/>
                  <a:gd name="connsiteY31" fmla="*/ 2743200 h 7783311"/>
                  <a:gd name="connsiteX32" fmla="*/ 314325 w 4344841"/>
                  <a:gd name="connsiteY32" fmla="*/ 2828925 h 7783311"/>
                  <a:gd name="connsiteX33" fmla="*/ 323850 w 4344841"/>
                  <a:gd name="connsiteY33" fmla="*/ 2914650 h 7783311"/>
                  <a:gd name="connsiteX34" fmla="*/ 304800 w 4344841"/>
                  <a:gd name="connsiteY34" fmla="*/ 2962275 h 7783311"/>
                  <a:gd name="connsiteX35" fmla="*/ 266700 w 4344841"/>
                  <a:gd name="connsiteY35" fmla="*/ 2914650 h 7783311"/>
                  <a:gd name="connsiteX36" fmla="*/ 238125 w 4344841"/>
                  <a:gd name="connsiteY36" fmla="*/ 2895600 h 7783311"/>
                  <a:gd name="connsiteX37" fmla="*/ 428625 w 4344841"/>
                  <a:gd name="connsiteY37" fmla="*/ 3105150 h 7783311"/>
                  <a:gd name="connsiteX38" fmla="*/ 466725 w 4344841"/>
                  <a:gd name="connsiteY38" fmla="*/ 3057525 h 7783311"/>
                  <a:gd name="connsiteX39" fmla="*/ 495300 w 4344841"/>
                  <a:gd name="connsiteY39" fmla="*/ 2981325 h 7783311"/>
                  <a:gd name="connsiteX40" fmla="*/ 523875 w 4344841"/>
                  <a:gd name="connsiteY40" fmla="*/ 2914650 h 7783311"/>
                  <a:gd name="connsiteX41" fmla="*/ 619125 w 4344841"/>
                  <a:gd name="connsiteY41" fmla="*/ 2914650 h 7783311"/>
                  <a:gd name="connsiteX42" fmla="*/ 647700 w 4344841"/>
                  <a:gd name="connsiteY42" fmla="*/ 2952750 h 7783311"/>
                  <a:gd name="connsiteX43" fmla="*/ 647700 w 4344841"/>
                  <a:gd name="connsiteY43" fmla="*/ 3009900 h 7783311"/>
                  <a:gd name="connsiteX44" fmla="*/ 742950 w 4344841"/>
                  <a:gd name="connsiteY44" fmla="*/ 3009900 h 7783311"/>
                  <a:gd name="connsiteX45" fmla="*/ 771525 w 4344841"/>
                  <a:gd name="connsiteY45" fmla="*/ 2981325 h 7783311"/>
                  <a:gd name="connsiteX46" fmla="*/ 847725 w 4344841"/>
                  <a:gd name="connsiteY46" fmla="*/ 3067050 h 7783311"/>
                  <a:gd name="connsiteX47" fmla="*/ 885825 w 4344841"/>
                  <a:gd name="connsiteY47" fmla="*/ 3038475 h 7783311"/>
                  <a:gd name="connsiteX48" fmla="*/ 971550 w 4344841"/>
                  <a:gd name="connsiteY48" fmla="*/ 2990850 h 7783311"/>
                  <a:gd name="connsiteX49" fmla="*/ 981075 w 4344841"/>
                  <a:gd name="connsiteY49" fmla="*/ 3067050 h 7783311"/>
                  <a:gd name="connsiteX50" fmla="*/ 1028700 w 4344841"/>
                  <a:gd name="connsiteY50" fmla="*/ 3114675 h 7783311"/>
                  <a:gd name="connsiteX51" fmla="*/ 1076325 w 4344841"/>
                  <a:gd name="connsiteY51" fmla="*/ 3171825 h 7783311"/>
                  <a:gd name="connsiteX52" fmla="*/ 1076325 w 4344841"/>
                  <a:gd name="connsiteY52" fmla="*/ 3171825 h 7783311"/>
                  <a:gd name="connsiteX53" fmla="*/ 1095375 w 4344841"/>
                  <a:gd name="connsiteY53" fmla="*/ 3248025 h 7783311"/>
                  <a:gd name="connsiteX54" fmla="*/ 1038225 w 4344841"/>
                  <a:gd name="connsiteY54" fmla="*/ 3248025 h 7783311"/>
                  <a:gd name="connsiteX55" fmla="*/ 971550 w 4344841"/>
                  <a:gd name="connsiteY55" fmla="*/ 3190875 h 7783311"/>
                  <a:gd name="connsiteX56" fmla="*/ 990600 w 4344841"/>
                  <a:gd name="connsiteY56" fmla="*/ 3162300 h 7783311"/>
                  <a:gd name="connsiteX57" fmla="*/ 962025 w 4344841"/>
                  <a:gd name="connsiteY57" fmla="*/ 3143250 h 7783311"/>
                  <a:gd name="connsiteX58" fmla="*/ 923925 w 4344841"/>
                  <a:gd name="connsiteY58" fmla="*/ 3181350 h 7783311"/>
                  <a:gd name="connsiteX59" fmla="*/ 800100 w 4344841"/>
                  <a:gd name="connsiteY59" fmla="*/ 3143250 h 7783311"/>
                  <a:gd name="connsiteX60" fmla="*/ 742950 w 4344841"/>
                  <a:gd name="connsiteY60" fmla="*/ 3105150 h 7783311"/>
                  <a:gd name="connsiteX61" fmla="*/ 676275 w 4344841"/>
                  <a:gd name="connsiteY61" fmla="*/ 3105150 h 7783311"/>
                  <a:gd name="connsiteX62" fmla="*/ 619125 w 4344841"/>
                  <a:gd name="connsiteY62" fmla="*/ 3086100 h 7783311"/>
                  <a:gd name="connsiteX63" fmla="*/ 552450 w 4344841"/>
                  <a:gd name="connsiteY63" fmla="*/ 3076575 h 7783311"/>
                  <a:gd name="connsiteX64" fmla="*/ 561975 w 4344841"/>
                  <a:gd name="connsiteY64" fmla="*/ 3152775 h 7783311"/>
                  <a:gd name="connsiteX65" fmla="*/ 590550 w 4344841"/>
                  <a:gd name="connsiteY65" fmla="*/ 3200400 h 7783311"/>
                  <a:gd name="connsiteX66" fmla="*/ 590550 w 4344841"/>
                  <a:gd name="connsiteY66" fmla="*/ 3257550 h 7783311"/>
                  <a:gd name="connsiteX67" fmla="*/ 638175 w 4344841"/>
                  <a:gd name="connsiteY67" fmla="*/ 3314700 h 7783311"/>
                  <a:gd name="connsiteX68" fmla="*/ 609600 w 4344841"/>
                  <a:gd name="connsiteY68" fmla="*/ 3400425 h 7783311"/>
                  <a:gd name="connsiteX69" fmla="*/ 657225 w 4344841"/>
                  <a:gd name="connsiteY69" fmla="*/ 3476625 h 7783311"/>
                  <a:gd name="connsiteX70" fmla="*/ 695325 w 4344841"/>
                  <a:gd name="connsiteY70" fmla="*/ 3514725 h 7783311"/>
                  <a:gd name="connsiteX71" fmla="*/ 695325 w 4344841"/>
                  <a:gd name="connsiteY71" fmla="*/ 3514725 h 7783311"/>
                  <a:gd name="connsiteX72" fmla="*/ 571500 w 4344841"/>
                  <a:gd name="connsiteY72" fmla="*/ 3514725 h 7783311"/>
                  <a:gd name="connsiteX73" fmla="*/ 542925 w 4344841"/>
                  <a:gd name="connsiteY73" fmla="*/ 3419475 h 7783311"/>
                  <a:gd name="connsiteX74" fmla="*/ 504825 w 4344841"/>
                  <a:gd name="connsiteY74" fmla="*/ 3390900 h 7783311"/>
                  <a:gd name="connsiteX75" fmla="*/ 476250 w 4344841"/>
                  <a:gd name="connsiteY75" fmla="*/ 3343275 h 7783311"/>
                  <a:gd name="connsiteX76" fmla="*/ 476250 w 4344841"/>
                  <a:gd name="connsiteY76" fmla="*/ 3228975 h 7783311"/>
                  <a:gd name="connsiteX77" fmla="*/ 438150 w 4344841"/>
                  <a:gd name="connsiteY77" fmla="*/ 3190875 h 7783311"/>
                  <a:gd name="connsiteX78" fmla="*/ 447675 w 4344841"/>
                  <a:gd name="connsiteY78" fmla="*/ 3286125 h 7783311"/>
                  <a:gd name="connsiteX79" fmla="*/ 400050 w 4344841"/>
                  <a:gd name="connsiteY79" fmla="*/ 3371850 h 7783311"/>
                  <a:gd name="connsiteX80" fmla="*/ 409575 w 4344841"/>
                  <a:gd name="connsiteY80" fmla="*/ 3400425 h 7783311"/>
                  <a:gd name="connsiteX81" fmla="*/ 419100 w 4344841"/>
                  <a:gd name="connsiteY81" fmla="*/ 3429000 h 7783311"/>
                  <a:gd name="connsiteX82" fmla="*/ 419100 w 4344841"/>
                  <a:gd name="connsiteY82" fmla="*/ 3505200 h 7783311"/>
                  <a:gd name="connsiteX83" fmla="*/ 400050 w 4344841"/>
                  <a:gd name="connsiteY83" fmla="*/ 3600450 h 7783311"/>
                  <a:gd name="connsiteX84" fmla="*/ 428625 w 4344841"/>
                  <a:gd name="connsiteY84" fmla="*/ 3686175 h 7783311"/>
                  <a:gd name="connsiteX85" fmla="*/ 504825 w 4344841"/>
                  <a:gd name="connsiteY85" fmla="*/ 3810000 h 7783311"/>
                  <a:gd name="connsiteX86" fmla="*/ 590550 w 4344841"/>
                  <a:gd name="connsiteY86" fmla="*/ 3838575 h 7783311"/>
                  <a:gd name="connsiteX87" fmla="*/ 657225 w 4344841"/>
                  <a:gd name="connsiteY87" fmla="*/ 3876675 h 7783311"/>
                  <a:gd name="connsiteX88" fmla="*/ 666750 w 4344841"/>
                  <a:gd name="connsiteY88" fmla="*/ 3990975 h 7783311"/>
                  <a:gd name="connsiteX89" fmla="*/ 666750 w 4344841"/>
                  <a:gd name="connsiteY89" fmla="*/ 4057650 h 7783311"/>
                  <a:gd name="connsiteX90" fmla="*/ 657225 w 4344841"/>
                  <a:gd name="connsiteY90" fmla="*/ 4124325 h 7783311"/>
                  <a:gd name="connsiteX91" fmla="*/ 590550 w 4344841"/>
                  <a:gd name="connsiteY91" fmla="*/ 4152900 h 7783311"/>
                  <a:gd name="connsiteX92" fmla="*/ 504825 w 4344841"/>
                  <a:gd name="connsiteY92" fmla="*/ 4152900 h 7783311"/>
                  <a:gd name="connsiteX93" fmla="*/ 514350 w 4344841"/>
                  <a:gd name="connsiteY93" fmla="*/ 4229100 h 7783311"/>
                  <a:gd name="connsiteX94" fmla="*/ 514350 w 4344841"/>
                  <a:gd name="connsiteY94" fmla="*/ 4305300 h 7783311"/>
                  <a:gd name="connsiteX95" fmla="*/ 542925 w 4344841"/>
                  <a:gd name="connsiteY95" fmla="*/ 4410075 h 7783311"/>
                  <a:gd name="connsiteX96" fmla="*/ 666750 w 4344841"/>
                  <a:gd name="connsiteY96" fmla="*/ 4514850 h 7783311"/>
                  <a:gd name="connsiteX97" fmla="*/ 647700 w 4344841"/>
                  <a:gd name="connsiteY97" fmla="*/ 4581525 h 7783311"/>
                  <a:gd name="connsiteX98" fmla="*/ 695325 w 4344841"/>
                  <a:gd name="connsiteY98" fmla="*/ 4638675 h 7783311"/>
                  <a:gd name="connsiteX99" fmla="*/ 685800 w 4344841"/>
                  <a:gd name="connsiteY99" fmla="*/ 4724400 h 7783311"/>
                  <a:gd name="connsiteX100" fmla="*/ 714375 w 4344841"/>
                  <a:gd name="connsiteY100" fmla="*/ 4781550 h 7783311"/>
                  <a:gd name="connsiteX101" fmla="*/ 723900 w 4344841"/>
                  <a:gd name="connsiteY101" fmla="*/ 4848225 h 7783311"/>
                  <a:gd name="connsiteX102" fmla="*/ 790575 w 4344841"/>
                  <a:gd name="connsiteY102" fmla="*/ 4914900 h 7783311"/>
                  <a:gd name="connsiteX103" fmla="*/ 809625 w 4344841"/>
                  <a:gd name="connsiteY103" fmla="*/ 4972050 h 7783311"/>
                  <a:gd name="connsiteX104" fmla="*/ 847725 w 4344841"/>
                  <a:gd name="connsiteY104" fmla="*/ 5057775 h 7783311"/>
                  <a:gd name="connsiteX105" fmla="*/ 885825 w 4344841"/>
                  <a:gd name="connsiteY105" fmla="*/ 5114925 h 7783311"/>
                  <a:gd name="connsiteX106" fmla="*/ 933450 w 4344841"/>
                  <a:gd name="connsiteY106" fmla="*/ 5153025 h 7783311"/>
                  <a:gd name="connsiteX107" fmla="*/ 942975 w 4344841"/>
                  <a:gd name="connsiteY107" fmla="*/ 5200650 h 7783311"/>
                  <a:gd name="connsiteX108" fmla="*/ 942975 w 4344841"/>
                  <a:gd name="connsiteY108" fmla="*/ 5200650 h 7783311"/>
                  <a:gd name="connsiteX109" fmla="*/ 857250 w 4344841"/>
                  <a:gd name="connsiteY109" fmla="*/ 5267325 h 7783311"/>
                  <a:gd name="connsiteX110" fmla="*/ 952500 w 4344841"/>
                  <a:gd name="connsiteY110" fmla="*/ 5305425 h 7783311"/>
                  <a:gd name="connsiteX111" fmla="*/ 1019175 w 4344841"/>
                  <a:gd name="connsiteY111" fmla="*/ 5362575 h 7783311"/>
                  <a:gd name="connsiteX112" fmla="*/ 981075 w 4344841"/>
                  <a:gd name="connsiteY112" fmla="*/ 5448300 h 7783311"/>
                  <a:gd name="connsiteX113" fmla="*/ 923925 w 4344841"/>
                  <a:gd name="connsiteY113" fmla="*/ 5486400 h 7783311"/>
                  <a:gd name="connsiteX114" fmla="*/ 952500 w 4344841"/>
                  <a:gd name="connsiteY114" fmla="*/ 5572125 h 7783311"/>
                  <a:gd name="connsiteX115" fmla="*/ 933450 w 4344841"/>
                  <a:gd name="connsiteY115" fmla="*/ 5667375 h 7783311"/>
                  <a:gd name="connsiteX116" fmla="*/ 933450 w 4344841"/>
                  <a:gd name="connsiteY116" fmla="*/ 5667375 h 7783311"/>
                  <a:gd name="connsiteX117" fmla="*/ 866775 w 4344841"/>
                  <a:gd name="connsiteY117" fmla="*/ 5648324 h 7783311"/>
                  <a:gd name="connsiteX118" fmla="*/ 933450 w 4344841"/>
                  <a:gd name="connsiteY118" fmla="*/ 5743574 h 7783311"/>
                  <a:gd name="connsiteX119" fmla="*/ 981075 w 4344841"/>
                  <a:gd name="connsiteY119" fmla="*/ 5857874 h 7783311"/>
                  <a:gd name="connsiteX120" fmla="*/ 1219200 w 4344841"/>
                  <a:gd name="connsiteY120" fmla="*/ 5905499 h 7783311"/>
                  <a:gd name="connsiteX121" fmla="*/ 1295400 w 4344841"/>
                  <a:gd name="connsiteY121" fmla="*/ 6038849 h 7783311"/>
                  <a:gd name="connsiteX122" fmla="*/ 1343025 w 4344841"/>
                  <a:gd name="connsiteY122" fmla="*/ 5953124 h 7783311"/>
                  <a:gd name="connsiteX123" fmla="*/ 1495425 w 4344841"/>
                  <a:gd name="connsiteY123" fmla="*/ 6076949 h 7783311"/>
                  <a:gd name="connsiteX124" fmla="*/ 1609725 w 4344841"/>
                  <a:gd name="connsiteY124" fmla="*/ 6181724 h 7783311"/>
                  <a:gd name="connsiteX125" fmla="*/ 1743075 w 4344841"/>
                  <a:gd name="connsiteY125" fmla="*/ 6353174 h 7783311"/>
                  <a:gd name="connsiteX126" fmla="*/ 1838325 w 4344841"/>
                  <a:gd name="connsiteY126" fmla="*/ 6391274 h 7783311"/>
                  <a:gd name="connsiteX127" fmla="*/ 1914525 w 4344841"/>
                  <a:gd name="connsiteY127" fmla="*/ 6400799 h 7783311"/>
                  <a:gd name="connsiteX128" fmla="*/ 2057400 w 4344841"/>
                  <a:gd name="connsiteY128" fmla="*/ 6486524 h 7783311"/>
                  <a:gd name="connsiteX129" fmla="*/ 2057400 w 4344841"/>
                  <a:gd name="connsiteY129" fmla="*/ 6629399 h 7783311"/>
                  <a:gd name="connsiteX130" fmla="*/ 2124075 w 4344841"/>
                  <a:gd name="connsiteY130" fmla="*/ 6648449 h 7783311"/>
                  <a:gd name="connsiteX131" fmla="*/ 2209800 w 4344841"/>
                  <a:gd name="connsiteY131" fmla="*/ 6677024 h 7783311"/>
                  <a:gd name="connsiteX132" fmla="*/ 2352675 w 4344841"/>
                  <a:gd name="connsiteY132" fmla="*/ 6915149 h 7783311"/>
                  <a:gd name="connsiteX133" fmla="*/ 2457450 w 4344841"/>
                  <a:gd name="connsiteY133" fmla="*/ 7000874 h 7783311"/>
                  <a:gd name="connsiteX134" fmla="*/ 2533650 w 4344841"/>
                  <a:gd name="connsiteY134" fmla="*/ 7219949 h 7783311"/>
                  <a:gd name="connsiteX135" fmla="*/ 2600325 w 4344841"/>
                  <a:gd name="connsiteY135" fmla="*/ 7581899 h 7783311"/>
                  <a:gd name="connsiteX136" fmla="*/ 2676525 w 4344841"/>
                  <a:gd name="connsiteY136" fmla="*/ 7696200 h 7783311"/>
                  <a:gd name="connsiteX137" fmla="*/ 4067175 w 4344841"/>
                  <a:gd name="connsiteY137" fmla="*/ 7419974 h 7783311"/>
                  <a:gd name="connsiteX138" fmla="*/ 4343400 w 4344841"/>
                  <a:gd name="connsiteY138" fmla="*/ 6457949 h 7783311"/>
                  <a:gd name="connsiteX139" fmla="*/ 4010025 w 4344841"/>
                  <a:gd name="connsiteY139" fmla="*/ 5686425 h 7783311"/>
                  <a:gd name="connsiteX140" fmla="*/ 2000250 w 4344841"/>
                  <a:gd name="connsiteY140" fmla="*/ 2714625 h 7783311"/>
                  <a:gd name="connsiteX141" fmla="*/ 2533650 w 4344841"/>
                  <a:gd name="connsiteY141" fmla="*/ 609600 h 7783311"/>
                  <a:gd name="connsiteX142" fmla="*/ 438150 w 4344841"/>
                  <a:gd name="connsiteY142" fmla="*/ 0 h 7783311"/>
                  <a:gd name="connsiteX0" fmla="*/ 438150 w 4344841"/>
                  <a:gd name="connsiteY0" fmla="*/ 0 h 7783311"/>
                  <a:gd name="connsiteX1" fmla="*/ 390525 w 4344841"/>
                  <a:gd name="connsiteY1" fmla="*/ 85725 h 7783311"/>
                  <a:gd name="connsiteX2" fmla="*/ 342900 w 4344841"/>
                  <a:gd name="connsiteY2" fmla="*/ 114300 h 7783311"/>
                  <a:gd name="connsiteX3" fmla="*/ 371475 w 4344841"/>
                  <a:gd name="connsiteY3" fmla="*/ 180975 h 7783311"/>
                  <a:gd name="connsiteX4" fmla="*/ 409575 w 4344841"/>
                  <a:gd name="connsiteY4" fmla="*/ 190500 h 7783311"/>
                  <a:gd name="connsiteX5" fmla="*/ 419100 w 4344841"/>
                  <a:gd name="connsiteY5" fmla="*/ 314325 h 7783311"/>
                  <a:gd name="connsiteX6" fmla="*/ 361950 w 4344841"/>
                  <a:gd name="connsiteY6" fmla="*/ 438150 h 7783311"/>
                  <a:gd name="connsiteX7" fmla="*/ 314325 w 4344841"/>
                  <a:gd name="connsiteY7" fmla="*/ 542925 h 7783311"/>
                  <a:gd name="connsiteX8" fmla="*/ 266700 w 4344841"/>
                  <a:gd name="connsiteY8" fmla="*/ 609600 h 7783311"/>
                  <a:gd name="connsiteX9" fmla="*/ 238125 w 4344841"/>
                  <a:gd name="connsiteY9" fmla="*/ 695325 h 7783311"/>
                  <a:gd name="connsiteX10" fmla="*/ 200025 w 4344841"/>
                  <a:gd name="connsiteY10" fmla="*/ 733425 h 7783311"/>
                  <a:gd name="connsiteX11" fmla="*/ 228600 w 4344841"/>
                  <a:gd name="connsiteY11" fmla="*/ 800100 h 7783311"/>
                  <a:gd name="connsiteX12" fmla="*/ 142875 w 4344841"/>
                  <a:gd name="connsiteY12" fmla="*/ 885825 h 7783311"/>
                  <a:gd name="connsiteX13" fmla="*/ 76200 w 4344841"/>
                  <a:gd name="connsiteY13" fmla="*/ 904875 h 7783311"/>
                  <a:gd name="connsiteX14" fmla="*/ 9525 w 4344841"/>
                  <a:gd name="connsiteY14" fmla="*/ 1038225 h 7783311"/>
                  <a:gd name="connsiteX15" fmla="*/ 0 w 4344841"/>
                  <a:gd name="connsiteY15" fmla="*/ 1076325 h 7783311"/>
                  <a:gd name="connsiteX16" fmla="*/ 0 w 4344841"/>
                  <a:gd name="connsiteY16" fmla="*/ 1133475 h 7783311"/>
                  <a:gd name="connsiteX17" fmla="*/ 19050 w 4344841"/>
                  <a:gd name="connsiteY17" fmla="*/ 1228725 h 7783311"/>
                  <a:gd name="connsiteX18" fmla="*/ 142875 w 4344841"/>
                  <a:gd name="connsiteY18" fmla="*/ 1457325 h 7783311"/>
                  <a:gd name="connsiteX19" fmla="*/ 142875 w 4344841"/>
                  <a:gd name="connsiteY19" fmla="*/ 1571625 h 7783311"/>
                  <a:gd name="connsiteX20" fmla="*/ 161925 w 4344841"/>
                  <a:gd name="connsiteY20" fmla="*/ 1724025 h 7783311"/>
                  <a:gd name="connsiteX21" fmla="*/ 114300 w 4344841"/>
                  <a:gd name="connsiteY21" fmla="*/ 1819275 h 7783311"/>
                  <a:gd name="connsiteX22" fmla="*/ 38100 w 4344841"/>
                  <a:gd name="connsiteY22" fmla="*/ 1943100 h 7783311"/>
                  <a:gd name="connsiteX23" fmla="*/ 85725 w 4344841"/>
                  <a:gd name="connsiteY23" fmla="*/ 2057400 h 7783311"/>
                  <a:gd name="connsiteX24" fmla="*/ 38100 w 4344841"/>
                  <a:gd name="connsiteY24" fmla="*/ 2162175 h 7783311"/>
                  <a:gd name="connsiteX25" fmla="*/ 28575 w 4344841"/>
                  <a:gd name="connsiteY25" fmla="*/ 2200275 h 7783311"/>
                  <a:gd name="connsiteX26" fmla="*/ 85725 w 4344841"/>
                  <a:gd name="connsiteY26" fmla="*/ 2333625 h 7783311"/>
                  <a:gd name="connsiteX27" fmla="*/ 152400 w 4344841"/>
                  <a:gd name="connsiteY27" fmla="*/ 2438400 h 7783311"/>
                  <a:gd name="connsiteX28" fmla="*/ 180975 w 4344841"/>
                  <a:gd name="connsiteY28" fmla="*/ 2495550 h 7783311"/>
                  <a:gd name="connsiteX29" fmla="*/ 209550 w 4344841"/>
                  <a:gd name="connsiteY29" fmla="*/ 2581275 h 7783311"/>
                  <a:gd name="connsiteX30" fmla="*/ 285750 w 4344841"/>
                  <a:gd name="connsiteY30" fmla="*/ 2667000 h 7783311"/>
                  <a:gd name="connsiteX31" fmla="*/ 247650 w 4344841"/>
                  <a:gd name="connsiteY31" fmla="*/ 2743200 h 7783311"/>
                  <a:gd name="connsiteX32" fmla="*/ 314325 w 4344841"/>
                  <a:gd name="connsiteY32" fmla="*/ 2828925 h 7783311"/>
                  <a:gd name="connsiteX33" fmla="*/ 323850 w 4344841"/>
                  <a:gd name="connsiteY33" fmla="*/ 2914650 h 7783311"/>
                  <a:gd name="connsiteX34" fmla="*/ 304800 w 4344841"/>
                  <a:gd name="connsiteY34" fmla="*/ 2962275 h 7783311"/>
                  <a:gd name="connsiteX35" fmla="*/ 266700 w 4344841"/>
                  <a:gd name="connsiteY35" fmla="*/ 2914650 h 7783311"/>
                  <a:gd name="connsiteX36" fmla="*/ 238125 w 4344841"/>
                  <a:gd name="connsiteY36" fmla="*/ 2895600 h 7783311"/>
                  <a:gd name="connsiteX37" fmla="*/ 428625 w 4344841"/>
                  <a:gd name="connsiteY37" fmla="*/ 3105150 h 7783311"/>
                  <a:gd name="connsiteX38" fmla="*/ 466725 w 4344841"/>
                  <a:gd name="connsiteY38" fmla="*/ 3057525 h 7783311"/>
                  <a:gd name="connsiteX39" fmla="*/ 495300 w 4344841"/>
                  <a:gd name="connsiteY39" fmla="*/ 2981325 h 7783311"/>
                  <a:gd name="connsiteX40" fmla="*/ 523875 w 4344841"/>
                  <a:gd name="connsiteY40" fmla="*/ 2914650 h 7783311"/>
                  <a:gd name="connsiteX41" fmla="*/ 619125 w 4344841"/>
                  <a:gd name="connsiteY41" fmla="*/ 2914650 h 7783311"/>
                  <a:gd name="connsiteX42" fmla="*/ 647700 w 4344841"/>
                  <a:gd name="connsiteY42" fmla="*/ 2952750 h 7783311"/>
                  <a:gd name="connsiteX43" fmla="*/ 647700 w 4344841"/>
                  <a:gd name="connsiteY43" fmla="*/ 3009900 h 7783311"/>
                  <a:gd name="connsiteX44" fmla="*/ 742950 w 4344841"/>
                  <a:gd name="connsiteY44" fmla="*/ 3009900 h 7783311"/>
                  <a:gd name="connsiteX45" fmla="*/ 771525 w 4344841"/>
                  <a:gd name="connsiteY45" fmla="*/ 2981325 h 7783311"/>
                  <a:gd name="connsiteX46" fmla="*/ 847725 w 4344841"/>
                  <a:gd name="connsiteY46" fmla="*/ 3067050 h 7783311"/>
                  <a:gd name="connsiteX47" fmla="*/ 885825 w 4344841"/>
                  <a:gd name="connsiteY47" fmla="*/ 3038475 h 7783311"/>
                  <a:gd name="connsiteX48" fmla="*/ 971550 w 4344841"/>
                  <a:gd name="connsiteY48" fmla="*/ 2990850 h 7783311"/>
                  <a:gd name="connsiteX49" fmla="*/ 981075 w 4344841"/>
                  <a:gd name="connsiteY49" fmla="*/ 3067050 h 7783311"/>
                  <a:gd name="connsiteX50" fmla="*/ 1028700 w 4344841"/>
                  <a:gd name="connsiteY50" fmla="*/ 3114675 h 7783311"/>
                  <a:gd name="connsiteX51" fmla="*/ 1076325 w 4344841"/>
                  <a:gd name="connsiteY51" fmla="*/ 3171825 h 7783311"/>
                  <a:gd name="connsiteX52" fmla="*/ 1076325 w 4344841"/>
                  <a:gd name="connsiteY52" fmla="*/ 3171825 h 7783311"/>
                  <a:gd name="connsiteX53" fmla="*/ 1095375 w 4344841"/>
                  <a:gd name="connsiteY53" fmla="*/ 3248025 h 7783311"/>
                  <a:gd name="connsiteX54" fmla="*/ 1038225 w 4344841"/>
                  <a:gd name="connsiteY54" fmla="*/ 3248025 h 7783311"/>
                  <a:gd name="connsiteX55" fmla="*/ 971550 w 4344841"/>
                  <a:gd name="connsiteY55" fmla="*/ 3190875 h 7783311"/>
                  <a:gd name="connsiteX56" fmla="*/ 990600 w 4344841"/>
                  <a:gd name="connsiteY56" fmla="*/ 3162300 h 7783311"/>
                  <a:gd name="connsiteX57" fmla="*/ 962025 w 4344841"/>
                  <a:gd name="connsiteY57" fmla="*/ 3143250 h 7783311"/>
                  <a:gd name="connsiteX58" fmla="*/ 923925 w 4344841"/>
                  <a:gd name="connsiteY58" fmla="*/ 3181350 h 7783311"/>
                  <a:gd name="connsiteX59" fmla="*/ 800100 w 4344841"/>
                  <a:gd name="connsiteY59" fmla="*/ 3143250 h 7783311"/>
                  <a:gd name="connsiteX60" fmla="*/ 742950 w 4344841"/>
                  <a:gd name="connsiteY60" fmla="*/ 3105150 h 7783311"/>
                  <a:gd name="connsiteX61" fmla="*/ 676275 w 4344841"/>
                  <a:gd name="connsiteY61" fmla="*/ 3105150 h 7783311"/>
                  <a:gd name="connsiteX62" fmla="*/ 619125 w 4344841"/>
                  <a:gd name="connsiteY62" fmla="*/ 3086100 h 7783311"/>
                  <a:gd name="connsiteX63" fmla="*/ 552450 w 4344841"/>
                  <a:gd name="connsiteY63" fmla="*/ 3076575 h 7783311"/>
                  <a:gd name="connsiteX64" fmla="*/ 561975 w 4344841"/>
                  <a:gd name="connsiteY64" fmla="*/ 3152775 h 7783311"/>
                  <a:gd name="connsiteX65" fmla="*/ 590550 w 4344841"/>
                  <a:gd name="connsiteY65" fmla="*/ 3200400 h 7783311"/>
                  <a:gd name="connsiteX66" fmla="*/ 590550 w 4344841"/>
                  <a:gd name="connsiteY66" fmla="*/ 3257550 h 7783311"/>
                  <a:gd name="connsiteX67" fmla="*/ 638175 w 4344841"/>
                  <a:gd name="connsiteY67" fmla="*/ 3314700 h 7783311"/>
                  <a:gd name="connsiteX68" fmla="*/ 609600 w 4344841"/>
                  <a:gd name="connsiteY68" fmla="*/ 3400425 h 7783311"/>
                  <a:gd name="connsiteX69" fmla="*/ 657225 w 4344841"/>
                  <a:gd name="connsiteY69" fmla="*/ 3476625 h 7783311"/>
                  <a:gd name="connsiteX70" fmla="*/ 695325 w 4344841"/>
                  <a:gd name="connsiteY70" fmla="*/ 3514725 h 7783311"/>
                  <a:gd name="connsiteX71" fmla="*/ 695325 w 4344841"/>
                  <a:gd name="connsiteY71" fmla="*/ 3514725 h 7783311"/>
                  <a:gd name="connsiteX72" fmla="*/ 571500 w 4344841"/>
                  <a:gd name="connsiteY72" fmla="*/ 3514725 h 7783311"/>
                  <a:gd name="connsiteX73" fmla="*/ 542925 w 4344841"/>
                  <a:gd name="connsiteY73" fmla="*/ 3419475 h 7783311"/>
                  <a:gd name="connsiteX74" fmla="*/ 504825 w 4344841"/>
                  <a:gd name="connsiteY74" fmla="*/ 3390900 h 7783311"/>
                  <a:gd name="connsiteX75" fmla="*/ 476250 w 4344841"/>
                  <a:gd name="connsiteY75" fmla="*/ 3343275 h 7783311"/>
                  <a:gd name="connsiteX76" fmla="*/ 476250 w 4344841"/>
                  <a:gd name="connsiteY76" fmla="*/ 3228975 h 7783311"/>
                  <a:gd name="connsiteX77" fmla="*/ 438150 w 4344841"/>
                  <a:gd name="connsiteY77" fmla="*/ 3190875 h 7783311"/>
                  <a:gd name="connsiteX78" fmla="*/ 447675 w 4344841"/>
                  <a:gd name="connsiteY78" fmla="*/ 3286125 h 7783311"/>
                  <a:gd name="connsiteX79" fmla="*/ 400050 w 4344841"/>
                  <a:gd name="connsiteY79" fmla="*/ 3371850 h 7783311"/>
                  <a:gd name="connsiteX80" fmla="*/ 409575 w 4344841"/>
                  <a:gd name="connsiteY80" fmla="*/ 3400425 h 7783311"/>
                  <a:gd name="connsiteX81" fmla="*/ 419100 w 4344841"/>
                  <a:gd name="connsiteY81" fmla="*/ 3429000 h 7783311"/>
                  <a:gd name="connsiteX82" fmla="*/ 419100 w 4344841"/>
                  <a:gd name="connsiteY82" fmla="*/ 3505200 h 7783311"/>
                  <a:gd name="connsiteX83" fmla="*/ 400050 w 4344841"/>
                  <a:gd name="connsiteY83" fmla="*/ 3600450 h 7783311"/>
                  <a:gd name="connsiteX84" fmla="*/ 428625 w 4344841"/>
                  <a:gd name="connsiteY84" fmla="*/ 3686175 h 7783311"/>
                  <a:gd name="connsiteX85" fmla="*/ 504825 w 4344841"/>
                  <a:gd name="connsiteY85" fmla="*/ 3810000 h 7783311"/>
                  <a:gd name="connsiteX86" fmla="*/ 590550 w 4344841"/>
                  <a:gd name="connsiteY86" fmla="*/ 3838575 h 7783311"/>
                  <a:gd name="connsiteX87" fmla="*/ 657225 w 4344841"/>
                  <a:gd name="connsiteY87" fmla="*/ 3876675 h 7783311"/>
                  <a:gd name="connsiteX88" fmla="*/ 666750 w 4344841"/>
                  <a:gd name="connsiteY88" fmla="*/ 3990975 h 7783311"/>
                  <a:gd name="connsiteX89" fmla="*/ 666750 w 4344841"/>
                  <a:gd name="connsiteY89" fmla="*/ 4057650 h 7783311"/>
                  <a:gd name="connsiteX90" fmla="*/ 657225 w 4344841"/>
                  <a:gd name="connsiteY90" fmla="*/ 4124325 h 7783311"/>
                  <a:gd name="connsiteX91" fmla="*/ 590550 w 4344841"/>
                  <a:gd name="connsiteY91" fmla="*/ 4152900 h 7783311"/>
                  <a:gd name="connsiteX92" fmla="*/ 504825 w 4344841"/>
                  <a:gd name="connsiteY92" fmla="*/ 4152900 h 7783311"/>
                  <a:gd name="connsiteX93" fmla="*/ 514350 w 4344841"/>
                  <a:gd name="connsiteY93" fmla="*/ 4229100 h 7783311"/>
                  <a:gd name="connsiteX94" fmla="*/ 514350 w 4344841"/>
                  <a:gd name="connsiteY94" fmla="*/ 4305300 h 7783311"/>
                  <a:gd name="connsiteX95" fmla="*/ 542925 w 4344841"/>
                  <a:gd name="connsiteY95" fmla="*/ 4410075 h 7783311"/>
                  <a:gd name="connsiteX96" fmla="*/ 666750 w 4344841"/>
                  <a:gd name="connsiteY96" fmla="*/ 4514850 h 7783311"/>
                  <a:gd name="connsiteX97" fmla="*/ 647700 w 4344841"/>
                  <a:gd name="connsiteY97" fmla="*/ 4581525 h 7783311"/>
                  <a:gd name="connsiteX98" fmla="*/ 695325 w 4344841"/>
                  <a:gd name="connsiteY98" fmla="*/ 4638675 h 7783311"/>
                  <a:gd name="connsiteX99" fmla="*/ 685800 w 4344841"/>
                  <a:gd name="connsiteY99" fmla="*/ 4724400 h 7783311"/>
                  <a:gd name="connsiteX100" fmla="*/ 714375 w 4344841"/>
                  <a:gd name="connsiteY100" fmla="*/ 4781550 h 7783311"/>
                  <a:gd name="connsiteX101" fmla="*/ 723900 w 4344841"/>
                  <a:gd name="connsiteY101" fmla="*/ 4848225 h 7783311"/>
                  <a:gd name="connsiteX102" fmla="*/ 790575 w 4344841"/>
                  <a:gd name="connsiteY102" fmla="*/ 4914900 h 7783311"/>
                  <a:gd name="connsiteX103" fmla="*/ 809625 w 4344841"/>
                  <a:gd name="connsiteY103" fmla="*/ 4972050 h 7783311"/>
                  <a:gd name="connsiteX104" fmla="*/ 847725 w 4344841"/>
                  <a:gd name="connsiteY104" fmla="*/ 5057775 h 7783311"/>
                  <a:gd name="connsiteX105" fmla="*/ 885825 w 4344841"/>
                  <a:gd name="connsiteY105" fmla="*/ 5114925 h 7783311"/>
                  <a:gd name="connsiteX106" fmla="*/ 933450 w 4344841"/>
                  <a:gd name="connsiteY106" fmla="*/ 5153025 h 7783311"/>
                  <a:gd name="connsiteX107" fmla="*/ 942975 w 4344841"/>
                  <a:gd name="connsiteY107" fmla="*/ 5200650 h 7783311"/>
                  <a:gd name="connsiteX108" fmla="*/ 942975 w 4344841"/>
                  <a:gd name="connsiteY108" fmla="*/ 5200650 h 7783311"/>
                  <a:gd name="connsiteX109" fmla="*/ 857250 w 4344841"/>
                  <a:gd name="connsiteY109" fmla="*/ 5267325 h 7783311"/>
                  <a:gd name="connsiteX110" fmla="*/ 952500 w 4344841"/>
                  <a:gd name="connsiteY110" fmla="*/ 5305425 h 7783311"/>
                  <a:gd name="connsiteX111" fmla="*/ 1019175 w 4344841"/>
                  <a:gd name="connsiteY111" fmla="*/ 5362575 h 7783311"/>
                  <a:gd name="connsiteX112" fmla="*/ 981075 w 4344841"/>
                  <a:gd name="connsiteY112" fmla="*/ 5448300 h 7783311"/>
                  <a:gd name="connsiteX113" fmla="*/ 923925 w 4344841"/>
                  <a:gd name="connsiteY113" fmla="*/ 5486400 h 7783311"/>
                  <a:gd name="connsiteX114" fmla="*/ 952500 w 4344841"/>
                  <a:gd name="connsiteY114" fmla="*/ 5572125 h 7783311"/>
                  <a:gd name="connsiteX115" fmla="*/ 933450 w 4344841"/>
                  <a:gd name="connsiteY115" fmla="*/ 5667375 h 7783311"/>
                  <a:gd name="connsiteX116" fmla="*/ 933450 w 4344841"/>
                  <a:gd name="connsiteY116" fmla="*/ 5667375 h 7783311"/>
                  <a:gd name="connsiteX117" fmla="*/ 866775 w 4344841"/>
                  <a:gd name="connsiteY117" fmla="*/ 5648324 h 7783311"/>
                  <a:gd name="connsiteX118" fmla="*/ 933450 w 4344841"/>
                  <a:gd name="connsiteY118" fmla="*/ 5743574 h 7783311"/>
                  <a:gd name="connsiteX119" fmla="*/ 981075 w 4344841"/>
                  <a:gd name="connsiteY119" fmla="*/ 5857874 h 7783311"/>
                  <a:gd name="connsiteX120" fmla="*/ 1219200 w 4344841"/>
                  <a:gd name="connsiteY120" fmla="*/ 5905499 h 7783311"/>
                  <a:gd name="connsiteX121" fmla="*/ 1295400 w 4344841"/>
                  <a:gd name="connsiteY121" fmla="*/ 6038849 h 7783311"/>
                  <a:gd name="connsiteX122" fmla="*/ 1343025 w 4344841"/>
                  <a:gd name="connsiteY122" fmla="*/ 5953124 h 7783311"/>
                  <a:gd name="connsiteX123" fmla="*/ 1495425 w 4344841"/>
                  <a:gd name="connsiteY123" fmla="*/ 6076949 h 7783311"/>
                  <a:gd name="connsiteX124" fmla="*/ 1609725 w 4344841"/>
                  <a:gd name="connsiteY124" fmla="*/ 6181724 h 7783311"/>
                  <a:gd name="connsiteX125" fmla="*/ 1743075 w 4344841"/>
                  <a:gd name="connsiteY125" fmla="*/ 6353174 h 7783311"/>
                  <a:gd name="connsiteX126" fmla="*/ 1838325 w 4344841"/>
                  <a:gd name="connsiteY126" fmla="*/ 6391274 h 7783311"/>
                  <a:gd name="connsiteX127" fmla="*/ 1914525 w 4344841"/>
                  <a:gd name="connsiteY127" fmla="*/ 6400799 h 7783311"/>
                  <a:gd name="connsiteX128" fmla="*/ 2057400 w 4344841"/>
                  <a:gd name="connsiteY128" fmla="*/ 6486524 h 7783311"/>
                  <a:gd name="connsiteX129" fmla="*/ 2057400 w 4344841"/>
                  <a:gd name="connsiteY129" fmla="*/ 6629399 h 7783311"/>
                  <a:gd name="connsiteX130" fmla="*/ 2124075 w 4344841"/>
                  <a:gd name="connsiteY130" fmla="*/ 6648449 h 7783311"/>
                  <a:gd name="connsiteX131" fmla="*/ 2209800 w 4344841"/>
                  <a:gd name="connsiteY131" fmla="*/ 6677024 h 7783311"/>
                  <a:gd name="connsiteX132" fmla="*/ 2352675 w 4344841"/>
                  <a:gd name="connsiteY132" fmla="*/ 6915149 h 7783311"/>
                  <a:gd name="connsiteX133" fmla="*/ 2457450 w 4344841"/>
                  <a:gd name="connsiteY133" fmla="*/ 7000874 h 7783311"/>
                  <a:gd name="connsiteX134" fmla="*/ 2533650 w 4344841"/>
                  <a:gd name="connsiteY134" fmla="*/ 7219949 h 7783311"/>
                  <a:gd name="connsiteX135" fmla="*/ 2600325 w 4344841"/>
                  <a:gd name="connsiteY135" fmla="*/ 7581899 h 7783311"/>
                  <a:gd name="connsiteX136" fmla="*/ 2638425 w 4344841"/>
                  <a:gd name="connsiteY136" fmla="*/ 7667624 h 7783311"/>
                  <a:gd name="connsiteX137" fmla="*/ 2676525 w 4344841"/>
                  <a:gd name="connsiteY137" fmla="*/ 7696200 h 7783311"/>
                  <a:gd name="connsiteX138" fmla="*/ 4067175 w 4344841"/>
                  <a:gd name="connsiteY138" fmla="*/ 7419974 h 7783311"/>
                  <a:gd name="connsiteX139" fmla="*/ 4343400 w 4344841"/>
                  <a:gd name="connsiteY139" fmla="*/ 6457949 h 7783311"/>
                  <a:gd name="connsiteX140" fmla="*/ 4010025 w 4344841"/>
                  <a:gd name="connsiteY140" fmla="*/ 5686425 h 7783311"/>
                  <a:gd name="connsiteX141" fmla="*/ 2000250 w 4344841"/>
                  <a:gd name="connsiteY141" fmla="*/ 2714625 h 7783311"/>
                  <a:gd name="connsiteX142" fmla="*/ 2533650 w 4344841"/>
                  <a:gd name="connsiteY142" fmla="*/ 609600 h 7783311"/>
                  <a:gd name="connsiteX143" fmla="*/ 438150 w 4344841"/>
                  <a:gd name="connsiteY143" fmla="*/ 0 h 7783311"/>
                  <a:gd name="connsiteX0" fmla="*/ 438150 w 4344841"/>
                  <a:gd name="connsiteY0" fmla="*/ 0 h 7783311"/>
                  <a:gd name="connsiteX1" fmla="*/ 390525 w 4344841"/>
                  <a:gd name="connsiteY1" fmla="*/ 85725 h 7783311"/>
                  <a:gd name="connsiteX2" fmla="*/ 342900 w 4344841"/>
                  <a:gd name="connsiteY2" fmla="*/ 114300 h 7783311"/>
                  <a:gd name="connsiteX3" fmla="*/ 371475 w 4344841"/>
                  <a:gd name="connsiteY3" fmla="*/ 180975 h 7783311"/>
                  <a:gd name="connsiteX4" fmla="*/ 409575 w 4344841"/>
                  <a:gd name="connsiteY4" fmla="*/ 190500 h 7783311"/>
                  <a:gd name="connsiteX5" fmla="*/ 419100 w 4344841"/>
                  <a:gd name="connsiteY5" fmla="*/ 314325 h 7783311"/>
                  <a:gd name="connsiteX6" fmla="*/ 361950 w 4344841"/>
                  <a:gd name="connsiteY6" fmla="*/ 438150 h 7783311"/>
                  <a:gd name="connsiteX7" fmla="*/ 314325 w 4344841"/>
                  <a:gd name="connsiteY7" fmla="*/ 542925 h 7783311"/>
                  <a:gd name="connsiteX8" fmla="*/ 266700 w 4344841"/>
                  <a:gd name="connsiteY8" fmla="*/ 609600 h 7783311"/>
                  <a:gd name="connsiteX9" fmla="*/ 238125 w 4344841"/>
                  <a:gd name="connsiteY9" fmla="*/ 695325 h 7783311"/>
                  <a:gd name="connsiteX10" fmla="*/ 200025 w 4344841"/>
                  <a:gd name="connsiteY10" fmla="*/ 733425 h 7783311"/>
                  <a:gd name="connsiteX11" fmla="*/ 228600 w 4344841"/>
                  <a:gd name="connsiteY11" fmla="*/ 800100 h 7783311"/>
                  <a:gd name="connsiteX12" fmla="*/ 142875 w 4344841"/>
                  <a:gd name="connsiteY12" fmla="*/ 885825 h 7783311"/>
                  <a:gd name="connsiteX13" fmla="*/ 76200 w 4344841"/>
                  <a:gd name="connsiteY13" fmla="*/ 904875 h 7783311"/>
                  <a:gd name="connsiteX14" fmla="*/ 9525 w 4344841"/>
                  <a:gd name="connsiteY14" fmla="*/ 1038225 h 7783311"/>
                  <a:gd name="connsiteX15" fmla="*/ 0 w 4344841"/>
                  <a:gd name="connsiteY15" fmla="*/ 1076325 h 7783311"/>
                  <a:gd name="connsiteX16" fmla="*/ 0 w 4344841"/>
                  <a:gd name="connsiteY16" fmla="*/ 1133475 h 7783311"/>
                  <a:gd name="connsiteX17" fmla="*/ 19050 w 4344841"/>
                  <a:gd name="connsiteY17" fmla="*/ 1228725 h 7783311"/>
                  <a:gd name="connsiteX18" fmla="*/ 142875 w 4344841"/>
                  <a:gd name="connsiteY18" fmla="*/ 1457325 h 7783311"/>
                  <a:gd name="connsiteX19" fmla="*/ 142875 w 4344841"/>
                  <a:gd name="connsiteY19" fmla="*/ 1571625 h 7783311"/>
                  <a:gd name="connsiteX20" fmla="*/ 161925 w 4344841"/>
                  <a:gd name="connsiteY20" fmla="*/ 1724025 h 7783311"/>
                  <a:gd name="connsiteX21" fmla="*/ 114300 w 4344841"/>
                  <a:gd name="connsiteY21" fmla="*/ 1819275 h 7783311"/>
                  <a:gd name="connsiteX22" fmla="*/ 38100 w 4344841"/>
                  <a:gd name="connsiteY22" fmla="*/ 1943100 h 7783311"/>
                  <a:gd name="connsiteX23" fmla="*/ 85725 w 4344841"/>
                  <a:gd name="connsiteY23" fmla="*/ 2057400 h 7783311"/>
                  <a:gd name="connsiteX24" fmla="*/ 38100 w 4344841"/>
                  <a:gd name="connsiteY24" fmla="*/ 2162175 h 7783311"/>
                  <a:gd name="connsiteX25" fmla="*/ 28575 w 4344841"/>
                  <a:gd name="connsiteY25" fmla="*/ 2200275 h 7783311"/>
                  <a:gd name="connsiteX26" fmla="*/ 85725 w 4344841"/>
                  <a:gd name="connsiteY26" fmla="*/ 2333625 h 7783311"/>
                  <a:gd name="connsiteX27" fmla="*/ 152400 w 4344841"/>
                  <a:gd name="connsiteY27" fmla="*/ 2438400 h 7783311"/>
                  <a:gd name="connsiteX28" fmla="*/ 180975 w 4344841"/>
                  <a:gd name="connsiteY28" fmla="*/ 2495550 h 7783311"/>
                  <a:gd name="connsiteX29" fmla="*/ 209550 w 4344841"/>
                  <a:gd name="connsiteY29" fmla="*/ 2581275 h 7783311"/>
                  <a:gd name="connsiteX30" fmla="*/ 285750 w 4344841"/>
                  <a:gd name="connsiteY30" fmla="*/ 2667000 h 7783311"/>
                  <a:gd name="connsiteX31" fmla="*/ 247650 w 4344841"/>
                  <a:gd name="connsiteY31" fmla="*/ 2743200 h 7783311"/>
                  <a:gd name="connsiteX32" fmla="*/ 314325 w 4344841"/>
                  <a:gd name="connsiteY32" fmla="*/ 2828925 h 7783311"/>
                  <a:gd name="connsiteX33" fmla="*/ 323850 w 4344841"/>
                  <a:gd name="connsiteY33" fmla="*/ 2914650 h 7783311"/>
                  <a:gd name="connsiteX34" fmla="*/ 304800 w 4344841"/>
                  <a:gd name="connsiteY34" fmla="*/ 2962275 h 7783311"/>
                  <a:gd name="connsiteX35" fmla="*/ 266700 w 4344841"/>
                  <a:gd name="connsiteY35" fmla="*/ 2914650 h 7783311"/>
                  <a:gd name="connsiteX36" fmla="*/ 238125 w 4344841"/>
                  <a:gd name="connsiteY36" fmla="*/ 2895600 h 7783311"/>
                  <a:gd name="connsiteX37" fmla="*/ 428625 w 4344841"/>
                  <a:gd name="connsiteY37" fmla="*/ 3105150 h 7783311"/>
                  <a:gd name="connsiteX38" fmla="*/ 466725 w 4344841"/>
                  <a:gd name="connsiteY38" fmla="*/ 3057525 h 7783311"/>
                  <a:gd name="connsiteX39" fmla="*/ 495300 w 4344841"/>
                  <a:gd name="connsiteY39" fmla="*/ 2981325 h 7783311"/>
                  <a:gd name="connsiteX40" fmla="*/ 523875 w 4344841"/>
                  <a:gd name="connsiteY40" fmla="*/ 2914650 h 7783311"/>
                  <a:gd name="connsiteX41" fmla="*/ 619125 w 4344841"/>
                  <a:gd name="connsiteY41" fmla="*/ 2914650 h 7783311"/>
                  <a:gd name="connsiteX42" fmla="*/ 647700 w 4344841"/>
                  <a:gd name="connsiteY42" fmla="*/ 2952750 h 7783311"/>
                  <a:gd name="connsiteX43" fmla="*/ 647700 w 4344841"/>
                  <a:gd name="connsiteY43" fmla="*/ 3009900 h 7783311"/>
                  <a:gd name="connsiteX44" fmla="*/ 742950 w 4344841"/>
                  <a:gd name="connsiteY44" fmla="*/ 3009900 h 7783311"/>
                  <a:gd name="connsiteX45" fmla="*/ 771525 w 4344841"/>
                  <a:gd name="connsiteY45" fmla="*/ 2981325 h 7783311"/>
                  <a:gd name="connsiteX46" fmla="*/ 847725 w 4344841"/>
                  <a:gd name="connsiteY46" fmla="*/ 3067050 h 7783311"/>
                  <a:gd name="connsiteX47" fmla="*/ 885825 w 4344841"/>
                  <a:gd name="connsiteY47" fmla="*/ 3038475 h 7783311"/>
                  <a:gd name="connsiteX48" fmla="*/ 971550 w 4344841"/>
                  <a:gd name="connsiteY48" fmla="*/ 2990850 h 7783311"/>
                  <a:gd name="connsiteX49" fmla="*/ 981075 w 4344841"/>
                  <a:gd name="connsiteY49" fmla="*/ 3067050 h 7783311"/>
                  <a:gd name="connsiteX50" fmla="*/ 1028700 w 4344841"/>
                  <a:gd name="connsiteY50" fmla="*/ 3114675 h 7783311"/>
                  <a:gd name="connsiteX51" fmla="*/ 1076325 w 4344841"/>
                  <a:gd name="connsiteY51" fmla="*/ 3171825 h 7783311"/>
                  <a:gd name="connsiteX52" fmla="*/ 1076325 w 4344841"/>
                  <a:gd name="connsiteY52" fmla="*/ 3171825 h 7783311"/>
                  <a:gd name="connsiteX53" fmla="*/ 1095375 w 4344841"/>
                  <a:gd name="connsiteY53" fmla="*/ 3248025 h 7783311"/>
                  <a:gd name="connsiteX54" fmla="*/ 1038225 w 4344841"/>
                  <a:gd name="connsiteY54" fmla="*/ 3248025 h 7783311"/>
                  <a:gd name="connsiteX55" fmla="*/ 971550 w 4344841"/>
                  <a:gd name="connsiteY55" fmla="*/ 3190875 h 7783311"/>
                  <a:gd name="connsiteX56" fmla="*/ 990600 w 4344841"/>
                  <a:gd name="connsiteY56" fmla="*/ 3162300 h 7783311"/>
                  <a:gd name="connsiteX57" fmla="*/ 962025 w 4344841"/>
                  <a:gd name="connsiteY57" fmla="*/ 3143250 h 7783311"/>
                  <a:gd name="connsiteX58" fmla="*/ 923925 w 4344841"/>
                  <a:gd name="connsiteY58" fmla="*/ 3181350 h 7783311"/>
                  <a:gd name="connsiteX59" fmla="*/ 800100 w 4344841"/>
                  <a:gd name="connsiteY59" fmla="*/ 3143250 h 7783311"/>
                  <a:gd name="connsiteX60" fmla="*/ 742950 w 4344841"/>
                  <a:gd name="connsiteY60" fmla="*/ 3105150 h 7783311"/>
                  <a:gd name="connsiteX61" fmla="*/ 676275 w 4344841"/>
                  <a:gd name="connsiteY61" fmla="*/ 3105150 h 7783311"/>
                  <a:gd name="connsiteX62" fmla="*/ 619125 w 4344841"/>
                  <a:gd name="connsiteY62" fmla="*/ 3086100 h 7783311"/>
                  <a:gd name="connsiteX63" fmla="*/ 552450 w 4344841"/>
                  <a:gd name="connsiteY63" fmla="*/ 3076575 h 7783311"/>
                  <a:gd name="connsiteX64" fmla="*/ 561975 w 4344841"/>
                  <a:gd name="connsiteY64" fmla="*/ 3152775 h 7783311"/>
                  <a:gd name="connsiteX65" fmla="*/ 590550 w 4344841"/>
                  <a:gd name="connsiteY65" fmla="*/ 3200400 h 7783311"/>
                  <a:gd name="connsiteX66" fmla="*/ 590550 w 4344841"/>
                  <a:gd name="connsiteY66" fmla="*/ 3257550 h 7783311"/>
                  <a:gd name="connsiteX67" fmla="*/ 638175 w 4344841"/>
                  <a:gd name="connsiteY67" fmla="*/ 3314700 h 7783311"/>
                  <a:gd name="connsiteX68" fmla="*/ 609600 w 4344841"/>
                  <a:gd name="connsiteY68" fmla="*/ 3400425 h 7783311"/>
                  <a:gd name="connsiteX69" fmla="*/ 657225 w 4344841"/>
                  <a:gd name="connsiteY69" fmla="*/ 3476625 h 7783311"/>
                  <a:gd name="connsiteX70" fmla="*/ 695325 w 4344841"/>
                  <a:gd name="connsiteY70" fmla="*/ 3514725 h 7783311"/>
                  <a:gd name="connsiteX71" fmla="*/ 695325 w 4344841"/>
                  <a:gd name="connsiteY71" fmla="*/ 3514725 h 7783311"/>
                  <a:gd name="connsiteX72" fmla="*/ 571500 w 4344841"/>
                  <a:gd name="connsiteY72" fmla="*/ 3514725 h 7783311"/>
                  <a:gd name="connsiteX73" fmla="*/ 542925 w 4344841"/>
                  <a:gd name="connsiteY73" fmla="*/ 3419475 h 7783311"/>
                  <a:gd name="connsiteX74" fmla="*/ 504825 w 4344841"/>
                  <a:gd name="connsiteY74" fmla="*/ 3390900 h 7783311"/>
                  <a:gd name="connsiteX75" fmla="*/ 476250 w 4344841"/>
                  <a:gd name="connsiteY75" fmla="*/ 3343275 h 7783311"/>
                  <a:gd name="connsiteX76" fmla="*/ 476250 w 4344841"/>
                  <a:gd name="connsiteY76" fmla="*/ 3228975 h 7783311"/>
                  <a:gd name="connsiteX77" fmla="*/ 438150 w 4344841"/>
                  <a:gd name="connsiteY77" fmla="*/ 3190875 h 7783311"/>
                  <a:gd name="connsiteX78" fmla="*/ 447675 w 4344841"/>
                  <a:gd name="connsiteY78" fmla="*/ 3286125 h 7783311"/>
                  <a:gd name="connsiteX79" fmla="*/ 400050 w 4344841"/>
                  <a:gd name="connsiteY79" fmla="*/ 3371850 h 7783311"/>
                  <a:gd name="connsiteX80" fmla="*/ 409575 w 4344841"/>
                  <a:gd name="connsiteY80" fmla="*/ 3400425 h 7783311"/>
                  <a:gd name="connsiteX81" fmla="*/ 419100 w 4344841"/>
                  <a:gd name="connsiteY81" fmla="*/ 3429000 h 7783311"/>
                  <a:gd name="connsiteX82" fmla="*/ 419100 w 4344841"/>
                  <a:gd name="connsiteY82" fmla="*/ 3505200 h 7783311"/>
                  <a:gd name="connsiteX83" fmla="*/ 400050 w 4344841"/>
                  <a:gd name="connsiteY83" fmla="*/ 3600450 h 7783311"/>
                  <a:gd name="connsiteX84" fmla="*/ 428625 w 4344841"/>
                  <a:gd name="connsiteY84" fmla="*/ 3686175 h 7783311"/>
                  <a:gd name="connsiteX85" fmla="*/ 504825 w 4344841"/>
                  <a:gd name="connsiteY85" fmla="*/ 3810000 h 7783311"/>
                  <a:gd name="connsiteX86" fmla="*/ 590550 w 4344841"/>
                  <a:gd name="connsiteY86" fmla="*/ 3838575 h 7783311"/>
                  <a:gd name="connsiteX87" fmla="*/ 657225 w 4344841"/>
                  <a:gd name="connsiteY87" fmla="*/ 3876675 h 7783311"/>
                  <a:gd name="connsiteX88" fmla="*/ 666750 w 4344841"/>
                  <a:gd name="connsiteY88" fmla="*/ 3990975 h 7783311"/>
                  <a:gd name="connsiteX89" fmla="*/ 666750 w 4344841"/>
                  <a:gd name="connsiteY89" fmla="*/ 4057650 h 7783311"/>
                  <a:gd name="connsiteX90" fmla="*/ 657225 w 4344841"/>
                  <a:gd name="connsiteY90" fmla="*/ 4124325 h 7783311"/>
                  <a:gd name="connsiteX91" fmla="*/ 590550 w 4344841"/>
                  <a:gd name="connsiteY91" fmla="*/ 4152900 h 7783311"/>
                  <a:gd name="connsiteX92" fmla="*/ 504825 w 4344841"/>
                  <a:gd name="connsiteY92" fmla="*/ 4152900 h 7783311"/>
                  <a:gd name="connsiteX93" fmla="*/ 514350 w 4344841"/>
                  <a:gd name="connsiteY93" fmla="*/ 4229100 h 7783311"/>
                  <a:gd name="connsiteX94" fmla="*/ 514350 w 4344841"/>
                  <a:gd name="connsiteY94" fmla="*/ 4305300 h 7783311"/>
                  <a:gd name="connsiteX95" fmla="*/ 542925 w 4344841"/>
                  <a:gd name="connsiteY95" fmla="*/ 4410075 h 7783311"/>
                  <a:gd name="connsiteX96" fmla="*/ 666750 w 4344841"/>
                  <a:gd name="connsiteY96" fmla="*/ 4514850 h 7783311"/>
                  <a:gd name="connsiteX97" fmla="*/ 647700 w 4344841"/>
                  <a:gd name="connsiteY97" fmla="*/ 4581525 h 7783311"/>
                  <a:gd name="connsiteX98" fmla="*/ 695325 w 4344841"/>
                  <a:gd name="connsiteY98" fmla="*/ 4638675 h 7783311"/>
                  <a:gd name="connsiteX99" fmla="*/ 685800 w 4344841"/>
                  <a:gd name="connsiteY99" fmla="*/ 4724400 h 7783311"/>
                  <a:gd name="connsiteX100" fmla="*/ 714375 w 4344841"/>
                  <a:gd name="connsiteY100" fmla="*/ 4781550 h 7783311"/>
                  <a:gd name="connsiteX101" fmla="*/ 723900 w 4344841"/>
                  <a:gd name="connsiteY101" fmla="*/ 4848225 h 7783311"/>
                  <a:gd name="connsiteX102" fmla="*/ 790575 w 4344841"/>
                  <a:gd name="connsiteY102" fmla="*/ 4914900 h 7783311"/>
                  <a:gd name="connsiteX103" fmla="*/ 809625 w 4344841"/>
                  <a:gd name="connsiteY103" fmla="*/ 4972050 h 7783311"/>
                  <a:gd name="connsiteX104" fmla="*/ 847725 w 4344841"/>
                  <a:gd name="connsiteY104" fmla="*/ 5057775 h 7783311"/>
                  <a:gd name="connsiteX105" fmla="*/ 885825 w 4344841"/>
                  <a:gd name="connsiteY105" fmla="*/ 5114925 h 7783311"/>
                  <a:gd name="connsiteX106" fmla="*/ 933450 w 4344841"/>
                  <a:gd name="connsiteY106" fmla="*/ 5153025 h 7783311"/>
                  <a:gd name="connsiteX107" fmla="*/ 942975 w 4344841"/>
                  <a:gd name="connsiteY107" fmla="*/ 5200650 h 7783311"/>
                  <a:gd name="connsiteX108" fmla="*/ 942975 w 4344841"/>
                  <a:gd name="connsiteY108" fmla="*/ 5200650 h 7783311"/>
                  <a:gd name="connsiteX109" fmla="*/ 857250 w 4344841"/>
                  <a:gd name="connsiteY109" fmla="*/ 5267325 h 7783311"/>
                  <a:gd name="connsiteX110" fmla="*/ 952500 w 4344841"/>
                  <a:gd name="connsiteY110" fmla="*/ 5305425 h 7783311"/>
                  <a:gd name="connsiteX111" fmla="*/ 1019175 w 4344841"/>
                  <a:gd name="connsiteY111" fmla="*/ 5362575 h 7783311"/>
                  <a:gd name="connsiteX112" fmla="*/ 981075 w 4344841"/>
                  <a:gd name="connsiteY112" fmla="*/ 5448300 h 7783311"/>
                  <a:gd name="connsiteX113" fmla="*/ 923925 w 4344841"/>
                  <a:gd name="connsiteY113" fmla="*/ 5486400 h 7783311"/>
                  <a:gd name="connsiteX114" fmla="*/ 952500 w 4344841"/>
                  <a:gd name="connsiteY114" fmla="*/ 5572125 h 7783311"/>
                  <a:gd name="connsiteX115" fmla="*/ 933450 w 4344841"/>
                  <a:gd name="connsiteY115" fmla="*/ 5667375 h 7783311"/>
                  <a:gd name="connsiteX116" fmla="*/ 933450 w 4344841"/>
                  <a:gd name="connsiteY116" fmla="*/ 5667375 h 7783311"/>
                  <a:gd name="connsiteX117" fmla="*/ 866775 w 4344841"/>
                  <a:gd name="connsiteY117" fmla="*/ 5648324 h 7783311"/>
                  <a:gd name="connsiteX118" fmla="*/ 933450 w 4344841"/>
                  <a:gd name="connsiteY118" fmla="*/ 5743574 h 7783311"/>
                  <a:gd name="connsiteX119" fmla="*/ 981075 w 4344841"/>
                  <a:gd name="connsiteY119" fmla="*/ 5857874 h 7783311"/>
                  <a:gd name="connsiteX120" fmla="*/ 1219200 w 4344841"/>
                  <a:gd name="connsiteY120" fmla="*/ 5905499 h 7783311"/>
                  <a:gd name="connsiteX121" fmla="*/ 1295400 w 4344841"/>
                  <a:gd name="connsiteY121" fmla="*/ 6038849 h 7783311"/>
                  <a:gd name="connsiteX122" fmla="*/ 1343025 w 4344841"/>
                  <a:gd name="connsiteY122" fmla="*/ 5953124 h 7783311"/>
                  <a:gd name="connsiteX123" fmla="*/ 1495425 w 4344841"/>
                  <a:gd name="connsiteY123" fmla="*/ 6076949 h 7783311"/>
                  <a:gd name="connsiteX124" fmla="*/ 1609725 w 4344841"/>
                  <a:gd name="connsiteY124" fmla="*/ 6181724 h 7783311"/>
                  <a:gd name="connsiteX125" fmla="*/ 1743075 w 4344841"/>
                  <a:gd name="connsiteY125" fmla="*/ 6353174 h 7783311"/>
                  <a:gd name="connsiteX126" fmla="*/ 1838325 w 4344841"/>
                  <a:gd name="connsiteY126" fmla="*/ 6391274 h 7783311"/>
                  <a:gd name="connsiteX127" fmla="*/ 1914525 w 4344841"/>
                  <a:gd name="connsiteY127" fmla="*/ 6400799 h 7783311"/>
                  <a:gd name="connsiteX128" fmla="*/ 2057400 w 4344841"/>
                  <a:gd name="connsiteY128" fmla="*/ 6486524 h 7783311"/>
                  <a:gd name="connsiteX129" fmla="*/ 2057400 w 4344841"/>
                  <a:gd name="connsiteY129" fmla="*/ 6629399 h 7783311"/>
                  <a:gd name="connsiteX130" fmla="*/ 2124075 w 4344841"/>
                  <a:gd name="connsiteY130" fmla="*/ 6648449 h 7783311"/>
                  <a:gd name="connsiteX131" fmla="*/ 2209800 w 4344841"/>
                  <a:gd name="connsiteY131" fmla="*/ 6677024 h 7783311"/>
                  <a:gd name="connsiteX132" fmla="*/ 2352675 w 4344841"/>
                  <a:gd name="connsiteY132" fmla="*/ 6915149 h 7783311"/>
                  <a:gd name="connsiteX133" fmla="*/ 2457450 w 4344841"/>
                  <a:gd name="connsiteY133" fmla="*/ 7000874 h 7783311"/>
                  <a:gd name="connsiteX134" fmla="*/ 2533650 w 4344841"/>
                  <a:gd name="connsiteY134" fmla="*/ 7219949 h 7783311"/>
                  <a:gd name="connsiteX135" fmla="*/ 2600325 w 4344841"/>
                  <a:gd name="connsiteY135" fmla="*/ 7581899 h 7783311"/>
                  <a:gd name="connsiteX136" fmla="*/ 2638425 w 4344841"/>
                  <a:gd name="connsiteY136" fmla="*/ 7667624 h 7783311"/>
                  <a:gd name="connsiteX137" fmla="*/ 2657475 w 4344841"/>
                  <a:gd name="connsiteY137" fmla="*/ 7658099 h 7783311"/>
                  <a:gd name="connsiteX138" fmla="*/ 2676525 w 4344841"/>
                  <a:gd name="connsiteY138" fmla="*/ 7696200 h 7783311"/>
                  <a:gd name="connsiteX139" fmla="*/ 4067175 w 4344841"/>
                  <a:gd name="connsiteY139" fmla="*/ 7419974 h 7783311"/>
                  <a:gd name="connsiteX140" fmla="*/ 4343400 w 4344841"/>
                  <a:gd name="connsiteY140" fmla="*/ 6457949 h 7783311"/>
                  <a:gd name="connsiteX141" fmla="*/ 4010025 w 4344841"/>
                  <a:gd name="connsiteY141" fmla="*/ 5686425 h 7783311"/>
                  <a:gd name="connsiteX142" fmla="*/ 2000250 w 4344841"/>
                  <a:gd name="connsiteY142" fmla="*/ 2714625 h 7783311"/>
                  <a:gd name="connsiteX143" fmla="*/ 2533650 w 4344841"/>
                  <a:gd name="connsiteY143" fmla="*/ 609600 h 7783311"/>
                  <a:gd name="connsiteX144" fmla="*/ 438150 w 4344841"/>
                  <a:gd name="connsiteY144" fmla="*/ 0 h 7783311"/>
                  <a:gd name="connsiteX0" fmla="*/ 438150 w 4344841"/>
                  <a:gd name="connsiteY0" fmla="*/ 0 h 7783311"/>
                  <a:gd name="connsiteX1" fmla="*/ 390525 w 4344841"/>
                  <a:gd name="connsiteY1" fmla="*/ 85725 h 7783311"/>
                  <a:gd name="connsiteX2" fmla="*/ 342900 w 4344841"/>
                  <a:gd name="connsiteY2" fmla="*/ 114300 h 7783311"/>
                  <a:gd name="connsiteX3" fmla="*/ 371475 w 4344841"/>
                  <a:gd name="connsiteY3" fmla="*/ 180975 h 7783311"/>
                  <a:gd name="connsiteX4" fmla="*/ 409575 w 4344841"/>
                  <a:gd name="connsiteY4" fmla="*/ 190500 h 7783311"/>
                  <a:gd name="connsiteX5" fmla="*/ 419100 w 4344841"/>
                  <a:gd name="connsiteY5" fmla="*/ 314325 h 7783311"/>
                  <a:gd name="connsiteX6" fmla="*/ 361950 w 4344841"/>
                  <a:gd name="connsiteY6" fmla="*/ 438150 h 7783311"/>
                  <a:gd name="connsiteX7" fmla="*/ 314325 w 4344841"/>
                  <a:gd name="connsiteY7" fmla="*/ 542925 h 7783311"/>
                  <a:gd name="connsiteX8" fmla="*/ 266700 w 4344841"/>
                  <a:gd name="connsiteY8" fmla="*/ 609600 h 7783311"/>
                  <a:gd name="connsiteX9" fmla="*/ 238125 w 4344841"/>
                  <a:gd name="connsiteY9" fmla="*/ 695325 h 7783311"/>
                  <a:gd name="connsiteX10" fmla="*/ 200025 w 4344841"/>
                  <a:gd name="connsiteY10" fmla="*/ 733425 h 7783311"/>
                  <a:gd name="connsiteX11" fmla="*/ 228600 w 4344841"/>
                  <a:gd name="connsiteY11" fmla="*/ 800100 h 7783311"/>
                  <a:gd name="connsiteX12" fmla="*/ 142875 w 4344841"/>
                  <a:gd name="connsiteY12" fmla="*/ 885825 h 7783311"/>
                  <a:gd name="connsiteX13" fmla="*/ 76200 w 4344841"/>
                  <a:gd name="connsiteY13" fmla="*/ 904875 h 7783311"/>
                  <a:gd name="connsiteX14" fmla="*/ 9525 w 4344841"/>
                  <a:gd name="connsiteY14" fmla="*/ 1038225 h 7783311"/>
                  <a:gd name="connsiteX15" fmla="*/ 0 w 4344841"/>
                  <a:gd name="connsiteY15" fmla="*/ 1076325 h 7783311"/>
                  <a:gd name="connsiteX16" fmla="*/ 0 w 4344841"/>
                  <a:gd name="connsiteY16" fmla="*/ 1133475 h 7783311"/>
                  <a:gd name="connsiteX17" fmla="*/ 19050 w 4344841"/>
                  <a:gd name="connsiteY17" fmla="*/ 1228725 h 7783311"/>
                  <a:gd name="connsiteX18" fmla="*/ 142875 w 4344841"/>
                  <a:gd name="connsiteY18" fmla="*/ 1457325 h 7783311"/>
                  <a:gd name="connsiteX19" fmla="*/ 142875 w 4344841"/>
                  <a:gd name="connsiteY19" fmla="*/ 1571625 h 7783311"/>
                  <a:gd name="connsiteX20" fmla="*/ 161925 w 4344841"/>
                  <a:gd name="connsiteY20" fmla="*/ 1724025 h 7783311"/>
                  <a:gd name="connsiteX21" fmla="*/ 114300 w 4344841"/>
                  <a:gd name="connsiteY21" fmla="*/ 1819275 h 7783311"/>
                  <a:gd name="connsiteX22" fmla="*/ 38100 w 4344841"/>
                  <a:gd name="connsiteY22" fmla="*/ 1943100 h 7783311"/>
                  <a:gd name="connsiteX23" fmla="*/ 85725 w 4344841"/>
                  <a:gd name="connsiteY23" fmla="*/ 2057400 h 7783311"/>
                  <a:gd name="connsiteX24" fmla="*/ 38100 w 4344841"/>
                  <a:gd name="connsiteY24" fmla="*/ 2162175 h 7783311"/>
                  <a:gd name="connsiteX25" fmla="*/ 28575 w 4344841"/>
                  <a:gd name="connsiteY25" fmla="*/ 2200275 h 7783311"/>
                  <a:gd name="connsiteX26" fmla="*/ 85725 w 4344841"/>
                  <a:gd name="connsiteY26" fmla="*/ 2333625 h 7783311"/>
                  <a:gd name="connsiteX27" fmla="*/ 152400 w 4344841"/>
                  <a:gd name="connsiteY27" fmla="*/ 2438400 h 7783311"/>
                  <a:gd name="connsiteX28" fmla="*/ 180975 w 4344841"/>
                  <a:gd name="connsiteY28" fmla="*/ 2495550 h 7783311"/>
                  <a:gd name="connsiteX29" fmla="*/ 209550 w 4344841"/>
                  <a:gd name="connsiteY29" fmla="*/ 2581275 h 7783311"/>
                  <a:gd name="connsiteX30" fmla="*/ 285750 w 4344841"/>
                  <a:gd name="connsiteY30" fmla="*/ 2667000 h 7783311"/>
                  <a:gd name="connsiteX31" fmla="*/ 247650 w 4344841"/>
                  <a:gd name="connsiteY31" fmla="*/ 2743200 h 7783311"/>
                  <a:gd name="connsiteX32" fmla="*/ 314325 w 4344841"/>
                  <a:gd name="connsiteY32" fmla="*/ 2828925 h 7783311"/>
                  <a:gd name="connsiteX33" fmla="*/ 323850 w 4344841"/>
                  <a:gd name="connsiteY33" fmla="*/ 2914650 h 7783311"/>
                  <a:gd name="connsiteX34" fmla="*/ 304800 w 4344841"/>
                  <a:gd name="connsiteY34" fmla="*/ 2962275 h 7783311"/>
                  <a:gd name="connsiteX35" fmla="*/ 266700 w 4344841"/>
                  <a:gd name="connsiteY35" fmla="*/ 2914650 h 7783311"/>
                  <a:gd name="connsiteX36" fmla="*/ 238125 w 4344841"/>
                  <a:gd name="connsiteY36" fmla="*/ 2895600 h 7783311"/>
                  <a:gd name="connsiteX37" fmla="*/ 428625 w 4344841"/>
                  <a:gd name="connsiteY37" fmla="*/ 3105150 h 7783311"/>
                  <a:gd name="connsiteX38" fmla="*/ 466725 w 4344841"/>
                  <a:gd name="connsiteY38" fmla="*/ 3057525 h 7783311"/>
                  <a:gd name="connsiteX39" fmla="*/ 495300 w 4344841"/>
                  <a:gd name="connsiteY39" fmla="*/ 2981325 h 7783311"/>
                  <a:gd name="connsiteX40" fmla="*/ 523875 w 4344841"/>
                  <a:gd name="connsiteY40" fmla="*/ 2914650 h 7783311"/>
                  <a:gd name="connsiteX41" fmla="*/ 619125 w 4344841"/>
                  <a:gd name="connsiteY41" fmla="*/ 2914650 h 7783311"/>
                  <a:gd name="connsiteX42" fmla="*/ 647700 w 4344841"/>
                  <a:gd name="connsiteY42" fmla="*/ 2952750 h 7783311"/>
                  <a:gd name="connsiteX43" fmla="*/ 647700 w 4344841"/>
                  <a:gd name="connsiteY43" fmla="*/ 3009900 h 7783311"/>
                  <a:gd name="connsiteX44" fmla="*/ 742950 w 4344841"/>
                  <a:gd name="connsiteY44" fmla="*/ 3009900 h 7783311"/>
                  <a:gd name="connsiteX45" fmla="*/ 771525 w 4344841"/>
                  <a:gd name="connsiteY45" fmla="*/ 2981325 h 7783311"/>
                  <a:gd name="connsiteX46" fmla="*/ 847725 w 4344841"/>
                  <a:gd name="connsiteY46" fmla="*/ 3067050 h 7783311"/>
                  <a:gd name="connsiteX47" fmla="*/ 885825 w 4344841"/>
                  <a:gd name="connsiteY47" fmla="*/ 3038475 h 7783311"/>
                  <a:gd name="connsiteX48" fmla="*/ 971550 w 4344841"/>
                  <a:gd name="connsiteY48" fmla="*/ 2990850 h 7783311"/>
                  <a:gd name="connsiteX49" fmla="*/ 981075 w 4344841"/>
                  <a:gd name="connsiteY49" fmla="*/ 3067050 h 7783311"/>
                  <a:gd name="connsiteX50" fmla="*/ 1028700 w 4344841"/>
                  <a:gd name="connsiteY50" fmla="*/ 3114675 h 7783311"/>
                  <a:gd name="connsiteX51" fmla="*/ 1076325 w 4344841"/>
                  <a:gd name="connsiteY51" fmla="*/ 3171825 h 7783311"/>
                  <a:gd name="connsiteX52" fmla="*/ 1076325 w 4344841"/>
                  <a:gd name="connsiteY52" fmla="*/ 3171825 h 7783311"/>
                  <a:gd name="connsiteX53" fmla="*/ 1095375 w 4344841"/>
                  <a:gd name="connsiteY53" fmla="*/ 3248025 h 7783311"/>
                  <a:gd name="connsiteX54" fmla="*/ 1038225 w 4344841"/>
                  <a:gd name="connsiteY54" fmla="*/ 3248025 h 7783311"/>
                  <a:gd name="connsiteX55" fmla="*/ 971550 w 4344841"/>
                  <a:gd name="connsiteY55" fmla="*/ 3190875 h 7783311"/>
                  <a:gd name="connsiteX56" fmla="*/ 990600 w 4344841"/>
                  <a:gd name="connsiteY56" fmla="*/ 3162300 h 7783311"/>
                  <a:gd name="connsiteX57" fmla="*/ 962025 w 4344841"/>
                  <a:gd name="connsiteY57" fmla="*/ 3143250 h 7783311"/>
                  <a:gd name="connsiteX58" fmla="*/ 923925 w 4344841"/>
                  <a:gd name="connsiteY58" fmla="*/ 3181350 h 7783311"/>
                  <a:gd name="connsiteX59" fmla="*/ 800100 w 4344841"/>
                  <a:gd name="connsiteY59" fmla="*/ 3143250 h 7783311"/>
                  <a:gd name="connsiteX60" fmla="*/ 742950 w 4344841"/>
                  <a:gd name="connsiteY60" fmla="*/ 3105150 h 7783311"/>
                  <a:gd name="connsiteX61" fmla="*/ 676275 w 4344841"/>
                  <a:gd name="connsiteY61" fmla="*/ 3105150 h 7783311"/>
                  <a:gd name="connsiteX62" fmla="*/ 619125 w 4344841"/>
                  <a:gd name="connsiteY62" fmla="*/ 3086100 h 7783311"/>
                  <a:gd name="connsiteX63" fmla="*/ 552450 w 4344841"/>
                  <a:gd name="connsiteY63" fmla="*/ 3076575 h 7783311"/>
                  <a:gd name="connsiteX64" fmla="*/ 561975 w 4344841"/>
                  <a:gd name="connsiteY64" fmla="*/ 3152775 h 7783311"/>
                  <a:gd name="connsiteX65" fmla="*/ 590550 w 4344841"/>
                  <a:gd name="connsiteY65" fmla="*/ 3200400 h 7783311"/>
                  <a:gd name="connsiteX66" fmla="*/ 590550 w 4344841"/>
                  <a:gd name="connsiteY66" fmla="*/ 3257550 h 7783311"/>
                  <a:gd name="connsiteX67" fmla="*/ 638175 w 4344841"/>
                  <a:gd name="connsiteY67" fmla="*/ 3314700 h 7783311"/>
                  <a:gd name="connsiteX68" fmla="*/ 609600 w 4344841"/>
                  <a:gd name="connsiteY68" fmla="*/ 3400425 h 7783311"/>
                  <a:gd name="connsiteX69" fmla="*/ 657225 w 4344841"/>
                  <a:gd name="connsiteY69" fmla="*/ 3476625 h 7783311"/>
                  <a:gd name="connsiteX70" fmla="*/ 695325 w 4344841"/>
                  <a:gd name="connsiteY70" fmla="*/ 3514725 h 7783311"/>
                  <a:gd name="connsiteX71" fmla="*/ 695325 w 4344841"/>
                  <a:gd name="connsiteY71" fmla="*/ 3514725 h 7783311"/>
                  <a:gd name="connsiteX72" fmla="*/ 571500 w 4344841"/>
                  <a:gd name="connsiteY72" fmla="*/ 3514725 h 7783311"/>
                  <a:gd name="connsiteX73" fmla="*/ 542925 w 4344841"/>
                  <a:gd name="connsiteY73" fmla="*/ 3419475 h 7783311"/>
                  <a:gd name="connsiteX74" fmla="*/ 504825 w 4344841"/>
                  <a:gd name="connsiteY74" fmla="*/ 3390900 h 7783311"/>
                  <a:gd name="connsiteX75" fmla="*/ 476250 w 4344841"/>
                  <a:gd name="connsiteY75" fmla="*/ 3343275 h 7783311"/>
                  <a:gd name="connsiteX76" fmla="*/ 476250 w 4344841"/>
                  <a:gd name="connsiteY76" fmla="*/ 3228975 h 7783311"/>
                  <a:gd name="connsiteX77" fmla="*/ 438150 w 4344841"/>
                  <a:gd name="connsiteY77" fmla="*/ 3190875 h 7783311"/>
                  <a:gd name="connsiteX78" fmla="*/ 447675 w 4344841"/>
                  <a:gd name="connsiteY78" fmla="*/ 3286125 h 7783311"/>
                  <a:gd name="connsiteX79" fmla="*/ 400050 w 4344841"/>
                  <a:gd name="connsiteY79" fmla="*/ 3371850 h 7783311"/>
                  <a:gd name="connsiteX80" fmla="*/ 409575 w 4344841"/>
                  <a:gd name="connsiteY80" fmla="*/ 3400425 h 7783311"/>
                  <a:gd name="connsiteX81" fmla="*/ 419100 w 4344841"/>
                  <a:gd name="connsiteY81" fmla="*/ 3429000 h 7783311"/>
                  <a:gd name="connsiteX82" fmla="*/ 419100 w 4344841"/>
                  <a:gd name="connsiteY82" fmla="*/ 3505200 h 7783311"/>
                  <a:gd name="connsiteX83" fmla="*/ 400050 w 4344841"/>
                  <a:gd name="connsiteY83" fmla="*/ 3600450 h 7783311"/>
                  <a:gd name="connsiteX84" fmla="*/ 428625 w 4344841"/>
                  <a:gd name="connsiteY84" fmla="*/ 3686175 h 7783311"/>
                  <a:gd name="connsiteX85" fmla="*/ 504825 w 4344841"/>
                  <a:gd name="connsiteY85" fmla="*/ 3810000 h 7783311"/>
                  <a:gd name="connsiteX86" fmla="*/ 590550 w 4344841"/>
                  <a:gd name="connsiteY86" fmla="*/ 3838575 h 7783311"/>
                  <a:gd name="connsiteX87" fmla="*/ 657225 w 4344841"/>
                  <a:gd name="connsiteY87" fmla="*/ 3876675 h 7783311"/>
                  <a:gd name="connsiteX88" fmla="*/ 666750 w 4344841"/>
                  <a:gd name="connsiteY88" fmla="*/ 3990975 h 7783311"/>
                  <a:gd name="connsiteX89" fmla="*/ 666750 w 4344841"/>
                  <a:gd name="connsiteY89" fmla="*/ 4057650 h 7783311"/>
                  <a:gd name="connsiteX90" fmla="*/ 657225 w 4344841"/>
                  <a:gd name="connsiteY90" fmla="*/ 4124325 h 7783311"/>
                  <a:gd name="connsiteX91" fmla="*/ 590550 w 4344841"/>
                  <a:gd name="connsiteY91" fmla="*/ 4152900 h 7783311"/>
                  <a:gd name="connsiteX92" fmla="*/ 504825 w 4344841"/>
                  <a:gd name="connsiteY92" fmla="*/ 4152900 h 7783311"/>
                  <a:gd name="connsiteX93" fmla="*/ 514350 w 4344841"/>
                  <a:gd name="connsiteY93" fmla="*/ 4229100 h 7783311"/>
                  <a:gd name="connsiteX94" fmla="*/ 514350 w 4344841"/>
                  <a:gd name="connsiteY94" fmla="*/ 4305300 h 7783311"/>
                  <a:gd name="connsiteX95" fmla="*/ 542925 w 4344841"/>
                  <a:gd name="connsiteY95" fmla="*/ 4410075 h 7783311"/>
                  <a:gd name="connsiteX96" fmla="*/ 666750 w 4344841"/>
                  <a:gd name="connsiteY96" fmla="*/ 4514850 h 7783311"/>
                  <a:gd name="connsiteX97" fmla="*/ 647700 w 4344841"/>
                  <a:gd name="connsiteY97" fmla="*/ 4581525 h 7783311"/>
                  <a:gd name="connsiteX98" fmla="*/ 695325 w 4344841"/>
                  <a:gd name="connsiteY98" fmla="*/ 4638675 h 7783311"/>
                  <a:gd name="connsiteX99" fmla="*/ 685800 w 4344841"/>
                  <a:gd name="connsiteY99" fmla="*/ 4724400 h 7783311"/>
                  <a:gd name="connsiteX100" fmla="*/ 714375 w 4344841"/>
                  <a:gd name="connsiteY100" fmla="*/ 4781550 h 7783311"/>
                  <a:gd name="connsiteX101" fmla="*/ 723900 w 4344841"/>
                  <a:gd name="connsiteY101" fmla="*/ 4848225 h 7783311"/>
                  <a:gd name="connsiteX102" fmla="*/ 790575 w 4344841"/>
                  <a:gd name="connsiteY102" fmla="*/ 4914900 h 7783311"/>
                  <a:gd name="connsiteX103" fmla="*/ 809625 w 4344841"/>
                  <a:gd name="connsiteY103" fmla="*/ 4972050 h 7783311"/>
                  <a:gd name="connsiteX104" fmla="*/ 847725 w 4344841"/>
                  <a:gd name="connsiteY104" fmla="*/ 5057775 h 7783311"/>
                  <a:gd name="connsiteX105" fmla="*/ 885825 w 4344841"/>
                  <a:gd name="connsiteY105" fmla="*/ 5114925 h 7783311"/>
                  <a:gd name="connsiteX106" fmla="*/ 933450 w 4344841"/>
                  <a:gd name="connsiteY106" fmla="*/ 5153025 h 7783311"/>
                  <a:gd name="connsiteX107" fmla="*/ 942975 w 4344841"/>
                  <a:gd name="connsiteY107" fmla="*/ 5200650 h 7783311"/>
                  <a:gd name="connsiteX108" fmla="*/ 942975 w 4344841"/>
                  <a:gd name="connsiteY108" fmla="*/ 5200650 h 7783311"/>
                  <a:gd name="connsiteX109" fmla="*/ 857250 w 4344841"/>
                  <a:gd name="connsiteY109" fmla="*/ 5267325 h 7783311"/>
                  <a:gd name="connsiteX110" fmla="*/ 952500 w 4344841"/>
                  <a:gd name="connsiteY110" fmla="*/ 5305425 h 7783311"/>
                  <a:gd name="connsiteX111" fmla="*/ 1019175 w 4344841"/>
                  <a:gd name="connsiteY111" fmla="*/ 5362575 h 7783311"/>
                  <a:gd name="connsiteX112" fmla="*/ 981075 w 4344841"/>
                  <a:gd name="connsiteY112" fmla="*/ 5448300 h 7783311"/>
                  <a:gd name="connsiteX113" fmla="*/ 923925 w 4344841"/>
                  <a:gd name="connsiteY113" fmla="*/ 5486400 h 7783311"/>
                  <a:gd name="connsiteX114" fmla="*/ 952500 w 4344841"/>
                  <a:gd name="connsiteY114" fmla="*/ 5572125 h 7783311"/>
                  <a:gd name="connsiteX115" fmla="*/ 933450 w 4344841"/>
                  <a:gd name="connsiteY115" fmla="*/ 5667375 h 7783311"/>
                  <a:gd name="connsiteX116" fmla="*/ 933450 w 4344841"/>
                  <a:gd name="connsiteY116" fmla="*/ 5667375 h 7783311"/>
                  <a:gd name="connsiteX117" fmla="*/ 866775 w 4344841"/>
                  <a:gd name="connsiteY117" fmla="*/ 5648324 h 7783311"/>
                  <a:gd name="connsiteX118" fmla="*/ 933450 w 4344841"/>
                  <a:gd name="connsiteY118" fmla="*/ 5743574 h 7783311"/>
                  <a:gd name="connsiteX119" fmla="*/ 981075 w 4344841"/>
                  <a:gd name="connsiteY119" fmla="*/ 5857874 h 7783311"/>
                  <a:gd name="connsiteX120" fmla="*/ 1219200 w 4344841"/>
                  <a:gd name="connsiteY120" fmla="*/ 5905499 h 7783311"/>
                  <a:gd name="connsiteX121" fmla="*/ 1295400 w 4344841"/>
                  <a:gd name="connsiteY121" fmla="*/ 6038849 h 7783311"/>
                  <a:gd name="connsiteX122" fmla="*/ 1343025 w 4344841"/>
                  <a:gd name="connsiteY122" fmla="*/ 5953124 h 7783311"/>
                  <a:gd name="connsiteX123" fmla="*/ 1495425 w 4344841"/>
                  <a:gd name="connsiteY123" fmla="*/ 6076949 h 7783311"/>
                  <a:gd name="connsiteX124" fmla="*/ 1609725 w 4344841"/>
                  <a:gd name="connsiteY124" fmla="*/ 6181724 h 7783311"/>
                  <a:gd name="connsiteX125" fmla="*/ 1743075 w 4344841"/>
                  <a:gd name="connsiteY125" fmla="*/ 6353174 h 7783311"/>
                  <a:gd name="connsiteX126" fmla="*/ 1838325 w 4344841"/>
                  <a:gd name="connsiteY126" fmla="*/ 6391274 h 7783311"/>
                  <a:gd name="connsiteX127" fmla="*/ 1914525 w 4344841"/>
                  <a:gd name="connsiteY127" fmla="*/ 6400799 h 7783311"/>
                  <a:gd name="connsiteX128" fmla="*/ 2057400 w 4344841"/>
                  <a:gd name="connsiteY128" fmla="*/ 6486524 h 7783311"/>
                  <a:gd name="connsiteX129" fmla="*/ 2057400 w 4344841"/>
                  <a:gd name="connsiteY129" fmla="*/ 6629399 h 7783311"/>
                  <a:gd name="connsiteX130" fmla="*/ 2124075 w 4344841"/>
                  <a:gd name="connsiteY130" fmla="*/ 6648449 h 7783311"/>
                  <a:gd name="connsiteX131" fmla="*/ 2209800 w 4344841"/>
                  <a:gd name="connsiteY131" fmla="*/ 6677024 h 7783311"/>
                  <a:gd name="connsiteX132" fmla="*/ 2352675 w 4344841"/>
                  <a:gd name="connsiteY132" fmla="*/ 6915149 h 7783311"/>
                  <a:gd name="connsiteX133" fmla="*/ 2457450 w 4344841"/>
                  <a:gd name="connsiteY133" fmla="*/ 7000874 h 7783311"/>
                  <a:gd name="connsiteX134" fmla="*/ 2533650 w 4344841"/>
                  <a:gd name="connsiteY134" fmla="*/ 7219949 h 7783311"/>
                  <a:gd name="connsiteX135" fmla="*/ 2543175 w 4344841"/>
                  <a:gd name="connsiteY135" fmla="*/ 7486649 h 7783311"/>
                  <a:gd name="connsiteX136" fmla="*/ 2600325 w 4344841"/>
                  <a:gd name="connsiteY136" fmla="*/ 7581899 h 7783311"/>
                  <a:gd name="connsiteX137" fmla="*/ 2638425 w 4344841"/>
                  <a:gd name="connsiteY137" fmla="*/ 7667624 h 7783311"/>
                  <a:gd name="connsiteX138" fmla="*/ 2657475 w 4344841"/>
                  <a:gd name="connsiteY138" fmla="*/ 7658099 h 7783311"/>
                  <a:gd name="connsiteX139" fmla="*/ 2676525 w 4344841"/>
                  <a:gd name="connsiteY139" fmla="*/ 7696200 h 7783311"/>
                  <a:gd name="connsiteX140" fmla="*/ 4067175 w 4344841"/>
                  <a:gd name="connsiteY140" fmla="*/ 7419974 h 7783311"/>
                  <a:gd name="connsiteX141" fmla="*/ 4343400 w 4344841"/>
                  <a:gd name="connsiteY141" fmla="*/ 6457949 h 7783311"/>
                  <a:gd name="connsiteX142" fmla="*/ 4010025 w 4344841"/>
                  <a:gd name="connsiteY142" fmla="*/ 5686425 h 7783311"/>
                  <a:gd name="connsiteX143" fmla="*/ 2000250 w 4344841"/>
                  <a:gd name="connsiteY143" fmla="*/ 2714625 h 7783311"/>
                  <a:gd name="connsiteX144" fmla="*/ 2533650 w 4344841"/>
                  <a:gd name="connsiteY144" fmla="*/ 609600 h 7783311"/>
                  <a:gd name="connsiteX145" fmla="*/ 438150 w 4344841"/>
                  <a:gd name="connsiteY145" fmla="*/ 0 h 7783311"/>
                  <a:gd name="connsiteX0" fmla="*/ 438150 w 4460104"/>
                  <a:gd name="connsiteY0" fmla="*/ 0 h 7783311"/>
                  <a:gd name="connsiteX1" fmla="*/ 390525 w 4460104"/>
                  <a:gd name="connsiteY1" fmla="*/ 85725 h 7783311"/>
                  <a:gd name="connsiteX2" fmla="*/ 342900 w 4460104"/>
                  <a:gd name="connsiteY2" fmla="*/ 114300 h 7783311"/>
                  <a:gd name="connsiteX3" fmla="*/ 371475 w 4460104"/>
                  <a:gd name="connsiteY3" fmla="*/ 180975 h 7783311"/>
                  <a:gd name="connsiteX4" fmla="*/ 409575 w 4460104"/>
                  <a:gd name="connsiteY4" fmla="*/ 190500 h 7783311"/>
                  <a:gd name="connsiteX5" fmla="*/ 419100 w 4460104"/>
                  <a:gd name="connsiteY5" fmla="*/ 314325 h 7783311"/>
                  <a:gd name="connsiteX6" fmla="*/ 361950 w 4460104"/>
                  <a:gd name="connsiteY6" fmla="*/ 438150 h 7783311"/>
                  <a:gd name="connsiteX7" fmla="*/ 314325 w 4460104"/>
                  <a:gd name="connsiteY7" fmla="*/ 542925 h 7783311"/>
                  <a:gd name="connsiteX8" fmla="*/ 266700 w 4460104"/>
                  <a:gd name="connsiteY8" fmla="*/ 609600 h 7783311"/>
                  <a:gd name="connsiteX9" fmla="*/ 238125 w 4460104"/>
                  <a:gd name="connsiteY9" fmla="*/ 695325 h 7783311"/>
                  <a:gd name="connsiteX10" fmla="*/ 200025 w 4460104"/>
                  <a:gd name="connsiteY10" fmla="*/ 733425 h 7783311"/>
                  <a:gd name="connsiteX11" fmla="*/ 228600 w 4460104"/>
                  <a:gd name="connsiteY11" fmla="*/ 800100 h 7783311"/>
                  <a:gd name="connsiteX12" fmla="*/ 142875 w 4460104"/>
                  <a:gd name="connsiteY12" fmla="*/ 885825 h 7783311"/>
                  <a:gd name="connsiteX13" fmla="*/ 76200 w 4460104"/>
                  <a:gd name="connsiteY13" fmla="*/ 904875 h 7783311"/>
                  <a:gd name="connsiteX14" fmla="*/ 9525 w 4460104"/>
                  <a:gd name="connsiteY14" fmla="*/ 1038225 h 7783311"/>
                  <a:gd name="connsiteX15" fmla="*/ 0 w 4460104"/>
                  <a:gd name="connsiteY15" fmla="*/ 1076325 h 7783311"/>
                  <a:gd name="connsiteX16" fmla="*/ 0 w 4460104"/>
                  <a:gd name="connsiteY16" fmla="*/ 1133475 h 7783311"/>
                  <a:gd name="connsiteX17" fmla="*/ 19050 w 4460104"/>
                  <a:gd name="connsiteY17" fmla="*/ 1228725 h 7783311"/>
                  <a:gd name="connsiteX18" fmla="*/ 142875 w 4460104"/>
                  <a:gd name="connsiteY18" fmla="*/ 1457325 h 7783311"/>
                  <a:gd name="connsiteX19" fmla="*/ 142875 w 4460104"/>
                  <a:gd name="connsiteY19" fmla="*/ 1571625 h 7783311"/>
                  <a:gd name="connsiteX20" fmla="*/ 161925 w 4460104"/>
                  <a:gd name="connsiteY20" fmla="*/ 1724025 h 7783311"/>
                  <a:gd name="connsiteX21" fmla="*/ 114300 w 4460104"/>
                  <a:gd name="connsiteY21" fmla="*/ 1819275 h 7783311"/>
                  <a:gd name="connsiteX22" fmla="*/ 38100 w 4460104"/>
                  <a:gd name="connsiteY22" fmla="*/ 1943100 h 7783311"/>
                  <a:gd name="connsiteX23" fmla="*/ 85725 w 4460104"/>
                  <a:gd name="connsiteY23" fmla="*/ 2057400 h 7783311"/>
                  <a:gd name="connsiteX24" fmla="*/ 38100 w 4460104"/>
                  <a:gd name="connsiteY24" fmla="*/ 2162175 h 7783311"/>
                  <a:gd name="connsiteX25" fmla="*/ 28575 w 4460104"/>
                  <a:gd name="connsiteY25" fmla="*/ 2200275 h 7783311"/>
                  <a:gd name="connsiteX26" fmla="*/ 85725 w 4460104"/>
                  <a:gd name="connsiteY26" fmla="*/ 2333625 h 7783311"/>
                  <a:gd name="connsiteX27" fmla="*/ 152400 w 4460104"/>
                  <a:gd name="connsiteY27" fmla="*/ 2438400 h 7783311"/>
                  <a:gd name="connsiteX28" fmla="*/ 180975 w 4460104"/>
                  <a:gd name="connsiteY28" fmla="*/ 2495550 h 7783311"/>
                  <a:gd name="connsiteX29" fmla="*/ 209550 w 4460104"/>
                  <a:gd name="connsiteY29" fmla="*/ 2581275 h 7783311"/>
                  <a:gd name="connsiteX30" fmla="*/ 285750 w 4460104"/>
                  <a:gd name="connsiteY30" fmla="*/ 2667000 h 7783311"/>
                  <a:gd name="connsiteX31" fmla="*/ 247650 w 4460104"/>
                  <a:gd name="connsiteY31" fmla="*/ 2743200 h 7783311"/>
                  <a:gd name="connsiteX32" fmla="*/ 314325 w 4460104"/>
                  <a:gd name="connsiteY32" fmla="*/ 2828925 h 7783311"/>
                  <a:gd name="connsiteX33" fmla="*/ 323850 w 4460104"/>
                  <a:gd name="connsiteY33" fmla="*/ 2914650 h 7783311"/>
                  <a:gd name="connsiteX34" fmla="*/ 304800 w 4460104"/>
                  <a:gd name="connsiteY34" fmla="*/ 2962275 h 7783311"/>
                  <a:gd name="connsiteX35" fmla="*/ 266700 w 4460104"/>
                  <a:gd name="connsiteY35" fmla="*/ 2914650 h 7783311"/>
                  <a:gd name="connsiteX36" fmla="*/ 238125 w 4460104"/>
                  <a:gd name="connsiteY36" fmla="*/ 2895600 h 7783311"/>
                  <a:gd name="connsiteX37" fmla="*/ 428625 w 4460104"/>
                  <a:gd name="connsiteY37" fmla="*/ 3105150 h 7783311"/>
                  <a:gd name="connsiteX38" fmla="*/ 466725 w 4460104"/>
                  <a:gd name="connsiteY38" fmla="*/ 3057525 h 7783311"/>
                  <a:gd name="connsiteX39" fmla="*/ 495300 w 4460104"/>
                  <a:gd name="connsiteY39" fmla="*/ 2981325 h 7783311"/>
                  <a:gd name="connsiteX40" fmla="*/ 523875 w 4460104"/>
                  <a:gd name="connsiteY40" fmla="*/ 2914650 h 7783311"/>
                  <a:gd name="connsiteX41" fmla="*/ 619125 w 4460104"/>
                  <a:gd name="connsiteY41" fmla="*/ 2914650 h 7783311"/>
                  <a:gd name="connsiteX42" fmla="*/ 647700 w 4460104"/>
                  <a:gd name="connsiteY42" fmla="*/ 2952750 h 7783311"/>
                  <a:gd name="connsiteX43" fmla="*/ 647700 w 4460104"/>
                  <a:gd name="connsiteY43" fmla="*/ 3009900 h 7783311"/>
                  <a:gd name="connsiteX44" fmla="*/ 742950 w 4460104"/>
                  <a:gd name="connsiteY44" fmla="*/ 3009900 h 7783311"/>
                  <a:gd name="connsiteX45" fmla="*/ 771525 w 4460104"/>
                  <a:gd name="connsiteY45" fmla="*/ 2981325 h 7783311"/>
                  <a:gd name="connsiteX46" fmla="*/ 847725 w 4460104"/>
                  <a:gd name="connsiteY46" fmla="*/ 3067050 h 7783311"/>
                  <a:gd name="connsiteX47" fmla="*/ 885825 w 4460104"/>
                  <a:gd name="connsiteY47" fmla="*/ 3038475 h 7783311"/>
                  <a:gd name="connsiteX48" fmla="*/ 971550 w 4460104"/>
                  <a:gd name="connsiteY48" fmla="*/ 2990850 h 7783311"/>
                  <a:gd name="connsiteX49" fmla="*/ 981075 w 4460104"/>
                  <a:gd name="connsiteY49" fmla="*/ 3067050 h 7783311"/>
                  <a:gd name="connsiteX50" fmla="*/ 1028700 w 4460104"/>
                  <a:gd name="connsiteY50" fmla="*/ 3114675 h 7783311"/>
                  <a:gd name="connsiteX51" fmla="*/ 1076325 w 4460104"/>
                  <a:gd name="connsiteY51" fmla="*/ 3171825 h 7783311"/>
                  <a:gd name="connsiteX52" fmla="*/ 1076325 w 4460104"/>
                  <a:gd name="connsiteY52" fmla="*/ 3171825 h 7783311"/>
                  <a:gd name="connsiteX53" fmla="*/ 1095375 w 4460104"/>
                  <a:gd name="connsiteY53" fmla="*/ 3248025 h 7783311"/>
                  <a:gd name="connsiteX54" fmla="*/ 1038225 w 4460104"/>
                  <a:gd name="connsiteY54" fmla="*/ 3248025 h 7783311"/>
                  <a:gd name="connsiteX55" fmla="*/ 971550 w 4460104"/>
                  <a:gd name="connsiteY55" fmla="*/ 3190875 h 7783311"/>
                  <a:gd name="connsiteX56" fmla="*/ 990600 w 4460104"/>
                  <a:gd name="connsiteY56" fmla="*/ 3162300 h 7783311"/>
                  <a:gd name="connsiteX57" fmla="*/ 962025 w 4460104"/>
                  <a:gd name="connsiteY57" fmla="*/ 3143250 h 7783311"/>
                  <a:gd name="connsiteX58" fmla="*/ 923925 w 4460104"/>
                  <a:gd name="connsiteY58" fmla="*/ 3181350 h 7783311"/>
                  <a:gd name="connsiteX59" fmla="*/ 800100 w 4460104"/>
                  <a:gd name="connsiteY59" fmla="*/ 3143250 h 7783311"/>
                  <a:gd name="connsiteX60" fmla="*/ 742950 w 4460104"/>
                  <a:gd name="connsiteY60" fmla="*/ 3105150 h 7783311"/>
                  <a:gd name="connsiteX61" fmla="*/ 676275 w 4460104"/>
                  <a:gd name="connsiteY61" fmla="*/ 3105150 h 7783311"/>
                  <a:gd name="connsiteX62" fmla="*/ 619125 w 4460104"/>
                  <a:gd name="connsiteY62" fmla="*/ 3086100 h 7783311"/>
                  <a:gd name="connsiteX63" fmla="*/ 552450 w 4460104"/>
                  <a:gd name="connsiteY63" fmla="*/ 3076575 h 7783311"/>
                  <a:gd name="connsiteX64" fmla="*/ 561975 w 4460104"/>
                  <a:gd name="connsiteY64" fmla="*/ 3152775 h 7783311"/>
                  <a:gd name="connsiteX65" fmla="*/ 590550 w 4460104"/>
                  <a:gd name="connsiteY65" fmla="*/ 3200400 h 7783311"/>
                  <a:gd name="connsiteX66" fmla="*/ 590550 w 4460104"/>
                  <a:gd name="connsiteY66" fmla="*/ 3257550 h 7783311"/>
                  <a:gd name="connsiteX67" fmla="*/ 638175 w 4460104"/>
                  <a:gd name="connsiteY67" fmla="*/ 3314700 h 7783311"/>
                  <a:gd name="connsiteX68" fmla="*/ 609600 w 4460104"/>
                  <a:gd name="connsiteY68" fmla="*/ 3400425 h 7783311"/>
                  <a:gd name="connsiteX69" fmla="*/ 657225 w 4460104"/>
                  <a:gd name="connsiteY69" fmla="*/ 3476625 h 7783311"/>
                  <a:gd name="connsiteX70" fmla="*/ 695325 w 4460104"/>
                  <a:gd name="connsiteY70" fmla="*/ 3514725 h 7783311"/>
                  <a:gd name="connsiteX71" fmla="*/ 695325 w 4460104"/>
                  <a:gd name="connsiteY71" fmla="*/ 3514725 h 7783311"/>
                  <a:gd name="connsiteX72" fmla="*/ 571500 w 4460104"/>
                  <a:gd name="connsiteY72" fmla="*/ 3514725 h 7783311"/>
                  <a:gd name="connsiteX73" fmla="*/ 542925 w 4460104"/>
                  <a:gd name="connsiteY73" fmla="*/ 3419475 h 7783311"/>
                  <a:gd name="connsiteX74" fmla="*/ 504825 w 4460104"/>
                  <a:gd name="connsiteY74" fmla="*/ 3390900 h 7783311"/>
                  <a:gd name="connsiteX75" fmla="*/ 476250 w 4460104"/>
                  <a:gd name="connsiteY75" fmla="*/ 3343275 h 7783311"/>
                  <a:gd name="connsiteX76" fmla="*/ 476250 w 4460104"/>
                  <a:gd name="connsiteY76" fmla="*/ 3228975 h 7783311"/>
                  <a:gd name="connsiteX77" fmla="*/ 438150 w 4460104"/>
                  <a:gd name="connsiteY77" fmla="*/ 3190875 h 7783311"/>
                  <a:gd name="connsiteX78" fmla="*/ 447675 w 4460104"/>
                  <a:gd name="connsiteY78" fmla="*/ 3286125 h 7783311"/>
                  <a:gd name="connsiteX79" fmla="*/ 400050 w 4460104"/>
                  <a:gd name="connsiteY79" fmla="*/ 3371850 h 7783311"/>
                  <a:gd name="connsiteX80" fmla="*/ 409575 w 4460104"/>
                  <a:gd name="connsiteY80" fmla="*/ 3400425 h 7783311"/>
                  <a:gd name="connsiteX81" fmla="*/ 419100 w 4460104"/>
                  <a:gd name="connsiteY81" fmla="*/ 3429000 h 7783311"/>
                  <a:gd name="connsiteX82" fmla="*/ 419100 w 4460104"/>
                  <a:gd name="connsiteY82" fmla="*/ 3505200 h 7783311"/>
                  <a:gd name="connsiteX83" fmla="*/ 400050 w 4460104"/>
                  <a:gd name="connsiteY83" fmla="*/ 3600450 h 7783311"/>
                  <a:gd name="connsiteX84" fmla="*/ 428625 w 4460104"/>
                  <a:gd name="connsiteY84" fmla="*/ 3686175 h 7783311"/>
                  <a:gd name="connsiteX85" fmla="*/ 504825 w 4460104"/>
                  <a:gd name="connsiteY85" fmla="*/ 3810000 h 7783311"/>
                  <a:gd name="connsiteX86" fmla="*/ 590550 w 4460104"/>
                  <a:gd name="connsiteY86" fmla="*/ 3838575 h 7783311"/>
                  <a:gd name="connsiteX87" fmla="*/ 657225 w 4460104"/>
                  <a:gd name="connsiteY87" fmla="*/ 3876675 h 7783311"/>
                  <a:gd name="connsiteX88" fmla="*/ 666750 w 4460104"/>
                  <a:gd name="connsiteY88" fmla="*/ 3990975 h 7783311"/>
                  <a:gd name="connsiteX89" fmla="*/ 666750 w 4460104"/>
                  <a:gd name="connsiteY89" fmla="*/ 4057650 h 7783311"/>
                  <a:gd name="connsiteX90" fmla="*/ 657225 w 4460104"/>
                  <a:gd name="connsiteY90" fmla="*/ 4124325 h 7783311"/>
                  <a:gd name="connsiteX91" fmla="*/ 590550 w 4460104"/>
                  <a:gd name="connsiteY91" fmla="*/ 4152900 h 7783311"/>
                  <a:gd name="connsiteX92" fmla="*/ 504825 w 4460104"/>
                  <a:gd name="connsiteY92" fmla="*/ 4152900 h 7783311"/>
                  <a:gd name="connsiteX93" fmla="*/ 514350 w 4460104"/>
                  <a:gd name="connsiteY93" fmla="*/ 4229100 h 7783311"/>
                  <a:gd name="connsiteX94" fmla="*/ 514350 w 4460104"/>
                  <a:gd name="connsiteY94" fmla="*/ 4305300 h 7783311"/>
                  <a:gd name="connsiteX95" fmla="*/ 542925 w 4460104"/>
                  <a:gd name="connsiteY95" fmla="*/ 4410075 h 7783311"/>
                  <a:gd name="connsiteX96" fmla="*/ 666750 w 4460104"/>
                  <a:gd name="connsiteY96" fmla="*/ 4514850 h 7783311"/>
                  <a:gd name="connsiteX97" fmla="*/ 647700 w 4460104"/>
                  <a:gd name="connsiteY97" fmla="*/ 4581525 h 7783311"/>
                  <a:gd name="connsiteX98" fmla="*/ 695325 w 4460104"/>
                  <a:gd name="connsiteY98" fmla="*/ 4638675 h 7783311"/>
                  <a:gd name="connsiteX99" fmla="*/ 685800 w 4460104"/>
                  <a:gd name="connsiteY99" fmla="*/ 4724400 h 7783311"/>
                  <a:gd name="connsiteX100" fmla="*/ 714375 w 4460104"/>
                  <a:gd name="connsiteY100" fmla="*/ 4781550 h 7783311"/>
                  <a:gd name="connsiteX101" fmla="*/ 723900 w 4460104"/>
                  <a:gd name="connsiteY101" fmla="*/ 4848225 h 7783311"/>
                  <a:gd name="connsiteX102" fmla="*/ 790575 w 4460104"/>
                  <a:gd name="connsiteY102" fmla="*/ 4914900 h 7783311"/>
                  <a:gd name="connsiteX103" fmla="*/ 809625 w 4460104"/>
                  <a:gd name="connsiteY103" fmla="*/ 4972050 h 7783311"/>
                  <a:gd name="connsiteX104" fmla="*/ 847725 w 4460104"/>
                  <a:gd name="connsiteY104" fmla="*/ 5057775 h 7783311"/>
                  <a:gd name="connsiteX105" fmla="*/ 885825 w 4460104"/>
                  <a:gd name="connsiteY105" fmla="*/ 5114925 h 7783311"/>
                  <a:gd name="connsiteX106" fmla="*/ 933450 w 4460104"/>
                  <a:gd name="connsiteY106" fmla="*/ 5153025 h 7783311"/>
                  <a:gd name="connsiteX107" fmla="*/ 942975 w 4460104"/>
                  <a:gd name="connsiteY107" fmla="*/ 5200650 h 7783311"/>
                  <a:gd name="connsiteX108" fmla="*/ 942975 w 4460104"/>
                  <a:gd name="connsiteY108" fmla="*/ 5200650 h 7783311"/>
                  <a:gd name="connsiteX109" fmla="*/ 857250 w 4460104"/>
                  <a:gd name="connsiteY109" fmla="*/ 5267325 h 7783311"/>
                  <a:gd name="connsiteX110" fmla="*/ 952500 w 4460104"/>
                  <a:gd name="connsiteY110" fmla="*/ 5305425 h 7783311"/>
                  <a:gd name="connsiteX111" fmla="*/ 1019175 w 4460104"/>
                  <a:gd name="connsiteY111" fmla="*/ 5362575 h 7783311"/>
                  <a:gd name="connsiteX112" fmla="*/ 981075 w 4460104"/>
                  <a:gd name="connsiteY112" fmla="*/ 5448300 h 7783311"/>
                  <a:gd name="connsiteX113" fmla="*/ 923925 w 4460104"/>
                  <a:gd name="connsiteY113" fmla="*/ 5486400 h 7783311"/>
                  <a:gd name="connsiteX114" fmla="*/ 952500 w 4460104"/>
                  <a:gd name="connsiteY114" fmla="*/ 5572125 h 7783311"/>
                  <a:gd name="connsiteX115" fmla="*/ 933450 w 4460104"/>
                  <a:gd name="connsiteY115" fmla="*/ 5667375 h 7783311"/>
                  <a:gd name="connsiteX116" fmla="*/ 933450 w 4460104"/>
                  <a:gd name="connsiteY116" fmla="*/ 5667375 h 7783311"/>
                  <a:gd name="connsiteX117" fmla="*/ 866775 w 4460104"/>
                  <a:gd name="connsiteY117" fmla="*/ 5648324 h 7783311"/>
                  <a:gd name="connsiteX118" fmla="*/ 933450 w 4460104"/>
                  <a:gd name="connsiteY118" fmla="*/ 5743574 h 7783311"/>
                  <a:gd name="connsiteX119" fmla="*/ 981075 w 4460104"/>
                  <a:gd name="connsiteY119" fmla="*/ 5857874 h 7783311"/>
                  <a:gd name="connsiteX120" fmla="*/ 1219200 w 4460104"/>
                  <a:gd name="connsiteY120" fmla="*/ 5905499 h 7783311"/>
                  <a:gd name="connsiteX121" fmla="*/ 1295400 w 4460104"/>
                  <a:gd name="connsiteY121" fmla="*/ 6038849 h 7783311"/>
                  <a:gd name="connsiteX122" fmla="*/ 1343025 w 4460104"/>
                  <a:gd name="connsiteY122" fmla="*/ 5953124 h 7783311"/>
                  <a:gd name="connsiteX123" fmla="*/ 1495425 w 4460104"/>
                  <a:gd name="connsiteY123" fmla="*/ 6076949 h 7783311"/>
                  <a:gd name="connsiteX124" fmla="*/ 1609725 w 4460104"/>
                  <a:gd name="connsiteY124" fmla="*/ 6181724 h 7783311"/>
                  <a:gd name="connsiteX125" fmla="*/ 1743075 w 4460104"/>
                  <a:gd name="connsiteY125" fmla="*/ 6353174 h 7783311"/>
                  <a:gd name="connsiteX126" fmla="*/ 1838325 w 4460104"/>
                  <a:gd name="connsiteY126" fmla="*/ 6391274 h 7783311"/>
                  <a:gd name="connsiteX127" fmla="*/ 1914525 w 4460104"/>
                  <a:gd name="connsiteY127" fmla="*/ 6400799 h 7783311"/>
                  <a:gd name="connsiteX128" fmla="*/ 2057400 w 4460104"/>
                  <a:gd name="connsiteY128" fmla="*/ 6486524 h 7783311"/>
                  <a:gd name="connsiteX129" fmla="*/ 2057400 w 4460104"/>
                  <a:gd name="connsiteY129" fmla="*/ 6629399 h 7783311"/>
                  <a:gd name="connsiteX130" fmla="*/ 2124075 w 4460104"/>
                  <a:gd name="connsiteY130" fmla="*/ 6648449 h 7783311"/>
                  <a:gd name="connsiteX131" fmla="*/ 2209800 w 4460104"/>
                  <a:gd name="connsiteY131" fmla="*/ 6677024 h 7783311"/>
                  <a:gd name="connsiteX132" fmla="*/ 2352675 w 4460104"/>
                  <a:gd name="connsiteY132" fmla="*/ 6915149 h 7783311"/>
                  <a:gd name="connsiteX133" fmla="*/ 2457450 w 4460104"/>
                  <a:gd name="connsiteY133" fmla="*/ 7000874 h 7783311"/>
                  <a:gd name="connsiteX134" fmla="*/ 2533650 w 4460104"/>
                  <a:gd name="connsiteY134" fmla="*/ 7219949 h 7783311"/>
                  <a:gd name="connsiteX135" fmla="*/ 2543175 w 4460104"/>
                  <a:gd name="connsiteY135" fmla="*/ 7486649 h 7783311"/>
                  <a:gd name="connsiteX136" fmla="*/ 2600325 w 4460104"/>
                  <a:gd name="connsiteY136" fmla="*/ 7581899 h 7783311"/>
                  <a:gd name="connsiteX137" fmla="*/ 2638425 w 4460104"/>
                  <a:gd name="connsiteY137" fmla="*/ 7667624 h 7783311"/>
                  <a:gd name="connsiteX138" fmla="*/ 2657475 w 4460104"/>
                  <a:gd name="connsiteY138" fmla="*/ 7658099 h 7783311"/>
                  <a:gd name="connsiteX139" fmla="*/ 2676525 w 4460104"/>
                  <a:gd name="connsiteY139" fmla="*/ 7696200 h 7783311"/>
                  <a:gd name="connsiteX140" fmla="*/ 4067175 w 4460104"/>
                  <a:gd name="connsiteY140" fmla="*/ 7419974 h 7783311"/>
                  <a:gd name="connsiteX141" fmla="*/ 4448175 w 4460104"/>
                  <a:gd name="connsiteY141" fmla="*/ 6638924 h 7783311"/>
                  <a:gd name="connsiteX142" fmla="*/ 4343400 w 4460104"/>
                  <a:gd name="connsiteY142" fmla="*/ 6457949 h 7783311"/>
                  <a:gd name="connsiteX143" fmla="*/ 4010025 w 4460104"/>
                  <a:gd name="connsiteY143" fmla="*/ 5686425 h 7783311"/>
                  <a:gd name="connsiteX144" fmla="*/ 2000250 w 4460104"/>
                  <a:gd name="connsiteY144" fmla="*/ 2714625 h 7783311"/>
                  <a:gd name="connsiteX145" fmla="*/ 2533650 w 4460104"/>
                  <a:gd name="connsiteY145" fmla="*/ 609600 h 7783311"/>
                  <a:gd name="connsiteX146" fmla="*/ 438150 w 4460104"/>
                  <a:gd name="connsiteY146" fmla="*/ 0 h 7783311"/>
                  <a:gd name="connsiteX0" fmla="*/ 438150 w 4458053"/>
                  <a:gd name="connsiteY0" fmla="*/ 0 h 7783311"/>
                  <a:gd name="connsiteX1" fmla="*/ 390525 w 4458053"/>
                  <a:gd name="connsiteY1" fmla="*/ 85725 h 7783311"/>
                  <a:gd name="connsiteX2" fmla="*/ 342900 w 4458053"/>
                  <a:gd name="connsiteY2" fmla="*/ 114300 h 7783311"/>
                  <a:gd name="connsiteX3" fmla="*/ 371475 w 4458053"/>
                  <a:gd name="connsiteY3" fmla="*/ 180975 h 7783311"/>
                  <a:gd name="connsiteX4" fmla="*/ 409575 w 4458053"/>
                  <a:gd name="connsiteY4" fmla="*/ 190500 h 7783311"/>
                  <a:gd name="connsiteX5" fmla="*/ 419100 w 4458053"/>
                  <a:gd name="connsiteY5" fmla="*/ 314325 h 7783311"/>
                  <a:gd name="connsiteX6" fmla="*/ 361950 w 4458053"/>
                  <a:gd name="connsiteY6" fmla="*/ 438150 h 7783311"/>
                  <a:gd name="connsiteX7" fmla="*/ 314325 w 4458053"/>
                  <a:gd name="connsiteY7" fmla="*/ 542925 h 7783311"/>
                  <a:gd name="connsiteX8" fmla="*/ 266700 w 4458053"/>
                  <a:gd name="connsiteY8" fmla="*/ 609600 h 7783311"/>
                  <a:gd name="connsiteX9" fmla="*/ 238125 w 4458053"/>
                  <a:gd name="connsiteY9" fmla="*/ 695325 h 7783311"/>
                  <a:gd name="connsiteX10" fmla="*/ 200025 w 4458053"/>
                  <a:gd name="connsiteY10" fmla="*/ 733425 h 7783311"/>
                  <a:gd name="connsiteX11" fmla="*/ 228600 w 4458053"/>
                  <a:gd name="connsiteY11" fmla="*/ 800100 h 7783311"/>
                  <a:gd name="connsiteX12" fmla="*/ 142875 w 4458053"/>
                  <a:gd name="connsiteY12" fmla="*/ 885825 h 7783311"/>
                  <a:gd name="connsiteX13" fmla="*/ 76200 w 4458053"/>
                  <a:gd name="connsiteY13" fmla="*/ 904875 h 7783311"/>
                  <a:gd name="connsiteX14" fmla="*/ 9525 w 4458053"/>
                  <a:gd name="connsiteY14" fmla="*/ 1038225 h 7783311"/>
                  <a:gd name="connsiteX15" fmla="*/ 0 w 4458053"/>
                  <a:gd name="connsiteY15" fmla="*/ 1076325 h 7783311"/>
                  <a:gd name="connsiteX16" fmla="*/ 0 w 4458053"/>
                  <a:gd name="connsiteY16" fmla="*/ 1133475 h 7783311"/>
                  <a:gd name="connsiteX17" fmla="*/ 19050 w 4458053"/>
                  <a:gd name="connsiteY17" fmla="*/ 1228725 h 7783311"/>
                  <a:gd name="connsiteX18" fmla="*/ 142875 w 4458053"/>
                  <a:gd name="connsiteY18" fmla="*/ 1457325 h 7783311"/>
                  <a:gd name="connsiteX19" fmla="*/ 142875 w 4458053"/>
                  <a:gd name="connsiteY19" fmla="*/ 1571625 h 7783311"/>
                  <a:gd name="connsiteX20" fmla="*/ 161925 w 4458053"/>
                  <a:gd name="connsiteY20" fmla="*/ 1724025 h 7783311"/>
                  <a:gd name="connsiteX21" fmla="*/ 114300 w 4458053"/>
                  <a:gd name="connsiteY21" fmla="*/ 1819275 h 7783311"/>
                  <a:gd name="connsiteX22" fmla="*/ 38100 w 4458053"/>
                  <a:gd name="connsiteY22" fmla="*/ 1943100 h 7783311"/>
                  <a:gd name="connsiteX23" fmla="*/ 85725 w 4458053"/>
                  <a:gd name="connsiteY23" fmla="*/ 2057400 h 7783311"/>
                  <a:gd name="connsiteX24" fmla="*/ 38100 w 4458053"/>
                  <a:gd name="connsiteY24" fmla="*/ 2162175 h 7783311"/>
                  <a:gd name="connsiteX25" fmla="*/ 28575 w 4458053"/>
                  <a:gd name="connsiteY25" fmla="*/ 2200275 h 7783311"/>
                  <a:gd name="connsiteX26" fmla="*/ 85725 w 4458053"/>
                  <a:gd name="connsiteY26" fmla="*/ 2333625 h 7783311"/>
                  <a:gd name="connsiteX27" fmla="*/ 152400 w 4458053"/>
                  <a:gd name="connsiteY27" fmla="*/ 2438400 h 7783311"/>
                  <a:gd name="connsiteX28" fmla="*/ 180975 w 4458053"/>
                  <a:gd name="connsiteY28" fmla="*/ 2495550 h 7783311"/>
                  <a:gd name="connsiteX29" fmla="*/ 209550 w 4458053"/>
                  <a:gd name="connsiteY29" fmla="*/ 2581275 h 7783311"/>
                  <a:gd name="connsiteX30" fmla="*/ 285750 w 4458053"/>
                  <a:gd name="connsiteY30" fmla="*/ 2667000 h 7783311"/>
                  <a:gd name="connsiteX31" fmla="*/ 247650 w 4458053"/>
                  <a:gd name="connsiteY31" fmla="*/ 2743200 h 7783311"/>
                  <a:gd name="connsiteX32" fmla="*/ 314325 w 4458053"/>
                  <a:gd name="connsiteY32" fmla="*/ 2828925 h 7783311"/>
                  <a:gd name="connsiteX33" fmla="*/ 323850 w 4458053"/>
                  <a:gd name="connsiteY33" fmla="*/ 2914650 h 7783311"/>
                  <a:gd name="connsiteX34" fmla="*/ 304800 w 4458053"/>
                  <a:gd name="connsiteY34" fmla="*/ 2962275 h 7783311"/>
                  <a:gd name="connsiteX35" fmla="*/ 266700 w 4458053"/>
                  <a:gd name="connsiteY35" fmla="*/ 2914650 h 7783311"/>
                  <a:gd name="connsiteX36" fmla="*/ 238125 w 4458053"/>
                  <a:gd name="connsiteY36" fmla="*/ 2895600 h 7783311"/>
                  <a:gd name="connsiteX37" fmla="*/ 428625 w 4458053"/>
                  <a:gd name="connsiteY37" fmla="*/ 3105150 h 7783311"/>
                  <a:gd name="connsiteX38" fmla="*/ 466725 w 4458053"/>
                  <a:gd name="connsiteY38" fmla="*/ 3057525 h 7783311"/>
                  <a:gd name="connsiteX39" fmla="*/ 495300 w 4458053"/>
                  <a:gd name="connsiteY39" fmla="*/ 2981325 h 7783311"/>
                  <a:gd name="connsiteX40" fmla="*/ 523875 w 4458053"/>
                  <a:gd name="connsiteY40" fmla="*/ 2914650 h 7783311"/>
                  <a:gd name="connsiteX41" fmla="*/ 619125 w 4458053"/>
                  <a:gd name="connsiteY41" fmla="*/ 2914650 h 7783311"/>
                  <a:gd name="connsiteX42" fmla="*/ 647700 w 4458053"/>
                  <a:gd name="connsiteY42" fmla="*/ 2952750 h 7783311"/>
                  <a:gd name="connsiteX43" fmla="*/ 647700 w 4458053"/>
                  <a:gd name="connsiteY43" fmla="*/ 3009900 h 7783311"/>
                  <a:gd name="connsiteX44" fmla="*/ 742950 w 4458053"/>
                  <a:gd name="connsiteY44" fmla="*/ 3009900 h 7783311"/>
                  <a:gd name="connsiteX45" fmla="*/ 771525 w 4458053"/>
                  <a:gd name="connsiteY45" fmla="*/ 2981325 h 7783311"/>
                  <a:gd name="connsiteX46" fmla="*/ 847725 w 4458053"/>
                  <a:gd name="connsiteY46" fmla="*/ 3067050 h 7783311"/>
                  <a:gd name="connsiteX47" fmla="*/ 885825 w 4458053"/>
                  <a:gd name="connsiteY47" fmla="*/ 3038475 h 7783311"/>
                  <a:gd name="connsiteX48" fmla="*/ 971550 w 4458053"/>
                  <a:gd name="connsiteY48" fmla="*/ 2990850 h 7783311"/>
                  <a:gd name="connsiteX49" fmla="*/ 981075 w 4458053"/>
                  <a:gd name="connsiteY49" fmla="*/ 3067050 h 7783311"/>
                  <a:gd name="connsiteX50" fmla="*/ 1028700 w 4458053"/>
                  <a:gd name="connsiteY50" fmla="*/ 3114675 h 7783311"/>
                  <a:gd name="connsiteX51" fmla="*/ 1076325 w 4458053"/>
                  <a:gd name="connsiteY51" fmla="*/ 3171825 h 7783311"/>
                  <a:gd name="connsiteX52" fmla="*/ 1076325 w 4458053"/>
                  <a:gd name="connsiteY52" fmla="*/ 3171825 h 7783311"/>
                  <a:gd name="connsiteX53" fmla="*/ 1095375 w 4458053"/>
                  <a:gd name="connsiteY53" fmla="*/ 3248025 h 7783311"/>
                  <a:gd name="connsiteX54" fmla="*/ 1038225 w 4458053"/>
                  <a:gd name="connsiteY54" fmla="*/ 3248025 h 7783311"/>
                  <a:gd name="connsiteX55" fmla="*/ 971550 w 4458053"/>
                  <a:gd name="connsiteY55" fmla="*/ 3190875 h 7783311"/>
                  <a:gd name="connsiteX56" fmla="*/ 990600 w 4458053"/>
                  <a:gd name="connsiteY56" fmla="*/ 3162300 h 7783311"/>
                  <a:gd name="connsiteX57" fmla="*/ 962025 w 4458053"/>
                  <a:gd name="connsiteY57" fmla="*/ 3143250 h 7783311"/>
                  <a:gd name="connsiteX58" fmla="*/ 923925 w 4458053"/>
                  <a:gd name="connsiteY58" fmla="*/ 3181350 h 7783311"/>
                  <a:gd name="connsiteX59" fmla="*/ 800100 w 4458053"/>
                  <a:gd name="connsiteY59" fmla="*/ 3143250 h 7783311"/>
                  <a:gd name="connsiteX60" fmla="*/ 742950 w 4458053"/>
                  <a:gd name="connsiteY60" fmla="*/ 3105150 h 7783311"/>
                  <a:gd name="connsiteX61" fmla="*/ 676275 w 4458053"/>
                  <a:gd name="connsiteY61" fmla="*/ 3105150 h 7783311"/>
                  <a:gd name="connsiteX62" fmla="*/ 619125 w 4458053"/>
                  <a:gd name="connsiteY62" fmla="*/ 3086100 h 7783311"/>
                  <a:gd name="connsiteX63" fmla="*/ 552450 w 4458053"/>
                  <a:gd name="connsiteY63" fmla="*/ 3076575 h 7783311"/>
                  <a:gd name="connsiteX64" fmla="*/ 561975 w 4458053"/>
                  <a:gd name="connsiteY64" fmla="*/ 3152775 h 7783311"/>
                  <a:gd name="connsiteX65" fmla="*/ 590550 w 4458053"/>
                  <a:gd name="connsiteY65" fmla="*/ 3200400 h 7783311"/>
                  <a:gd name="connsiteX66" fmla="*/ 590550 w 4458053"/>
                  <a:gd name="connsiteY66" fmla="*/ 3257550 h 7783311"/>
                  <a:gd name="connsiteX67" fmla="*/ 638175 w 4458053"/>
                  <a:gd name="connsiteY67" fmla="*/ 3314700 h 7783311"/>
                  <a:gd name="connsiteX68" fmla="*/ 609600 w 4458053"/>
                  <a:gd name="connsiteY68" fmla="*/ 3400425 h 7783311"/>
                  <a:gd name="connsiteX69" fmla="*/ 657225 w 4458053"/>
                  <a:gd name="connsiteY69" fmla="*/ 3476625 h 7783311"/>
                  <a:gd name="connsiteX70" fmla="*/ 695325 w 4458053"/>
                  <a:gd name="connsiteY70" fmla="*/ 3514725 h 7783311"/>
                  <a:gd name="connsiteX71" fmla="*/ 695325 w 4458053"/>
                  <a:gd name="connsiteY71" fmla="*/ 3514725 h 7783311"/>
                  <a:gd name="connsiteX72" fmla="*/ 571500 w 4458053"/>
                  <a:gd name="connsiteY72" fmla="*/ 3514725 h 7783311"/>
                  <a:gd name="connsiteX73" fmla="*/ 542925 w 4458053"/>
                  <a:gd name="connsiteY73" fmla="*/ 3419475 h 7783311"/>
                  <a:gd name="connsiteX74" fmla="*/ 504825 w 4458053"/>
                  <a:gd name="connsiteY74" fmla="*/ 3390900 h 7783311"/>
                  <a:gd name="connsiteX75" fmla="*/ 476250 w 4458053"/>
                  <a:gd name="connsiteY75" fmla="*/ 3343275 h 7783311"/>
                  <a:gd name="connsiteX76" fmla="*/ 476250 w 4458053"/>
                  <a:gd name="connsiteY76" fmla="*/ 3228975 h 7783311"/>
                  <a:gd name="connsiteX77" fmla="*/ 438150 w 4458053"/>
                  <a:gd name="connsiteY77" fmla="*/ 3190875 h 7783311"/>
                  <a:gd name="connsiteX78" fmla="*/ 447675 w 4458053"/>
                  <a:gd name="connsiteY78" fmla="*/ 3286125 h 7783311"/>
                  <a:gd name="connsiteX79" fmla="*/ 400050 w 4458053"/>
                  <a:gd name="connsiteY79" fmla="*/ 3371850 h 7783311"/>
                  <a:gd name="connsiteX80" fmla="*/ 409575 w 4458053"/>
                  <a:gd name="connsiteY80" fmla="*/ 3400425 h 7783311"/>
                  <a:gd name="connsiteX81" fmla="*/ 419100 w 4458053"/>
                  <a:gd name="connsiteY81" fmla="*/ 3429000 h 7783311"/>
                  <a:gd name="connsiteX82" fmla="*/ 419100 w 4458053"/>
                  <a:gd name="connsiteY82" fmla="*/ 3505200 h 7783311"/>
                  <a:gd name="connsiteX83" fmla="*/ 400050 w 4458053"/>
                  <a:gd name="connsiteY83" fmla="*/ 3600450 h 7783311"/>
                  <a:gd name="connsiteX84" fmla="*/ 428625 w 4458053"/>
                  <a:gd name="connsiteY84" fmla="*/ 3686175 h 7783311"/>
                  <a:gd name="connsiteX85" fmla="*/ 504825 w 4458053"/>
                  <a:gd name="connsiteY85" fmla="*/ 3810000 h 7783311"/>
                  <a:gd name="connsiteX86" fmla="*/ 590550 w 4458053"/>
                  <a:gd name="connsiteY86" fmla="*/ 3838575 h 7783311"/>
                  <a:gd name="connsiteX87" fmla="*/ 657225 w 4458053"/>
                  <a:gd name="connsiteY87" fmla="*/ 3876675 h 7783311"/>
                  <a:gd name="connsiteX88" fmla="*/ 666750 w 4458053"/>
                  <a:gd name="connsiteY88" fmla="*/ 3990975 h 7783311"/>
                  <a:gd name="connsiteX89" fmla="*/ 666750 w 4458053"/>
                  <a:gd name="connsiteY89" fmla="*/ 4057650 h 7783311"/>
                  <a:gd name="connsiteX90" fmla="*/ 657225 w 4458053"/>
                  <a:gd name="connsiteY90" fmla="*/ 4124325 h 7783311"/>
                  <a:gd name="connsiteX91" fmla="*/ 590550 w 4458053"/>
                  <a:gd name="connsiteY91" fmla="*/ 4152900 h 7783311"/>
                  <a:gd name="connsiteX92" fmla="*/ 504825 w 4458053"/>
                  <a:gd name="connsiteY92" fmla="*/ 4152900 h 7783311"/>
                  <a:gd name="connsiteX93" fmla="*/ 514350 w 4458053"/>
                  <a:gd name="connsiteY93" fmla="*/ 4229100 h 7783311"/>
                  <a:gd name="connsiteX94" fmla="*/ 514350 w 4458053"/>
                  <a:gd name="connsiteY94" fmla="*/ 4305300 h 7783311"/>
                  <a:gd name="connsiteX95" fmla="*/ 542925 w 4458053"/>
                  <a:gd name="connsiteY95" fmla="*/ 4410075 h 7783311"/>
                  <a:gd name="connsiteX96" fmla="*/ 666750 w 4458053"/>
                  <a:gd name="connsiteY96" fmla="*/ 4514850 h 7783311"/>
                  <a:gd name="connsiteX97" fmla="*/ 647700 w 4458053"/>
                  <a:gd name="connsiteY97" fmla="*/ 4581525 h 7783311"/>
                  <a:gd name="connsiteX98" fmla="*/ 695325 w 4458053"/>
                  <a:gd name="connsiteY98" fmla="*/ 4638675 h 7783311"/>
                  <a:gd name="connsiteX99" fmla="*/ 685800 w 4458053"/>
                  <a:gd name="connsiteY99" fmla="*/ 4724400 h 7783311"/>
                  <a:gd name="connsiteX100" fmla="*/ 714375 w 4458053"/>
                  <a:gd name="connsiteY100" fmla="*/ 4781550 h 7783311"/>
                  <a:gd name="connsiteX101" fmla="*/ 723900 w 4458053"/>
                  <a:gd name="connsiteY101" fmla="*/ 4848225 h 7783311"/>
                  <a:gd name="connsiteX102" fmla="*/ 790575 w 4458053"/>
                  <a:gd name="connsiteY102" fmla="*/ 4914900 h 7783311"/>
                  <a:gd name="connsiteX103" fmla="*/ 809625 w 4458053"/>
                  <a:gd name="connsiteY103" fmla="*/ 4972050 h 7783311"/>
                  <a:gd name="connsiteX104" fmla="*/ 847725 w 4458053"/>
                  <a:gd name="connsiteY104" fmla="*/ 5057775 h 7783311"/>
                  <a:gd name="connsiteX105" fmla="*/ 885825 w 4458053"/>
                  <a:gd name="connsiteY105" fmla="*/ 5114925 h 7783311"/>
                  <a:gd name="connsiteX106" fmla="*/ 933450 w 4458053"/>
                  <a:gd name="connsiteY106" fmla="*/ 5153025 h 7783311"/>
                  <a:gd name="connsiteX107" fmla="*/ 942975 w 4458053"/>
                  <a:gd name="connsiteY107" fmla="*/ 5200650 h 7783311"/>
                  <a:gd name="connsiteX108" fmla="*/ 942975 w 4458053"/>
                  <a:gd name="connsiteY108" fmla="*/ 5200650 h 7783311"/>
                  <a:gd name="connsiteX109" fmla="*/ 857250 w 4458053"/>
                  <a:gd name="connsiteY109" fmla="*/ 5267325 h 7783311"/>
                  <a:gd name="connsiteX110" fmla="*/ 952500 w 4458053"/>
                  <a:gd name="connsiteY110" fmla="*/ 5305425 h 7783311"/>
                  <a:gd name="connsiteX111" fmla="*/ 1019175 w 4458053"/>
                  <a:gd name="connsiteY111" fmla="*/ 5362575 h 7783311"/>
                  <a:gd name="connsiteX112" fmla="*/ 981075 w 4458053"/>
                  <a:gd name="connsiteY112" fmla="*/ 5448300 h 7783311"/>
                  <a:gd name="connsiteX113" fmla="*/ 923925 w 4458053"/>
                  <a:gd name="connsiteY113" fmla="*/ 5486400 h 7783311"/>
                  <a:gd name="connsiteX114" fmla="*/ 952500 w 4458053"/>
                  <a:gd name="connsiteY114" fmla="*/ 5572125 h 7783311"/>
                  <a:gd name="connsiteX115" fmla="*/ 933450 w 4458053"/>
                  <a:gd name="connsiteY115" fmla="*/ 5667375 h 7783311"/>
                  <a:gd name="connsiteX116" fmla="*/ 933450 w 4458053"/>
                  <a:gd name="connsiteY116" fmla="*/ 5667375 h 7783311"/>
                  <a:gd name="connsiteX117" fmla="*/ 866775 w 4458053"/>
                  <a:gd name="connsiteY117" fmla="*/ 5648324 h 7783311"/>
                  <a:gd name="connsiteX118" fmla="*/ 933450 w 4458053"/>
                  <a:gd name="connsiteY118" fmla="*/ 5743574 h 7783311"/>
                  <a:gd name="connsiteX119" fmla="*/ 981075 w 4458053"/>
                  <a:gd name="connsiteY119" fmla="*/ 5857874 h 7783311"/>
                  <a:gd name="connsiteX120" fmla="*/ 1219200 w 4458053"/>
                  <a:gd name="connsiteY120" fmla="*/ 5905499 h 7783311"/>
                  <a:gd name="connsiteX121" fmla="*/ 1295400 w 4458053"/>
                  <a:gd name="connsiteY121" fmla="*/ 6038849 h 7783311"/>
                  <a:gd name="connsiteX122" fmla="*/ 1343025 w 4458053"/>
                  <a:gd name="connsiteY122" fmla="*/ 5953124 h 7783311"/>
                  <a:gd name="connsiteX123" fmla="*/ 1495425 w 4458053"/>
                  <a:gd name="connsiteY123" fmla="*/ 6076949 h 7783311"/>
                  <a:gd name="connsiteX124" fmla="*/ 1609725 w 4458053"/>
                  <a:gd name="connsiteY124" fmla="*/ 6181724 h 7783311"/>
                  <a:gd name="connsiteX125" fmla="*/ 1743075 w 4458053"/>
                  <a:gd name="connsiteY125" fmla="*/ 6353174 h 7783311"/>
                  <a:gd name="connsiteX126" fmla="*/ 1838325 w 4458053"/>
                  <a:gd name="connsiteY126" fmla="*/ 6391274 h 7783311"/>
                  <a:gd name="connsiteX127" fmla="*/ 1914525 w 4458053"/>
                  <a:gd name="connsiteY127" fmla="*/ 6400799 h 7783311"/>
                  <a:gd name="connsiteX128" fmla="*/ 2057400 w 4458053"/>
                  <a:gd name="connsiteY128" fmla="*/ 6486524 h 7783311"/>
                  <a:gd name="connsiteX129" fmla="*/ 2057400 w 4458053"/>
                  <a:gd name="connsiteY129" fmla="*/ 6629399 h 7783311"/>
                  <a:gd name="connsiteX130" fmla="*/ 2124075 w 4458053"/>
                  <a:gd name="connsiteY130" fmla="*/ 6648449 h 7783311"/>
                  <a:gd name="connsiteX131" fmla="*/ 2209800 w 4458053"/>
                  <a:gd name="connsiteY131" fmla="*/ 6677024 h 7783311"/>
                  <a:gd name="connsiteX132" fmla="*/ 2352675 w 4458053"/>
                  <a:gd name="connsiteY132" fmla="*/ 6915149 h 7783311"/>
                  <a:gd name="connsiteX133" fmla="*/ 2457450 w 4458053"/>
                  <a:gd name="connsiteY133" fmla="*/ 7000874 h 7783311"/>
                  <a:gd name="connsiteX134" fmla="*/ 2533650 w 4458053"/>
                  <a:gd name="connsiteY134" fmla="*/ 7219949 h 7783311"/>
                  <a:gd name="connsiteX135" fmla="*/ 2543175 w 4458053"/>
                  <a:gd name="connsiteY135" fmla="*/ 7486649 h 7783311"/>
                  <a:gd name="connsiteX136" fmla="*/ 2600325 w 4458053"/>
                  <a:gd name="connsiteY136" fmla="*/ 7581899 h 7783311"/>
                  <a:gd name="connsiteX137" fmla="*/ 2638425 w 4458053"/>
                  <a:gd name="connsiteY137" fmla="*/ 7667624 h 7783311"/>
                  <a:gd name="connsiteX138" fmla="*/ 2657475 w 4458053"/>
                  <a:gd name="connsiteY138" fmla="*/ 7658099 h 7783311"/>
                  <a:gd name="connsiteX139" fmla="*/ 2676525 w 4458053"/>
                  <a:gd name="connsiteY139" fmla="*/ 7696200 h 7783311"/>
                  <a:gd name="connsiteX140" fmla="*/ 4067175 w 4458053"/>
                  <a:gd name="connsiteY140" fmla="*/ 7419974 h 7783311"/>
                  <a:gd name="connsiteX141" fmla="*/ 4448175 w 4458053"/>
                  <a:gd name="connsiteY141" fmla="*/ 6638924 h 7783311"/>
                  <a:gd name="connsiteX142" fmla="*/ 4343400 w 4458053"/>
                  <a:gd name="connsiteY142" fmla="*/ 6457949 h 7783311"/>
                  <a:gd name="connsiteX143" fmla="*/ 4352924 w 4458053"/>
                  <a:gd name="connsiteY143" fmla="*/ 6276974 h 7783311"/>
                  <a:gd name="connsiteX144" fmla="*/ 4010025 w 4458053"/>
                  <a:gd name="connsiteY144" fmla="*/ 5686425 h 7783311"/>
                  <a:gd name="connsiteX145" fmla="*/ 2000250 w 4458053"/>
                  <a:gd name="connsiteY145" fmla="*/ 2714625 h 7783311"/>
                  <a:gd name="connsiteX146" fmla="*/ 2533650 w 4458053"/>
                  <a:gd name="connsiteY146" fmla="*/ 609600 h 7783311"/>
                  <a:gd name="connsiteX147" fmla="*/ 438150 w 4458053"/>
                  <a:gd name="connsiteY147" fmla="*/ 0 h 7783311"/>
                  <a:gd name="connsiteX0" fmla="*/ 438150 w 4466113"/>
                  <a:gd name="connsiteY0" fmla="*/ 0 h 7783311"/>
                  <a:gd name="connsiteX1" fmla="*/ 390525 w 4466113"/>
                  <a:gd name="connsiteY1" fmla="*/ 85725 h 7783311"/>
                  <a:gd name="connsiteX2" fmla="*/ 342900 w 4466113"/>
                  <a:gd name="connsiteY2" fmla="*/ 114300 h 7783311"/>
                  <a:gd name="connsiteX3" fmla="*/ 371475 w 4466113"/>
                  <a:gd name="connsiteY3" fmla="*/ 180975 h 7783311"/>
                  <a:gd name="connsiteX4" fmla="*/ 409575 w 4466113"/>
                  <a:gd name="connsiteY4" fmla="*/ 190500 h 7783311"/>
                  <a:gd name="connsiteX5" fmla="*/ 419100 w 4466113"/>
                  <a:gd name="connsiteY5" fmla="*/ 314325 h 7783311"/>
                  <a:gd name="connsiteX6" fmla="*/ 361950 w 4466113"/>
                  <a:gd name="connsiteY6" fmla="*/ 438150 h 7783311"/>
                  <a:gd name="connsiteX7" fmla="*/ 314325 w 4466113"/>
                  <a:gd name="connsiteY7" fmla="*/ 542925 h 7783311"/>
                  <a:gd name="connsiteX8" fmla="*/ 266700 w 4466113"/>
                  <a:gd name="connsiteY8" fmla="*/ 609600 h 7783311"/>
                  <a:gd name="connsiteX9" fmla="*/ 238125 w 4466113"/>
                  <a:gd name="connsiteY9" fmla="*/ 695325 h 7783311"/>
                  <a:gd name="connsiteX10" fmla="*/ 200025 w 4466113"/>
                  <a:gd name="connsiteY10" fmla="*/ 733425 h 7783311"/>
                  <a:gd name="connsiteX11" fmla="*/ 228600 w 4466113"/>
                  <a:gd name="connsiteY11" fmla="*/ 800100 h 7783311"/>
                  <a:gd name="connsiteX12" fmla="*/ 142875 w 4466113"/>
                  <a:gd name="connsiteY12" fmla="*/ 885825 h 7783311"/>
                  <a:gd name="connsiteX13" fmla="*/ 76200 w 4466113"/>
                  <a:gd name="connsiteY13" fmla="*/ 904875 h 7783311"/>
                  <a:gd name="connsiteX14" fmla="*/ 9525 w 4466113"/>
                  <a:gd name="connsiteY14" fmla="*/ 1038225 h 7783311"/>
                  <a:gd name="connsiteX15" fmla="*/ 0 w 4466113"/>
                  <a:gd name="connsiteY15" fmla="*/ 1076325 h 7783311"/>
                  <a:gd name="connsiteX16" fmla="*/ 0 w 4466113"/>
                  <a:gd name="connsiteY16" fmla="*/ 1133475 h 7783311"/>
                  <a:gd name="connsiteX17" fmla="*/ 19050 w 4466113"/>
                  <a:gd name="connsiteY17" fmla="*/ 1228725 h 7783311"/>
                  <a:gd name="connsiteX18" fmla="*/ 142875 w 4466113"/>
                  <a:gd name="connsiteY18" fmla="*/ 1457325 h 7783311"/>
                  <a:gd name="connsiteX19" fmla="*/ 142875 w 4466113"/>
                  <a:gd name="connsiteY19" fmla="*/ 1571625 h 7783311"/>
                  <a:gd name="connsiteX20" fmla="*/ 161925 w 4466113"/>
                  <a:gd name="connsiteY20" fmla="*/ 1724025 h 7783311"/>
                  <a:gd name="connsiteX21" fmla="*/ 114300 w 4466113"/>
                  <a:gd name="connsiteY21" fmla="*/ 1819275 h 7783311"/>
                  <a:gd name="connsiteX22" fmla="*/ 38100 w 4466113"/>
                  <a:gd name="connsiteY22" fmla="*/ 1943100 h 7783311"/>
                  <a:gd name="connsiteX23" fmla="*/ 85725 w 4466113"/>
                  <a:gd name="connsiteY23" fmla="*/ 2057400 h 7783311"/>
                  <a:gd name="connsiteX24" fmla="*/ 38100 w 4466113"/>
                  <a:gd name="connsiteY24" fmla="*/ 2162175 h 7783311"/>
                  <a:gd name="connsiteX25" fmla="*/ 28575 w 4466113"/>
                  <a:gd name="connsiteY25" fmla="*/ 2200275 h 7783311"/>
                  <a:gd name="connsiteX26" fmla="*/ 85725 w 4466113"/>
                  <a:gd name="connsiteY26" fmla="*/ 2333625 h 7783311"/>
                  <a:gd name="connsiteX27" fmla="*/ 152400 w 4466113"/>
                  <a:gd name="connsiteY27" fmla="*/ 2438400 h 7783311"/>
                  <a:gd name="connsiteX28" fmla="*/ 180975 w 4466113"/>
                  <a:gd name="connsiteY28" fmla="*/ 2495550 h 7783311"/>
                  <a:gd name="connsiteX29" fmla="*/ 209550 w 4466113"/>
                  <a:gd name="connsiteY29" fmla="*/ 2581275 h 7783311"/>
                  <a:gd name="connsiteX30" fmla="*/ 285750 w 4466113"/>
                  <a:gd name="connsiteY30" fmla="*/ 2667000 h 7783311"/>
                  <a:gd name="connsiteX31" fmla="*/ 247650 w 4466113"/>
                  <a:gd name="connsiteY31" fmla="*/ 2743200 h 7783311"/>
                  <a:gd name="connsiteX32" fmla="*/ 314325 w 4466113"/>
                  <a:gd name="connsiteY32" fmla="*/ 2828925 h 7783311"/>
                  <a:gd name="connsiteX33" fmla="*/ 323850 w 4466113"/>
                  <a:gd name="connsiteY33" fmla="*/ 2914650 h 7783311"/>
                  <a:gd name="connsiteX34" fmla="*/ 304800 w 4466113"/>
                  <a:gd name="connsiteY34" fmla="*/ 2962275 h 7783311"/>
                  <a:gd name="connsiteX35" fmla="*/ 266700 w 4466113"/>
                  <a:gd name="connsiteY35" fmla="*/ 2914650 h 7783311"/>
                  <a:gd name="connsiteX36" fmla="*/ 238125 w 4466113"/>
                  <a:gd name="connsiteY36" fmla="*/ 2895600 h 7783311"/>
                  <a:gd name="connsiteX37" fmla="*/ 428625 w 4466113"/>
                  <a:gd name="connsiteY37" fmla="*/ 3105150 h 7783311"/>
                  <a:gd name="connsiteX38" fmla="*/ 466725 w 4466113"/>
                  <a:gd name="connsiteY38" fmla="*/ 3057525 h 7783311"/>
                  <a:gd name="connsiteX39" fmla="*/ 495300 w 4466113"/>
                  <a:gd name="connsiteY39" fmla="*/ 2981325 h 7783311"/>
                  <a:gd name="connsiteX40" fmla="*/ 523875 w 4466113"/>
                  <a:gd name="connsiteY40" fmla="*/ 2914650 h 7783311"/>
                  <a:gd name="connsiteX41" fmla="*/ 619125 w 4466113"/>
                  <a:gd name="connsiteY41" fmla="*/ 2914650 h 7783311"/>
                  <a:gd name="connsiteX42" fmla="*/ 647700 w 4466113"/>
                  <a:gd name="connsiteY42" fmla="*/ 2952750 h 7783311"/>
                  <a:gd name="connsiteX43" fmla="*/ 647700 w 4466113"/>
                  <a:gd name="connsiteY43" fmla="*/ 3009900 h 7783311"/>
                  <a:gd name="connsiteX44" fmla="*/ 742950 w 4466113"/>
                  <a:gd name="connsiteY44" fmla="*/ 3009900 h 7783311"/>
                  <a:gd name="connsiteX45" fmla="*/ 771525 w 4466113"/>
                  <a:gd name="connsiteY45" fmla="*/ 2981325 h 7783311"/>
                  <a:gd name="connsiteX46" fmla="*/ 847725 w 4466113"/>
                  <a:gd name="connsiteY46" fmla="*/ 3067050 h 7783311"/>
                  <a:gd name="connsiteX47" fmla="*/ 885825 w 4466113"/>
                  <a:gd name="connsiteY47" fmla="*/ 3038475 h 7783311"/>
                  <a:gd name="connsiteX48" fmla="*/ 971550 w 4466113"/>
                  <a:gd name="connsiteY48" fmla="*/ 2990850 h 7783311"/>
                  <a:gd name="connsiteX49" fmla="*/ 981075 w 4466113"/>
                  <a:gd name="connsiteY49" fmla="*/ 3067050 h 7783311"/>
                  <a:gd name="connsiteX50" fmla="*/ 1028700 w 4466113"/>
                  <a:gd name="connsiteY50" fmla="*/ 3114675 h 7783311"/>
                  <a:gd name="connsiteX51" fmla="*/ 1076325 w 4466113"/>
                  <a:gd name="connsiteY51" fmla="*/ 3171825 h 7783311"/>
                  <a:gd name="connsiteX52" fmla="*/ 1076325 w 4466113"/>
                  <a:gd name="connsiteY52" fmla="*/ 3171825 h 7783311"/>
                  <a:gd name="connsiteX53" fmla="*/ 1095375 w 4466113"/>
                  <a:gd name="connsiteY53" fmla="*/ 3248025 h 7783311"/>
                  <a:gd name="connsiteX54" fmla="*/ 1038225 w 4466113"/>
                  <a:gd name="connsiteY54" fmla="*/ 3248025 h 7783311"/>
                  <a:gd name="connsiteX55" fmla="*/ 971550 w 4466113"/>
                  <a:gd name="connsiteY55" fmla="*/ 3190875 h 7783311"/>
                  <a:gd name="connsiteX56" fmla="*/ 990600 w 4466113"/>
                  <a:gd name="connsiteY56" fmla="*/ 3162300 h 7783311"/>
                  <a:gd name="connsiteX57" fmla="*/ 962025 w 4466113"/>
                  <a:gd name="connsiteY57" fmla="*/ 3143250 h 7783311"/>
                  <a:gd name="connsiteX58" fmla="*/ 923925 w 4466113"/>
                  <a:gd name="connsiteY58" fmla="*/ 3181350 h 7783311"/>
                  <a:gd name="connsiteX59" fmla="*/ 800100 w 4466113"/>
                  <a:gd name="connsiteY59" fmla="*/ 3143250 h 7783311"/>
                  <a:gd name="connsiteX60" fmla="*/ 742950 w 4466113"/>
                  <a:gd name="connsiteY60" fmla="*/ 3105150 h 7783311"/>
                  <a:gd name="connsiteX61" fmla="*/ 676275 w 4466113"/>
                  <a:gd name="connsiteY61" fmla="*/ 3105150 h 7783311"/>
                  <a:gd name="connsiteX62" fmla="*/ 619125 w 4466113"/>
                  <a:gd name="connsiteY62" fmla="*/ 3086100 h 7783311"/>
                  <a:gd name="connsiteX63" fmla="*/ 552450 w 4466113"/>
                  <a:gd name="connsiteY63" fmla="*/ 3076575 h 7783311"/>
                  <a:gd name="connsiteX64" fmla="*/ 561975 w 4466113"/>
                  <a:gd name="connsiteY64" fmla="*/ 3152775 h 7783311"/>
                  <a:gd name="connsiteX65" fmla="*/ 590550 w 4466113"/>
                  <a:gd name="connsiteY65" fmla="*/ 3200400 h 7783311"/>
                  <a:gd name="connsiteX66" fmla="*/ 590550 w 4466113"/>
                  <a:gd name="connsiteY66" fmla="*/ 3257550 h 7783311"/>
                  <a:gd name="connsiteX67" fmla="*/ 638175 w 4466113"/>
                  <a:gd name="connsiteY67" fmla="*/ 3314700 h 7783311"/>
                  <a:gd name="connsiteX68" fmla="*/ 609600 w 4466113"/>
                  <a:gd name="connsiteY68" fmla="*/ 3400425 h 7783311"/>
                  <a:gd name="connsiteX69" fmla="*/ 657225 w 4466113"/>
                  <a:gd name="connsiteY69" fmla="*/ 3476625 h 7783311"/>
                  <a:gd name="connsiteX70" fmla="*/ 695325 w 4466113"/>
                  <a:gd name="connsiteY70" fmla="*/ 3514725 h 7783311"/>
                  <a:gd name="connsiteX71" fmla="*/ 695325 w 4466113"/>
                  <a:gd name="connsiteY71" fmla="*/ 3514725 h 7783311"/>
                  <a:gd name="connsiteX72" fmla="*/ 571500 w 4466113"/>
                  <a:gd name="connsiteY72" fmla="*/ 3514725 h 7783311"/>
                  <a:gd name="connsiteX73" fmla="*/ 542925 w 4466113"/>
                  <a:gd name="connsiteY73" fmla="*/ 3419475 h 7783311"/>
                  <a:gd name="connsiteX74" fmla="*/ 504825 w 4466113"/>
                  <a:gd name="connsiteY74" fmla="*/ 3390900 h 7783311"/>
                  <a:gd name="connsiteX75" fmla="*/ 476250 w 4466113"/>
                  <a:gd name="connsiteY75" fmla="*/ 3343275 h 7783311"/>
                  <a:gd name="connsiteX76" fmla="*/ 476250 w 4466113"/>
                  <a:gd name="connsiteY76" fmla="*/ 3228975 h 7783311"/>
                  <a:gd name="connsiteX77" fmla="*/ 438150 w 4466113"/>
                  <a:gd name="connsiteY77" fmla="*/ 3190875 h 7783311"/>
                  <a:gd name="connsiteX78" fmla="*/ 447675 w 4466113"/>
                  <a:gd name="connsiteY78" fmla="*/ 3286125 h 7783311"/>
                  <a:gd name="connsiteX79" fmla="*/ 400050 w 4466113"/>
                  <a:gd name="connsiteY79" fmla="*/ 3371850 h 7783311"/>
                  <a:gd name="connsiteX80" fmla="*/ 409575 w 4466113"/>
                  <a:gd name="connsiteY80" fmla="*/ 3400425 h 7783311"/>
                  <a:gd name="connsiteX81" fmla="*/ 419100 w 4466113"/>
                  <a:gd name="connsiteY81" fmla="*/ 3429000 h 7783311"/>
                  <a:gd name="connsiteX82" fmla="*/ 419100 w 4466113"/>
                  <a:gd name="connsiteY82" fmla="*/ 3505200 h 7783311"/>
                  <a:gd name="connsiteX83" fmla="*/ 400050 w 4466113"/>
                  <a:gd name="connsiteY83" fmla="*/ 3600450 h 7783311"/>
                  <a:gd name="connsiteX84" fmla="*/ 428625 w 4466113"/>
                  <a:gd name="connsiteY84" fmla="*/ 3686175 h 7783311"/>
                  <a:gd name="connsiteX85" fmla="*/ 504825 w 4466113"/>
                  <a:gd name="connsiteY85" fmla="*/ 3810000 h 7783311"/>
                  <a:gd name="connsiteX86" fmla="*/ 590550 w 4466113"/>
                  <a:gd name="connsiteY86" fmla="*/ 3838575 h 7783311"/>
                  <a:gd name="connsiteX87" fmla="*/ 657225 w 4466113"/>
                  <a:gd name="connsiteY87" fmla="*/ 3876675 h 7783311"/>
                  <a:gd name="connsiteX88" fmla="*/ 666750 w 4466113"/>
                  <a:gd name="connsiteY88" fmla="*/ 3990975 h 7783311"/>
                  <a:gd name="connsiteX89" fmla="*/ 666750 w 4466113"/>
                  <a:gd name="connsiteY89" fmla="*/ 4057650 h 7783311"/>
                  <a:gd name="connsiteX90" fmla="*/ 657225 w 4466113"/>
                  <a:gd name="connsiteY90" fmla="*/ 4124325 h 7783311"/>
                  <a:gd name="connsiteX91" fmla="*/ 590550 w 4466113"/>
                  <a:gd name="connsiteY91" fmla="*/ 4152900 h 7783311"/>
                  <a:gd name="connsiteX92" fmla="*/ 504825 w 4466113"/>
                  <a:gd name="connsiteY92" fmla="*/ 4152900 h 7783311"/>
                  <a:gd name="connsiteX93" fmla="*/ 514350 w 4466113"/>
                  <a:gd name="connsiteY93" fmla="*/ 4229100 h 7783311"/>
                  <a:gd name="connsiteX94" fmla="*/ 514350 w 4466113"/>
                  <a:gd name="connsiteY94" fmla="*/ 4305300 h 7783311"/>
                  <a:gd name="connsiteX95" fmla="*/ 542925 w 4466113"/>
                  <a:gd name="connsiteY95" fmla="*/ 4410075 h 7783311"/>
                  <a:gd name="connsiteX96" fmla="*/ 666750 w 4466113"/>
                  <a:gd name="connsiteY96" fmla="*/ 4514850 h 7783311"/>
                  <a:gd name="connsiteX97" fmla="*/ 647700 w 4466113"/>
                  <a:gd name="connsiteY97" fmla="*/ 4581525 h 7783311"/>
                  <a:gd name="connsiteX98" fmla="*/ 695325 w 4466113"/>
                  <a:gd name="connsiteY98" fmla="*/ 4638675 h 7783311"/>
                  <a:gd name="connsiteX99" fmla="*/ 685800 w 4466113"/>
                  <a:gd name="connsiteY99" fmla="*/ 4724400 h 7783311"/>
                  <a:gd name="connsiteX100" fmla="*/ 714375 w 4466113"/>
                  <a:gd name="connsiteY100" fmla="*/ 4781550 h 7783311"/>
                  <a:gd name="connsiteX101" fmla="*/ 723900 w 4466113"/>
                  <a:gd name="connsiteY101" fmla="*/ 4848225 h 7783311"/>
                  <a:gd name="connsiteX102" fmla="*/ 790575 w 4466113"/>
                  <a:gd name="connsiteY102" fmla="*/ 4914900 h 7783311"/>
                  <a:gd name="connsiteX103" fmla="*/ 809625 w 4466113"/>
                  <a:gd name="connsiteY103" fmla="*/ 4972050 h 7783311"/>
                  <a:gd name="connsiteX104" fmla="*/ 847725 w 4466113"/>
                  <a:gd name="connsiteY104" fmla="*/ 5057775 h 7783311"/>
                  <a:gd name="connsiteX105" fmla="*/ 885825 w 4466113"/>
                  <a:gd name="connsiteY105" fmla="*/ 5114925 h 7783311"/>
                  <a:gd name="connsiteX106" fmla="*/ 933450 w 4466113"/>
                  <a:gd name="connsiteY106" fmla="*/ 5153025 h 7783311"/>
                  <a:gd name="connsiteX107" fmla="*/ 942975 w 4466113"/>
                  <a:gd name="connsiteY107" fmla="*/ 5200650 h 7783311"/>
                  <a:gd name="connsiteX108" fmla="*/ 942975 w 4466113"/>
                  <a:gd name="connsiteY108" fmla="*/ 5200650 h 7783311"/>
                  <a:gd name="connsiteX109" fmla="*/ 857250 w 4466113"/>
                  <a:gd name="connsiteY109" fmla="*/ 5267325 h 7783311"/>
                  <a:gd name="connsiteX110" fmla="*/ 952500 w 4466113"/>
                  <a:gd name="connsiteY110" fmla="*/ 5305425 h 7783311"/>
                  <a:gd name="connsiteX111" fmla="*/ 1019175 w 4466113"/>
                  <a:gd name="connsiteY111" fmla="*/ 5362575 h 7783311"/>
                  <a:gd name="connsiteX112" fmla="*/ 981075 w 4466113"/>
                  <a:gd name="connsiteY112" fmla="*/ 5448300 h 7783311"/>
                  <a:gd name="connsiteX113" fmla="*/ 923925 w 4466113"/>
                  <a:gd name="connsiteY113" fmla="*/ 5486400 h 7783311"/>
                  <a:gd name="connsiteX114" fmla="*/ 952500 w 4466113"/>
                  <a:gd name="connsiteY114" fmla="*/ 5572125 h 7783311"/>
                  <a:gd name="connsiteX115" fmla="*/ 933450 w 4466113"/>
                  <a:gd name="connsiteY115" fmla="*/ 5667375 h 7783311"/>
                  <a:gd name="connsiteX116" fmla="*/ 933450 w 4466113"/>
                  <a:gd name="connsiteY116" fmla="*/ 5667375 h 7783311"/>
                  <a:gd name="connsiteX117" fmla="*/ 866775 w 4466113"/>
                  <a:gd name="connsiteY117" fmla="*/ 5648324 h 7783311"/>
                  <a:gd name="connsiteX118" fmla="*/ 933450 w 4466113"/>
                  <a:gd name="connsiteY118" fmla="*/ 5743574 h 7783311"/>
                  <a:gd name="connsiteX119" fmla="*/ 981075 w 4466113"/>
                  <a:gd name="connsiteY119" fmla="*/ 5857874 h 7783311"/>
                  <a:gd name="connsiteX120" fmla="*/ 1219200 w 4466113"/>
                  <a:gd name="connsiteY120" fmla="*/ 5905499 h 7783311"/>
                  <a:gd name="connsiteX121" fmla="*/ 1295400 w 4466113"/>
                  <a:gd name="connsiteY121" fmla="*/ 6038849 h 7783311"/>
                  <a:gd name="connsiteX122" fmla="*/ 1343025 w 4466113"/>
                  <a:gd name="connsiteY122" fmla="*/ 5953124 h 7783311"/>
                  <a:gd name="connsiteX123" fmla="*/ 1495425 w 4466113"/>
                  <a:gd name="connsiteY123" fmla="*/ 6076949 h 7783311"/>
                  <a:gd name="connsiteX124" fmla="*/ 1609725 w 4466113"/>
                  <a:gd name="connsiteY124" fmla="*/ 6181724 h 7783311"/>
                  <a:gd name="connsiteX125" fmla="*/ 1743075 w 4466113"/>
                  <a:gd name="connsiteY125" fmla="*/ 6353174 h 7783311"/>
                  <a:gd name="connsiteX126" fmla="*/ 1838325 w 4466113"/>
                  <a:gd name="connsiteY126" fmla="*/ 6391274 h 7783311"/>
                  <a:gd name="connsiteX127" fmla="*/ 1914525 w 4466113"/>
                  <a:gd name="connsiteY127" fmla="*/ 6400799 h 7783311"/>
                  <a:gd name="connsiteX128" fmla="*/ 2057400 w 4466113"/>
                  <a:gd name="connsiteY128" fmla="*/ 6486524 h 7783311"/>
                  <a:gd name="connsiteX129" fmla="*/ 2057400 w 4466113"/>
                  <a:gd name="connsiteY129" fmla="*/ 6629399 h 7783311"/>
                  <a:gd name="connsiteX130" fmla="*/ 2124075 w 4466113"/>
                  <a:gd name="connsiteY130" fmla="*/ 6648449 h 7783311"/>
                  <a:gd name="connsiteX131" fmla="*/ 2209800 w 4466113"/>
                  <a:gd name="connsiteY131" fmla="*/ 6677024 h 7783311"/>
                  <a:gd name="connsiteX132" fmla="*/ 2352675 w 4466113"/>
                  <a:gd name="connsiteY132" fmla="*/ 6915149 h 7783311"/>
                  <a:gd name="connsiteX133" fmla="*/ 2457450 w 4466113"/>
                  <a:gd name="connsiteY133" fmla="*/ 7000874 h 7783311"/>
                  <a:gd name="connsiteX134" fmla="*/ 2533650 w 4466113"/>
                  <a:gd name="connsiteY134" fmla="*/ 7219949 h 7783311"/>
                  <a:gd name="connsiteX135" fmla="*/ 2543175 w 4466113"/>
                  <a:gd name="connsiteY135" fmla="*/ 7486649 h 7783311"/>
                  <a:gd name="connsiteX136" fmla="*/ 2600325 w 4466113"/>
                  <a:gd name="connsiteY136" fmla="*/ 7581899 h 7783311"/>
                  <a:gd name="connsiteX137" fmla="*/ 2638425 w 4466113"/>
                  <a:gd name="connsiteY137" fmla="*/ 7667624 h 7783311"/>
                  <a:gd name="connsiteX138" fmla="*/ 2657475 w 4466113"/>
                  <a:gd name="connsiteY138" fmla="*/ 7658099 h 7783311"/>
                  <a:gd name="connsiteX139" fmla="*/ 2676525 w 4466113"/>
                  <a:gd name="connsiteY139" fmla="*/ 7696200 h 7783311"/>
                  <a:gd name="connsiteX140" fmla="*/ 4067175 w 4466113"/>
                  <a:gd name="connsiteY140" fmla="*/ 7419974 h 7783311"/>
                  <a:gd name="connsiteX141" fmla="*/ 4448175 w 4466113"/>
                  <a:gd name="connsiteY141" fmla="*/ 6638924 h 7783311"/>
                  <a:gd name="connsiteX142" fmla="*/ 4410075 w 4466113"/>
                  <a:gd name="connsiteY142" fmla="*/ 6496049 h 7783311"/>
                  <a:gd name="connsiteX143" fmla="*/ 4343400 w 4466113"/>
                  <a:gd name="connsiteY143" fmla="*/ 6457949 h 7783311"/>
                  <a:gd name="connsiteX144" fmla="*/ 4352924 w 4466113"/>
                  <a:gd name="connsiteY144" fmla="*/ 6276974 h 7783311"/>
                  <a:gd name="connsiteX145" fmla="*/ 4010025 w 4466113"/>
                  <a:gd name="connsiteY145" fmla="*/ 5686425 h 7783311"/>
                  <a:gd name="connsiteX146" fmla="*/ 2000250 w 4466113"/>
                  <a:gd name="connsiteY146" fmla="*/ 2714625 h 7783311"/>
                  <a:gd name="connsiteX147" fmla="*/ 2533650 w 4466113"/>
                  <a:gd name="connsiteY147" fmla="*/ 609600 h 7783311"/>
                  <a:gd name="connsiteX148" fmla="*/ 438150 w 4466113"/>
                  <a:gd name="connsiteY148" fmla="*/ 0 h 7783311"/>
                  <a:gd name="connsiteX0" fmla="*/ 438150 w 4576461"/>
                  <a:gd name="connsiteY0" fmla="*/ 0 h 7783311"/>
                  <a:gd name="connsiteX1" fmla="*/ 390525 w 4576461"/>
                  <a:gd name="connsiteY1" fmla="*/ 85725 h 7783311"/>
                  <a:gd name="connsiteX2" fmla="*/ 342900 w 4576461"/>
                  <a:gd name="connsiteY2" fmla="*/ 114300 h 7783311"/>
                  <a:gd name="connsiteX3" fmla="*/ 371475 w 4576461"/>
                  <a:gd name="connsiteY3" fmla="*/ 180975 h 7783311"/>
                  <a:gd name="connsiteX4" fmla="*/ 409575 w 4576461"/>
                  <a:gd name="connsiteY4" fmla="*/ 190500 h 7783311"/>
                  <a:gd name="connsiteX5" fmla="*/ 419100 w 4576461"/>
                  <a:gd name="connsiteY5" fmla="*/ 314325 h 7783311"/>
                  <a:gd name="connsiteX6" fmla="*/ 361950 w 4576461"/>
                  <a:gd name="connsiteY6" fmla="*/ 438150 h 7783311"/>
                  <a:gd name="connsiteX7" fmla="*/ 314325 w 4576461"/>
                  <a:gd name="connsiteY7" fmla="*/ 542925 h 7783311"/>
                  <a:gd name="connsiteX8" fmla="*/ 266700 w 4576461"/>
                  <a:gd name="connsiteY8" fmla="*/ 609600 h 7783311"/>
                  <a:gd name="connsiteX9" fmla="*/ 238125 w 4576461"/>
                  <a:gd name="connsiteY9" fmla="*/ 695325 h 7783311"/>
                  <a:gd name="connsiteX10" fmla="*/ 200025 w 4576461"/>
                  <a:gd name="connsiteY10" fmla="*/ 733425 h 7783311"/>
                  <a:gd name="connsiteX11" fmla="*/ 228600 w 4576461"/>
                  <a:gd name="connsiteY11" fmla="*/ 800100 h 7783311"/>
                  <a:gd name="connsiteX12" fmla="*/ 142875 w 4576461"/>
                  <a:gd name="connsiteY12" fmla="*/ 885825 h 7783311"/>
                  <a:gd name="connsiteX13" fmla="*/ 76200 w 4576461"/>
                  <a:gd name="connsiteY13" fmla="*/ 904875 h 7783311"/>
                  <a:gd name="connsiteX14" fmla="*/ 9525 w 4576461"/>
                  <a:gd name="connsiteY14" fmla="*/ 1038225 h 7783311"/>
                  <a:gd name="connsiteX15" fmla="*/ 0 w 4576461"/>
                  <a:gd name="connsiteY15" fmla="*/ 1076325 h 7783311"/>
                  <a:gd name="connsiteX16" fmla="*/ 0 w 4576461"/>
                  <a:gd name="connsiteY16" fmla="*/ 1133475 h 7783311"/>
                  <a:gd name="connsiteX17" fmla="*/ 19050 w 4576461"/>
                  <a:gd name="connsiteY17" fmla="*/ 1228725 h 7783311"/>
                  <a:gd name="connsiteX18" fmla="*/ 142875 w 4576461"/>
                  <a:gd name="connsiteY18" fmla="*/ 1457325 h 7783311"/>
                  <a:gd name="connsiteX19" fmla="*/ 142875 w 4576461"/>
                  <a:gd name="connsiteY19" fmla="*/ 1571625 h 7783311"/>
                  <a:gd name="connsiteX20" fmla="*/ 161925 w 4576461"/>
                  <a:gd name="connsiteY20" fmla="*/ 1724025 h 7783311"/>
                  <a:gd name="connsiteX21" fmla="*/ 114300 w 4576461"/>
                  <a:gd name="connsiteY21" fmla="*/ 1819275 h 7783311"/>
                  <a:gd name="connsiteX22" fmla="*/ 38100 w 4576461"/>
                  <a:gd name="connsiteY22" fmla="*/ 1943100 h 7783311"/>
                  <a:gd name="connsiteX23" fmla="*/ 85725 w 4576461"/>
                  <a:gd name="connsiteY23" fmla="*/ 2057400 h 7783311"/>
                  <a:gd name="connsiteX24" fmla="*/ 38100 w 4576461"/>
                  <a:gd name="connsiteY24" fmla="*/ 2162175 h 7783311"/>
                  <a:gd name="connsiteX25" fmla="*/ 28575 w 4576461"/>
                  <a:gd name="connsiteY25" fmla="*/ 2200275 h 7783311"/>
                  <a:gd name="connsiteX26" fmla="*/ 85725 w 4576461"/>
                  <a:gd name="connsiteY26" fmla="*/ 2333625 h 7783311"/>
                  <a:gd name="connsiteX27" fmla="*/ 152400 w 4576461"/>
                  <a:gd name="connsiteY27" fmla="*/ 2438400 h 7783311"/>
                  <a:gd name="connsiteX28" fmla="*/ 180975 w 4576461"/>
                  <a:gd name="connsiteY28" fmla="*/ 2495550 h 7783311"/>
                  <a:gd name="connsiteX29" fmla="*/ 209550 w 4576461"/>
                  <a:gd name="connsiteY29" fmla="*/ 2581275 h 7783311"/>
                  <a:gd name="connsiteX30" fmla="*/ 285750 w 4576461"/>
                  <a:gd name="connsiteY30" fmla="*/ 2667000 h 7783311"/>
                  <a:gd name="connsiteX31" fmla="*/ 247650 w 4576461"/>
                  <a:gd name="connsiteY31" fmla="*/ 2743200 h 7783311"/>
                  <a:gd name="connsiteX32" fmla="*/ 314325 w 4576461"/>
                  <a:gd name="connsiteY32" fmla="*/ 2828925 h 7783311"/>
                  <a:gd name="connsiteX33" fmla="*/ 323850 w 4576461"/>
                  <a:gd name="connsiteY33" fmla="*/ 2914650 h 7783311"/>
                  <a:gd name="connsiteX34" fmla="*/ 304800 w 4576461"/>
                  <a:gd name="connsiteY34" fmla="*/ 2962275 h 7783311"/>
                  <a:gd name="connsiteX35" fmla="*/ 266700 w 4576461"/>
                  <a:gd name="connsiteY35" fmla="*/ 2914650 h 7783311"/>
                  <a:gd name="connsiteX36" fmla="*/ 238125 w 4576461"/>
                  <a:gd name="connsiteY36" fmla="*/ 2895600 h 7783311"/>
                  <a:gd name="connsiteX37" fmla="*/ 428625 w 4576461"/>
                  <a:gd name="connsiteY37" fmla="*/ 3105150 h 7783311"/>
                  <a:gd name="connsiteX38" fmla="*/ 466725 w 4576461"/>
                  <a:gd name="connsiteY38" fmla="*/ 3057525 h 7783311"/>
                  <a:gd name="connsiteX39" fmla="*/ 495300 w 4576461"/>
                  <a:gd name="connsiteY39" fmla="*/ 2981325 h 7783311"/>
                  <a:gd name="connsiteX40" fmla="*/ 523875 w 4576461"/>
                  <a:gd name="connsiteY40" fmla="*/ 2914650 h 7783311"/>
                  <a:gd name="connsiteX41" fmla="*/ 619125 w 4576461"/>
                  <a:gd name="connsiteY41" fmla="*/ 2914650 h 7783311"/>
                  <a:gd name="connsiteX42" fmla="*/ 647700 w 4576461"/>
                  <a:gd name="connsiteY42" fmla="*/ 2952750 h 7783311"/>
                  <a:gd name="connsiteX43" fmla="*/ 647700 w 4576461"/>
                  <a:gd name="connsiteY43" fmla="*/ 3009900 h 7783311"/>
                  <a:gd name="connsiteX44" fmla="*/ 742950 w 4576461"/>
                  <a:gd name="connsiteY44" fmla="*/ 3009900 h 7783311"/>
                  <a:gd name="connsiteX45" fmla="*/ 771525 w 4576461"/>
                  <a:gd name="connsiteY45" fmla="*/ 2981325 h 7783311"/>
                  <a:gd name="connsiteX46" fmla="*/ 847725 w 4576461"/>
                  <a:gd name="connsiteY46" fmla="*/ 3067050 h 7783311"/>
                  <a:gd name="connsiteX47" fmla="*/ 885825 w 4576461"/>
                  <a:gd name="connsiteY47" fmla="*/ 3038475 h 7783311"/>
                  <a:gd name="connsiteX48" fmla="*/ 971550 w 4576461"/>
                  <a:gd name="connsiteY48" fmla="*/ 2990850 h 7783311"/>
                  <a:gd name="connsiteX49" fmla="*/ 981075 w 4576461"/>
                  <a:gd name="connsiteY49" fmla="*/ 3067050 h 7783311"/>
                  <a:gd name="connsiteX50" fmla="*/ 1028700 w 4576461"/>
                  <a:gd name="connsiteY50" fmla="*/ 3114675 h 7783311"/>
                  <a:gd name="connsiteX51" fmla="*/ 1076325 w 4576461"/>
                  <a:gd name="connsiteY51" fmla="*/ 3171825 h 7783311"/>
                  <a:gd name="connsiteX52" fmla="*/ 1076325 w 4576461"/>
                  <a:gd name="connsiteY52" fmla="*/ 3171825 h 7783311"/>
                  <a:gd name="connsiteX53" fmla="*/ 1095375 w 4576461"/>
                  <a:gd name="connsiteY53" fmla="*/ 3248025 h 7783311"/>
                  <a:gd name="connsiteX54" fmla="*/ 1038225 w 4576461"/>
                  <a:gd name="connsiteY54" fmla="*/ 3248025 h 7783311"/>
                  <a:gd name="connsiteX55" fmla="*/ 971550 w 4576461"/>
                  <a:gd name="connsiteY55" fmla="*/ 3190875 h 7783311"/>
                  <a:gd name="connsiteX56" fmla="*/ 990600 w 4576461"/>
                  <a:gd name="connsiteY56" fmla="*/ 3162300 h 7783311"/>
                  <a:gd name="connsiteX57" fmla="*/ 962025 w 4576461"/>
                  <a:gd name="connsiteY57" fmla="*/ 3143250 h 7783311"/>
                  <a:gd name="connsiteX58" fmla="*/ 923925 w 4576461"/>
                  <a:gd name="connsiteY58" fmla="*/ 3181350 h 7783311"/>
                  <a:gd name="connsiteX59" fmla="*/ 800100 w 4576461"/>
                  <a:gd name="connsiteY59" fmla="*/ 3143250 h 7783311"/>
                  <a:gd name="connsiteX60" fmla="*/ 742950 w 4576461"/>
                  <a:gd name="connsiteY60" fmla="*/ 3105150 h 7783311"/>
                  <a:gd name="connsiteX61" fmla="*/ 676275 w 4576461"/>
                  <a:gd name="connsiteY61" fmla="*/ 3105150 h 7783311"/>
                  <a:gd name="connsiteX62" fmla="*/ 619125 w 4576461"/>
                  <a:gd name="connsiteY62" fmla="*/ 3086100 h 7783311"/>
                  <a:gd name="connsiteX63" fmla="*/ 552450 w 4576461"/>
                  <a:gd name="connsiteY63" fmla="*/ 3076575 h 7783311"/>
                  <a:gd name="connsiteX64" fmla="*/ 561975 w 4576461"/>
                  <a:gd name="connsiteY64" fmla="*/ 3152775 h 7783311"/>
                  <a:gd name="connsiteX65" fmla="*/ 590550 w 4576461"/>
                  <a:gd name="connsiteY65" fmla="*/ 3200400 h 7783311"/>
                  <a:gd name="connsiteX66" fmla="*/ 590550 w 4576461"/>
                  <a:gd name="connsiteY66" fmla="*/ 3257550 h 7783311"/>
                  <a:gd name="connsiteX67" fmla="*/ 638175 w 4576461"/>
                  <a:gd name="connsiteY67" fmla="*/ 3314700 h 7783311"/>
                  <a:gd name="connsiteX68" fmla="*/ 609600 w 4576461"/>
                  <a:gd name="connsiteY68" fmla="*/ 3400425 h 7783311"/>
                  <a:gd name="connsiteX69" fmla="*/ 657225 w 4576461"/>
                  <a:gd name="connsiteY69" fmla="*/ 3476625 h 7783311"/>
                  <a:gd name="connsiteX70" fmla="*/ 695325 w 4576461"/>
                  <a:gd name="connsiteY70" fmla="*/ 3514725 h 7783311"/>
                  <a:gd name="connsiteX71" fmla="*/ 695325 w 4576461"/>
                  <a:gd name="connsiteY71" fmla="*/ 3514725 h 7783311"/>
                  <a:gd name="connsiteX72" fmla="*/ 571500 w 4576461"/>
                  <a:gd name="connsiteY72" fmla="*/ 3514725 h 7783311"/>
                  <a:gd name="connsiteX73" fmla="*/ 542925 w 4576461"/>
                  <a:gd name="connsiteY73" fmla="*/ 3419475 h 7783311"/>
                  <a:gd name="connsiteX74" fmla="*/ 504825 w 4576461"/>
                  <a:gd name="connsiteY74" fmla="*/ 3390900 h 7783311"/>
                  <a:gd name="connsiteX75" fmla="*/ 476250 w 4576461"/>
                  <a:gd name="connsiteY75" fmla="*/ 3343275 h 7783311"/>
                  <a:gd name="connsiteX76" fmla="*/ 476250 w 4576461"/>
                  <a:gd name="connsiteY76" fmla="*/ 3228975 h 7783311"/>
                  <a:gd name="connsiteX77" fmla="*/ 438150 w 4576461"/>
                  <a:gd name="connsiteY77" fmla="*/ 3190875 h 7783311"/>
                  <a:gd name="connsiteX78" fmla="*/ 447675 w 4576461"/>
                  <a:gd name="connsiteY78" fmla="*/ 3286125 h 7783311"/>
                  <a:gd name="connsiteX79" fmla="*/ 400050 w 4576461"/>
                  <a:gd name="connsiteY79" fmla="*/ 3371850 h 7783311"/>
                  <a:gd name="connsiteX80" fmla="*/ 409575 w 4576461"/>
                  <a:gd name="connsiteY80" fmla="*/ 3400425 h 7783311"/>
                  <a:gd name="connsiteX81" fmla="*/ 419100 w 4576461"/>
                  <a:gd name="connsiteY81" fmla="*/ 3429000 h 7783311"/>
                  <a:gd name="connsiteX82" fmla="*/ 419100 w 4576461"/>
                  <a:gd name="connsiteY82" fmla="*/ 3505200 h 7783311"/>
                  <a:gd name="connsiteX83" fmla="*/ 400050 w 4576461"/>
                  <a:gd name="connsiteY83" fmla="*/ 3600450 h 7783311"/>
                  <a:gd name="connsiteX84" fmla="*/ 428625 w 4576461"/>
                  <a:gd name="connsiteY84" fmla="*/ 3686175 h 7783311"/>
                  <a:gd name="connsiteX85" fmla="*/ 504825 w 4576461"/>
                  <a:gd name="connsiteY85" fmla="*/ 3810000 h 7783311"/>
                  <a:gd name="connsiteX86" fmla="*/ 590550 w 4576461"/>
                  <a:gd name="connsiteY86" fmla="*/ 3838575 h 7783311"/>
                  <a:gd name="connsiteX87" fmla="*/ 657225 w 4576461"/>
                  <a:gd name="connsiteY87" fmla="*/ 3876675 h 7783311"/>
                  <a:gd name="connsiteX88" fmla="*/ 666750 w 4576461"/>
                  <a:gd name="connsiteY88" fmla="*/ 3990975 h 7783311"/>
                  <a:gd name="connsiteX89" fmla="*/ 666750 w 4576461"/>
                  <a:gd name="connsiteY89" fmla="*/ 4057650 h 7783311"/>
                  <a:gd name="connsiteX90" fmla="*/ 657225 w 4576461"/>
                  <a:gd name="connsiteY90" fmla="*/ 4124325 h 7783311"/>
                  <a:gd name="connsiteX91" fmla="*/ 590550 w 4576461"/>
                  <a:gd name="connsiteY91" fmla="*/ 4152900 h 7783311"/>
                  <a:gd name="connsiteX92" fmla="*/ 504825 w 4576461"/>
                  <a:gd name="connsiteY92" fmla="*/ 4152900 h 7783311"/>
                  <a:gd name="connsiteX93" fmla="*/ 514350 w 4576461"/>
                  <a:gd name="connsiteY93" fmla="*/ 4229100 h 7783311"/>
                  <a:gd name="connsiteX94" fmla="*/ 514350 w 4576461"/>
                  <a:gd name="connsiteY94" fmla="*/ 4305300 h 7783311"/>
                  <a:gd name="connsiteX95" fmla="*/ 542925 w 4576461"/>
                  <a:gd name="connsiteY95" fmla="*/ 4410075 h 7783311"/>
                  <a:gd name="connsiteX96" fmla="*/ 666750 w 4576461"/>
                  <a:gd name="connsiteY96" fmla="*/ 4514850 h 7783311"/>
                  <a:gd name="connsiteX97" fmla="*/ 647700 w 4576461"/>
                  <a:gd name="connsiteY97" fmla="*/ 4581525 h 7783311"/>
                  <a:gd name="connsiteX98" fmla="*/ 695325 w 4576461"/>
                  <a:gd name="connsiteY98" fmla="*/ 4638675 h 7783311"/>
                  <a:gd name="connsiteX99" fmla="*/ 685800 w 4576461"/>
                  <a:gd name="connsiteY99" fmla="*/ 4724400 h 7783311"/>
                  <a:gd name="connsiteX100" fmla="*/ 714375 w 4576461"/>
                  <a:gd name="connsiteY100" fmla="*/ 4781550 h 7783311"/>
                  <a:gd name="connsiteX101" fmla="*/ 723900 w 4576461"/>
                  <a:gd name="connsiteY101" fmla="*/ 4848225 h 7783311"/>
                  <a:gd name="connsiteX102" fmla="*/ 790575 w 4576461"/>
                  <a:gd name="connsiteY102" fmla="*/ 4914900 h 7783311"/>
                  <a:gd name="connsiteX103" fmla="*/ 809625 w 4576461"/>
                  <a:gd name="connsiteY103" fmla="*/ 4972050 h 7783311"/>
                  <a:gd name="connsiteX104" fmla="*/ 847725 w 4576461"/>
                  <a:gd name="connsiteY104" fmla="*/ 5057775 h 7783311"/>
                  <a:gd name="connsiteX105" fmla="*/ 885825 w 4576461"/>
                  <a:gd name="connsiteY105" fmla="*/ 5114925 h 7783311"/>
                  <a:gd name="connsiteX106" fmla="*/ 933450 w 4576461"/>
                  <a:gd name="connsiteY106" fmla="*/ 5153025 h 7783311"/>
                  <a:gd name="connsiteX107" fmla="*/ 942975 w 4576461"/>
                  <a:gd name="connsiteY107" fmla="*/ 5200650 h 7783311"/>
                  <a:gd name="connsiteX108" fmla="*/ 942975 w 4576461"/>
                  <a:gd name="connsiteY108" fmla="*/ 5200650 h 7783311"/>
                  <a:gd name="connsiteX109" fmla="*/ 857250 w 4576461"/>
                  <a:gd name="connsiteY109" fmla="*/ 5267325 h 7783311"/>
                  <a:gd name="connsiteX110" fmla="*/ 952500 w 4576461"/>
                  <a:gd name="connsiteY110" fmla="*/ 5305425 h 7783311"/>
                  <a:gd name="connsiteX111" fmla="*/ 1019175 w 4576461"/>
                  <a:gd name="connsiteY111" fmla="*/ 5362575 h 7783311"/>
                  <a:gd name="connsiteX112" fmla="*/ 981075 w 4576461"/>
                  <a:gd name="connsiteY112" fmla="*/ 5448300 h 7783311"/>
                  <a:gd name="connsiteX113" fmla="*/ 923925 w 4576461"/>
                  <a:gd name="connsiteY113" fmla="*/ 5486400 h 7783311"/>
                  <a:gd name="connsiteX114" fmla="*/ 952500 w 4576461"/>
                  <a:gd name="connsiteY114" fmla="*/ 5572125 h 7783311"/>
                  <a:gd name="connsiteX115" fmla="*/ 933450 w 4576461"/>
                  <a:gd name="connsiteY115" fmla="*/ 5667375 h 7783311"/>
                  <a:gd name="connsiteX116" fmla="*/ 933450 w 4576461"/>
                  <a:gd name="connsiteY116" fmla="*/ 5667375 h 7783311"/>
                  <a:gd name="connsiteX117" fmla="*/ 866775 w 4576461"/>
                  <a:gd name="connsiteY117" fmla="*/ 5648324 h 7783311"/>
                  <a:gd name="connsiteX118" fmla="*/ 933450 w 4576461"/>
                  <a:gd name="connsiteY118" fmla="*/ 5743574 h 7783311"/>
                  <a:gd name="connsiteX119" fmla="*/ 981075 w 4576461"/>
                  <a:gd name="connsiteY119" fmla="*/ 5857874 h 7783311"/>
                  <a:gd name="connsiteX120" fmla="*/ 1219200 w 4576461"/>
                  <a:gd name="connsiteY120" fmla="*/ 5905499 h 7783311"/>
                  <a:gd name="connsiteX121" fmla="*/ 1295400 w 4576461"/>
                  <a:gd name="connsiteY121" fmla="*/ 6038849 h 7783311"/>
                  <a:gd name="connsiteX122" fmla="*/ 1343025 w 4576461"/>
                  <a:gd name="connsiteY122" fmla="*/ 5953124 h 7783311"/>
                  <a:gd name="connsiteX123" fmla="*/ 1495425 w 4576461"/>
                  <a:gd name="connsiteY123" fmla="*/ 6076949 h 7783311"/>
                  <a:gd name="connsiteX124" fmla="*/ 1609725 w 4576461"/>
                  <a:gd name="connsiteY124" fmla="*/ 6181724 h 7783311"/>
                  <a:gd name="connsiteX125" fmla="*/ 1743075 w 4576461"/>
                  <a:gd name="connsiteY125" fmla="*/ 6353174 h 7783311"/>
                  <a:gd name="connsiteX126" fmla="*/ 1838325 w 4576461"/>
                  <a:gd name="connsiteY126" fmla="*/ 6391274 h 7783311"/>
                  <a:gd name="connsiteX127" fmla="*/ 1914525 w 4576461"/>
                  <a:gd name="connsiteY127" fmla="*/ 6400799 h 7783311"/>
                  <a:gd name="connsiteX128" fmla="*/ 2057400 w 4576461"/>
                  <a:gd name="connsiteY128" fmla="*/ 6486524 h 7783311"/>
                  <a:gd name="connsiteX129" fmla="*/ 2057400 w 4576461"/>
                  <a:gd name="connsiteY129" fmla="*/ 6629399 h 7783311"/>
                  <a:gd name="connsiteX130" fmla="*/ 2124075 w 4576461"/>
                  <a:gd name="connsiteY130" fmla="*/ 6648449 h 7783311"/>
                  <a:gd name="connsiteX131" fmla="*/ 2209800 w 4576461"/>
                  <a:gd name="connsiteY131" fmla="*/ 6677024 h 7783311"/>
                  <a:gd name="connsiteX132" fmla="*/ 2352675 w 4576461"/>
                  <a:gd name="connsiteY132" fmla="*/ 6915149 h 7783311"/>
                  <a:gd name="connsiteX133" fmla="*/ 2457450 w 4576461"/>
                  <a:gd name="connsiteY133" fmla="*/ 7000874 h 7783311"/>
                  <a:gd name="connsiteX134" fmla="*/ 2533650 w 4576461"/>
                  <a:gd name="connsiteY134" fmla="*/ 7219949 h 7783311"/>
                  <a:gd name="connsiteX135" fmla="*/ 2543175 w 4576461"/>
                  <a:gd name="connsiteY135" fmla="*/ 7486649 h 7783311"/>
                  <a:gd name="connsiteX136" fmla="*/ 2600325 w 4576461"/>
                  <a:gd name="connsiteY136" fmla="*/ 7581899 h 7783311"/>
                  <a:gd name="connsiteX137" fmla="*/ 2638425 w 4576461"/>
                  <a:gd name="connsiteY137" fmla="*/ 7667624 h 7783311"/>
                  <a:gd name="connsiteX138" fmla="*/ 2657475 w 4576461"/>
                  <a:gd name="connsiteY138" fmla="*/ 7658099 h 7783311"/>
                  <a:gd name="connsiteX139" fmla="*/ 2676525 w 4576461"/>
                  <a:gd name="connsiteY139" fmla="*/ 7696200 h 7783311"/>
                  <a:gd name="connsiteX140" fmla="*/ 4067175 w 4576461"/>
                  <a:gd name="connsiteY140" fmla="*/ 7419974 h 7783311"/>
                  <a:gd name="connsiteX141" fmla="*/ 4562475 w 4576461"/>
                  <a:gd name="connsiteY141" fmla="*/ 6829424 h 7783311"/>
                  <a:gd name="connsiteX142" fmla="*/ 4448175 w 4576461"/>
                  <a:gd name="connsiteY142" fmla="*/ 6638924 h 7783311"/>
                  <a:gd name="connsiteX143" fmla="*/ 4410075 w 4576461"/>
                  <a:gd name="connsiteY143" fmla="*/ 6496049 h 7783311"/>
                  <a:gd name="connsiteX144" fmla="*/ 4343400 w 4576461"/>
                  <a:gd name="connsiteY144" fmla="*/ 6457949 h 7783311"/>
                  <a:gd name="connsiteX145" fmla="*/ 4352924 w 4576461"/>
                  <a:gd name="connsiteY145" fmla="*/ 6276974 h 7783311"/>
                  <a:gd name="connsiteX146" fmla="*/ 4010025 w 4576461"/>
                  <a:gd name="connsiteY146" fmla="*/ 5686425 h 7783311"/>
                  <a:gd name="connsiteX147" fmla="*/ 2000250 w 4576461"/>
                  <a:gd name="connsiteY147" fmla="*/ 2714625 h 7783311"/>
                  <a:gd name="connsiteX148" fmla="*/ 2533650 w 4576461"/>
                  <a:gd name="connsiteY148" fmla="*/ 609600 h 7783311"/>
                  <a:gd name="connsiteX149" fmla="*/ 438150 w 4576461"/>
                  <a:gd name="connsiteY149" fmla="*/ 0 h 7783311"/>
                  <a:gd name="connsiteX0" fmla="*/ 438150 w 4562514"/>
                  <a:gd name="connsiteY0" fmla="*/ 0 h 7783311"/>
                  <a:gd name="connsiteX1" fmla="*/ 390525 w 4562514"/>
                  <a:gd name="connsiteY1" fmla="*/ 85725 h 7783311"/>
                  <a:gd name="connsiteX2" fmla="*/ 342900 w 4562514"/>
                  <a:gd name="connsiteY2" fmla="*/ 114300 h 7783311"/>
                  <a:gd name="connsiteX3" fmla="*/ 371475 w 4562514"/>
                  <a:gd name="connsiteY3" fmla="*/ 180975 h 7783311"/>
                  <a:gd name="connsiteX4" fmla="*/ 409575 w 4562514"/>
                  <a:gd name="connsiteY4" fmla="*/ 190500 h 7783311"/>
                  <a:gd name="connsiteX5" fmla="*/ 419100 w 4562514"/>
                  <a:gd name="connsiteY5" fmla="*/ 314325 h 7783311"/>
                  <a:gd name="connsiteX6" fmla="*/ 361950 w 4562514"/>
                  <a:gd name="connsiteY6" fmla="*/ 438150 h 7783311"/>
                  <a:gd name="connsiteX7" fmla="*/ 314325 w 4562514"/>
                  <a:gd name="connsiteY7" fmla="*/ 542925 h 7783311"/>
                  <a:gd name="connsiteX8" fmla="*/ 266700 w 4562514"/>
                  <a:gd name="connsiteY8" fmla="*/ 609600 h 7783311"/>
                  <a:gd name="connsiteX9" fmla="*/ 238125 w 4562514"/>
                  <a:gd name="connsiteY9" fmla="*/ 695325 h 7783311"/>
                  <a:gd name="connsiteX10" fmla="*/ 200025 w 4562514"/>
                  <a:gd name="connsiteY10" fmla="*/ 733425 h 7783311"/>
                  <a:gd name="connsiteX11" fmla="*/ 228600 w 4562514"/>
                  <a:gd name="connsiteY11" fmla="*/ 800100 h 7783311"/>
                  <a:gd name="connsiteX12" fmla="*/ 142875 w 4562514"/>
                  <a:gd name="connsiteY12" fmla="*/ 885825 h 7783311"/>
                  <a:gd name="connsiteX13" fmla="*/ 76200 w 4562514"/>
                  <a:gd name="connsiteY13" fmla="*/ 904875 h 7783311"/>
                  <a:gd name="connsiteX14" fmla="*/ 9525 w 4562514"/>
                  <a:gd name="connsiteY14" fmla="*/ 1038225 h 7783311"/>
                  <a:gd name="connsiteX15" fmla="*/ 0 w 4562514"/>
                  <a:gd name="connsiteY15" fmla="*/ 1076325 h 7783311"/>
                  <a:gd name="connsiteX16" fmla="*/ 0 w 4562514"/>
                  <a:gd name="connsiteY16" fmla="*/ 1133475 h 7783311"/>
                  <a:gd name="connsiteX17" fmla="*/ 19050 w 4562514"/>
                  <a:gd name="connsiteY17" fmla="*/ 1228725 h 7783311"/>
                  <a:gd name="connsiteX18" fmla="*/ 142875 w 4562514"/>
                  <a:gd name="connsiteY18" fmla="*/ 1457325 h 7783311"/>
                  <a:gd name="connsiteX19" fmla="*/ 142875 w 4562514"/>
                  <a:gd name="connsiteY19" fmla="*/ 1571625 h 7783311"/>
                  <a:gd name="connsiteX20" fmla="*/ 161925 w 4562514"/>
                  <a:gd name="connsiteY20" fmla="*/ 1724025 h 7783311"/>
                  <a:gd name="connsiteX21" fmla="*/ 114300 w 4562514"/>
                  <a:gd name="connsiteY21" fmla="*/ 1819275 h 7783311"/>
                  <a:gd name="connsiteX22" fmla="*/ 38100 w 4562514"/>
                  <a:gd name="connsiteY22" fmla="*/ 1943100 h 7783311"/>
                  <a:gd name="connsiteX23" fmla="*/ 85725 w 4562514"/>
                  <a:gd name="connsiteY23" fmla="*/ 2057400 h 7783311"/>
                  <a:gd name="connsiteX24" fmla="*/ 38100 w 4562514"/>
                  <a:gd name="connsiteY24" fmla="*/ 2162175 h 7783311"/>
                  <a:gd name="connsiteX25" fmla="*/ 28575 w 4562514"/>
                  <a:gd name="connsiteY25" fmla="*/ 2200275 h 7783311"/>
                  <a:gd name="connsiteX26" fmla="*/ 85725 w 4562514"/>
                  <a:gd name="connsiteY26" fmla="*/ 2333625 h 7783311"/>
                  <a:gd name="connsiteX27" fmla="*/ 152400 w 4562514"/>
                  <a:gd name="connsiteY27" fmla="*/ 2438400 h 7783311"/>
                  <a:gd name="connsiteX28" fmla="*/ 180975 w 4562514"/>
                  <a:gd name="connsiteY28" fmla="*/ 2495550 h 7783311"/>
                  <a:gd name="connsiteX29" fmla="*/ 209550 w 4562514"/>
                  <a:gd name="connsiteY29" fmla="*/ 2581275 h 7783311"/>
                  <a:gd name="connsiteX30" fmla="*/ 285750 w 4562514"/>
                  <a:gd name="connsiteY30" fmla="*/ 2667000 h 7783311"/>
                  <a:gd name="connsiteX31" fmla="*/ 247650 w 4562514"/>
                  <a:gd name="connsiteY31" fmla="*/ 2743200 h 7783311"/>
                  <a:gd name="connsiteX32" fmla="*/ 314325 w 4562514"/>
                  <a:gd name="connsiteY32" fmla="*/ 2828925 h 7783311"/>
                  <a:gd name="connsiteX33" fmla="*/ 323850 w 4562514"/>
                  <a:gd name="connsiteY33" fmla="*/ 2914650 h 7783311"/>
                  <a:gd name="connsiteX34" fmla="*/ 304800 w 4562514"/>
                  <a:gd name="connsiteY34" fmla="*/ 2962275 h 7783311"/>
                  <a:gd name="connsiteX35" fmla="*/ 266700 w 4562514"/>
                  <a:gd name="connsiteY35" fmla="*/ 2914650 h 7783311"/>
                  <a:gd name="connsiteX36" fmla="*/ 238125 w 4562514"/>
                  <a:gd name="connsiteY36" fmla="*/ 2895600 h 7783311"/>
                  <a:gd name="connsiteX37" fmla="*/ 428625 w 4562514"/>
                  <a:gd name="connsiteY37" fmla="*/ 3105150 h 7783311"/>
                  <a:gd name="connsiteX38" fmla="*/ 466725 w 4562514"/>
                  <a:gd name="connsiteY38" fmla="*/ 3057525 h 7783311"/>
                  <a:gd name="connsiteX39" fmla="*/ 495300 w 4562514"/>
                  <a:gd name="connsiteY39" fmla="*/ 2981325 h 7783311"/>
                  <a:gd name="connsiteX40" fmla="*/ 523875 w 4562514"/>
                  <a:gd name="connsiteY40" fmla="*/ 2914650 h 7783311"/>
                  <a:gd name="connsiteX41" fmla="*/ 619125 w 4562514"/>
                  <a:gd name="connsiteY41" fmla="*/ 2914650 h 7783311"/>
                  <a:gd name="connsiteX42" fmla="*/ 647700 w 4562514"/>
                  <a:gd name="connsiteY42" fmla="*/ 2952750 h 7783311"/>
                  <a:gd name="connsiteX43" fmla="*/ 647700 w 4562514"/>
                  <a:gd name="connsiteY43" fmla="*/ 3009900 h 7783311"/>
                  <a:gd name="connsiteX44" fmla="*/ 742950 w 4562514"/>
                  <a:gd name="connsiteY44" fmla="*/ 3009900 h 7783311"/>
                  <a:gd name="connsiteX45" fmla="*/ 771525 w 4562514"/>
                  <a:gd name="connsiteY45" fmla="*/ 2981325 h 7783311"/>
                  <a:gd name="connsiteX46" fmla="*/ 847725 w 4562514"/>
                  <a:gd name="connsiteY46" fmla="*/ 3067050 h 7783311"/>
                  <a:gd name="connsiteX47" fmla="*/ 885825 w 4562514"/>
                  <a:gd name="connsiteY47" fmla="*/ 3038475 h 7783311"/>
                  <a:gd name="connsiteX48" fmla="*/ 971550 w 4562514"/>
                  <a:gd name="connsiteY48" fmla="*/ 2990850 h 7783311"/>
                  <a:gd name="connsiteX49" fmla="*/ 981075 w 4562514"/>
                  <a:gd name="connsiteY49" fmla="*/ 3067050 h 7783311"/>
                  <a:gd name="connsiteX50" fmla="*/ 1028700 w 4562514"/>
                  <a:gd name="connsiteY50" fmla="*/ 3114675 h 7783311"/>
                  <a:gd name="connsiteX51" fmla="*/ 1076325 w 4562514"/>
                  <a:gd name="connsiteY51" fmla="*/ 3171825 h 7783311"/>
                  <a:gd name="connsiteX52" fmla="*/ 1076325 w 4562514"/>
                  <a:gd name="connsiteY52" fmla="*/ 3171825 h 7783311"/>
                  <a:gd name="connsiteX53" fmla="*/ 1095375 w 4562514"/>
                  <a:gd name="connsiteY53" fmla="*/ 3248025 h 7783311"/>
                  <a:gd name="connsiteX54" fmla="*/ 1038225 w 4562514"/>
                  <a:gd name="connsiteY54" fmla="*/ 3248025 h 7783311"/>
                  <a:gd name="connsiteX55" fmla="*/ 971550 w 4562514"/>
                  <a:gd name="connsiteY55" fmla="*/ 3190875 h 7783311"/>
                  <a:gd name="connsiteX56" fmla="*/ 990600 w 4562514"/>
                  <a:gd name="connsiteY56" fmla="*/ 3162300 h 7783311"/>
                  <a:gd name="connsiteX57" fmla="*/ 962025 w 4562514"/>
                  <a:gd name="connsiteY57" fmla="*/ 3143250 h 7783311"/>
                  <a:gd name="connsiteX58" fmla="*/ 923925 w 4562514"/>
                  <a:gd name="connsiteY58" fmla="*/ 3181350 h 7783311"/>
                  <a:gd name="connsiteX59" fmla="*/ 800100 w 4562514"/>
                  <a:gd name="connsiteY59" fmla="*/ 3143250 h 7783311"/>
                  <a:gd name="connsiteX60" fmla="*/ 742950 w 4562514"/>
                  <a:gd name="connsiteY60" fmla="*/ 3105150 h 7783311"/>
                  <a:gd name="connsiteX61" fmla="*/ 676275 w 4562514"/>
                  <a:gd name="connsiteY61" fmla="*/ 3105150 h 7783311"/>
                  <a:gd name="connsiteX62" fmla="*/ 619125 w 4562514"/>
                  <a:gd name="connsiteY62" fmla="*/ 3086100 h 7783311"/>
                  <a:gd name="connsiteX63" fmla="*/ 552450 w 4562514"/>
                  <a:gd name="connsiteY63" fmla="*/ 3076575 h 7783311"/>
                  <a:gd name="connsiteX64" fmla="*/ 561975 w 4562514"/>
                  <a:gd name="connsiteY64" fmla="*/ 3152775 h 7783311"/>
                  <a:gd name="connsiteX65" fmla="*/ 590550 w 4562514"/>
                  <a:gd name="connsiteY65" fmla="*/ 3200400 h 7783311"/>
                  <a:gd name="connsiteX66" fmla="*/ 590550 w 4562514"/>
                  <a:gd name="connsiteY66" fmla="*/ 3257550 h 7783311"/>
                  <a:gd name="connsiteX67" fmla="*/ 638175 w 4562514"/>
                  <a:gd name="connsiteY67" fmla="*/ 3314700 h 7783311"/>
                  <a:gd name="connsiteX68" fmla="*/ 609600 w 4562514"/>
                  <a:gd name="connsiteY68" fmla="*/ 3400425 h 7783311"/>
                  <a:gd name="connsiteX69" fmla="*/ 657225 w 4562514"/>
                  <a:gd name="connsiteY69" fmla="*/ 3476625 h 7783311"/>
                  <a:gd name="connsiteX70" fmla="*/ 695325 w 4562514"/>
                  <a:gd name="connsiteY70" fmla="*/ 3514725 h 7783311"/>
                  <a:gd name="connsiteX71" fmla="*/ 695325 w 4562514"/>
                  <a:gd name="connsiteY71" fmla="*/ 3514725 h 7783311"/>
                  <a:gd name="connsiteX72" fmla="*/ 571500 w 4562514"/>
                  <a:gd name="connsiteY72" fmla="*/ 3514725 h 7783311"/>
                  <a:gd name="connsiteX73" fmla="*/ 542925 w 4562514"/>
                  <a:gd name="connsiteY73" fmla="*/ 3419475 h 7783311"/>
                  <a:gd name="connsiteX74" fmla="*/ 504825 w 4562514"/>
                  <a:gd name="connsiteY74" fmla="*/ 3390900 h 7783311"/>
                  <a:gd name="connsiteX75" fmla="*/ 476250 w 4562514"/>
                  <a:gd name="connsiteY75" fmla="*/ 3343275 h 7783311"/>
                  <a:gd name="connsiteX76" fmla="*/ 476250 w 4562514"/>
                  <a:gd name="connsiteY76" fmla="*/ 3228975 h 7783311"/>
                  <a:gd name="connsiteX77" fmla="*/ 438150 w 4562514"/>
                  <a:gd name="connsiteY77" fmla="*/ 3190875 h 7783311"/>
                  <a:gd name="connsiteX78" fmla="*/ 447675 w 4562514"/>
                  <a:gd name="connsiteY78" fmla="*/ 3286125 h 7783311"/>
                  <a:gd name="connsiteX79" fmla="*/ 400050 w 4562514"/>
                  <a:gd name="connsiteY79" fmla="*/ 3371850 h 7783311"/>
                  <a:gd name="connsiteX80" fmla="*/ 409575 w 4562514"/>
                  <a:gd name="connsiteY80" fmla="*/ 3400425 h 7783311"/>
                  <a:gd name="connsiteX81" fmla="*/ 419100 w 4562514"/>
                  <a:gd name="connsiteY81" fmla="*/ 3429000 h 7783311"/>
                  <a:gd name="connsiteX82" fmla="*/ 419100 w 4562514"/>
                  <a:gd name="connsiteY82" fmla="*/ 3505200 h 7783311"/>
                  <a:gd name="connsiteX83" fmla="*/ 400050 w 4562514"/>
                  <a:gd name="connsiteY83" fmla="*/ 3600450 h 7783311"/>
                  <a:gd name="connsiteX84" fmla="*/ 428625 w 4562514"/>
                  <a:gd name="connsiteY84" fmla="*/ 3686175 h 7783311"/>
                  <a:gd name="connsiteX85" fmla="*/ 504825 w 4562514"/>
                  <a:gd name="connsiteY85" fmla="*/ 3810000 h 7783311"/>
                  <a:gd name="connsiteX86" fmla="*/ 590550 w 4562514"/>
                  <a:gd name="connsiteY86" fmla="*/ 3838575 h 7783311"/>
                  <a:gd name="connsiteX87" fmla="*/ 657225 w 4562514"/>
                  <a:gd name="connsiteY87" fmla="*/ 3876675 h 7783311"/>
                  <a:gd name="connsiteX88" fmla="*/ 666750 w 4562514"/>
                  <a:gd name="connsiteY88" fmla="*/ 3990975 h 7783311"/>
                  <a:gd name="connsiteX89" fmla="*/ 666750 w 4562514"/>
                  <a:gd name="connsiteY89" fmla="*/ 4057650 h 7783311"/>
                  <a:gd name="connsiteX90" fmla="*/ 657225 w 4562514"/>
                  <a:gd name="connsiteY90" fmla="*/ 4124325 h 7783311"/>
                  <a:gd name="connsiteX91" fmla="*/ 590550 w 4562514"/>
                  <a:gd name="connsiteY91" fmla="*/ 4152900 h 7783311"/>
                  <a:gd name="connsiteX92" fmla="*/ 504825 w 4562514"/>
                  <a:gd name="connsiteY92" fmla="*/ 4152900 h 7783311"/>
                  <a:gd name="connsiteX93" fmla="*/ 514350 w 4562514"/>
                  <a:gd name="connsiteY93" fmla="*/ 4229100 h 7783311"/>
                  <a:gd name="connsiteX94" fmla="*/ 514350 w 4562514"/>
                  <a:gd name="connsiteY94" fmla="*/ 4305300 h 7783311"/>
                  <a:gd name="connsiteX95" fmla="*/ 542925 w 4562514"/>
                  <a:gd name="connsiteY95" fmla="*/ 4410075 h 7783311"/>
                  <a:gd name="connsiteX96" fmla="*/ 666750 w 4562514"/>
                  <a:gd name="connsiteY96" fmla="*/ 4514850 h 7783311"/>
                  <a:gd name="connsiteX97" fmla="*/ 647700 w 4562514"/>
                  <a:gd name="connsiteY97" fmla="*/ 4581525 h 7783311"/>
                  <a:gd name="connsiteX98" fmla="*/ 695325 w 4562514"/>
                  <a:gd name="connsiteY98" fmla="*/ 4638675 h 7783311"/>
                  <a:gd name="connsiteX99" fmla="*/ 685800 w 4562514"/>
                  <a:gd name="connsiteY99" fmla="*/ 4724400 h 7783311"/>
                  <a:gd name="connsiteX100" fmla="*/ 714375 w 4562514"/>
                  <a:gd name="connsiteY100" fmla="*/ 4781550 h 7783311"/>
                  <a:gd name="connsiteX101" fmla="*/ 723900 w 4562514"/>
                  <a:gd name="connsiteY101" fmla="*/ 4848225 h 7783311"/>
                  <a:gd name="connsiteX102" fmla="*/ 790575 w 4562514"/>
                  <a:gd name="connsiteY102" fmla="*/ 4914900 h 7783311"/>
                  <a:gd name="connsiteX103" fmla="*/ 809625 w 4562514"/>
                  <a:gd name="connsiteY103" fmla="*/ 4972050 h 7783311"/>
                  <a:gd name="connsiteX104" fmla="*/ 847725 w 4562514"/>
                  <a:gd name="connsiteY104" fmla="*/ 5057775 h 7783311"/>
                  <a:gd name="connsiteX105" fmla="*/ 885825 w 4562514"/>
                  <a:gd name="connsiteY105" fmla="*/ 5114925 h 7783311"/>
                  <a:gd name="connsiteX106" fmla="*/ 933450 w 4562514"/>
                  <a:gd name="connsiteY106" fmla="*/ 5153025 h 7783311"/>
                  <a:gd name="connsiteX107" fmla="*/ 942975 w 4562514"/>
                  <a:gd name="connsiteY107" fmla="*/ 5200650 h 7783311"/>
                  <a:gd name="connsiteX108" fmla="*/ 942975 w 4562514"/>
                  <a:gd name="connsiteY108" fmla="*/ 5200650 h 7783311"/>
                  <a:gd name="connsiteX109" fmla="*/ 857250 w 4562514"/>
                  <a:gd name="connsiteY109" fmla="*/ 5267325 h 7783311"/>
                  <a:gd name="connsiteX110" fmla="*/ 952500 w 4562514"/>
                  <a:gd name="connsiteY110" fmla="*/ 5305425 h 7783311"/>
                  <a:gd name="connsiteX111" fmla="*/ 1019175 w 4562514"/>
                  <a:gd name="connsiteY111" fmla="*/ 5362575 h 7783311"/>
                  <a:gd name="connsiteX112" fmla="*/ 981075 w 4562514"/>
                  <a:gd name="connsiteY112" fmla="*/ 5448300 h 7783311"/>
                  <a:gd name="connsiteX113" fmla="*/ 923925 w 4562514"/>
                  <a:gd name="connsiteY113" fmla="*/ 5486400 h 7783311"/>
                  <a:gd name="connsiteX114" fmla="*/ 952500 w 4562514"/>
                  <a:gd name="connsiteY114" fmla="*/ 5572125 h 7783311"/>
                  <a:gd name="connsiteX115" fmla="*/ 933450 w 4562514"/>
                  <a:gd name="connsiteY115" fmla="*/ 5667375 h 7783311"/>
                  <a:gd name="connsiteX116" fmla="*/ 933450 w 4562514"/>
                  <a:gd name="connsiteY116" fmla="*/ 5667375 h 7783311"/>
                  <a:gd name="connsiteX117" fmla="*/ 866775 w 4562514"/>
                  <a:gd name="connsiteY117" fmla="*/ 5648324 h 7783311"/>
                  <a:gd name="connsiteX118" fmla="*/ 933450 w 4562514"/>
                  <a:gd name="connsiteY118" fmla="*/ 5743574 h 7783311"/>
                  <a:gd name="connsiteX119" fmla="*/ 981075 w 4562514"/>
                  <a:gd name="connsiteY119" fmla="*/ 5857874 h 7783311"/>
                  <a:gd name="connsiteX120" fmla="*/ 1219200 w 4562514"/>
                  <a:gd name="connsiteY120" fmla="*/ 5905499 h 7783311"/>
                  <a:gd name="connsiteX121" fmla="*/ 1295400 w 4562514"/>
                  <a:gd name="connsiteY121" fmla="*/ 6038849 h 7783311"/>
                  <a:gd name="connsiteX122" fmla="*/ 1343025 w 4562514"/>
                  <a:gd name="connsiteY122" fmla="*/ 5953124 h 7783311"/>
                  <a:gd name="connsiteX123" fmla="*/ 1495425 w 4562514"/>
                  <a:gd name="connsiteY123" fmla="*/ 6076949 h 7783311"/>
                  <a:gd name="connsiteX124" fmla="*/ 1609725 w 4562514"/>
                  <a:gd name="connsiteY124" fmla="*/ 6181724 h 7783311"/>
                  <a:gd name="connsiteX125" fmla="*/ 1743075 w 4562514"/>
                  <a:gd name="connsiteY125" fmla="*/ 6353174 h 7783311"/>
                  <a:gd name="connsiteX126" fmla="*/ 1838325 w 4562514"/>
                  <a:gd name="connsiteY126" fmla="*/ 6391274 h 7783311"/>
                  <a:gd name="connsiteX127" fmla="*/ 1914525 w 4562514"/>
                  <a:gd name="connsiteY127" fmla="*/ 6400799 h 7783311"/>
                  <a:gd name="connsiteX128" fmla="*/ 2057400 w 4562514"/>
                  <a:gd name="connsiteY128" fmla="*/ 6486524 h 7783311"/>
                  <a:gd name="connsiteX129" fmla="*/ 2057400 w 4562514"/>
                  <a:gd name="connsiteY129" fmla="*/ 6629399 h 7783311"/>
                  <a:gd name="connsiteX130" fmla="*/ 2124075 w 4562514"/>
                  <a:gd name="connsiteY130" fmla="*/ 6648449 h 7783311"/>
                  <a:gd name="connsiteX131" fmla="*/ 2209800 w 4562514"/>
                  <a:gd name="connsiteY131" fmla="*/ 6677024 h 7783311"/>
                  <a:gd name="connsiteX132" fmla="*/ 2352675 w 4562514"/>
                  <a:gd name="connsiteY132" fmla="*/ 6915149 h 7783311"/>
                  <a:gd name="connsiteX133" fmla="*/ 2457450 w 4562514"/>
                  <a:gd name="connsiteY133" fmla="*/ 7000874 h 7783311"/>
                  <a:gd name="connsiteX134" fmla="*/ 2533650 w 4562514"/>
                  <a:gd name="connsiteY134" fmla="*/ 7219949 h 7783311"/>
                  <a:gd name="connsiteX135" fmla="*/ 2543175 w 4562514"/>
                  <a:gd name="connsiteY135" fmla="*/ 7486649 h 7783311"/>
                  <a:gd name="connsiteX136" fmla="*/ 2600325 w 4562514"/>
                  <a:gd name="connsiteY136" fmla="*/ 7581899 h 7783311"/>
                  <a:gd name="connsiteX137" fmla="*/ 2638425 w 4562514"/>
                  <a:gd name="connsiteY137" fmla="*/ 7667624 h 7783311"/>
                  <a:gd name="connsiteX138" fmla="*/ 2657475 w 4562514"/>
                  <a:gd name="connsiteY138" fmla="*/ 7658099 h 7783311"/>
                  <a:gd name="connsiteX139" fmla="*/ 2676525 w 4562514"/>
                  <a:gd name="connsiteY139" fmla="*/ 7696200 h 7783311"/>
                  <a:gd name="connsiteX140" fmla="*/ 4067175 w 4562514"/>
                  <a:gd name="connsiteY140" fmla="*/ 7419974 h 7783311"/>
                  <a:gd name="connsiteX141" fmla="*/ 4295775 w 4562514"/>
                  <a:gd name="connsiteY141" fmla="*/ 6924674 h 7783311"/>
                  <a:gd name="connsiteX142" fmla="*/ 4562475 w 4562514"/>
                  <a:gd name="connsiteY142" fmla="*/ 6829424 h 7783311"/>
                  <a:gd name="connsiteX143" fmla="*/ 4448175 w 4562514"/>
                  <a:gd name="connsiteY143" fmla="*/ 6638924 h 7783311"/>
                  <a:gd name="connsiteX144" fmla="*/ 4410075 w 4562514"/>
                  <a:gd name="connsiteY144" fmla="*/ 6496049 h 7783311"/>
                  <a:gd name="connsiteX145" fmla="*/ 4343400 w 4562514"/>
                  <a:gd name="connsiteY145" fmla="*/ 6457949 h 7783311"/>
                  <a:gd name="connsiteX146" fmla="*/ 4352924 w 4562514"/>
                  <a:gd name="connsiteY146" fmla="*/ 6276974 h 7783311"/>
                  <a:gd name="connsiteX147" fmla="*/ 4010025 w 4562514"/>
                  <a:gd name="connsiteY147" fmla="*/ 5686425 h 7783311"/>
                  <a:gd name="connsiteX148" fmla="*/ 2000250 w 4562514"/>
                  <a:gd name="connsiteY148" fmla="*/ 2714625 h 7783311"/>
                  <a:gd name="connsiteX149" fmla="*/ 2533650 w 4562514"/>
                  <a:gd name="connsiteY149" fmla="*/ 609600 h 7783311"/>
                  <a:gd name="connsiteX150" fmla="*/ 438150 w 4562514"/>
                  <a:gd name="connsiteY150" fmla="*/ 0 h 7783311"/>
                  <a:gd name="connsiteX0" fmla="*/ 438150 w 4562511"/>
                  <a:gd name="connsiteY0" fmla="*/ 0 h 7783311"/>
                  <a:gd name="connsiteX1" fmla="*/ 390525 w 4562511"/>
                  <a:gd name="connsiteY1" fmla="*/ 85725 h 7783311"/>
                  <a:gd name="connsiteX2" fmla="*/ 342900 w 4562511"/>
                  <a:gd name="connsiteY2" fmla="*/ 114300 h 7783311"/>
                  <a:gd name="connsiteX3" fmla="*/ 371475 w 4562511"/>
                  <a:gd name="connsiteY3" fmla="*/ 180975 h 7783311"/>
                  <a:gd name="connsiteX4" fmla="*/ 409575 w 4562511"/>
                  <a:gd name="connsiteY4" fmla="*/ 190500 h 7783311"/>
                  <a:gd name="connsiteX5" fmla="*/ 419100 w 4562511"/>
                  <a:gd name="connsiteY5" fmla="*/ 314325 h 7783311"/>
                  <a:gd name="connsiteX6" fmla="*/ 361950 w 4562511"/>
                  <a:gd name="connsiteY6" fmla="*/ 438150 h 7783311"/>
                  <a:gd name="connsiteX7" fmla="*/ 314325 w 4562511"/>
                  <a:gd name="connsiteY7" fmla="*/ 542925 h 7783311"/>
                  <a:gd name="connsiteX8" fmla="*/ 266700 w 4562511"/>
                  <a:gd name="connsiteY8" fmla="*/ 609600 h 7783311"/>
                  <a:gd name="connsiteX9" fmla="*/ 238125 w 4562511"/>
                  <a:gd name="connsiteY9" fmla="*/ 695325 h 7783311"/>
                  <a:gd name="connsiteX10" fmla="*/ 200025 w 4562511"/>
                  <a:gd name="connsiteY10" fmla="*/ 733425 h 7783311"/>
                  <a:gd name="connsiteX11" fmla="*/ 228600 w 4562511"/>
                  <a:gd name="connsiteY11" fmla="*/ 800100 h 7783311"/>
                  <a:gd name="connsiteX12" fmla="*/ 142875 w 4562511"/>
                  <a:gd name="connsiteY12" fmla="*/ 885825 h 7783311"/>
                  <a:gd name="connsiteX13" fmla="*/ 76200 w 4562511"/>
                  <a:gd name="connsiteY13" fmla="*/ 904875 h 7783311"/>
                  <a:gd name="connsiteX14" fmla="*/ 9525 w 4562511"/>
                  <a:gd name="connsiteY14" fmla="*/ 1038225 h 7783311"/>
                  <a:gd name="connsiteX15" fmla="*/ 0 w 4562511"/>
                  <a:gd name="connsiteY15" fmla="*/ 1076325 h 7783311"/>
                  <a:gd name="connsiteX16" fmla="*/ 0 w 4562511"/>
                  <a:gd name="connsiteY16" fmla="*/ 1133475 h 7783311"/>
                  <a:gd name="connsiteX17" fmla="*/ 19050 w 4562511"/>
                  <a:gd name="connsiteY17" fmla="*/ 1228725 h 7783311"/>
                  <a:gd name="connsiteX18" fmla="*/ 142875 w 4562511"/>
                  <a:gd name="connsiteY18" fmla="*/ 1457325 h 7783311"/>
                  <a:gd name="connsiteX19" fmla="*/ 142875 w 4562511"/>
                  <a:gd name="connsiteY19" fmla="*/ 1571625 h 7783311"/>
                  <a:gd name="connsiteX20" fmla="*/ 161925 w 4562511"/>
                  <a:gd name="connsiteY20" fmla="*/ 1724025 h 7783311"/>
                  <a:gd name="connsiteX21" fmla="*/ 114300 w 4562511"/>
                  <a:gd name="connsiteY21" fmla="*/ 1819275 h 7783311"/>
                  <a:gd name="connsiteX22" fmla="*/ 38100 w 4562511"/>
                  <a:gd name="connsiteY22" fmla="*/ 1943100 h 7783311"/>
                  <a:gd name="connsiteX23" fmla="*/ 85725 w 4562511"/>
                  <a:gd name="connsiteY23" fmla="*/ 2057400 h 7783311"/>
                  <a:gd name="connsiteX24" fmla="*/ 38100 w 4562511"/>
                  <a:gd name="connsiteY24" fmla="*/ 2162175 h 7783311"/>
                  <a:gd name="connsiteX25" fmla="*/ 28575 w 4562511"/>
                  <a:gd name="connsiteY25" fmla="*/ 2200275 h 7783311"/>
                  <a:gd name="connsiteX26" fmla="*/ 85725 w 4562511"/>
                  <a:gd name="connsiteY26" fmla="*/ 2333625 h 7783311"/>
                  <a:gd name="connsiteX27" fmla="*/ 152400 w 4562511"/>
                  <a:gd name="connsiteY27" fmla="*/ 2438400 h 7783311"/>
                  <a:gd name="connsiteX28" fmla="*/ 180975 w 4562511"/>
                  <a:gd name="connsiteY28" fmla="*/ 2495550 h 7783311"/>
                  <a:gd name="connsiteX29" fmla="*/ 209550 w 4562511"/>
                  <a:gd name="connsiteY29" fmla="*/ 2581275 h 7783311"/>
                  <a:gd name="connsiteX30" fmla="*/ 285750 w 4562511"/>
                  <a:gd name="connsiteY30" fmla="*/ 2667000 h 7783311"/>
                  <a:gd name="connsiteX31" fmla="*/ 247650 w 4562511"/>
                  <a:gd name="connsiteY31" fmla="*/ 2743200 h 7783311"/>
                  <a:gd name="connsiteX32" fmla="*/ 314325 w 4562511"/>
                  <a:gd name="connsiteY32" fmla="*/ 2828925 h 7783311"/>
                  <a:gd name="connsiteX33" fmla="*/ 323850 w 4562511"/>
                  <a:gd name="connsiteY33" fmla="*/ 2914650 h 7783311"/>
                  <a:gd name="connsiteX34" fmla="*/ 304800 w 4562511"/>
                  <a:gd name="connsiteY34" fmla="*/ 2962275 h 7783311"/>
                  <a:gd name="connsiteX35" fmla="*/ 266700 w 4562511"/>
                  <a:gd name="connsiteY35" fmla="*/ 2914650 h 7783311"/>
                  <a:gd name="connsiteX36" fmla="*/ 238125 w 4562511"/>
                  <a:gd name="connsiteY36" fmla="*/ 2895600 h 7783311"/>
                  <a:gd name="connsiteX37" fmla="*/ 428625 w 4562511"/>
                  <a:gd name="connsiteY37" fmla="*/ 3105150 h 7783311"/>
                  <a:gd name="connsiteX38" fmla="*/ 466725 w 4562511"/>
                  <a:gd name="connsiteY38" fmla="*/ 3057525 h 7783311"/>
                  <a:gd name="connsiteX39" fmla="*/ 495300 w 4562511"/>
                  <a:gd name="connsiteY39" fmla="*/ 2981325 h 7783311"/>
                  <a:gd name="connsiteX40" fmla="*/ 523875 w 4562511"/>
                  <a:gd name="connsiteY40" fmla="*/ 2914650 h 7783311"/>
                  <a:gd name="connsiteX41" fmla="*/ 619125 w 4562511"/>
                  <a:gd name="connsiteY41" fmla="*/ 2914650 h 7783311"/>
                  <a:gd name="connsiteX42" fmla="*/ 647700 w 4562511"/>
                  <a:gd name="connsiteY42" fmla="*/ 2952750 h 7783311"/>
                  <a:gd name="connsiteX43" fmla="*/ 647700 w 4562511"/>
                  <a:gd name="connsiteY43" fmla="*/ 3009900 h 7783311"/>
                  <a:gd name="connsiteX44" fmla="*/ 742950 w 4562511"/>
                  <a:gd name="connsiteY44" fmla="*/ 3009900 h 7783311"/>
                  <a:gd name="connsiteX45" fmla="*/ 771525 w 4562511"/>
                  <a:gd name="connsiteY45" fmla="*/ 2981325 h 7783311"/>
                  <a:gd name="connsiteX46" fmla="*/ 847725 w 4562511"/>
                  <a:gd name="connsiteY46" fmla="*/ 3067050 h 7783311"/>
                  <a:gd name="connsiteX47" fmla="*/ 885825 w 4562511"/>
                  <a:gd name="connsiteY47" fmla="*/ 3038475 h 7783311"/>
                  <a:gd name="connsiteX48" fmla="*/ 971550 w 4562511"/>
                  <a:gd name="connsiteY48" fmla="*/ 2990850 h 7783311"/>
                  <a:gd name="connsiteX49" fmla="*/ 981075 w 4562511"/>
                  <a:gd name="connsiteY49" fmla="*/ 3067050 h 7783311"/>
                  <a:gd name="connsiteX50" fmla="*/ 1028700 w 4562511"/>
                  <a:gd name="connsiteY50" fmla="*/ 3114675 h 7783311"/>
                  <a:gd name="connsiteX51" fmla="*/ 1076325 w 4562511"/>
                  <a:gd name="connsiteY51" fmla="*/ 3171825 h 7783311"/>
                  <a:gd name="connsiteX52" fmla="*/ 1076325 w 4562511"/>
                  <a:gd name="connsiteY52" fmla="*/ 3171825 h 7783311"/>
                  <a:gd name="connsiteX53" fmla="*/ 1095375 w 4562511"/>
                  <a:gd name="connsiteY53" fmla="*/ 3248025 h 7783311"/>
                  <a:gd name="connsiteX54" fmla="*/ 1038225 w 4562511"/>
                  <a:gd name="connsiteY54" fmla="*/ 3248025 h 7783311"/>
                  <a:gd name="connsiteX55" fmla="*/ 971550 w 4562511"/>
                  <a:gd name="connsiteY55" fmla="*/ 3190875 h 7783311"/>
                  <a:gd name="connsiteX56" fmla="*/ 990600 w 4562511"/>
                  <a:gd name="connsiteY56" fmla="*/ 3162300 h 7783311"/>
                  <a:gd name="connsiteX57" fmla="*/ 962025 w 4562511"/>
                  <a:gd name="connsiteY57" fmla="*/ 3143250 h 7783311"/>
                  <a:gd name="connsiteX58" fmla="*/ 923925 w 4562511"/>
                  <a:gd name="connsiteY58" fmla="*/ 3181350 h 7783311"/>
                  <a:gd name="connsiteX59" fmla="*/ 800100 w 4562511"/>
                  <a:gd name="connsiteY59" fmla="*/ 3143250 h 7783311"/>
                  <a:gd name="connsiteX60" fmla="*/ 742950 w 4562511"/>
                  <a:gd name="connsiteY60" fmla="*/ 3105150 h 7783311"/>
                  <a:gd name="connsiteX61" fmla="*/ 676275 w 4562511"/>
                  <a:gd name="connsiteY61" fmla="*/ 3105150 h 7783311"/>
                  <a:gd name="connsiteX62" fmla="*/ 619125 w 4562511"/>
                  <a:gd name="connsiteY62" fmla="*/ 3086100 h 7783311"/>
                  <a:gd name="connsiteX63" fmla="*/ 552450 w 4562511"/>
                  <a:gd name="connsiteY63" fmla="*/ 3076575 h 7783311"/>
                  <a:gd name="connsiteX64" fmla="*/ 561975 w 4562511"/>
                  <a:gd name="connsiteY64" fmla="*/ 3152775 h 7783311"/>
                  <a:gd name="connsiteX65" fmla="*/ 590550 w 4562511"/>
                  <a:gd name="connsiteY65" fmla="*/ 3200400 h 7783311"/>
                  <a:gd name="connsiteX66" fmla="*/ 590550 w 4562511"/>
                  <a:gd name="connsiteY66" fmla="*/ 3257550 h 7783311"/>
                  <a:gd name="connsiteX67" fmla="*/ 638175 w 4562511"/>
                  <a:gd name="connsiteY67" fmla="*/ 3314700 h 7783311"/>
                  <a:gd name="connsiteX68" fmla="*/ 609600 w 4562511"/>
                  <a:gd name="connsiteY68" fmla="*/ 3400425 h 7783311"/>
                  <a:gd name="connsiteX69" fmla="*/ 657225 w 4562511"/>
                  <a:gd name="connsiteY69" fmla="*/ 3476625 h 7783311"/>
                  <a:gd name="connsiteX70" fmla="*/ 695325 w 4562511"/>
                  <a:gd name="connsiteY70" fmla="*/ 3514725 h 7783311"/>
                  <a:gd name="connsiteX71" fmla="*/ 695325 w 4562511"/>
                  <a:gd name="connsiteY71" fmla="*/ 3514725 h 7783311"/>
                  <a:gd name="connsiteX72" fmla="*/ 571500 w 4562511"/>
                  <a:gd name="connsiteY72" fmla="*/ 3514725 h 7783311"/>
                  <a:gd name="connsiteX73" fmla="*/ 542925 w 4562511"/>
                  <a:gd name="connsiteY73" fmla="*/ 3419475 h 7783311"/>
                  <a:gd name="connsiteX74" fmla="*/ 504825 w 4562511"/>
                  <a:gd name="connsiteY74" fmla="*/ 3390900 h 7783311"/>
                  <a:gd name="connsiteX75" fmla="*/ 476250 w 4562511"/>
                  <a:gd name="connsiteY75" fmla="*/ 3343275 h 7783311"/>
                  <a:gd name="connsiteX76" fmla="*/ 476250 w 4562511"/>
                  <a:gd name="connsiteY76" fmla="*/ 3228975 h 7783311"/>
                  <a:gd name="connsiteX77" fmla="*/ 438150 w 4562511"/>
                  <a:gd name="connsiteY77" fmla="*/ 3190875 h 7783311"/>
                  <a:gd name="connsiteX78" fmla="*/ 447675 w 4562511"/>
                  <a:gd name="connsiteY78" fmla="*/ 3286125 h 7783311"/>
                  <a:gd name="connsiteX79" fmla="*/ 400050 w 4562511"/>
                  <a:gd name="connsiteY79" fmla="*/ 3371850 h 7783311"/>
                  <a:gd name="connsiteX80" fmla="*/ 409575 w 4562511"/>
                  <a:gd name="connsiteY80" fmla="*/ 3400425 h 7783311"/>
                  <a:gd name="connsiteX81" fmla="*/ 419100 w 4562511"/>
                  <a:gd name="connsiteY81" fmla="*/ 3429000 h 7783311"/>
                  <a:gd name="connsiteX82" fmla="*/ 419100 w 4562511"/>
                  <a:gd name="connsiteY82" fmla="*/ 3505200 h 7783311"/>
                  <a:gd name="connsiteX83" fmla="*/ 400050 w 4562511"/>
                  <a:gd name="connsiteY83" fmla="*/ 3600450 h 7783311"/>
                  <a:gd name="connsiteX84" fmla="*/ 428625 w 4562511"/>
                  <a:gd name="connsiteY84" fmla="*/ 3686175 h 7783311"/>
                  <a:gd name="connsiteX85" fmla="*/ 504825 w 4562511"/>
                  <a:gd name="connsiteY85" fmla="*/ 3810000 h 7783311"/>
                  <a:gd name="connsiteX86" fmla="*/ 590550 w 4562511"/>
                  <a:gd name="connsiteY86" fmla="*/ 3838575 h 7783311"/>
                  <a:gd name="connsiteX87" fmla="*/ 657225 w 4562511"/>
                  <a:gd name="connsiteY87" fmla="*/ 3876675 h 7783311"/>
                  <a:gd name="connsiteX88" fmla="*/ 666750 w 4562511"/>
                  <a:gd name="connsiteY88" fmla="*/ 3990975 h 7783311"/>
                  <a:gd name="connsiteX89" fmla="*/ 666750 w 4562511"/>
                  <a:gd name="connsiteY89" fmla="*/ 4057650 h 7783311"/>
                  <a:gd name="connsiteX90" fmla="*/ 657225 w 4562511"/>
                  <a:gd name="connsiteY90" fmla="*/ 4124325 h 7783311"/>
                  <a:gd name="connsiteX91" fmla="*/ 590550 w 4562511"/>
                  <a:gd name="connsiteY91" fmla="*/ 4152900 h 7783311"/>
                  <a:gd name="connsiteX92" fmla="*/ 504825 w 4562511"/>
                  <a:gd name="connsiteY92" fmla="*/ 4152900 h 7783311"/>
                  <a:gd name="connsiteX93" fmla="*/ 514350 w 4562511"/>
                  <a:gd name="connsiteY93" fmla="*/ 4229100 h 7783311"/>
                  <a:gd name="connsiteX94" fmla="*/ 514350 w 4562511"/>
                  <a:gd name="connsiteY94" fmla="*/ 4305300 h 7783311"/>
                  <a:gd name="connsiteX95" fmla="*/ 542925 w 4562511"/>
                  <a:gd name="connsiteY95" fmla="*/ 4410075 h 7783311"/>
                  <a:gd name="connsiteX96" fmla="*/ 666750 w 4562511"/>
                  <a:gd name="connsiteY96" fmla="*/ 4514850 h 7783311"/>
                  <a:gd name="connsiteX97" fmla="*/ 647700 w 4562511"/>
                  <a:gd name="connsiteY97" fmla="*/ 4581525 h 7783311"/>
                  <a:gd name="connsiteX98" fmla="*/ 695325 w 4562511"/>
                  <a:gd name="connsiteY98" fmla="*/ 4638675 h 7783311"/>
                  <a:gd name="connsiteX99" fmla="*/ 685800 w 4562511"/>
                  <a:gd name="connsiteY99" fmla="*/ 4724400 h 7783311"/>
                  <a:gd name="connsiteX100" fmla="*/ 714375 w 4562511"/>
                  <a:gd name="connsiteY100" fmla="*/ 4781550 h 7783311"/>
                  <a:gd name="connsiteX101" fmla="*/ 723900 w 4562511"/>
                  <a:gd name="connsiteY101" fmla="*/ 4848225 h 7783311"/>
                  <a:gd name="connsiteX102" fmla="*/ 790575 w 4562511"/>
                  <a:gd name="connsiteY102" fmla="*/ 4914900 h 7783311"/>
                  <a:gd name="connsiteX103" fmla="*/ 809625 w 4562511"/>
                  <a:gd name="connsiteY103" fmla="*/ 4972050 h 7783311"/>
                  <a:gd name="connsiteX104" fmla="*/ 847725 w 4562511"/>
                  <a:gd name="connsiteY104" fmla="*/ 5057775 h 7783311"/>
                  <a:gd name="connsiteX105" fmla="*/ 885825 w 4562511"/>
                  <a:gd name="connsiteY105" fmla="*/ 5114925 h 7783311"/>
                  <a:gd name="connsiteX106" fmla="*/ 933450 w 4562511"/>
                  <a:gd name="connsiteY106" fmla="*/ 5153025 h 7783311"/>
                  <a:gd name="connsiteX107" fmla="*/ 942975 w 4562511"/>
                  <a:gd name="connsiteY107" fmla="*/ 5200650 h 7783311"/>
                  <a:gd name="connsiteX108" fmla="*/ 942975 w 4562511"/>
                  <a:gd name="connsiteY108" fmla="*/ 5200650 h 7783311"/>
                  <a:gd name="connsiteX109" fmla="*/ 857250 w 4562511"/>
                  <a:gd name="connsiteY109" fmla="*/ 5267325 h 7783311"/>
                  <a:gd name="connsiteX110" fmla="*/ 952500 w 4562511"/>
                  <a:gd name="connsiteY110" fmla="*/ 5305425 h 7783311"/>
                  <a:gd name="connsiteX111" fmla="*/ 1019175 w 4562511"/>
                  <a:gd name="connsiteY111" fmla="*/ 5362575 h 7783311"/>
                  <a:gd name="connsiteX112" fmla="*/ 981075 w 4562511"/>
                  <a:gd name="connsiteY112" fmla="*/ 5448300 h 7783311"/>
                  <a:gd name="connsiteX113" fmla="*/ 923925 w 4562511"/>
                  <a:gd name="connsiteY113" fmla="*/ 5486400 h 7783311"/>
                  <a:gd name="connsiteX114" fmla="*/ 952500 w 4562511"/>
                  <a:gd name="connsiteY114" fmla="*/ 5572125 h 7783311"/>
                  <a:gd name="connsiteX115" fmla="*/ 933450 w 4562511"/>
                  <a:gd name="connsiteY115" fmla="*/ 5667375 h 7783311"/>
                  <a:gd name="connsiteX116" fmla="*/ 933450 w 4562511"/>
                  <a:gd name="connsiteY116" fmla="*/ 5667375 h 7783311"/>
                  <a:gd name="connsiteX117" fmla="*/ 866775 w 4562511"/>
                  <a:gd name="connsiteY117" fmla="*/ 5648324 h 7783311"/>
                  <a:gd name="connsiteX118" fmla="*/ 933450 w 4562511"/>
                  <a:gd name="connsiteY118" fmla="*/ 5743574 h 7783311"/>
                  <a:gd name="connsiteX119" fmla="*/ 981075 w 4562511"/>
                  <a:gd name="connsiteY119" fmla="*/ 5857874 h 7783311"/>
                  <a:gd name="connsiteX120" fmla="*/ 1219200 w 4562511"/>
                  <a:gd name="connsiteY120" fmla="*/ 5905499 h 7783311"/>
                  <a:gd name="connsiteX121" fmla="*/ 1295400 w 4562511"/>
                  <a:gd name="connsiteY121" fmla="*/ 6038849 h 7783311"/>
                  <a:gd name="connsiteX122" fmla="*/ 1343025 w 4562511"/>
                  <a:gd name="connsiteY122" fmla="*/ 5953124 h 7783311"/>
                  <a:gd name="connsiteX123" fmla="*/ 1495425 w 4562511"/>
                  <a:gd name="connsiteY123" fmla="*/ 6076949 h 7783311"/>
                  <a:gd name="connsiteX124" fmla="*/ 1609725 w 4562511"/>
                  <a:gd name="connsiteY124" fmla="*/ 6181724 h 7783311"/>
                  <a:gd name="connsiteX125" fmla="*/ 1743075 w 4562511"/>
                  <a:gd name="connsiteY125" fmla="*/ 6353174 h 7783311"/>
                  <a:gd name="connsiteX126" fmla="*/ 1838325 w 4562511"/>
                  <a:gd name="connsiteY126" fmla="*/ 6391274 h 7783311"/>
                  <a:gd name="connsiteX127" fmla="*/ 1914525 w 4562511"/>
                  <a:gd name="connsiteY127" fmla="*/ 6400799 h 7783311"/>
                  <a:gd name="connsiteX128" fmla="*/ 2057400 w 4562511"/>
                  <a:gd name="connsiteY128" fmla="*/ 6486524 h 7783311"/>
                  <a:gd name="connsiteX129" fmla="*/ 2057400 w 4562511"/>
                  <a:gd name="connsiteY129" fmla="*/ 6629399 h 7783311"/>
                  <a:gd name="connsiteX130" fmla="*/ 2124075 w 4562511"/>
                  <a:gd name="connsiteY130" fmla="*/ 6648449 h 7783311"/>
                  <a:gd name="connsiteX131" fmla="*/ 2209800 w 4562511"/>
                  <a:gd name="connsiteY131" fmla="*/ 6677024 h 7783311"/>
                  <a:gd name="connsiteX132" fmla="*/ 2352675 w 4562511"/>
                  <a:gd name="connsiteY132" fmla="*/ 6915149 h 7783311"/>
                  <a:gd name="connsiteX133" fmla="*/ 2457450 w 4562511"/>
                  <a:gd name="connsiteY133" fmla="*/ 7000874 h 7783311"/>
                  <a:gd name="connsiteX134" fmla="*/ 2533650 w 4562511"/>
                  <a:gd name="connsiteY134" fmla="*/ 7219949 h 7783311"/>
                  <a:gd name="connsiteX135" fmla="*/ 2543175 w 4562511"/>
                  <a:gd name="connsiteY135" fmla="*/ 7486649 h 7783311"/>
                  <a:gd name="connsiteX136" fmla="*/ 2600325 w 4562511"/>
                  <a:gd name="connsiteY136" fmla="*/ 7581899 h 7783311"/>
                  <a:gd name="connsiteX137" fmla="*/ 2638425 w 4562511"/>
                  <a:gd name="connsiteY137" fmla="*/ 7667624 h 7783311"/>
                  <a:gd name="connsiteX138" fmla="*/ 2657475 w 4562511"/>
                  <a:gd name="connsiteY138" fmla="*/ 7658099 h 7783311"/>
                  <a:gd name="connsiteX139" fmla="*/ 2676525 w 4562511"/>
                  <a:gd name="connsiteY139" fmla="*/ 7696200 h 7783311"/>
                  <a:gd name="connsiteX140" fmla="*/ 4067175 w 4562511"/>
                  <a:gd name="connsiteY140" fmla="*/ 7419974 h 7783311"/>
                  <a:gd name="connsiteX141" fmla="*/ 4114800 w 4562511"/>
                  <a:gd name="connsiteY141" fmla="*/ 7353299 h 7783311"/>
                  <a:gd name="connsiteX142" fmla="*/ 4295775 w 4562511"/>
                  <a:gd name="connsiteY142" fmla="*/ 6924674 h 7783311"/>
                  <a:gd name="connsiteX143" fmla="*/ 4562475 w 4562511"/>
                  <a:gd name="connsiteY143" fmla="*/ 6829424 h 7783311"/>
                  <a:gd name="connsiteX144" fmla="*/ 4448175 w 4562511"/>
                  <a:gd name="connsiteY144" fmla="*/ 6638924 h 7783311"/>
                  <a:gd name="connsiteX145" fmla="*/ 4410075 w 4562511"/>
                  <a:gd name="connsiteY145" fmla="*/ 6496049 h 7783311"/>
                  <a:gd name="connsiteX146" fmla="*/ 4343400 w 4562511"/>
                  <a:gd name="connsiteY146" fmla="*/ 6457949 h 7783311"/>
                  <a:gd name="connsiteX147" fmla="*/ 4352924 w 4562511"/>
                  <a:gd name="connsiteY147" fmla="*/ 6276974 h 7783311"/>
                  <a:gd name="connsiteX148" fmla="*/ 4010025 w 4562511"/>
                  <a:gd name="connsiteY148" fmla="*/ 5686425 h 7783311"/>
                  <a:gd name="connsiteX149" fmla="*/ 2000250 w 4562511"/>
                  <a:gd name="connsiteY149" fmla="*/ 2714625 h 7783311"/>
                  <a:gd name="connsiteX150" fmla="*/ 2533650 w 4562511"/>
                  <a:gd name="connsiteY150" fmla="*/ 609600 h 7783311"/>
                  <a:gd name="connsiteX151" fmla="*/ 438150 w 4562511"/>
                  <a:gd name="connsiteY151" fmla="*/ 0 h 7783311"/>
                  <a:gd name="connsiteX0" fmla="*/ 438150 w 4562511"/>
                  <a:gd name="connsiteY0" fmla="*/ 0 h 7700882"/>
                  <a:gd name="connsiteX1" fmla="*/ 390525 w 4562511"/>
                  <a:gd name="connsiteY1" fmla="*/ 85725 h 7700882"/>
                  <a:gd name="connsiteX2" fmla="*/ 342900 w 4562511"/>
                  <a:gd name="connsiteY2" fmla="*/ 114300 h 7700882"/>
                  <a:gd name="connsiteX3" fmla="*/ 371475 w 4562511"/>
                  <a:gd name="connsiteY3" fmla="*/ 180975 h 7700882"/>
                  <a:gd name="connsiteX4" fmla="*/ 409575 w 4562511"/>
                  <a:gd name="connsiteY4" fmla="*/ 190500 h 7700882"/>
                  <a:gd name="connsiteX5" fmla="*/ 419100 w 4562511"/>
                  <a:gd name="connsiteY5" fmla="*/ 314325 h 7700882"/>
                  <a:gd name="connsiteX6" fmla="*/ 361950 w 4562511"/>
                  <a:gd name="connsiteY6" fmla="*/ 438150 h 7700882"/>
                  <a:gd name="connsiteX7" fmla="*/ 314325 w 4562511"/>
                  <a:gd name="connsiteY7" fmla="*/ 542925 h 7700882"/>
                  <a:gd name="connsiteX8" fmla="*/ 266700 w 4562511"/>
                  <a:gd name="connsiteY8" fmla="*/ 609600 h 7700882"/>
                  <a:gd name="connsiteX9" fmla="*/ 238125 w 4562511"/>
                  <a:gd name="connsiteY9" fmla="*/ 695325 h 7700882"/>
                  <a:gd name="connsiteX10" fmla="*/ 200025 w 4562511"/>
                  <a:gd name="connsiteY10" fmla="*/ 733425 h 7700882"/>
                  <a:gd name="connsiteX11" fmla="*/ 228600 w 4562511"/>
                  <a:gd name="connsiteY11" fmla="*/ 800100 h 7700882"/>
                  <a:gd name="connsiteX12" fmla="*/ 142875 w 4562511"/>
                  <a:gd name="connsiteY12" fmla="*/ 885825 h 7700882"/>
                  <a:gd name="connsiteX13" fmla="*/ 76200 w 4562511"/>
                  <a:gd name="connsiteY13" fmla="*/ 904875 h 7700882"/>
                  <a:gd name="connsiteX14" fmla="*/ 9525 w 4562511"/>
                  <a:gd name="connsiteY14" fmla="*/ 1038225 h 7700882"/>
                  <a:gd name="connsiteX15" fmla="*/ 0 w 4562511"/>
                  <a:gd name="connsiteY15" fmla="*/ 1076325 h 7700882"/>
                  <a:gd name="connsiteX16" fmla="*/ 0 w 4562511"/>
                  <a:gd name="connsiteY16" fmla="*/ 1133475 h 7700882"/>
                  <a:gd name="connsiteX17" fmla="*/ 19050 w 4562511"/>
                  <a:gd name="connsiteY17" fmla="*/ 1228725 h 7700882"/>
                  <a:gd name="connsiteX18" fmla="*/ 142875 w 4562511"/>
                  <a:gd name="connsiteY18" fmla="*/ 1457325 h 7700882"/>
                  <a:gd name="connsiteX19" fmla="*/ 142875 w 4562511"/>
                  <a:gd name="connsiteY19" fmla="*/ 1571625 h 7700882"/>
                  <a:gd name="connsiteX20" fmla="*/ 161925 w 4562511"/>
                  <a:gd name="connsiteY20" fmla="*/ 1724025 h 7700882"/>
                  <a:gd name="connsiteX21" fmla="*/ 114300 w 4562511"/>
                  <a:gd name="connsiteY21" fmla="*/ 1819275 h 7700882"/>
                  <a:gd name="connsiteX22" fmla="*/ 38100 w 4562511"/>
                  <a:gd name="connsiteY22" fmla="*/ 1943100 h 7700882"/>
                  <a:gd name="connsiteX23" fmla="*/ 85725 w 4562511"/>
                  <a:gd name="connsiteY23" fmla="*/ 2057400 h 7700882"/>
                  <a:gd name="connsiteX24" fmla="*/ 38100 w 4562511"/>
                  <a:gd name="connsiteY24" fmla="*/ 2162175 h 7700882"/>
                  <a:gd name="connsiteX25" fmla="*/ 28575 w 4562511"/>
                  <a:gd name="connsiteY25" fmla="*/ 2200275 h 7700882"/>
                  <a:gd name="connsiteX26" fmla="*/ 85725 w 4562511"/>
                  <a:gd name="connsiteY26" fmla="*/ 2333625 h 7700882"/>
                  <a:gd name="connsiteX27" fmla="*/ 152400 w 4562511"/>
                  <a:gd name="connsiteY27" fmla="*/ 2438400 h 7700882"/>
                  <a:gd name="connsiteX28" fmla="*/ 180975 w 4562511"/>
                  <a:gd name="connsiteY28" fmla="*/ 2495550 h 7700882"/>
                  <a:gd name="connsiteX29" fmla="*/ 209550 w 4562511"/>
                  <a:gd name="connsiteY29" fmla="*/ 2581275 h 7700882"/>
                  <a:gd name="connsiteX30" fmla="*/ 285750 w 4562511"/>
                  <a:gd name="connsiteY30" fmla="*/ 2667000 h 7700882"/>
                  <a:gd name="connsiteX31" fmla="*/ 247650 w 4562511"/>
                  <a:gd name="connsiteY31" fmla="*/ 2743200 h 7700882"/>
                  <a:gd name="connsiteX32" fmla="*/ 314325 w 4562511"/>
                  <a:gd name="connsiteY32" fmla="*/ 2828925 h 7700882"/>
                  <a:gd name="connsiteX33" fmla="*/ 323850 w 4562511"/>
                  <a:gd name="connsiteY33" fmla="*/ 2914650 h 7700882"/>
                  <a:gd name="connsiteX34" fmla="*/ 304800 w 4562511"/>
                  <a:gd name="connsiteY34" fmla="*/ 2962275 h 7700882"/>
                  <a:gd name="connsiteX35" fmla="*/ 266700 w 4562511"/>
                  <a:gd name="connsiteY35" fmla="*/ 2914650 h 7700882"/>
                  <a:gd name="connsiteX36" fmla="*/ 238125 w 4562511"/>
                  <a:gd name="connsiteY36" fmla="*/ 2895600 h 7700882"/>
                  <a:gd name="connsiteX37" fmla="*/ 428625 w 4562511"/>
                  <a:gd name="connsiteY37" fmla="*/ 3105150 h 7700882"/>
                  <a:gd name="connsiteX38" fmla="*/ 466725 w 4562511"/>
                  <a:gd name="connsiteY38" fmla="*/ 3057525 h 7700882"/>
                  <a:gd name="connsiteX39" fmla="*/ 495300 w 4562511"/>
                  <a:gd name="connsiteY39" fmla="*/ 2981325 h 7700882"/>
                  <a:gd name="connsiteX40" fmla="*/ 523875 w 4562511"/>
                  <a:gd name="connsiteY40" fmla="*/ 2914650 h 7700882"/>
                  <a:gd name="connsiteX41" fmla="*/ 619125 w 4562511"/>
                  <a:gd name="connsiteY41" fmla="*/ 2914650 h 7700882"/>
                  <a:gd name="connsiteX42" fmla="*/ 647700 w 4562511"/>
                  <a:gd name="connsiteY42" fmla="*/ 2952750 h 7700882"/>
                  <a:gd name="connsiteX43" fmla="*/ 647700 w 4562511"/>
                  <a:gd name="connsiteY43" fmla="*/ 3009900 h 7700882"/>
                  <a:gd name="connsiteX44" fmla="*/ 742950 w 4562511"/>
                  <a:gd name="connsiteY44" fmla="*/ 3009900 h 7700882"/>
                  <a:gd name="connsiteX45" fmla="*/ 771525 w 4562511"/>
                  <a:gd name="connsiteY45" fmla="*/ 2981325 h 7700882"/>
                  <a:gd name="connsiteX46" fmla="*/ 847725 w 4562511"/>
                  <a:gd name="connsiteY46" fmla="*/ 3067050 h 7700882"/>
                  <a:gd name="connsiteX47" fmla="*/ 885825 w 4562511"/>
                  <a:gd name="connsiteY47" fmla="*/ 3038475 h 7700882"/>
                  <a:gd name="connsiteX48" fmla="*/ 971550 w 4562511"/>
                  <a:gd name="connsiteY48" fmla="*/ 2990850 h 7700882"/>
                  <a:gd name="connsiteX49" fmla="*/ 981075 w 4562511"/>
                  <a:gd name="connsiteY49" fmla="*/ 3067050 h 7700882"/>
                  <a:gd name="connsiteX50" fmla="*/ 1028700 w 4562511"/>
                  <a:gd name="connsiteY50" fmla="*/ 3114675 h 7700882"/>
                  <a:gd name="connsiteX51" fmla="*/ 1076325 w 4562511"/>
                  <a:gd name="connsiteY51" fmla="*/ 3171825 h 7700882"/>
                  <a:gd name="connsiteX52" fmla="*/ 1076325 w 4562511"/>
                  <a:gd name="connsiteY52" fmla="*/ 3171825 h 7700882"/>
                  <a:gd name="connsiteX53" fmla="*/ 1095375 w 4562511"/>
                  <a:gd name="connsiteY53" fmla="*/ 3248025 h 7700882"/>
                  <a:gd name="connsiteX54" fmla="*/ 1038225 w 4562511"/>
                  <a:gd name="connsiteY54" fmla="*/ 3248025 h 7700882"/>
                  <a:gd name="connsiteX55" fmla="*/ 971550 w 4562511"/>
                  <a:gd name="connsiteY55" fmla="*/ 3190875 h 7700882"/>
                  <a:gd name="connsiteX56" fmla="*/ 990600 w 4562511"/>
                  <a:gd name="connsiteY56" fmla="*/ 3162300 h 7700882"/>
                  <a:gd name="connsiteX57" fmla="*/ 962025 w 4562511"/>
                  <a:gd name="connsiteY57" fmla="*/ 3143250 h 7700882"/>
                  <a:gd name="connsiteX58" fmla="*/ 923925 w 4562511"/>
                  <a:gd name="connsiteY58" fmla="*/ 3181350 h 7700882"/>
                  <a:gd name="connsiteX59" fmla="*/ 800100 w 4562511"/>
                  <a:gd name="connsiteY59" fmla="*/ 3143250 h 7700882"/>
                  <a:gd name="connsiteX60" fmla="*/ 742950 w 4562511"/>
                  <a:gd name="connsiteY60" fmla="*/ 3105150 h 7700882"/>
                  <a:gd name="connsiteX61" fmla="*/ 676275 w 4562511"/>
                  <a:gd name="connsiteY61" fmla="*/ 3105150 h 7700882"/>
                  <a:gd name="connsiteX62" fmla="*/ 619125 w 4562511"/>
                  <a:gd name="connsiteY62" fmla="*/ 3086100 h 7700882"/>
                  <a:gd name="connsiteX63" fmla="*/ 552450 w 4562511"/>
                  <a:gd name="connsiteY63" fmla="*/ 3076575 h 7700882"/>
                  <a:gd name="connsiteX64" fmla="*/ 561975 w 4562511"/>
                  <a:gd name="connsiteY64" fmla="*/ 3152775 h 7700882"/>
                  <a:gd name="connsiteX65" fmla="*/ 590550 w 4562511"/>
                  <a:gd name="connsiteY65" fmla="*/ 3200400 h 7700882"/>
                  <a:gd name="connsiteX66" fmla="*/ 590550 w 4562511"/>
                  <a:gd name="connsiteY66" fmla="*/ 3257550 h 7700882"/>
                  <a:gd name="connsiteX67" fmla="*/ 638175 w 4562511"/>
                  <a:gd name="connsiteY67" fmla="*/ 3314700 h 7700882"/>
                  <a:gd name="connsiteX68" fmla="*/ 609600 w 4562511"/>
                  <a:gd name="connsiteY68" fmla="*/ 3400425 h 7700882"/>
                  <a:gd name="connsiteX69" fmla="*/ 657225 w 4562511"/>
                  <a:gd name="connsiteY69" fmla="*/ 3476625 h 7700882"/>
                  <a:gd name="connsiteX70" fmla="*/ 695325 w 4562511"/>
                  <a:gd name="connsiteY70" fmla="*/ 3514725 h 7700882"/>
                  <a:gd name="connsiteX71" fmla="*/ 695325 w 4562511"/>
                  <a:gd name="connsiteY71" fmla="*/ 3514725 h 7700882"/>
                  <a:gd name="connsiteX72" fmla="*/ 571500 w 4562511"/>
                  <a:gd name="connsiteY72" fmla="*/ 3514725 h 7700882"/>
                  <a:gd name="connsiteX73" fmla="*/ 542925 w 4562511"/>
                  <a:gd name="connsiteY73" fmla="*/ 3419475 h 7700882"/>
                  <a:gd name="connsiteX74" fmla="*/ 504825 w 4562511"/>
                  <a:gd name="connsiteY74" fmla="*/ 3390900 h 7700882"/>
                  <a:gd name="connsiteX75" fmla="*/ 476250 w 4562511"/>
                  <a:gd name="connsiteY75" fmla="*/ 3343275 h 7700882"/>
                  <a:gd name="connsiteX76" fmla="*/ 476250 w 4562511"/>
                  <a:gd name="connsiteY76" fmla="*/ 3228975 h 7700882"/>
                  <a:gd name="connsiteX77" fmla="*/ 438150 w 4562511"/>
                  <a:gd name="connsiteY77" fmla="*/ 3190875 h 7700882"/>
                  <a:gd name="connsiteX78" fmla="*/ 447675 w 4562511"/>
                  <a:gd name="connsiteY78" fmla="*/ 3286125 h 7700882"/>
                  <a:gd name="connsiteX79" fmla="*/ 400050 w 4562511"/>
                  <a:gd name="connsiteY79" fmla="*/ 3371850 h 7700882"/>
                  <a:gd name="connsiteX80" fmla="*/ 409575 w 4562511"/>
                  <a:gd name="connsiteY80" fmla="*/ 3400425 h 7700882"/>
                  <a:gd name="connsiteX81" fmla="*/ 419100 w 4562511"/>
                  <a:gd name="connsiteY81" fmla="*/ 3429000 h 7700882"/>
                  <a:gd name="connsiteX82" fmla="*/ 419100 w 4562511"/>
                  <a:gd name="connsiteY82" fmla="*/ 3505200 h 7700882"/>
                  <a:gd name="connsiteX83" fmla="*/ 400050 w 4562511"/>
                  <a:gd name="connsiteY83" fmla="*/ 3600450 h 7700882"/>
                  <a:gd name="connsiteX84" fmla="*/ 428625 w 4562511"/>
                  <a:gd name="connsiteY84" fmla="*/ 3686175 h 7700882"/>
                  <a:gd name="connsiteX85" fmla="*/ 504825 w 4562511"/>
                  <a:gd name="connsiteY85" fmla="*/ 3810000 h 7700882"/>
                  <a:gd name="connsiteX86" fmla="*/ 590550 w 4562511"/>
                  <a:gd name="connsiteY86" fmla="*/ 3838575 h 7700882"/>
                  <a:gd name="connsiteX87" fmla="*/ 657225 w 4562511"/>
                  <a:gd name="connsiteY87" fmla="*/ 3876675 h 7700882"/>
                  <a:gd name="connsiteX88" fmla="*/ 666750 w 4562511"/>
                  <a:gd name="connsiteY88" fmla="*/ 3990975 h 7700882"/>
                  <a:gd name="connsiteX89" fmla="*/ 666750 w 4562511"/>
                  <a:gd name="connsiteY89" fmla="*/ 4057650 h 7700882"/>
                  <a:gd name="connsiteX90" fmla="*/ 657225 w 4562511"/>
                  <a:gd name="connsiteY90" fmla="*/ 4124325 h 7700882"/>
                  <a:gd name="connsiteX91" fmla="*/ 590550 w 4562511"/>
                  <a:gd name="connsiteY91" fmla="*/ 4152900 h 7700882"/>
                  <a:gd name="connsiteX92" fmla="*/ 504825 w 4562511"/>
                  <a:gd name="connsiteY92" fmla="*/ 4152900 h 7700882"/>
                  <a:gd name="connsiteX93" fmla="*/ 514350 w 4562511"/>
                  <a:gd name="connsiteY93" fmla="*/ 4229100 h 7700882"/>
                  <a:gd name="connsiteX94" fmla="*/ 514350 w 4562511"/>
                  <a:gd name="connsiteY94" fmla="*/ 4305300 h 7700882"/>
                  <a:gd name="connsiteX95" fmla="*/ 542925 w 4562511"/>
                  <a:gd name="connsiteY95" fmla="*/ 4410075 h 7700882"/>
                  <a:gd name="connsiteX96" fmla="*/ 666750 w 4562511"/>
                  <a:gd name="connsiteY96" fmla="*/ 4514850 h 7700882"/>
                  <a:gd name="connsiteX97" fmla="*/ 647700 w 4562511"/>
                  <a:gd name="connsiteY97" fmla="*/ 4581525 h 7700882"/>
                  <a:gd name="connsiteX98" fmla="*/ 695325 w 4562511"/>
                  <a:gd name="connsiteY98" fmla="*/ 4638675 h 7700882"/>
                  <a:gd name="connsiteX99" fmla="*/ 685800 w 4562511"/>
                  <a:gd name="connsiteY99" fmla="*/ 4724400 h 7700882"/>
                  <a:gd name="connsiteX100" fmla="*/ 714375 w 4562511"/>
                  <a:gd name="connsiteY100" fmla="*/ 4781550 h 7700882"/>
                  <a:gd name="connsiteX101" fmla="*/ 723900 w 4562511"/>
                  <a:gd name="connsiteY101" fmla="*/ 4848225 h 7700882"/>
                  <a:gd name="connsiteX102" fmla="*/ 790575 w 4562511"/>
                  <a:gd name="connsiteY102" fmla="*/ 4914900 h 7700882"/>
                  <a:gd name="connsiteX103" fmla="*/ 809625 w 4562511"/>
                  <a:gd name="connsiteY103" fmla="*/ 4972050 h 7700882"/>
                  <a:gd name="connsiteX104" fmla="*/ 847725 w 4562511"/>
                  <a:gd name="connsiteY104" fmla="*/ 5057775 h 7700882"/>
                  <a:gd name="connsiteX105" fmla="*/ 885825 w 4562511"/>
                  <a:gd name="connsiteY105" fmla="*/ 5114925 h 7700882"/>
                  <a:gd name="connsiteX106" fmla="*/ 933450 w 4562511"/>
                  <a:gd name="connsiteY106" fmla="*/ 5153025 h 7700882"/>
                  <a:gd name="connsiteX107" fmla="*/ 942975 w 4562511"/>
                  <a:gd name="connsiteY107" fmla="*/ 5200650 h 7700882"/>
                  <a:gd name="connsiteX108" fmla="*/ 942975 w 4562511"/>
                  <a:gd name="connsiteY108" fmla="*/ 5200650 h 7700882"/>
                  <a:gd name="connsiteX109" fmla="*/ 857250 w 4562511"/>
                  <a:gd name="connsiteY109" fmla="*/ 5267325 h 7700882"/>
                  <a:gd name="connsiteX110" fmla="*/ 952500 w 4562511"/>
                  <a:gd name="connsiteY110" fmla="*/ 5305425 h 7700882"/>
                  <a:gd name="connsiteX111" fmla="*/ 1019175 w 4562511"/>
                  <a:gd name="connsiteY111" fmla="*/ 5362575 h 7700882"/>
                  <a:gd name="connsiteX112" fmla="*/ 981075 w 4562511"/>
                  <a:gd name="connsiteY112" fmla="*/ 5448300 h 7700882"/>
                  <a:gd name="connsiteX113" fmla="*/ 923925 w 4562511"/>
                  <a:gd name="connsiteY113" fmla="*/ 5486400 h 7700882"/>
                  <a:gd name="connsiteX114" fmla="*/ 952500 w 4562511"/>
                  <a:gd name="connsiteY114" fmla="*/ 5572125 h 7700882"/>
                  <a:gd name="connsiteX115" fmla="*/ 933450 w 4562511"/>
                  <a:gd name="connsiteY115" fmla="*/ 5667375 h 7700882"/>
                  <a:gd name="connsiteX116" fmla="*/ 933450 w 4562511"/>
                  <a:gd name="connsiteY116" fmla="*/ 5667375 h 7700882"/>
                  <a:gd name="connsiteX117" fmla="*/ 866775 w 4562511"/>
                  <a:gd name="connsiteY117" fmla="*/ 5648324 h 7700882"/>
                  <a:gd name="connsiteX118" fmla="*/ 933450 w 4562511"/>
                  <a:gd name="connsiteY118" fmla="*/ 5743574 h 7700882"/>
                  <a:gd name="connsiteX119" fmla="*/ 981075 w 4562511"/>
                  <a:gd name="connsiteY119" fmla="*/ 5857874 h 7700882"/>
                  <a:gd name="connsiteX120" fmla="*/ 1219200 w 4562511"/>
                  <a:gd name="connsiteY120" fmla="*/ 5905499 h 7700882"/>
                  <a:gd name="connsiteX121" fmla="*/ 1295400 w 4562511"/>
                  <a:gd name="connsiteY121" fmla="*/ 6038849 h 7700882"/>
                  <a:gd name="connsiteX122" fmla="*/ 1343025 w 4562511"/>
                  <a:gd name="connsiteY122" fmla="*/ 5953124 h 7700882"/>
                  <a:gd name="connsiteX123" fmla="*/ 1495425 w 4562511"/>
                  <a:gd name="connsiteY123" fmla="*/ 6076949 h 7700882"/>
                  <a:gd name="connsiteX124" fmla="*/ 1609725 w 4562511"/>
                  <a:gd name="connsiteY124" fmla="*/ 6181724 h 7700882"/>
                  <a:gd name="connsiteX125" fmla="*/ 1743075 w 4562511"/>
                  <a:gd name="connsiteY125" fmla="*/ 6353174 h 7700882"/>
                  <a:gd name="connsiteX126" fmla="*/ 1838325 w 4562511"/>
                  <a:gd name="connsiteY126" fmla="*/ 6391274 h 7700882"/>
                  <a:gd name="connsiteX127" fmla="*/ 1914525 w 4562511"/>
                  <a:gd name="connsiteY127" fmla="*/ 6400799 h 7700882"/>
                  <a:gd name="connsiteX128" fmla="*/ 2057400 w 4562511"/>
                  <a:gd name="connsiteY128" fmla="*/ 6486524 h 7700882"/>
                  <a:gd name="connsiteX129" fmla="*/ 2057400 w 4562511"/>
                  <a:gd name="connsiteY129" fmla="*/ 6629399 h 7700882"/>
                  <a:gd name="connsiteX130" fmla="*/ 2124075 w 4562511"/>
                  <a:gd name="connsiteY130" fmla="*/ 6648449 h 7700882"/>
                  <a:gd name="connsiteX131" fmla="*/ 2209800 w 4562511"/>
                  <a:gd name="connsiteY131" fmla="*/ 6677024 h 7700882"/>
                  <a:gd name="connsiteX132" fmla="*/ 2352675 w 4562511"/>
                  <a:gd name="connsiteY132" fmla="*/ 6915149 h 7700882"/>
                  <a:gd name="connsiteX133" fmla="*/ 2457450 w 4562511"/>
                  <a:gd name="connsiteY133" fmla="*/ 7000874 h 7700882"/>
                  <a:gd name="connsiteX134" fmla="*/ 2533650 w 4562511"/>
                  <a:gd name="connsiteY134" fmla="*/ 7219949 h 7700882"/>
                  <a:gd name="connsiteX135" fmla="*/ 2543175 w 4562511"/>
                  <a:gd name="connsiteY135" fmla="*/ 7486649 h 7700882"/>
                  <a:gd name="connsiteX136" fmla="*/ 2600325 w 4562511"/>
                  <a:gd name="connsiteY136" fmla="*/ 7581899 h 7700882"/>
                  <a:gd name="connsiteX137" fmla="*/ 2638425 w 4562511"/>
                  <a:gd name="connsiteY137" fmla="*/ 7667624 h 7700882"/>
                  <a:gd name="connsiteX138" fmla="*/ 2657475 w 4562511"/>
                  <a:gd name="connsiteY138" fmla="*/ 7658099 h 7700882"/>
                  <a:gd name="connsiteX139" fmla="*/ 2676525 w 4562511"/>
                  <a:gd name="connsiteY139" fmla="*/ 7696200 h 7700882"/>
                  <a:gd name="connsiteX140" fmla="*/ 3952876 w 4562511"/>
                  <a:gd name="connsiteY140" fmla="*/ 7658099 h 7700882"/>
                  <a:gd name="connsiteX141" fmla="*/ 4067175 w 4562511"/>
                  <a:gd name="connsiteY141" fmla="*/ 7419974 h 7700882"/>
                  <a:gd name="connsiteX142" fmla="*/ 4114800 w 4562511"/>
                  <a:gd name="connsiteY142" fmla="*/ 7353299 h 7700882"/>
                  <a:gd name="connsiteX143" fmla="*/ 4295775 w 4562511"/>
                  <a:gd name="connsiteY143" fmla="*/ 6924674 h 7700882"/>
                  <a:gd name="connsiteX144" fmla="*/ 4562475 w 4562511"/>
                  <a:gd name="connsiteY144" fmla="*/ 6829424 h 7700882"/>
                  <a:gd name="connsiteX145" fmla="*/ 4448175 w 4562511"/>
                  <a:gd name="connsiteY145" fmla="*/ 6638924 h 7700882"/>
                  <a:gd name="connsiteX146" fmla="*/ 4410075 w 4562511"/>
                  <a:gd name="connsiteY146" fmla="*/ 6496049 h 7700882"/>
                  <a:gd name="connsiteX147" fmla="*/ 4343400 w 4562511"/>
                  <a:gd name="connsiteY147" fmla="*/ 6457949 h 7700882"/>
                  <a:gd name="connsiteX148" fmla="*/ 4352924 w 4562511"/>
                  <a:gd name="connsiteY148" fmla="*/ 6276974 h 7700882"/>
                  <a:gd name="connsiteX149" fmla="*/ 4010025 w 4562511"/>
                  <a:gd name="connsiteY149" fmla="*/ 5686425 h 7700882"/>
                  <a:gd name="connsiteX150" fmla="*/ 2000250 w 4562511"/>
                  <a:gd name="connsiteY150" fmla="*/ 2714625 h 7700882"/>
                  <a:gd name="connsiteX151" fmla="*/ 2533650 w 4562511"/>
                  <a:gd name="connsiteY151" fmla="*/ 609600 h 7700882"/>
                  <a:gd name="connsiteX152" fmla="*/ 438150 w 4562511"/>
                  <a:gd name="connsiteY152" fmla="*/ 0 h 7700882"/>
                  <a:gd name="connsiteX0" fmla="*/ 438150 w 4562511"/>
                  <a:gd name="connsiteY0" fmla="*/ 0 h 7700882"/>
                  <a:gd name="connsiteX1" fmla="*/ 390525 w 4562511"/>
                  <a:gd name="connsiteY1" fmla="*/ 85725 h 7700882"/>
                  <a:gd name="connsiteX2" fmla="*/ 342900 w 4562511"/>
                  <a:gd name="connsiteY2" fmla="*/ 114300 h 7700882"/>
                  <a:gd name="connsiteX3" fmla="*/ 371475 w 4562511"/>
                  <a:gd name="connsiteY3" fmla="*/ 180975 h 7700882"/>
                  <a:gd name="connsiteX4" fmla="*/ 409575 w 4562511"/>
                  <a:gd name="connsiteY4" fmla="*/ 190500 h 7700882"/>
                  <a:gd name="connsiteX5" fmla="*/ 419100 w 4562511"/>
                  <a:gd name="connsiteY5" fmla="*/ 314325 h 7700882"/>
                  <a:gd name="connsiteX6" fmla="*/ 361950 w 4562511"/>
                  <a:gd name="connsiteY6" fmla="*/ 438150 h 7700882"/>
                  <a:gd name="connsiteX7" fmla="*/ 314325 w 4562511"/>
                  <a:gd name="connsiteY7" fmla="*/ 542925 h 7700882"/>
                  <a:gd name="connsiteX8" fmla="*/ 266700 w 4562511"/>
                  <a:gd name="connsiteY8" fmla="*/ 609600 h 7700882"/>
                  <a:gd name="connsiteX9" fmla="*/ 238125 w 4562511"/>
                  <a:gd name="connsiteY9" fmla="*/ 695325 h 7700882"/>
                  <a:gd name="connsiteX10" fmla="*/ 200025 w 4562511"/>
                  <a:gd name="connsiteY10" fmla="*/ 733425 h 7700882"/>
                  <a:gd name="connsiteX11" fmla="*/ 228600 w 4562511"/>
                  <a:gd name="connsiteY11" fmla="*/ 800100 h 7700882"/>
                  <a:gd name="connsiteX12" fmla="*/ 142875 w 4562511"/>
                  <a:gd name="connsiteY12" fmla="*/ 885825 h 7700882"/>
                  <a:gd name="connsiteX13" fmla="*/ 76200 w 4562511"/>
                  <a:gd name="connsiteY13" fmla="*/ 904875 h 7700882"/>
                  <a:gd name="connsiteX14" fmla="*/ 9525 w 4562511"/>
                  <a:gd name="connsiteY14" fmla="*/ 1038225 h 7700882"/>
                  <a:gd name="connsiteX15" fmla="*/ 0 w 4562511"/>
                  <a:gd name="connsiteY15" fmla="*/ 1076325 h 7700882"/>
                  <a:gd name="connsiteX16" fmla="*/ 0 w 4562511"/>
                  <a:gd name="connsiteY16" fmla="*/ 1133475 h 7700882"/>
                  <a:gd name="connsiteX17" fmla="*/ 19050 w 4562511"/>
                  <a:gd name="connsiteY17" fmla="*/ 1228725 h 7700882"/>
                  <a:gd name="connsiteX18" fmla="*/ 142875 w 4562511"/>
                  <a:gd name="connsiteY18" fmla="*/ 1457325 h 7700882"/>
                  <a:gd name="connsiteX19" fmla="*/ 142875 w 4562511"/>
                  <a:gd name="connsiteY19" fmla="*/ 1571625 h 7700882"/>
                  <a:gd name="connsiteX20" fmla="*/ 161925 w 4562511"/>
                  <a:gd name="connsiteY20" fmla="*/ 1724025 h 7700882"/>
                  <a:gd name="connsiteX21" fmla="*/ 114300 w 4562511"/>
                  <a:gd name="connsiteY21" fmla="*/ 1819275 h 7700882"/>
                  <a:gd name="connsiteX22" fmla="*/ 38100 w 4562511"/>
                  <a:gd name="connsiteY22" fmla="*/ 1943100 h 7700882"/>
                  <a:gd name="connsiteX23" fmla="*/ 85725 w 4562511"/>
                  <a:gd name="connsiteY23" fmla="*/ 2057400 h 7700882"/>
                  <a:gd name="connsiteX24" fmla="*/ 38100 w 4562511"/>
                  <a:gd name="connsiteY24" fmla="*/ 2162175 h 7700882"/>
                  <a:gd name="connsiteX25" fmla="*/ 28575 w 4562511"/>
                  <a:gd name="connsiteY25" fmla="*/ 2200275 h 7700882"/>
                  <a:gd name="connsiteX26" fmla="*/ 85725 w 4562511"/>
                  <a:gd name="connsiteY26" fmla="*/ 2333625 h 7700882"/>
                  <a:gd name="connsiteX27" fmla="*/ 152400 w 4562511"/>
                  <a:gd name="connsiteY27" fmla="*/ 2438400 h 7700882"/>
                  <a:gd name="connsiteX28" fmla="*/ 180975 w 4562511"/>
                  <a:gd name="connsiteY28" fmla="*/ 2495550 h 7700882"/>
                  <a:gd name="connsiteX29" fmla="*/ 209550 w 4562511"/>
                  <a:gd name="connsiteY29" fmla="*/ 2581275 h 7700882"/>
                  <a:gd name="connsiteX30" fmla="*/ 285750 w 4562511"/>
                  <a:gd name="connsiteY30" fmla="*/ 2667000 h 7700882"/>
                  <a:gd name="connsiteX31" fmla="*/ 247650 w 4562511"/>
                  <a:gd name="connsiteY31" fmla="*/ 2743200 h 7700882"/>
                  <a:gd name="connsiteX32" fmla="*/ 314325 w 4562511"/>
                  <a:gd name="connsiteY32" fmla="*/ 2828925 h 7700882"/>
                  <a:gd name="connsiteX33" fmla="*/ 323850 w 4562511"/>
                  <a:gd name="connsiteY33" fmla="*/ 2914650 h 7700882"/>
                  <a:gd name="connsiteX34" fmla="*/ 304800 w 4562511"/>
                  <a:gd name="connsiteY34" fmla="*/ 2962275 h 7700882"/>
                  <a:gd name="connsiteX35" fmla="*/ 266700 w 4562511"/>
                  <a:gd name="connsiteY35" fmla="*/ 2914650 h 7700882"/>
                  <a:gd name="connsiteX36" fmla="*/ 238125 w 4562511"/>
                  <a:gd name="connsiteY36" fmla="*/ 2895600 h 7700882"/>
                  <a:gd name="connsiteX37" fmla="*/ 428625 w 4562511"/>
                  <a:gd name="connsiteY37" fmla="*/ 3105150 h 7700882"/>
                  <a:gd name="connsiteX38" fmla="*/ 466725 w 4562511"/>
                  <a:gd name="connsiteY38" fmla="*/ 3057525 h 7700882"/>
                  <a:gd name="connsiteX39" fmla="*/ 495300 w 4562511"/>
                  <a:gd name="connsiteY39" fmla="*/ 2981325 h 7700882"/>
                  <a:gd name="connsiteX40" fmla="*/ 523875 w 4562511"/>
                  <a:gd name="connsiteY40" fmla="*/ 2914650 h 7700882"/>
                  <a:gd name="connsiteX41" fmla="*/ 619125 w 4562511"/>
                  <a:gd name="connsiteY41" fmla="*/ 2914650 h 7700882"/>
                  <a:gd name="connsiteX42" fmla="*/ 647700 w 4562511"/>
                  <a:gd name="connsiteY42" fmla="*/ 2952750 h 7700882"/>
                  <a:gd name="connsiteX43" fmla="*/ 647700 w 4562511"/>
                  <a:gd name="connsiteY43" fmla="*/ 3009900 h 7700882"/>
                  <a:gd name="connsiteX44" fmla="*/ 742950 w 4562511"/>
                  <a:gd name="connsiteY44" fmla="*/ 3009900 h 7700882"/>
                  <a:gd name="connsiteX45" fmla="*/ 771525 w 4562511"/>
                  <a:gd name="connsiteY45" fmla="*/ 2981325 h 7700882"/>
                  <a:gd name="connsiteX46" fmla="*/ 847725 w 4562511"/>
                  <a:gd name="connsiteY46" fmla="*/ 3067050 h 7700882"/>
                  <a:gd name="connsiteX47" fmla="*/ 885825 w 4562511"/>
                  <a:gd name="connsiteY47" fmla="*/ 3038475 h 7700882"/>
                  <a:gd name="connsiteX48" fmla="*/ 971550 w 4562511"/>
                  <a:gd name="connsiteY48" fmla="*/ 2990850 h 7700882"/>
                  <a:gd name="connsiteX49" fmla="*/ 981075 w 4562511"/>
                  <a:gd name="connsiteY49" fmla="*/ 3067050 h 7700882"/>
                  <a:gd name="connsiteX50" fmla="*/ 1028700 w 4562511"/>
                  <a:gd name="connsiteY50" fmla="*/ 3114675 h 7700882"/>
                  <a:gd name="connsiteX51" fmla="*/ 1076325 w 4562511"/>
                  <a:gd name="connsiteY51" fmla="*/ 3171825 h 7700882"/>
                  <a:gd name="connsiteX52" fmla="*/ 1076325 w 4562511"/>
                  <a:gd name="connsiteY52" fmla="*/ 3171825 h 7700882"/>
                  <a:gd name="connsiteX53" fmla="*/ 1095375 w 4562511"/>
                  <a:gd name="connsiteY53" fmla="*/ 3248025 h 7700882"/>
                  <a:gd name="connsiteX54" fmla="*/ 1038225 w 4562511"/>
                  <a:gd name="connsiteY54" fmla="*/ 3248025 h 7700882"/>
                  <a:gd name="connsiteX55" fmla="*/ 971550 w 4562511"/>
                  <a:gd name="connsiteY55" fmla="*/ 3190875 h 7700882"/>
                  <a:gd name="connsiteX56" fmla="*/ 990600 w 4562511"/>
                  <a:gd name="connsiteY56" fmla="*/ 3162300 h 7700882"/>
                  <a:gd name="connsiteX57" fmla="*/ 962025 w 4562511"/>
                  <a:gd name="connsiteY57" fmla="*/ 3143250 h 7700882"/>
                  <a:gd name="connsiteX58" fmla="*/ 923925 w 4562511"/>
                  <a:gd name="connsiteY58" fmla="*/ 3181350 h 7700882"/>
                  <a:gd name="connsiteX59" fmla="*/ 800100 w 4562511"/>
                  <a:gd name="connsiteY59" fmla="*/ 3143250 h 7700882"/>
                  <a:gd name="connsiteX60" fmla="*/ 742950 w 4562511"/>
                  <a:gd name="connsiteY60" fmla="*/ 3105150 h 7700882"/>
                  <a:gd name="connsiteX61" fmla="*/ 676275 w 4562511"/>
                  <a:gd name="connsiteY61" fmla="*/ 3105150 h 7700882"/>
                  <a:gd name="connsiteX62" fmla="*/ 619125 w 4562511"/>
                  <a:gd name="connsiteY62" fmla="*/ 3086100 h 7700882"/>
                  <a:gd name="connsiteX63" fmla="*/ 552450 w 4562511"/>
                  <a:gd name="connsiteY63" fmla="*/ 3076575 h 7700882"/>
                  <a:gd name="connsiteX64" fmla="*/ 561975 w 4562511"/>
                  <a:gd name="connsiteY64" fmla="*/ 3152775 h 7700882"/>
                  <a:gd name="connsiteX65" fmla="*/ 590550 w 4562511"/>
                  <a:gd name="connsiteY65" fmla="*/ 3200400 h 7700882"/>
                  <a:gd name="connsiteX66" fmla="*/ 590550 w 4562511"/>
                  <a:gd name="connsiteY66" fmla="*/ 3257550 h 7700882"/>
                  <a:gd name="connsiteX67" fmla="*/ 638175 w 4562511"/>
                  <a:gd name="connsiteY67" fmla="*/ 3314700 h 7700882"/>
                  <a:gd name="connsiteX68" fmla="*/ 609600 w 4562511"/>
                  <a:gd name="connsiteY68" fmla="*/ 3400425 h 7700882"/>
                  <a:gd name="connsiteX69" fmla="*/ 657225 w 4562511"/>
                  <a:gd name="connsiteY69" fmla="*/ 3476625 h 7700882"/>
                  <a:gd name="connsiteX70" fmla="*/ 695325 w 4562511"/>
                  <a:gd name="connsiteY70" fmla="*/ 3514725 h 7700882"/>
                  <a:gd name="connsiteX71" fmla="*/ 695325 w 4562511"/>
                  <a:gd name="connsiteY71" fmla="*/ 3514725 h 7700882"/>
                  <a:gd name="connsiteX72" fmla="*/ 571500 w 4562511"/>
                  <a:gd name="connsiteY72" fmla="*/ 3514725 h 7700882"/>
                  <a:gd name="connsiteX73" fmla="*/ 542925 w 4562511"/>
                  <a:gd name="connsiteY73" fmla="*/ 3419475 h 7700882"/>
                  <a:gd name="connsiteX74" fmla="*/ 504825 w 4562511"/>
                  <a:gd name="connsiteY74" fmla="*/ 3390900 h 7700882"/>
                  <a:gd name="connsiteX75" fmla="*/ 476250 w 4562511"/>
                  <a:gd name="connsiteY75" fmla="*/ 3343275 h 7700882"/>
                  <a:gd name="connsiteX76" fmla="*/ 476250 w 4562511"/>
                  <a:gd name="connsiteY76" fmla="*/ 3228975 h 7700882"/>
                  <a:gd name="connsiteX77" fmla="*/ 438150 w 4562511"/>
                  <a:gd name="connsiteY77" fmla="*/ 3190875 h 7700882"/>
                  <a:gd name="connsiteX78" fmla="*/ 447675 w 4562511"/>
                  <a:gd name="connsiteY78" fmla="*/ 3286125 h 7700882"/>
                  <a:gd name="connsiteX79" fmla="*/ 400050 w 4562511"/>
                  <a:gd name="connsiteY79" fmla="*/ 3371850 h 7700882"/>
                  <a:gd name="connsiteX80" fmla="*/ 409575 w 4562511"/>
                  <a:gd name="connsiteY80" fmla="*/ 3400425 h 7700882"/>
                  <a:gd name="connsiteX81" fmla="*/ 419100 w 4562511"/>
                  <a:gd name="connsiteY81" fmla="*/ 3429000 h 7700882"/>
                  <a:gd name="connsiteX82" fmla="*/ 419100 w 4562511"/>
                  <a:gd name="connsiteY82" fmla="*/ 3505200 h 7700882"/>
                  <a:gd name="connsiteX83" fmla="*/ 400050 w 4562511"/>
                  <a:gd name="connsiteY83" fmla="*/ 3600450 h 7700882"/>
                  <a:gd name="connsiteX84" fmla="*/ 428625 w 4562511"/>
                  <a:gd name="connsiteY84" fmla="*/ 3686175 h 7700882"/>
                  <a:gd name="connsiteX85" fmla="*/ 504825 w 4562511"/>
                  <a:gd name="connsiteY85" fmla="*/ 3810000 h 7700882"/>
                  <a:gd name="connsiteX86" fmla="*/ 590550 w 4562511"/>
                  <a:gd name="connsiteY86" fmla="*/ 3838575 h 7700882"/>
                  <a:gd name="connsiteX87" fmla="*/ 657225 w 4562511"/>
                  <a:gd name="connsiteY87" fmla="*/ 3876675 h 7700882"/>
                  <a:gd name="connsiteX88" fmla="*/ 666750 w 4562511"/>
                  <a:gd name="connsiteY88" fmla="*/ 3990975 h 7700882"/>
                  <a:gd name="connsiteX89" fmla="*/ 666750 w 4562511"/>
                  <a:gd name="connsiteY89" fmla="*/ 4057650 h 7700882"/>
                  <a:gd name="connsiteX90" fmla="*/ 657225 w 4562511"/>
                  <a:gd name="connsiteY90" fmla="*/ 4124325 h 7700882"/>
                  <a:gd name="connsiteX91" fmla="*/ 590550 w 4562511"/>
                  <a:gd name="connsiteY91" fmla="*/ 4152900 h 7700882"/>
                  <a:gd name="connsiteX92" fmla="*/ 504825 w 4562511"/>
                  <a:gd name="connsiteY92" fmla="*/ 4152900 h 7700882"/>
                  <a:gd name="connsiteX93" fmla="*/ 514350 w 4562511"/>
                  <a:gd name="connsiteY93" fmla="*/ 4229100 h 7700882"/>
                  <a:gd name="connsiteX94" fmla="*/ 514350 w 4562511"/>
                  <a:gd name="connsiteY94" fmla="*/ 4305300 h 7700882"/>
                  <a:gd name="connsiteX95" fmla="*/ 542925 w 4562511"/>
                  <a:gd name="connsiteY95" fmla="*/ 4410075 h 7700882"/>
                  <a:gd name="connsiteX96" fmla="*/ 666750 w 4562511"/>
                  <a:gd name="connsiteY96" fmla="*/ 4514850 h 7700882"/>
                  <a:gd name="connsiteX97" fmla="*/ 647700 w 4562511"/>
                  <a:gd name="connsiteY97" fmla="*/ 4581525 h 7700882"/>
                  <a:gd name="connsiteX98" fmla="*/ 695325 w 4562511"/>
                  <a:gd name="connsiteY98" fmla="*/ 4638675 h 7700882"/>
                  <a:gd name="connsiteX99" fmla="*/ 685800 w 4562511"/>
                  <a:gd name="connsiteY99" fmla="*/ 4724400 h 7700882"/>
                  <a:gd name="connsiteX100" fmla="*/ 714375 w 4562511"/>
                  <a:gd name="connsiteY100" fmla="*/ 4781550 h 7700882"/>
                  <a:gd name="connsiteX101" fmla="*/ 723900 w 4562511"/>
                  <a:gd name="connsiteY101" fmla="*/ 4848225 h 7700882"/>
                  <a:gd name="connsiteX102" fmla="*/ 790575 w 4562511"/>
                  <a:gd name="connsiteY102" fmla="*/ 4914900 h 7700882"/>
                  <a:gd name="connsiteX103" fmla="*/ 809625 w 4562511"/>
                  <a:gd name="connsiteY103" fmla="*/ 4972050 h 7700882"/>
                  <a:gd name="connsiteX104" fmla="*/ 847725 w 4562511"/>
                  <a:gd name="connsiteY104" fmla="*/ 5057775 h 7700882"/>
                  <a:gd name="connsiteX105" fmla="*/ 885825 w 4562511"/>
                  <a:gd name="connsiteY105" fmla="*/ 5114925 h 7700882"/>
                  <a:gd name="connsiteX106" fmla="*/ 933450 w 4562511"/>
                  <a:gd name="connsiteY106" fmla="*/ 5153025 h 7700882"/>
                  <a:gd name="connsiteX107" fmla="*/ 942975 w 4562511"/>
                  <a:gd name="connsiteY107" fmla="*/ 5200650 h 7700882"/>
                  <a:gd name="connsiteX108" fmla="*/ 942975 w 4562511"/>
                  <a:gd name="connsiteY108" fmla="*/ 5200650 h 7700882"/>
                  <a:gd name="connsiteX109" fmla="*/ 857250 w 4562511"/>
                  <a:gd name="connsiteY109" fmla="*/ 5267325 h 7700882"/>
                  <a:gd name="connsiteX110" fmla="*/ 952500 w 4562511"/>
                  <a:gd name="connsiteY110" fmla="*/ 5305425 h 7700882"/>
                  <a:gd name="connsiteX111" fmla="*/ 1019175 w 4562511"/>
                  <a:gd name="connsiteY111" fmla="*/ 5362575 h 7700882"/>
                  <a:gd name="connsiteX112" fmla="*/ 981075 w 4562511"/>
                  <a:gd name="connsiteY112" fmla="*/ 5448300 h 7700882"/>
                  <a:gd name="connsiteX113" fmla="*/ 923925 w 4562511"/>
                  <a:gd name="connsiteY113" fmla="*/ 5486400 h 7700882"/>
                  <a:gd name="connsiteX114" fmla="*/ 952500 w 4562511"/>
                  <a:gd name="connsiteY114" fmla="*/ 5572125 h 7700882"/>
                  <a:gd name="connsiteX115" fmla="*/ 933450 w 4562511"/>
                  <a:gd name="connsiteY115" fmla="*/ 5667375 h 7700882"/>
                  <a:gd name="connsiteX116" fmla="*/ 933450 w 4562511"/>
                  <a:gd name="connsiteY116" fmla="*/ 5667375 h 7700882"/>
                  <a:gd name="connsiteX117" fmla="*/ 866775 w 4562511"/>
                  <a:gd name="connsiteY117" fmla="*/ 5648324 h 7700882"/>
                  <a:gd name="connsiteX118" fmla="*/ 933450 w 4562511"/>
                  <a:gd name="connsiteY118" fmla="*/ 5743574 h 7700882"/>
                  <a:gd name="connsiteX119" fmla="*/ 981075 w 4562511"/>
                  <a:gd name="connsiteY119" fmla="*/ 5857874 h 7700882"/>
                  <a:gd name="connsiteX120" fmla="*/ 1219200 w 4562511"/>
                  <a:gd name="connsiteY120" fmla="*/ 5905499 h 7700882"/>
                  <a:gd name="connsiteX121" fmla="*/ 1295400 w 4562511"/>
                  <a:gd name="connsiteY121" fmla="*/ 6038849 h 7700882"/>
                  <a:gd name="connsiteX122" fmla="*/ 1343025 w 4562511"/>
                  <a:gd name="connsiteY122" fmla="*/ 5953124 h 7700882"/>
                  <a:gd name="connsiteX123" fmla="*/ 1495425 w 4562511"/>
                  <a:gd name="connsiteY123" fmla="*/ 6076949 h 7700882"/>
                  <a:gd name="connsiteX124" fmla="*/ 1609725 w 4562511"/>
                  <a:gd name="connsiteY124" fmla="*/ 6181724 h 7700882"/>
                  <a:gd name="connsiteX125" fmla="*/ 1743075 w 4562511"/>
                  <a:gd name="connsiteY125" fmla="*/ 6353174 h 7700882"/>
                  <a:gd name="connsiteX126" fmla="*/ 1838325 w 4562511"/>
                  <a:gd name="connsiteY126" fmla="*/ 6391274 h 7700882"/>
                  <a:gd name="connsiteX127" fmla="*/ 1914525 w 4562511"/>
                  <a:gd name="connsiteY127" fmla="*/ 6400799 h 7700882"/>
                  <a:gd name="connsiteX128" fmla="*/ 2057400 w 4562511"/>
                  <a:gd name="connsiteY128" fmla="*/ 6486524 h 7700882"/>
                  <a:gd name="connsiteX129" fmla="*/ 2057400 w 4562511"/>
                  <a:gd name="connsiteY129" fmla="*/ 6629399 h 7700882"/>
                  <a:gd name="connsiteX130" fmla="*/ 2124075 w 4562511"/>
                  <a:gd name="connsiteY130" fmla="*/ 6648449 h 7700882"/>
                  <a:gd name="connsiteX131" fmla="*/ 2209800 w 4562511"/>
                  <a:gd name="connsiteY131" fmla="*/ 6677024 h 7700882"/>
                  <a:gd name="connsiteX132" fmla="*/ 2352675 w 4562511"/>
                  <a:gd name="connsiteY132" fmla="*/ 6915149 h 7700882"/>
                  <a:gd name="connsiteX133" fmla="*/ 2457450 w 4562511"/>
                  <a:gd name="connsiteY133" fmla="*/ 7000874 h 7700882"/>
                  <a:gd name="connsiteX134" fmla="*/ 2533650 w 4562511"/>
                  <a:gd name="connsiteY134" fmla="*/ 7219949 h 7700882"/>
                  <a:gd name="connsiteX135" fmla="*/ 2543175 w 4562511"/>
                  <a:gd name="connsiteY135" fmla="*/ 7486649 h 7700882"/>
                  <a:gd name="connsiteX136" fmla="*/ 2600325 w 4562511"/>
                  <a:gd name="connsiteY136" fmla="*/ 7581899 h 7700882"/>
                  <a:gd name="connsiteX137" fmla="*/ 2638425 w 4562511"/>
                  <a:gd name="connsiteY137" fmla="*/ 7667624 h 7700882"/>
                  <a:gd name="connsiteX138" fmla="*/ 2657475 w 4562511"/>
                  <a:gd name="connsiteY138" fmla="*/ 7658099 h 7700882"/>
                  <a:gd name="connsiteX139" fmla="*/ 2676525 w 4562511"/>
                  <a:gd name="connsiteY139" fmla="*/ 7696200 h 7700882"/>
                  <a:gd name="connsiteX140" fmla="*/ 3952876 w 4562511"/>
                  <a:gd name="connsiteY140" fmla="*/ 7658099 h 7700882"/>
                  <a:gd name="connsiteX141" fmla="*/ 4067175 w 4562511"/>
                  <a:gd name="connsiteY141" fmla="*/ 7419974 h 7700882"/>
                  <a:gd name="connsiteX142" fmla="*/ 4095751 w 4562511"/>
                  <a:gd name="connsiteY142" fmla="*/ 7391399 h 7700882"/>
                  <a:gd name="connsiteX143" fmla="*/ 4114800 w 4562511"/>
                  <a:gd name="connsiteY143" fmla="*/ 7353299 h 7700882"/>
                  <a:gd name="connsiteX144" fmla="*/ 4295775 w 4562511"/>
                  <a:gd name="connsiteY144" fmla="*/ 6924674 h 7700882"/>
                  <a:gd name="connsiteX145" fmla="*/ 4562475 w 4562511"/>
                  <a:gd name="connsiteY145" fmla="*/ 6829424 h 7700882"/>
                  <a:gd name="connsiteX146" fmla="*/ 4448175 w 4562511"/>
                  <a:gd name="connsiteY146" fmla="*/ 6638924 h 7700882"/>
                  <a:gd name="connsiteX147" fmla="*/ 4410075 w 4562511"/>
                  <a:gd name="connsiteY147" fmla="*/ 6496049 h 7700882"/>
                  <a:gd name="connsiteX148" fmla="*/ 4343400 w 4562511"/>
                  <a:gd name="connsiteY148" fmla="*/ 6457949 h 7700882"/>
                  <a:gd name="connsiteX149" fmla="*/ 4352924 w 4562511"/>
                  <a:gd name="connsiteY149" fmla="*/ 6276974 h 7700882"/>
                  <a:gd name="connsiteX150" fmla="*/ 4010025 w 4562511"/>
                  <a:gd name="connsiteY150" fmla="*/ 5686425 h 7700882"/>
                  <a:gd name="connsiteX151" fmla="*/ 2000250 w 4562511"/>
                  <a:gd name="connsiteY151" fmla="*/ 2714625 h 7700882"/>
                  <a:gd name="connsiteX152" fmla="*/ 2533650 w 4562511"/>
                  <a:gd name="connsiteY152" fmla="*/ 609600 h 7700882"/>
                  <a:gd name="connsiteX153" fmla="*/ 438150 w 4562511"/>
                  <a:gd name="connsiteY153" fmla="*/ 0 h 7700882"/>
                  <a:gd name="connsiteX0" fmla="*/ 438150 w 4562511"/>
                  <a:gd name="connsiteY0" fmla="*/ 0 h 7700882"/>
                  <a:gd name="connsiteX1" fmla="*/ 390525 w 4562511"/>
                  <a:gd name="connsiteY1" fmla="*/ 85725 h 7700882"/>
                  <a:gd name="connsiteX2" fmla="*/ 342900 w 4562511"/>
                  <a:gd name="connsiteY2" fmla="*/ 114300 h 7700882"/>
                  <a:gd name="connsiteX3" fmla="*/ 371475 w 4562511"/>
                  <a:gd name="connsiteY3" fmla="*/ 180975 h 7700882"/>
                  <a:gd name="connsiteX4" fmla="*/ 409575 w 4562511"/>
                  <a:gd name="connsiteY4" fmla="*/ 190500 h 7700882"/>
                  <a:gd name="connsiteX5" fmla="*/ 419100 w 4562511"/>
                  <a:gd name="connsiteY5" fmla="*/ 314325 h 7700882"/>
                  <a:gd name="connsiteX6" fmla="*/ 361950 w 4562511"/>
                  <a:gd name="connsiteY6" fmla="*/ 438150 h 7700882"/>
                  <a:gd name="connsiteX7" fmla="*/ 314325 w 4562511"/>
                  <a:gd name="connsiteY7" fmla="*/ 542925 h 7700882"/>
                  <a:gd name="connsiteX8" fmla="*/ 266700 w 4562511"/>
                  <a:gd name="connsiteY8" fmla="*/ 609600 h 7700882"/>
                  <a:gd name="connsiteX9" fmla="*/ 238125 w 4562511"/>
                  <a:gd name="connsiteY9" fmla="*/ 695325 h 7700882"/>
                  <a:gd name="connsiteX10" fmla="*/ 200025 w 4562511"/>
                  <a:gd name="connsiteY10" fmla="*/ 733425 h 7700882"/>
                  <a:gd name="connsiteX11" fmla="*/ 228600 w 4562511"/>
                  <a:gd name="connsiteY11" fmla="*/ 800100 h 7700882"/>
                  <a:gd name="connsiteX12" fmla="*/ 142875 w 4562511"/>
                  <a:gd name="connsiteY12" fmla="*/ 885825 h 7700882"/>
                  <a:gd name="connsiteX13" fmla="*/ 76200 w 4562511"/>
                  <a:gd name="connsiteY13" fmla="*/ 904875 h 7700882"/>
                  <a:gd name="connsiteX14" fmla="*/ 9525 w 4562511"/>
                  <a:gd name="connsiteY14" fmla="*/ 1038225 h 7700882"/>
                  <a:gd name="connsiteX15" fmla="*/ 0 w 4562511"/>
                  <a:gd name="connsiteY15" fmla="*/ 1076325 h 7700882"/>
                  <a:gd name="connsiteX16" fmla="*/ 0 w 4562511"/>
                  <a:gd name="connsiteY16" fmla="*/ 1133475 h 7700882"/>
                  <a:gd name="connsiteX17" fmla="*/ 19050 w 4562511"/>
                  <a:gd name="connsiteY17" fmla="*/ 1228725 h 7700882"/>
                  <a:gd name="connsiteX18" fmla="*/ 142875 w 4562511"/>
                  <a:gd name="connsiteY18" fmla="*/ 1457325 h 7700882"/>
                  <a:gd name="connsiteX19" fmla="*/ 142875 w 4562511"/>
                  <a:gd name="connsiteY19" fmla="*/ 1571625 h 7700882"/>
                  <a:gd name="connsiteX20" fmla="*/ 161925 w 4562511"/>
                  <a:gd name="connsiteY20" fmla="*/ 1724025 h 7700882"/>
                  <a:gd name="connsiteX21" fmla="*/ 114300 w 4562511"/>
                  <a:gd name="connsiteY21" fmla="*/ 1819275 h 7700882"/>
                  <a:gd name="connsiteX22" fmla="*/ 38100 w 4562511"/>
                  <a:gd name="connsiteY22" fmla="*/ 1943100 h 7700882"/>
                  <a:gd name="connsiteX23" fmla="*/ 85725 w 4562511"/>
                  <a:gd name="connsiteY23" fmla="*/ 2057400 h 7700882"/>
                  <a:gd name="connsiteX24" fmla="*/ 38100 w 4562511"/>
                  <a:gd name="connsiteY24" fmla="*/ 2162175 h 7700882"/>
                  <a:gd name="connsiteX25" fmla="*/ 28575 w 4562511"/>
                  <a:gd name="connsiteY25" fmla="*/ 2200275 h 7700882"/>
                  <a:gd name="connsiteX26" fmla="*/ 85725 w 4562511"/>
                  <a:gd name="connsiteY26" fmla="*/ 2333625 h 7700882"/>
                  <a:gd name="connsiteX27" fmla="*/ 152400 w 4562511"/>
                  <a:gd name="connsiteY27" fmla="*/ 2438400 h 7700882"/>
                  <a:gd name="connsiteX28" fmla="*/ 180975 w 4562511"/>
                  <a:gd name="connsiteY28" fmla="*/ 2495550 h 7700882"/>
                  <a:gd name="connsiteX29" fmla="*/ 209550 w 4562511"/>
                  <a:gd name="connsiteY29" fmla="*/ 2581275 h 7700882"/>
                  <a:gd name="connsiteX30" fmla="*/ 285750 w 4562511"/>
                  <a:gd name="connsiteY30" fmla="*/ 2667000 h 7700882"/>
                  <a:gd name="connsiteX31" fmla="*/ 247650 w 4562511"/>
                  <a:gd name="connsiteY31" fmla="*/ 2743200 h 7700882"/>
                  <a:gd name="connsiteX32" fmla="*/ 314325 w 4562511"/>
                  <a:gd name="connsiteY32" fmla="*/ 2828925 h 7700882"/>
                  <a:gd name="connsiteX33" fmla="*/ 323850 w 4562511"/>
                  <a:gd name="connsiteY33" fmla="*/ 2914650 h 7700882"/>
                  <a:gd name="connsiteX34" fmla="*/ 304800 w 4562511"/>
                  <a:gd name="connsiteY34" fmla="*/ 2962275 h 7700882"/>
                  <a:gd name="connsiteX35" fmla="*/ 266700 w 4562511"/>
                  <a:gd name="connsiteY35" fmla="*/ 2914650 h 7700882"/>
                  <a:gd name="connsiteX36" fmla="*/ 238125 w 4562511"/>
                  <a:gd name="connsiteY36" fmla="*/ 2895600 h 7700882"/>
                  <a:gd name="connsiteX37" fmla="*/ 428625 w 4562511"/>
                  <a:gd name="connsiteY37" fmla="*/ 3105150 h 7700882"/>
                  <a:gd name="connsiteX38" fmla="*/ 466725 w 4562511"/>
                  <a:gd name="connsiteY38" fmla="*/ 3057525 h 7700882"/>
                  <a:gd name="connsiteX39" fmla="*/ 495300 w 4562511"/>
                  <a:gd name="connsiteY39" fmla="*/ 2981325 h 7700882"/>
                  <a:gd name="connsiteX40" fmla="*/ 523875 w 4562511"/>
                  <a:gd name="connsiteY40" fmla="*/ 2914650 h 7700882"/>
                  <a:gd name="connsiteX41" fmla="*/ 619125 w 4562511"/>
                  <a:gd name="connsiteY41" fmla="*/ 2914650 h 7700882"/>
                  <a:gd name="connsiteX42" fmla="*/ 647700 w 4562511"/>
                  <a:gd name="connsiteY42" fmla="*/ 2952750 h 7700882"/>
                  <a:gd name="connsiteX43" fmla="*/ 647700 w 4562511"/>
                  <a:gd name="connsiteY43" fmla="*/ 3009900 h 7700882"/>
                  <a:gd name="connsiteX44" fmla="*/ 742950 w 4562511"/>
                  <a:gd name="connsiteY44" fmla="*/ 3009900 h 7700882"/>
                  <a:gd name="connsiteX45" fmla="*/ 771525 w 4562511"/>
                  <a:gd name="connsiteY45" fmla="*/ 2981325 h 7700882"/>
                  <a:gd name="connsiteX46" fmla="*/ 847725 w 4562511"/>
                  <a:gd name="connsiteY46" fmla="*/ 3067050 h 7700882"/>
                  <a:gd name="connsiteX47" fmla="*/ 885825 w 4562511"/>
                  <a:gd name="connsiteY47" fmla="*/ 3038475 h 7700882"/>
                  <a:gd name="connsiteX48" fmla="*/ 971550 w 4562511"/>
                  <a:gd name="connsiteY48" fmla="*/ 2990850 h 7700882"/>
                  <a:gd name="connsiteX49" fmla="*/ 981075 w 4562511"/>
                  <a:gd name="connsiteY49" fmla="*/ 3067050 h 7700882"/>
                  <a:gd name="connsiteX50" fmla="*/ 1028700 w 4562511"/>
                  <a:gd name="connsiteY50" fmla="*/ 3114675 h 7700882"/>
                  <a:gd name="connsiteX51" fmla="*/ 1076325 w 4562511"/>
                  <a:gd name="connsiteY51" fmla="*/ 3171825 h 7700882"/>
                  <a:gd name="connsiteX52" fmla="*/ 1076325 w 4562511"/>
                  <a:gd name="connsiteY52" fmla="*/ 3171825 h 7700882"/>
                  <a:gd name="connsiteX53" fmla="*/ 1095375 w 4562511"/>
                  <a:gd name="connsiteY53" fmla="*/ 3248025 h 7700882"/>
                  <a:gd name="connsiteX54" fmla="*/ 1038225 w 4562511"/>
                  <a:gd name="connsiteY54" fmla="*/ 3248025 h 7700882"/>
                  <a:gd name="connsiteX55" fmla="*/ 971550 w 4562511"/>
                  <a:gd name="connsiteY55" fmla="*/ 3190875 h 7700882"/>
                  <a:gd name="connsiteX56" fmla="*/ 990600 w 4562511"/>
                  <a:gd name="connsiteY56" fmla="*/ 3162300 h 7700882"/>
                  <a:gd name="connsiteX57" fmla="*/ 962025 w 4562511"/>
                  <a:gd name="connsiteY57" fmla="*/ 3143250 h 7700882"/>
                  <a:gd name="connsiteX58" fmla="*/ 923925 w 4562511"/>
                  <a:gd name="connsiteY58" fmla="*/ 3181350 h 7700882"/>
                  <a:gd name="connsiteX59" fmla="*/ 800100 w 4562511"/>
                  <a:gd name="connsiteY59" fmla="*/ 3143250 h 7700882"/>
                  <a:gd name="connsiteX60" fmla="*/ 742950 w 4562511"/>
                  <a:gd name="connsiteY60" fmla="*/ 3105150 h 7700882"/>
                  <a:gd name="connsiteX61" fmla="*/ 676275 w 4562511"/>
                  <a:gd name="connsiteY61" fmla="*/ 3105150 h 7700882"/>
                  <a:gd name="connsiteX62" fmla="*/ 619125 w 4562511"/>
                  <a:gd name="connsiteY62" fmla="*/ 3086100 h 7700882"/>
                  <a:gd name="connsiteX63" fmla="*/ 552450 w 4562511"/>
                  <a:gd name="connsiteY63" fmla="*/ 3076575 h 7700882"/>
                  <a:gd name="connsiteX64" fmla="*/ 561975 w 4562511"/>
                  <a:gd name="connsiteY64" fmla="*/ 3152775 h 7700882"/>
                  <a:gd name="connsiteX65" fmla="*/ 590550 w 4562511"/>
                  <a:gd name="connsiteY65" fmla="*/ 3200400 h 7700882"/>
                  <a:gd name="connsiteX66" fmla="*/ 590550 w 4562511"/>
                  <a:gd name="connsiteY66" fmla="*/ 3257550 h 7700882"/>
                  <a:gd name="connsiteX67" fmla="*/ 638175 w 4562511"/>
                  <a:gd name="connsiteY67" fmla="*/ 3314700 h 7700882"/>
                  <a:gd name="connsiteX68" fmla="*/ 609600 w 4562511"/>
                  <a:gd name="connsiteY68" fmla="*/ 3400425 h 7700882"/>
                  <a:gd name="connsiteX69" fmla="*/ 657225 w 4562511"/>
                  <a:gd name="connsiteY69" fmla="*/ 3476625 h 7700882"/>
                  <a:gd name="connsiteX70" fmla="*/ 695325 w 4562511"/>
                  <a:gd name="connsiteY70" fmla="*/ 3514725 h 7700882"/>
                  <a:gd name="connsiteX71" fmla="*/ 695325 w 4562511"/>
                  <a:gd name="connsiteY71" fmla="*/ 3514725 h 7700882"/>
                  <a:gd name="connsiteX72" fmla="*/ 571500 w 4562511"/>
                  <a:gd name="connsiteY72" fmla="*/ 3514725 h 7700882"/>
                  <a:gd name="connsiteX73" fmla="*/ 542925 w 4562511"/>
                  <a:gd name="connsiteY73" fmla="*/ 3419475 h 7700882"/>
                  <a:gd name="connsiteX74" fmla="*/ 504825 w 4562511"/>
                  <a:gd name="connsiteY74" fmla="*/ 3390900 h 7700882"/>
                  <a:gd name="connsiteX75" fmla="*/ 476250 w 4562511"/>
                  <a:gd name="connsiteY75" fmla="*/ 3343275 h 7700882"/>
                  <a:gd name="connsiteX76" fmla="*/ 476250 w 4562511"/>
                  <a:gd name="connsiteY76" fmla="*/ 3228975 h 7700882"/>
                  <a:gd name="connsiteX77" fmla="*/ 438150 w 4562511"/>
                  <a:gd name="connsiteY77" fmla="*/ 3190875 h 7700882"/>
                  <a:gd name="connsiteX78" fmla="*/ 447675 w 4562511"/>
                  <a:gd name="connsiteY78" fmla="*/ 3286125 h 7700882"/>
                  <a:gd name="connsiteX79" fmla="*/ 400050 w 4562511"/>
                  <a:gd name="connsiteY79" fmla="*/ 3371850 h 7700882"/>
                  <a:gd name="connsiteX80" fmla="*/ 409575 w 4562511"/>
                  <a:gd name="connsiteY80" fmla="*/ 3400425 h 7700882"/>
                  <a:gd name="connsiteX81" fmla="*/ 419100 w 4562511"/>
                  <a:gd name="connsiteY81" fmla="*/ 3429000 h 7700882"/>
                  <a:gd name="connsiteX82" fmla="*/ 419100 w 4562511"/>
                  <a:gd name="connsiteY82" fmla="*/ 3505200 h 7700882"/>
                  <a:gd name="connsiteX83" fmla="*/ 400050 w 4562511"/>
                  <a:gd name="connsiteY83" fmla="*/ 3600450 h 7700882"/>
                  <a:gd name="connsiteX84" fmla="*/ 428625 w 4562511"/>
                  <a:gd name="connsiteY84" fmla="*/ 3686175 h 7700882"/>
                  <a:gd name="connsiteX85" fmla="*/ 504825 w 4562511"/>
                  <a:gd name="connsiteY85" fmla="*/ 3810000 h 7700882"/>
                  <a:gd name="connsiteX86" fmla="*/ 590550 w 4562511"/>
                  <a:gd name="connsiteY86" fmla="*/ 3838575 h 7700882"/>
                  <a:gd name="connsiteX87" fmla="*/ 657225 w 4562511"/>
                  <a:gd name="connsiteY87" fmla="*/ 3876675 h 7700882"/>
                  <a:gd name="connsiteX88" fmla="*/ 666750 w 4562511"/>
                  <a:gd name="connsiteY88" fmla="*/ 3990975 h 7700882"/>
                  <a:gd name="connsiteX89" fmla="*/ 666750 w 4562511"/>
                  <a:gd name="connsiteY89" fmla="*/ 4057650 h 7700882"/>
                  <a:gd name="connsiteX90" fmla="*/ 657225 w 4562511"/>
                  <a:gd name="connsiteY90" fmla="*/ 4124325 h 7700882"/>
                  <a:gd name="connsiteX91" fmla="*/ 590550 w 4562511"/>
                  <a:gd name="connsiteY91" fmla="*/ 4152900 h 7700882"/>
                  <a:gd name="connsiteX92" fmla="*/ 504825 w 4562511"/>
                  <a:gd name="connsiteY92" fmla="*/ 4152900 h 7700882"/>
                  <a:gd name="connsiteX93" fmla="*/ 514350 w 4562511"/>
                  <a:gd name="connsiteY93" fmla="*/ 4229100 h 7700882"/>
                  <a:gd name="connsiteX94" fmla="*/ 514350 w 4562511"/>
                  <a:gd name="connsiteY94" fmla="*/ 4305300 h 7700882"/>
                  <a:gd name="connsiteX95" fmla="*/ 542925 w 4562511"/>
                  <a:gd name="connsiteY95" fmla="*/ 4410075 h 7700882"/>
                  <a:gd name="connsiteX96" fmla="*/ 666750 w 4562511"/>
                  <a:gd name="connsiteY96" fmla="*/ 4514850 h 7700882"/>
                  <a:gd name="connsiteX97" fmla="*/ 647700 w 4562511"/>
                  <a:gd name="connsiteY97" fmla="*/ 4581525 h 7700882"/>
                  <a:gd name="connsiteX98" fmla="*/ 695325 w 4562511"/>
                  <a:gd name="connsiteY98" fmla="*/ 4638675 h 7700882"/>
                  <a:gd name="connsiteX99" fmla="*/ 685800 w 4562511"/>
                  <a:gd name="connsiteY99" fmla="*/ 4724400 h 7700882"/>
                  <a:gd name="connsiteX100" fmla="*/ 714375 w 4562511"/>
                  <a:gd name="connsiteY100" fmla="*/ 4781550 h 7700882"/>
                  <a:gd name="connsiteX101" fmla="*/ 723900 w 4562511"/>
                  <a:gd name="connsiteY101" fmla="*/ 4848225 h 7700882"/>
                  <a:gd name="connsiteX102" fmla="*/ 790575 w 4562511"/>
                  <a:gd name="connsiteY102" fmla="*/ 4914900 h 7700882"/>
                  <a:gd name="connsiteX103" fmla="*/ 809625 w 4562511"/>
                  <a:gd name="connsiteY103" fmla="*/ 4972050 h 7700882"/>
                  <a:gd name="connsiteX104" fmla="*/ 847725 w 4562511"/>
                  <a:gd name="connsiteY104" fmla="*/ 5057775 h 7700882"/>
                  <a:gd name="connsiteX105" fmla="*/ 885825 w 4562511"/>
                  <a:gd name="connsiteY105" fmla="*/ 5114925 h 7700882"/>
                  <a:gd name="connsiteX106" fmla="*/ 933450 w 4562511"/>
                  <a:gd name="connsiteY106" fmla="*/ 5153025 h 7700882"/>
                  <a:gd name="connsiteX107" fmla="*/ 942975 w 4562511"/>
                  <a:gd name="connsiteY107" fmla="*/ 5200650 h 7700882"/>
                  <a:gd name="connsiteX108" fmla="*/ 942975 w 4562511"/>
                  <a:gd name="connsiteY108" fmla="*/ 5200650 h 7700882"/>
                  <a:gd name="connsiteX109" fmla="*/ 857250 w 4562511"/>
                  <a:gd name="connsiteY109" fmla="*/ 5267325 h 7700882"/>
                  <a:gd name="connsiteX110" fmla="*/ 952500 w 4562511"/>
                  <a:gd name="connsiteY110" fmla="*/ 5305425 h 7700882"/>
                  <a:gd name="connsiteX111" fmla="*/ 1019175 w 4562511"/>
                  <a:gd name="connsiteY111" fmla="*/ 5362575 h 7700882"/>
                  <a:gd name="connsiteX112" fmla="*/ 981075 w 4562511"/>
                  <a:gd name="connsiteY112" fmla="*/ 5448300 h 7700882"/>
                  <a:gd name="connsiteX113" fmla="*/ 923925 w 4562511"/>
                  <a:gd name="connsiteY113" fmla="*/ 5486400 h 7700882"/>
                  <a:gd name="connsiteX114" fmla="*/ 952500 w 4562511"/>
                  <a:gd name="connsiteY114" fmla="*/ 5572125 h 7700882"/>
                  <a:gd name="connsiteX115" fmla="*/ 933450 w 4562511"/>
                  <a:gd name="connsiteY115" fmla="*/ 5667375 h 7700882"/>
                  <a:gd name="connsiteX116" fmla="*/ 933450 w 4562511"/>
                  <a:gd name="connsiteY116" fmla="*/ 5667375 h 7700882"/>
                  <a:gd name="connsiteX117" fmla="*/ 866775 w 4562511"/>
                  <a:gd name="connsiteY117" fmla="*/ 5648324 h 7700882"/>
                  <a:gd name="connsiteX118" fmla="*/ 933450 w 4562511"/>
                  <a:gd name="connsiteY118" fmla="*/ 5743574 h 7700882"/>
                  <a:gd name="connsiteX119" fmla="*/ 981075 w 4562511"/>
                  <a:gd name="connsiteY119" fmla="*/ 5857874 h 7700882"/>
                  <a:gd name="connsiteX120" fmla="*/ 1219200 w 4562511"/>
                  <a:gd name="connsiteY120" fmla="*/ 5905499 h 7700882"/>
                  <a:gd name="connsiteX121" fmla="*/ 1295400 w 4562511"/>
                  <a:gd name="connsiteY121" fmla="*/ 6038849 h 7700882"/>
                  <a:gd name="connsiteX122" fmla="*/ 1343025 w 4562511"/>
                  <a:gd name="connsiteY122" fmla="*/ 5953124 h 7700882"/>
                  <a:gd name="connsiteX123" fmla="*/ 1495425 w 4562511"/>
                  <a:gd name="connsiteY123" fmla="*/ 6076949 h 7700882"/>
                  <a:gd name="connsiteX124" fmla="*/ 1609725 w 4562511"/>
                  <a:gd name="connsiteY124" fmla="*/ 6181724 h 7700882"/>
                  <a:gd name="connsiteX125" fmla="*/ 1743075 w 4562511"/>
                  <a:gd name="connsiteY125" fmla="*/ 6353174 h 7700882"/>
                  <a:gd name="connsiteX126" fmla="*/ 1838325 w 4562511"/>
                  <a:gd name="connsiteY126" fmla="*/ 6391274 h 7700882"/>
                  <a:gd name="connsiteX127" fmla="*/ 1914525 w 4562511"/>
                  <a:gd name="connsiteY127" fmla="*/ 6400799 h 7700882"/>
                  <a:gd name="connsiteX128" fmla="*/ 2057400 w 4562511"/>
                  <a:gd name="connsiteY128" fmla="*/ 6486524 h 7700882"/>
                  <a:gd name="connsiteX129" fmla="*/ 2057400 w 4562511"/>
                  <a:gd name="connsiteY129" fmla="*/ 6629399 h 7700882"/>
                  <a:gd name="connsiteX130" fmla="*/ 2124075 w 4562511"/>
                  <a:gd name="connsiteY130" fmla="*/ 6648449 h 7700882"/>
                  <a:gd name="connsiteX131" fmla="*/ 2209800 w 4562511"/>
                  <a:gd name="connsiteY131" fmla="*/ 6677024 h 7700882"/>
                  <a:gd name="connsiteX132" fmla="*/ 2352675 w 4562511"/>
                  <a:gd name="connsiteY132" fmla="*/ 6915149 h 7700882"/>
                  <a:gd name="connsiteX133" fmla="*/ 2457450 w 4562511"/>
                  <a:gd name="connsiteY133" fmla="*/ 7000874 h 7700882"/>
                  <a:gd name="connsiteX134" fmla="*/ 2533650 w 4562511"/>
                  <a:gd name="connsiteY134" fmla="*/ 7219949 h 7700882"/>
                  <a:gd name="connsiteX135" fmla="*/ 2543175 w 4562511"/>
                  <a:gd name="connsiteY135" fmla="*/ 7486649 h 7700882"/>
                  <a:gd name="connsiteX136" fmla="*/ 2600325 w 4562511"/>
                  <a:gd name="connsiteY136" fmla="*/ 7581899 h 7700882"/>
                  <a:gd name="connsiteX137" fmla="*/ 2638425 w 4562511"/>
                  <a:gd name="connsiteY137" fmla="*/ 7667624 h 7700882"/>
                  <a:gd name="connsiteX138" fmla="*/ 2657475 w 4562511"/>
                  <a:gd name="connsiteY138" fmla="*/ 7658099 h 7700882"/>
                  <a:gd name="connsiteX139" fmla="*/ 2676525 w 4562511"/>
                  <a:gd name="connsiteY139" fmla="*/ 7696200 h 7700882"/>
                  <a:gd name="connsiteX140" fmla="*/ 3952876 w 4562511"/>
                  <a:gd name="connsiteY140" fmla="*/ 7658099 h 7700882"/>
                  <a:gd name="connsiteX141" fmla="*/ 4067175 w 4562511"/>
                  <a:gd name="connsiteY141" fmla="*/ 7419974 h 7700882"/>
                  <a:gd name="connsiteX142" fmla="*/ 4095751 w 4562511"/>
                  <a:gd name="connsiteY142" fmla="*/ 7391399 h 7700882"/>
                  <a:gd name="connsiteX143" fmla="*/ 4114800 w 4562511"/>
                  <a:gd name="connsiteY143" fmla="*/ 7353299 h 7700882"/>
                  <a:gd name="connsiteX144" fmla="*/ 4267201 w 4562511"/>
                  <a:gd name="connsiteY144" fmla="*/ 7210424 h 7700882"/>
                  <a:gd name="connsiteX145" fmla="*/ 4295775 w 4562511"/>
                  <a:gd name="connsiteY145" fmla="*/ 6924674 h 7700882"/>
                  <a:gd name="connsiteX146" fmla="*/ 4562475 w 4562511"/>
                  <a:gd name="connsiteY146" fmla="*/ 6829424 h 7700882"/>
                  <a:gd name="connsiteX147" fmla="*/ 4448175 w 4562511"/>
                  <a:gd name="connsiteY147" fmla="*/ 6638924 h 7700882"/>
                  <a:gd name="connsiteX148" fmla="*/ 4410075 w 4562511"/>
                  <a:gd name="connsiteY148" fmla="*/ 6496049 h 7700882"/>
                  <a:gd name="connsiteX149" fmla="*/ 4343400 w 4562511"/>
                  <a:gd name="connsiteY149" fmla="*/ 6457949 h 7700882"/>
                  <a:gd name="connsiteX150" fmla="*/ 4352924 w 4562511"/>
                  <a:gd name="connsiteY150" fmla="*/ 6276974 h 7700882"/>
                  <a:gd name="connsiteX151" fmla="*/ 4010025 w 4562511"/>
                  <a:gd name="connsiteY151" fmla="*/ 5686425 h 7700882"/>
                  <a:gd name="connsiteX152" fmla="*/ 2000250 w 4562511"/>
                  <a:gd name="connsiteY152" fmla="*/ 2714625 h 7700882"/>
                  <a:gd name="connsiteX153" fmla="*/ 2533650 w 4562511"/>
                  <a:gd name="connsiteY153" fmla="*/ 609600 h 7700882"/>
                  <a:gd name="connsiteX154" fmla="*/ 438150 w 4562511"/>
                  <a:gd name="connsiteY154" fmla="*/ 0 h 7700882"/>
                  <a:gd name="connsiteX0" fmla="*/ 438150 w 4562517"/>
                  <a:gd name="connsiteY0" fmla="*/ 0 h 7700882"/>
                  <a:gd name="connsiteX1" fmla="*/ 390525 w 4562517"/>
                  <a:gd name="connsiteY1" fmla="*/ 85725 h 7700882"/>
                  <a:gd name="connsiteX2" fmla="*/ 342900 w 4562517"/>
                  <a:gd name="connsiteY2" fmla="*/ 114300 h 7700882"/>
                  <a:gd name="connsiteX3" fmla="*/ 371475 w 4562517"/>
                  <a:gd name="connsiteY3" fmla="*/ 180975 h 7700882"/>
                  <a:gd name="connsiteX4" fmla="*/ 409575 w 4562517"/>
                  <a:gd name="connsiteY4" fmla="*/ 190500 h 7700882"/>
                  <a:gd name="connsiteX5" fmla="*/ 419100 w 4562517"/>
                  <a:gd name="connsiteY5" fmla="*/ 314325 h 7700882"/>
                  <a:gd name="connsiteX6" fmla="*/ 361950 w 4562517"/>
                  <a:gd name="connsiteY6" fmla="*/ 438150 h 7700882"/>
                  <a:gd name="connsiteX7" fmla="*/ 314325 w 4562517"/>
                  <a:gd name="connsiteY7" fmla="*/ 542925 h 7700882"/>
                  <a:gd name="connsiteX8" fmla="*/ 266700 w 4562517"/>
                  <a:gd name="connsiteY8" fmla="*/ 609600 h 7700882"/>
                  <a:gd name="connsiteX9" fmla="*/ 238125 w 4562517"/>
                  <a:gd name="connsiteY9" fmla="*/ 695325 h 7700882"/>
                  <a:gd name="connsiteX10" fmla="*/ 200025 w 4562517"/>
                  <a:gd name="connsiteY10" fmla="*/ 733425 h 7700882"/>
                  <a:gd name="connsiteX11" fmla="*/ 228600 w 4562517"/>
                  <a:gd name="connsiteY11" fmla="*/ 800100 h 7700882"/>
                  <a:gd name="connsiteX12" fmla="*/ 142875 w 4562517"/>
                  <a:gd name="connsiteY12" fmla="*/ 885825 h 7700882"/>
                  <a:gd name="connsiteX13" fmla="*/ 76200 w 4562517"/>
                  <a:gd name="connsiteY13" fmla="*/ 904875 h 7700882"/>
                  <a:gd name="connsiteX14" fmla="*/ 9525 w 4562517"/>
                  <a:gd name="connsiteY14" fmla="*/ 1038225 h 7700882"/>
                  <a:gd name="connsiteX15" fmla="*/ 0 w 4562517"/>
                  <a:gd name="connsiteY15" fmla="*/ 1076325 h 7700882"/>
                  <a:gd name="connsiteX16" fmla="*/ 0 w 4562517"/>
                  <a:gd name="connsiteY16" fmla="*/ 1133475 h 7700882"/>
                  <a:gd name="connsiteX17" fmla="*/ 19050 w 4562517"/>
                  <a:gd name="connsiteY17" fmla="*/ 1228725 h 7700882"/>
                  <a:gd name="connsiteX18" fmla="*/ 142875 w 4562517"/>
                  <a:gd name="connsiteY18" fmla="*/ 1457325 h 7700882"/>
                  <a:gd name="connsiteX19" fmla="*/ 142875 w 4562517"/>
                  <a:gd name="connsiteY19" fmla="*/ 1571625 h 7700882"/>
                  <a:gd name="connsiteX20" fmla="*/ 161925 w 4562517"/>
                  <a:gd name="connsiteY20" fmla="*/ 1724025 h 7700882"/>
                  <a:gd name="connsiteX21" fmla="*/ 114300 w 4562517"/>
                  <a:gd name="connsiteY21" fmla="*/ 1819275 h 7700882"/>
                  <a:gd name="connsiteX22" fmla="*/ 38100 w 4562517"/>
                  <a:gd name="connsiteY22" fmla="*/ 1943100 h 7700882"/>
                  <a:gd name="connsiteX23" fmla="*/ 85725 w 4562517"/>
                  <a:gd name="connsiteY23" fmla="*/ 2057400 h 7700882"/>
                  <a:gd name="connsiteX24" fmla="*/ 38100 w 4562517"/>
                  <a:gd name="connsiteY24" fmla="*/ 2162175 h 7700882"/>
                  <a:gd name="connsiteX25" fmla="*/ 28575 w 4562517"/>
                  <a:gd name="connsiteY25" fmla="*/ 2200275 h 7700882"/>
                  <a:gd name="connsiteX26" fmla="*/ 85725 w 4562517"/>
                  <a:gd name="connsiteY26" fmla="*/ 2333625 h 7700882"/>
                  <a:gd name="connsiteX27" fmla="*/ 152400 w 4562517"/>
                  <a:gd name="connsiteY27" fmla="*/ 2438400 h 7700882"/>
                  <a:gd name="connsiteX28" fmla="*/ 180975 w 4562517"/>
                  <a:gd name="connsiteY28" fmla="*/ 2495550 h 7700882"/>
                  <a:gd name="connsiteX29" fmla="*/ 209550 w 4562517"/>
                  <a:gd name="connsiteY29" fmla="*/ 2581275 h 7700882"/>
                  <a:gd name="connsiteX30" fmla="*/ 285750 w 4562517"/>
                  <a:gd name="connsiteY30" fmla="*/ 2667000 h 7700882"/>
                  <a:gd name="connsiteX31" fmla="*/ 247650 w 4562517"/>
                  <a:gd name="connsiteY31" fmla="*/ 2743200 h 7700882"/>
                  <a:gd name="connsiteX32" fmla="*/ 314325 w 4562517"/>
                  <a:gd name="connsiteY32" fmla="*/ 2828925 h 7700882"/>
                  <a:gd name="connsiteX33" fmla="*/ 323850 w 4562517"/>
                  <a:gd name="connsiteY33" fmla="*/ 2914650 h 7700882"/>
                  <a:gd name="connsiteX34" fmla="*/ 304800 w 4562517"/>
                  <a:gd name="connsiteY34" fmla="*/ 2962275 h 7700882"/>
                  <a:gd name="connsiteX35" fmla="*/ 266700 w 4562517"/>
                  <a:gd name="connsiteY35" fmla="*/ 2914650 h 7700882"/>
                  <a:gd name="connsiteX36" fmla="*/ 238125 w 4562517"/>
                  <a:gd name="connsiteY36" fmla="*/ 2895600 h 7700882"/>
                  <a:gd name="connsiteX37" fmla="*/ 428625 w 4562517"/>
                  <a:gd name="connsiteY37" fmla="*/ 3105150 h 7700882"/>
                  <a:gd name="connsiteX38" fmla="*/ 466725 w 4562517"/>
                  <a:gd name="connsiteY38" fmla="*/ 3057525 h 7700882"/>
                  <a:gd name="connsiteX39" fmla="*/ 495300 w 4562517"/>
                  <a:gd name="connsiteY39" fmla="*/ 2981325 h 7700882"/>
                  <a:gd name="connsiteX40" fmla="*/ 523875 w 4562517"/>
                  <a:gd name="connsiteY40" fmla="*/ 2914650 h 7700882"/>
                  <a:gd name="connsiteX41" fmla="*/ 619125 w 4562517"/>
                  <a:gd name="connsiteY41" fmla="*/ 2914650 h 7700882"/>
                  <a:gd name="connsiteX42" fmla="*/ 647700 w 4562517"/>
                  <a:gd name="connsiteY42" fmla="*/ 2952750 h 7700882"/>
                  <a:gd name="connsiteX43" fmla="*/ 647700 w 4562517"/>
                  <a:gd name="connsiteY43" fmla="*/ 3009900 h 7700882"/>
                  <a:gd name="connsiteX44" fmla="*/ 742950 w 4562517"/>
                  <a:gd name="connsiteY44" fmla="*/ 3009900 h 7700882"/>
                  <a:gd name="connsiteX45" fmla="*/ 771525 w 4562517"/>
                  <a:gd name="connsiteY45" fmla="*/ 2981325 h 7700882"/>
                  <a:gd name="connsiteX46" fmla="*/ 847725 w 4562517"/>
                  <a:gd name="connsiteY46" fmla="*/ 3067050 h 7700882"/>
                  <a:gd name="connsiteX47" fmla="*/ 885825 w 4562517"/>
                  <a:gd name="connsiteY47" fmla="*/ 3038475 h 7700882"/>
                  <a:gd name="connsiteX48" fmla="*/ 971550 w 4562517"/>
                  <a:gd name="connsiteY48" fmla="*/ 2990850 h 7700882"/>
                  <a:gd name="connsiteX49" fmla="*/ 981075 w 4562517"/>
                  <a:gd name="connsiteY49" fmla="*/ 3067050 h 7700882"/>
                  <a:gd name="connsiteX50" fmla="*/ 1028700 w 4562517"/>
                  <a:gd name="connsiteY50" fmla="*/ 3114675 h 7700882"/>
                  <a:gd name="connsiteX51" fmla="*/ 1076325 w 4562517"/>
                  <a:gd name="connsiteY51" fmla="*/ 3171825 h 7700882"/>
                  <a:gd name="connsiteX52" fmla="*/ 1076325 w 4562517"/>
                  <a:gd name="connsiteY52" fmla="*/ 3171825 h 7700882"/>
                  <a:gd name="connsiteX53" fmla="*/ 1095375 w 4562517"/>
                  <a:gd name="connsiteY53" fmla="*/ 3248025 h 7700882"/>
                  <a:gd name="connsiteX54" fmla="*/ 1038225 w 4562517"/>
                  <a:gd name="connsiteY54" fmla="*/ 3248025 h 7700882"/>
                  <a:gd name="connsiteX55" fmla="*/ 971550 w 4562517"/>
                  <a:gd name="connsiteY55" fmla="*/ 3190875 h 7700882"/>
                  <a:gd name="connsiteX56" fmla="*/ 990600 w 4562517"/>
                  <a:gd name="connsiteY56" fmla="*/ 3162300 h 7700882"/>
                  <a:gd name="connsiteX57" fmla="*/ 962025 w 4562517"/>
                  <a:gd name="connsiteY57" fmla="*/ 3143250 h 7700882"/>
                  <a:gd name="connsiteX58" fmla="*/ 923925 w 4562517"/>
                  <a:gd name="connsiteY58" fmla="*/ 3181350 h 7700882"/>
                  <a:gd name="connsiteX59" fmla="*/ 800100 w 4562517"/>
                  <a:gd name="connsiteY59" fmla="*/ 3143250 h 7700882"/>
                  <a:gd name="connsiteX60" fmla="*/ 742950 w 4562517"/>
                  <a:gd name="connsiteY60" fmla="*/ 3105150 h 7700882"/>
                  <a:gd name="connsiteX61" fmla="*/ 676275 w 4562517"/>
                  <a:gd name="connsiteY61" fmla="*/ 3105150 h 7700882"/>
                  <a:gd name="connsiteX62" fmla="*/ 619125 w 4562517"/>
                  <a:gd name="connsiteY62" fmla="*/ 3086100 h 7700882"/>
                  <a:gd name="connsiteX63" fmla="*/ 552450 w 4562517"/>
                  <a:gd name="connsiteY63" fmla="*/ 3076575 h 7700882"/>
                  <a:gd name="connsiteX64" fmla="*/ 561975 w 4562517"/>
                  <a:gd name="connsiteY64" fmla="*/ 3152775 h 7700882"/>
                  <a:gd name="connsiteX65" fmla="*/ 590550 w 4562517"/>
                  <a:gd name="connsiteY65" fmla="*/ 3200400 h 7700882"/>
                  <a:gd name="connsiteX66" fmla="*/ 590550 w 4562517"/>
                  <a:gd name="connsiteY66" fmla="*/ 3257550 h 7700882"/>
                  <a:gd name="connsiteX67" fmla="*/ 638175 w 4562517"/>
                  <a:gd name="connsiteY67" fmla="*/ 3314700 h 7700882"/>
                  <a:gd name="connsiteX68" fmla="*/ 609600 w 4562517"/>
                  <a:gd name="connsiteY68" fmla="*/ 3400425 h 7700882"/>
                  <a:gd name="connsiteX69" fmla="*/ 657225 w 4562517"/>
                  <a:gd name="connsiteY69" fmla="*/ 3476625 h 7700882"/>
                  <a:gd name="connsiteX70" fmla="*/ 695325 w 4562517"/>
                  <a:gd name="connsiteY70" fmla="*/ 3514725 h 7700882"/>
                  <a:gd name="connsiteX71" fmla="*/ 695325 w 4562517"/>
                  <a:gd name="connsiteY71" fmla="*/ 3514725 h 7700882"/>
                  <a:gd name="connsiteX72" fmla="*/ 571500 w 4562517"/>
                  <a:gd name="connsiteY72" fmla="*/ 3514725 h 7700882"/>
                  <a:gd name="connsiteX73" fmla="*/ 542925 w 4562517"/>
                  <a:gd name="connsiteY73" fmla="*/ 3419475 h 7700882"/>
                  <a:gd name="connsiteX74" fmla="*/ 504825 w 4562517"/>
                  <a:gd name="connsiteY74" fmla="*/ 3390900 h 7700882"/>
                  <a:gd name="connsiteX75" fmla="*/ 476250 w 4562517"/>
                  <a:gd name="connsiteY75" fmla="*/ 3343275 h 7700882"/>
                  <a:gd name="connsiteX76" fmla="*/ 476250 w 4562517"/>
                  <a:gd name="connsiteY76" fmla="*/ 3228975 h 7700882"/>
                  <a:gd name="connsiteX77" fmla="*/ 438150 w 4562517"/>
                  <a:gd name="connsiteY77" fmla="*/ 3190875 h 7700882"/>
                  <a:gd name="connsiteX78" fmla="*/ 447675 w 4562517"/>
                  <a:gd name="connsiteY78" fmla="*/ 3286125 h 7700882"/>
                  <a:gd name="connsiteX79" fmla="*/ 400050 w 4562517"/>
                  <a:gd name="connsiteY79" fmla="*/ 3371850 h 7700882"/>
                  <a:gd name="connsiteX80" fmla="*/ 409575 w 4562517"/>
                  <a:gd name="connsiteY80" fmla="*/ 3400425 h 7700882"/>
                  <a:gd name="connsiteX81" fmla="*/ 419100 w 4562517"/>
                  <a:gd name="connsiteY81" fmla="*/ 3429000 h 7700882"/>
                  <a:gd name="connsiteX82" fmla="*/ 419100 w 4562517"/>
                  <a:gd name="connsiteY82" fmla="*/ 3505200 h 7700882"/>
                  <a:gd name="connsiteX83" fmla="*/ 400050 w 4562517"/>
                  <a:gd name="connsiteY83" fmla="*/ 3600450 h 7700882"/>
                  <a:gd name="connsiteX84" fmla="*/ 428625 w 4562517"/>
                  <a:gd name="connsiteY84" fmla="*/ 3686175 h 7700882"/>
                  <a:gd name="connsiteX85" fmla="*/ 504825 w 4562517"/>
                  <a:gd name="connsiteY85" fmla="*/ 3810000 h 7700882"/>
                  <a:gd name="connsiteX86" fmla="*/ 590550 w 4562517"/>
                  <a:gd name="connsiteY86" fmla="*/ 3838575 h 7700882"/>
                  <a:gd name="connsiteX87" fmla="*/ 657225 w 4562517"/>
                  <a:gd name="connsiteY87" fmla="*/ 3876675 h 7700882"/>
                  <a:gd name="connsiteX88" fmla="*/ 666750 w 4562517"/>
                  <a:gd name="connsiteY88" fmla="*/ 3990975 h 7700882"/>
                  <a:gd name="connsiteX89" fmla="*/ 666750 w 4562517"/>
                  <a:gd name="connsiteY89" fmla="*/ 4057650 h 7700882"/>
                  <a:gd name="connsiteX90" fmla="*/ 657225 w 4562517"/>
                  <a:gd name="connsiteY90" fmla="*/ 4124325 h 7700882"/>
                  <a:gd name="connsiteX91" fmla="*/ 590550 w 4562517"/>
                  <a:gd name="connsiteY91" fmla="*/ 4152900 h 7700882"/>
                  <a:gd name="connsiteX92" fmla="*/ 504825 w 4562517"/>
                  <a:gd name="connsiteY92" fmla="*/ 4152900 h 7700882"/>
                  <a:gd name="connsiteX93" fmla="*/ 514350 w 4562517"/>
                  <a:gd name="connsiteY93" fmla="*/ 4229100 h 7700882"/>
                  <a:gd name="connsiteX94" fmla="*/ 514350 w 4562517"/>
                  <a:gd name="connsiteY94" fmla="*/ 4305300 h 7700882"/>
                  <a:gd name="connsiteX95" fmla="*/ 542925 w 4562517"/>
                  <a:gd name="connsiteY95" fmla="*/ 4410075 h 7700882"/>
                  <a:gd name="connsiteX96" fmla="*/ 666750 w 4562517"/>
                  <a:gd name="connsiteY96" fmla="*/ 4514850 h 7700882"/>
                  <a:gd name="connsiteX97" fmla="*/ 647700 w 4562517"/>
                  <a:gd name="connsiteY97" fmla="*/ 4581525 h 7700882"/>
                  <a:gd name="connsiteX98" fmla="*/ 695325 w 4562517"/>
                  <a:gd name="connsiteY98" fmla="*/ 4638675 h 7700882"/>
                  <a:gd name="connsiteX99" fmla="*/ 685800 w 4562517"/>
                  <a:gd name="connsiteY99" fmla="*/ 4724400 h 7700882"/>
                  <a:gd name="connsiteX100" fmla="*/ 714375 w 4562517"/>
                  <a:gd name="connsiteY100" fmla="*/ 4781550 h 7700882"/>
                  <a:gd name="connsiteX101" fmla="*/ 723900 w 4562517"/>
                  <a:gd name="connsiteY101" fmla="*/ 4848225 h 7700882"/>
                  <a:gd name="connsiteX102" fmla="*/ 790575 w 4562517"/>
                  <a:gd name="connsiteY102" fmla="*/ 4914900 h 7700882"/>
                  <a:gd name="connsiteX103" fmla="*/ 809625 w 4562517"/>
                  <a:gd name="connsiteY103" fmla="*/ 4972050 h 7700882"/>
                  <a:gd name="connsiteX104" fmla="*/ 847725 w 4562517"/>
                  <a:gd name="connsiteY104" fmla="*/ 5057775 h 7700882"/>
                  <a:gd name="connsiteX105" fmla="*/ 885825 w 4562517"/>
                  <a:gd name="connsiteY105" fmla="*/ 5114925 h 7700882"/>
                  <a:gd name="connsiteX106" fmla="*/ 933450 w 4562517"/>
                  <a:gd name="connsiteY106" fmla="*/ 5153025 h 7700882"/>
                  <a:gd name="connsiteX107" fmla="*/ 942975 w 4562517"/>
                  <a:gd name="connsiteY107" fmla="*/ 5200650 h 7700882"/>
                  <a:gd name="connsiteX108" fmla="*/ 942975 w 4562517"/>
                  <a:gd name="connsiteY108" fmla="*/ 5200650 h 7700882"/>
                  <a:gd name="connsiteX109" fmla="*/ 857250 w 4562517"/>
                  <a:gd name="connsiteY109" fmla="*/ 5267325 h 7700882"/>
                  <a:gd name="connsiteX110" fmla="*/ 952500 w 4562517"/>
                  <a:gd name="connsiteY110" fmla="*/ 5305425 h 7700882"/>
                  <a:gd name="connsiteX111" fmla="*/ 1019175 w 4562517"/>
                  <a:gd name="connsiteY111" fmla="*/ 5362575 h 7700882"/>
                  <a:gd name="connsiteX112" fmla="*/ 981075 w 4562517"/>
                  <a:gd name="connsiteY112" fmla="*/ 5448300 h 7700882"/>
                  <a:gd name="connsiteX113" fmla="*/ 923925 w 4562517"/>
                  <a:gd name="connsiteY113" fmla="*/ 5486400 h 7700882"/>
                  <a:gd name="connsiteX114" fmla="*/ 952500 w 4562517"/>
                  <a:gd name="connsiteY114" fmla="*/ 5572125 h 7700882"/>
                  <a:gd name="connsiteX115" fmla="*/ 933450 w 4562517"/>
                  <a:gd name="connsiteY115" fmla="*/ 5667375 h 7700882"/>
                  <a:gd name="connsiteX116" fmla="*/ 933450 w 4562517"/>
                  <a:gd name="connsiteY116" fmla="*/ 5667375 h 7700882"/>
                  <a:gd name="connsiteX117" fmla="*/ 866775 w 4562517"/>
                  <a:gd name="connsiteY117" fmla="*/ 5648324 h 7700882"/>
                  <a:gd name="connsiteX118" fmla="*/ 933450 w 4562517"/>
                  <a:gd name="connsiteY118" fmla="*/ 5743574 h 7700882"/>
                  <a:gd name="connsiteX119" fmla="*/ 981075 w 4562517"/>
                  <a:gd name="connsiteY119" fmla="*/ 5857874 h 7700882"/>
                  <a:gd name="connsiteX120" fmla="*/ 1219200 w 4562517"/>
                  <a:gd name="connsiteY120" fmla="*/ 5905499 h 7700882"/>
                  <a:gd name="connsiteX121" fmla="*/ 1295400 w 4562517"/>
                  <a:gd name="connsiteY121" fmla="*/ 6038849 h 7700882"/>
                  <a:gd name="connsiteX122" fmla="*/ 1343025 w 4562517"/>
                  <a:gd name="connsiteY122" fmla="*/ 5953124 h 7700882"/>
                  <a:gd name="connsiteX123" fmla="*/ 1495425 w 4562517"/>
                  <a:gd name="connsiteY123" fmla="*/ 6076949 h 7700882"/>
                  <a:gd name="connsiteX124" fmla="*/ 1609725 w 4562517"/>
                  <a:gd name="connsiteY124" fmla="*/ 6181724 h 7700882"/>
                  <a:gd name="connsiteX125" fmla="*/ 1743075 w 4562517"/>
                  <a:gd name="connsiteY125" fmla="*/ 6353174 h 7700882"/>
                  <a:gd name="connsiteX126" fmla="*/ 1838325 w 4562517"/>
                  <a:gd name="connsiteY126" fmla="*/ 6391274 h 7700882"/>
                  <a:gd name="connsiteX127" fmla="*/ 1914525 w 4562517"/>
                  <a:gd name="connsiteY127" fmla="*/ 6400799 h 7700882"/>
                  <a:gd name="connsiteX128" fmla="*/ 2057400 w 4562517"/>
                  <a:gd name="connsiteY128" fmla="*/ 6486524 h 7700882"/>
                  <a:gd name="connsiteX129" fmla="*/ 2057400 w 4562517"/>
                  <a:gd name="connsiteY129" fmla="*/ 6629399 h 7700882"/>
                  <a:gd name="connsiteX130" fmla="*/ 2124075 w 4562517"/>
                  <a:gd name="connsiteY130" fmla="*/ 6648449 h 7700882"/>
                  <a:gd name="connsiteX131" fmla="*/ 2209800 w 4562517"/>
                  <a:gd name="connsiteY131" fmla="*/ 6677024 h 7700882"/>
                  <a:gd name="connsiteX132" fmla="*/ 2352675 w 4562517"/>
                  <a:gd name="connsiteY132" fmla="*/ 6915149 h 7700882"/>
                  <a:gd name="connsiteX133" fmla="*/ 2457450 w 4562517"/>
                  <a:gd name="connsiteY133" fmla="*/ 7000874 h 7700882"/>
                  <a:gd name="connsiteX134" fmla="*/ 2533650 w 4562517"/>
                  <a:gd name="connsiteY134" fmla="*/ 7219949 h 7700882"/>
                  <a:gd name="connsiteX135" fmla="*/ 2543175 w 4562517"/>
                  <a:gd name="connsiteY135" fmla="*/ 7486649 h 7700882"/>
                  <a:gd name="connsiteX136" fmla="*/ 2600325 w 4562517"/>
                  <a:gd name="connsiteY136" fmla="*/ 7581899 h 7700882"/>
                  <a:gd name="connsiteX137" fmla="*/ 2638425 w 4562517"/>
                  <a:gd name="connsiteY137" fmla="*/ 7667624 h 7700882"/>
                  <a:gd name="connsiteX138" fmla="*/ 2657475 w 4562517"/>
                  <a:gd name="connsiteY138" fmla="*/ 7658099 h 7700882"/>
                  <a:gd name="connsiteX139" fmla="*/ 2676525 w 4562517"/>
                  <a:gd name="connsiteY139" fmla="*/ 7696200 h 7700882"/>
                  <a:gd name="connsiteX140" fmla="*/ 3952876 w 4562517"/>
                  <a:gd name="connsiteY140" fmla="*/ 7658099 h 7700882"/>
                  <a:gd name="connsiteX141" fmla="*/ 4067175 w 4562517"/>
                  <a:gd name="connsiteY141" fmla="*/ 7419974 h 7700882"/>
                  <a:gd name="connsiteX142" fmla="*/ 4095751 w 4562517"/>
                  <a:gd name="connsiteY142" fmla="*/ 7391399 h 7700882"/>
                  <a:gd name="connsiteX143" fmla="*/ 4114800 w 4562517"/>
                  <a:gd name="connsiteY143" fmla="*/ 7353299 h 7700882"/>
                  <a:gd name="connsiteX144" fmla="*/ 4267201 w 4562517"/>
                  <a:gd name="connsiteY144" fmla="*/ 7210424 h 7700882"/>
                  <a:gd name="connsiteX145" fmla="*/ 4324350 w 4562517"/>
                  <a:gd name="connsiteY145" fmla="*/ 6953249 h 7700882"/>
                  <a:gd name="connsiteX146" fmla="*/ 4562475 w 4562517"/>
                  <a:gd name="connsiteY146" fmla="*/ 6829424 h 7700882"/>
                  <a:gd name="connsiteX147" fmla="*/ 4448175 w 4562517"/>
                  <a:gd name="connsiteY147" fmla="*/ 6638924 h 7700882"/>
                  <a:gd name="connsiteX148" fmla="*/ 4410075 w 4562517"/>
                  <a:gd name="connsiteY148" fmla="*/ 6496049 h 7700882"/>
                  <a:gd name="connsiteX149" fmla="*/ 4343400 w 4562517"/>
                  <a:gd name="connsiteY149" fmla="*/ 6457949 h 7700882"/>
                  <a:gd name="connsiteX150" fmla="*/ 4352924 w 4562517"/>
                  <a:gd name="connsiteY150" fmla="*/ 6276974 h 7700882"/>
                  <a:gd name="connsiteX151" fmla="*/ 4010025 w 4562517"/>
                  <a:gd name="connsiteY151" fmla="*/ 5686425 h 7700882"/>
                  <a:gd name="connsiteX152" fmla="*/ 2000250 w 4562517"/>
                  <a:gd name="connsiteY152" fmla="*/ 2714625 h 7700882"/>
                  <a:gd name="connsiteX153" fmla="*/ 2533650 w 4562517"/>
                  <a:gd name="connsiteY153" fmla="*/ 609600 h 7700882"/>
                  <a:gd name="connsiteX154" fmla="*/ 438150 w 4562517"/>
                  <a:gd name="connsiteY154" fmla="*/ 0 h 7700882"/>
                  <a:gd name="connsiteX0" fmla="*/ 438150 w 4562517"/>
                  <a:gd name="connsiteY0" fmla="*/ 0 h 7818028"/>
                  <a:gd name="connsiteX1" fmla="*/ 390525 w 4562517"/>
                  <a:gd name="connsiteY1" fmla="*/ 85725 h 7818028"/>
                  <a:gd name="connsiteX2" fmla="*/ 342900 w 4562517"/>
                  <a:gd name="connsiteY2" fmla="*/ 114300 h 7818028"/>
                  <a:gd name="connsiteX3" fmla="*/ 371475 w 4562517"/>
                  <a:gd name="connsiteY3" fmla="*/ 180975 h 7818028"/>
                  <a:gd name="connsiteX4" fmla="*/ 409575 w 4562517"/>
                  <a:gd name="connsiteY4" fmla="*/ 190500 h 7818028"/>
                  <a:gd name="connsiteX5" fmla="*/ 419100 w 4562517"/>
                  <a:gd name="connsiteY5" fmla="*/ 314325 h 7818028"/>
                  <a:gd name="connsiteX6" fmla="*/ 361950 w 4562517"/>
                  <a:gd name="connsiteY6" fmla="*/ 438150 h 7818028"/>
                  <a:gd name="connsiteX7" fmla="*/ 314325 w 4562517"/>
                  <a:gd name="connsiteY7" fmla="*/ 542925 h 7818028"/>
                  <a:gd name="connsiteX8" fmla="*/ 266700 w 4562517"/>
                  <a:gd name="connsiteY8" fmla="*/ 609600 h 7818028"/>
                  <a:gd name="connsiteX9" fmla="*/ 238125 w 4562517"/>
                  <a:gd name="connsiteY9" fmla="*/ 695325 h 7818028"/>
                  <a:gd name="connsiteX10" fmla="*/ 200025 w 4562517"/>
                  <a:gd name="connsiteY10" fmla="*/ 733425 h 7818028"/>
                  <a:gd name="connsiteX11" fmla="*/ 228600 w 4562517"/>
                  <a:gd name="connsiteY11" fmla="*/ 800100 h 7818028"/>
                  <a:gd name="connsiteX12" fmla="*/ 142875 w 4562517"/>
                  <a:gd name="connsiteY12" fmla="*/ 885825 h 7818028"/>
                  <a:gd name="connsiteX13" fmla="*/ 76200 w 4562517"/>
                  <a:gd name="connsiteY13" fmla="*/ 904875 h 7818028"/>
                  <a:gd name="connsiteX14" fmla="*/ 9525 w 4562517"/>
                  <a:gd name="connsiteY14" fmla="*/ 1038225 h 7818028"/>
                  <a:gd name="connsiteX15" fmla="*/ 0 w 4562517"/>
                  <a:gd name="connsiteY15" fmla="*/ 1076325 h 7818028"/>
                  <a:gd name="connsiteX16" fmla="*/ 0 w 4562517"/>
                  <a:gd name="connsiteY16" fmla="*/ 1133475 h 7818028"/>
                  <a:gd name="connsiteX17" fmla="*/ 19050 w 4562517"/>
                  <a:gd name="connsiteY17" fmla="*/ 1228725 h 7818028"/>
                  <a:gd name="connsiteX18" fmla="*/ 142875 w 4562517"/>
                  <a:gd name="connsiteY18" fmla="*/ 1457325 h 7818028"/>
                  <a:gd name="connsiteX19" fmla="*/ 142875 w 4562517"/>
                  <a:gd name="connsiteY19" fmla="*/ 1571625 h 7818028"/>
                  <a:gd name="connsiteX20" fmla="*/ 161925 w 4562517"/>
                  <a:gd name="connsiteY20" fmla="*/ 1724025 h 7818028"/>
                  <a:gd name="connsiteX21" fmla="*/ 114300 w 4562517"/>
                  <a:gd name="connsiteY21" fmla="*/ 1819275 h 7818028"/>
                  <a:gd name="connsiteX22" fmla="*/ 38100 w 4562517"/>
                  <a:gd name="connsiteY22" fmla="*/ 1943100 h 7818028"/>
                  <a:gd name="connsiteX23" fmla="*/ 85725 w 4562517"/>
                  <a:gd name="connsiteY23" fmla="*/ 2057400 h 7818028"/>
                  <a:gd name="connsiteX24" fmla="*/ 38100 w 4562517"/>
                  <a:gd name="connsiteY24" fmla="*/ 2162175 h 7818028"/>
                  <a:gd name="connsiteX25" fmla="*/ 28575 w 4562517"/>
                  <a:gd name="connsiteY25" fmla="*/ 2200275 h 7818028"/>
                  <a:gd name="connsiteX26" fmla="*/ 85725 w 4562517"/>
                  <a:gd name="connsiteY26" fmla="*/ 2333625 h 7818028"/>
                  <a:gd name="connsiteX27" fmla="*/ 152400 w 4562517"/>
                  <a:gd name="connsiteY27" fmla="*/ 2438400 h 7818028"/>
                  <a:gd name="connsiteX28" fmla="*/ 180975 w 4562517"/>
                  <a:gd name="connsiteY28" fmla="*/ 2495550 h 7818028"/>
                  <a:gd name="connsiteX29" fmla="*/ 209550 w 4562517"/>
                  <a:gd name="connsiteY29" fmla="*/ 2581275 h 7818028"/>
                  <a:gd name="connsiteX30" fmla="*/ 285750 w 4562517"/>
                  <a:gd name="connsiteY30" fmla="*/ 2667000 h 7818028"/>
                  <a:gd name="connsiteX31" fmla="*/ 247650 w 4562517"/>
                  <a:gd name="connsiteY31" fmla="*/ 2743200 h 7818028"/>
                  <a:gd name="connsiteX32" fmla="*/ 314325 w 4562517"/>
                  <a:gd name="connsiteY32" fmla="*/ 2828925 h 7818028"/>
                  <a:gd name="connsiteX33" fmla="*/ 323850 w 4562517"/>
                  <a:gd name="connsiteY33" fmla="*/ 2914650 h 7818028"/>
                  <a:gd name="connsiteX34" fmla="*/ 304800 w 4562517"/>
                  <a:gd name="connsiteY34" fmla="*/ 2962275 h 7818028"/>
                  <a:gd name="connsiteX35" fmla="*/ 266700 w 4562517"/>
                  <a:gd name="connsiteY35" fmla="*/ 2914650 h 7818028"/>
                  <a:gd name="connsiteX36" fmla="*/ 238125 w 4562517"/>
                  <a:gd name="connsiteY36" fmla="*/ 2895600 h 7818028"/>
                  <a:gd name="connsiteX37" fmla="*/ 428625 w 4562517"/>
                  <a:gd name="connsiteY37" fmla="*/ 3105150 h 7818028"/>
                  <a:gd name="connsiteX38" fmla="*/ 466725 w 4562517"/>
                  <a:gd name="connsiteY38" fmla="*/ 3057525 h 7818028"/>
                  <a:gd name="connsiteX39" fmla="*/ 495300 w 4562517"/>
                  <a:gd name="connsiteY39" fmla="*/ 2981325 h 7818028"/>
                  <a:gd name="connsiteX40" fmla="*/ 523875 w 4562517"/>
                  <a:gd name="connsiteY40" fmla="*/ 2914650 h 7818028"/>
                  <a:gd name="connsiteX41" fmla="*/ 619125 w 4562517"/>
                  <a:gd name="connsiteY41" fmla="*/ 2914650 h 7818028"/>
                  <a:gd name="connsiteX42" fmla="*/ 647700 w 4562517"/>
                  <a:gd name="connsiteY42" fmla="*/ 2952750 h 7818028"/>
                  <a:gd name="connsiteX43" fmla="*/ 647700 w 4562517"/>
                  <a:gd name="connsiteY43" fmla="*/ 3009900 h 7818028"/>
                  <a:gd name="connsiteX44" fmla="*/ 742950 w 4562517"/>
                  <a:gd name="connsiteY44" fmla="*/ 3009900 h 7818028"/>
                  <a:gd name="connsiteX45" fmla="*/ 771525 w 4562517"/>
                  <a:gd name="connsiteY45" fmla="*/ 2981325 h 7818028"/>
                  <a:gd name="connsiteX46" fmla="*/ 847725 w 4562517"/>
                  <a:gd name="connsiteY46" fmla="*/ 3067050 h 7818028"/>
                  <a:gd name="connsiteX47" fmla="*/ 885825 w 4562517"/>
                  <a:gd name="connsiteY47" fmla="*/ 3038475 h 7818028"/>
                  <a:gd name="connsiteX48" fmla="*/ 971550 w 4562517"/>
                  <a:gd name="connsiteY48" fmla="*/ 2990850 h 7818028"/>
                  <a:gd name="connsiteX49" fmla="*/ 981075 w 4562517"/>
                  <a:gd name="connsiteY49" fmla="*/ 3067050 h 7818028"/>
                  <a:gd name="connsiteX50" fmla="*/ 1028700 w 4562517"/>
                  <a:gd name="connsiteY50" fmla="*/ 3114675 h 7818028"/>
                  <a:gd name="connsiteX51" fmla="*/ 1076325 w 4562517"/>
                  <a:gd name="connsiteY51" fmla="*/ 3171825 h 7818028"/>
                  <a:gd name="connsiteX52" fmla="*/ 1076325 w 4562517"/>
                  <a:gd name="connsiteY52" fmla="*/ 3171825 h 7818028"/>
                  <a:gd name="connsiteX53" fmla="*/ 1095375 w 4562517"/>
                  <a:gd name="connsiteY53" fmla="*/ 3248025 h 7818028"/>
                  <a:gd name="connsiteX54" fmla="*/ 1038225 w 4562517"/>
                  <a:gd name="connsiteY54" fmla="*/ 3248025 h 7818028"/>
                  <a:gd name="connsiteX55" fmla="*/ 971550 w 4562517"/>
                  <a:gd name="connsiteY55" fmla="*/ 3190875 h 7818028"/>
                  <a:gd name="connsiteX56" fmla="*/ 990600 w 4562517"/>
                  <a:gd name="connsiteY56" fmla="*/ 3162300 h 7818028"/>
                  <a:gd name="connsiteX57" fmla="*/ 962025 w 4562517"/>
                  <a:gd name="connsiteY57" fmla="*/ 3143250 h 7818028"/>
                  <a:gd name="connsiteX58" fmla="*/ 923925 w 4562517"/>
                  <a:gd name="connsiteY58" fmla="*/ 3181350 h 7818028"/>
                  <a:gd name="connsiteX59" fmla="*/ 800100 w 4562517"/>
                  <a:gd name="connsiteY59" fmla="*/ 3143250 h 7818028"/>
                  <a:gd name="connsiteX60" fmla="*/ 742950 w 4562517"/>
                  <a:gd name="connsiteY60" fmla="*/ 3105150 h 7818028"/>
                  <a:gd name="connsiteX61" fmla="*/ 676275 w 4562517"/>
                  <a:gd name="connsiteY61" fmla="*/ 3105150 h 7818028"/>
                  <a:gd name="connsiteX62" fmla="*/ 619125 w 4562517"/>
                  <a:gd name="connsiteY62" fmla="*/ 3086100 h 7818028"/>
                  <a:gd name="connsiteX63" fmla="*/ 552450 w 4562517"/>
                  <a:gd name="connsiteY63" fmla="*/ 3076575 h 7818028"/>
                  <a:gd name="connsiteX64" fmla="*/ 561975 w 4562517"/>
                  <a:gd name="connsiteY64" fmla="*/ 3152775 h 7818028"/>
                  <a:gd name="connsiteX65" fmla="*/ 590550 w 4562517"/>
                  <a:gd name="connsiteY65" fmla="*/ 3200400 h 7818028"/>
                  <a:gd name="connsiteX66" fmla="*/ 590550 w 4562517"/>
                  <a:gd name="connsiteY66" fmla="*/ 3257550 h 7818028"/>
                  <a:gd name="connsiteX67" fmla="*/ 638175 w 4562517"/>
                  <a:gd name="connsiteY67" fmla="*/ 3314700 h 7818028"/>
                  <a:gd name="connsiteX68" fmla="*/ 609600 w 4562517"/>
                  <a:gd name="connsiteY68" fmla="*/ 3400425 h 7818028"/>
                  <a:gd name="connsiteX69" fmla="*/ 657225 w 4562517"/>
                  <a:gd name="connsiteY69" fmla="*/ 3476625 h 7818028"/>
                  <a:gd name="connsiteX70" fmla="*/ 695325 w 4562517"/>
                  <a:gd name="connsiteY70" fmla="*/ 3514725 h 7818028"/>
                  <a:gd name="connsiteX71" fmla="*/ 695325 w 4562517"/>
                  <a:gd name="connsiteY71" fmla="*/ 3514725 h 7818028"/>
                  <a:gd name="connsiteX72" fmla="*/ 571500 w 4562517"/>
                  <a:gd name="connsiteY72" fmla="*/ 3514725 h 7818028"/>
                  <a:gd name="connsiteX73" fmla="*/ 542925 w 4562517"/>
                  <a:gd name="connsiteY73" fmla="*/ 3419475 h 7818028"/>
                  <a:gd name="connsiteX74" fmla="*/ 504825 w 4562517"/>
                  <a:gd name="connsiteY74" fmla="*/ 3390900 h 7818028"/>
                  <a:gd name="connsiteX75" fmla="*/ 476250 w 4562517"/>
                  <a:gd name="connsiteY75" fmla="*/ 3343275 h 7818028"/>
                  <a:gd name="connsiteX76" fmla="*/ 476250 w 4562517"/>
                  <a:gd name="connsiteY76" fmla="*/ 3228975 h 7818028"/>
                  <a:gd name="connsiteX77" fmla="*/ 438150 w 4562517"/>
                  <a:gd name="connsiteY77" fmla="*/ 3190875 h 7818028"/>
                  <a:gd name="connsiteX78" fmla="*/ 447675 w 4562517"/>
                  <a:gd name="connsiteY78" fmla="*/ 3286125 h 7818028"/>
                  <a:gd name="connsiteX79" fmla="*/ 400050 w 4562517"/>
                  <a:gd name="connsiteY79" fmla="*/ 3371850 h 7818028"/>
                  <a:gd name="connsiteX80" fmla="*/ 409575 w 4562517"/>
                  <a:gd name="connsiteY80" fmla="*/ 3400425 h 7818028"/>
                  <a:gd name="connsiteX81" fmla="*/ 419100 w 4562517"/>
                  <a:gd name="connsiteY81" fmla="*/ 3429000 h 7818028"/>
                  <a:gd name="connsiteX82" fmla="*/ 419100 w 4562517"/>
                  <a:gd name="connsiteY82" fmla="*/ 3505200 h 7818028"/>
                  <a:gd name="connsiteX83" fmla="*/ 400050 w 4562517"/>
                  <a:gd name="connsiteY83" fmla="*/ 3600450 h 7818028"/>
                  <a:gd name="connsiteX84" fmla="*/ 428625 w 4562517"/>
                  <a:gd name="connsiteY84" fmla="*/ 3686175 h 7818028"/>
                  <a:gd name="connsiteX85" fmla="*/ 504825 w 4562517"/>
                  <a:gd name="connsiteY85" fmla="*/ 3810000 h 7818028"/>
                  <a:gd name="connsiteX86" fmla="*/ 590550 w 4562517"/>
                  <a:gd name="connsiteY86" fmla="*/ 3838575 h 7818028"/>
                  <a:gd name="connsiteX87" fmla="*/ 657225 w 4562517"/>
                  <a:gd name="connsiteY87" fmla="*/ 3876675 h 7818028"/>
                  <a:gd name="connsiteX88" fmla="*/ 666750 w 4562517"/>
                  <a:gd name="connsiteY88" fmla="*/ 3990975 h 7818028"/>
                  <a:gd name="connsiteX89" fmla="*/ 666750 w 4562517"/>
                  <a:gd name="connsiteY89" fmla="*/ 4057650 h 7818028"/>
                  <a:gd name="connsiteX90" fmla="*/ 657225 w 4562517"/>
                  <a:gd name="connsiteY90" fmla="*/ 4124325 h 7818028"/>
                  <a:gd name="connsiteX91" fmla="*/ 590550 w 4562517"/>
                  <a:gd name="connsiteY91" fmla="*/ 4152900 h 7818028"/>
                  <a:gd name="connsiteX92" fmla="*/ 504825 w 4562517"/>
                  <a:gd name="connsiteY92" fmla="*/ 4152900 h 7818028"/>
                  <a:gd name="connsiteX93" fmla="*/ 514350 w 4562517"/>
                  <a:gd name="connsiteY93" fmla="*/ 4229100 h 7818028"/>
                  <a:gd name="connsiteX94" fmla="*/ 514350 w 4562517"/>
                  <a:gd name="connsiteY94" fmla="*/ 4305300 h 7818028"/>
                  <a:gd name="connsiteX95" fmla="*/ 542925 w 4562517"/>
                  <a:gd name="connsiteY95" fmla="*/ 4410075 h 7818028"/>
                  <a:gd name="connsiteX96" fmla="*/ 666750 w 4562517"/>
                  <a:gd name="connsiteY96" fmla="*/ 4514850 h 7818028"/>
                  <a:gd name="connsiteX97" fmla="*/ 647700 w 4562517"/>
                  <a:gd name="connsiteY97" fmla="*/ 4581525 h 7818028"/>
                  <a:gd name="connsiteX98" fmla="*/ 695325 w 4562517"/>
                  <a:gd name="connsiteY98" fmla="*/ 4638675 h 7818028"/>
                  <a:gd name="connsiteX99" fmla="*/ 685800 w 4562517"/>
                  <a:gd name="connsiteY99" fmla="*/ 4724400 h 7818028"/>
                  <a:gd name="connsiteX100" fmla="*/ 714375 w 4562517"/>
                  <a:gd name="connsiteY100" fmla="*/ 4781550 h 7818028"/>
                  <a:gd name="connsiteX101" fmla="*/ 723900 w 4562517"/>
                  <a:gd name="connsiteY101" fmla="*/ 4848225 h 7818028"/>
                  <a:gd name="connsiteX102" fmla="*/ 790575 w 4562517"/>
                  <a:gd name="connsiteY102" fmla="*/ 4914900 h 7818028"/>
                  <a:gd name="connsiteX103" fmla="*/ 809625 w 4562517"/>
                  <a:gd name="connsiteY103" fmla="*/ 4972050 h 7818028"/>
                  <a:gd name="connsiteX104" fmla="*/ 847725 w 4562517"/>
                  <a:gd name="connsiteY104" fmla="*/ 5057775 h 7818028"/>
                  <a:gd name="connsiteX105" fmla="*/ 885825 w 4562517"/>
                  <a:gd name="connsiteY105" fmla="*/ 5114925 h 7818028"/>
                  <a:gd name="connsiteX106" fmla="*/ 933450 w 4562517"/>
                  <a:gd name="connsiteY106" fmla="*/ 5153025 h 7818028"/>
                  <a:gd name="connsiteX107" fmla="*/ 942975 w 4562517"/>
                  <a:gd name="connsiteY107" fmla="*/ 5200650 h 7818028"/>
                  <a:gd name="connsiteX108" fmla="*/ 942975 w 4562517"/>
                  <a:gd name="connsiteY108" fmla="*/ 5200650 h 7818028"/>
                  <a:gd name="connsiteX109" fmla="*/ 857250 w 4562517"/>
                  <a:gd name="connsiteY109" fmla="*/ 5267325 h 7818028"/>
                  <a:gd name="connsiteX110" fmla="*/ 952500 w 4562517"/>
                  <a:gd name="connsiteY110" fmla="*/ 5305425 h 7818028"/>
                  <a:gd name="connsiteX111" fmla="*/ 1019175 w 4562517"/>
                  <a:gd name="connsiteY111" fmla="*/ 5362575 h 7818028"/>
                  <a:gd name="connsiteX112" fmla="*/ 981075 w 4562517"/>
                  <a:gd name="connsiteY112" fmla="*/ 5448300 h 7818028"/>
                  <a:gd name="connsiteX113" fmla="*/ 923925 w 4562517"/>
                  <a:gd name="connsiteY113" fmla="*/ 5486400 h 7818028"/>
                  <a:gd name="connsiteX114" fmla="*/ 952500 w 4562517"/>
                  <a:gd name="connsiteY114" fmla="*/ 5572125 h 7818028"/>
                  <a:gd name="connsiteX115" fmla="*/ 933450 w 4562517"/>
                  <a:gd name="connsiteY115" fmla="*/ 5667375 h 7818028"/>
                  <a:gd name="connsiteX116" fmla="*/ 933450 w 4562517"/>
                  <a:gd name="connsiteY116" fmla="*/ 5667375 h 7818028"/>
                  <a:gd name="connsiteX117" fmla="*/ 866775 w 4562517"/>
                  <a:gd name="connsiteY117" fmla="*/ 5648324 h 7818028"/>
                  <a:gd name="connsiteX118" fmla="*/ 933450 w 4562517"/>
                  <a:gd name="connsiteY118" fmla="*/ 5743574 h 7818028"/>
                  <a:gd name="connsiteX119" fmla="*/ 981075 w 4562517"/>
                  <a:gd name="connsiteY119" fmla="*/ 5857874 h 7818028"/>
                  <a:gd name="connsiteX120" fmla="*/ 1219200 w 4562517"/>
                  <a:gd name="connsiteY120" fmla="*/ 5905499 h 7818028"/>
                  <a:gd name="connsiteX121" fmla="*/ 1295400 w 4562517"/>
                  <a:gd name="connsiteY121" fmla="*/ 6038849 h 7818028"/>
                  <a:gd name="connsiteX122" fmla="*/ 1343025 w 4562517"/>
                  <a:gd name="connsiteY122" fmla="*/ 5953124 h 7818028"/>
                  <a:gd name="connsiteX123" fmla="*/ 1495425 w 4562517"/>
                  <a:gd name="connsiteY123" fmla="*/ 6076949 h 7818028"/>
                  <a:gd name="connsiteX124" fmla="*/ 1609725 w 4562517"/>
                  <a:gd name="connsiteY124" fmla="*/ 6181724 h 7818028"/>
                  <a:gd name="connsiteX125" fmla="*/ 1743075 w 4562517"/>
                  <a:gd name="connsiteY125" fmla="*/ 6353174 h 7818028"/>
                  <a:gd name="connsiteX126" fmla="*/ 1838325 w 4562517"/>
                  <a:gd name="connsiteY126" fmla="*/ 6391274 h 7818028"/>
                  <a:gd name="connsiteX127" fmla="*/ 1914525 w 4562517"/>
                  <a:gd name="connsiteY127" fmla="*/ 6400799 h 7818028"/>
                  <a:gd name="connsiteX128" fmla="*/ 2057400 w 4562517"/>
                  <a:gd name="connsiteY128" fmla="*/ 6486524 h 7818028"/>
                  <a:gd name="connsiteX129" fmla="*/ 2057400 w 4562517"/>
                  <a:gd name="connsiteY129" fmla="*/ 6629399 h 7818028"/>
                  <a:gd name="connsiteX130" fmla="*/ 2124075 w 4562517"/>
                  <a:gd name="connsiteY130" fmla="*/ 6648449 h 7818028"/>
                  <a:gd name="connsiteX131" fmla="*/ 2209800 w 4562517"/>
                  <a:gd name="connsiteY131" fmla="*/ 6677024 h 7818028"/>
                  <a:gd name="connsiteX132" fmla="*/ 2352675 w 4562517"/>
                  <a:gd name="connsiteY132" fmla="*/ 6915149 h 7818028"/>
                  <a:gd name="connsiteX133" fmla="*/ 2457450 w 4562517"/>
                  <a:gd name="connsiteY133" fmla="*/ 7000874 h 7818028"/>
                  <a:gd name="connsiteX134" fmla="*/ 2533650 w 4562517"/>
                  <a:gd name="connsiteY134" fmla="*/ 7219949 h 7818028"/>
                  <a:gd name="connsiteX135" fmla="*/ 2543175 w 4562517"/>
                  <a:gd name="connsiteY135" fmla="*/ 7486649 h 7818028"/>
                  <a:gd name="connsiteX136" fmla="*/ 2600325 w 4562517"/>
                  <a:gd name="connsiteY136" fmla="*/ 7581899 h 7818028"/>
                  <a:gd name="connsiteX137" fmla="*/ 2638425 w 4562517"/>
                  <a:gd name="connsiteY137" fmla="*/ 7667624 h 7818028"/>
                  <a:gd name="connsiteX138" fmla="*/ 2657475 w 4562517"/>
                  <a:gd name="connsiteY138" fmla="*/ 7658099 h 7818028"/>
                  <a:gd name="connsiteX139" fmla="*/ 2676525 w 4562517"/>
                  <a:gd name="connsiteY139" fmla="*/ 7696200 h 7818028"/>
                  <a:gd name="connsiteX140" fmla="*/ 3981451 w 4562517"/>
                  <a:gd name="connsiteY140" fmla="*/ 7810499 h 7818028"/>
                  <a:gd name="connsiteX141" fmla="*/ 4067175 w 4562517"/>
                  <a:gd name="connsiteY141" fmla="*/ 7419974 h 7818028"/>
                  <a:gd name="connsiteX142" fmla="*/ 4095751 w 4562517"/>
                  <a:gd name="connsiteY142" fmla="*/ 7391399 h 7818028"/>
                  <a:gd name="connsiteX143" fmla="*/ 4114800 w 4562517"/>
                  <a:gd name="connsiteY143" fmla="*/ 7353299 h 7818028"/>
                  <a:gd name="connsiteX144" fmla="*/ 4267201 w 4562517"/>
                  <a:gd name="connsiteY144" fmla="*/ 7210424 h 7818028"/>
                  <a:gd name="connsiteX145" fmla="*/ 4324350 w 4562517"/>
                  <a:gd name="connsiteY145" fmla="*/ 6953249 h 7818028"/>
                  <a:gd name="connsiteX146" fmla="*/ 4562475 w 4562517"/>
                  <a:gd name="connsiteY146" fmla="*/ 6829424 h 7818028"/>
                  <a:gd name="connsiteX147" fmla="*/ 4448175 w 4562517"/>
                  <a:gd name="connsiteY147" fmla="*/ 6638924 h 7818028"/>
                  <a:gd name="connsiteX148" fmla="*/ 4410075 w 4562517"/>
                  <a:gd name="connsiteY148" fmla="*/ 6496049 h 7818028"/>
                  <a:gd name="connsiteX149" fmla="*/ 4343400 w 4562517"/>
                  <a:gd name="connsiteY149" fmla="*/ 6457949 h 7818028"/>
                  <a:gd name="connsiteX150" fmla="*/ 4352924 w 4562517"/>
                  <a:gd name="connsiteY150" fmla="*/ 6276974 h 7818028"/>
                  <a:gd name="connsiteX151" fmla="*/ 4010025 w 4562517"/>
                  <a:gd name="connsiteY151" fmla="*/ 5686425 h 7818028"/>
                  <a:gd name="connsiteX152" fmla="*/ 2000250 w 4562517"/>
                  <a:gd name="connsiteY152" fmla="*/ 2714625 h 7818028"/>
                  <a:gd name="connsiteX153" fmla="*/ 2533650 w 4562517"/>
                  <a:gd name="connsiteY153" fmla="*/ 609600 h 7818028"/>
                  <a:gd name="connsiteX154" fmla="*/ 438150 w 4562517"/>
                  <a:gd name="connsiteY154" fmla="*/ 0 h 7818028"/>
                  <a:gd name="connsiteX0" fmla="*/ 438150 w 4562517"/>
                  <a:gd name="connsiteY0" fmla="*/ 0 h 7811896"/>
                  <a:gd name="connsiteX1" fmla="*/ 390525 w 4562517"/>
                  <a:gd name="connsiteY1" fmla="*/ 85725 h 7811896"/>
                  <a:gd name="connsiteX2" fmla="*/ 342900 w 4562517"/>
                  <a:gd name="connsiteY2" fmla="*/ 114300 h 7811896"/>
                  <a:gd name="connsiteX3" fmla="*/ 371475 w 4562517"/>
                  <a:gd name="connsiteY3" fmla="*/ 180975 h 7811896"/>
                  <a:gd name="connsiteX4" fmla="*/ 409575 w 4562517"/>
                  <a:gd name="connsiteY4" fmla="*/ 190500 h 7811896"/>
                  <a:gd name="connsiteX5" fmla="*/ 419100 w 4562517"/>
                  <a:gd name="connsiteY5" fmla="*/ 314325 h 7811896"/>
                  <a:gd name="connsiteX6" fmla="*/ 361950 w 4562517"/>
                  <a:gd name="connsiteY6" fmla="*/ 438150 h 7811896"/>
                  <a:gd name="connsiteX7" fmla="*/ 314325 w 4562517"/>
                  <a:gd name="connsiteY7" fmla="*/ 542925 h 7811896"/>
                  <a:gd name="connsiteX8" fmla="*/ 266700 w 4562517"/>
                  <a:gd name="connsiteY8" fmla="*/ 609600 h 7811896"/>
                  <a:gd name="connsiteX9" fmla="*/ 238125 w 4562517"/>
                  <a:gd name="connsiteY9" fmla="*/ 695325 h 7811896"/>
                  <a:gd name="connsiteX10" fmla="*/ 200025 w 4562517"/>
                  <a:gd name="connsiteY10" fmla="*/ 733425 h 7811896"/>
                  <a:gd name="connsiteX11" fmla="*/ 228600 w 4562517"/>
                  <a:gd name="connsiteY11" fmla="*/ 800100 h 7811896"/>
                  <a:gd name="connsiteX12" fmla="*/ 142875 w 4562517"/>
                  <a:gd name="connsiteY12" fmla="*/ 885825 h 7811896"/>
                  <a:gd name="connsiteX13" fmla="*/ 76200 w 4562517"/>
                  <a:gd name="connsiteY13" fmla="*/ 904875 h 7811896"/>
                  <a:gd name="connsiteX14" fmla="*/ 9525 w 4562517"/>
                  <a:gd name="connsiteY14" fmla="*/ 1038225 h 7811896"/>
                  <a:gd name="connsiteX15" fmla="*/ 0 w 4562517"/>
                  <a:gd name="connsiteY15" fmla="*/ 1076325 h 7811896"/>
                  <a:gd name="connsiteX16" fmla="*/ 0 w 4562517"/>
                  <a:gd name="connsiteY16" fmla="*/ 1133475 h 7811896"/>
                  <a:gd name="connsiteX17" fmla="*/ 19050 w 4562517"/>
                  <a:gd name="connsiteY17" fmla="*/ 1228725 h 7811896"/>
                  <a:gd name="connsiteX18" fmla="*/ 142875 w 4562517"/>
                  <a:gd name="connsiteY18" fmla="*/ 1457325 h 7811896"/>
                  <a:gd name="connsiteX19" fmla="*/ 142875 w 4562517"/>
                  <a:gd name="connsiteY19" fmla="*/ 1571625 h 7811896"/>
                  <a:gd name="connsiteX20" fmla="*/ 161925 w 4562517"/>
                  <a:gd name="connsiteY20" fmla="*/ 1724025 h 7811896"/>
                  <a:gd name="connsiteX21" fmla="*/ 114300 w 4562517"/>
                  <a:gd name="connsiteY21" fmla="*/ 1819275 h 7811896"/>
                  <a:gd name="connsiteX22" fmla="*/ 38100 w 4562517"/>
                  <a:gd name="connsiteY22" fmla="*/ 1943100 h 7811896"/>
                  <a:gd name="connsiteX23" fmla="*/ 85725 w 4562517"/>
                  <a:gd name="connsiteY23" fmla="*/ 2057400 h 7811896"/>
                  <a:gd name="connsiteX24" fmla="*/ 38100 w 4562517"/>
                  <a:gd name="connsiteY24" fmla="*/ 2162175 h 7811896"/>
                  <a:gd name="connsiteX25" fmla="*/ 28575 w 4562517"/>
                  <a:gd name="connsiteY25" fmla="*/ 2200275 h 7811896"/>
                  <a:gd name="connsiteX26" fmla="*/ 85725 w 4562517"/>
                  <a:gd name="connsiteY26" fmla="*/ 2333625 h 7811896"/>
                  <a:gd name="connsiteX27" fmla="*/ 152400 w 4562517"/>
                  <a:gd name="connsiteY27" fmla="*/ 2438400 h 7811896"/>
                  <a:gd name="connsiteX28" fmla="*/ 180975 w 4562517"/>
                  <a:gd name="connsiteY28" fmla="*/ 2495550 h 7811896"/>
                  <a:gd name="connsiteX29" fmla="*/ 209550 w 4562517"/>
                  <a:gd name="connsiteY29" fmla="*/ 2581275 h 7811896"/>
                  <a:gd name="connsiteX30" fmla="*/ 285750 w 4562517"/>
                  <a:gd name="connsiteY30" fmla="*/ 2667000 h 7811896"/>
                  <a:gd name="connsiteX31" fmla="*/ 247650 w 4562517"/>
                  <a:gd name="connsiteY31" fmla="*/ 2743200 h 7811896"/>
                  <a:gd name="connsiteX32" fmla="*/ 314325 w 4562517"/>
                  <a:gd name="connsiteY32" fmla="*/ 2828925 h 7811896"/>
                  <a:gd name="connsiteX33" fmla="*/ 323850 w 4562517"/>
                  <a:gd name="connsiteY33" fmla="*/ 2914650 h 7811896"/>
                  <a:gd name="connsiteX34" fmla="*/ 304800 w 4562517"/>
                  <a:gd name="connsiteY34" fmla="*/ 2962275 h 7811896"/>
                  <a:gd name="connsiteX35" fmla="*/ 266700 w 4562517"/>
                  <a:gd name="connsiteY35" fmla="*/ 2914650 h 7811896"/>
                  <a:gd name="connsiteX36" fmla="*/ 238125 w 4562517"/>
                  <a:gd name="connsiteY36" fmla="*/ 2895600 h 7811896"/>
                  <a:gd name="connsiteX37" fmla="*/ 428625 w 4562517"/>
                  <a:gd name="connsiteY37" fmla="*/ 3105150 h 7811896"/>
                  <a:gd name="connsiteX38" fmla="*/ 466725 w 4562517"/>
                  <a:gd name="connsiteY38" fmla="*/ 3057525 h 7811896"/>
                  <a:gd name="connsiteX39" fmla="*/ 495300 w 4562517"/>
                  <a:gd name="connsiteY39" fmla="*/ 2981325 h 7811896"/>
                  <a:gd name="connsiteX40" fmla="*/ 523875 w 4562517"/>
                  <a:gd name="connsiteY40" fmla="*/ 2914650 h 7811896"/>
                  <a:gd name="connsiteX41" fmla="*/ 619125 w 4562517"/>
                  <a:gd name="connsiteY41" fmla="*/ 2914650 h 7811896"/>
                  <a:gd name="connsiteX42" fmla="*/ 647700 w 4562517"/>
                  <a:gd name="connsiteY42" fmla="*/ 2952750 h 7811896"/>
                  <a:gd name="connsiteX43" fmla="*/ 647700 w 4562517"/>
                  <a:gd name="connsiteY43" fmla="*/ 3009900 h 7811896"/>
                  <a:gd name="connsiteX44" fmla="*/ 742950 w 4562517"/>
                  <a:gd name="connsiteY44" fmla="*/ 3009900 h 7811896"/>
                  <a:gd name="connsiteX45" fmla="*/ 771525 w 4562517"/>
                  <a:gd name="connsiteY45" fmla="*/ 2981325 h 7811896"/>
                  <a:gd name="connsiteX46" fmla="*/ 847725 w 4562517"/>
                  <a:gd name="connsiteY46" fmla="*/ 3067050 h 7811896"/>
                  <a:gd name="connsiteX47" fmla="*/ 885825 w 4562517"/>
                  <a:gd name="connsiteY47" fmla="*/ 3038475 h 7811896"/>
                  <a:gd name="connsiteX48" fmla="*/ 971550 w 4562517"/>
                  <a:gd name="connsiteY48" fmla="*/ 2990850 h 7811896"/>
                  <a:gd name="connsiteX49" fmla="*/ 981075 w 4562517"/>
                  <a:gd name="connsiteY49" fmla="*/ 3067050 h 7811896"/>
                  <a:gd name="connsiteX50" fmla="*/ 1028700 w 4562517"/>
                  <a:gd name="connsiteY50" fmla="*/ 3114675 h 7811896"/>
                  <a:gd name="connsiteX51" fmla="*/ 1076325 w 4562517"/>
                  <a:gd name="connsiteY51" fmla="*/ 3171825 h 7811896"/>
                  <a:gd name="connsiteX52" fmla="*/ 1076325 w 4562517"/>
                  <a:gd name="connsiteY52" fmla="*/ 3171825 h 7811896"/>
                  <a:gd name="connsiteX53" fmla="*/ 1095375 w 4562517"/>
                  <a:gd name="connsiteY53" fmla="*/ 3248025 h 7811896"/>
                  <a:gd name="connsiteX54" fmla="*/ 1038225 w 4562517"/>
                  <a:gd name="connsiteY54" fmla="*/ 3248025 h 7811896"/>
                  <a:gd name="connsiteX55" fmla="*/ 971550 w 4562517"/>
                  <a:gd name="connsiteY55" fmla="*/ 3190875 h 7811896"/>
                  <a:gd name="connsiteX56" fmla="*/ 990600 w 4562517"/>
                  <a:gd name="connsiteY56" fmla="*/ 3162300 h 7811896"/>
                  <a:gd name="connsiteX57" fmla="*/ 962025 w 4562517"/>
                  <a:gd name="connsiteY57" fmla="*/ 3143250 h 7811896"/>
                  <a:gd name="connsiteX58" fmla="*/ 923925 w 4562517"/>
                  <a:gd name="connsiteY58" fmla="*/ 3181350 h 7811896"/>
                  <a:gd name="connsiteX59" fmla="*/ 800100 w 4562517"/>
                  <a:gd name="connsiteY59" fmla="*/ 3143250 h 7811896"/>
                  <a:gd name="connsiteX60" fmla="*/ 742950 w 4562517"/>
                  <a:gd name="connsiteY60" fmla="*/ 3105150 h 7811896"/>
                  <a:gd name="connsiteX61" fmla="*/ 676275 w 4562517"/>
                  <a:gd name="connsiteY61" fmla="*/ 3105150 h 7811896"/>
                  <a:gd name="connsiteX62" fmla="*/ 619125 w 4562517"/>
                  <a:gd name="connsiteY62" fmla="*/ 3086100 h 7811896"/>
                  <a:gd name="connsiteX63" fmla="*/ 552450 w 4562517"/>
                  <a:gd name="connsiteY63" fmla="*/ 3076575 h 7811896"/>
                  <a:gd name="connsiteX64" fmla="*/ 561975 w 4562517"/>
                  <a:gd name="connsiteY64" fmla="*/ 3152775 h 7811896"/>
                  <a:gd name="connsiteX65" fmla="*/ 590550 w 4562517"/>
                  <a:gd name="connsiteY65" fmla="*/ 3200400 h 7811896"/>
                  <a:gd name="connsiteX66" fmla="*/ 590550 w 4562517"/>
                  <a:gd name="connsiteY66" fmla="*/ 3257550 h 7811896"/>
                  <a:gd name="connsiteX67" fmla="*/ 638175 w 4562517"/>
                  <a:gd name="connsiteY67" fmla="*/ 3314700 h 7811896"/>
                  <a:gd name="connsiteX68" fmla="*/ 609600 w 4562517"/>
                  <a:gd name="connsiteY68" fmla="*/ 3400425 h 7811896"/>
                  <a:gd name="connsiteX69" fmla="*/ 657225 w 4562517"/>
                  <a:gd name="connsiteY69" fmla="*/ 3476625 h 7811896"/>
                  <a:gd name="connsiteX70" fmla="*/ 695325 w 4562517"/>
                  <a:gd name="connsiteY70" fmla="*/ 3514725 h 7811896"/>
                  <a:gd name="connsiteX71" fmla="*/ 695325 w 4562517"/>
                  <a:gd name="connsiteY71" fmla="*/ 3514725 h 7811896"/>
                  <a:gd name="connsiteX72" fmla="*/ 571500 w 4562517"/>
                  <a:gd name="connsiteY72" fmla="*/ 3514725 h 7811896"/>
                  <a:gd name="connsiteX73" fmla="*/ 542925 w 4562517"/>
                  <a:gd name="connsiteY73" fmla="*/ 3419475 h 7811896"/>
                  <a:gd name="connsiteX74" fmla="*/ 504825 w 4562517"/>
                  <a:gd name="connsiteY74" fmla="*/ 3390900 h 7811896"/>
                  <a:gd name="connsiteX75" fmla="*/ 476250 w 4562517"/>
                  <a:gd name="connsiteY75" fmla="*/ 3343275 h 7811896"/>
                  <a:gd name="connsiteX76" fmla="*/ 476250 w 4562517"/>
                  <a:gd name="connsiteY76" fmla="*/ 3228975 h 7811896"/>
                  <a:gd name="connsiteX77" fmla="*/ 438150 w 4562517"/>
                  <a:gd name="connsiteY77" fmla="*/ 3190875 h 7811896"/>
                  <a:gd name="connsiteX78" fmla="*/ 447675 w 4562517"/>
                  <a:gd name="connsiteY78" fmla="*/ 3286125 h 7811896"/>
                  <a:gd name="connsiteX79" fmla="*/ 400050 w 4562517"/>
                  <a:gd name="connsiteY79" fmla="*/ 3371850 h 7811896"/>
                  <a:gd name="connsiteX80" fmla="*/ 409575 w 4562517"/>
                  <a:gd name="connsiteY80" fmla="*/ 3400425 h 7811896"/>
                  <a:gd name="connsiteX81" fmla="*/ 419100 w 4562517"/>
                  <a:gd name="connsiteY81" fmla="*/ 3429000 h 7811896"/>
                  <a:gd name="connsiteX82" fmla="*/ 419100 w 4562517"/>
                  <a:gd name="connsiteY82" fmla="*/ 3505200 h 7811896"/>
                  <a:gd name="connsiteX83" fmla="*/ 400050 w 4562517"/>
                  <a:gd name="connsiteY83" fmla="*/ 3600450 h 7811896"/>
                  <a:gd name="connsiteX84" fmla="*/ 428625 w 4562517"/>
                  <a:gd name="connsiteY84" fmla="*/ 3686175 h 7811896"/>
                  <a:gd name="connsiteX85" fmla="*/ 504825 w 4562517"/>
                  <a:gd name="connsiteY85" fmla="*/ 3810000 h 7811896"/>
                  <a:gd name="connsiteX86" fmla="*/ 590550 w 4562517"/>
                  <a:gd name="connsiteY86" fmla="*/ 3838575 h 7811896"/>
                  <a:gd name="connsiteX87" fmla="*/ 657225 w 4562517"/>
                  <a:gd name="connsiteY87" fmla="*/ 3876675 h 7811896"/>
                  <a:gd name="connsiteX88" fmla="*/ 666750 w 4562517"/>
                  <a:gd name="connsiteY88" fmla="*/ 3990975 h 7811896"/>
                  <a:gd name="connsiteX89" fmla="*/ 666750 w 4562517"/>
                  <a:gd name="connsiteY89" fmla="*/ 4057650 h 7811896"/>
                  <a:gd name="connsiteX90" fmla="*/ 657225 w 4562517"/>
                  <a:gd name="connsiteY90" fmla="*/ 4124325 h 7811896"/>
                  <a:gd name="connsiteX91" fmla="*/ 590550 w 4562517"/>
                  <a:gd name="connsiteY91" fmla="*/ 4152900 h 7811896"/>
                  <a:gd name="connsiteX92" fmla="*/ 504825 w 4562517"/>
                  <a:gd name="connsiteY92" fmla="*/ 4152900 h 7811896"/>
                  <a:gd name="connsiteX93" fmla="*/ 514350 w 4562517"/>
                  <a:gd name="connsiteY93" fmla="*/ 4229100 h 7811896"/>
                  <a:gd name="connsiteX94" fmla="*/ 514350 w 4562517"/>
                  <a:gd name="connsiteY94" fmla="*/ 4305300 h 7811896"/>
                  <a:gd name="connsiteX95" fmla="*/ 542925 w 4562517"/>
                  <a:gd name="connsiteY95" fmla="*/ 4410075 h 7811896"/>
                  <a:gd name="connsiteX96" fmla="*/ 666750 w 4562517"/>
                  <a:gd name="connsiteY96" fmla="*/ 4514850 h 7811896"/>
                  <a:gd name="connsiteX97" fmla="*/ 647700 w 4562517"/>
                  <a:gd name="connsiteY97" fmla="*/ 4581525 h 7811896"/>
                  <a:gd name="connsiteX98" fmla="*/ 695325 w 4562517"/>
                  <a:gd name="connsiteY98" fmla="*/ 4638675 h 7811896"/>
                  <a:gd name="connsiteX99" fmla="*/ 685800 w 4562517"/>
                  <a:gd name="connsiteY99" fmla="*/ 4724400 h 7811896"/>
                  <a:gd name="connsiteX100" fmla="*/ 714375 w 4562517"/>
                  <a:gd name="connsiteY100" fmla="*/ 4781550 h 7811896"/>
                  <a:gd name="connsiteX101" fmla="*/ 723900 w 4562517"/>
                  <a:gd name="connsiteY101" fmla="*/ 4848225 h 7811896"/>
                  <a:gd name="connsiteX102" fmla="*/ 790575 w 4562517"/>
                  <a:gd name="connsiteY102" fmla="*/ 4914900 h 7811896"/>
                  <a:gd name="connsiteX103" fmla="*/ 809625 w 4562517"/>
                  <a:gd name="connsiteY103" fmla="*/ 4972050 h 7811896"/>
                  <a:gd name="connsiteX104" fmla="*/ 847725 w 4562517"/>
                  <a:gd name="connsiteY104" fmla="*/ 5057775 h 7811896"/>
                  <a:gd name="connsiteX105" fmla="*/ 885825 w 4562517"/>
                  <a:gd name="connsiteY105" fmla="*/ 5114925 h 7811896"/>
                  <a:gd name="connsiteX106" fmla="*/ 933450 w 4562517"/>
                  <a:gd name="connsiteY106" fmla="*/ 5153025 h 7811896"/>
                  <a:gd name="connsiteX107" fmla="*/ 942975 w 4562517"/>
                  <a:gd name="connsiteY107" fmla="*/ 5200650 h 7811896"/>
                  <a:gd name="connsiteX108" fmla="*/ 942975 w 4562517"/>
                  <a:gd name="connsiteY108" fmla="*/ 5200650 h 7811896"/>
                  <a:gd name="connsiteX109" fmla="*/ 857250 w 4562517"/>
                  <a:gd name="connsiteY109" fmla="*/ 5267325 h 7811896"/>
                  <a:gd name="connsiteX110" fmla="*/ 952500 w 4562517"/>
                  <a:gd name="connsiteY110" fmla="*/ 5305425 h 7811896"/>
                  <a:gd name="connsiteX111" fmla="*/ 1019175 w 4562517"/>
                  <a:gd name="connsiteY111" fmla="*/ 5362575 h 7811896"/>
                  <a:gd name="connsiteX112" fmla="*/ 981075 w 4562517"/>
                  <a:gd name="connsiteY112" fmla="*/ 5448300 h 7811896"/>
                  <a:gd name="connsiteX113" fmla="*/ 923925 w 4562517"/>
                  <a:gd name="connsiteY113" fmla="*/ 5486400 h 7811896"/>
                  <a:gd name="connsiteX114" fmla="*/ 952500 w 4562517"/>
                  <a:gd name="connsiteY114" fmla="*/ 5572125 h 7811896"/>
                  <a:gd name="connsiteX115" fmla="*/ 933450 w 4562517"/>
                  <a:gd name="connsiteY115" fmla="*/ 5667375 h 7811896"/>
                  <a:gd name="connsiteX116" fmla="*/ 933450 w 4562517"/>
                  <a:gd name="connsiteY116" fmla="*/ 5667375 h 7811896"/>
                  <a:gd name="connsiteX117" fmla="*/ 866775 w 4562517"/>
                  <a:gd name="connsiteY117" fmla="*/ 5648324 h 7811896"/>
                  <a:gd name="connsiteX118" fmla="*/ 933450 w 4562517"/>
                  <a:gd name="connsiteY118" fmla="*/ 5743574 h 7811896"/>
                  <a:gd name="connsiteX119" fmla="*/ 981075 w 4562517"/>
                  <a:gd name="connsiteY119" fmla="*/ 5857874 h 7811896"/>
                  <a:gd name="connsiteX120" fmla="*/ 1219200 w 4562517"/>
                  <a:gd name="connsiteY120" fmla="*/ 5905499 h 7811896"/>
                  <a:gd name="connsiteX121" fmla="*/ 1295400 w 4562517"/>
                  <a:gd name="connsiteY121" fmla="*/ 6038849 h 7811896"/>
                  <a:gd name="connsiteX122" fmla="*/ 1343025 w 4562517"/>
                  <a:gd name="connsiteY122" fmla="*/ 5953124 h 7811896"/>
                  <a:gd name="connsiteX123" fmla="*/ 1495425 w 4562517"/>
                  <a:gd name="connsiteY123" fmla="*/ 6076949 h 7811896"/>
                  <a:gd name="connsiteX124" fmla="*/ 1609725 w 4562517"/>
                  <a:gd name="connsiteY124" fmla="*/ 6181724 h 7811896"/>
                  <a:gd name="connsiteX125" fmla="*/ 1743075 w 4562517"/>
                  <a:gd name="connsiteY125" fmla="*/ 6353174 h 7811896"/>
                  <a:gd name="connsiteX126" fmla="*/ 1838325 w 4562517"/>
                  <a:gd name="connsiteY126" fmla="*/ 6391274 h 7811896"/>
                  <a:gd name="connsiteX127" fmla="*/ 1914525 w 4562517"/>
                  <a:gd name="connsiteY127" fmla="*/ 6400799 h 7811896"/>
                  <a:gd name="connsiteX128" fmla="*/ 2057400 w 4562517"/>
                  <a:gd name="connsiteY128" fmla="*/ 6486524 h 7811896"/>
                  <a:gd name="connsiteX129" fmla="*/ 2057400 w 4562517"/>
                  <a:gd name="connsiteY129" fmla="*/ 6629399 h 7811896"/>
                  <a:gd name="connsiteX130" fmla="*/ 2124075 w 4562517"/>
                  <a:gd name="connsiteY130" fmla="*/ 6648449 h 7811896"/>
                  <a:gd name="connsiteX131" fmla="*/ 2209800 w 4562517"/>
                  <a:gd name="connsiteY131" fmla="*/ 6677024 h 7811896"/>
                  <a:gd name="connsiteX132" fmla="*/ 2352675 w 4562517"/>
                  <a:gd name="connsiteY132" fmla="*/ 6915149 h 7811896"/>
                  <a:gd name="connsiteX133" fmla="*/ 2457450 w 4562517"/>
                  <a:gd name="connsiteY133" fmla="*/ 7000874 h 7811896"/>
                  <a:gd name="connsiteX134" fmla="*/ 2533650 w 4562517"/>
                  <a:gd name="connsiteY134" fmla="*/ 7219949 h 7811896"/>
                  <a:gd name="connsiteX135" fmla="*/ 2543175 w 4562517"/>
                  <a:gd name="connsiteY135" fmla="*/ 7486649 h 7811896"/>
                  <a:gd name="connsiteX136" fmla="*/ 2600325 w 4562517"/>
                  <a:gd name="connsiteY136" fmla="*/ 7581899 h 7811896"/>
                  <a:gd name="connsiteX137" fmla="*/ 2638425 w 4562517"/>
                  <a:gd name="connsiteY137" fmla="*/ 7667624 h 7811896"/>
                  <a:gd name="connsiteX138" fmla="*/ 2657475 w 4562517"/>
                  <a:gd name="connsiteY138" fmla="*/ 7658099 h 7811896"/>
                  <a:gd name="connsiteX139" fmla="*/ 2676525 w 4562517"/>
                  <a:gd name="connsiteY139" fmla="*/ 7696200 h 7811896"/>
                  <a:gd name="connsiteX140" fmla="*/ 3981451 w 4562517"/>
                  <a:gd name="connsiteY140" fmla="*/ 7810499 h 7811896"/>
                  <a:gd name="connsiteX141" fmla="*/ 4067176 w 4562517"/>
                  <a:gd name="connsiteY141" fmla="*/ 7591424 h 7811896"/>
                  <a:gd name="connsiteX142" fmla="*/ 4067175 w 4562517"/>
                  <a:gd name="connsiteY142" fmla="*/ 7419974 h 7811896"/>
                  <a:gd name="connsiteX143" fmla="*/ 4095751 w 4562517"/>
                  <a:gd name="connsiteY143" fmla="*/ 7391399 h 7811896"/>
                  <a:gd name="connsiteX144" fmla="*/ 4114800 w 4562517"/>
                  <a:gd name="connsiteY144" fmla="*/ 7353299 h 7811896"/>
                  <a:gd name="connsiteX145" fmla="*/ 4267201 w 4562517"/>
                  <a:gd name="connsiteY145" fmla="*/ 7210424 h 7811896"/>
                  <a:gd name="connsiteX146" fmla="*/ 4324350 w 4562517"/>
                  <a:gd name="connsiteY146" fmla="*/ 6953249 h 7811896"/>
                  <a:gd name="connsiteX147" fmla="*/ 4562475 w 4562517"/>
                  <a:gd name="connsiteY147" fmla="*/ 6829424 h 7811896"/>
                  <a:gd name="connsiteX148" fmla="*/ 4448175 w 4562517"/>
                  <a:gd name="connsiteY148" fmla="*/ 6638924 h 7811896"/>
                  <a:gd name="connsiteX149" fmla="*/ 4410075 w 4562517"/>
                  <a:gd name="connsiteY149" fmla="*/ 6496049 h 7811896"/>
                  <a:gd name="connsiteX150" fmla="*/ 4343400 w 4562517"/>
                  <a:gd name="connsiteY150" fmla="*/ 6457949 h 7811896"/>
                  <a:gd name="connsiteX151" fmla="*/ 4352924 w 4562517"/>
                  <a:gd name="connsiteY151" fmla="*/ 6276974 h 7811896"/>
                  <a:gd name="connsiteX152" fmla="*/ 4010025 w 4562517"/>
                  <a:gd name="connsiteY152" fmla="*/ 5686425 h 7811896"/>
                  <a:gd name="connsiteX153" fmla="*/ 2000250 w 4562517"/>
                  <a:gd name="connsiteY153" fmla="*/ 2714625 h 7811896"/>
                  <a:gd name="connsiteX154" fmla="*/ 2533650 w 4562517"/>
                  <a:gd name="connsiteY154" fmla="*/ 609600 h 7811896"/>
                  <a:gd name="connsiteX155" fmla="*/ 438150 w 4562517"/>
                  <a:gd name="connsiteY155" fmla="*/ 0 h 7811896"/>
                  <a:gd name="connsiteX0" fmla="*/ 438150 w 4562517"/>
                  <a:gd name="connsiteY0" fmla="*/ 0 h 7812275"/>
                  <a:gd name="connsiteX1" fmla="*/ 390525 w 4562517"/>
                  <a:gd name="connsiteY1" fmla="*/ 85725 h 7812275"/>
                  <a:gd name="connsiteX2" fmla="*/ 342900 w 4562517"/>
                  <a:gd name="connsiteY2" fmla="*/ 114300 h 7812275"/>
                  <a:gd name="connsiteX3" fmla="*/ 371475 w 4562517"/>
                  <a:gd name="connsiteY3" fmla="*/ 180975 h 7812275"/>
                  <a:gd name="connsiteX4" fmla="*/ 409575 w 4562517"/>
                  <a:gd name="connsiteY4" fmla="*/ 190500 h 7812275"/>
                  <a:gd name="connsiteX5" fmla="*/ 419100 w 4562517"/>
                  <a:gd name="connsiteY5" fmla="*/ 314325 h 7812275"/>
                  <a:gd name="connsiteX6" fmla="*/ 361950 w 4562517"/>
                  <a:gd name="connsiteY6" fmla="*/ 438150 h 7812275"/>
                  <a:gd name="connsiteX7" fmla="*/ 314325 w 4562517"/>
                  <a:gd name="connsiteY7" fmla="*/ 542925 h 7812275"/>
                  <a:gd name="connsiteX8" fmla="*/ 266700 w 4562517"/>
                  <a:gd name="connsiteY8" fmla="*/ 609600 h 7812275"/>
                  <a:gd name="connsiteX9" fmla="*/ 238125 w 4562517"/>
                  <a:gd name="connsiteY9" fmla="*/ 695325 h 7812275"/>
                  <a:gd name="connsiteX10" fmla="*/ 200025 w 4562517"/>
                  <a:gd name="connsiteY10" fmla="*/ 733425 h 7812275"/>
                  <a:gd name="connsiteX11" fmla="*/ 228600 w 4562517"/>
                  <a:gd name="connsiteY11" fmla="*/ 800100 h 7812275"/>
                  <a:gd name="connsiteX12" fmla="*/ 142875 w 4562517"/>
                  <a:gd name="connsiteY12" fmla="*/ 885825 h 7812275"/>
                  <a:gd name="connsiteX13" fmla="*/ 76200 w 4562517"/>
                  <a:gd name="connsiteY13" fmla="*/ 904875 h 7812275"/>
                  <a:gd name="connsiteX14" fmla="*/ 9525 w 4562517"/>
                  <a:gd name="connsiteY14" fmla="*/ 1038225 h 7812275"/>
                  <a:gd name="connsiteX15" fmla="*/ 0 w 4562517"/>
                  <a:gd name="connsiteY15" fmla="*/ 1076325 h 7812275"/>
                  <a:gd name="connsiteX16" fmla="*/ 0 w 4562517"/>
                  <a:gd name="connsiteY16" fmla="*/ 1133475 h 7812275"/>
                  <a:gd name="connsiteX17" fmla="*/ 19050 w 4562517"/>
                  <a:gd name="connsiteY17" fmla="*/ 1228725 h 7812275"/>
                  <a:gd name="connsiteX18" fmla="*/ 142875 w 4562517"/>
                  <a:gd name="connsiteY18" fmla="*/ 1457325 h 7812275"/>
                  <a:gd name="connsiteX19" fmla="*/ 142875 w 4562517"/>
                  <a:gd name="connsiteY19" fmla="*/ 1571625 h 7812275"/>
                  <a:gd name="connsiteX20" fmla="*/ 161925 w 4562517"/>
                  <a:gd name="connsiteY20" fmla="*/ 1724025 h 7812275"/>
                  <a:gd name="connsiteX21" fmla="*/ 114300 w 4562517"/>
                  <a:gd name="connsiteY21" fmla="*/ 1819275 h 7812275"/>
                  <a:gd name="connsiteX22" fmla="*/ 38100 w 4562517"/>
                  <a:gd name="connsiteY22" fmla="*/ 1943100 h 7812275"/>
                  <a:gd name="connsiteX23" fmla="*/ 85725 w 4562517"/>
                  <a:gd name="connsiteY23" fmla="*/ 2057400 h 7812275"/>
                  <a:gd name="connsiteX24" fmla="*/ 38100 w 4562517"/>
                  <a:gd name="connsiteY24" fmla="*/ 2162175 h 7812275"/>
                  <a:gd name="connsiteX25" fmla="*/ 28575 w 4562517"/>
                  <a:gd name="connsiteY25" fmla="*/ 2200275 h 7812275"/>
                  <a:gd name="connsiteX26" fmla="*/ 85725 w 4562517"/>
                  <a:gd name="connsiteY26" fmla="*/ 2333625 h 7812275"/>
                  <a:gd name="connsiteX27" fmla="*/ 152400 w 4562517"/>
                  <a:gd name="connsiteY27" fmla="*/ 2438400 h 7812275"/>
                  <a:gd name="connsiteX28" fmla="*/ 180975 w 4562517"/>
                  <a:gd name="connsiteY28" fmla="*/ 2495550 h 7812275"/>
                  <a:gd name="connsiteX29" fmla="*/ 209550 w 4562517"/>
                  <a:gd name="connsiteY29" fmla="*/ 2581275 h 7812275"/>
                  <a:gd name="connsiteX30" fmla="*/ 285750 w 4562517"/>
                  <a:gd name="connsiteY30" fmla="*/ 2667000 h 7812275"/>
                  <a:gd name="connsiteX31" fmla="*/ 247650 w 4562517"/>
                  <a:gd name="connsiteY31" fmla="*/ 2743200 h 7812275"/>
                  <a:gd name="connsiteX32" fmla="*/ 314325 w 4562517"/>
                  <a:gd name="connsiteY32" fmla="*/ 2828925 h 7812275"/>
                  <a:gd name="connsiteX33" fmla="*/ 323850 w 4562517"/>
                  <a:gd name="connsiteY33" fmla="*/ 2914650 h 7812275"/>
                  <a:gd name="connsiteX34" fmla="*/ 304800 w 4562517"/>
                  <a:gd name="connsiteY34" fmla="*/ 2962275 h 7812275"/>
                  <a:gd name="connsiteX35" fmla="*/ 266700 w 4562517"/>
                  <a:gd name="connsiteY35" fmla="*/ 2914650 h 7812275"/>
                  <a:gd name="connsiteX36" fmla="*/ 238125 w 4562517"/>
                  <a:gd name="connsiteY36" fmla="*/ 2895600 h 7812275"/>
                  <a:gd name="connsiteX37" fmla="*/ 428625 w 4562517"/>
                  <a:gd name="connsiteY37" fmla="*/ 3105150 h 7812275"/>
                  <a:gd name="connsiteX38" fmla="*/ 466725 w 4562517"/>
                  <a:gd name="connsiteY38" fmla="*/ 3057525 h 7812275"/>
                  <a:gd name="connsiteX39" fmla="*/ 495300 w 4562517"/>
                  <a:gd name="connsiteY39" fmla="*/ 2981325 h 7812275"/>
                  <a:gd name="connsiteX40" fmla="*/ 523875 w 4562517"/>
                  <a:gd name="connsiteY40" fmla="*/ 2914650 h 7812275"/>
                  <a:gd name="connsiteX41" fmla="*/ 619125 w 4562517"/>
                  <a:gd name="connsiteY41" fmla="*/ 2914650 h 7812275"/>
                  <a:gd name="connsiteX42" fmla="*/ 647700 w 4562517"/>
                  <a:gd name="connsiteY42" fmla="*/ 2952750 h 7812275"/>
                  <a:gd name="connsiteX43" fmla="*/ 647700 w 4562517"/>
                  <a:gd name="connsiteY43" fmla="*/ 3009900 h 7812275"/>
                  <a:gd name="connsiteX44" fmla="*/ 742950 w 4562517"/>
                  <a:gd name="connsiteY44" fmla="*/ 3009900 h 7812275"/>
                  <a:gd name="connsiteX45" fmla="*/ 771525 w 4562517"/>
                  <a:gd name="connsiteY45" fmla="*/ 2981325 h 7812275"/>
                  <a:gd name="connsiteX46" fmla="*/ 847725 w 4562517"/>
                  <a:gd name="connsiteY46" fmla="*/ 3067050 h 7812275"/>
                  <a:gd name="connsiteX47" fmla="*/ 885825 w 4562517"/>
                  <a:gd name="connsiteY47" fmla="*/ 3038475 h 7812275"/>
                  <a:gd name="connsiteX48" fmla="*/ 971550 w 4562517"/>
                  <a:gd name="connsiteY48" fmla="*/ 2990850 h 7812275"/>
                  <a:gd name="connsiteX49" fmla="*/ 981075 w 4562517"/>
                  <a:gd name="connsiteY49" fmla="*/ 3067050 h 7812275"/>
                  <a:gd name="connsiteX50" fmla="*/ 1028700 w 4562517"/>
                  <a:gd name="connsiteY50" fmla="*/ 3114675 h 7812275"/>
                  <a:gd name="connsiteX51" fmla="*/ 1076325 w 4562517"/>
                  <a:gd name="connsiteY51" fmla="*/ 3171825 h 7812275"/>
                  <a:gd name="connsiteX52" fmla="*/ 1076325 w 4562517"/>
                  <a:gd name="connsiteY52" fmla="*/ 3171825 h 7812275"/>
                  <a:gd name="connsiteX53" fmla="*/ 1095375 w 4562517"/>
                  <a:gd name="connsiteY53" fmla="*/ 3248025 h 7812275"/>
                  <a:gd name="connsiteX54" fmla="*/ 1038225 w 4562517"/>
                  <a:gd name="connsiteY54" fmla="*/ 3248025 h 7812275"/>
                  <a:gd name="connsiteX55" fmla="*/ 971550 w 4562517"/>
                  <a:gd name="connsiteY55" fmla="*/ 3190875 h 7812275"/>
                  <a:gd name="connsiteX56" fmla="*/ 990600 w 4562517"/>
                  <a:gd name="connsiteY56" fmla="*/ 3162300 h 7812275"/>
                  <a:gd name="connsiteX57" fmla="*/ 962025 w 4562517"/>
                  <a:gd name="connsiteY57" fmla="*/ 3143250 h 7812275"/>
                  <a:gd name="connsiteX58" fmla="*/ 923925 w 4562517"/>
                  <a:gd name="connsiteY58" fmla="*/ 3181350 h 7812275"/>
                  <a:gd name="connsiteX59" fmla="*/ 800100 w 4562517"/>
                  <a:gd name="connsiteY59" fmla="*/ 3143250 h 7812275"/>
                  <a:gd name="connsiteX60" fmla="*/ 742950 w 4562517"/>
                  <a:gd name="connsiteY60" fmla="*/ 3105150 h 7812275"/>
                  <a:gd name="connsiteX61" fmla="*/ 676275 w 4562517"/>
                  <a:gd name="connsiteY61" fmla="*/ 3105150 h 7812275"/>
                  <a:gd name="connsiteX62" fmla="*/ 619125 w 4562517"/>
                  <a:gd name="connsiteY62" fmla="*/ 3086100 h 7812275"/>
                  <a:gd name="connsiteX63" fmla="*/ 552450 w 4562517"/>
                  <a:gd name="connsiteY63" fmla="*/ 3076575 h 7812275"/>
                  <a:gd name="connsiteX64" fmla="*/ 561975 w 4562517"/>
                  <a:gd name="connsiteY64" fmla="*/ 3152775 h 7812275"/>
                  <a:gd name="connsiteX65" fmla="*/ 590550 w 4562517"/>
                  <a:gd name="connsiteY65" fmla="*/ 3200400 h 7812275"/>
                  <a:gd name="connsiteX66" fmla="*/ 590550 w 4562517"/>
                  <a:gd name="connsiteY66" fmla="*/ 3257550 h 7812275"/>
                  <a:gd name="connsiteX67" fmla="*/ 638175 w 4562517"/>
                  <a:gd name="connsiteY67" fmla="*/ 3314700 h 7812275"/>
                  <a:gd name="connsiteX68" fmla="*/ 609600 w 4562517"/>
                  <a:gd name="connsiteY68" fmla="*/ 3400425 h 7812275"/>
                  <a:gd name="connsiteX69" fmla="*/ 657225 w 4562517"/>
                  <a:gd name="connsiteY69" fmla="*/ 3476625 h 7812275"/>
                  <a:gd name="connsiteX70" fmla="*/ 695325 w 4562517"/>
                  <a:gd name="connsiteY70" fmla="*/ 3514725 h 7812275"/>
                  <a:gd name="connsiteX71" fmla="*/ 695325 w 4562517"/>
                  <a:gd name="connsiteY71" fmla="*/ 3514725 h 7812275"/>
                  <a:gd name="connsiteX72" fmla="*/ 571500 w 4562517"/>
                  <a:gd name="connsiteY72" fmla="*/ 3514725 h 7812275"/>
                  <a:gd name="connsiteX73" fmla="*/ 542925 w 4562517"/>
                  <a:gd name="connsiteY73" fmla="*/ 3419475 h 7812275"/>
                  <a:gd name="connsiteX74" fmla="*/ 504825 w 4562517"/>
                  <a:gd name="connsiteY74" fmla="*/ 3390900 h 7812275"/>
                  <a:gd name="connsiteX75" fmla="*/ 476250 w 4562517"/>
                  <a:gd name="connsiteY75" fmla="*/ 3343275 h 7812275"/>
                  <a:gd name="connsiteX76" fmla="*/ 476250 w 4562517"/>
                  <a:gd name="connsiteY76" fmla="*/ 3228975 h 7812275"/>
                  <a:gd name="connsiteX77" fmla="*/ 438150 w 4562517"/>
                  <a:gd name="connsiteY77" fmla="*/ 3190875 h 7812275"/>
                  <a:gd name="connsiteX78" fmla="*/ 447675 w 4562517"/>
                  <a:gd name="connsiteY78" fmla="*/ 3286125 h 7812275"/>
                  <a:gd name="connsiteX79" fmla="*/ 400050 w 4562517"/>
                  <a:gd name="connsiteY79" fmla="*/ 3371850 h 7812275"/>
                  <a:gd name="connsiteX80" fmla="*/ 409575 w 4562517"/>
                  <a:gd name="connsiteY80" fmla="*/ 3400425 h 7812275"/>
                  <a:gd name="connsiteX81" fmla="*/ 419100 w 4562517"/>
                  <a:gd name="connsiteY81" fmla="*/ 3429000 h 7812275"/>
                  <a:gd name="connsiteX82" fmla="*/ 419100 w 4562517"/>
                  <a:gd name="connsiteY82" fmla="*/ 3505200 h 7812275"/>
                  <a:gd name="connsiteX83" fmla="*/ 400050 w 4562517"/>
                  <a:gd name="connsiteY83" fmla="*/ 3600450 h 7812275"/>
                  <a:gd name="connsiteX84" fmla="*/ 428625 w 4562517"/>
                  <a:gd name="connsiteY84" fmla="*/ 3686175 h 7812275"/>
                  <a:gd name="connsiteX85" fmla="*/ 504825 w 4562517"/>
                  <a:gd name="connsiteY85" fmla="*/ 3810000 h 7812275"/>
                  <a:gd name="connsiteX86" fmla="*/ 590550 w 4562517"/>
                  <a:gd name="connsiteY86" fmla="*/ 3838575 h 7812275"/>
                  <a:gd name="connsiteX87" fmla="*/ 657225 w 4562517"/>
                  <a:gd name="connsiteY87" fmla="*/ 3876675 h 7812275"/>
                  <a:gd name="connsiteX88" fmla="*/ 666750 w 4562517"/>
                  <a:gd name="connsiteY88" fmla="*/ 3990975 h 7812275"/>
                  <a:gd name="connsiteX89" fmla="*/ 666750 w 4562517"/>
                  <a:gd name="connsiteY89" fmla="*/ 4057650 h 7812275"/>
                  <a:gd name="connsiteX90" fmla="*/ 657225 w 4562517"/>
                  <a:gd name="connsiteY90" fmla="*/ 4124325 h 7812275"/>
                  <a:gd name="connsiteX91" fmla="*/ 590550 w 4562517"/>
                  <a:gd name="connsiteY91" fmla="*/ 4152900 h 7812275"/>
                  <a:gd name="connsiteX92" fmla="*/ 504825 w 4562517"/>
                  <a:gd name="connsiteY92" fmla="*/ 4152900 h 7812275"/>
                  <a:gd name="connsiteX93" fmla="*/ 514350 w 4562517"/>
                  <a:gd name="connsiteY93" fmla="*/ 4229100 h 7812275"/>
                  <a:gd name="connsiteX94" fmla="*/ 514350 w 4562517"/>
                  <a:gd name="connsiteY94" fmla="*/ 4305300 h 7812275"/>
                  <a:gd name="connsiteX95" fmla="*/ 542925 w 4562517"/>
                  <a:gd name="connsiteY95" fmla="*/ 4410075 h 7812275"/>
                  <a:gd name="connsiteX96" fmla="*/ 666750 w 4562517"/>
                  <a:gd name="connsiteY96" fmla="*/ 4514850 h 7812275"/>
                  <a:gd name="connsiteX97" fmla="*/ 647700 w 4562517"/>
                  <a:gd name="connsiteY97" fmla="*/ 4581525 h 7812275"/>
                  <a:gd name="connsiteX98" fmla="*/ 695325 w 4562517"/>
                  <a:gd name="connsiteY98" fmla="*/ 4638675 h 7812275"/>
                  <a:gd name="connsiteX99" fmla="*/ 685800 w 4562517"/>
                  <a:gd name="connsiteY99" fmla="*/ 4724400 h 7812275"/>
                  <a:gd name="connsiteX100" fmla="*/ 714375 w 4562517"/>
                  <a:gd name="connsiteY100" fmla="*/ 4781550 h 7812275"/>
                  <a:gd name="connsiteX101" fmla="*/ 723900 w 4562517"/>
                  <a:gd name="connsiteY101" fmla="*/ 4848225 h 7812275"/>
                  <a:gd name="connsiteX102" fmla="*/ 790575 w 4562517"/>
                  <a:gd name="connsiteY102" fmla="*/ 4914900 h 7812275"/>
                  <a:gd name="connsiteX103" fmla="*/ 809625 w 4562517"/>
                  <a:gd name="connsiteY103" fmla="*/ 4972050 h 7812275"/>
                  <a:gd name="connsiteX104" fmla="*/ 847725 w 4562517"/>
                  <a:gd name="connsiteY104" fmla="*/ 5057775 h 7812275"/>
                  <a:gd name="connsiteX105" fmla="*/ 885825 w 4562517"/>
                  <a:gd name="connsiteY105" fmla="*/ 5114925 h 7812275"/>
                  <a:gd name="connsiteX106" fmla="*/ 933450 w 4562517"/>
                  <a:gd name="connsiteY106" fmla="*/ 5153025 h 7812275"/>
                  <a:gd name="connsiteX107" fmla="*/ 942975 w 4562517"/>
                  <a:gd name="connsiteY107" fmla="*/ 5200650 h 7812275"/>
                  <a:gd name="connsiteX108" fmla="*/ 942975 w 4562517"/>
                  <a:gd name="connsiteY108" fmla="*/ 5200650 h 7812275"/>
                  <a:gd name="connsiteX109" fmla="*/ 857250 w 4562517"/>
                  <a:gd name="connsiteY109" fmla="*/ 5267325 h 7812275"/>
                  <a:gd name="connsiteX110" fmla="*/ 952500 w 4562517"/>
                  <a:gd name="connsiteY110" fmla="*/ 5305425 h 7812275"/>
                  <a:gd name="connsiteX111" fmla="*/ 1019175 w 4562517"/>
                  <a:gd name="connsiteY111" fmla="*/ 5362575 h 7812275"/>
                  <a:gd name="connsiteX112" fmla="*/ 981075 w 4562517"/>
                  <a:gd name="connsiteY112" fmla="*/ 5448300 h 7812275"/>
                  <a:gd name="connsiteX113" fmla="*/ 923925 w 4562517"/>
                  <a:gd name="connsiteY113" fmla="*/ 5486400 h 7812275"/>
                  <a:gd name="connsiteX114" fmla="*/ 952500 w 4562517"/>
                  <a:gd name="connsiteY114" fmla="*/ 5572125 h 7812275"/>
                  <a:gd name="connsiteX115" fmla="*/ 933450 w 4562517"/>
                  <a:gd name="connsiteY115" fmla="*/ 5667375 h 7812275"/>
                  <a:gd name="connsiteX116" fmla="*/ 933450 w 4562517"/>
                  <a:gd name="connsiteY116" fmla="*/ 5667375 h 7812275"/>
                  <a:gd name="connsiteX117" fmla="*/ 866775 w 4562517"/>
                  <a:gd name="connsiteY117" fmla="*/ 5648324 h 7812275"/>
                  <a:gd name="connsiteX118" fmla="*/ 933450 w 4562517"/>
                  <a:gd name="connsiteY118" fmla="*/ 5743574 h 7812275"/>
                  <a:gd name="connsiteX119" fmla="*/ 981075 w 4562517"/>
                  <a:gd name="connsiteY119" fmla="*/ 5857874 h 7812275"/>
                  <a:gd name="connsiteX120" fmla="*/ 1219200 w 4562517"/>
                  <a:gd name="connsiteY120" fmla="*/ 5905499 h 7812275"/>
                  <a:gd name="connsiteX121" fmla="*/ 1295400 w 4562517"/>
                  <a:gd name="connsiteY121" fmla="*/ 6038849 h 7812275"/>
                  <a:gd name="connsiteX122" fmla="*/ 1343025 w 4562517"/>
                  <a:gd name="connsiteY122" fmla="*/ 5953124 h 7812275"/>
                  <a:gd name="connsiteX123" fmla="*/ 1495425 w 4562517"/>
                  <a:gd name="connsiteY123" fmla="*/ 6076949 h 7812275"/>
                  <a:gd name="connsiteX124" fmla="*/ 1609725 w 4562517"/>
                  <a:gd name="connsiteY124" fmla="*/ 6181724 h 7812275"/>
                  <a:gd name="connsiteX125" fmla="*/ 1743075 w 4562517"/>
                  <a:gd name="connsiteY125" fmla="*/ 6353174 h 7812275"/>
                  <a:gd name="connsiteX126" fmla="*/ 1838325 w 4562517"/>
                  <a:gd name="connsiteY126" fmla="*/ 6391274 h 7812275"/>
                  <a:gd name="connsiteX127" fmla="*/ 1914525 w 4562517"/>
                  <a:gd name="connsiteY127" fmla="*/ 6400799 h 7812275"/>
                  <a:gd name="connsiteX128" fmla="*/ 2057400 w 4562517"/>
                  <a:gd name="connsiteY128" fmla="*/ 6486524 h 7812275"/>
                  <a:gd name="connsiteX129" fmla="*/ 2057400 w 4562517"/>
                  <a:gd name="connsiteY129" fmla="*/ 6629399 h 7812275"/>
                  <a:gd name="connsiteX130" fmla="*/ 2124075 w 4562517"/>
                  <a:gd name="connsiteY130" fmla="*/ 6648449 h 7812275"/>
                  <a:gd name="connsiteX131" fmla="*/ 2209800 w 4562517"/>
                  <a:gd name="connsiteY131" fmla="*/ 6677024 h 7812275"/>
                  <a:gd name="connsiteX132" fmla="*/ 2352675 w 4562517"/>
                  <a:gd name="connsiteY132" fmla="*/ 6915149 h 7812275"/>
                  <a:gd name="connsiteX133" fmla="*/ 2457450 w 4562517"/>
                  <a:gd name="connsiteY133" fmla="*/ 7000874 h 7812275"/>
                  <a:gd name="connsiteX134" fmla="*/ 2533650 w 4562517"/>
                  <a:gd name="connsiteY134" fmla="*/ 7219949 h 7812275"/>
                  <a:gd name="connsiteX135" fmla="*/ 2543175 w 4562517"/>
                  <a:gd name="connsiteY135" fmla="*/ 7486649 h 7812275"/>
                  <a:gd name="connsiteX136" fmla="*/ 2600325 w 4562517"/>
                  <a:gd name="connsiteY136" fmla="*/ 7581899 h 7812275"/>
                  <a:gd name="connsiteX137" fmla="*/ 2638425 w 4562517"/>
                  <a:gd name="connsiteY137" fmla="*/ 7667624 h 7812275"/>
                  <a:gd name="connsiteX138" fmla="*/ 2657475 w 4562517"/>
                  <a:gd name="connsiteY138" fmla="*/ 7658099 h 7812275"/>
                  <a:gd name="connsiteX139" fmla="*/ 2676525 w 4562517"/>
                  <a:gd name="connsiteY139" fmla="*/ 7696200 h 7812275"/>
                  <a:gd name="connsiteX140" fmla="*/ 3981451 w 4562517"/>
                  <a:gd name="connsiteY140" fmla="*/ 7810499 h 7812275"/>
                  <a:gd name="connsiteX141" fmla="*/ 4124326 w 4562517"/>
                  <a:gd name="connsiteY141" fmla="*/ 7753349 h 7812275"/>
                  <a:gd name="connsiteX142" fmla="*/ 4067176 w 4562517"/>
                  <a:gd name="connsiteY142" fmla="*/ 7591424 h 7812275"/>
                  <a:gd name="connsiteX143" fmla="*/ 4067175 w 4562517"/>
                  <a:gd name="connsiteY143" fmla="*/ 7419974 h 7812275"/>
                  <a:gd name="connsiteX144" fmla="*/ 4095751 w 4562517"/>
                  <a:gd name="connsiteY144" fmla="*/ 7391399 h 7812275"/>
                  <a:gd name="connsiteX145" fmla="*/ 4114800 w 4562517"/>
                  <a:gd name="connsiteY145" fmla="*/ 7353299 h 7812275"/>
                  <a:gd name="connsiteX146" fmla="*/ 4267201 w 4562517"/>
                  <a:gd name="connsiteY146" fmla="*/ 7210424 h 7812275"/>
                  <a:gd name="connsiteX147" fmla="*/ 4324350 w 4562517"/>
                  <a:gd name="connsiteY147" fmla="*/ 6953249 h 7812275"/>
                  <a:gd name="connsiteX148" fmla="*/ 4562475 w 4562517"/>
                  <a:gd name="connsiteY148" fmla="*/ 6829424 h 7812275"/>
                  <a:gd name="connsiteX149" fmla="*/ 4448175 w 4562517"/>
                  <a:gd name="connsiteY149" fmla="*/ 6638924 h 7812275"/>
                  <a:gd name="connsiteX150" fmla="*/ 4410075 w 4562517"/>
                  <a:gd name="connsiteY150" fmla="*/ 6496049 h 7812275"/>
                  <a:gd name="connsiteX151" fmla="*/ 4343400 w 4562517"/>
                  <a:gd name="connsiteY151" fmla="*/ 6457949 h 7812275"/>
                  <a:gd name="connsiteX152" fmla="*/ 4352924 w 4562517"/>
                  <a:gd name="connsiteY152" fmla="*/ 6276974 h 7812275"/>
                  <a:gd name="connsiteX153" fmla="*/ 4010025 w 4562517"/>
                  <a:gd name="connsiteY153" fmla="*/ 5686425 h 7812275"/>
                  <a:gd name="connsiteX154" fmla="*/ 2000250 w 4562517"/>
                  <a:gd name="connsiteY154" fmla="*/ 2714625 h 7812275"/>
                  <a:gd name="connsiteX155" fmla="*/ 2533650 w 4562517"/>
                  <a:gd name="connsiteY155" fmla="*/ 609600 h 7812275"/>
                  <a:gd name="connsiteX156" fmla="*/ 438150 w 4562517"/>
                  <a:gd name="connsiteY156" fmla="*/ 0 h 7812275"/>
                  <a:gd name="connsiteX0" fmla="*/ 438150 w 4562517"/>
                  <a:gd name="connsiteY0" fmla="*/ 0 h 7820126"/>
                  <a:gd name="connsiteX1" fmla="*/ 390525 w 4562517"/>
                  <a:gd name="connsiteY1" fmla="*/ 85725 h 7820126"/>
                  <a:gd name="connsiteX2" fmla="*/ 342900 w 4562517"/>
                  <a:gd name="connsiteY2" fmla="*/ 114300 h 7820126"/>
                  <a:gd name="connsiteX3" fmla="*/ 371475 w 4562517"/>
                  <a:gd name="connsiteY3" fmla="*/ 180975 h 7820126"/>
                  <a:gd name="connsiteX4" fmla="*/ 409575 w 4562517"/>
                  <a:gd name="connsiteY4" fmla="*/ 190500 h 7820126"/>
                  <a:gd name="connsiteX5" fmla="*/ 419100 w 4562517"/>
                  <a:gd name="connsiteY5" fmla="*/ 314325 h 7820126"/>
                  <a:gd name="connsiteX6" fmla="*/ 361950 w 4562517"/>
                  <a:gd name="connsiteY6" fmla="*/ 438150 h 7820126"/>
                  <a:gd name="connsiteX7" fmla="*/ 314325 w 4562517"/>
                  <a:gd name="connsiteY7" fmla="*/ 542925 h 7820126"/>
                  <a:gd name="connsiteX8" fmla="*/ 266700 w 4562517"/>
                  <a:gd name="connsiteY8" fmla="*/ 609600 h 7820126"/>
                  <a:gd name="connsiteX9" fmla="*/ 238125 w 4562517"/>
                  <a:gd name="connsiteY9" fmla="*/ 695325 h 7820126"/>
                  <a:gd name="connsiteX10" fmla="*/ 200025 w 4562517"/>
                  <a:gd name="connsiteY10" fmla="*/ 733425 h 7820126"/>
                  <a:gd name="connsiteX11" fmla="*/ 228600 w 4562517"/>
                  <a:gd name="connsiteY11" fmla="*/ 800100 h 7820126"/>
                  <a:gd name="connsiteX12" fmla="*/ 142875 w 4562517"/>
                  <a:gd name="connsiteY12" fmla="*/ 885825 h 7820126"/>
                  <a:gd name="connsiteX13" fmla="*/ 76200 w 4562517"/>
                  <a:gd name="connsiteY13" fmla="*/ 904875 h 7820126"/>
                  <a:gd name="connsiteX14" fmla="*/ 9525 w 4562517"/>
                  <a:gd name="connsiteY14" fmla="*/ 1038225 h 7820126"/>
                  <a:gd name="connsiteX15" fmla="*/ 0 w 4562517"/>
                  <a:gd name="connsiteY15" fmla="*/ 1076325 h 7820126"/>
                  <a:gd name="connsiteX16" fmla="*/ 0 w 4562517"/>
                  <a:gd name="connsiteY16" fmla="*/ 1133475 h 7820126"/>
                  <a:gd name="connsiteX17" fmla="*/ 19050 w 4562517"/>
                  <a:gd name="connsiteY17" fmla="*/ 1228725 h 7820126"/>
                  <a:gd name="connsiteX18" fmla="*/ 142875 w 4562517"/>
                  <a:gd name="connsiteY18" fmla="*/ 1457325 h 7820126"/>
                  <a:gd name="connsiteX19" fmla="*/ 142875 w 4562517"/>
                  <a:gd name="connsiteY19" fmla="*/ 1571625 h 7820126"/>
                  <a:gd name="connsiteX20" fmla="*/ 161925 w 4562517"/>
                  <a:gd name="connsiteY20" fmla="*/ 1724025 h 7820126"/>
                  <a:gd name="connsiteX21" fmla="*/ 114300 w 4562517"/>
                  <a:gd name="connsiteY21" fmla="*/ 1819275 h 7820126"/>
                  <a:gd name="connsiteX22" fmla="*/ 38100 w 4562517"/>
                  <a:gd name="connsiteY22" fmla="*/ 1943100 h 7820126"/>
                  <a:gd name="connsiteX23" fmla="*/ 85725 w 4562517"/>
                  <a:gd name="connsiteY23" fmla="*/ 2057400 h 7820126"/>
                  <a:gd name="connsiteX24" fmla="*/ 38100 w 4562517"/>
                  <a:gd name="connsiteY24" fmla="*/ 2162175 h 7820126"/>
                  <a:gd name="connsiteX25" fmla="*/ 28575 w 4562517"/>
                  <a:gd name="connsiteY25" fmla="*/ 2200275 h 7820126"/>
                  <a:gd name="connsiteX26" fmla="*/ 85725 w 4562517"/>
                  <a:gd name="connsiteY26" fmla="*/ 2333625 h 7820126"/>
                  <a:gd name="connsiteX27" fmla="*/ 152400 w 4562517"/>
                  <a:gd name="connsiteY27" fmla="*/ 2438400 h 7820126"/>
                  <a:gd name="connsiteX28" fmla="*/ 180975 w 4562517"/>
                  <a:gd name="connsiteY28" fmla="*/ 2495550 h 7820126"/>
                  <a:gd name="connsiteX29" fmla="*/ 209550 w 4562517"/>
                  <a:gd name="connsiteY29" fmla="*/ 2581275 h 7820126"/>
                  <a:gd name="connsiteX30" fmla="*/ 285750 w 4562517"/>
                  <a:gd name="connsiteY30" fmla="*/ 2667000 h 7820126"/>
                  <a:gd name="connsiteX31" fmla="*/ 247650 w 4562517"/>
                  <a:gd name="connsiteY31" fmla="*/ 2743200 h 7820126"/>
                  <a:gd name="connsiteX32" fmla="*/ 314325 w 4562517"/>
                  <a:gd name="connsiteY32" fmla="*/ 2828925 h 7820126"/>
                  <a:gd name="connsiteX33" fmla="*/ 323850 w 4562517"/>
                  <a:gd name="connsiteY33" fmla="*/ 2914650 h 7820126"/>
                  <a:gd name="connsiteX34" fmla="*/ 304800 w 4562517"/>
                  <a:gd name="connsiteY34" fmla="*/ 2962275 h 7820126"/>
                  <a:gd name="connsiteX35" fmla="*/ 266700 w 4562517"/>
                  <a:gd name="connsiteY35" fmla="*/ 2914650 h 7820126"/>
                  <a:gd name="connsiteX36" fmla="*/ 238125 w 4562517"/>
                  <a:gd name="connsiteY36" fmla="*/ 2895600 h 7820126"/>
                  <a:gd name="connsiteX37" fmla="*/ 428625 w 4562517"/>
                  <a:gd name="connsiteY37" fmla="*/ 3105150 h 7820126"/>
                  <a:gd name="connsiteX38" fmla="*/ 466725 w 4562517"/>
                  <a:gd name="connsiteY38" fmla="*/ 3057525 h 7820126"/>
                  <a:gd name="connsiteX39" fmla="*/ 495300 w 4562517"/>
                  <a:gd name="connsiteY39" fmla="*/ 2981325 h 7820126"/>
                  <a:gd name="connsiteX40" fmla="*/ 523875 w 4562517"/>
                  <a:gd name="connsiteY40" fmla="*/ 2914650 h 7820126"/>
                  <a:gd name="connsiteX41" fmla="*/ 619125 w 4562517"/>
                  <a:gd name="connsiteY41" fmla="*/ 2914650 h 7820126"/>
                  <a:gd name="connsiteX42" fmla="*/ 647700 w 4562517"/>
                  <a:gd name="connsiteY42" fmla="*/ 2952750 h 7820126"/>
                  <a:gd name="connsiteX43" fmla="*/ 647700 w 4562517"/>
                  <a:gd name="connsiteY43" fmla="*/ 3009900 h 7820126"/>
                  <a:gd name="connsiteX44" fmla="*/ 742950 w 4562517"/>
                  <a:gd name="connsiteY44" fmla="*/ 3009900 h 7820126"/>
                  <a:gd name="connsiteX45" fmla="*/ 771525 w 4562517"/>
                  <a:gd name="connsiteY45" fmla="*/ 2981325 h 7820126"/>
                  <a:gd name="connsiteX46" fmla="*/ 847725 w 4562517"/>
                  <a:gd name="connsiteY46" fmla="*/ 3067050 h 7820126"/>
                  <a:gd name="connsiteX47" fmla="*/ 885825 w 4562517"/>
                  <a:gd name="connsiteY47" fmla="*/ 3038475 h 7820126"/>
                  <a:gd name="connsiteX48" fmla="*/ 971550 w 4562517"/>
                  <a:gd name="connsiteY48" fmla="*/ 2990850 h 7820126"/>
                  <a:gd name="connsiteX49" fmla="*/ 981075 w 4562517"/>
                  <a:gd name="connsiteY49" fmla="*/ 3067050 h 7820126"/>
                  <a:gd name="connsiteX50" fmla="*/ 1028700 w 4562517"/>
                  <a:gd name="connsiteY50" fmla="*/ 3114675 h 7820126"/>
                  <a:gd name="connsiteX51" fmla="*/ 1076325 w 4562517"/>
                  <a:gd name="connsiteY51" fmla="*/ 3171825 h 7820126"/>
                  <a:gd name="connsiteX52" fmla="*/ 1076325 w 4562517"/>
                  <a:gd name="connsiteY52" fmla="*/ 3171825 h 7820126"/>
                  <a:gd name="connsiteX53" fmla="*/ 1095375 w 4562517"/>
                  <a:gd name="connsiteY53" fmla="*/ 3248025 h 7820126"/>
                  <a:gd name="connsiteX54" fmla="*/ 1038225 w 4562517"/>
                  <a:gd name="connsiteY54" fmla="*/ 3248025 h 7820126"/>
                  <a:gd name="connsiteX55" fmla="*/ 971550 w 4562517"/>
                  <a:gd name="connsiteY55" fmla="*/ 3190875 h 7820126"/>
                  <a:gd name="connsiteX56" fmla="*/ 990600 w 4562517"/>
                  <a:gd name="connsiteY56" fmla="*/ 3162300 h 7820126"/>
                  <a:gd name="connsiteX57" fmla="*/ 962025 w 4562517"/>
                  <a:gd name="connsiteY57" fmla="*/ 3143250 h 7820126"/>
                  <a:gd name="connsiteX58" fmla="*/ 923925 w 4562517"/>
                  <a:gd name="connsiteY58" fmla="*/ 3181350 h 7820126"/>
                  <a:gd name="connsiteX59" fmla="*/ 800100 w 4562517"/>
                  <a:gd name="connsiteY59" fmla="*/ 3143250 h 7820126"/>
                  <a:gd name="connsiteX60" fmla="*/ 742950 w 4562517"/>
                  <a:gd name="connsiteY60" fmla="*/ 3105150 h 7820126"/>
                  <a:gd name="connsiteX61" fmla="*/ 676275 w 4562517"/>
                  <a:gd name="connsiteY61" fmla="*/ 3105150 h 7820126"/>
                  <a:gd name="connsiteX62" fmla="*/ 619125 w 4562517"/>
                  <a:gd name="connsiteY62" fmla="*/ 3086100 h 7820126"/>
                  <a:gd name="connsiteX63" fmla="*/ 552450 w 4562517"/>
                  <a:gd name="connsiteY63" fmla="*/ 3076575 h 7820126"/>
                  <a:gd name="connsiteX64" fmla="*/ 561975 w 4562517"/>
                  <a:gd name="connsiteY64" fmla="*/ 3152775 h 7820126"/>
                  <a:gd name="connsiteX65" fmla="*/ 590550 w 4562517"/>
                  <a:gd name="connsiteY65" fmla="*/ 3200400 h 7820126"/>
                  <a:gd name="connsiteX66" fmla="*/ 590550 w 4562517"/>
                  <a:gd name="connsiteY66" fmla="*/ 3257550 h 7820126"/>
                  <a:gd name="connsiteX67" fmla="*/ 638175 w 4562517"/>
                  <a:gd name="connsiteY67" fmla="*/ 3314700 h 7820126"/>
                  <a:gd name="connsiteX68" fmla="*/ 609600 w 4562517"/>
                  <a:gd name="connsiteY68" fmla="*/ 3400425 h 7820126"/>
                  <a:gd name="connsiteX69" fmla="*/ 657225 w 4562517"/>
                  <a:gd name="connsiteY69" fmla="*/ 3476625 h 7820126"/>
                  <a:gd name="connsiteX70" fmla="*/ 695325 w 4562517"/>
                  <a:gd name="connsiteY70" fmla="*/ 3514725 h 7820126"/>
                  <a:gd name="connsiteX71" fmla="*/ 695325 w 4562517"/>
                  <a:gd name="connsiteY71" fmla="*/ 3514725 h 7820126"/>
                  <a:gd name="connsiteX72" fmla="*/ 571500 w 4562517"/>
                  <a:gd name="connsiteY72" fmla="*/ 3514725 h 7820126"/>
                  <a:gd name="connsiteX73" fmla="*/ 542925 w 4562517"/>
                  <a:gd name="connsiteY73" fmla="*/ 3419475 h 7820126"/>
                  <a:gd name="connsiteX74" fmla="*/ 504825 w 4562517"/>
                  <a:gd name="connsiteY74" fmla="*/ 3390900 h 7820126"/>
                  <a:gd name="connsiteX75" fmla="*/ 476250 w 4562517"/>
                  <a:gd name="connsiteY75" fmla="*/ 3343275 h 7820126"/>
                  <a:gd name="connsiteX76" fmla="*/ 476250 w 4562517"/>
                  <a:gd name="connsiteY76" fmla="*/ 3228975 h 7820126"/>
                  <a:gd name="connsiteX77" fmla="*/ 438150 w 4562517"/>
                  <a:gd name="connsiteY77" fmla="*/ 3190875 h 7820126"/>
                  <a:gd name="connsiteX78" fmla="*/ 447675 w 4562517"/>
                  <a:gd name="connsiteY78" fmla="*/ 3286125 h 7820126"/>
                  <a:gd name="connsiteX79" fmla="*/ 400050 w 4562517"/>
                  <a:gd name="connsiteY79" fmla="*/ 3371850 h 7820126"/>
                  <a:gd name="connsiteX80" fmla="*/ 409575 w 4562517"/>
                  <a:gd name="connsiteY80" fmla="*/ 3400425 h 7820126"/>
                  <a:gd name="connsiteX81" fmla="*/ 419100 w 4562517"/>
                  <a:gd name="connsiteY81" fmla="*/ 3429000 h 7820126"/>
                  <a:gd name="connsiteX82" fmla="*/ 419100 w 4562517"/>
                  <a:gd name="connsiteY82" fmla="*/ 3505200 h 7820126"/>
                  <a:gd name="connsiteX83" fmla="*/ 400050 w 4562517"/>
                  <a:gd name="connsiteY83" fmla="*/ 3600450 h 7820126"/>
                  <a:gd name="connsiteX84" fmla="*/ 428625 w 4562517"/>
                  <a:gd name="connsiteY84" fmla="*/ 3686175 h 7820126"/>
                  <a:gd name="connsiteX85" fmla="*/ 504825 w 4562517"/>
                  <a:gd name="connsiteY85" fmla="*/ 3810000 h 7820126"/>
                  <a:gd name="connsiteX86" fmla="*/ 590550 w 4562517"/>
                  <a:gd name="connsiteY86" fmla="*/ 3838575 h 7820126"/>
                  <a:gd name="connsiteX87" fmla="*/ 657225 w 4562517"/>
                  <a:gd name="connsiteY87" fmla="*/ 3876675 h 7820126"/>
                  <a:gd name="connsiteX88" fmla="*/ 666750 w 4562517"/>
                  <a:gd name="connsiteY88" fmla="*/ 3990975 h 7820126"/>
                  <a:gd name="connsiteX89" fmla="*/ 666750 w 4562517"/>
                  <a:gd name="connsiteY89" fmla="*/ 4057650 h 7820126"/>
                  <a:gd name="connsiteX90" fmla="*/ 657225 w 4562517"/>
                  <a:gd name="connsiteY90" fmla="*/ 4124325 h 7820126"/>
                  <a:gd name="connsiteX91" fmla="*/ 590550 w 4562517"/>
                  <a:gd name="connsiteY91" fmla="*/ 4152900 h 7820126"/>
                  <a:gd name="connsiteX92" fmla="*/ 504825 w 4562517"/>
                  <a:gd name="connsiteY92" fmla="*/ 4152900 h 7820126"/>
                  <a:gd name="connsiteX93" fmla="*/ 514350 w 4562517"/>
                  <a:gd name="connsiteY93" fmla="*/ 4229100 h 7820126"/>
                  <a:gd name="connsiteX94" fmla="*/ 514350 w 4562517"/>
                  <a:gd name="connsiteY94" fmla="*/ 4305300 h 7820126"/>
                  <a:gd name="connsiteX95" fmla="*/ 542925 w 4562517"/>
                  <a:gd name="connsiteY95" fmla="*/ 4410075 h 7820126"/>
                  <a:gd name="connsiteX96" fmla="*/ 666750 w 4562517"/>
                  <a:gd name="connsiteY96" fmla="*/ 4514850 h 7820126"/>
                  <a:gd name="connsiteX97" fmla="*/ 647700 w 4562517"/>
                  <a:gd name="connsiteY97" fmla="*/ 4581525 h 7820126"/>
                  <a:gd name="connsiteX98" fmla="*/ 695325 w 4562517"/>
                  <a:gd name="connsiteY98" fmla="*/ 4638675 h 7820126"/>
                  <a:gd name="connsiteX99" fmla="*/ 685800 w 4562517"/>
                  <a:gd name="connsiteY99" fmla="*/ 4724400 h 7820126"/>
                  <a:gd name="connsiteX100" fmla="*/ 714375 w 4562517"/>
                  <a:gd name="connsiteY100" fmla="*/ 4781550 h 7820126"/>
                  <a:gd name="connsiteX101" fmla="*/ 723900 w 4562517"/>
                  <a:gd name="connsiteY101" fmla="*/ 4848225 h 7820126"/>
                  <a:gd name="connsiteX102" fmla="*/ 790575 w 4562517"/>
                  <a:gd name="connsiteY102" fmla="*/ 4914900 h 7820126"/>
                  <a:gd name="connsiteX103" fmla="*/ 809625 w 4562517"/>
                  <a:gd name="connsiteY103" fmla="*/ 4972050 h 7820126"/>
                  <a:gd name="connsiteX104" fmla="*/ 847725 w 4562517"/>
                  <a:gd name="connsiteY104" fmla="*/ 5057775 h 7820126"/>
                  <a:gd name="connsiteX105" fmla="*/ 885825 w 4562517"/>
                  <a:gd name="connsiteY105" fmla="*/ 5114925 h 7820126"/>
                  <a:gd name="connsiteX106" fmla="*/ 933450 w 4562517"/>
                  <a:gd name="connsiteY106" fmla="*/ 5153025 h 7820126"/>
                  <a:gd name="connsiteX107" fmla="*/ 942975 w 4562517"/>
                  <a:gd name="connsiteY107" fmla="*/ 5200650 h 7820126"/>
                  <a:gd name="connsiteX108" fmla="*/ 942975 w 4562517"/>
                  <a:gd name="connsiteY108" fmla="*/ 5200650 h 7820126"/>
                  <a:gd name="connsiteX109" fmla="*/ 857250 w 4562517"/>
                  <a:gd name="connsiteY109" fmla="*/ 5267325 h 7820126"/>
                  <a:gd name="connsiteX110" fmla="*/ 952500 w 4562517"/>
                  <a:gd name="connsiteY110" fmla="*/ 5305425 h 7820126"/>
                  <a:gd name="connsiteX111" fmla="*/ 1019175 w 4562517"/>
                  <a:gd name="connsiteY111" fmla="*/ 5362575 h 7820126"/>
                  <a:gd name="connsiteX112" fmla="*/ 981075 w 4562517"/>
                  <a:gd name="connsiteY112" fmla="*/ 5448300 h 7820126"/>
                  <a:gd name="connsiteX113" fmla="*/ 923925 w 4562517"/>
                  <a:gd name="connsiteY113" fmla="*/ 5486400 h 7820126"/>
                  <a:gd name="connsiteX114" fmla="*/ 952500 w 4562517"/>
                  <a:gd name="connsiteY114" fmla="*/ 5572125 h 7820126"/>
                  <a:gd name="connsiteX115" fmla="*/ 933450 w 4562517"/>
                  <a:gd name="connsiteY115" fmla="*/ 5667375 h 7820126"/>
                  <a:gd name="connsiteX116" fmla="*/ 933450 w 4562517"/>
                  <a:gd name="connsiteY116" fmla="*/ 5667375 h 7820126"/>
                  <a:gd name="connsiteX117" fmla="*/ 866775 w 4562517"/>
                  <a:gd name="connsiteY117" fmla="*/ 5648324 h 7820126"/>
                  <a:gd name="connsiteX118" fmla="*/ 933450 w 4562517"/>
                  <a:gd name="connsiteY118" fmla="*/ 5743574 h 7820126"/>
                  <a:gd name="connsiteX119" fmla="*/ 981075 w 4562517"/>
                  <a:gd name="connsiteY119" fmla="*/ 5857874 h 7820126"/>
                  <a:gd name="connsiteX120" fmla="*/ 1219200 w 4562517"/>
                  <a:gd name="connsiteY120" fmla="*/ 5905499 h 7820126"/>
                  <a:gd name="connsiteX121" fmla="*/ 1295400 w 4562517"/>
                  <a:gd name="connsiteY121" fmla="*/ 6038849 h 7820126"/>
                  <a:gd name="connsiteX122" fmla="*/ 1343025 w 4562517"/>
                  <a:gd name="connsiteY122" fmla="*/ 5953124 h 7820126"/>
                  <a:gd name="connsiteX123" fmla="*/ 1495425 w 4562517"/>
                  <a:gd name="connsiteY123" fmla="*/ 6076949 h 7820126"/>
                  <a:gd name="connsiteX124" fmla="*/ 1609725 w 4562517"/>
                  <a:gd name="connsiteY124" fmla="*/ 6181724 h 7820126"/>
                  <a:gd name="connsiteX125" fmla="*/ 1743075 w 4562517"/>
                  <a:gd name="connsiteY125" fmla="*/ 6353174 h 7820126"/>
                  <a:gd name="connsiteX126" fmla="*/ 1838325 w 4562517"/>
                  <a:gd name="connsiteY126" fmla="*/ 6391274 h 7820126"/>
                  <a:gd name="connsiteX127" fmla="*/ 1914525 w 4562517"/>
                  <a:gd name="connsiteY127" fmla="*/ 6400799 h 7820126"/>
                  <a:gd name="connsiteX128" fmla="*/ 2057400 w 4562517"/>
                  <a:gd name="connsiteY128" fmla="*/ 6486524 h 7820126"/>
                  <a:gd name="connsiteX129" fmla="*/ 2057400 w 4562517"/>
                  <a:gd name="connsiteY129" fmla="*/ 6629399 h 7820126"/>
                  <a:gd name="connsiteX130" fmla="*/ 2124075 w 4562517"/>
                  <a:gd name="connsiteY130" fmla="*/ 6648449 h 7820126"/>
                  <a:gd name="connsiteX131" fmla="*/ 2209800 w 4562517"/>
                  <a:gd name="connsiteY131" fmla="*/ 6677024 h 7820126"/>
                  <a:gd name="connsiteX132" fmla="*/ 2352675 w 4562517"/>
                  <a:gd name="connsiteY132" fmla="*/ 6915149 h 7820126"/>
                  <a:gd name="connsiteX133" fmla="*/ 2457450 w 4562517"/>
                  <a:gd name="connsiteY133" fmla="*/ 7000874 h 7820126"/>
                  <a:gd name="connsiteX134" fmla="*/ 2533650 w 4562517"/>
                  <a:gd name="connsiteY134" fmla="*/ 7219949 h 7820126"/>
                  <a:gd name="connsiteX135" fmla="*/ 2543175 w 4562517"/>
                  <a:gd name="connsiteY135" fmla="*/ 7486649 h 7820126"/>
                  <a:gd name="connsiteX136" fmla="*/ 2600325 w 4562517"/>
                  <a:gd name="connsiteY136" fmla="*/ 7581899 h 7820126"/>
                  <a:gd name="connsiteX137" fmla="*/ 2638425 w 4562517"/>
                  <a:gd name="connsiteY137" fmla="*/ 7667624 h 7820126"/>
                  <a:gd name="connsiteX138" fmla="*/ 2657475 w 4562517"/>
                  <a:gd name="connsiteY138" fmla="*/ 7658099 h 7820126"/>
                  <a:gd name="connsiteX139" fmla="*/ 2676525 w 4562517"/>
                  <a:gd name="connsiteY139" fmla="*/ 7696200 h 7820126"/>
                  <a:gd name="connsiteX140" fmla="*/ 3524251 w 4562517"/>
                  <a:gd name="connsiteY140" fmla="*/ 7810499 h 7820126"/>
                  <a:gd name="connsiteX141" fmla="*/ 3981451 w 4562517"/>
                  <a:gd name="connsiteY141" fmla="*/ 7810499 h 7820126"/>
                  <a:gd name="connsiteX142" fmla="*/ 4124326 w 4562517"/>
                  <a:gd name="connsiteY142" fmla="*/ 7753349 h 7820126"/>
                  <a:gd name="connsiteX143" fmla="*/ 4067176 w 4562517"/>
                  <a:gd name="connsiteY143" fmla="*/ 7591424 h 7820126"/>
                  <a:gd name="connsiteX144" fmla="*/ 4067175 w 4562517"/>
                  <a:gd name="connsiteY144" fmla="*/ 7419974 h 7820126"/>
                  <a:gd name="connsiteX145" fmla="*/ 4095751 w 4562517"/>
                  <a:gd name="connsiteY145" fmla="*/ 7391399 h 7820126"/>
                  <a:gd name="connsiteX146" fmla="*/ 4114800 w 4562517"/>
                  <a:gd name="connsiteY146" fmla="*/ 7353299 h 7820126"/>
                  <a:gd name="connsiteX147" fmla="*/ 4267201 w 4562517"/>
                  <a:gd name="connsiteY147" fmla="*/ 7210424 h 7820126"/>
                  <a:gd name="connsiteX148" fmla="*/ 4324350 w 4562517"/>
                  <a:gd name="connsiteY148" fmla="*/ 6953249 h 7820126"/>
                  <a:gd name="connsiteX149" fmla="*/ 4562475 w 4562517"/>
                  <a:gd name="connsiteY149" fmla="*/ 6829424 h 7820126"/>
                  <a:gd name="connsiteX150" fmla="*/ 4448175 w 4562517"/>
                  <a:gd name="connsiteY150" fmla="*/ 6638924 h 7820126"/>
                  <a:gd name="connsiteX151" fmla="*/ 4410075 w 4562517"/>
                  <a:gd name="connsiteY151" fmla="*/ 6496049 h 7820126"/>
                  <a:gd name="connsiteX152" fmla="*/ 4343400 w 4562517"/>
                  <a:gd name="connsiteY152" fmla="*/ 6457949 h 7820126"/>
                  <a:gd name="connsiteX153" fmla="*/ 4352924 w 4562517"/>
                  <a:gd name="connsiteY153" fmla="*/ 6276974 h 7820126"/>
                  <a:gd name="connsiteX154" fmla="*/ 4010025 w 4562517"/>
                  <a:gd name="connsiteY154" fmla="*/ 5686425 h 7820126"/>
                  <a:gd name="connsiteX155" fmla="*/ 2000250 w 4562517"/>
                  <a:gd name="connsiteY155" fmla="*/ 2714625 h 7820126"/>
                  <a:gd name="connsiteX156" fmla="*/ 2533650 w 4562517"/>
                  <a:gd name="connsiteY156" fmla="*/ 609600 h 7820126"/>
                  <a:gd name="connsiteX157" fmla="*/ 438150 w 4562517"/>
                  <a:gd name="connsiteY157" fmla="*/ 0 h 7820126"/>
                  <a:gd name="connsiteX0" fmla="*/ 438150 w 4562517"/>
                  <a:gd name="connsiteY0" fmla="*/ 0 h 7814687"/>
                  <a:gd name="connsiteX1" fmla="*/ 390525 w 4562517"/>
                  <a:gd name="connsiteY1" fmla="*/ 85725 h 7814687"/>
                  <a:gd name="connsiteX2" fmla="*/ 342900 w 4562517"/>
                  <a:gd name="connsiteY2" fmla="*/ 114300 h 7814687"/>
                  <a:gd name="connsiteX3" fmla="*/ 371475 w 4562517"/>
                  <a:gd name="connsiteY3" fmla="*/ 180975 h 7814687"/>
                  <a:gd name="connsiteX4" fmla="*/ 409575 w 4562517"/>
                  <a:gd name="connsiteY4" fmla="*/ 190500 h 7814687"/>
                  <a:gd name="connsiteX5" fmla="*/ 419100 w 4562517"/>
                  <a:gd name="connsiteY5" fmla="*/ 314325 h 7814687"/>
                  <a:gd name="connsiteX6" fmla="*/ 361950 w 4562517"/>
                  <a:gd name="connsiteY6" fmla="*/ 438150 h 7814687"/>
                  <a:gd name="connsiteX7" fmla="*/ 314325 w 4562517"/>
                  <a:gd name="connsiteY7" fmla="*/ 542925 h 7814687"/>
                  <a:gd name="connsiteX8" fmla="*/ 266700 w 4562517"/>
                  <a:gd name="connsiteY8" fmla="*/ 609600 h 7814687"/>
                  <a:gd name="connsiteX9" fmla="*/ 238125 w 4562517"/>
                  <a:gd name="connsiteY9" fmla="*/ 695325 h 7814687"/>
                  <a:gd name="connsiteX10" fmla="*/ 200025 w 4562517"/>
                  <a:gd name="connsiteY10" fmla="*/ 733425 h 7814687"/>
                  <a:gd name="connsiteX11" fmla="*/ 228600 w 4562517"/>
                  <a:gd name="connsiteY11" fmla="*/ 800100 h 7814687"/>
                  <a:gd name="connsiteX12" fmla="*/ 142875 w 4562517"/>
                  <a:gd name="connsiteY12" fmla="*/ 885825 h 7814687"/>
                  <a:gd name="connsiteX13" fmla="*/ 76200 w 4562517"/>
                  <a:gd name="connsiteY13" fmla="*/ 904875 h 7814687"/>
                  <a:gd name="connsiteX14" fmla="*/ 9525 w 4562517"/>
                  <a:gd name="connsiteY14" fmla="*/ 1038225 h 7814687"/>
                  <a:gd name="connsiteX15" fmla="*/ 0 w 4562517"/>
                  <a:gd name="connsiteY15" fmla="*/ 1076325 h 7814687"/>
                  <a:gd name="connsiteX16" fmla="*/ 0 w 4562517"/>
                  <a:gd name="connsiteY16" fmla="*/ 1133475 h 7814687"/>
                  <a:gd name="connsiteX17" fmla="*/ 19050 w 4562517"/>
                  <a:gd name="connsiteY17" fmla="*/ 1228725 h 7814687"/>
                  <a:gd name="connsiteX18" fmla="*/ 142875 w 4562517"/>
                  <a:gd name="connsiteY18" fmla="*/ 1457325 h 7814687"/>
                  <a:gd name="connsiteX19" fmla="*/ 142875 w 4562517"/>
                  <a:gd name="connsiteY19" fmla="*/ 1571625 h 7814687"/>
                  <a:gd name="connsiteX20" fmla="*/ 161925 w 4562517"/>
                  <a:gd name="connsiteY20" fmla="*/ 1724025 h 7814687"/>
                  <a:gd name="connsiteX21" fmla="*/ 114300 w 4562517"/>
                  <a:gd name="connsiteY21" fmla="*/ 1819275 h 7814687"/>
                  <a:gd name="connsiteX22" fmla="*/ 38100 w 4562517"/>
                  <a:gd name="connsiteY22" fmla="*/ 1943100 h 7814687"/>
                  <a:gd name="connsiteX23" fmla="*/ 85725 w 4562517"/>
                  <a:gd name="connsiteY23" fmla="*/ 2057400 h 7814687"/>
                  <a:gd name="connsiteX24" fmla="*/ 38100 w 4562517"/>
                  <a:gd name="connsiteY24" fmla="*/ 2162175 h 7814687"/>
                  <a:gd name="connsiteX25" fmla="*/ 28575 w 4562517"/>
                  <a:gd name="connsiteY25" fmla="*/ 2200275 h 7814687"/>
                  <a:gd name="connsiteX26" fmla="*/ 85725 w 4562517"/>
                  <a:gd name="connsiteY26" fmla="*/ 2333625 h 7814687"/>
                  <a:gd name="connsiteX27" fmla="*/ 152400 w 4562517"/>
                  <a:gd name="connsiteY27" fmla="*/ 2438400 h 7814687"/>
                  <a:gd name="connsiteX28" fmla="*/ 180975 w 4562517"/>
                  <a:gd name="connsiteY28" fmla="*/ 2495550 h 7814687"/>
                  <a:gd name="connsiteX29" fmla="*/ 209550 w 4562517"/>
                  <a:gd name="connsiteY29" fmla="*/ 2581275 h 7814687"/>
                  <a:gd name="connsiteX30" fmla="*/ 285750 w 4562517"/>
                  <a:gd name="connsiteY30" fmla="*/ 2667000 h 7814687"/>
                  <a:gd name="connsiteX31" fmla="*/ 247650 w 4562517"/>
                  <a:gd name="connsiteY31" fmla="*/ 2743200 h 7814687"/>
                  <a:gd name="connsiteX32" fmla="*/ 314325 w 4562517"/>
                  <a:gd name="connsiteY32" fmla="*/ 2828925 h 7814687"/>
                  <a:gd name="connsiteX33" fmla="*/ 323850 w 4562517"/>
                  <a:gd name="connsiteY33" fmla="*/ 2914650 h 7814687"/>
                  <a:gd name="connsiteX34" fmla="*/ 304800 w 4562517"/>
                  <a:gd name="connsiteY34" fmla="*/ 2962275 h 7814687"/>
                  <a:gd name="connsiteX35" fmla="*/ 266700 w 4562517"/>
                  <a:gd name="connsiteY35" fmla="*/ 2914650 h 7814687"/>
                  <a:gd name="connsiteX36" fmla="*/ 238125 w 4562517"/>
                  <a:gd name="connsiteY36" fmla="*/ 2895600 h 7814687"/>
                  <a:gd name="connsiteX37" fmla="*/ 428625 w 4562517"/>
                  <a:gd name="connsiteY37" fmla="*/ 3105150 h 7814687"/>
                  <a:gd name="connsiteX38" fmla="*/ 466725 w 4562517"/>
                  <a:gd name="connsiteY38" fmla="*/ 3057525 h 7814687"/>
                  <a:gd name="connsiteX39" fmla="*/ 495300 w 4562517"/>
                  <a:gd name="connsiteY39" fmla="*/ 2981325 h 7814687"/>
                  <a:gd name="connsiteX40" fmla="*/ 523875 w 4562517"/>
                  <a:gd name="connsiteY40" fmla="*/ 2914650 h 7814687"/>
                  <a:gd name="connsiteX41" fmla="*/ 619125 w 4562517"/>
                  <a:gd name="connsiteY41" fmla="*/ 2914650 h 7814687"/>
                  <a:gd name="connsiteX42" fmla="*/ 647700 w 4562517"/>
                  <a:gd name="connsiteY42" fmla="*/ 2952750 h 7814687"/>
                  <a:gd name="connsiteX43" fmla="*/ 647700 w 4562517"/>
                  <a:gd name="connsiteY43" fmla="*/ 3009900 h 7814687"/>
                  <a:gd name="connsiteX44" fmla="*/ 742950 w 4562517"/>
                  <a:gd name="connsiteY44" fmla="*/ 3009900 h 7814687"/>
                  <a:gd name="connsiteX45" fmla="*/ 771525 w 4562517"/>
                  <a:gd name="connsiteY45" fmla="*/ 2981325 h 7814687"/>
                  <a:gd name="connsiteX46" fmla="*/ 847725 w 4562517"/>
                  <a:gd name="connsiteY46" fmla="*/ 3067050 h 7814687"/>
                  <a:gd name="connsiteX47" fmla="*/ 885825 w 4562517"/>
                  <a:gd name="connsiteY47" fmla="*/ 3038475 h 7814687"/>
                  <a:gd name="connsiteX48" fmla="*/ 971550 w 4562517"/>
                  <a:gd name="connsiteY48" fmla="*/ 2990850 h 7814687"/>
                  <a:gd name="connsiteX49" fmla="*/ 981075 w 4562517"/>
                  <a:gd name="connsiteY49" fmla="*/ 3067050 h 7814687"/>
                  <a:gd name="connsiteX50" fmla="*/ 1028700 w 4562517"/>
                  <a:gd name="connsiteY50" fmla="*/ 3114675 h 7814687"/>
                  <a:gd name="connsiteX51" fmla="*/ 1076325 w 4562517"/>
                  <a:gd name="connsiteY51" fmla="*/ 3171825 h 7814687"/>
                  <a:gd name="connsiteX52" fmla="*/ 1076325 w 4562517"/>
                  <a:gd name="connsiteY52" fmla="*/ 3171825 h 7814687"/>
                  <a:gd name="connsiteX53" fmla="*/ 1095375 w 4562517"/>
                  <a:gd name="connsiteY53" fmla="*/ 3248025 h 7814687"/>
                  <a:gd name="connsiteX54" fmla="*/ 1038225 w 4562517"/>
                  <a:gd name="connsiteY54" fmla="*/ 3248025 h 7814687"/>
                  <a:gd name="connsiteX55" fmla="*/ 971550 w 4562517"/>
                  <a:gd name="connsiteY55" fmla="*/ 3190875 h 7814687"/>
                  <a:gd name="connsiteX56" fmla="*/ 990600 w 4562517"/>
                  <a:gd name="connsiteY56" fmla="*/ 3162300 h 7814687"/>
                  <a:gd name="connsiteX57" fmla="*/ 962025 w 4562517"/>
                  <a:gd name="connsiteY57" fmla="*/ 3143250 h 7814687"/>
                  <a:gd name="connsiteX58" fmla="*/ 923925 w 4562517"/>
                  <a:gd name="connsiteY58" fmla="*/ 3181350 h 7814687"/>
                  <a:gd name="connsiteX59" fmla="*/ 800100 w 4562517"/>
                  <a:gd name="connsiteY59" fmla="*/ 3143250 h 7814687"/>
                  <a:gd name="connsiteX60" fmla="*/ 742950 w 4562517"/>
                  <a:gd name="connsiteY60" fmla="*/ 3105150 h 7814687"/>
                  <a:gd name="connsiteX61" fmla="*/ 676275 w 4562517"/>
                  <a:gd name="connsiteY61" fmla="*/ 3105150 h 7814687"/>
                  <a:gd name="connsiteX62" fmla="*/ 619125 w 4562517"/>
                  <a:gd name="connsiteY62" fmla="*/ 3086100 h 7814687"/>
                  <a:gd name="connsiteX63" fmla="*/ 552450 w 4562517"/>
                  <a:gd name="connsiteY63" fmla="*/ 3076575 h 7814687"/>
                  <a:gd name="connsiteX64" fmla="*/ 561975 w 4562517"/>
                  <a:gd name="connsiteY64" fmla="*/ 3152775 h 7814687"/>
                  <a:gd name="connsiteX65" fmla="*/ 590550 w 4562517"/>
                  <a:gd name="connsiteY65" fmla="*/ 3200400 h 7814687"/>
                  <a:gd name="connsiteX66" fmla="*/ 590550 w 4562517"/>
                  <a:gd name="connsiteY66" fmla="*/ 3257550 h 7814687"/>
                  <a:gd name="connsiteX67" fmla="*/ 638175 w 4562517"/>
                  <a:gd name="connsiteY67" fmla="*/ 3314700 h 7814687"/>
                  <a:gd name="connsiteX68" fmla="*/ 609600 w 4562517"/>
                  <a:gd name="connsiteY68" fmla="*/ 3400425 h 7814687"/>
                  <a:gd name="connsiteX69" fmla="*/ 657225 w 4562517"/>
                  <a:gd name="connsiteY69" fmla="*/ 3476625 h 7814687"/>
                  <a:gd name="connsiteX70" fmla="*/ 695325 w 4562517"/>
                  <a:gd name="connsiteY70" fmla="*/ 3514725 h 7814687"/>
                  <a:gd name="connsiteX71" fmla="*/ 695325 w 4562517"/>
                  <a:gd name="connsiteY71" fmla="*/ 3514725 h 7814687"/>
                  <a:gd name="connsiteX72" fmla="*/ 571500 w 4562517"/>
                  <a:gd name="connsiteY72" fmla="*/ 3514725 h 7814687"/>
                  <a:gd name="connsiteX73" fmla="*/ 542925 w 4562517"/>
                  <a:gd name="connsiteY73" fmla="*/ 3419475 h 7814687"/>
                  <a:gd name="connsiteX74" fmla="*/ 504825 w 4562517"/>
                  <a:gd name="connsiteY74" fmla="*/ 3390900 h 7814687"/>
                  <a:gd name="connsiteX75" fmla="*/ 476250 w 4562517"/>
                  <a:gd name="connsiteY75" fmla="*/ 3343275 h 7814687"/>
                  <a:gd name="connsiteX76" fmla="*/ 476250 w 4562517"/>
                  <a:gd name="connsiteY76" fmla="*/ 3228975 h 7814687"/>
                  <a:gd name="connsiteX77" fmla="*/ 438150 w 4562517"/>
                  <a:gd name="connsiteY77" fmla="*/ 3190875 h 7814687"/>
                  <a:gd name="connsiteX78" fmla="*/ 447675 w 4562517"/>
                  <a:gd name="connsiteY78" fmla="*/ 3286125 h 7814687"/>
                  <a:gd name="connsiteX79" fmla="*/ 400050 w 4562517"/>
                  <a:gd name="connsiteY79" fmla="*/ 3371850 h 7814687"/>
                  <a:gd name="connsiteX80" fmla="*/ 409575 w 4562517"/>
                  <a:gd name="connsiteY80" fmla="*/ 3400425 h 7814687"/>
                  <a:gd name="connsiteX81" fmla="*/ 419100 w 4562517"/>
                  <a:gd name="connsiteY81" fmla="*/ 3429000 h 7814687"/>
                  <a:gd name="connsiteX82" fmla="*/ 419100 w 4562517"/>
                  <a:gd name="connsiteY82" fmla="*/ 3505200 h 7814687"/>
                  <a:gd name="connsiteX83" fmla="*/ 400050 w 4562517"/>
                  <a:gd name="connsiteY83" fmla="*/ 3600450 h 7814687"/>
                  <a:gd name="connsiteX84" fmla="*/ 428625 w 4562517"/>
                  <a:gd name="connsiteY84" fmla="*/ 3686175 h 7814687"/>
                  <a:gd name="connsiteX85" fmla="*/ 504825 w 4562517"/>
                  <a:gd name="connsiteY85" fmla="*/ 3810000 h 7814687"/>
                  <a:gd name="connsiteX86" fmla="*/ 590550 w 4562517"/>
                  <a:gd name="connsiteY86" fmla="*/ 3838575 h 7814687"/>
                  <a:gd name="connsiteX87" fmla="*/ 657225 w 4562517"/>
                  <a:gd name="connsiteY87" fmla="*/ 3876675 h 7814687"/>
                  <a:gd name="connsiteX88" fmla="*/ 666750 w 4562517"/>
                  <a:gd name="connsiteY88" fmla="*/ 3990975 h 7814687"/>
                  <a:gd name="connsiteX89" fmla="*/ 666750 w 4562517"/>
                  <a:gd name="connsiteY89" fmla="*/ 4057650 h 7814687"/>
                  <a:gd name="connsiteX90" fmla="*/ 657225 w 4562517"/>
                  <a:gd name="connsiteY90" fmla="*/ 4124325 h 7814687"/>
                  <a:gd name="connsiteX91" fmla="*/ 590550 w 4562517"/>
                  <a:gd name="connsiteY91" fmla="*/ 4152900 h 7814687"/>
                  <a:gd name="connsiteX92" fmla="*/ 504825 w 4562517"/>
                  <a:gd name="connsiteY92" fmla="*/ 4152900 h 7814687"/>
                  <a:gd name="connsiteX93" fmla="*/ 514350 w 4562517"/>
                  <a:gd name="connsiteY93" fmla="*/ 4229100 h 7814687"/>
                  <a:gd name="connsiteX94" fmla="*/ 514350 w 4562517"/>
                  <a:gd name="connsiteY94" fmla="*/ 4305300 h 7814687"/>
                  <a:gd name="connsiteX95" fmla="*/ 542925 w 4562517"/>
                  <a:gd name="connsiteY95" fmla="*/ 4410075 h 7814687"/>
                  <a:gd name="connsiteX96" fmla="*/ 666750 w 4562517"/>
                  <a:gd name="connsiteY96" fmla="*/ 4514850 h 7814687"/>
                  <a:gd name="connsiteX97" fmla="*/ 647700 w 4562517"/>
                  <a:gd name="connsiteY97" fmla="*/ 4581525 h 7814687"/>
                  <a:gd name="connsiteX98" fmla="*/ 695325 w 4562517"/>
                  <a:gd name="connsiteY98" fmla="*/ 4638675 h 7814687"/>
                  <a:gd name="connsiteX99" fmla="*/ 685800 w 4562517"/>
                  <a:gd name="connsiteY99" fmla="*/ 4724400 h 7814687"/>
                  <a:gd name="connsiteX100" fmla="*/ 714375 w 4562517"/>
                  <a:gd name="connsiteY100" fmla="*/ 4781550 h 7814687"/>
                  <a:gd name="connsiteX101" fmla="*/ 723900 w 4562517"/>
                  <a:gd name="connsiteY101" fmla="*/ 4848225 h 7814687"/>
                  <a:gd name="connsiteX102" fmla="*/ 790575 w 4562517"/>
                  <a:gd name="connsiteY102" fmla="*/ 4914900 h 7814687"/>
                  <a:gd name="connsiteX103" fmla="*/ 809625 w 4562517"/>
                  <a:gd name="connsiteY103" fmla="*/ 4972050 h 7814687"/>
                  <a:gd name="connsiteX104" fmla="*/ 847725 w 4562517"/>
                  <a:gd name="connsiteY104" fmla="*/ 5057775 h 7814687"/>
                  <a:gd name="connsiteX105" fmla="*/ 885825 w 4562517"/>
                  <a:gd name="connsiteY105" fmla="*/ 5114925 h 7814687"/>
                  <a:gd name="connsiteX106" fmla="*/ 933450 w 4562517"/>
                  <a:gd name="connsiteY106" fmla="*/ 5153025 h 7814687"/>
                  <a:gd name="connsiteX107" fmla="*/ 942975 w 4562517"/>
                  <a:gd name="connsiteY107" fmla="*/ 5200650 h 7814687"/>
                  <a:gd name="connsiteX108" fmla="*/ 942975 w 4562517"/>
                  <a:gd name="connsiteY108" fmla="*/ 5200650 h 7814687"/>
                  <a:gd name="connsiteX109" fmla="*/ 857250 w 4562517"/>
                  <a:gd name="connsiteY109" fmla="*/ 5267325 h 7814687"/>
                  <a:gd name="connsiteX110" fmla="*/ 952500 w 4562517"/>
                  <a:gd name="connsiteY110" fmla="*/ 5305425 h 7814687"/>
                  <a:gd name="connsiteX111" fmla="*/ 1019175 w 4562517"/>
                  <a:gd name="connsiteY111" fmla="*/ 5362575 h 7814687"/>
                  <a:gd name="connsiteX112" fmla="*/ 981075 w 4562517"/>
                  <a:gd name="connsiteY112" fmla="*/ 5448300 h 7814687"/>
                  <a:gd name="connsiteX113" fmla="*/ 923925 w 4562517"/>
                  <a:gd name="connsiteY113" fmla="*/ 5486400 h 7814687"/>
                  <a:gd name="connsiteX114" fmla="*/ 952500 w 4562517"/>
                  <a:gd name="connsiteY114" fmla="*/ 5572125 h 7814687"/>
                  <a:gd name="connsiteX115" fmla="*/ 933450 w 4562517"/>
                  <a:gd name="connsiteY115" fmla="*/ 5667375 h 7814687"/>
                  <a:gd name="connsiteX116" fmla="*/ 933450 w 4562517"/>
                  <a:gd name="connsiteY116" fmla="*/ 5667375 h 7814687"/>
                  <a:gd name="connsiteX117" fmla="*/ 866775 w 4562517"/>
                  <a:gd name="connsiteY117" fmla="*/ 5648324 h 7814687"/>
                  <a:gd name="connsiteX118" fmla="*/ 933450 w 4562517"/>
                  <a:gd name="connsiteY118" fmla="*/ 5743574 h 7814687"/>
                  <a:gd name="connsiteX119" fmla="*/ 981075 w 4562517"/>
                  <a:gd name="connsiteY119" fmla="*/ 5857874 h 7814687"/>
                  <a:gd name="connsiteX120" fmla="*/ 1219200 w 4562517"/>
                  <a:gd name="connsiteY120" fmla="*/ 5905499 h 7814687"/>
                  <a:gd name="connsiteX121" fmla="*/ 1295400 w 4562517"/>
                  <a:gd name="connsiteY121" fmla="*/ 6038849 h 7814687"/>
                  <a:gd name="connsiteX122" fmla="*/ 1343025 w 4562517"/>
                  <a:gd name="connsiteY122" fmla="*/ 5953124 h 7814687"/>
                  <a:gd name="connsiteX123" fmla="*/ 1495425 w 4562517"/>
                  <a:gd name="connsiteY123" fmla="*/ 6076949 h 7814687"/>
                  <a:gd name="connsiteX124" fmla="*/ 1609725 w 4562517"/>
                  <a:gd name="connsiteY124" fmla="*/ 6181724 h 7814687"/>
                  <a:gd name="connsiteX125" fmla="*/ 1743075 w 4562517"/>
                  <a:gd name="connsiteY125" fmla="*/ 6353174 h 7814687"/>
                  <a:gd name="connsiteX126" fmla="*/ 1838325 w 4562517"/>
                  <a:gd name="connsiteY126" fmla="*/ 6391274 h 7814687"/>
                  <a:gd name="connsiteX127" fmla="*/ 1914525 w 4562517"/>
                  <a:gd name="connsiteY127" fmla="*/ 6400799 h 7814687"/>
                  <a:gd name="connsiteX128" fmla="*/ 2057400 w 4562517"/>
                  <a:gd name="connsiteY128" fmla="*/ 6486524 h 7814687"/>
                  <a:gd name="connsiteX129" fmla="*/ 2057400 w 4562517"/>
                  <a:gd name="connsiteY129" fmla="*/ 6629399 h 7814687"/>
                  <a:gd name="connsiteX130" fmla="*/ 2124075 w 4562517"/>
                  <a:gd name="connsiteY130" fmla="*/ 6648449 h 7814687"/>
                  <a:gd name="connsiteX131" fmla="*/ 2209800 w 4562517"/>
                  <a:gd name="connsiteY131" fmla="*/ 6677024 h 7814687"/>
                  <a:gd name="connsiteX132" fmla="*/ 2352675 w 4562517"/>
                  <a:gd name="connsiteY132" fmla="*/ 6915149 h 7814687"/>
                  <a:gd name="connsiteX133" fmla="*/ 2457450 w 4562517"/>
                  <a:gd name="connsiteY133" fmla="*/ 7000874 h 7814687"/>
                  <a:gd name="connsiteX134" fmla="*/ 2533650 w 4562517"/>
                  <a:gd name="connsiteY134" fmla="*/ 7219949 h 7814687"/>
                  <a:gd name="connsiteX135" fmla="*/ 2543175 w 4562517"/>
                  <a:gd name="connsiteY135" fmla="*/ 7486649 h 7814687"/>
                  <a:gd name="connsiteX136" fmla="*/ 2600325 w 4562517"/>
                  <a:gd name="connsiteY136" fmla="*/ 7581899 h 7814687"/>
                  <a:gd name="connsiteX137" fmla="*/ 2638425 w 4562517"/>
                  <a:gd name="connsiteY137" fmla="*/ 7667624 h 7814687"/>
                  <a:gd name="connsiteX138" fmla="*/ 2657475 w 4562517"/>
                  <a:gd name="connsiteY138" fmla="*/ 7658099 h 7814687"/>
                  <a:gd name="connsiteX139" fmla="*/ 2676525 w 4562517"/>
                  <a:gd name="connsiteY139" fmla="*/ 7696200 h 7814687"/>
                  <a:gd name="connsiteX140" fmla="*/ 3276601 w 4562517"/>
                  <a:gd name="connsiteY140" fmla="*/ 7743823 h 7814687"/>
                  <a:gd name="connsiteX141" fmla="*/ 3524251 w 4562517"/>
                  <a:gd name="connsiteY141" fmla="*/ 7810499 h 7814687"/>
                  <a:gd name="connsiteX142" fmla="*/ 3981451 w 4562517"/>
                  <a:gd name="connsiteY142" fmla="*/ 7810499 h 7814687"/>
                  <a:gd name="connsiteX143" fmla="*/ 4124326 w 4562517"/>
                  <a:gd name="connsiteY143" fmla="*/ 7753349 h 7814687"/>
                  <a:gd name="connsiteX144" fmla="*/ 4067176 w 4562517"/>
                  <a:gd name="connsiteY144" fmla="*/ 7591424 h 7814687"/>
                  <a:gd name="connsiteX145" fmla="*/ 4067175 w 4562517"/>
                  <a:gd name="connsiteY145" fmla="*/ 7419974 h 7814687"/>
                  <a:gd name="connsiteX146" fmla="*/ 4095751 w 4562517"/>
                  <a:gd name="connsiteY146" fmla="*/ 7391399 h 7814687"/>
                  <a:gd name="connsiteX147" fmla="*/ 4114800 w 4562517"/>
                  <a:gd name="connsiteY147" fmla="*/ 7353299 h 7814687"/>
                  <a:gd name="connsiteX148" fmla="*/ 4267201 w 4562517"/>
                  <a:gd name="connsiteY148" fmla="*/ 7210424 h 7814687"/>
                  <a:gd name="connsiteX149" fmla="*/ 4324350 w 4562517"/>
                  <a:gd name="connsiteY149" fmla="*/ 6953249 h 7814687"/>
                  <a:gd name="connsiteX150" fmla="*/ 4562475 w 4562517"/>
                  <a:gd name="connsiteY150" fmla="*/ 6829424 h 7814687"/>
                  <a:gd name="connsiteX151" fmla="*/ 4448175 w 4562517"/>
                  <a:gd name="connsiteY151" fmla="*/ 6638924 h 7814687"/>
                  <a:gd name="connsiteX152" fmla="*/ 4410075 w 4562517"/>
                  <a:gd name="connsiteY152" fmla="*/ 6496049 h 7814687"/>
                  <a:gd name="connsiteX153" fmla="*/ 4343400 w 4562517"/>
                  <a:gd name="connsiteY153" fmla="*/ 6457949 h 7814687"/>
                  <a:gd name="connsiteX154" fmla="*/ 4352924 w 4562517"/>
                  <a:gd name="connsiteY154" fmla="*/ 6276974 h 7814687"/>
                  <a:gd name="connsiteX155" fmla="*/ 4010025 w 4562517"/>
                  <a:gd name="connsiteY155" fmla="*/ 5686425 h 7814687"/>
                  <a:gd name="connsiteX156" fmla="*/ 2000250 w 4562517"/>
                  <a:gd name="connsiteY156" fmla="*/ 2714625 h 7814687"/>
                  <a:gd name="connsiteX157" fmla="*/ 2533650 w 4562517"/>
                  <a:gd name="connsiteY157" fmla="*/ 609600 h 7814687"/>
                  <a:gd name="connsiteX158" fmla="*/ 438150 w 4562517"/>
                  <a:gd name="connsiteY158" fmla="*/ 0 h 7814687"/>
                  <a:gd name="connsiteX0" fmla="*/ 438150 w 4562517"/>
                  <a:gd name="connsiteY0" fmla="*/ 0 h 7814687"/>
                  <a:gd name="connsiteX1" fmla="*/ 390525 w 4562517"/>
                  <a:gd name="connsiteY1" fmla="*/ 85725 h 7814687"/>
                  <a:gd name="connsiteX2" fmla="*/ 342900 w 4562517"/>
                  <a:gd name="connsiteY2" fmla="*/ 114300 h 7814687"/>
                  <a:gd name="connsiteX3" fmla="*/ 371475 w 4562517"/>
                  <a:gd name="connsiteY3" fmla="*/ 180975 h 7814687"/>
                  <a:gd name="connsiteX4" fmla="*/ 409575 w 4562517"/>
                  <a:gd name="connsiteY4" fmla="*/ 190500 h 7814687"/>
                  <a:gd name="connsiteX5" fmla="*/ 419100 w 4562517"/>
                  <a:gd name="connsiteY5" fmla="*/ 314325 h 7814687"/>
                  <a:gd name="connsiteX6" fmla="*/ 361950 w 4562517"/>
                  <a:gd name="connsiteY6" fmla="*/ 438150 h 7814687"/>
                  <a:gd name="connsiteX7" fmla="*/ 314325 w 4562517"/>
                  <a:gd name="connsiteY7" fmla="*/ 542925 h 7814687"/>
                  <a:gd name="connsiteX8" fmla="*/ 266700 w 4562517"/>
                  <a:gd name="connsiteY8" fmla="*/ 609600 h 7814687"/>
                  <a:gd name="connsiteX9" fmla="*/ 238125 w 4562517"/>
                  <a:gd name="connsiteY9" fmla="*/ 695325 h 7814687"/>
                  <a:gd name="connsiteX10" fmla="*/ 200025 w 4562517"/>
                  <a:gd name="connsiteY10" fmla="*/ 733425 h 7814687"/>
                  <a:gd name="connsiteX11" fmla="*/ 228600 w 4562517"/>
                  <a:gd name="connsiteY11" fmla="*/ 800100 h 7814687"/>
                  <a:gd name="connsiteX12" fmla="*/ 142875 w 4562517"/>
                  <a:gd name="connsiteY12" fmla="*/ 885825 h 7814687"/>
                  <a:gd name="connsiteX13" fmla="*/ 76200 w 4562517"/>
                  <a:gd name="connsiteY13" fmla="*/ 904875 h 7814687"/>
                  <a:gd name="connsiteX14" fmla="*/ 9525 w 4562517"/>
                  <a:gd name="connsiteY14" fmla="*/ 1038225 h 7814687"/>
                  <a:gd name="connsiteX15" fmla="*/ 0 w 4562517"/>
                  <a:gd name="connsiteY15" fmla="*/ 1076325 h 7814687"/>
                  <a:gd name="connsiteX16" fmla="*/ 0 w 4562517"/>
                  <a:gd name="connsiteY16" fmla="*/ 1133475 h 7814687"/>
                  <a:gd name="connsiteX17" fmla="*/ 19050 w 4562517"/>
                  <a:gd name="connsiteY17" fmla="*/ 1228725 h 7814687"/>
                  <a:gd name="connsiteX18" fmla="*/ 142875 w 4562517"/>
                  <a:gd name="connsiteY18" fmla="*/ 1457325 h 7814687"/>
                  <a:gd name="connsiteX19" fmla="*/ 142875 w 4562517"/>
                  <a:gd name="connsiteY19" fmla="*/ 1571625 h 7814687"/>
                  <a:gd name="connsiteX20" fmla="*/ 161925 w 4562517"/>
                  <a:gd name="connsiteY20" fmla="*/ 1724025 h 7814687"/>
                  <a:gd name="connsiteX21" fmla="*/ 114300 w 4562517"/>
                  <a:gd name="connsiteY21" fmla="*/ 1819275 h 7814687"/>
                  <a:gd name="connsiteX22" fmla="*/ 38100 w 4562517"/>
                  <a:gd name="connsiteY22" fmla="*/ 1943100 h 7814687"/>
                  <a:gd name="connsiteX23" fmla="*/ 85725 w 4562517"/>
                  <a:gd name="connsiteY23" fmla="*/ 2057400 h 7814687"/>
                  <a:gd name="connsiteX24" fmla="*/ 38100 w 4562517"/>
                  <a:gd name="connsiteY24" fmla="*/ 2162175 h 7814687"/>
                  <a:gd name="connsiteX25" fmla="*/ 28575 w 4562517"/>
                  <a:gd name="connsiteY25" fmla="*/ 2200275 h 7814687"/>
                  <a:gd name="connsiteX26" fmla="*/ 85725 w 4562517"/>
                  <a:gd name="connsiteY26" fmla="*/ 2333625 h 7814687"/>
                  <a:gd name="connsiteX27" fmla="*/ 152400 w 4562517"/>
                  <a:gd name="connsiteY27" fmla="*/ 2438400 h 7814687"/>
                  <a:gd name="connsiteX28" fmla="*/ 180975 w 4562517"/>
                  <a:gd name="connsiteY28" fmla="*/ 2495550 h 7814687"/>
                  <a:gd name="connsiteX29" fmla="*/ 209550 w 4562517"/>
                  <a:gd name="connsiteY29" fmla="*/ 2581275 h 7814687"/>
                  <a:gd name="connsiteX30" fmla="*/ 285750 w 4562517"/>
                  <a:gd name="connsiteY30" fmla="*/ 2667000 h 7814687"/>
                  <a:gd name="connsiteX31" fmla="*/ 247650 w 4562517"/>
                  <a:gd name="connsiteY31" fmla="*/ 2743200 h 7814687"/>
                  <a:gd name="connsiteX32" fmla="*/ 314325 w 4562517"/>
                  <a:gd name="connsiteY32" fmla="*/ 2828925 h 7814687"/>
                  <a:gd name="connsiteX33" fmla="*/ 323850 w 4562517"/>
                  <a:gd name="connsiteY33" fmla="*/ 2914650 h 7814687"/>
                  <a:gd name="connsiteX34" fmla="*/ 304800 w 4562517"/>
                  <a:gd name="connsiteY34" fmla="*/ 2962275 h 7814687"/>
                  <a:gd name="connsiteX35" fmla="*/ 266700 w 4562517"/>
                  <a:gd name="connsiteY35" fmla="*/ 2914650 h 7814687"/>
                  <a:gd name="connsiteX36" fmla="*/ 285750 w 4562517"/>
                  <a:gd name="connsiteY36" fmla="*/ 2933700 h 7814687"/>
                  <a:gd name="connsiteX37" fmla="*/ 428625 w 4562517"/>
                  <a:gd name="connsiteY37" fmla="*/ 3105150 h 7814687"/>
                  <a:gd name="connsiteX38" fmla="*/ 466725 w 4562517"/>
                  <a:gd name="connsiteY38" fmla="*/ 3057525 h 7814687"/>
                  <a:gd name="connsiteX39" fmla="*/ 495300 w 4562517"/>
                  <a:gd name="connsiteY39" fmla="*/ 2981325 h 7814687"/>
                  <a:gd name="connsiteX40" fmla="*/ 523875 w 4562517"/>
                  <a:gd name="connsiteY40" fmla="*/ 2914650 h 7814687"/>
                  <a:gd name="connsiteX41" fmla="*/ 619125 w 4562517"/>
                  <a:gd name="connsiteY41" fmla="*/ 2914650 h 7814687"/>
                  <a:gd name="connsiteX42" fmla="*/ 647700 w 4562517"/>
                  <a:gd name="connsiteY42" fmla="*/ 2952750 h 7814687"/>
                  <a:gd name="connsiteX43" fmla="*/ 647700 w 4562517"/>
                  <a:gd name="connsiteY43" fmla="*/ 3009900 h 7814687"/>
                  <a:gd name="connsiteX44" fmla="*/ 742950 w 4562517"/>
                  <a:gd name="connsiteY44" fmla="*/ 3009900 h 7814687"/>
                  <a:gd name="connsiteX45" fmla="*/ 771525 w 4562517"/>
                  <a:gd name="connsiteY45" fmla="*/ 2981325 h 7814687"/>
                  <a:gd name="connsiteX46" fmla="*/ 847725 w 4562517"/>
                  <a:gd name="connsiteY46" fmla="*/ 3067050 h 7814687"/>
                  <a:gd name="connsiteX47" fmla="*/ 885825 w 4562517"/>
                  <a:gd name="connsiteY47" fmla="*/ 3038475 h 7814687"/>
                  <a:gd name="connsiteX48" fmla="*/ 971550 w 4562517"/>
                  <a:gd name="connsiteY48" fmla="*/ 2990850 h 7814687"/>
                  <a:gd name="connsiteX49" fmla="*/ 981075 w 4562517"/>
                  <a:gd name="connsiteY49" fmla="*/ 3067050 h 7814687"/>
                  <a:gd name="connsiteX50" fmla="*/ 1028700 w 4562517"/>
                  <a:gd name="connsiteY50" fmla="*/ 3114675 h 7814687"/>
                  <a:gd name="connsiteX51" fmla="*/ 1076325 w 4562517"/>
                  <a:gd name="connsiteY51" fmla="*/ 3171825 h 7814687"/>
                  <a:gd name="connsiteX52" fmla="*/ 1076325 w 4562517"/>
                  <a:gd name="connsiteY52" fmla="*/ 3171825 h 7814687"/>
                  <a:gd name="connsiteX53" fmla="*/ 1095375 w 4562517"/>
                  <a:gd name="connsiteY53" fmla="*/ 3248025 h 7814687"/>
                  <a:gd name="connsiteX54" fmla="*/ 1038225 w 4562517"/>
                  <a:gd name="connsiteY54" fmla="*/ 3248025 h 7814687"/>
                  <a:gd name="connsiteX55" fmla="*/ 971550 w 4562517"/>
                  <a:gd name="connsiteY55" fmla="*/ 3190875 h 7814687"/>
                  <a:gd name="connsiteX56" fmla="*/ 990600 w 4562517"/>
                  <a:gd name="connsiteY56" fmla="*/ 3162300 h 7814687"/>
                  <a:gd name="connsiteX57" fmla="*/ 962025 w 4562517"/>
                  <a:gd name="connsiteY57" fmla="*/ 3143250 h 7814687"/>
                  <a:gd name="connsiteX58" fmla="*/ 923925 w 4562517"/>
                  <a:gd name="connsiteY58" fmla="*/ 3181350 h 7814687"/>
                  <a:gd name="connsiteX59" fmla="*/ 800100 w 4562517"/>
                  <a:gd name="connsiteY59" fmla="*/ 3143250 h 7814687"/>
                  <a:gd name="connsiteX60" fmla="*/ 742950 w 4562517"/>
                  <a:gd name="connsiteY60" fmla="*/ 3105150 h 7814687"/>
                  <a:gd name="connsiteX61" fmla="*/ 676275 w 4562517"/>
                  <a:gd name="connsiteY61" fmla="*/ 3105150 h 7814687"/>
                  <a:gd name="connsiteX62" fmla="*/ 619125 w 4562517"/>
                  <a:gd name="connsiteY62" fmla="*/ 3086100 h 7814687"/>
                  <a:gd name="connsiteX63" fmla="*/ 552450 w 4562517"/>
                  <a:gd name="connsiteY63" fmla="*/ 3076575 h 7814687"/>
                  <a:gd name="connsiteX64" fmla="*/ 561975 w 4562517"/>
                  <a:gd name="connsiteY64" fmla="*/ 3152775 h 7814687"/>
                  <a:gd name="connsiteX65" fmla="*/ 590550 w 4562517"/>
                  <a:gd name="connsiteY65" fmla="*/ 3200400 h 7814687"/>
                  <a:gd name="connsiteX66" fmla="*/ 590550 w 4562517"/>
                  <a:gd name="connsiteY66" fmla="*/ 3257550 h 7814687"/>
                  <a:gd name="connsiteX67" fmla="*/ 638175 w 4562517"/>
                  <a:gd name="connsiteY67" fmla="*/ 3314700 h 7814687"/>
                  <a:gd name="connsiteX68" fmla="*/ 609600 w 4562517"/>
                  <a:gd name="connsiteY68" fmla="*/ 3400425 h 7814687"/>
                  <a:gd name="connsiteX69" fmla="*/ 657225 w 4562517"/>
                  <a:gd name="connsiteY69" fmla="*/ 3476625 h 7814687"/>
                  <a:gd name="connsiteX70" fmla="*/ 695325 w 4562517"/>
                  <a:gd name="connsiteY70" fmla="*/ 3514725 h 7814687"/>
                  <a:gd name="connsiteX71" fmla="*/ 695325 w 4562517"/>
                  <a:gd name="connsiteY71" fmla="*/ 3514725 h 7814687"/>
                  <a:gd name="connsiteX72" fmla="*/ 571500 w 4562517"/>
                  <a:gd name="connsiteY72" fmla="*/ 3514725 h 7814687"/>
                  <a:gd name="connsiteX73" fmla="*/ 542925 w 4562517"/>
                  <a:gd name="connsiteY73" fmla="*/ 3419475 h 7814687"/>
                  <a:gd name="connsiteX74" fmla="*/ 504825 w 4562517"/>
                  <a:gd name="connsiteY74" fmla="*/ 3390900 h 7814687"/>
                  <a:gd name="connsiteX75" fmla="*/ 476250 w 4562517"/>
                  <a:gd name="connsiteY75" fmla="*/ 3343275 h 7814687"/>
                  <a:gd name="connsiteX76" fmla="*/ 476250 w 4562517"/>
                  <a:gd name="connsiteY76" fmla="*/ 3228975 h 7814687"/>
                  <a:gd name="connsiteX77" fmla="*/ 438150 w 4562517"/>
                  <a:gd name="connsiteY77" fmla="*/ 3190875 h 7814687"/>
                  <a:gd name="connsiteX78" fmla="*/ 447675 w 4562517"/>
                  <a:gd name="connsiteY78" fmla="*/ 3286125 h 7814687"/>
                  <a:gd name="connsiteX79" fmla="*/ 400050 w 4562517"/>
                  <a:gd name="connsiteY79" fmla="*/ 3371850 h 7814687"/>
                  <a:gd name="connsiteX80" fmla="*/ 409575 w 4562517"/>
                  <a:gd name="connsiteY80" fmla="*/ 3400425 h 7814687"/>
                  <a:gd name="connsiteX81" fmla="*/ 419100 w 4562517"/>
                  <a:gd name="connsiteY81" fmla="*/ 3429000 h 7814687"/>
                  <a:gd name="connsiteX82" fmla="*/ 419100 w 4562517"/>
                  <a:gd name="connsiteY82" fmla="*/ 3505200 h 7814687"/>
                  <a:gd name="connsiteX83" fmla="*/ 400050 w 4562517"/>
                  <a:gd name="connsiteY83" fmla="*/ 3600450 h 7814687"/>
                  <a:gd name="connsiteX84" fmla="*/ 428625 w 4562517"/>
                  <a:gd name="connsiteY84" fmla="*/ 3686175 h 7814687"/>
                  <a:gd name="connsiteX85" fmla="*/ 504825 w 4562517"/>
                  <a:gd name="connsiteY85" fmla="*/ 3810000 h 7814687"/>
                  <a:gd name="connsiteX86" fmla="*/ 590550 w 4562517"/>
                  <a:gd name="connsiteY86" fmla="*/ 3838575 h 7814687"/>
                  <a:gd name="connsiteX87" fmla="*/ 657225 w 4562517"/>
                  <a:gd name="connsiteY87" fmla="*/ 3876675 h 7814687"/>
                  <a:gd name="connsiteX88" fmla="*/ 666750 w 4562517"/>
                  <a:gd name="connsiteY88" fmla="*/ 3990975 h 7814687"/>
                  <a:gd name="connsiteX89" fmla="*/ 666750 w 4562517"/>
                  <a:gd name="connsiteY89" fmla="*/ 4057650 h 7814687"/>
                  <a:gd name="connsiteX90" fmla="*/ 657225 w 4562517"/>
                  <a:gd name="connsiteY90" fmla="*/ 4124325 h 7814687"/>
                  <a:gd name="connsiteX91" fmla="*/ 590550 w 4562517"/>
                  <a:gd name="connsiteY91" fmla="*/ 4152900 h 7814687"/>
                  <a:gd name="connsiteX92" fmla="*/ 504825 w 4562517"/>
                  <a:gd name="connsiteY92" fmla="*/ 4152900 h 7814687"/>
                  <a:gd name="connsiteX93" fmla="*/ 514350 w 4562517"/>
                  <a:gd name="connsiteY93" fmla="*/ 4229100 h 7814687"/>
                  <a:gd name="connsiteX94" fmla="*/ 514350 w 4562517"/>
                  <a:gd name="connsiteY94" fmla="*/ 4305300 h 7814687"/>
                  <a:gd name="connsiteX95" fmla="*/ 542925 w 4562517"/>
                  <a:gd name="connsiteY95" fmla="*/ 4410075 h 7814687"/>
                  <a:gd name="connsiteX96" fmla="*/ 666750 w 4562517"/>
                  <a:gd name="connsiteY96" fmla="*/ 4514850 h 7814687"/>
                  <a:gd name="connsiteX97" fmla="*/ 647700 w 4562517"/>
                  <a:gd name="connsiteY97" fmla="*/ 4581525 h 7814687"/>
                  <a:gd name="connsiteX98" fmla="*/ 695325 w 4562517"/>
                  <a:gd name="connsiteY98" fmla="*/ 4638675 h 7814687"/>
                  <a:gd name="connsiteX99" fmla="*/ 685800 w 4562517"/>
                  <a:gd name="connsiteY99" fmla="*/ 4724400 h 7814687"/>
                  <a:gd name="connsiteX100" fmla="*/ 714375 w 4562517"/>
                  <a:gd name="connsiteY100" fmla="*/ 4781550 h 7814687"/>
                  <a:gd name="connsiteX101" fmla="*/ 723900 w 4562517"/>
                  <a:gd name="connsiteY101" fmla="*/ 4848225 h 7814687"/>
                  <a:gd name="connsiteX102" fmla="*/ 790575 w 4562517"/>
                  <a:gd name="connsiteY102" fmla="*/ 4914900 h 7814687"/>
                  <a:gd name="connsiteX103" fmla="*/ 809625 w 4562517"/>
                  <a:gd name="connsiteY103" fmla="*/ 4972050 h 7814687"/>
                  <a:gd name="connsiteX104" fmla="*/ 847725 w 4562517"/>
                  <a:gd name="connsiteY104" fmla="*/ 5057775 h 7814687"/>
                  <a:gd name="connsiteX105" fmla="*/ 885825 w 4562517"/>
                  <a:gd name="connsiteY105" fmla="*/ 5114925 h 7814687"/>
                  <a:gd name="connsiteX106" fmla="*/ 933450 w 4562517"/>
                  <a:gd name="connsiteY106" fmla="*/ 5153025 h 7814687"/>
                  <a:gd name="connsiteX107" fmla="*/ 942975 w 4562517"/>
                  <a:gd name="connsiteY107" fmla="*/ 5200650 h 7814687"/>
                  <a:gd name="connsiteX108" fmla="*/ 942975 w 4562517"/>
                  <a:gd name="connsiteY108" fmla="*/ 5200650 h 7814687"/>
                  <a:gd name="connsiteX109" fmla="*/ 857250 w 4562517"/>
                  <a:gd name="connsiteY109" fmla="*/ 5267325 h 7814687"/>
                  <a:gd name="connsiteX110" fmla="*/ 952500 w 4562517"/>
                  <a:gd name="connsiteY110" fmla="*/ 5305425 h 7814687"/>
                  <a:gd name="connsiteX111" fmla="*/ 1019175 w 4562517"/>
                  <a:gd name="connsiteY111" fmla="*/ 5362575 h 7814687"/>
                  <a:gd name="connsiteX112" fmla="*/ 981075 w 4562517"/>
                  <a:gd name="connsiteY112" fmla="*/ 5448300 h 7814687"/>
                  <a:gd name="connsiteX113" fmla="*/ 923925 w 4562517"/>
                  <a:gd name="connsiteY113" fmla="*/ 5486400 h 7814687"/>
                  <a:gd name="connsiteX114" fmla="*/ 952500 w 4562517"/>
                  <a:gd name="connsiteY114" fmla="*/ 5572125 h 7814687"/>
                  <a:gd name="connsiteX115" fmla="*/ 933450 w 4562517"/>
                  <a:gd name="connsiteY115" fmla="*/ 5667375 h 7814687"/>
                  <a:gd name="connsiteX116" fmla="*/ 933450 w 4562517"/>
                  <a:gd name="connsiteY116" fmla="*/ 5667375 h 7814687"/>
                  <a:gd name="connsiteX117" fmla="*/ 866775 w 4562517"/>
                  <a:gd name="connsiteY117" fmla="*/ 5648324 h 7814687"/>
                  <a:gd name="connsiteX118" fmla="*/ 933450 w 4562517"/>
                  <a:gd name="connsiteY118" fmla="*/ 5743574 h 7814687"/>
                  <a:gd name="connsiteX119" fmla="*/ 981075 w 4562517"/>
                  <a:gd name="connsiteY119" fmla="*/ 5857874 h 7814687"/>
                  <a:gd name="connsiteX120" fmla="*/ 1219200 w 4562517"/>
                  <a:gd name="connsiteY120" fmla="*/ 5905499 h 7814687"/>
                  <a:gd name="connsiteX121" fmla="*/ 1295400 w 4562517"/>
                  <a:gd name="connsiteY121" fmla="*/ 6038849 h 7814687"/>
                  <a:gd name="connsiteX122" fmla="*/ 1343025 w 4562517"/>
                  <a:gd name="connsiteY122" fmla="*/ 5953124 h 7814687"/>
                  <a:gd name="connsiteX123" fmla="*/ 1495425 w 4562517"/>
                  <a:gd name="connsiteY123" fmla="*/ 6076949 h 7814687"/>
                  <a:gd name="connsiteX124" fmla="*/ 1609725 w 4562517"/>
                  <a:gd name="connsiteY124" fmla="*/ 6181724 h 7814687"/>
                  <a:gd name="connsiteX125" fmla="*/ 1743075 w 4562517"/>
                  <a:gd name="connsiteY125" fmla="*/ 6353174 h 7814687"/>
                  <a:gd name="connsiteX126" fmla="*/ 1838325 w 4562517"/>
                  <a:gd name="connsiteY126" fmla="*/ 6391274 h 7814687"/>
                  <a:gd name="connsiteX127" fmla="*/ 1914525 w 4562517"/>
                  <a:gd name="connsiteY127" fmla="*/ 6400799 h 7814687"/>
                  <a:gd name="connsiteX128" fmla="*/ 2057400 w 4562517"/>
                  <a:gd name="connsiteY128" fmla="*/ 6486524 h 7814687"/>
                  <a:gd name="connsiteX129" fmla="*/ 2057400 w 4562517"/>
                  <a:gd name="connsiteY129" fmla="*/ 6629399 h 7814687"/>
                  <a:gd name="connsiteX130" fmla="*/ 2124075 w 4562517"/>
                  <a:gd name="connsiteY130" fmla="*/ 6648449 h 7814687"/>
                  <a:gd name="connsiteX131" fmla="*/ 2209800 w 4562517"/>
                  <a:gd name="connsiteY131" fmla="*/ 6677024 h 7814687"/>
                  <a:gd name="connsiteX132" fmla="*/ 2352675 w 4562517"/>
                  <a:gd name="connsiteY132" fmla="*/ 6915149 h 7814687"/>
                  <a:gd name="connsiteX133" fmla="*/ 2457450 w 4562517"/>
                  <a:gd name="connsiteY133" fmla="*/ 7000874 h 7814687"/>
                  <a:gd name="connsiteX134" fmla="*/ 2533650 w 4562517"/>
                  <a:gd name="connsiteY134" fmla="*/ 7219949 h 7814687"/>
                  <a:gd name="connsiteX135" fmla="*/ 2543175 w 4562517"/>
                  <a:gd name="connsiteY135" fmla="*/ 7486649 h 7814687"/>
                  <a:gd name="connsiteX136" fmla="*/ 2600325 w 4562517"/>
                  <a:gd name="connsiteY136" fmla="*/ 7581899 h 7814687"/>
                  <a:gd name="connsiteX137" fmla="*/ 2638425 w 4562517"/>
                  <a:gd name="connsiteY137" fmla="*/ 7667624 h 7814687"/>
                  <a:gd name="connsiteX138" fmla="*/ 2657475 w 4562517"/>
                  <a:gd name="connsiteY138" fmla="*/ 7658099 h 7814687"/>
                  <a:gd name="connsiteX139" fmla="*/ 2676525 w 4562517"/>
                  <a:gd name="connsiteY139" fmla="*/ 7696200 h 7814687"/>
                  <a:gd name="connsiteX140" fmla="*/ 3276601 w 4562517"/>
                  <a:gd name="connsiteY140" fmla="*/ 7743823 h 7814687"/>
                  <a:gd name="connsiteX141" fmla="*/ 3524251 w 4562517"/>
                  <a:gd name="connsiteY141" fmla="*/ 7810499 h 7814687"/>
                  <a:gd name="connsiteX142" fmla="*/ 3981451 w 4562517"/>
                  <a:gd name="connsiteY142" fmla="*/ 7810499 h 7814687"/>
                  <a:gd name="connsiteX143" fmla="*/ 4124326 w 4562517"/>
                  <a:gd name="connsiteY143" fmla="*/ 7753349 h 7814687"/>
                  <a:gd name="connsiteX144" fmla="*/ 4067176 w 4562517"/>
                  <a:gd name="connsiteY144" fmla="*/ 7591424 h 7814687"/>
                  <a:gd name="connsiteX145" fmla="*/ 4067175 w 4562517"/>
                  <a:gd name="connsiteY145" fmla="*/ 7419974 h 7814687"/>
                  <a:gd name="connsiteX146" fmla="*/ 4095751 w 4562517"/>
                  <a:gd name="connsiteY146" fmla="*/ 7391399 h 7814687"/>
                  <a:gd name="connsiteX147" fmla="*/ 4114800 w 4562517"/>
                  <a:gd name="connsiteY147" fmla="*/ 7353299 h 7814687"/>
                  <a:gd name="connsiteX148" fmla="*/ 4267201 w 4562517"/>
                  <a:gd name="connsiteY148" fmla="*/ 7210424 h 7814687"/>
                  <a:gd name="connsiteX149" fmla="*/ 4324350 w 4562517"/>
                  <a:gd name="connsiteY149" fmla="*/ 6953249 h 7814687"/>
                  <a:gd name="connsiteX150" fmla="*/ 4562475 w 4562517"/>
                  <a:gd name="connsiteY150" fmla="*/ 6829424 h 7814687"/>
                  <a:gd name="connsiteX151" fmla="*/ 4448175 w 4562517"/>
                  <a:gd name="connsiteY151" fmla="*/ 6638924 h 7814687"/>
                  <a:gd name="connsiteX152" fmla="*/ 4410075 w 4562517"/>
                  <a:gd name="connsiteY152" fmla="*/ 6496049 h 7814687"/>
                  <a:gd name="connsiteX153" fmla="*/ 4343400 w 4562517"/>
                  <a:gd name="connsiteY153" fmla="*/ 6457949 h 7814687"/>
                  <a:gd name="connsiteX154" fmla="*/ 4352924 w 4562517"/>
                  <a:gd name="connsiteY154" fmla="*/ 6276974 h 7814687"/>
                  <a:gd name="connsiteX155" fmla="*/ 4010025 w 4562517"/>
                  <a:gd name="connsiteY155" fmla="*/ 5686425 h 7814687"/>
                  <a:gd name="connsiteX156" fmla="*/ 2000250 w 4562517"/>
                  <a:gd name="connsiteY156" fmla="*/ 2714625 h 7814687"/>
                  <a:gd name="connsiteX157" fmla="*/ 2533650 w 4562517"/>
                  <a:gd name="connsiteY157" fmla="*/ 609600 h 7814687"/>
                  <a:gd name="connsiteX158" fmla="*/ 438150 w 4562517"/>
                  <a:gd name="connsiteY158" fmla="*/ 0 h 7814687"/>
                  <a:gd name="connsiteX0" fmla="*/ 438150 w 4562517"/>
                  <a:gd name="connsiteY0" fmla="*/ 0 h 7814687"/>
                  <a:gd name="connsiteX1" fmla="*/ 390525 w 4562517"/>
                  <a:gd name="connsiteY1" fmla="*/ 85725 h 7814687"/>
                  <a:gd name="connsiteX2" fmla="*/ 342900 w 4562517"/>
                  <a:gd name="connsiteY2" fmla="*/ 114300 h 7814687"/>
                  <a:gd name="connsiteX3" fmla="*/ 371475 w 4562517"/>
                  <a:gd name="connsiteY3" fmla="*/ 180975 h 7814687"/>
                  <a:gd name="connsiteX4" fmla="*/ 409575 w 4562517"/>
                  <a:gd name="connsiteY4" fmla="*/ 190500 h 7814687"/>
                  <a:gd name="connsiteX5" fmla="*/ 419100 w 4562517"/>
                  <a:gd name="connsiteY5" fmla="*/ 314325 h 7814687"/>
                  <a:gd name="connsiteX6" fmla="*/ 361950 w 4562517"/>
                  <a:gd name="connsiteY6" fmla="*/ 438150 h 7814687"/>
                  <a:gd name="connsiteX7" fmla="*/ 314325 w 4562517"/>
                  <a:gd name="connsiteY7" fmla="*/ 542925 h 7814687"/>
                  <a:gd name="connsiteX8" fmla="*/ 266700 w 4562517"/>
                  <a:gd name="connsiteY8" fmla="*/ 609600 h 7814687"/>
                  <a:gd name="connsiteX9" fmla="*/ 238125 w 4562517"/>
                  <a:gd name="connsiteY9" fmla="*/ 695325 h 7814687"/>
                  <a:gd name="connsiteX10" fmla="*/ 200025 w 4562517"/>
                  <a:gd name="connsiteY10" fmla="*/ 733425 h 7814687"/>
                  <a:gd name="connsiteX11" fmla="*/ 228600 w 4562517"/>
                  <a:gd name="connsiteY11" fmla="*/ 800100 h 7814687"/>
                  <a:gd name="connsiteX12" fmla="*/ 142875 w 4562517"/>
                  <a:gd name="connsiteY12" fmla="*/ 885825 h 7814687"/>
                  <a:gd name="connsiteX13" fmla="*/ 76200 w 4562517"/>
                  <a:gd name="connsiteY13" fmla="*/ 904875 h 7814687"/>
                  <a:gd name="connsiteX14" fmla="*/ 9525 w 4562517"/>
                  <a:gd name="connsiteY14" fmla="*/ 1038225 h 7814687"/>
                  <a:gd name="connsiteX15" fmla="*/ 0 w 4562517"/>
                  <a:gd name="connsiteY15" fmla="*/ 1076325 h 7814687"/>
                  <a:gd name="connsiteX16" fmla="*/ 0 w 4562517"/>
                  <a:gd name="connsiteY16" fmla="*/ 1133475 h 7814687"/>
                  <a:gd name="connsiteX17" fmla="*/ 19050 w 4562517"/>
                  <a:gd name="connsiteY17" fmla="*/ 1228725 h 7814687"/>
                  <a:gd name="connsiteX18" fmla="*/ 142875 w 4562517"/>
                  <a:gd name="connsiteY18" fmla="*/ 1457325 h 7814687"/>
                  <a:gd name="connsiteX19" fmla="*/ 142875 w 4562517"/>
                  <a:gd name="connsiteY19" fmla="*/ 1571625 h 7814687"/>
                  <a:gd name="connsiteX20" fmla="*/ 161925 w 4562517"/>
                  <a:gd name="connsiteY20" fmla="*/ 1724025 h 7814687"/>
                  <a:gd name="connsiteX21" fmla="*/ 114300 w 4562517"/>
                  <a:gd name="connsiteY21" fmla="*/ 1819275 h 7814687"/>
                  <a:gd name="connsiteX22" fmla="*/ 38100 w 4562517"/>
                  <a:gd name="connsiteY22" fmla="*/ 1943100 h 7814687"/>
                  <a:gd name="connsiteX23" fmla="*/ 85725 w 4562517"/>
                  <a:gd name="connsiteY23" fmla="*/ 2057400 h 7814687"/>
                  <a:gd name="connsiteX24" fmla="*/ 38100 w 4562517"/>
                  <a:gd name="connsiteY24" fmla="*/ 2162175 h 7814687"/>
                  <a:gd name="connsiteX25" fmla="*/ 28575 w 4562517"/>
                  <a:gd name="connsiteY25" fmla="*/ 2200275 h 7814687"/>
                  <a:gd name="connsiteX26" fmla="*/ 85725 w 4562517"/>
                  <a:gd name="connsiteY26" fmla="*/ 2333625 h 7814687"/>
                  <a:gd name="connsiteX27" fmla="*/ 152400 w 4562517"/>
                  <a:gd name="connsiteY27" fmla="*/ 2438400 h 7814687"/>
                  <a:gd name="connsiteX28" fmla="*/ 180975 w 4562517"/>
                  <a:gd name="connsiteY28" fmla="*/ 2495550 h 7814687"/>
                  <a:gd name="connsiteX29" fmla="*/ 209550 w 4562517"/>
                  <a:gd name="connsiteY29" fmla="*/ 2581275 h 7814687"/>
                  <a:gd name="connsiteX30" fmla="*/ 285750 w 4562517"/>
                  <a:gd name="connsiteY30" fmla="*/ 2667000 h 7814687"/>
                  <a:gd name="connsiteX31" fmla="*/ 247650 w 4562517"/>
                  <a:gd name="connsiteY31" fmla="*/ 2743200 h 7814687"/>
                  <a:gd name="connsiteX32" fmla="*/ 314325 w 4562517"/>
                  <a:gd name="connsiteY32" fmla="*/ 2828925 h 7814687"/>
                  <a:gd name="connsiteX33" fmla="*/ 323850 w 4562517"/>
                  <a:gd name="connsiteY33" fmla="*/ 2914650 h 7814687"/>
                  <a:gd name="connsiteX34" fmla="*/ 304800 w 4562517"/>
                  <a:gd name="connsiteY34" fmla="*/ 2962275 h 7814687"/>
                  <a:gd name="connsiteX35" fmla="*/ 266700 w 4562517"/>
                  <a:gd name="connsiteY35" fmla="*/ 2914650 h 7814687"/>
                  <a:gd name="connsiteX36" fmla="*/ 180975 w 4562517"/>
                  <a:gd name="connsiteY36" fmla="*/ 2981325 h 7814687"/>
                  <a:gd name="connsiteX37" fmla="*/ 428625 w 4562517"/>
                  <a:gd name="connsiteY37" fmla="*/ 3105150 h 7814687"/>
                  <a:gd name="connsiteX38" fmla="*/ 466725 w 4562517"/>
                  <a:gd name="connsiteY38" fmla="*/ 3057525 h 7814687"/>
                  <a:gd name="connsiteX39" fmla="*/ 495300 w 4562517"/>
                  <a:gd name="connsiteY39" fmla="*/ 2981325 h 7814687"/>
                  <a:gd name="connsiteX40" fmla="*/ 523875 w 4562517"/>
                  <a:gd name="connsiteY40" fmla="*/ 2914650 h 7814687"/>
                  <a:gd name="connsiteX41" fmla="*/ 619125 w 4562517"/>
                  <a:gd name="connsiteY41" fmla="*/ 2914650 h 7814687"/>
                  <a:gd name="connsiteX42" fmla="*/ 647700 w 4562517"/>
                  <a:gd name="connsiteY42" fmla="*/ 2952750 h 7814687"/>
                  <a:gd name="connsiteX43" fmla="*/ 647700 w 4562517"/>
                  <a:gd name="connsiteY43" fmla="*/ 3009900 h 7814687"/>
                  <a:gd name="connsiteX44" fmla="*/ 742950 w 4562517"/>
                  <a:gd name="connsiteY44" fmla="*/ 3009900 h 7814687"/>
                  <a:gd name="connsiteX45" fmla="*/ 771525 w 4562517"/>
                  <a:gd name="connsiteY45" fmla="*/ 2981325 h 7814687"/>
                  <a:gd name="connsiteX46" fmla="*/ 847725 w 4562517"/>
                  <a:gd name="connsiteY46" fmla="*/ 3067050 h 7814687"/>
                  <a:gd name="connsiteX47" fmla="*/ 885825 w 4562517"/>
                  <a:gd name="connsiteY47" fmla="*/ 3038475 h 7814687"/>
                  <a:gd name="connsiteX48" fmla="*/ 971550 w 4562517"/>
                  <a:gd name="connsiteY48" fmla="*/ 2990850 h 7814687"/>
                  <a:gd name="connsiteX49" fmla="*/ 981075 w 4562517"/>
                  <a:gd name="connsiteY49" fmla="*/ 3067050 h 7814687"/>
                  <a:gd name="connsiteX50" fmla="*/ 1028700 w 4562517"/>
                  <a:gd name="connsiteY50" fmla="*/ 3114675 h 7814687"/>
                  <a:gd name="connsiteX51" fmla="*/ 1076325 w 4562517"/>
                  <a:gd name="connsiteY51" fmla="*/ 3171825 h 7814687"/>
                  <a:gd name="connsiteX52" fmla="*/ 1076325 w 4562517"/>
                  <a:gd name="connsiteY52" fmla="*/ 3171825 h 7814687"/>
                  <a:gd name="connsiteX53" fmla="*/ 1095375 w 4562517"/>
                  <a:gd name="connsiteY53" fmla="*/ 3248025 h 7814687"/>
                  <a:gd name="connsiteX54" fmla="*/ 1038225 w 4562517"/>
                  <a:gd name="connsiteY54" fmla="*/ 3248025 h 7814687"/>
                  <a:gd name="connsiteX55" fmla="*/ 971550 w 4562517"/>
                  <a:gd name="connsiteY55" fmla="*/ 3190875 h 7814687"/>
                  <a:gd name="connsiteX56" fmla="*/ 990600 w 4562517"/>
                  <a:gd name="connsiteY56" fmla="*/ 3162300 h 7814687"/>
                  <a:gd name="connsiteX57" fmla="*/ 962025 w 4562517"/>
                  <a:gd name="connsiteY57" fmla="*/ 3143250 h 7814687"/>
                  <a:gd name="connsiteX58" fmla="*/ 923925 w 4562517"/>
                  <a:gd name="connsiteY58" fmla="*/ 3181350 h 7814687"/>
                  <a:gd name="connsiteX59" fmla="*/ 800100 w 4562517"/>
                  <a:gd name="connsiteY59" fmla="*/ 3143250 h 7814687"/>
                  <a:gd name="connsiteX60" fmla="*/ 742950 w 4562517"/>
                  <a:gd name="connsiteY60" fmla="*/ 3105150 h 7814687"/>
                  <a:gd name="connsiteX61" fmla="*/ 676275 w 4562517"/>
                  <a:gd name="connsiteY61" fmla="*/ 3105150 h 7814687"/>
                  <a:gd name="connsiteX62" fmla="*/ 619125 w 4562517"/>
                  <a:gd name="connsiteY62" fmla="*/ 3086100 h 7814687"/>
                  <a:gd name="connsiteX63" fmla="*/ 552450 w 4562517"/>
                  <a:gd name="connsiteY63" fmla="*/ 3076575 h 7814687"/>
                  <a:gd name="connsiteX64" fmla="*/ 561975 w 4562517"/>
                  <a:gd name="connsiteY64" fmla="*/ 3152775 h 7814687"/>
                  <a:gd name="connsiteX65" fmla="*/ 590550 w 4562517"/>
                  <a:gd name="connsiteY65" fmla="*/ 3200400 h 7814687"/>
                  <a:gd name="connsiteX66" fmla="*/ 590550 w 4562517"/>
                  <a:gd name="connsiteY66" fmla="*/ 3257550 h 7814687"/>
                  <a:gd name="connsiteX67" fmla="*/ 638175 w 4562517"/>
                  <a:gd name="connsiteY67" fmla="*/ 3314700 h 7814687"/>
                  <a:gd name="connsiteX68" fmla="*/ 609600 w 4562517"/>
                  <a:gd name="connsiteY68" fmla="*/ 3400425 h 7814687"/>
                  <a:gd name="connsiteX69" fmla="*/ 657225 w 4562517"/>
                  <a:gd name="connsiteY69" fmla="*/ 3476625 h 7814687"/>
                  <a:gd name="connsiteX70" fmla="*/ 695325 w 4562517"/>
                  <a:gd name="connsiteY70" fmla="*/ 3514725 h 7814687"/>
                  <a:gd name="connsiteX71" fmla="*/ 695325 w 4562517"/>
                  <a:gd name="connsiteY71" fmla="*/ 3514725 h 7814687"/>
                  <a:gd name="connsiteX72" fmla="*/ 571500 w 4562517"/>
                  <a:gd name="connsiteY72" fmla="*/ 3514725 h 7814687"/>
                  <a:gd name="connsiteX73" fmla="*/ 542925 w 4562517"/>
                  <a:gd name="connsiteY73" fmla="*/ 3419475 h 7814687"/>
                  <a:gd name="connsiteX74" fmla="*/ 504825 w 4562517"/>
                  <a:gd name="connsiteY74" fmla="*/ 3390900 h 7814687"/>
                  <a:gd name="connsiteX75" fmla="*/ 476250 w 4562517"/>
                  <a:gd name="connsiteY75" fmla="*/ 3343275 h 7814687"/>
                  <a:gd name="connsiteX76" fmla="*/ 476250 w 4562517"/>
                  <a:gd name="connsiteY76" fmla="*/ 3228975 h 7814687"/>
                  <a:gd name="connsiteX77" fmla="*/ 438150 w 4562517"/>
                  <a:gd name="connsiteY77" fmla="*/ 3190875 h 7814687"/>
                  <a:gd name="connsiteX78" fmla="*/ 447675 w 4562517"/>
                  <a:gd name="connsiteY78" fmla="*/ 3286125 h 7814687"/>
                  <a:gd name="connsiteX79" fmla="*/ 400050 w 4562517"/>
                  <a:gd name="connsiteY79" fmla="*/ 3371850 h 7814687"/>
                  <a:gd name="connsiteX80" fmla="*/ 409575 w 4562517"/>
                  <a:gd name="connsiteY80" fmla="*/ 3400425 h 7814687"/>
                  <a:gd name="connsiteX81" fmla="*/ 419100 w 4562517"/>
                  <a:gd name="connsiteY81" fmla="*/ 3429000 h 7814687"/>
                  <a:gd name="connsiteX82" fmla="*/ 419100 w 4562517"/>
                  <a:gd name="connsiteY82" fmla="*/ 3505200 h 7814687"/>
                  <a:gd name="connsiteX83" fmla="*/ 400050 w 4562517"/>
                  <a:gd name="connsiteY83" fmla="*/ 3600450 h 7814687"/>
                  <a:gd name="connsiteX84" fmla="*/ 428625 w 4562517"/>
                  <a:gd name="connsiteY84" fmla="*/ 3686175 h 7814687"/>
                  <a:gd name="connsiteX85" fmla="*/ 504825 w 4562517"/>
                  <a:gd name="connsiteY85" fmla="*/ 3810000 h 7814687"/>
                  <a:gd name="connsiteX86" fmla="*/ 590550 w 4562517"/>
                  <a:gd name="connsiteY86" fmla="*/ 3838575 h 7814687"/>
                  <a:gd name="connsiteX87" fmla="*/ 657225 w 4562517"/>
                  <a:gd name="connsiteY87" fmla="*/ 3876675 h 7814687"/>
                  <a:gd name="connsiteX88" fmla="*/ 666750 w 4562517"/>
                  <a:gd name="connsiteY88" fmla="*/ 3990975 h 7814687"/>
                  <a:gd name="connsiteX89" fmla="*/ 666750 w 4562517"/>
                  <a:gd name="connsiteY89" fmla="*/ 4057650 h 7814687"/>
                  <a:gd name="connsiteX90" fmla="*/ 657225 w 4562517"/>
                  <a:gd name="connsiteY90" fmla="*/ 4124325 h 7814687"/>
                  <a:gd name="connsiteX91" fmla="*/ 590550 w 4562517"/>
                  <a:gd name="connsiteY91" fmla="*/ 4152900 h 7814687"/>
                  <a:gd name="connsiteX92" fmla="*/ 504825 w 4562517"/>
                  <a:gd name="connsiteY92" fmla="*/ 4152900 h 7814687"/>
                  <a:gd name="connsiteX93" fmla="*/ 514350 w 4562517"/>
                  <a:gd name="connsiteY93" fmla="*/ 4229100 h 7814687"/>
                  <a:gd name="connsiteX94" fmla="*/ 514350 w 4562517"/>
                  <a:gd name="connsiteY94" fmla="*/ 4305300 h 7814687"/>
                  <a:gd name="connsiteX95" fmla="*/ 542925 w 4562517"/>
                  <a:gd name="connsiteY95" fmla="*/ 4410075 h 7814687"/>
                  <a:gd name="connsiteX96" fmla="*/ 666750 w 4562517"/>
                  <a:gd name="connsiteY96" fmla="*/ 4514850 h 7814687"/>
                  <a:gd name="connsiteX97" fmla="*/ 647700 w 4562517"/>
                  <a:gd name="connsiteY97" fmla="*/ 4581525 h 7814687"/>
                  <a:gd name="connsiteX98" fmla="*/ 695325 w 4562517"/>
                  <a:gd name="connsiteY98" fmla="*/ 4638675 h 7814687"/>
                  <a:gd name="connsiteX99" fmla="*/ 685800 w 4562517"/>
                  <a:gd name="connsiteY99" fmla="*/ 4724400 h 7814687"/>
                  <a:gd name="connsiteX100" fmla="*/ 714375 w 4562517"/>
                  <a:gd name="connsiteY100" fmla="*/ 4781550 h 7814687"/>
                  <a:gd name="connsiteX101" fmla="*/ 723900 w 4562517"/>
                  <a:gd name="connsiteY101" fmla="*/ 4848225 h 7814687"/>
                  <a:gd name="connsiteX102" fmla="*/ 790575 w 4562517"/>
                  <a:gd name="connsiteY102" fmla="*/ 4914900 h 7814687"/>
                  <a:gd name="connsiteX103" fmla="*/ 809625 w 4562517"/>
                  <a:gd name="connsiteY103" fmla="*/ 4972050 h 7814687"/>
                  <a:gd name="connsiteX104" fmla="*/ 847725 w 4562517"/>
                  <a:gd name="connsiteY104" fmla="*/ 5057775 h 7814687"/>
                  <a:gd name="connsiteX105" fmla="*/ 885825 w 4562517"/>
                  <a:gd name="connsiteY105" fmla="*/ 5114925 h 7814687"/>
                  <a:gd name="connsiteX106" fmla="*/ 933450 w 4562517"/>
                  <a:gd name="connsiteY106" fmla="*/ 5153025 h 7814687"/>
                  <a:gd name="connsiteX107" fmla="*/ 942975 w 4562517"/>
                  <a:gd name="connsiteY107" fmla="*/ 5200650 h 7814687"/>
                  <a:gd name="connsiteX108" fmla="*/ 942975 w 4562517"/>
                  <a:gd name="connsiteY108" fmla="*/ 5200650 h 7814687"/>
                  <a:gd name="connsiteX109" fmla="*/ 857250 w 4562517"/>
                  <a:gd name="connsiteY109" fmla="*/ 5267325 h 7814687"/>
                  <a:gd name="connsiteX110" fmla="*/ 952500 w 4562517"/>
                  <a:gd name="connsiteY110" fmla="*/ 5305425 h 7814687"/>
                  <a:gd name="connsiteX111" fmla="*/ 1019175 w 4562517"/>
                  <a:gd name="connsiteY111" fmla="*/ 5362575 h 7814687"/>
                  <a:gd name="connsiteX112" fmla="*/ 981075 w 4562517"/>
                  <a:gd name="connsiteY112" fmla="*/ 5448300 h 7814687"/>
                  <a:gd name="connsiteX113" fmla="*/ 923925 w 4562517"/>
                  <a:gd name="connsiteY113" fmla="*/ 5486400 h 7814687"/>
                  <a:gd name="connsiteX114" fmla="*/ 952500 w 4562517"/>
                  <a:gd name="connsiteY114" fmla="*/ 5572125 h 7814687"/>
                  <a:gd name="connsiteX115" fmla="*/ 933450 w 4562517"/>
                  <a:gd name="connsiteY115" fmla="*/ 5667375 h 7814687"/>
                  <a:gd name="connsiteX116" fmla="*/ 933450 w 4562517"/>
                  <a:gd name="connsiteY116" fmla="*/ 5667375 h 7814687"/>
                  <a:gd name="connsiteX117" fmla="*/ 866775 w 4562517"/>
                  <a:gd name="connsiteY117" fmla="*/ 5648324 h 7814687"/>
                  <a:gd name="connsiteX118" fmla="*/ 933450 w 4562517"/>
                  <a:gd name="connsiteY118" fmla="*/ 5743574 h 7814687"/>
                  <a:gd name="connsiteX119" fmla="*/ 981075 w 4562517"/>
                  <a:gd name="connsiteY119" fmla="*/ 5857874 h 7814687"/>
                  <a:gd name="connsiteX120" fmla="*/ 1219200 w 4562517"/>
                  <a:gd name="connsiteY120" fmla="*/ 5905499 h 7814687"/>
                  <a:gd name="connsiteX121" fmla="*/ 1295400 w 4562517"/>
                  <a:gd name="connsiteY121" fmla="*/ 6038849 h 7814687"/>
                  <a:gd name="connsiteX122" fmla="*/ 1343025 w 4562517"/>
                  <a:gd name="connsiteY122" fmla="*/ 5953124 h 7814687"/>
                  <a:gd name="connsiteX123" fmla="*/ 1495425 w 4562517"/>
                  <a:gd name="connsiteY123" fmla="*/ 6076949 h 7814687"/>
                  <a:gd name="connsiteX124" fmla="*/ 1609725 w 4562517"/>
                  <a:gd name="connsiteY124" fmla="*/ 6181724 h 7814687"/>
                  <a:gd name="connsiteX125" fmla="*/ 1743075 w 4562517"/>
                  <a:gd name="connsiteY125" fmla="*/ 6353174 h 7814687"/>
                  <a:gd name="connsiteX126" fmla="*/ 1838325 w 4562517"/>
                  <a:gd name="connsiteY126" fmla="*/ 6391274 h 7814687"/>
                  <a:gd name="connsiteX127" fmla="*/ 1914525 w 4562517"/>
                  <a:gd name="connsiteY127" fmla="*/ 6400799 h 7814687"/>
                  <a:gd name="connsiteX128" fmla="*/ 2057400 w 4562517"/>
                  <a:gd name="connsiteY128" fmla="*/ 6486524 h 7814687"/>
                  <a:gd name="connsiteX129" fmla="*/ 2057400 w 4562517"/>
                  <a:gd name="connsiteY129" fmla="*/ 6629399 h 7814687"/>
                  <a:gd name="connsiteX130" fmla="*/ 2124075 w 4562517"/>
                  <a:gd name="connsiteY130" fmla="*/ 6648449 h 7814687"/>
                  <a:gd name="connsiteX131" fmla="*/ 2209800 w 4562517"/>
                  <a:gd name="connsiteY131" fmla="*/ 6677024 h 7814687"/>
                  <a:gd name="connsiteX132" fmla="*/ 2352675 w 4562517"/>
                  <a:gd name="connsiteY132" fmla="*/ 6915149 h 7814687"/>
                  <a:gd name="connsiteX133" fmla="*/ 2457450 w 4562517"/>
                  <a:gd name="connsiteY133" fmla="*/ 7000874 h 7814687"/>
                  <a:gd name="connsiteX134" fmla="*/ 2533650 w 4562517"/>
                  <a:gd name="connsiteY134" fmla="*/ 7219949 h 7814687"/>
                  <a:gd name="connsiteX135" fmla="*/ 2543175 w 4562517"/>
                  <a:gd name="connsiteY135" fmla="*/ 7486649 h 7814687"/>
                  <a:gd name="connsiteX136" fmla="*/ 2600325 w 4562517"/>
                  <a:gd name="connsiteY136" fmla="*/ 7581899 h 7814687"/>
                  <a:gd name="connsiteX137" fmla="*/ 2638425 w 4562517"/>
                  <a:gd name="connsiteY137" fmla="*/ 7667624 h 7814687"/>
                  <a:gd name="connsiteX138" fmla="*/ 2657475 w 4562517"/>
                  <a:gd name="connsiteY138" fmla="*/ 7658099 h 7814687"/>
                  <a:gd name="connsiteX139" fmla="*/ 2676525 w 4562517"/>
                  <a:gd name="connsiteY139" fmla="*/ 7696200 h 7814687"/>
                  <a:gd name="connsiteX140" fmla="*/ 3276601 w 4562517"/>
                  <a:gd name="connsiteY140" fmla="*/ 7743823 h 7814687"/>
                  <a:gd name="connsiteX141" fmla="*/ 3524251 w 4562517"/>
                  <a:gd name="connsiteY141" fmla="*/ 7810499 h 7814687"/>
                  <a:gd name="connsiteX142" fmla="*/ 3981451 w 4562517"/>
                  <a:gd name="connsiteY142" fmla="*/ 7810499 h 7814687"/>
                  <a:gd name="connsiteX143" fmla="*/ 4124326 w 4562517"/>
                  <a:gd name="connsiteY143" fmla="*/ 7753349 h 7814687"/>
                  <a:gd name="connsiteX144" fmla="*/ 4067176 w 4562517"/>
                  <a:gd name="connsiteY144" fmla="*/ 7591424 h 7814687"/>
                  <a:gd name="connsiteX145" fmla="*/ 4067175 w 4562517"/>
                  <a:gd name="connsiteY145" fmla="*/ 7419974 h 7814687"/>
                  <a:gd name="connsiteX146" fmla="*/ 4095751 w 4562517"/>
                  <a:gd name="connsiteY146" fmla="*/ 7391399 h 7814687"/>
                  <a:gd name="connsiteX147" fmla="*/ 4114800 w 4562517"/>
                  <a:gd name="connsiteY147" fmla="*/ 7353299 h 7814687"/>
                  <a:gd name="connsiteX148" fmla="*/ 4267201 w 4562517"/>
                  <a:gd name="connsiteY148" fmla="*/ 7210424 h 7814687"/>
                  <a:gd name="connsiteX149" fmla="*/ 4324350 w 4562517"/>
                  <a:gd name="connsiteY149" fmla="*/ 6953249 h 7814687"/>
                  <a:gd name="connsiteX150" fmla="*/ 4562475 w 4562517"/>
                  <a:gd name="connsiteY150" fmla="*/ 6829424 h 7814687"/>
                  <a:gd name="connsiteX151" fmla="*/ 4448175 w 4562517"/>
                  <a:gd name="connsiteY151" fmla="*/ 6638924 h 7814687"/>
                  <a:gd name="connsiteX152" fmla="*/ 4410075 w 4562517"/>
                  <a:gd name="connsiteY152" fmla="*/ 6496049 h 7814687"/>
                  <a:gd name="connsiteX153" fmla="*/ 4343400 w 4562517"/>
                  <a:gd name="connsiteY153" fmla="*/ 6457949 h 7814687"/>
                  <a:gd name="connsiteX154" fmla="*/ 4352924 w 4562517"/>
                  <a:gd name="connsiteY154" fmla="*/ 6276974 h 7814687"/>
                  <a:gd name="connsiteX155" fmla="*/ 4010025 w 4562517"/>
                  <a:gd name="connsiteY155" fmla="*/ 5686425 h 7814687"/>
                  <a:gd name="connsiteX156" fmla="*/ 2000250 w 4562517"/>
                  <a:gd name="connsiteY156" fmla="*/ 2714625 h 7814687"/>
                  <a:gd name="connsiteX157" fmla="*/ 2533650 w 4562517"/>
                  <a:gd name="connsiteY157" fmla="*/ 609600 h 7814687"/>
                  <a:gd name="connsiteX158" fmla="*/ 438150 w 4562517"/>
                  <a:gd name="connsiteY158" fmla="*/ 0 h 7814687"/>
                  <a:gd name="connsiteX0" fmla="*/ 438150 w 4562517"/>
                  <a:gd name="connsiteY0" fmla="*/ 0 h 7814687"/>
                  <a:gd name="connsiteX1" fmla="*/ 390525 w 4562517"/>
                  <a:gd name="connsiteY1" fmla="*/ 85725 h 7814687"/>
                  <a:gd name="connsiteX2" fmla="*/ 342900 w 4562517"/>
                  <a:gd name="connsiteY2" fmla="*/ 114300 h 7814687"/>
                  <a:gd name="connsiteX3" fmla="*/ 371475 w 4562517"/>
                  <a:gd name="connsiteY3" fmla="*/ 180975 h 7814687"/>
                  <a:gd name="connsiteX4" fmla="*/ 409575 w 4562517"/>
                  <a:gd name="connsiteY4" fmla="*/ 190500 h 7814687"/>
                  <a:gd name="connsiteX5" fmla="*/ 419100 w 4562517"/>
                  <a:gd name="connsiteY5" fmla="*/ 314325 h 7814687"/>
                  <a:gd name="connsiteX6" fmla="*/ 361950 w 4562517"/>
                  <a:gd name="connsiteY6" fmla="*/ 438150 h 7814687"/>
                  <a:gd name="connsiteX7" fmla="*/ 314325 w 4562517"/>
                  <a:gd name="connsiteY7" fmla="*/ 542925 h 7814687"/>
                  <a:gd name="connsiteX8" fmla="*/ 266700 w 4562517"/>
                  <a:gd name="connsiteY8" fmla="*/ 609600 h 7814687"/>
                  <a:gd name="connsiteX9" fmla="*/ 238125 w 4562517"/>
                  <a:gd name="connsiteY9" fmla="*/ 695325 h 7814687"/>
                  <a:gd name="connsiteX10" fmla="*/ 200025 w 4562517"/>
                  <a:gd name="connsiteY10" fmla="*/ 733425 h 7814687"/>
                  <a:gd name="connsiteX11" fmla="*/ 228600 w 4562517"/>
                  <a:gd name="connsiteY11" fmla="*/ 800100 h 7814687"/>
                  <a:gd name="connsiteX12" fmla="*/ 142875 w 4562517"/>
                  <a:gd name="connsiteY12" fmla="*/ 885825 h 7814687"/>
                  <a:gd name="connsiteX13" fmla="*/ 76200 w 4562517"/>
                  <a:gd name="connsiteY13" fmla="*/ 904875 h 7814687"/>
                  <a:gd name="connsiteX14" fmla="*/ 9525 w 4562517"/>
                  <a:gd name="connsiteY14" fmla="*/ 1038225 h 7814687"/>
                  <a:gd name="connsiteX15" fmla="*/ 0 w 4562517"/>
                  <a:gd name="connsiteY15" fmla="*/ 1076325 h 7814687"/>
                  <a:gd name="connsiteX16" fmla="*/ 0 w 4562517"/>
                  <a:gd name="connsiteY16" fmla="*/ 1133475 h 7814687"/>
                  <a:gd name="connsiteX17" fmla="*/ 19050 w 4562517"/>
                  <a:gd name="connsiteY17" fmla="*/ 1228725 h 7814687"/>
                  <a:gd name="connsiteX18" fmla="*/ 142875 w 4562517"/>
                  <a:gd name="connsiteY18" fmla="*/ 1457325 h 7814687"/>
                  <a:gd name="connsiteX19" fmla="*/ 142875 w 4562517"/>
                  <a:gd name="connsiteY19" fmla="*/ 1571625 h 7814687"/>
                  <a:gd name="connsiteX20" fmla="*/ 161925 w 4562517"/>
                  <a:gd name="connsiteY20" fmla="*/ 1724025 h 7814687"/>
                  <a:gd name="connsiteX21" fmla="*/ 114300 w 4562517"/>
                  <a:gd name="connsiteY21" fmla="*/ 1819275 h 7814687"/>
                  <a:gd name="connsiteX22" fmla="*/ 38100 w 4562517"/>
                  <a:gd name="connsiteY22" fmla="*/ 1943100 h 7814687"/>
                  <a:gd name="connsiteX23" fmla="*/ 85725 w 4562517"/>
                  <a:gd name="connsiteY23" fmla="*/ 2057400 h 7814687"/>
                  <a:gd name="connsiteX24" fmla="*/ 38100 w 4562517"/>
                  <a:gd name="connsiteY24" fmla="*/ 2162175 h 7814687"/>
                  <a:gd name="connsiteX25" fmla="*/ 28575 w 4562517"/>
                  <a:gd name="connsiteY25" fmla="*/ 2200275 h 7814687"/>
                  <a:gd name="connsiteX26" fmla="*/ 85725 w 4562517"/>
                  <a:gd name="connsiteY26" fmla="*/ 2333625 h 7814687"/>
                  <a:gd name="connsiteX27" fmla="*/ 152400 w 4562517"/>
                  <a:gd name="connsiteY27" fmla="*/ 2438400 h 7814687"/>
                  <a:gd name="connsiteX28" fmla="*/ 180975 w 4562517"/>
                  <a:gd name="connsiteY28" fmla="*/ 2495550 h 7814687"/>
                  <a:gd name="connsiteX29" fmla="*/ 209550 w 4562517"/>
                  <a:gd name="connsiteY29" fmla="*/ 2581275 h 7814687"/>
                  <a:gd name="connsiteX30" fmla="*/ 285750 w 4562517"/>
                  <a:gd name="connsiteY30" fmla="*/ 2667000 h 7814687"/>
                  <a:gd name="connsiteX31" fmla="*/ 247650 w 4562517"/>
                  <a:gd name="connsiteY31" fmla="*/ 2743200 h 7814687"/>
                  <a:gd name="connsiteX32" fmla="*/ 314325 w 4562517"/>
                  <a:gd name="connsiteY32" fmla="*/ 2828925 h 7814687"/>
                  <a:gd name="connsiteX33" fmla="*/ 323850 w 4562517"/>
                  <a:gd name="connsiteY33" fmla="*/ 2914650 h 7814687"/>
                  <a:gd name="connsiteX34" fmla="*/ 304800 w 4562517"/>
                  <a:gd name="connsiteY34" fmla="*/ 2962275 h 7814687"/>
                  <a:gd name="connsiteX35" fmla="*/ 266700 w 4562517"/>
                  <a:gd name="connsiteY35" fmla="*/ 2914650 h 7814687"/>
                  <a:gd name="connsiteX36" fmla="*/ 266700 w 4562517"/>
                  <a:gd name="connsiteY36" fmla="*/ 3000375 h 7814687"/>
                  <a:gd name="connsiteX37" fmla="*/ 428625 w 4562517"/>
                  <a:gd name="connsiteY37" fmla="*/ 3105150 h 7814687"/>
                  <a:gd name="connsiteX38" fmla="*/ 466725 w 4562517"/>
                  <a:gd name="connsiteY38" fmla="*/ 3057525 h 7814687"/>
                  <a:gd name="connsiteX39" fmla="*/ 495300 w 4562517"/>
                  <a:gd name="connsiteY39" fmla="*/ 2981325 h 7814687"/>
                  <a:gd name="connsiteX40" fmla="*/ 523875 w 4562517"/>
                  <a:gd name="connsiteY40" fmla="*/ 2914650 h 7814687"/>
                  <a:gd name="connsiteX41" fmla="*/ 619125 w 4562517"/>
                  <a:gd name="connsiteY41" fmla="*/ 2914650 h 7814687"/>
                  <a:gd name="connsiteX42" fmla="*/ 647700 w 4562517"/>
                  <a:gd name="connsiteY42" fmla="*/ 2952750 h 7814687"/>
                  <a:gd name="connsiteX43" fmla="*/ 647700 w 4562517"/>
                  <a:gd name="connsiteY43" fmla="*/ 3009900 h 7814687"/>
                  <a:gd name="connsiteX44" fmla="*/ 742950 w 4562517"/>
                  <a:gd name="connsiteY44" fmla="*/ 3009900 h 7814687"/>
                  <a:gd name="connsiteX45" fmla="*/ 771525 w 4562517"/>
                  <a:gd name="connsiteY45" fmla="*/ 2981325 h 7814687"/>
                  <a:gd name="connsiteX46" fmla="*/ 847725 w 4562517"/>
                  <a:gd name="connsiteY46" fmla="*/ 3067050 h 7814687"/>
                  <a:gd name="connsiteX47" fmla="*/ 885825 w 4562517"/>
                  <a:gd name="connsiteY47" fmla="*/ 3038475 h 7814687"/>
                  <a:gd name="connsiteX48" fmla="*/ 971550 w 4562517"/>
                  <a:gd name="connsiteY48" fmla="*/ 2990850 h 7814687"/>
                  <a:gd name="connsiteX49" fmla="*/ 981075 w 4562517"/>
                  <a:gd name="connsiteY49" fmla="*/ 3067050 h 7814687"/>
                  <a:gd name="connsiteX50" fmla="*/ 1028700 w 4562517"/>
                  <a:gd name="connsiteY50" fmla="*/ 3114675 h 7814687"/>
                  <a:gd name="connsiteX51" fmla="*/ 1076325 w 4562517"/>
                  <a:gd name="connsiteY51" fmla="*/ 3171825 h 7814687"/>
                  <a:gd name="connsiteX52" fmla="*/ 1076325 w 4562517"/>
                  <a:gd name="connsiteY52" fmla="*/ 3171825 h 7814687"/>
                  <a:gd name="connsiteX53" fmla="*/ 1095375 w 4562517"/>
                  <a:gd name="connsiteY53" fmla="*/ 3248025 h 7814687"/>
                  <a:gd name="connsiteX54" fmla="*/ 1038225 w 4562517"/>
                  <a:gd name="connsiteY54" fmla="*/ 3248025 h 7814687"/>
                  <a:gd name="connsiteX55" fmla="*/ 971550 w 4562517"/>
                  <a:gd name="connsiteY55" fmla="*/ 3190875 h 7814687"/>
                  <a:gd name="connsiteX56" fmla="*/ 990600 w 4562517"/>
                  <a:gd name="connsiteY56" fmla="*/ 3162300 h 7814687"/>
                  <a:gd name="connsiteX57" fmla="*/ 962025 w 4562517"/>
                  <a:gd name="connsiteY57" fmla="*/ 3143250 h 7814687"/>
                  <a:gd name="connsiteX58" fmla="*/ 923925 w 4562517"/>
                  <a:gd name="connsiteY58" fmla="*/ 3181350 h 7814687"/>
                  <a:gd name="connsiteX59" fmla="*/ 800100 w 4562517"/>
                  <a:gd name="connsiteY59" fmla="*/ 3143250 h 7814687"/>
                  <a:gd name="connsiteX60" fmla="*/ 742950 w 4562517"/>
                  <a:gd name="connsiteY60" fmla="*/ 3105150 h 7814687"/>
                  <a:gd name="connsiteX61" fmla="*/ 676275 w 4562517"/>
                  <a:gd name="connsiteY61" fmla="*/ 3105150 h 7814687"/>
                  <a:gd name="connsiteX62" fmla="*/ 619125 w 4562517"/>
                  <a:gd name="connsiteY62" fmla="*/ 3086100 h 7814687"/>
                  <a:gd name="connsiteX63" fmla="*/ 552450 w 4562517"/>
                  <a:gd name="connsiteY63" fmla="*/ 3076575 h 7814687"/>
                  <a:gd name="connsiteX64" fmla="*/ 561975 w 4562517"/>
                  <a:gd name="connsiteY64" fmla="*/ 3152775 h 7814687"/>
                  <a:gd name="connsiteX65" fmla="*/ 590550 w 4562517"/>
                  <a:gd name="connsiteY65" fmla="*/ 3200400 h 7814687"/>
                  <a:gd name="connsiteX66" fmla="*/ 590550 w 4562517"/>
                  <a:gd name="connsiteY66" fmla="*/ 3257550 h 7814687"/>
                  <a:gd name="connsiteX67" fmla="*/ 638175 w 4562517"/>
                  <a:gd name="connsiteY67" fmla="*/ 3314700 h 7814687"/>
                  <a:gd name="connsiteX68" fmla="*/ 609600 w 4562517"/>
                  <a:gd name="connsiteY68" fmla="*/ 3400425 h 7814687"/>
                  <a:gd name="connsiteX69" fmla="*/ 657225 w 4562517"/>
                  <a:gd name="connsiteY69" fmla="*/ 3476625 h 7814687"/>
                  <a:gd name="connsiteX70" fmla="*/ 695325 w 4562517"/>
                  <a:gd name="connsiteY70" fmla="*/ 3514725 h 7814687"/>
                  <a:gd name="connsiteX71" fmla="*/ 695325 w 4562517"/>
                  <a:gd name="connsiteY71" fmla="*/ 3514725 h 7814687"/>
                  <a:gd name="connsiteX72" fmla="*/ 571500 w 4562517"/>
                  <a:gd name="connsiteY72" fmla="*/ 3514725 h 7814687"/>
                  <a:gd name="connsiteX73" fmla="*/ 542925 w 4562517"/>
                  <a:gd name="connsiteY73" fmla="*/ 3419475 h 7814687"/>
                  <a:gd name="connsiteX74" fmla="*/ 504825 w 4562517"/>
                  <a:gd name="connsiteY74" fmla="*/ 3390900 h 7814687"/>
                  <a:gd name="connsiteX75" fmla="*/ 476250 w 4562517"/>
                  <a:gd name="connsiteY75" fmla="*/ 3343275 h 7814687"/>
                  <a:gd name="connsiteX76" fmla="*/ 476250 w 4562517"/>
                  <a:gd name="connsiteY76" fmla="*/ 3228975 h 7814687"/>
                  <a:gd name="connsiteX77" fmla="*/ 438150 w 4562517"/>
                  <a:gd name="connsiteY77" fmla="*/ 3190875 h 7814687"/>
                  <a:gd name="connsiteX78" fmla="*/ 447675 w 4562517"/>
                  <a:gd name="connsiteY78" fmla="*/ 3286125 h 7814687"/>
                  <a:gd name="connsiteX79" fmla="*/ 400050 w 4562517"/>
                  <a:gd name="connsiteY79" fmla="*/ 3371850 h 7814687"/>
                  <a:gd name="connsiteX80" fmla="*/ 409575 w 4562517"/>
                  <a:gd name="connsiteY80" fmla="*/ 3400425 h 7814687"/>
                  <a:gd name="connsiteX81" fmla="*/ 419100 w 4562517"/>
                  <a:gd name="connsiteY81" fmla="*/ 3429000 h 7814687"/>
                  <a:gd name="connsiteX82" fmla="*/ 419100 w 4562517"/>
                  <a:gd name="connsiteY82" fmla="*/ 3505200 h 7814687"/>
                  <a:gd name="connsiteX83" fmla="*/ 400050 w 4562517"/>
                  <a:gd name="connsiteY83" fmla="*/ 3600450 h 7814687"/>
                  <a:gd name="connsiteX84" fmla="*/ 428625 w 4562517"/>
                  <a:gd name="connsiteY84" fmla="*/ 3686175 h 7814687"/>
                  <a:gd name="connsiteX85" fmla="*/ 504825 w 4562517"/>
                  <a:gd name="connsiteY85" fmla="*/ 3810000 h 7814687"/>
                  <a:gd name="connsiteX86" fmla="*/ 590550 w 4562517"/>
                  <a:gd name="connsiteY86" fmla="*/ 3838575 h 7814687"/>
                  <a:gd name="connsiteX87" fmla="*/ 657225 w 4562517"/>
                  <a:gd name="connsiteY87" fmla="*/ 3876675 h 7814687"/>
                  <a:gd name="connsiteX88" fmla="*/ 666750 w 4562517"/>
                  <a:gd name="connsiteY88" fmla="*/ 3990975 h 7814687"/>
                  <a:gd name="connsiteX89" fmla="*/ 666750 w 4562517"/>
                  <a:gd name="connsiteY89" fmla="*/ 4057650 h 7814687"/>
                  <a:gd name="connsiteX90" fmla="*/ 657225 w 4562517"/>
                  <a:gd name="connsiteY90" fmla="*/ 4124325 h 7814687"/>
                  <a:gd name="connsiteX91" fmla="*/ 590550 w 4562517"/>
                  <a:gd name="connsiteY91" fmla="*/ 4152900 h 7814687"/>
                  <a:gd name="connsiteX92" fmla="*/ 504825 w 4562517"/>
                  <a:gd name="connsiteY92" fmla="*/ 4152900 h 7814687"/>
                  <a:gd name="connsiteX93" fmla="*/ 514350 w 4562517"/>
                  <a:gd name="connsiteY93" fmla="*/ 4229100 h 7814687"/>
                  <a:gd name="connsiteX94" fmla="*/ 514350 w 4562517"/>
                  <a:gd name="connsiteY94" fmla="*/ 4305300 h 7814687"/>
                  <a:gd name="connsiteX95" fmla="*/ 542925 w 4562517"/>
                  <a:gd name="connsiteY95" fmla="*/ 4410075 h 7814687"/>
                  <a:gd name="connsiteX96" fmla="*/ 666750 w 4562517"/>
                  <a:gd name="connsiteY96" fmla="*/ 4514850 h 7814687"/>
                  <a:gd name="connsiteX97" fmla="*/ 647700 w 4562517"/>
                  <a:gd name="connsiteY97" fmla="*/ 4581525 h 7814687"/>
                  <a:gd name="connsiteX98" fmla="*/ 695325 w 4562517"/>
                  <a:gd name="connsiteY98" fmla="*/ 4638675 h 7814687"/>
                  <a:gd name="connsiteX99" fmla="*/ 685800 w 4562517"/>
                  <a:gd name="connsiteY99" fmla="*/ 4724400 h 7814687"/>
                  <a:gd name="connsiteX100" fmla="*/ 714375 w 4562517"/>
                  <a:gd name="connsiteY100" fmla="*/ 4781550 h 7814687"/>
                  <a:gd name="connsiteX101" fmla="*/ 723900 w 4562517"/>
                  <a:gd name="connsiteY101" fmla="*/ 4848225 h 7814687"/>
                  <a:gd name="connsiteX102" fmla="*/ 790575 w 4562517"/>
                  <a:gd name="connsiteY102" fmla="*/ 4914900 h 7814687"/>
                  <a:gd name="connsiteX103" fmla="*/ 809625 w 4562517"/>
                  <a:gd name="connsiteY103" fmla="*/ 4972050 h 7814687"/>
                  <a:gd name="connsiteX104" fmla="*/ 847725 w 4562517"/>
                  <a:gd name="connsiteY104" fmla="*/ 5057775 h 7814687"/>
                  <a:gd name="connsiteX105" fmla="*/ 885825 w 4562517"/>
                  <a:gd name="connsiteY105" fmla="*/ 5114925 h 7814687"/>
                  <a:gd name="connsiteX106" fmla="*/ 933450 w 4562517"/>
                  <a:gd name="connsiteY106" fmla="*/ 5153025 h 7814687"/>
                  <a:gd name="connsiteX107" fmla="*/ 942975 w 4562517"/>
                  <a:gd name="connsiteY107" fmla="*/ 5200650 h 7814687"/>
                  <a:gd name="connsiteX108" fmla="*/ 942975 w 4562517"/>
                  <a:gd name="connsiteY108" fmla="*/ 5200650 h 7814687"/>
                  <a:gd name="connsiteX109" fmla="*/ 857250 w 4562517"/>
                  <a:gd name="connsiteY109" fmla="*/ 5267325 h 7814687"/>
                  <a:gd name="connsiteX110" fmla="*/ 952500 w 4562517"/>
                  <a:gd name="connsiteY110" fmla="*/ 5305425 h 7814687"/>
                  <a:gd name="connsiteX111" fmla="*/ 1019175 w 4562517"/>
                  <a:gd name="connsiteY111" fmla="*/ 5362575 h 7814687"/>
                  <a:gd name="connsiteX112" fmla="*/ 981075 w 4562517"/>
                  <a:gd name="connsiteY112" fmla="*/ 5448300 h 7814687"/>
                  <a:gd name="connsiteX113" fmla="*/ 923925 w 4562517"/>
                  <a:gd name="connsiteY113" fmla="*/ 5486400 h 7814687"/>
                  <a:gd name="connsiteX114" fmla="*/ 952500 w 4562517"/>
                  <a:gd name="connsiteY114" fmla="*/ 5572125 h 7814687"/>
                  <a:gd name="connsiteX115" fmla="*/ 933450 w 4562517"/>
                  <a:gd name="connsiteY115" fmla="*/ 5667375 h 7814687"/>
                  <a:gd name="connsiteX116" fmla="*/ 933450 w 4562517"/>
                  <a:gd name="connsiteY116" fmla="*/ 5667375 h 7814687"/>
                  <a:gd name="connsiteX117" fmla="*/ 866775 w 4562517"/>
                  <a:gd name="connsiteY117" fmla="*/ 5648324 h 7814687"/>
                  <a:gd name="connsiteX118" fmla="*/ 933450 w 4562517"/>
                  <a:gd name="connsiteY118" fmla="*/ 5743574 h 7814687"/>
                  <a:gd name="connsiteX119" fmla="*/ 981075 w 4562517"/>
                  <a:gd name="connsiteY119" fmla="*/ 5857874 h 7814687"/>
                  <a:gd name="connsiteX120" fmla="*/ 1219200 w 4562517"/>
                  <a:gd name="connsiteY120" fmla="*/ 5905499 h 7814687"/>
                  <a:gd name="connsiteX121" fmla="*/ 1295400 w 4562517"/>
                  <a:gd name="connsiteY121" fmla="*/ 6038849 h 7814687"/>
                  <a:gd name="connsiteX122" fmla="*/ 1343025 w 4562517"/>
                  <a:gd name="connsiteY122" fmla="*/ 5953124 h 7814687"/>
                  <a:gd name="connsiteX123" fmla="*/ 1495425 w 4562517"/>
                  <a:gd name="connsiteY123" fmla="*/ 6076949 h 7814687"/>
                  <a:gd name="connsiteX124" fmla="*/ 1609725 w 4562517"/>
                  <a:gd name="connsiteY124" fmla="*/ 6181724 h 7814687"/>
                  <a:gd name="connsiteX125" fmla="*/ 1743075 w 4562517"/>
                  <a:gd name="connsiteY125" fmla="*/ 6353174 h 7814687"/>
                  <a:gd name="connsiteX126" fmla="*/ 1838325 w 4562517"/>
                  <a:gd name="connsiteY126" fmla="*/ 6391274 h 7814687"/>
                  <a:gd name="connsiteX127" fmla="*/ 1914525 w 4562517"/>
                  <a:gd name="connsiteY127" fmla="*/ 6400799 h 7814687"/>
                  <a:gd name="connsiteX128" fmla="*/ 2057400 w 4562517"/>
                  <a:gd name="connsiteY128" fmla="*/ 6486524 h 7814687"/>
                  <a:gd name="connsiteX129" fmla="*/ 2057400 w 4562517"/>
                  <a:gd name="connsiteY129" fmla="*/ 6629399 h 7814687"/>
                  <a:gd name="connsiteX130" fmla="*/ 2124075 w 4562517"/>
                  <a:gd name="connsiteY130" fmla="*/ 6648449 h 7814687"/>
                  <a:gd name="connsiteX131" fmla="*/ 2209800 w 4562517"/>
                  <a:gd name="connsiteY131" fmla="*/ 6677024 h 7814687"/>
                  <a:gd name="connsiteX132" fmla="*/ 2352675 w 4562517"/>
                  <a:gd name="connsiteY132" fmla="*/ 6915149 h 7814687"/>
                  <a:gd name="connsiteX133" fmla="*/ 2457450 w 4562517"/>
                  <a:gd name="connsiteY133" fmla="*/ 7000874 h 7814687"/>
                  <a:gd name="connsiteX134" fmla="*/ 2533650 w 4562517"/>
                  <a:gd name="connsiteY134" fmla="*/ 7219949 h 7814687"/>
                  <a:gd name="connsiteX135" fmla="*/ 2543175 w 4562517"/>
                  <a:gd name="connsiteY135" fmla="*/ 7486649 h 7814687"/>
                  <a:gd name="connsiteX136" fmla="*/ 2600325 w 4562517"/>
                  <a:gd name="connsiteY136" fmla="*/ 7581899 h 7814687"/>
                  <a:gd name="connsiteX137" fmla="*/ 2638425 w 4562517"/>
                  <a:gd name="connsiteY137" fmla="*/ 7667624 h 7814687"/>
                  <a:gd name="connsiteX138" fmla="*/ 2657475 w 4562517"/>
                  <a:gd name="connsiteY138" fmla="*/ 7658099 h 7814687"/>
                  <a:gd name="connsiteX139" fmla="*/ 2676525 w 4562517"/>
                  <a:gd name="connsiteY139" fmla="*/ 7696200 h 7814687"/>
                  <a:gd name="connsiteX140" fmla="*/ 3276601 w 4562517"/>
                  <a:gd name="connsiteY140" fmla="*/ 7743823 h 7814687"/>
                  <a:gd name="connsiteX141" fmla="*/ 3524251 w 4562517"/>
                  <a:gd name="connsiteY141" fmla="*/ 7810499 h 7814687"/>
                  <a:gd name="connsiteX142" fmla="*/ 3981451 w 4562517"/>
                  <a:gd name="connsiteY142" fmla="*/ 7810499 h 7814687"/>
                  <a:gd name="connsiteX143" fmla="*/ 4124326 w 4562517"/>
                  <a:gd name="connsiteY143" fmla="*/ 7753349 h 7814687"/>
                  <a:gd name="connsiteX144" fmla="*/ 4067176 w 4562517"/>
                  <a:gd name="connsiteY144" fmla="*/ 7591424 h 7814687"/>
                  <a:gd name="connsiteX145" fmla="*/ 4067175 w 4562517"/>
                  <a:gd name="connsiteY145" fmla="*/ 7419974 h 7814687"/>
                  <a:gd name="connsiteX146" fmla="*/ 4095751 w 4562517"/>
                  <a:gd name="connsiteY146" fmla="*/ 7391399 h 7814687"/>
                  <a:gd name="connsiteX147" fmla="*/ 4114800 w 4562517"/>
                  <a:gd name="connsiteY147" fmla="*/ 7353299 h 7814687"/>
                  <a:gd name="connsiteX148" fmla="*/ 4267201 w 4562517"/>
                  <a:gd name="connsiteY148" fmla="*/ 7210424 h 7814687"/>
                  <a:gd name="connsiteX149" fmla="*/ 4324350 w 4562517"/>
                  <a:gd name="connsiteY149" fmla="*/ 6953249 h 7814687"/>
                  <a:gd name="connsiteX150" fmla="*/ 4562475 w 4562517"/>
                  <a:gd name="connsiteY150" fmla="*/ 6829424 h 7814687"/>
                  <a:gd name="connsiteX151" fmla="*/ 4448175 w 4562517"/>
                  <a:gd name="connsiteY151" fmla="*/ 6638924 h 7814687"/>
                  <a:gd name="connsiteX152" fmla="*/ 4410075 w 4562517"/>
                  <a:gd name="connsiteY152" fmla="*/ 6496049 h 7814687"/>
                  <a:gd name="connsiteX153" fmla="*/ 4343400 w 4562517"/>
                  <a:gd name="connsiteY153" fmla="*/ 6457949 h 7814687"/>
                  <a:gd name="connsiteX154" fmla="*/ 4352924 w 4562517"/>
                  <a:gd name="connsiteY154" fmla="*/ 6276974 h 7814687"/>
                  <a:gd name="connsiteX155" fmla="*/ 4010025 w 4562517"/>
                  <a:gd name="connsiteY155" fmla="*/ 5686425 h 7814687"/>
                  <a:gd name="connsiteX156" fmla="*/ 2000250 w 4562517"/>
                  <a:gd name="connsiteY156" fmla="*/ 2714625 h 7814687"/>
                  <a:gd name="connsiteX157" fmla="*/ 2533650 w 4562517"/>
                  <a:gd name="connsiteY157" fmla="*/ 609600 h 7814687"/>
                  <a:gd name="connsiteX158" fmla="*/ 438150 w 4562517"/>
                  <a:gd name="connsiteY158" fmla="*/ 0 h 7814687"/>
                  <a:gd name="connsiteX0" fmla="*/ 438150 w 4562517"/>
                  <a:gd name="connsiteY0" fmla="*/ 0 h 7814687"/>
                  <a:gd name="connsiteX1" fmla="*/ 390525 w 4562517"/>
                  <a:gd name="connsiteY1" fmla="*/ 85725 h 7814687"/>
                  <a:gd name="connsiteX2" fmla="*/ 342900 w 4562517"/>
                  <a:gd name="connsiteY2" fmla="*/ 114300 h 7814687"/>
                  <a:gd name="connsiteX3" fmla="*/ 371475 w 4562517"/>
                  <a:gd name="connsiteY3" fmla="*/ 180975 h 7814687"/>
                  <a:gd name="connsiteX4" fmla="*/ 409575 w 4562517"/>
                  <a:gd name="connsiteY4" fmla="*/ 190500 h 7814687"/>
                  <a:gd name="connsiteX5" fmla="*/ 419100 w 4562517"/>
                  <a:gd name="connsiteY5" fmla="*/ 314325 h 7814687"/>
                  <a:gd name="connsiteX6" fmla="*/ 361950 w 4562517"/>
                  <a:gd name="connsiteY6" fmla="*/ 438150 h 7814687"/>
                  <a:gd name="connsiteX7" fmla="*/ 314325 w 4562517"/>
                  <a:gd name="connsiteY7" fmla="*/ 542925 h 7814687"/>
                  <a:gd name="connsiteX8" fmla="*/ 266700 w 4562517"/>
                  <a:gd name="connsiteY8" fmla="*/ 609600 h 7814687"/>
                  <a:gd name="connsiteX9" fmla="*/ 238125 w 4562517"/>
                  <a:gd name="connsiteY9" fmla="*/ 695325 h 7814687"/>
                  <a:gd name="connsiteX10" fmla="*/ 200025 w 4562517"/>
                  <a:gd name="connsiteY10" fmla="*/ 733425 h 7814687"/>
                  <a:gd name="connsiteX11" fmla="*/ 228600 w 4562517"/>
                  <a:gd name="connsiteY11" fmla="*/ 800100 h 7814687"/>
                  <a:gd name="connsiteX12" fmla="*/ 142875 w 4562517"/>
                  <a:gd name="connsiteY12" fmla="*/ 885825 h 7814687"/>
                  <a:gd name="connsiteX13" fmla="*/ 76200 w 4562517"/>
                  <a:gd name="connsiteY13" fmla="*/ 904875 h 7814687"/>
                  <a:gd name="connsiteX14" fmla="*/ 9525 w 4562517"/>
                  <a:gd name="connsiteY14" fmla="*/ 1038225 h 7814687"/>
                  <a:gd name="connsiteX15" fmla="*/ 0 w 4562517"/>
                  <a:gd name="connsiteY15" fmla="*/ 1076325 h 7814687"/>
                  <a:gd name="connsiteX16" fmla="*/ 0 w 4562517"/>
                  <a:gd name="connsiteY16" fmla="*/ 1133475 h 7814687"/>
                  <a:gd name="connsiteX17" fmla="*/ 19050 w 4562517"/>
                  <a:gd name="connsiteY17" fmla="*/ 1228725 h 7814687"/>
                  <a:gd name="connsiteX18" fmla="*/ 142875 w 4562517"/>
                  <a:gd name="connsiteY18" fmla="*/ 1457325 h 7814687"/>
                  <a:gd name="connsiteX19" fmla="*/ 142875 w 4562517"/>
                  <a:gd name="connsiteY19" fmla="*/ 1571625 h 7814687"/>
                  <a:gd name="connsiteX20" fmla="*/ 161925 w 4562517"/>
                  <a:gd name="connsiteY20" fmla="*/ 1724025 h 7814687"/>
                  <a:gd name="connsiteX21" fmla="*/ 114300 w 4562517"/>
                  <a:gd name="connsiteY21" fmla="*/ 1819275 h 7814687"/>
                  <a:gd name="connsiteX22" fmla="*/ 38100 w 4562517"/>
                  <a:gd name="connsiteY22" fmla="*/ 1943100 h 7814687"/>
                  <a:gd name="connsiteX23" fmla="*/ 85725 w 4562517"/>
                  <a:gd name="connsiteY23" fmla="*/ 2057400 h 7814687"/>
                  <a:gd name="connsiteX24" fmla="*/ 38100 w 4562517"/>
                  <a:gd name="connsiteY24" fmla="*/ 2162175 h 7814687"/>
                  <a:gd name="connsiteX25" fmla="*/ 28575 w 4562517"/>
                  <a:gd name="connsiteY25" fmla="*/ 2200275 h 7814687"/>
                  <a:gd name="connsiteX26" fmla="*/ 85725 w 4562517"/>
                  <a:gd name="connsiteY26" fmla="*/ 2333625 h 7814687"/>
                  <a:gd name="connsiteX27" fmla="*/ 152400 w 4562517"/>
                  <a:gd name="connsiteY27" fmla="*/ 2438400 h 7814687"/>
                  <a:gd name="connsiteX28" fmla="*/ 180975 w 4562517"/>
                  <a:gd name="connsiteY28" fmla="*/ 2495550 h 7814687"/>
                  <a:gd name="connsiteX29" fmla="*/ 209550 w 4562517"/>
                  <a:gd name="connsiteY29" fmla="*/ 2581275 h 7814687"/>
                  <a:gd name="connsiteX30" fmla="*/ 285750 w 4562517"/>
                  <a:gd name="connsiteY30" fmla="*/ 2667000 h 7814687"/>
                  <a:gd name="connsiteX31" fmla="*/ 247650 w 4562517"/>
                  <a:gd name="connsiteY31" fmla="*/ 2743200 h 7814687"/>
                  <a:gd name="connsiteX32" fmla="*/ 314325 w 4562517"/>
                  <a:gd name="connsiteY32" fmla="*/ 2828925 h 7814687"/>
                  <a:gd name="connsiteX33" fmla="*/ 323850 w 4562517"/>
                  <a:gd name="connsiteY33" fmla="*/ 2914650 h 7814687"/>
                  <a:gd name="connsiteX34" fmla="*/ 304800 w 4562517"/>
                  <a:gd name="connsiteY34" fmla="*/ 2962275 h 7814687"/>
                  <a:gd name="connsiteX35" fmla="*/ 266700 w 4562517"/>
                  <a:gd name="connsiteY35" fmla="*/ 2914650 h 7814687"/>
                  <a:gd name="connsiteX36" fmla="*/ 266700 w 4562517"/>
                  <a:gd name="connsiteY36" fmla="*/ 3000375 h 7814687"/>
                  <a:gd name="connsiteX37" fmla="*/ 428625 w 4562517"/>
                  <a:gd name="connsiteY37" fmla="*/ 3105150 h 7814687"/>
                  <a:gd name="connsiteX38" fmla="*/ 466725 w 4562517"/>
                  <a:gd name="connsiteY38" fmla="*/ 3057525 h 7814687"/>
                  <a:gd name="connsiteX39" fmla="*/ 495300 w 4562517"/>
                  <a:gd name="connsiteY39" fmla="*/ 2981325 h 7814687"/>
                  <a:gd name="connsiteX40" fmla="*/ 523875 w 4562517"/>
                  <a:gd name="connsiteY40" fmla="*/ 2914650 h 7814687"/>
                  <a:gd name="connsiteX41" fmla="*/ 619125 w 4562517"/>
                  <a:gd name="connsiteY41" fmla="*/ 2914650 h 7814687"/>
                  <a:gd name="connsiteX42" fmla="*/ 647700 w 4562517"/>
                  <a:gd name="connsiteY42" fmla="*/ 2952750 h 7814687"/>
                  <a:gd name="connsiteX43" fmla="*/ 647700 w 4562517"/>
                  <a:gd name="connsiteY43" fmla="*/ 3009900 h 7814687"/>
                  <a:gd name="connsiteX44" fmla="*/ 742950 w 4562517"/>
                  <a:gd name="connsiteY44" fmla="*/ 3009900 h 7814687"/>
                  <a:gd name="connsiteX45" fmla="*/ 771525 w 4562517"/>
                  <a:gd name="connsiteY45" fmla="*/ 2981325 h 7814687"/>
                  <a:gd name="connsiteX46" fmla="*/ 847725 w 4562517"/>
                  <a:gd name="connsiteY46" fmla="*/ 3067050 h 7814687"/>
                  <a:gd name="connsiteX47" fmla="*/ 885825 w 4562517"/>
                  <a:gd name="connsiteY47" fmla="*/ 3038475 h 7814687"/>
                  <a:gd name="connsiteX48" fmla="*/ 971550 w 4562517"/>
                  <a:gd name="connsiteY48" fmla="*/ 2990850 h 7814687"/>
                  <a:gd name="connsiteX49" fmla="*/ 981075 w 4562517"/>
                  <a:gd name="connsiteY49" fmla="*/ 3067050 h 7814687"/>
                  <a:gd name="connsiteX50" fmla="*/ 1028700 w 4562517"/>
                  <a:gd name="connsiteY50" fmla="*/ 3114675 h 7814687"/>
                  <a:gd name="connsiteX51" fmla="*/ 1076325 w 4562517"/>
                  <a:gd name="connsiteY51" fmla="*/ 3171825 h 7814687"/>
                  <a:gd name="connsiteX52" fmla="*/ 1076325 w 4562517"/>
                  <a:gd name="connsiteY52" fmla="*/ 3171825 h 7814687"/>
                  <a:gd name="connsiteX53" fmla="*/ 1095375 w 4562517"/>
                  <a:gd name="connsiteY53" fmla="*/ 3248025 h 7814687"/>
                  <a:gd name="connsiteX54" fmla="*/ 1038225 w 4562517"/>
                  <a:gd name="connsiteY54" fmla="*/ 3248025 h 7814687"/>
                  <a:gd name="connsiteX55" fmla="*/ 971550 w 4562517"/>
                  <a:gd name="connsiteY55" fmla="*/ 3190875 h 7814687"/>
                  <a:gd name="connsiteX56" fmla="*/ 990600 w 4562517"/>
                  <a:gd name="connsiteY56" fmla="*/ 3162300 h 7814687"/>
                  <a:gd name="connsiteX57" fmla="*/ 962025 w 4562517"/>
                  <a:gd name="connsiteY57" fmla="*/ 3143250 h 7814687"/>
                  <a:gd name="connsiteX58" fmla="*/ 923925 w 4562517"/>
                  <a:gd name="connsiteY58" fmla="*/ 3181350 h 7814687"/>
                  <a:gd name="connsiteX59" fmla="*/ 800100 w 4562517"/>
                  <a:gd name="connsiteY59" fmla="*/ 3143250 h 7814687"/>
                  <a:gd name="connsiteX60" fmla="*/ 742950 w 4562517"/>
                  <a:gd name="connsiteY60" fmla="*/ 3105150 h 7814687"/>
                  <a:gd name="connsiteX61" fmla="*/ 676275 w 4562517"/>
                  <a:gd name="connsiteY61" fmla="*/ 3105150 h 7814687"/>
                  <a:gd name="connsiteX62" fmla="*/ 619125 w 4562517"/>
                  <a:gd name="connsiteY62" fmla="*/ 3086100 h 7814687"/>
                  <a:gd name="connsiteX63" fmla="*/ 552450 w 4562517"/>
                  <a:gd name="connsiteY63" fmla="*/ 3076575 h 7814687"/>
                  <a:gd name="connsiteX64" fmla="*/ 561975 w 4562517"/>
                  <a:gd name="connsiteY64" fmla="*/ 3152775 h 7814687"/>
                  <a:gd name="connsiteX65" fmla="*/ 590550 w 4562517"/>
                  <a:gd name="connsiteY65" fmla="*/ 3200400 h 7814687"/>
                  <a:gd name="connsiteX66" fmla="*/ 590550 w 4562517"/>
                  <a:gd name="connsiteY66" fmla="*/ 3257550 h 7814687"/>
                  <a:gd name="connsiteX67" fmla="*/ 638175 w 4562517"/>
                  <a:gd name="connsiteY67" fmla="*/ 3314700 h 7814687"/>
                  <a:gd name="connsiteX68" fmla="*/ 609600 w 4562517"/>
                  <a:gd name="connsiteY68" fmla="*/ 3400425 h 7814687"/>
                  <a:gd name="connsiteX69" fmla="*/ 657225 w 4562517"/>
                  <a:gd name="connsiteY69" fmla="*/ 3476625 h 7814687"/>
                  <a:gd name="connsiteX70" fmla="*/ 695325 w 4562517"/>
                  <a:gd name="connsiteY70" fmla="*/ 3514725 h 7814687"/>
                  <a:gd name="connsiteX71" fmla="*/ 695325 w 4562517"/>
                  <a:gd name="connsiteY71" fmla="*/ 3514725 h 7814687"/>
                  <a:gd name="connsiteX72" fmla="*/ 571500 w 4562517"/>
                  <a:gd name="connsiteY72" fmla="*/ 3514725 h 7814687"/>
                  <a:gd name="connsiteX73" fmla="*/ 542925 w 4562517"/>
                  <a:gd name="connsiteY73" fmla="*/ 3419475 h 7814687"/>
                  <a:gd name="connsiteX74" fmla="*/ 504825 w 4562517"/>
                  <a:gd name="connsiteY74" fmla="*/ 3390900 h 7814687"/>
                  <a:gd name="connsiteX75" fmla="*/ 476250 w 4562517"/>
                  <a:gd name="connsiteY75" fmla="*/ 3343275 h 7814687"/>
                  <a:gd name="connsiteX76" fmla="*/ 476250 w 4562517"/>
                  <a:gd name="connsiteY76" fmla="*/ 3228975 h 7814687"/>
                  <a:gd name="connsiteX77" fmla="*/ 438150 w 4562517"/>
                  <a:gd name="connsiteY77" fmla="*/ 3190875 h 7814687"/>
                  <a:gd name="connsiteX78" fmla="*/ 447675 w 4562517"/>
                  <a:gd name="connsiteY78" fmla="*/ 3286125 h 7814687"/>
                  <a:gd name="connsiteX79" fmla="*/ 400050 w 4562517"/>
                  <a:gd name="connsiteY79" fmla="*/ 3371850 h 7814687"/>
                  <a:gd name="connsiteX80" fmla="*/ 409575 w 4562517"/>
                  <a:gd name="connsiteY80" fmla="*/ 3400425 h 7814687"/>
                  <a:gd name="connsiteX81" fmla="*/ 419100 w 4562517"/>
                  <a:gd name="connsiteY81" fmla="*/ 3429000 h 7814687"/>
                  <a:gd name="connsiteX82" fmla="*/ 419100 w 4562517"/>
                  <a:gd name="connsiteY82" fmla="*/ 3505200 h 7814687"/>
                  <a:gd name="connsiteX83" fmla="*/ 400050 w 4562517"/>
                  <a:gd name="connsiteY83" fmla="*/ 3600450 h 7814687"/>
                  <a:gd name="connsiteX84" fmla="*/ 428625 w 4562517"/>
                  <a:gd name="connsiteY84" fmla="*/ 3686175 h 7814687"/>
                  <a:gd name="connsiteX85" fmla="*/ 504825 w 4562517"/>
                  <a:gd name="connsiteY85" fmla="*/ 3810000 h 7814687"/>
                  <a:gd name="connsiteX86" fmla="*/ 590550 w 4562517"/>
                  <a:gd name="connsiteY86" fmla="*/ 3838575 h 7814687"/>
                  <a:gd name="connsiteX87" fmla="*/ 657225 w 4562517"/>
                  <a:gd name="connsiteY87" fmla="*/ 3876675 h 7814687"/>
                  <a:gd name="connsiteX88" fmla="*/ 666750 w 4562517"/>
                  <a:gd name="connsiteY88" fmla="*/ 3990975 h 7814687"/>
                  <a:gd name="connsiteX89" fmla="*/ 666750 w 4562517"/>
                  <a:gd name="connsiteY89" fmla="*/ 4057650 h 7814687"/>
                  <a:gd name="connsiteX90" fmla="*/ 657225 w 4562517"/>
                  <a:gd name="connsiteY90" fmla="*/ 4124325 h 7814687"/>
                  <a:gd name="connsiteX91" fmla="*/ 590550 w 4562517"/>
                  <a:gd name="connsiteY91" fmla="*/ 4152900 h 7814687"/>
                  <a:gd name="connsiteX92" fmla="*/ 504825 w 4562517"/>
                  <a:gd name="connsiteY92" fmla="*/ 4152900 h 7814687"/>
                  <a:gd name="connsiteX93" fmla="*/ 514350 w 4562517"/>
                  <a:gd name="connsiteY93" fmla="*/ 4229100 h 7814687"/>
                  <a:gd name="connsiteX94" fmla="*/ 514350 w 4562517"/>
                  <a:gd name="connsiteY94" fmla="*/ 4305300 h 7814687"/>
                  <a:gd name="connsiteX95" fmla="*/ 542925 w 4562517"/>
                  <a:gd name="connsiteY95" fmla="*/ 4410075 h 7814687"/>
                  <a:gd name="connsiteX96" fmla="*/ 666750 w 4562517"/>
                  <a:gd name="connsiteY96" fmla="*/ 4514850 h 7814687"/>
                  <a:gd name="connsiteX97" fmla="*/ 647700 w 4562517"/>
                  <a:gd name="connsiteY97" fmla="*/ 4581525 h 7814687"/>
                  <a:gd name="connsiteX98" fmla="*/ 695325 w 4562517"/>
                  <a:gd name="connsiteY98" fmla="*/ 4638675 h 7814687"/>
                  <a:gd name="connsiteX99" fmla="*/ 685800 w 4562517"/>
                  <a:gd name="connsiteY99" fmla="*/ 4724400 h 7814687"/>
                  <a:gd name="connsiteX100" fmla="*/ 714375 w 4562517"/>
                  <a:gd name="connsiteY100" fmla="*/ 4781550 h 7814687"/>
                  <a:gd name="connsiteX101" fmla="*/ 723900 w 4562517"/>
                  <a:gd name="connsiteY101" fmla="*/ 4848225 h 7814687"/>
                  <a:gd name="connsiteX102" fmla="*/ 790575 w 4562517"/>
                  <a:gd name="connsiteY102" fmla="*/ 4914900 h 7814687"/>
                  <a:gd name="connsiteX103" fmla="*/ 809625 w 4562517"/>
                  <a:gd name="connsiteY103" fmla="*/ 4972050 h 7814687"/>
                  <a:gd name="connsiteX104" fmla="*/ 847725 w 4562517"/>
                  <a:gd name="connsiteY104" fmla="*/ 5057775 h 7814687"/>
                  <a:gd name="connsiteX105" fmla="*/ 885825 w 4562517"/>
                  <a:gd name="connsiteY105" fmla="*/ 5114925 h 7814687"/>
                  <a:gd name="connsiteX106" fmla="*/ 933450 w 4562517"/>
                  <a:gd name="connsiteY106" fmla="*/ 5153025 h 7814687"/>
                  <a:gd name="connsiteX107" fmla="*/ 942975 w 4562517"/>
                  <a:gd name="connsiteY107" fmla="*/ 5200650 h 7814687"/>
                  <a:gd name="connsiteX108" fmla="*/ 942975 w 4562517"/>
                  <a:gd name="connsiteY108" fmla="*/ 5200650 h 7814687"/>
                  <a:gd name="connsiteX109" fmla="*/ 857250 w 4562517"/>
                  <a:gd name="connsiteY109" fmla="*/ 5267325 h 7814687"/>
                  <a:gd name="connsiteX110" fmla="*/ 952500 w 4562517"/>
                  <a:gd name="connsiteY110" fmla="*/ 5305425 h 7814687"/>
                  <a:gd name="connsiteX111" fmla="*/ 1019175 w 4562517"/>
                  <a:gd name="connsiteY111" fmla="*/ 5362575 h 7814687"/>
                  <a:gd name="connsiteX112" fmla="*/ 981075 w 4562517"/>
                  <a:gd name="connsiteY112" fmla="*/ 5448300 h 7814687"/>
                  <a:gd name="connsiteX113" fmla="*/ 923925 w 4562517"/>
                  <a:gd name="connsiteY113" fmla="*/ 5486400 h 7814687"/>
                  <a:gd name="connsiteX114" fmla="*/ 952500 w 4562517"/>
                  <a:gd name="connsiteY114" fmla="*/ 5572125 h 7814687"/>
                  <a:gd name="connsiteX115" fmla="*/ 933450 w 4562517"/>
                  <a:gd name="connsiteY115" fmla="*/ 5667375 h 7814687"/>
                  <a:gd name="connsiteX116" fmla="*/ 933450 w 4562517"/>
                  <a:gd name="connsiteY116" fmla="*/ 5667375 h 7814687"/>
                  <a:gd name="connsiteX117" fmla="*/ 866775 w 4562517"/>
                  <a:gd name="connsiteY117" fmla="*/ 5648324 h 7814687"/>
                  <a:gd name="connsiteX118" fmla="*/ 933450 w 4562517"/>
                  <a:gd name="connsiteY118" fmla="*/ 5743574 h 7814687"/>
                  <a:gd name="connsiteX119" fmla="*/ 981075 w 4562517"/>
                  <a:gd name="connsiteY119" fmla="*/ 5857874 h 7814687"/>
                  <a:gd name="connsiteX120" fmla="*/ 1219200 w 4562517"/>
                  <a:gd name="connsiteY120" fmla="*/ 5905499 h 7814687"/>
                  <a:gd name="connsiteX121" fmla="*/ 1295400 w 4562517"/>
                  <a:gd name="connsiteY121" fmla="*/ 6038849 h 7814687"/>
                  <a:gd name="connsiteX122" fmla="*/ 1343025 w 4562517"/>
                  <a:gd name="connsiteY122" fmla="*/ 5953124 h 7814687"/>
                  <a:gd name="connsiteX123" fmla="*/ 1495425 w 4562517"/>
                  <a:gd name="connsiteY123" fmla="*/ 6076949 h 7814687"/>
                  <a:gd name="connsiteX124" fmla="*/ 1609725 w 4562517"/>
                  <a:gd name="connsiteY124" fmla="*/ 6181724 h 7814687"/>
                  <a:gd name="connsiteX125" fmla="*/ 1743075 w 4562517"/>
                  <a:gd name="connsiteY125" fmla="*/ 6353174 h 7814687"/>
                  <a:gd name="connsiteX126" fmla="*/ 1838325 w 4562517"/>
                  <a:gd name="connsiteY126" fmla="*/ 6391274 h 7814687"/>
                  <a:gd name="connsiteX127" fmla="*/ 1914525 w 4562517"/>
                  <a:gd name="connsiteY127" fmla="*/ 6400799 h 7814687"/>
                  <a:gd name="connsiteX128" fmla="*/ 2057400 w 4562517"/>
                  <a:gd name="connsiteY128" fmla="*/ 6486524 h 7814687"/>
                  <a:gd name="connsiteX129" fmla="*/ 2057400 w 4562517"/>
                  <a:gd name="connsiteY129" fmla="*/ 6629399 h 7814687"/>
                  <a:gd name="connsiteX130" fmla="*/ 2124075 w 4562517"/>
                  <a:gd name="connsiteY130" fmla="*/ 6648449 h 7814687"/>
                  <a:gd name="connsiteX131" fmla="*/ 2209800 w 4562517"/>
                  <a:gd name="connsiteY131" fmla="*/ 6677024 h 7814687"/>
                  <a:gd name="connsiteX132" fmla="*/ 2352675 w 4562517"/>
                  <a:gd name="connsiteY132" fmla="*/ 6915149 h 7814687"/>
                  <a:gd name="connsiteX133" fmla="*/ 2457450 w 4562517"/>
                  <a:gd name="connsiteY133" fmla="*/ 7000874 h 7814687"/>
                  <a:gd name="connsiteX134" fmla="*/ 2533650 w 4562517"/>
                  <a:gd name="connsiteY134" fmla="*/ 7219949 h 7814687"/>
                  <a:gd name="connsiteX135" fmla="*/ 2543175 w 4562517"/>
                  <a:gd name="connsiteY135" fmla="*/ 7486649 h 7814687"/>
                  <a:gd name="connsiteX136" fmla="*/ 2600325 w 4562517"/>
                  <a:gd name="connsiteY136" fmla="*/ 7581899 h 7814687"/>
                  <a:gd name="connsiteX137" fmla="*/ 2638425 w 4562517"/>
                  <a:gd name="connsiteY137" fmla="*/ 7667624 h 7814687"/>
                  <a:gd name="connsiteX138" fmla="*/ 2657475 w 4562517"/>
                  <a:gd name="connsiteY138" fmla="*/ 7658099 h 7814687"/>
                  <a:gd name="connsiteX139" fmla="*/ 2676525 w 4562517"/>
                  <a:gd name="connsiteY139" fmla="*/ 7696200 h 7814687"/>
                  <a:gd name="connsiteX140" fmla="*/ 3276601 w 4562517"/>
                  <a:gd name="connsiteY140" fmla="*/ 7743823 h 7814687"/>
                  <a:gd name="connsiteX141" fmla="*/ 3524251 w 4562517"/>
                  <a:gd name="connsiteY141" fmla="*/ 7810499 h 7814687"/>
                  <a:gd name="connsiteX142" fmla="*/ 3981451 w 4562517"/>
                  <a:gd name="connsiteY142" fmla="*/ 7810499 h 7814687"/>
                  <a:gd name="connsiteX143" fmla="*/ 4143376 w 4562517"/>
                  <a:gd name="connsiteY143" fmla="*/ 7791449 h 7814687"/>
                  <a:gd name="connsiteX144" fmla="*/ 4067176 w 4562517"/>
                  <a:gd name="connsiteY144" fmla="*/ 7591424 h 7814687"/>
                  <a:gd name="connsiteX145" fmla="*/ 4067175 w 4562517"/>
                  <a:gd name="connsiteY145" fmla="*/ 7419974 h 7814687"/>
                  <a:gd name="connsiteX146" fmla="*/ 4095751 w 4562517"/>
                  <a:gd name="connsiteY146" fmla="*/ 7391399 h 7814687"/>
                  <a:gd name="connsiteX147" fmla="*/ 4114800 w 4562517"/>
                  <a:gd name="connsiteY147" fmla="*/ 7353299 h 7814687"/>
                  <a:gd name="connsiteX148" fmla="*/ 4267201 w 4562517"/>
                  <a:gd name="connsiteY148" fmla="*/ 7210424 h 7814687"/>
                  <a:gd name="connsiteX149" fmla="*/ 4324350 w 4562517"/>
                  <a:gd name="connsiteY149" fmla="*/ 6953249 h 7814687"/>
                  <a:gd name="connsiteX150" fmla="*/ 4562475 w 4562517"/>
                  <a:gd name="connsiteY150" fmla="*/ 6829424 h 7814687"/>
                  <a:gd name="connsiteX151" fmla="*/ 4448175 w 4562517"/>
                  <a:gd name="connsiteY151" fmla="*/ 6638924 h 7814687"/>
                  <a:gd name="connsiteX152" fmla="*/ 4410075 w 4562517"/>
                  <a:gd name="connsiteY152" fmla="*/ 6496049 h 7814687"/>
                  <a:gd name="connsiteX153" fmla="*/ 4343400 w 4562517"/>
                  <a:gd name="connsiteY153" fmla="*/ 6457949 h 7814687"/>
                  <a:gd name="connsiteX154" fmla="*/ 4352924 w 4562517"/>
                  <a:gd name="connsiteY154" fmla="*/ 6276974 h 7814687"/>
                  <a:gd name="connsiteX155" fmla="*/ 4010025 w 4562517"/>
                  <a:gd name="connsiteY155" fmla="*/ 5686425 h 7814687"/>
                  <a:gd name="connsiteX156" fmla="*/ 2000250 w 4562517"/>
                  <a:gd name="connsiteY156" fmla="*/ 2714625 h 7814687"/>
                  <a:gd name="connsiteX157" fmla="*/ 2533650 w 4562517"/>
                  <a:gd name="connsiteY157" fmla="*/ 609600 h 7814687"/>
                  <a:gd name="connsiteX158" fmla="*/ 438150 w 4562517"/>
                  <a:gd name="connsiteY158" fmla="*/ 0 h 7814687"/>
                  <a:gd name="connsiteX0" fmla="*/ 438150 w 4562517"/>
                  <a:gd name="connsiteY0" fmla="*/ 0 h 7814687"/>
                  <a:gd name="connsiteX1" fmla="*/ 390525 w 4562517"/>
                  <a:gd name="connsiteY1" fmla="*/ 85725 h 7814687"/>
                  <a:gd name="connsiteX2" fmla="*/ 342900 w 4562517"/>
                  <a:gd name="connsiteY2" fmla="*/ 114300 h 7814687"/>
                  <a:gd name="connsiteX3" fmla="*/ 371475 w 4562517"/>
                  <a:gd name="connsiteY3" fmla="*/ 180975 h 7814687"/>
                  <a:gd name="connsiteX4" fmla="*/ 409575 w 4562517"/>
                  <a:gd name="connsiteY4" fmla="*/ 190500 h 7814687"/>
                  <a:gd name="connsiteX5" fmla="*/ 419100 w 4562517"/>
                  <a:gd name="connsiteY5" fmla="*/ 314325 h 7814687"/>
                  <a:gd name="connsiteX6" fmla="*/ 361950 w 4562517"/>
                  <a:gd name="connsiteY6" fmla="*/ 438150 h 7814687"/>
                  <a:gd name="connsiteX7" fmla="*/ 314325 w 4562517"/>
                  <a:gd name="connsiteY7" fmla="*/ 542925 h 7814687"/>
                  <a:gd name="connsiteX8" fmla="*/ 266700 w 4562517"/>
                  <a:gd name="connsiteY8" fmla="*/ 609600 h 7814687"/>
                  <a:gd name="connsiteX9" fmla="*/ 238125 w 4562517"/>
                  <a:gd name="connsiteY9" fmla="*/ 695325 h 7814687"/>
                  <a:gd name="connsiteX10" fmla="*/ 200025 w 4562517"/>
                  <a:gd name="connsiteY10" fmla="*/ 733425 h 7814687"/>
                  <a:gd name="connsiteX11" fmla="*/ 228600 w 4562517"/>
                  <a:gd name="connsiteY11" fmla="*/ 800100 h 7814687"/>
                  <a:gd name="connsiteX12" fmla="*/ 142875 w 4562517"/>
                  <a:gd name="connsiteY12" fmla="*/ 885825 h 7814687"/>
                  <a:gd name="connsiteX13" fmla="*/ 76200 w 4562517"/>
                  <a:gd name="connsiteY13" fmla="*/ 904875 h 7814687"/>
                  <a:gd name="connsiteX14" fmla="*/ 9525 w 4562517"/>
                  <a:gd name="connsiteY14" fmla="*/ 1038225 h 7814687"/>
                  <a:gd name="connsiteX15" fmla="*/ 0 w 4562517"/>
                  <a:gd name="connsiteY15" fmla="*/ 1076325 h 7814687"/>
                  <a:gd name="connsiteX16" fmla="*/ 0 w 4562517"/>
                  <a:gd name="connsiteY16" fmla="*/ 1133475 h 7814687"/>
                  <a:gd name="connsiteX17" fmla="*/ 19050 w 4562517"/>
                  <a:gd name="connsiteY17" fmla="*/ 1228725 h 7814687"/>
                  <a:gd name="connsiteX18" fmla="*/ 142875 w 4562517"/>
                  <a:gd name="connsiteY18" fmla="*/ 1457325 h 7814687"/>
                  <a:gd name="connsiteX19" fmla="*/ 142875 w 4562517"/>
                  <a:gd name="connsiteY19" fmla="*/ 1571625 h 7814687"/>
                  <a:gd name="connsiteX20" fmla="*/ 161925 w 4562517"/>
                  <a:gd name="connsiteY20" fmla="*/ 1724025 h 7814687"/>
                  <a:gd name="connsiteX21" fmla="*/ 114300 w 4562517"/>
                  <a:gd name="connsiteY21" fmla="*/ 1819275 h 7814687"/>
                  <a:gd name="connsiteX22" fmla="*/ 38100 w 4562517"/>
                  <a:gd name="connsiteY22" fmla="*/ 1943100 h 7814687"/>
                  <a:gd name="connsiteX23" fmla="*/ 85725 w 4562517"/>
                  <a:gd name="connsiteY23" fmla="*/ 2057400 h 7814687"/>
                  <a:gd name="connsiteX24" fmla="*/ 38100 w 4562517"/>
                  <a:gd name="connsiteY24" fmla="*/ 2162175 h 7814687"/>
                  <a:gd name="connsiteX25" fmla="*/ 28575 w 4562517"/>
                  <a:gd name="connsiteY25" fmla="*/ 2200275 h 7814687"/>
                  <a:gd name="connsiteX26" fmla="*/ 85725 w 4562517"/>
                  <a:gd name="connsiteY26" fmla="*/ 2333625 h 7814687"/>
                  <a:gd name="connsiteX27" fmla="*/ 152400 w 4562517"/>
                  <a:gd name="connsiteY27" fmla="*/ 2438400 h 7814687"/>
                  <a:gd name="connsiteX28" fmla="*/ 180975 w 4562517"/>
                  <a:gd name="connsiteY28" fmla="*/ 2495550 h 7814687"/>
                  <a:gd name="connsiteX29" fmla="*/ 209550 w 4562517"/>
                  <a:gd name="connsiteY29" fmla="*/ 2581275 h 7814687"/>
                  <a:gd name="connsiteX30" fmla="*/ 285750 w 4562517"/>
                  <a:gd name="connsiteY30" fmla="*/ 2667000 h 7814687"/>
                  <a:gd name="connsiteX31" fmla="*/ 247650 w 4562517"/>
                  <a:gd name="connsiteY31" fmla="*/ 2743200 h 7814687"/>
                  <a:gd name="connsiteX32" fmla="*/ 314325 w 4562517"/>
                  <a:gd name="connsiteY32" fmla="*/ 2828925 h 7814687"/>
                  <a:gd name="connsiteX33" fmla="*/ 323850 w 4562517"/>
                  <a:gd name="connsiteY33" fmla="*/ 2914650 h 7814687"/>
                  <a:gd name="connsiteX34" fmla="*/ 304800 w 4562517"/>
                  <a:gd name="connsiteY34" fmla="*/ 2962275 h 7814687"/>
                  <a:gd name="connsiteX35" fmla="*/ 266700 w 4562517"/>
                  <a:gd name="connsiteY35" fmla="*/ 2914650 h 7814687"/>
                  <a:gd name="connsiteX36" fmla="*/ 266700 w 4562517"/>
                  <a:gd name="connsiteY36" fmla="*/ 3000375 h 7814687"/>
                  <a:gd name="connsiteX37" fmla="*/ 428625 w 4562517"/>
                  <a:gd name="connsiteY37" fmla="*/ 3105150 h 7814687"/>
                  <a:gd name="connsiteX38" fmla="*/ 466725 w 4562517"/>
                  <a:gd name="connsiteY38" fmla="*/ 3057525 h 7814687"/>
                  <a:gd name="connsiteX39" fmla="*/ 495300 w 4562517"/>
                  <a:gd name="connsiteY39" fmla="*/ 2981325 h 7814687"/>
                  <a:gd name="connsiteX40" fmla="*/ 523875 w 4562517"/>
                  <a:gd name="connsiteY40" fmla="*/ 2914650 h 7814687"/>
                  <a:gd name="connsiteX41" fmla="*/ 619125 w 4562517"/>
                  <a:gd name="connsiteY41" fmla="*/ 2914650 h 7814687"/>
                  <a:gd name="connsiteX42" fmla="*/ 647700 w 4562517"/>
                  <a:gd name="connsiteY42" fmla="*/ 2952750 h 7814687"/>
                  <a:gd name="connsiteX43" fmla="*/ 647700 w 4562517"/>
                  <a:gd name="connsiteY43" fmla="*/ 3009900 h 7814687"/>
                  <a:gd name="connsiteX44" fmla="*/ 742950 w 4562517"/>
                  <a:gd name="connsiteY44" fmla="*/ 3009900 h 7814687"/>
                  <a:gd name="connsiteX45" fmla="*/ 771525 w 4562517"/>
                  <a:gd name="connsiteY45" fmla="*/ 2981325 h 7814687"/>
                  <a:gd name="connsiteX46" fmla="*/ 847725 w 4562517"/>
                  <a:gd name="connsiteY46" fmla="*/ 3067050 h 7814687"/>
                  <a:gd name="connsiteX47" fmla="*/ 885825 w 4562517"/>
                  <a:gd name="connsiteY47" fmla="*/ 3038475 h 7814687"/>
                  <a:gd name="connsiteX48" fmla="*/ 971550 w 4562517"/>
                  <a:gd name="connsiteY48" fmla="*/ 2990850 h 7814687"/>
                  <a:gd name="connsiteX49" fmla="*/ 981075 w 4562517"/>
                  <a:gd name="connsiteY49" fmla="*/ 3067050 h 7814687"/>
                  <a:gd name="connsiteX50" fmla="*/ 1028700 w 4562517"/>
                  <a:gd name="connsiteY50" fmla="*/ 3114675 h 7814687"/>
                  <a:gd name="connsiteX51" fmla="*/ 1076325 w 4562517"/>
                  <a:gd name="connsiteY51" fmla="*/ 3171825 h 7814687"/>
                  <a:gd name="connsiteX52" fmla="*/ 1076325 w 4562517"/>
                  <a:gd name="connsiteY52" fmla="*/ 3171825 h 7814687"/>
                  <a:gd name="connsiteX53" fmla="*/ 1095375 w 4562517"/>
                  <a:gd name="connsiteY53" fmla="*/ 3248025 h 7814687"/>
                  <a:gd name="connsiteX54" fmla="*/ 1038225 w 4562517"/>
                  <a:gd name="connsiteY54" fmla="*/ 3248025 h 7814687"/>
                  <a:gd name="connsiteX55" fmla="*/ 971550 w 4562517"/>
                  <a:gd name="connsiteY55" fmla="*/ 3190875 h 7814687"/>
                  <a:gd name="connsiteX56" fmla="*/ 990600 w 4562517"/>
                  <a:gd name="connsiteY56" fmla="*/ 3162300 h 7814687"/>
                  <a:gd name="connsiteX57" fmla="*/ 962025 w 4562517"/>
                  <a:gd name="connsiteY57" fmla="*/ 3143250 h 7814687"/>
                  <a:gd name="connsiteX58" fmla="*/ 923925 w 4562517"/>
                  <a:gd name="connsiteY58" fmla="*/ 3181350 h 7814687"/>
                  <a:gd name="connsiteX59" fmla="*/ 800100 w 4562517"/>
                  <a:gd name="connsiteY59" fmla="*/ 3143250 h 7814687"/>
                  <a:gd name="connsiteX60" fmla="*/ 742950 w 4562517"/>
                  <a:gd name="connsiteY60" fmla="*/ 3105150 h 7814687"/>
                  <a:gd name="connsiteX61" fmla="*/ 676275 w 4562517"/>
                  <a:gd name="connsiteY61" fmla="*/ 3105150 h 7814687"/>
                  <a:gd name="connsiteX62" fmla="*/ 619125 w 4562517"/>
                  <a:gd name="connsiteY62" fmla="*/ 3086100 h 7814687"/>
                  <a:gd name="connsiteX63" fmla="*/ 552450 w 4562517"/>
                  <a:gd name="connsiteY63" fmla="*/ 3076575 h 7814687"/>
                  <a:gd name="connsiteX64" fmla="*/ 561975 w 4562517"/>
                  <a:gd name="connsiteY64" fmla="*/ 3152775 h 7814687"/>
                  <a:gd name="connsiteX65" fmla="*/ 590550 w 4562517"/>
                  <a:gd name="connsiteY65" fmla="*/ 3200400 h 7814687"/>
                  <a:gd name="connsiteX66" fmla="*/ 590550 w 4562517"/>
                  <a:gd name="connsiteY66" fmla="*/ 3257550 h 7814687"/>
                  <a:gd name="connsiteX67" fmla="*/ 638175 w 4562517"/>
                  <a:gd name="connsiteY67" fmla="*/ 3314700 h 7814687"/>
                  <a:gd name="connsiteX68" fmla="*/ 609600 w 4562517"/>
                  <a:gd name="connsiteY68" fmla="*/ 3400425 h 7814687"/>
                  <a:gd name="connsiteX69" fmla="*/ 657225 w 4562517"/>
                  <a:gd name="connsiteY69" fmla="*/ 3476625 h 7814687"/>
                  <a:gd name="connsiteX70" fmla="*/ 695325 w 4562517"/>
                  <a:gd name="connsiteY70" fmla="*/ 3514725 h 7814687"/>
                  <a:gd name="connsiteX71" fmla="*/ 695325 w 4562517"/>
                  <a:gd name="connsiteY71" fmla="*/ 3514725 h 7814687"/>
                  <a:gd name="connsiteX72" fmla="*/ 571500 w 4562517"/>
                  <a:gd name="connsiteY72" fmla="*/ 3514725 h 7814687"/>
                  <a:gd name="connsiteX73" fmla="*/ 542925 w 4562517"/>
                  <a:gd name="connsiteY73" fmla="*/ 3419475 h 7814687"/>
                  <a:gd name="connsiteX74" fmla="*/ 504825 w 4562517"/>
                  <a:gd name="connsiteY74" fmla="*/ 3390900 h 7814687"/>
                  <a:gd name="connsiteX75" fmla="*/ 476250 w 4562517"/>
                  <a:gd name="connsiteY75" fmla="*/ 3343275 h 7814687"/>
                  <a:gd name="connsiteX76" fmla="*/ 476250 w 4562517"/>
                  <a:gd name="connsiteY76" fmla="*/ 3228975 h 7814687"/>
                  <a:gd name="connsiteX77" fmla="*/ 438150 w 4562517"/>
                  <a:gd name="connsiteY77" fmla="*/ 3190875 h 7814687"/>
                  <a:gd name="connsiteX78" fmla="*/ 447675 w 4562517"/>
                  <a:gd name="connsiteY78" fmla="*/ 3286125 h 7814687"/>
                  <a:gd name="connsiteX79" fmla="*/ 400050 w 4562517"/>
                  <a:gd name="connsiteY79" fmla="*/ 3371850 h 7814687"/>
                  <a:gd name="connsiteX80" fmla="*/ 409575 w 4562517"/>
                  <a:gd name="connsiteY80" fmla="*/ 3400425 h 7814687"/>
                  <a:gd name="connsiteX81" fmla="*/ 419100 w 4562517"/>
                  <a:gd name="connsiteY81" fmla="*/ 3429000 h 7814687"/>
                  <a:gd name="connsiteX82" fmla="*/ 419100 w 4562517"/>
                  <a:gd name="connsiteY82" fmla="*/ 3505200 h 7814687"/>
                  <a:gd name="connsiteX83" fmla="*/ 400050 w 4562517"/>
                  <a:gd name="connsiteY83" fmla="*/ 3600450 h 7814687"/>
                  <a:gd name="connsiteX84" fmla="*/ 428625 w 4562517"/>
                  <a:gd name="connsiteY84" fmla="*/ 3686175 h 7814687"/>
                  <a:gd name="connsiteX85" fmla="*/ 504825 w 4562517"/>
                  <a:gd name="connsiteY85" fmla="*/ 3810000 h 7814687"/>
                  <a:gd name="connsiteX86" fmla="*/ 590550 w 4562517"/>
                  <a:gd name="connsiteY86" fmla="*/ 3838575 h 7814687"/>
                  <a:gd name="connsiteX87" fmla="*/ 657225 w 4562517"/>
                  <a:gd name="connsiteY87" fmla="*/ 3876675 h 7814687"/>
                  <a:gd name="connsiteX88" fmla="*/ 666750 w 4562517"/>
                  <a:gd name="connsiteY88" fmla="*/ 3990975 h 7814687"/>
                  <a:gd name="connsiteX89" fmla="*/ 666750 w 4562517"/>
                  <a:gd name="connsiteY89" fmla="*/ 4057650 h 7814687"/>
                  <a:gd name="connsiteX90" fmla="*/ 657225 w 4562517"/>
                  <a:gd name="connsiteY90" fmla="*/ 4124325 h 7814687"/>
                  <a:gd name="connsiteX91" fmla="*/ 590550 w 4562517"/>
                  <a:gd name="connsiteY91" fmla="*/ 4152900 h 7814687"/>
                  <a:gd name="connsiteX92" fmla="*/ 504825 w 4562517"/>
                  <a:gd name="connsiteY92" fmla="*/ 4152900 h 7814687"/>
                  <a:gd name="connsiteX93" fmla="*/ 514350 w 4562517"/>
                  <a:gd name="connsiteY93" fmla="*/ 4229100 h 7814687"/>
                  <a:gd name="connsiteX94" fmla="*/ 514350 w 4562517"/>
                  <a:gd name="connsiteY94" fmla="*/ 4305300 h 7814687"/>
                  <a:gd name="connsiteX95" fmla="*/ 542925 w 4562517"/>
                  <a:gd name="connsiteY95" fmla="*/ 4410075 h 7814687"/>
                  <a:gd name="connsiteX96" fmla="*/ 666750 w 4562517"/>
                  <a:gd name="connsiteY96" fmla="*/ 4514850 h 7814687"/>
                  <a:gd name="connsiteX97" fmla="*/ 647700 w 4562517"/>
                  <a:gd name="connsiteY97" fmla="*/ 4581525 h 7814687"/>
                  <a:gd name="connsiteX98" fmla="*/ 695325 w 4562517"/>
                  <a:gd name="connsiteY98" fmla="*/ 4638675 h 7814687"/>
                  <a:gd name="connsiteX99" fmla="*/ 685800 w 4562517"/>
                  <a:gd name="connsiteY99" fmla="*/ 4724400 h 7814687"/>
                  <a:gd name="connsiteX100" fmla="*/ 714375 w 4562517"/>
                  <a:gd name="connsiteY100" fmla="*/ 4781550 h 7814687"/>
                  <a:gd name="connsiteX101" fmla="*/ 723900 w 4562517"/>
                  <a:gd name="connsiteY101" fmla="*/ 4848225 h 7814687"/>
                  <a:gd name="connsiteX102" fmla="*/ 790575 w 4562517"/>
                  <a:gd name="connsiteY102" fmla="*/ 4914900 h 7814687"/>
                  <a:gd name="connsiteX103" fmla="*/ 809625 w 4562517"/>
                  <a:gd name="connsiteY103" fmla="*/ 4972050 h 7814687"/>
                  <a:gd name="connsiteX104" fmla="*/ 847725 w 4562517"/>
                  <a:gd name="connsiteY104" fmla="*/ 5057775 h 7814687"/>
                  <a:gd name="connsiteX105" fmla="*/ 885825 w 4562517"/>
                  <a:gd name="connsiteY105" fmla="*/ 5114925 h 7814687"/>
                  <a:gd name="connsiteX106" fmla="*/ 933450 w 4562517"/>
                  <a:gd name="connsiteY106" fmla="*/ 5153025 h 7814687"/>
                  <a:gd name="connsiteX107" fmla="*/ 942975 w 4562517"/>
                  <a:gd name="connsiteY107" fmla="*/ 5200650 h 7814687"/>
                  <a:gd name="connsiteX108" fmla="*/ 942975 w 4562517"/>
                  <a:gd name="connsiteY108" fmla="*/ 5200650 h 7814687"/>
                  <a:gd name="connsiteX109" fmla="*/ 857250 w 4562517"/>
                  <a:gd name="connsiteY109" fmla="*/ 5267325 h 7814687"/>
                  <a:gd name="connsiteX110" fmla="*/ 952500 w 4562517"/>
                  <a:gd name="connsiteY110" fmla="*/ 5305425 h 7814687"/>
                  <a:gd name="connsiteX111" fmla="*/ 1019175 w 4562517"/>
                  <a:gd name="connsiteY111" fmla="*/ 5362575 h 7814687"/>
                  <a:gd name="connsiteX112" fmla="*/ 981075 w 4562517"/>
                  <a:gd name="connsiteY112" fmla="*/ 5448300 h 7814687"/>
                  <a:gd name="connsiteX113" fmla="*/ 923925 w 4562517"/>
                  <a:gd name="connsiteY113" fmla="*/ 5486400 h 7814687"/>
                  <a:gd name="connsiteX114" fmla="*/ 952500 w 4562517"/>
                  <a:gd name="connsiteY114" fmla="*/ 5572125 h 7814687"/>
                  <a:gd name="connsiteX115" fmla="*/ 933450 w 4562517"/>
                  <a:gd name="connsiteY115" fmla="*/ 5667375 h 7814687"/>
                  <a:gd name="connsiteX116" fmla="*/ 933450 w 4562517"/>
                  <a:gd name="connsiteY116" fmla="*/ 5667375 h 7814687"/>
                  <a:gd name="connsiteX117" fmla="*/ 876300 w 4562517"/>
                  <a:gd name="connsiteY117" fmla="*/ 5695949 h 7814687"/>
                  <a:gd name="connsiteX118" fmla="*/ 933450 w 4562517"/>
                  <a:gd name="connsiteY118" fmla="*/ 5743574 h 7814687"/>
                  <a:gd name="connsiteX119" fmla="*/ 981075 w 4562517"/>
                  <a:gd name="connsiteY119" fmla="*/ 5857874 h 7814687"/>
                  <a:gd name="connsiteX120" fmla="*/ 1219200 w 4562517"/>
                  <a:gd name="connsiteY120" fmla="*/ 5905499 h 7814687"/>
                  <a:gd name="connsiteX121" fmla="*/ 1295400 w 4562517"/>
                  <a:gd name="connsiteY121" fmla="*/ 6038849 h 7814687"/>
                  <a:gd name="connsiteX122" fmla="*/ 1343025 w 4562517"/>
                  <a:gd name="connsiteY122" fmla="*/ 5953124 h 7814687"/>
                  <a:gd name="connsiteX123" fmla="*/ 1495425 w 4562517"/>
                  <a:gd name="connsiteY123" fmla="*/ 6076949 h 7814687"/>
                  <a:gd name="connsiteX124" fmla="*/ 1609725 w 4562517"/>
                  <a:gd name="connsiteY124" fmla="*/ 6181724 h 7814687"/>
                  <a:gd name="connsiteX125" fmla="*/ 1743075 w 4562517"/>
                  <a:gd name="connsiteY125" fmla="*/ 6353174 h 7814687"/>
                  <a:gd name="connsiteX126" fmla="*/ 1838325 w 4562517"/>
                  <a:gd name="connsiteY126" fmla="*/ 6391274 h 7814687"/>
                  <a:gd name="connsiteX127" fmla="*/ 1914525 w 4562517"/>
                  <a:gd name="connsiteY127" fmla="*/ 6400799 h 7814687"/>
                  <a:gd name="connsiteX128" fmla="*/ 2057400 w 4562517"/>
                  <a:gd name="connsiteY128" fmla="*/ 6486524 h 7814687"/>
                  <a:gd name="connsiteX129" fmla="*/ 2057400 w 4562517"/>
                  <a:gd name="connsiteY129" fmla="*/ 6629399 h 7814687"/>
                  <a:gd name="connsiteX130" fmla="*/ 2124075 w 4562517"/>
                  <a:gd name="connsiteY130" fmla="*/ 6648449 h 7814687"/>
                  <a:gd name="connsiteX131" fmla="*/ 2209800 w 4562517"/>
                  <a:gd name="connsiteY131" fmla="*/ 6677024 h 7814687"/>
                  <a:gd name="connsiteX132" fmla="*/ 2352675 w 4562517"/>
                  <a:gd name="connsiteY132" fmla="*/ 6915149 h 7814687"/>
                  <a:gd name="connsiteX133" fmla="*/ 2457450 w 4562517"/>
                  <a:gd name="connsiteY133" fmla="*/ 7000874 h 7814687"/>
                  <a:gd name="connsiteX134" fmla="*/ 2533650 w 4562517"/>
                  <a:gd name="connsiteY134" fmla="*/ 7219949 h 7814687"/>
                  <a:gd name="connsiteX135" fmla="*/ 2543175 w 4562517"/>
                  <a:gd name="connsiteY135" fmla="*/ 7486649 h 7814687"/>
                  <a:gd name="connsiteX136" fmla="*/ 2600325 w 4562517"/>
                  <a:gd name="connsiteY136" fmla="*/ 7581899 h 7814687"/>
                  <a:gd name="connsiteX137" fmla="*/ 2638425 w 4562517"/>
                  <a:gd name="connsiteY137" fmla="*/ 7667624 h 7814687"/>
                  <a:gd name="connsiteX138" fmla="*/ 2657475 w 4562517"/>
                  <a:gd name="connsiteY138" fmla="*/ 7658099 h 7814687"/>
                  <a:gd name="connsiteX139" fmla="*/ 2676525 w 4562517"/>
                  <a:gd name="connsiteY139" fmla="*/ 7696200 h 7814687"/>
                  <a:gd name="connsiteX140" fmla="*/ 3276601 w 4562517"/>
                  <a:gd name="connsiteY140" fmla="*/ 7743823 h 7814687"/>
                  <a:gd name="connsiteX141" fmla="*/ 3524251 w 4562517"/>
                  <a:gd name="connsiteY141" fmla="*/ 7810499 h 7814687"/>
                  <a:gd name="connsiteX142" fmla="*/ 3981451 w 4562517"/>
                  <a:gd name="connsiteY142" fmla="*/ 7810499 h 7814687"/>
                  <a:gd name="connsiteX143" fmla="*/ 4143376 w 4562517"/>
                  <a:gd name="connsiteY143" fmla="*/ 7791449 h 7814687"/>
                  <a:gd name="connsiteX144" fmla="*/ 4067176 w 4562517"/>
                  <a:gd name="connsiteY144" fmla="*/ 7591424 h 7814687"/>
                  <a:gd name="connsiteX145" fmla="*/ 4067175 w 4562517"/>
                  <a:gd name="connsiteY145" fmla="*/ 7419974 h 7814687"/>
                  <a:gd name="connsiteX146" fmla="*/ 4095751 w 4562517"/>
                  <a:gd name="connsiteY146" fmla="*/ 7391399 h 7814687"/>
                  <a:gd name="connsiteX147" fmla="*/ 4114800 w 4562517"/>
                  <a:gd name="connsiteY147" fmla="*/ 7353299 h 7814687"/>
                  <a:gd name="connsiteX148" fmla="*/ 4267201 w 4562517"/>
                  <a:gd name="connsiteY148" fmla="*/ 7210424 h 7814687"/>
                  <a:gd name="connsiteX149" fmla="*/ 4324350 w 4562517"/>
                  <a:gd name="connsiteY149" fmla="*/ 6953249 h 7814687"/>
                  <a:gd name="connsiteX150" fmla="*/ 4562475 w 4562517"/>
                  <a:gd name="connsiteY150" fmla="*/ 6829424 h 7814687"/>
                  <a:gd name="connsiteX151" fmla="*/ 4448175 w 4562517"/>
                  <a:gd name="connsiteY151" fmla="*/ 6638924 h 7814687"/>
                  <a:gd name="connsiteX152" fmla="*/ 4410075 w 4562517"/>
                  <a:gd name="connsiteY152" fmla="*/ 6496049 h 7814687"/>
                  <a:gd name="connsiteX153" fmla="*/ 4343400 w 4562517"/>
                  <a:gd name="connsiteY153" fmla="*/ 6457949 h 7814687"/>
                  <a:gd name="connsiteX154" fmla="*/ 4352924 w 4562517"/>
                  <a:gd name="connsiteY154" fmla="*/ 6276974 h 7814687"/>
                  <a:gd name="connsiteX155" fmla="*/ 4010025 w 4562517"/>
                  <a:gd name="connsiteY155" fmla="*/ 5686425 h 7814687"/>
                  <a:gd name="connsiteX156" fmla="*/ 2000250 w 4562517"/>
                  <a:gd name="connsiteY156" fmla="*/ 2714625 h 7814687"/>
                  <a:gd name="connsiteX157" fmla="*/ 2533650 w 4562517"/>
                  <a:gd name="connsiteY157" fmla="*/ 609600 h 7814687"/>
                  <a:gd name="connsiteX158" fmla="*/ 438150 w 4562517"/>
                  <a:gd name="connsiteY158" fmla="*/ 0 h 7814687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  <a:cxn ang="0">
                    <a:pos x="connsiteX2" y="connsiteY2"/>
                  </a:cxn>
                  <a:cxn ang="0">
                    <a:pos x="connsiteX3" y="connsiteY3"/>
                  </a:cxn>
                  <a:cxn ang="0">
                    <a:pos x="connsiteX4" y="connsiteY4"/>
                  </a:cxn>
                  <a:cxn ang="0">
                    <a:pos x="connsiteX5" y="connsiteY5"/>
                  </a:cxn>
                  <a:cxn ang="0">
                    <a:pos x="connsiteX6" y="connsiteY6"/>
                  </a:cxn>
                  <a:cxn ang="0">
                    <a:pos x="connsiteX7" y="connsiteY7"/>
                  </a:cxn>
                  <a:cxn ang="0">
                    <a:pos x="connsiteX8" y="connsiteY8"/>
                  </a:cxn>
                  <a:cxn ang="0">
                    <a:pos x="connsiteX9" y="connsiteY9"/>
                  </a:cxn>
                  <a:cxn ang="0">
                    <a:pos x="connsiteX10" y="connsiteY10"/>
                  </a:cxn>
                  <a:cxn ang="0">
                    <a:pos x="connsiteX11" y="connsiteY11"/>
                  </a:cxn>
                  <a:cxn ang="0">
                    <a:pos x="connsiteX12" y="connsiteY12"/>
                  </a:cxn>
                  <a:cxn ang="0">
                    <a:pos x="connsiteX13" y="connsiteY13"/>
                  </a:cxn>
                  <a:cxn ang="0">
                    <a:pos x="connsiteX14" y="connsiteY14"/>
                  </a:cxn>
                  <a:cxn ang="0">
                    <a:pos x="connsiteX15" y="connsiteY15"/>
                  </a:cxn>
                  <a:cxn ang="0">
                    <a:pos x="connsiteX16" y="connsiteY16"/>
                  </a:cxn>
                  <a:cxn ang="0">
                    <a:pos x="connsiteX17" y="connsiteY17"/>
                  </a:cxn>
                  <a:cxn ang="0">
                    <a:pos x="connsiteX18" y="connsiteY18"/>
                  </a:cxn>
                  <a:cxn ang="0">
                    <a:pos x="connsiteX19" y="connsiteY19"/>
                  </a:cxn>
                  <a:cxn ang="0">
                    <a:pos x="connsiteX20" y="connsiteY20"/>
                  </a:cxn>
                  <a:cxn ang="0">
                    <a:pos x="connsiteX21" y="connsiteY21"/>
                  </a:cxn>
                  <a:cxn ang="0">
                    <a:pos x="connsiteX22" y="connsiteY22"/>
                  </a:cxn>
                  <a:cxn ang="0">
                    <a:pos x="connsiteX23" y="connsiteY23"/>
                  </a:cxn>
                  <a:cxn ang="0">
                    <a:pos x="connsiteX24" y="connsiteY24"/>
                  </a:cxn>
                  <a:cxn ang="0">
                    <a:pos x="connsiteX25" y="connsiteY25"/>
                  </a:cxn>
                  <a:cxn ang="0">
                    <a:pos x="connsiteX26" y="connsiteY26"/>
                  </a:cxn>
                  <a:cxn ang="0">
                    <a:pos x="connsiteX27" y="connsiteY27"/>
                  </a:cxn>
                  <a:cxn ang="0">
                    <a:pos x="connsiteX28" y="connsiteY28"/>
                  </a:cxn>
                  <a:cxn ang="0">
                    <a:pos x="connsiteX29" y="connsiteY29"/>
                  </a:cxn>
                  <a:cxn ang="0">
                    <a:pos x="connsiteX30" y="connsiteY30"/>
                  </a:cxn>
                  <a:cxn ang="0">
                    <a:pos x="connsiteX31" y="connsiteY31"/>
                  </a:cxn>
                  <a:cxn ang="0">
                    <a:pos x="connsiteX32" y="connsiteY32"/>
                  </a:cxn>
                  <a:cxn ang="0">
                    <a:pos x="connsiteX33" y="connsiteY33"/>
                  </a:cxn>
                  <a:cxn ang="0">
                    <a:pos x="connsiteX34" y="connsiteY34"/>
                  </a:cxn>
                  <a:cxn ang="0">
                    <a:pos x="connsiteX35" y="connsiteY35"/>
                  </a:cxn>
                  <a:cxn ang="0">
                    <a:pos x="connsiteX36" y="connsiteY36"/>
                  </a:cxn>
                  <a:cxn ang="0">
                    <a:pos x="connsiteX37" y="connsiteY37"/>
                  </a:cxn>
                  <a:cxn ang="0">
                    <a:pos x="connsiteX38" y="connsiteY38"/>
                  </a:cxn>
                  <a:cxn ang="0">
                    <a:pos x="connsiteX39" y="connsiteY39"/>
                  </a:cxn>
                  <a:cxn ang="0">
                    <a:pos x="connsiteX40" y="connsiteY40"/>
                  </a:cxn>
                  <a:cxn ang="0">
                    <a:pos x="connsiteX41" y="connsiteY41"/>
                  </a:cxn>
                  <a:cxn ang="0">
                    <a:pos x="connsiteX42" y="connsiteY42"/>
                  </a:cxn>
                  <a:cxn ang="0">
                    <a:pos x="connsiteX43" y="connsiteY43"/>
                  </a:cxn>
                  <a:cxn ang="0">
                    <a:pos x="connsiteX44" y="connsiteY44"/>
                  </a:cxn>
                  <a:cxn ang="0">
                    <a:pos x="connsiteX45" y="connsiteY45"/>
                  </a:cxn>
                  <a:cxn ang="0">
                    <a:pos x="connsiteX46" y="connsiteY46"/>
                  </a:cxn>
                  <a:cxn ang="0">
                    <a:pos x="connsiteX47" y="connsiteY47"/>
                  </a:cxn>
                  <a:cxn ang="0">
                    <a:pos x="connsiteX48" y="connsiteY48"/>
                  </a:cxn>
                  <a:cxn ang="0">
                    <a:pos x="connsiteX49" y="connsiteY49"/>
                  </a:cxn>
                  <a:cxn ang="0">
                    <a:pos x="connsiteX50" y="connsiteY50"/>
                  </a:cxn>
                  <a:cxn ang="0">
                    <a:pos x="connsiteX51" y="connsiteY51"/>
                  </a:cxn>
                  <a:cxn ang="0">
                    <a:pos x="connsiteX52" y="connsiteY52"/>
                  </a:cxn>
                  <a:cxn ang="0">
                    <a:pos x="connsiteX53" y="connsiteY53"/>
                  </a:cxn>
                  <a:cxn ang="0">
                    <a:pos x="connsiteX54" y="connsiteY54"/>
                  </a:cxn>
                  <a:cxn ang="0">
                    <a:pos x="connsiteX55" y="connsiteY55"/>
                  </a:cxn>
                  <a:cxn ang="0">
                    <a:pos x="connsiteX56" y="connsiteY56"/>
                  </a:cxn>
                  <a:cxn ang="0">
                    <a:pos x="connsiteX57" y="connsiteY57"/>
                  </a:cxn>
                  <a:cxn ang="0">
                    <a:pos x="connsiteX58" y="connsiteY58"/>
                  </a:cxn>
                  <a:cxn ang="0">
                    <a:pos x="connsiteX59" y="connsiteY59"/>
                  </a:cxn>
                  <a:cxn ang="0">
                    <a:pos x="connsiteX60" y="connsiteY60"/>
                  </a:cxn>
                  <a:cxn ang="0">
                    <a:pos x="connsiteX61" y="connsiteY61"/>
                  </a:cxn>
                  <a:cxn ang="0">
                    <a:pos x="connsiteX62" y="connsiteY62"/>
                  </a:cxn>
                  <a:cxn ang="0">
                    <a:pos x="connsiteX63" y="connsiteY63"/>
                  </a:cxn>
                  <a:cxn ang="0">
                    <a:pos x="connsiteX64" y="connsiteY64"/>
                  </a:cxn>
                  <a:cxn ang="0">
                    <a:pos x="connsiteX65" y="connsiteY65"/>
                  </a:cxn>
                  <a:cxn ang="0">
                    <a:pos x="connsiteX66" y="connsiteY66"/>
                  </a:cxn>
                  <a:cxn ang="0">
                    <a:pos x="connsiteX67" y="connsiteY67"/>
                  </a:cxn>
                  <a:cxn ang="0">
                    <a:pos x="connsiteX68" y="connsiteY68"/>
                  </a:cxn>
                  <a:cxn ang="0">
                    <a:pos x="connsiteX69" y="connsiteY69"/>
                  </a:cxn>
                  <a:cxn ang="0">
                    <a:pos x="connsiteX70" y="connsiteY70"/>
                  </a:cxn>
                  <a:cxn ang="0">
                    <a:pos x="connsiteX71" y="connsiteY71"/>
                  </a:cxn>
                  <a:cxn ang="0">
                    <a:pos x="connsiteX72" y="connsiteY72"/>
                  </a:cxn>
                  <a:cxn ang="0">
                    <a:pos x="connsiteX73" y="connsiteY73"/>
                  </a:cxn>
                  <a:cxn ang="0">
                    <a:pos x="connsiteX74" y="connsiteY74"/>
                  </a:cxn>
                  <a:cxn ang="0">
                    <a:pos x="connsiteX75" y="connsiteY75"/>
                  </a:cxn>
                  <a:cxn ang="0">
                    <a:pos x="connsiteX76" y="connsiteY76"/>
                  </a:cxn>
                  <a:cxn ang="0">
                    <a:pos x="connsiteX77" y="connsiteY77"/>
                  </a:cxn>
                  <a:cxn ang="0">
                    <a:pos x="connsiteX78" y="connsiteY78"/>
                  </a:cxn>
                  <a:cxn ang="0">
                    <a:pos x="connsiteX79" y="connsiteY79"/>
                  </a:cxn>
                  <a:cxn ang="0">
                    <a:pos x="connsiteX80" y="connsiteY80"/>
                  </a:cxn>
                  <a:cxn ang="0">
                    <a:pos x="connsiteX81" y="connsiteY81"/>
                  </a:cxn>
                  <a:cxn ang="0">
                    <a:pos x="connsiteX82" y="connsiteY82"/>
                  </a:cxn>
                  <a:cxn ang="0">
                    <a:pos x="connsiteX83" y="connsiteY83"/>
                  </a:cxn>
                  <a:cxn ang="0">
                    <a:pos x="connsiteX84" y="connsiteY84"/>
                  </a:cxn>
                  <a:cxn ang="0">
                    <a:pos x="connsiteX85" y="connsiteY85"/>
                  </a:cxn>
                  <a:cxn ang="0">
                    <a:pos x="connsiteX86" y="connsiteY86"/>
                  </a:cxn>
                  <a:cxn ang="0">
                    <a:pos x="connsiteX87" y="connsiteY87"/>
                  </a:cxn>
                  <a:cxn ang="0">
                    <a:pos x="connsiteX88" y="connsiteY88"/>
                  </a:cxn>
                  <a:cxn ang="0">
                    <a:pos x="connsiteX89" y="connsiteY89"/>
                  </a:cxn>
                  <a:cxn ang="0">
                    <a:pos x="connsiteX90" y="connsiteY90"/>
                  </a:cxn>
                  <a:cxn ang="0">
                    <a:pos x="connsiteX91" y="connsiteY91"/>
                  </a:cxn>
                  <a:cxn ang="0">
                    <a:pos x="connsiteX92" y="connsiteY92"/>
                  </a:cxn>
                  <a:cxn ang="0">
                    <a:pos x="connsiteX93" y="connsiteY93"/>
                  </a:cxn>
                  <a:cxn ang="0">
                    <a:pos x="connsiteX94" y="connsiteY94"/>
                  </a:cxn>
                  <a:cxn ang="0">
                    <a:pos x="connsiteX95" y="connsiteY95"/>
                  </a:cxn>
                  <a:cxn ang="0">
                    <a:pos x="connsiteX96" y="connsiteY96"/>
                  </a:cxn>
                  <a:cxn ang="0">
                    <a:pos x="connsiteX97" y="connsiteY97"/>
                  </a:cxn>
                  <a:cxn ang="0">
                    <a:pos x="connsiteX98" y="connsiteY98"/>
                  </a:cxn>
                  <a:cxn ang="0">
                    <a:pos x="connsiteX99" y="connsiteY99"/>
                  </a:cxn>
                  <a:cxn ang="0">
                    <a:pos x="connsiteX100" y="connsiteY100"/>
                  </a:cxn>
                  <a:cxn ang="0">
                    <a:pos x="connsiteX101" y="connsiteY101"/>
                  </a:cxn>
                  <a:cxn ang="0">
                    <a:pos x="connsiteX102" y="connsiteY102"/>
                  </a:cxn>
                  <a:cxn ang="0">
                    <a:pos x="connsiteX103" y="connsiteY103"/>
                  </a:cxn>
                  <a:cxn ang="0">
                    <a:pos x="connsiteX104" y="connsiteY104"/>
                  </a:cxn>
                  <a:cxn ang="0">
                    <a:pos x="connsiteX105" y="connsiteY105"/>
                  </a:cxn>
                  <a:cxn ang="0">
                    <a:pos x="connsiteX106" y="connsiteY106"/>
                  </a:cxn>
                  <a:cxn ang="0">
                    <a:pos x="connsiteX107" y="connsiteY107"/>
                  </a:cxn>
                  <a:cxn ang="0">
                    <a:pos x="connsiteX108" y="connsiteY108"/>
                  </a:cxn>
                  <a:cxn ang="0">
                    <a:pos x="connsiteX109" y="connsiteY109"/>
                  </a:cxn>
                  <a:cxn ang="0">
                    <a:pos x="connsiteX110" y="connsiteY110"/>
                  </a:cxn>
                  <a:cxn ang="0">
                    <a:pos x="connsiteX111" y="connsiteY111"/>
                  </a:cxn>
                  <a:cxn ang="0">
                    <a:pos x="connsiteX112" y="connsiteY112"/>
                  </a:cxn>
                  <a:cxn ang="0">
                    <a:pos x="connsiteX113" y="connsiteY113"/>
                  </a:cxn>
                  <a:cxn ang="0">
                    <a:pos x="connsiteX114" y="connsiteY114"/>
                  </a:cxn>
                  <a:cxn ang="0">
                    <a:pos x="connsiteX115" y="connsiteY115"/>
                  </a:cxn>
                  <a:cxn ang="0">
                    <a:pos x="connsiteX116" y="connsiteY116"/>
                  </a:cxn>
                  <a:cxn ang="0">
                    <a:pos x="connsiteX117" y="connsiteY117"/>
                  </a:cxn>
                  <a:cxn ang="0">
                    <a:pos x="connsiteX118" y="connsiteY118"/>
                  </a:cxn>
                  <a:cxn ang="0">
                    <a:pos x="connsiteX119" y="connsiteY119"/>
                  </a:cxn>
                  <a:cxn ang="0">
                    <a:pos x="connsiteX120" y="connsiteY120"/>
                  </a:cxn>
                  <a:cxn ang="0">
                    <a:pos x="connsiteX121" y="connsiteY121"/>
                  </a:cxn>
                  <a:cxn ang="0">
                    <a:pos x="connsiteX122" y="connsiteY122"/>
                  </a:cxn>
                  <a:cxn ang="0">
                    <a:pos x="connsiteX123" y="connsiteY123"/>
                  </a:cxn>
                  <a:cxn ang="0">
                    <a:pos x="connsiteX124" y="connsiteY124"/>
                  </a:cxn>
                  <a:cxn ang="0">
                    <a:pos x="connsiteX125" y="connsiteY125"/>
                  </a:cxn>
                  <a:cxn ang="0">
                    <a:pos x="connsiteX126" y="connsiteY126"/>
                  </a:cxn>
                  <a:cxn ang="0">
                    <a:pos x="connsiteX127" y="connsiteY127"/>
                  </a:cxn>
                  <a:cxn ang="0">
                    <a:pos x="connsiteX128" y="connsiteY128"/>
                  </a:cxn>
                  <a:cxn ang="0">
                    <a:pos x="connsiteX129" y="connsiteY129"/>
                  </a:cxn>
                  <a:cxn ang="0">
                    <a:pos x="connsiteX130" y="connsiteY130"/>
                  </a:cxn>
                  <a:cxn ang="0">
                    <a:pos x="connsiteX131" y="connsiteY131"/>
                  </a:cxn>
                  <a:cxn ang="0">
                    <a:pos x="connsiteX132" y="connsiteY132"/>
                  </a:cxn>
                  <a:cxn ang="0">
                    <a:pos x="connsiteX133" y="connsiteY133"/>
                  </a:cxn>
                  <a:cxn ang="0">
                    <a:pos x="connsiteX134" y="connsiteY134"/>
                  </a:cxn>
                  <a:cxn ang="0">
                    <a:pos x="connsiteX135" y="connsiteY135"/>
                  </a:cxn>
                  <a:cxn ang="0">
                    <a:pos x="connsiteX136" y="connsiteY136"/>
                  </a:cxn>
                  <a:cxn ang="0">
                    <a:pos x="connsiteX137" y="connsiteY137"/>
                  </a:cxn>
                  <a:cxn ang="0">
                    <a:pos x="connsiteX138" y="connsiteY138"/>
                  </a:cxn>
                  <a:cxn ang="0">
                    <a:pos x="connsiteX139" y="connsiteY139"/>
                  </a:cxn>
                  <a:cxn ang="0">
                    <a:pos x="connsiteX140" y="connsiteY140"/>
                  </a:cxn>
                  <a:cxn ang="0">
                    <a:pos x="connsiteX141" y="connsiteY141"/>
                  </a:cxn>
                  <a:cxn ang="0">
                    <a:pos x="connsiteX142" y="connsiteY142"/>
                  </a:cxn>
                  <a:cxn ang="0">
                    <a:pos x="connsiteX143" y="connsiteY143"/>
                  </a:cxn>
                  <a:cxn ang="0">
                    <a:pos x="connsiteX144" y="connsiteY144"/>
                  </a:cxn>
                  <a:cxn ang="0">
                    <a:pos x="connsiteX145" y="connsiteY145"/>
                  </a:cxn>
                  <a:cxn ang="0">
                    <a:pos x="connsiteX146" y="connsiteY146"/>
                  </a:cxn>
                  <a:cxn ang="0">
                    <a:pos x="connsiteX147" y="connsiteY147"/>
                  </a:cxn>
                  <a:cxn ang="0">
                    <a:pos x="connsiteX148" y="connsiteY148"/>
                  </a:cxn>
                  <a:cxn ang="0">
                    <a:pos x="connsiteX149" y="connsiteY149"/>
                  </a:cxn>
                  <a:cxn ang="0">
                    <a:pos x="connsiteX150" y="connsiteY150"/>
                  </a:cxn>
                  <a:cxn ang="0">
                    <a:pos x="connsiteX151" y="connsiteY151"/>
                  </a:cxn>
                  <a:cxn ang="0">
                    <a:pos x="connsiteX152" y="connsiteY152"/>
                  </a:cxn>
                  <a:cxn ang="0">
                    <a:pos x="connsiteX153" y="connsiteY153"/>
                  </a:cxn>
                  <a:cxn ang="0">
                    <a:pos x="connsiteX154" y="connsiteY154"/>
                  </a:cxn>
                  <a:cxn ang="0">
                    <a:pos x="connsiteX155" y="connsiteY155"/>
                  </a:cxn>
                  <a:cxn ang="0">
                    <a:pos x="connsiteX156" y="connsiteY156"/>
                  </a:cxn>
                  <a:cxn ang="0">
                    <a:pos x="connsiteX157" y="connsiteY157"/>
                  </a:cxn>
                  <a:cxn ang="0">
                    <a:pos x="connsiteX158" y="connsiteY158"/>
                  </a:cxn>
                </a:cxnLst>
                <a:rect l="l" t="t" r="r" b="b"/>
                <a:pathLst>
                  <a:path w="4562517" h="7814687">
                    <a:moveTo>
                      <a:pt x="438150" y="0"/>
                    </a:moveTo>
                    <a:lnTo>
                      <a:pt x="390525" y="85725"/>
                    </a:lnTo>
                    <a:lnTo>
                      <a:pt x="342900" y="114300"/>
                    </a:lnTo>
                    <a:lnTo>
                      <a:pt x="371475" y="180975"/>
                    </a:lnTo>
                    <a:lnTo>
                      <a:pt x="409575" y="190500"/>
                    </a:lnTo>
                    <a:lnTo>
                      <a:pt x="419100" y="314325"/>
                    </a:lnTo>
                    <a:lnTo>
                      <a:pt x="361950" y="438150"/>
                    </a:lnTo>
                    <a:lnTo>
                      <a:pt x="314325" y="542925"/>
                    </a:lnTo>
                    <a:lnTo>
                      <a:pt x="266700" y="609600"/>
                    </a:lnTo>
                    <a:lnTo>
                      <a:pt x="238125" y="695325"/>
                    </a:lnTo>
                    <a:lnTo>
                      <a:pt x="200025" y="733425"/>
                    </a:lnTo>
                    <a:lnTo>
                      <a:pt x="228600" y="800100"/>
                    </a:lnTo>
                    <a:lnTo>
                      <a:pt x="142875" y="885825"/>
                    </a:lnTo>
                    <a:lnTo>
                      <a:pt x="76200" y="904875"/>
                    </a:lnTo>
                    <a:lnTo>
                      <a:pt x="9525" y="1038225"/>
                    </a:lnTo>
                    <a:lnTo>
                      <a:pt x="0" y="1076325"/>
                    </a:lnTo>
                    <a:lnTo>
                      <a:pt x="0" y="1133475"/>
                    </a:lnTo>
                    <a:lnTo>
                      <a:pt x="19050" y="1228725"/>
                    </a:lnTo>
                    <a:lnTo>
                      <a:pt x="142875" y="1457325"/>
                    </a:lnTo>
                    <a:lnTo>
                      <a:pt x="142875" y="1571625"/>
                    </a:lnTo>
                    <a:lnTo>
                      <a:pt x="161925" y="1724025"/>
                    </a:lnTo>
                    <a:lnTo>
                      <a:pt x="114300" y="1819275"/>
                    </a:lnTo>
                    <a:lnTo>
                      <a:pt x="38100" y="1943100"/>
                    </a:lnTo>
                    <a:lnTo>
                      <a:pt x="85725" y="2057400"/>
                    </a:lnTo>
                    <a:lnTo>
                      <a:pt x="38100" y="2162175"/>
                    </a:lnTo>
                    <a:lnTo>
                      <a:pt x="28575" y="2200275"/>
                    </a:lnTo>
                    <a:lnTo>
                      <a:pt x="85725" y="2333625"/>
                    </a:lnTo>
                    <a:lnTo>
                      <a:pt x="152400" y="2438400"/>
                    </a:lnTo>
                    <a:lnTo>
                      <a:pt x="180975" y="2495550"/>
                    </a:lnTo>
                    <a:lnTo>
                      <a:pt x="209550" y="2581275"/>
                    </a:lnTo>
                    <a:lnTo>
                      <a:pt x="285750" y="2667000"/>
                    </a:lnTo>
                    <a:lnTo>
                      <a:pt x="247650" y="2743200"/>
                    </a:lnTo>
                    <a:lnTo>
                      <a:pt x="314325" y="2828925"/>
                    </a:lnTo>
                    <a:lnTo>
                      <a:pt x="323850" y="2914650"/>
                    </a:lnTo>
                    <a:lnTo>
                      <a:pt x="304800" y="2962275"/>
                    </a:lnTo>
                    <a:lnTo>
                      <a:pt x="266700" y="2914650"/>
                    </a:lnTo>
                    <a:lnTo>
                      <a:pt x="266700" y="3000375"/>
                    </a:lnTo>
                    <a:lnTo>
                      <a:pt x="428625" y="3105150"/>
                    </a:lnTo>
                    <a:lnTo>
                      <a:pt x="466725" y="3057525"/>
                    </a:lnTo>
                    <a:lnTo>
                      <a:pt x="495300" y="2981325"/>
                    </a:lnTo>
                    <a:lnTo>
                      <a:pt x="523875" y="2914650"/>
                    </a:lnTo>
                    <a:lnTo>
                      <a:pt x="619125" y="2914650"/>
                    </a:lnTo>
                    <a:lnTo>
                      <a:pt x="647700" y="2952750"/>
                    </a:lnTo>
                    <a:lnTo>
                      <a:pt x="647700" y="3009900"/>
                    </a:lnTo>
                    <a:lnTo>
                      <a:pt x="742950" y="3009900"/>
                    </a:lnTo>
                    <a:lnTo>
                      <a:pt x="771525" y="2981325"/>
                    </a:lnTo>
                    <a:lnTo>
                      <a:pt x="847725" y="3067050"/>
                    </a:lnTo>
                    <a:lnTo>
                      <a:pt x="885825" y="3038475"/>
                    </a:lnTo>
                    <a:lnTo>
                      <a:pt x="971550" y="2990850"/>
                    </a:lnTo>
                    <a:lnTo>
                      <a:pt x="981075" y="3067050"/>
                    </a:lnTo>
                    <a:lnTo>
                      <a:pt x="1028700" y="3114675"/>
                    </a:lnTo>
                    <a:lnTo>
                      <a:pt x="1076325" y="3171825"/>
                    </a:lnTo>
                    <a:lnTo>
                      <a:pt x="1076325" y="3171825"/>
                    </a:lnTo>
                    <a:lnTo>
                      <a:pt x="1095375" y="3248025"/>
                    </a:lnTo>
                    <a:lnTo>
                      <a:pt x="1038225" y="3248025"/>
                    </a:lnTo>
                    <a:lnTo>
                      <a:pt x="971550" y="3190875"/>
                    </a:lnTo>
                    <a:lnTo>
                      <a:pt x="990600" y="3162300"/>
                    </a:lnTo>
                    <a:lnTo>
                      <a:pt x="962025" y="3143250"/>
                    </a:lnTo>
                    <a:lnTo>
                      <a:pt x="923925" y="3181350"/>
                    </a:lnTo>
                    <a:lnTo>
                      <a:pt x="800100" y="3143250"/>
                    </a:lnTo>
                    <a:lnTo>
                      <a:pt x="742950" y="3105150"/>
                    </a:lnTo>
                    <a:lnTo>
                      <a:pt x="676275" y="3105150"/>
                    </a:lnTo>
                    <a:lnTo>
                      <a:pt x="619125" y="3086100"/>
                    </a:lnTo>
                    <a:lnTo>
                      <a:pt x="552450" y="3076575"/>
                    </a:lnTo>
                    <a:lnTo>
                      <a:pt x="561975" y="3152775"/>
                    </a:lnTo>
                    <a:lnTo>
                      <a:pt x="590550" y="3200400"/>
                    </a:lnTo>
                    <a:lnTo>
                      <a:pt x="590550" y="3257550"/>
                    </a:lnTo>
                    <a:lnTo>
                      <a:pt x="638175" y="3314700"/>
                    </a:lnTo>
                    <a:lnTo>
                      <a:pt x="609600" y="3400425"/>
                    </a:lnTo>
                    <a:lnTo>
                      <a:pt x="657225" y="3476625"/>
                    </a:lnTo>
                    <a:lnTo>
                      <a:pt x="695325" y="3514725"/>
                    </a:lnTo>
                    <a:lnTo>
                      <a:pt x="695325" y="3514725"/>
                    </a:lnTo>
                    <a:lnTo>
                      <a:pt x="571500" y="3514725"/>
                    </a:lnTo>
                    <a:lnTo>
                      <a:pt x="542925" y="3419475"/>
                    </a:lnTo>
                    <a:lnTo>
                      <a:pt x="504825" y="3390900"/>
                    </a:lnTo>
                    <a:lnTo>
                      <a:pt x="476250" y="3343275"/>
                    </a:lnTo>
                    <a:lnTo>
                      <a:pt x="476250" y="3228975"/>
                    </a:lnTo>
                    <a:lnTo>
                      <a:pt x="438150" y="3190875"/>
                    </a:lnTo>
                    <a:lnTo>
                      <a:pt x="447675" y="3286125"/>
                    </a:lnTo>
                    <a:lnTo>
                      <a:pt x="400050" y="3371850"/>
                    </a:lnTo>
                    <a:lnTo>
                      <a:pt x="409575" y="3400425"/>
                    </a:lnTo>
                    <a:lnTo>
                      <a:pt x="419100" y="3429000"/>
                    </a:lnTo>
                    <a:lnTo>
                      <a:pt x="419100" y="3505200"/>
                    </a:lnTo>
                    <a:lnTo>
                      <a:pt x="400050" y="3600450"/>
                    </a:lnTo>
                    <a:lnTo>
                      <a:pt x="428625" y="3686175"/>
                    </a:lnTo>
                    <a:lnTo>
                      <a:pt x="504825" y="3810000"/>
                    </a:lnTo>
                    <a:lnTo>
                      <a:pt x="590550" y="3838575"/>
                    </a:lnTo>
                    <a:lnTo>
                      <a:pt x="657225" y="3876675"/>
                    </a:lnTo>
                    <a:lnTo>
                      <a:pt x="666750" y="3990975"/>
                    </a:lnTo>
                    <a:lnTo>
                      <a:pt x="666750" y="4057650"/>
                    </a:lnTo>
                    <a:lnTo>
                      <a:pt x="657225" y="4124325"/>
                    </a:lnTo>
                    <a:lnTo>
                      <a:pt x="590550" y="4152900"/>
                    </a:lnTo>
                    <a:lnTo>
                      <a:pt x="504825" y="4152900"/>
                    </a:lnTo>
                    <a:lnTo>
                      <a:pt x="514350" y="4229100"/>
                    </a:lnTo>
                    <a:lnTo>
                      <a:pt x="514350" y="4305300"/>
                    </a:lnTo>
                    <a:lnTo>
                      <a:pt x="542925" y="4410075"/>
                    </a:lnTo>
                    <a:lnTo>
                      <a:pt x="666750" y="4514850"/>
                    </a:lnTo>
                    <a:lnTo>
                      <a:pt x="647700" y="4581525"/>
                    </a:lnTo>
                    <a:lnTo>
                      <a:pt x="695325" y="4638675"/>
                    </a:lnTo>
                    <a:lnTo>
                      <a:pt x="685800" y="4724400"/>
                    </a:lnTo>
                    <a:lnTo>
                      <a:pt x="714375" y="4781550"/>
                    </a:lnTo>
                    <a:lnTo>
                      <a:pt x="723900" y="4848225"/>
                    </a:lnTo>
                    <a:lnTo>
                      <a:pt x="790575" y="4914900"/>
                    </a:lnTo>
                    <a:lnTo>
                      <a:pt x="809625" y="4972050"/>
                    </a:lnTo>
                    <a:lnTo>
                      <a:pt x="847725" y="5057775"/>
                    </a:lnTo>
                    <a:lnTo>
                      <a:pt x="885825" y="5114925"/>
                    </a:lnTo>
                    <a:lnTo>
                      <a:pt x="933450" y="5153025"/>
                    </a:lnTo>
                    <a:lnTo>
                      <a:pt x="942975" y="5200650"/>
                    </a:lnTo>
                    <a:lnTo>
                      <a:pt x="942975" y="5200650"/>
                    </a:lnTo>
                    <a:lnTo>
                      <a:pt x="857250" y="5267325"/>
                    </a:lnTo>
                    <a:lnTo>
                      <a:pt x="952500" y="5305425"/>
                    </a:lnTo>
                    <a:lnTo>
                      <a:pt x="1019175" y="5362575"/>
                    </a:lnTo>
                    <a:lnTo>
                      <a:pt x="981075" y="5448300"/>
                    </a:lnTo>
                    <a:lnTo>
                      <a:pt x="923925" y="5486400"/>
                    </a:lnTo>
                    <a:lnTo>
                      <a:pt x="952500" y="5572125"/>
                    </a:lnTo>
                    <a:lnTo>
                      <a:pt x="933450" y="5667375"/>
                    </a:lnTo>
                    <a:lnTo>
                      <a:pt x="933450" y="5667375"/>
                    </a:lnTo>
                    <a:cubicBezTo>
                      <a:pt x="923925" y="5672137"/>
                      <a:pt x="876300" y="5683249"/>
                      <a:pt x="876300" y="5695949"/>
                    </a:cubicBezTo>
                    <a:cubicBezTo>
                      <a:pt x="876300" y="5708649"/>
                      <a:pt x="903288" y="5695949"/>
                      <a:pt x="933450" y="5743574"/>
                    </a:cubicBezTo>
                    <a:cubicBezTo>
                      <a:pt x="946150" y="5770561"/>
                      <a:pt x="690563" y="5532436"/>
                      <a:pt x="981075" y="5857874"/>
                    </a:cubicBezTo>
                    <a:cubicBezTo>
                      <a:pt x="1023937" y="5891211"/>
                      <a:pt x="1166813" y="5875337"/>
                      <a:pt x="1219200" y="5905499"/>
                    </a:cubicBezTo>
                    <a:cubicBezTo>
                      <a:pt x="1271587" y="5935661"/>
                      <a:pt x="1277938" y="6024562"/>
                      <a:pt x="1295400" y="6038849"/>
                    </a:cubicBezTo>
                    <a:cubicBezTo>
                      <a:pt x="1312862" y="6053136"/>
                      <a:pt x="1309688" y="5946774"/>
                      <a:pt x="1343025" y="5953124"/>
                    </a:cubicBezTo>
                    <a:cubicBezTo>
                      <a:pt x="1376363" y="5959474"/>
                      <a:pt x="1458913" y="6038849"/>
                      <a:pt x="1495425" y="6076949"/>
                    </a:cubicBezTo>
                    <a:cubicBezTo>
                      <a:pt x="1531937" y="6115049"/>
                      <a:pt x="1568450" y="6142037"/>
                      <a:pt x="1609725" y="6181724"/>
                    </a:cubicBezTo>
                    <a:cubicBezTo>
                      <a:pt x="1651000" y="6221411"/>
                      <a:pt x="1692275" y="6300787"/>
                      <a:pt x="1743075" y="6353174"/>
                    </a:cubicBezTo>
                    <a:cubicBezTo>
                      <a:pt x="1793875" y="6405562"/>
                      <a:pt x="1809750" y="6375399"/>
                      <a:pt x="1838325" y="6391274"/>
                    </a:cubicBezTo>
                    <a:cubicBezTo>
                      <a:pt x="1866900" y="6407149"/>
                      <a:pt x="1890712" y="6402387"/>
                      <a:pt x="1914525" y="6400799"/>
                    </a:cubicBezTo>
                    <a:cubicBezTo>
                      <a:pt x="1938338" y="6399211"/>
                      <a:pt x="2024063" y="6454774"/>
                      <a:pt x="2057400" y="6486524"/>
                    </a:cubicBezTo>
                    <a:cubicBezTo>
                      <a:pt x="2090737" y="6518274"/>
                      <a:pt x="2046288" y="6608762"/>
                      <a:pt x="2057400" y="6629399"/>
                    </a:cubicBezTo>
                    <a:cubicBezTo>
                      <a:pt x="2068512" y="6650036"/>
                      <a:pt x="2098675" y="6640512"/>
                      <a:pt x="2124075" y="6648449"/>
                    </a:cubicBezTo>
                    <a:cubicBezTo>
                      <a:pt x="2149475" y="6656386"/>
                      <a:pt x="2184400" y="6623049"/>
                      <a:pt x="2209800" y="6677024"/>
                    </a:cubicBezTo>
                    <a:cubicBezTo>
                      <a:pt x="2235200" y="6730999"/>
                      <a:pt x="2317750" y="6854824"/>
                      <a:pt x="2352675" y="6915149"/>
                    </a:cubicBezTo>
                    <a:cubicBezTo>
                      <a:pt x="2387600" y="6975474"/>
                      <a:pt x="2427288" y="6950074"/>
                      <a:pt x="2457450" y="7000874"/>
                    </a:cubicBezTo>
                    <a:cubicBezTo>
                      <a:pt x="2487612" y="7051674"/>
                      <a:pt x="2513013" y="7138987"/>
                      <a:pt x="2533650" y="7219949"/>
                    </a:cubicBezTo>
                    <a:cubicBezTo>
                      <a:pt x="2554287" y="7300911"/>
                      <a:pt x="2532063" y="7426324"/>
                      <a:pt x="2543175" y="7486649"/>
                    </a:cubicBezTo>
                    <a:cubicBezTo>
                      <a:pt x="2554287" y="7546974"/>
                      <a:pt x="2590800" y="7551737"/>
                      <a:pt x="2600325" y="7581899"/>
                    </a:cubicBezTo>
                    <a:cubicBezTo>
                      <a:pt x="2609850" y="7612061"/>
                      <a:pt x="2641600" y="7646987"/>
                      <a:pt x="2638425" y="7667624"/>
                    </a:cubicBezTo>
                    <a:cubicBezTo>
                      <a:pt x="2635250" y="7688262"/>
                      <a:pt x="2651125" y="7653336"/>
                      <a:pt x="2657475" y="7658099"/>
                    </a:cubicBezTo>
                    <a:cubicBezTo>
                      <a:pt x="2663825" y="7662862"/>
                      <a:pt x="2574925" y="7677150"/>
                      <a:pt x="2676525" y="7696200"/>
                    </a:cubicBezTo>
                    <a:cubicBezTo>
                      <a:pt x="2778125" y="7715250"/>
                      <a:pt x="3135313" y="7724773"/>
                      <a:pt x="3276601" y="7743823"/>
                    </a:cubicBezTo>
                    <a:cubicBezTo>
                      <a:pt x="3417889" y="7762873"/>
                      <a:pt x="3405189" y="7804149"/>
                      <a:pt x="3524251" y="7810499"/>
                    </a:cubicBezTo>
                    <a:cubicBezTo>
                      <a:pt x="3643313" y="7816849"/>
                      <a:pt x="3881439" y="7815261"/>
                      <a:pt x="3981451" y="7810499"/>
                    </a:cubicBezTo>
                    <a:cubicBezTo>
                      <a:pt x="4081463" y="7805737"/>
                      <a:pt x="4129089" y="7827961"/>
                      <a:pt x="4143376" y="7791449"/>
                    </a:cubicBezTo>
                    <a:cubicBezTo>
                      <a:pt x="4157663" y="7754937"/>
                      <a:pt x="4071939" y="7646987"/>
                      <a:pt x="4067176" y="7591424"/>
                    </a:cubicBezTo>
                    <a:cubicBezTo>
                      <a:pt x="4062413" y="7535862"/>
                      <a:pt x="4067175" y="7453311"/>
                      <a:pt x="4067175" y="7419974"/>
                    </a:cubicBezTo>
                    <a:cubicBezTo>
                      <a:pt x="4067175" y="7386637"/>
                      <a:pt x="4087814" y="7402512"/>
                      <a:pt x="4095751" y="7391399"/>
                    </a:cubicBezTo>
                    <a:cubicBezTo>
                      <a:pt x="4103689" y="7380287"/>
                      <a:pt x="4102100" y="7394574"/>
                      <a:pt x="4114800" y="7353299"/>
                    </a:cubicBezTo>
                    <a:cubicBezTo>
                      <a:pt x="4127500" y="7312024"/>
                      <a:pt x="4237039" y="7281862"/>
                      <a:pt x="4267201" y="7210424"/>
                    </a:cubicBezTo>
                    <a:cubicBezTo>
                      <a:pt x="4297364" y="7138987"/>
                      <a:pt x="4259263" y="7005636"/>
                      <a:pt x="4324350" y="6953249"/>
                    </a:cubicBezTo>
                    <a:cubicBezTo>
                      <a:pt x="4389437" y="6900862"/>
                      <a:pt x="4565650" y="6894512"/>
                      <a:pt x="4562475" y="6829424"/>
                    </a:cubicBezTo>
                    <a:cubicBezTo>
                      <a:pt x="4559300" y="6764337"/>
                      <a:pt x="4452938" y="6677024"/>
                      <a:pt x="4448175" y="6638924"/>
                    </a:cubicBezTo>
                    <a:cubicBezTo>
                      <a:pt x="4498975" y="6483349"/>
                      <a:pt x="4427537" y="6526211"/>
                      <a:pt x="4410075" y="6496049"/>
                    </a:cubicBezTo>
                    <a:cubicBezTo>
                      <a:pt x="4392613" y="6465887"/>
                      <a:pt x="4346575" y="6492874"/>
                      <a:pt x="4343400" y="6457949"/>
                    </a:cubicBezTo>
                    <a:cubicBezTo>
                      <a:pt x="4340225" y="6423024"/>
                      <a:pt x="4408487" y="6405561"/>
                      <a:pt x="4352924" y="6276974"/>
                    </a:cubicBezTo>
                    <a:cubicBezTo>
                      <a:pt x="4297362" y="6148387"/>
                      <a:pt x="4395787" y="6283325"/>
                      <a:pt x="4010025" y="5686425"/>
                    </a:cubicBezTo>
                    <a:lnTo>
                      <a:pt x="2000250" y="2714625"/>
                    </a:lnTo>
                    <a:lnTo>
                      <a:pt x="2533650" y="609600"/>
                    </a:lnTo>
                    <a:lnTo>
                      <a:pt x="438150" y="0"/>
                    </a:lnTo>
                    <a:close/>
                  </a:path>
                </a:pathLst>
              </a:custGeom>
              <a:solidFill>
                <a:srgbClr val="5AB900"/>
              </a:solidFill>
              <a:ln w="28575" cap="flat" cmpd="sng" algn="ctr">
                <a:noFill/>
                <a:prstDash val="solid"/>
                <a:miter lim="800000"/>
              </a:ln>
              <a:effectLst/>
              <a:extLst>
                <a:ext uri="{91240B29-F687-4F45-9708-019B960494DF}">
                  <a14:hiddenLine xmlns:a14="http://schemas.microsoft.com/office/drawing/2010/main" w="28575" cap="flat" cmpd="sng" algn="ctr">
                    <a:solidFill>
                      <a:srgbClr val="9EE0F8"/>
                    </a:solidFill>
                    <a:prstDash val="solid"/>
                    <a:miter lim="800000"/>
                  </a14:hiddenLine>
                </a:ext>
                <a:ext uri="{AF507438-7753-43E0-B8FC-AC1667EBCBE1}">
                  <a14:hiddenEffects xmlns:a14="http://schemas.microsoft.com/office/drawing/2010/main">
                    <a:effectLst>
                      <a:outerShdw blurRad="50800" dist="38076" dir="8099984" sx="115000" sy="115000" rotWithShape="0">
                        <a:srgbClr val="000000">
                          <a:alpha val="40000"/>
                        </a:srgbClr>
                      </a:outerShdw>
                    </a:effectLst>
                  </a14:hiddenEffects>
                </a:ext>
              </a:extLst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en-US" sz="800">
                  <a:latin typeface="Arial" panose="020B0604020202020204" pitchFamily="34" charset="0"/>
                  <a:cs typeface="Arial" panose="020B0604020202020204" pitchFamily="34" charset="0"/>
                </a:endParaRPr>
              </a:p>
            </xdr:txBody>
          </xdr:sp>
          <xdr:sp macro="" textlink="">
            <xdr:nvSpPr>
              <xdr:cNvPr id="15" name="TextBox 14"/>
              <xdr:cNvSpPr txBox="1"/>
            </xdr:nvSpPr>
            <xdr:spPr>
              <a:xfrm>
                <a:off x="1169171" y="5613739"/>
                <a:ext cx="997985" cy="998222"/>
              </a:xfrm>
              <a:prstGeom prst="rect">
                <a:avLst/>
              </a:prstGeom>
              <a:grpFill/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ctr"/>
              <a:lstStyle/>
              <a:p>
                <a:pPr algn="ctr"/>
                <a:r>
                  <a:rPr lang="en-US" sz="800" b="1">
                    <a:latin typeface="Arial" panose="020B0604020202020204" pitchFamily="34" charset="0"/>
                    <a:cs typeface="Arial" panose="020B0604020202020204" pitchFamily="34" charset="0"/>
                  </a:rPr>
                  <a:t>CA</a:t>
                </a:r>
              </a:p>
            </xdr:txBody>
          </xdr:sp>
        </xdr:grpSp>
        <xdr:grpSp>
          <xdr:nvGrpSpPr>
            <xdr:cNvPr id="17" name="Group 16"/>
            <xdr:cNvGrpSpPr/>
          </xdr:nvGrpSpPr>
          <xdr:grpSpPr>
            <a:xfrm>
              <a:off x="2886075" y="6019800"/>
              <a:ext cx="3524250" cy="5334000"/>
              <a:chOff x="2886075" y="6019800"/>
              <a:chExt cx="3524250" cy="5334000"/>
            </a:xfrm>
            <a:grpFill/>
          </xdr:grpSpPr>
          <xdr:sp macro="" textlink="">
            <xdr:nvSpPr>
              <xdr:cNvPr id="5" name="Freeform 4"/>
              <xdr:cNvSpPr/>
            </xdr:nvSpPr>
            <xdr:spPr>
              <a:xfrm>
                <a:off x="2886075" y="6019800"/>
                <a:ext cx="3524250" cy="5334000"/>
              </a:xfrm>
              <a:custGeom>
                <a:avLst/>
                <a:gdLst>
                  <a:gd name="connsiteX0" fmla="*/ 514350 w 3524250"/>
                  <a:gd name="connsiteY0" fmla="*/ 0 h 5334000"/>
                  <a:gd name="connsiteX1" fmla="*/ 0 w 3524250"/>
                  <a:gd name="connsiteY1" fmla="*/ 1952625 h 5334000"/>
                  <a:gd name="connsiteX2" fmla="*/ 2238375 w 3524250"/>
                  <a:gd name="connsiteY2" fmla="*/ 5334000 h 5334000"/>
                  <a:gd name="connsiteX3" fmla="*/ 2228850 w 3524250"/>
                  <a:gd name="connsiteY3" fmla="*/ 5210175 h 5334000"/>
                  <a:gd name="connsiteX4" fmla="*/ 2190750 w 3524250"/>
                  <a:gd name="connsiteY4" fmla="*/ 5143500 h 5334000"/>
                  <a:gd name="connsiteX5" fmla="*/ 2257425 w 3524250"/>
                  <a:gd name="connsiteY5" fmla="*/ 5057775 h 5334000"/>
                  <a:gd name="connsiteX6" fmla="*/ 2209800 w 3524250"/>
                  <a:gd name="connsiteY6" fmla="*/ 4972050 h 5334000"/>
                  <a:gd name="connsiteX7" fmla="*/ 2209800 w 3524250"/>
                  <a:gd name="connsiteY7" fmla="*/ 4972050 h 5334000"/>
                  <a:gd name="connsiteX8" fmla="*/ 2257425 w 3524250"/>
                  <a:gd name="connsiteY8" fmla="*/ 4838700 h 5334000"/>
                  <a:gd name="connsiteX9" fmla="*/ 2257425 w 3524250"/>
                  <a:gd name="connsiteY9" fmla="*/ 4838700 h 5334000"/>
                  <a:gd name="connsiteX10" fmla="*/ 2247900 w 3524250"/>
                  <a:gd name="connsiteY10" fmla="*/ 4724400 h 5334000"/>
                  <a:gd name="connsiteX11" fmla="*/ 2295525 w 3524250"/>
                  <a:gd name="connsiteY11" fmla="*/ 4638675 h 5334000"/>
                  <a:gd name="connsiteX12" fmla="*/ 2371725 w 3524250"/>
                  <a:gd name="connsiteY12" fmla="*/ 4610100 h 5334000"/>
                  <a:gd name="connsiteX13" fmla="*/ 2466975 w 3524250"/>
                  <a:gd name="connsiteY13" fmla="*/ 4610100 h 5334000"/>
                  <a:gd name="connsiteX14" fmla="*/ 2590800 w 3524250"/>
                  <a:gd name="connsiteY14" fmla="*/ 4657725 h 5334000"/>
                  <a:gd name="connsiteX15" fmla="*/ 2657475 w 3524250"/>
                  <a:gd name="connsiteY15" fmla="*/ 4705350 h 5334000"/>
                  <a:gd name="connsiteX16" fmla="*/ 2695575 w 3524250"/>
                  <a:gd name="connsiteY16" fmla="*/ 4552950 h 5334000"/>
                  <a:gd name="connsiteX17" fmla="*/ 2743200 w 3524250"/>
                  <a:gd name="connsiteY17" fmla="*/ 4352925 h 5334000"/>
                  <a:gd name="connsiteX18" fmla="*/ 2771775 w 3524250"/>
                  <a:gd name="connsiteY18" fmla="*/ 4238625 h 5334000"/>
                  <a:gd name="connsiteX19" fmla="*/ 2771775 w 3524250"/>
                  <a:gd name="connsiteY19" fmla="*/ 4143375 h 5334000"/>
                  <a:gd name="connsiteX20" fmla="*/ 2857500 w 3524250"/>
                  <a:gd name="connsiteY20" fmla="*/ 4067175 h 5334000"/>
                  <a:gd name="connsiteX21" fmla="*/ 3524250 w 3524250"/>
                  <a:gd name="connsiteY21" fmla="*/ 657225 h 5334000"/>
                  <a:gd name="connsiteX22" fmla="*/ 514350 w 3524250"/>
                  <a:gd name="connsiteY22" fmla="*/ 0 h 5334000"/>
                  <a:gd name="connsiteX0" fmla="*/ 514350 w 3524250"/>
                  <a:gd name="connsiteY0" fmla="*/ 0 h 5334000"/>
                  <a:gd name="connsiteX1" fmla="*/ 0 w 3524250"/>
                  <a:gd name="connsiteY1" fmla="*/ 1952625 h 5334000"/>
                  <a:gd name="connsiteX2" fmla="*/ 2238375 w 3524250"/>
                  <a:gd name="connsiteY2" fmla="*/ 5334000 h 5334000"/>
                  <a:gd name="connsiteX3" fmla="*/ 2228850 w 3524250"/>
                  <a:gd name="connsiteY3" fmla="*/ 5210175 h 5334000"/>
                  <a:gd name="connsiteX4" fmla="*/ 2190750 w 3524250"/>
                  <a:gd name="connsiteY4" fmla="*/ 5143500 h 5334000"/>
                  <a:gd name="connsiteX5" fmla="*/ 2257425 w 3524250"/>
                  <a:gd name="connsiteY5" fmla="*/ 5057775 h 5334000"/>
                  <a:gd name="connsiteX6" fmla="*/ 2209800 w 3524250"/>
                  <a:gd name="connsiteY6" fmla="*/ 4972050 h 5334000"/>
                  <a:gd name="connsiteX7" fmla="*/ 2209800 w 3524250"/>
                  <a:gd name="connsiteY7" fmla="*/ 4972050 h 5334000"/>
                  <a:gd name="connsiteX8" fmla="*/ 2257425 w 3524250"/>
                  <a:gd name="connsiteY8" fmla="*/ 4838700 h 5334000"/>
                  <a:gd name="connsiteX9" fmla="*/ 2257425 w 3524250"/>
                  <a:gd name="connsiteY9" fmla="*/ 4838700 h 5334000"/>
                  <a:gd name="connsiteX10" fmla="*/ 2247900 w 3524250"/>
                  <a:gd name="connsiteY10" fmla="*/ 4724400 h 5334000"/>
                  <a:gd name="connsiteX11" fmla="*/ 2295525 w 3524250"/>
                  <a:gd name="connsiteY11" fmla="*/ 4638675 h 5334000"/>
                  <a:gd name="connsiteX12" fmla="*/ 2381250 w 3524250"/>
                  <a:gd name="connsiteY12" fmla="*/ 4657725 h 5334000"/>
                  <a:gd name="connsiteX13" fmla="*/ 2466975 w 3524250"/>
                  <a:gd name="connsiteY13" fmla="*/ 4610100 h 5334000"/>
                  <a:gd name="connsiteX14" fmla="*/ 2590800 w 3524250"/>
                  <a:gd name="connsiteY14" fmla="*/ 4657725 h 5334000"/>
                  <a:gd name="connsiteX15" fmla="*/ 2657475 w 3524250"/>
                  <a:gd name="connsiteY15" fmla="*/ 4705350 h 5334000"/>
                  <a:gd name="connsiteX16" fmla="*/ 2695575 w 3524250"/>
                  <a:gd name="connsiteY16" fmla="*/ 4552950 h 5334000"/>
                  <a:gd name="connsiteX17" fmla="*/ 2743200 w 3524250"/>
                  <a:gd name="connsiteY17" fmla="*/ 4352925 h 5334000"/>
                  <a:gd name="connsiteX18" fmla="*/ 2771775 w 3524250"/>
                  <a:gd name="connsiteY18" fmla="*/ 4238625 h 5334000"/>
                  <a:gd name="connsiteX19" fmla="*/ 2771775 w 3524250"/>
                  <a:gd name="connsiteY19" fmla="*/ 4143375 h 5334000"/>
                  <a:gd name="connsiteX20" fmla="*/ 2857500 w 3524250"/>
                  <a:gd name="connsiteY20" fmla="*/ 4067175 h 5334000"/>
                  <a:gd name="connsiteX21" fmla="*/ 3524250 w 3524250"/>
                  <a:gd name="connsiteY21" fmla="*/ 657225 h 5334000"/>
                  <a:gd name="connsiteX22" fmla="*/ 514350 w 3524250"/>
                  <a:gd name="connsiteY22" fmla="*/ 0 h 5334000"/>
                  <a:gd name="connsiteX0" fmla="*/ 514350 w 3524250"/>
                  <a:gd name="connsiteY0" fmla="*/ 0 h 5334000"/>
                  <a:gd name="connsiteX1" fmla="*/ 0 w 3524250"/>
                  <a:gd name="connsiteY1" fmla="*/ 1952625 h 5334000"/>
                  <a:gd name="connsiteX2" fmla="*/ 2238375 w 3524250"/>
                  <a:gd name="connsiteY2" fmla="*/ 5334000 h 5334000"/>
                  <a:gd name="connsiteX3" fmla="*/ 2228850 w 3524250"/>
                  <a:gd name="connsiteY3" fmla="*/ 5210175 h 5334000"/>
                  <a:gd name="connsiteX4" fmla="*/ 2190750 w 3524250"/>
                  <a:gd name="connsiteY4" fmla="*/ 5143500 h 5334000"/>
                  <a:gd name="connsiteX5" fmla="*/ 2257425 w 3524250"/>
                  <a:gd name="connsiteY5" fmla="*/ 5057775 h 5334000"/>
                  <a:gd name="connsiteX6" fmla="*/ 2209800 w 3524250"/>
                  <a:gd name="connsiteY6" fmla="*/ 4972050 h 5334000"/>
                  <a:gd name="connsiteX7" fmla="*/ 2209800 w 3524250"/>
                  <a:gd name="connsiteY7" fmla="*/ 4972050 h 5334000"/>
                  <a:gd name="connsiteX8" fmla="*/ 2257425 w 3524250"/>
                  <a:gd name="connsiteY8" fmla="*/ 4838700 h 5334000"/>
                  <a:gd name="connsiteX9" fmla="*/ 2257425 w 3524250"/>
                  <a:gd name="connsiteY9" fmla="*/ 4838700 h 5334000"/>
                  <a:gd name="connsiteX10" fmla="*/ 2247900 w 3524250"/>
                  <a:gd name="connsiteY10" fmla="*/ 4724400 h 5334000"/>
                  <a:gd name="connsiteX11" fmla="*/ 2314575 w 3524250"/>
                  <a:gd name="connsiteY11" fmla="*/ 4695825 h 5334000"/>
                  <a:gd name="connsiteX12" fmla="*/ 2381250 w 3524250"/>
                  <a:gd name="connsiteY12" fmla="*/ 4657725 h 5334000"/>
                  <a:gd name="connsiteX13" fmla="*/ 2466975 w 3524250"/>
                  <a:gd name="connsiteY13" fmla="*/ 4610100 h 5334000"/>
                  <a:gd name="connsiteX14" fmla="*/ 2590800 w 3524250"/>
                  <a:gd name="connsiteY14" fmla="*/ 4657725 h 5334000"/>
                  <a:gd name="connsiteX15" fmla="*/ 2657475 w 3524250"/>
                  <a:gd name="connsiteY15" fmla="*/ 4705350 h 5334000"/>
                  <a:gd name="connsiteX16" fmla="*/ 2695575 w 3524250"/>
                  <a:gd name="connsiteY16" fmla="*/ 4552950 h 5334000"/>
                  <a:gd name="connsiteX17" fmla="*/ 2743200 w 3524250"/>
                  <a:gd name="connsiteY17" fmla="*/ 4352925 h 5334000"/>
                  <a:gd name="connsiteX18" fmla="*/ 2771775 w 3524250"/>
                  <a:gd name="connsiteY18" fmla="*/ 4238625 h 5334000"/>
                  <a:gd name="connsiteX19" fmla="*/ 2771775 w 3524250"/>
                  <a:gd name="connsiteY19" fmla="*/ 4143375 h 5334000"/>
                  <a:gd name="connsiteX20" fmla="*/ 2857500 w 3524250"/>
                  <a:gd name="connsiteY20" fmla="*/ 4067175 h 5334000"/>
                  <a:gd name="connsiteX21" fmla="*/ 3524250 w 3524250"/>
                  <a:gd name="connsiteY21" fmla="*/ 657225 h 5334000"/>
                  <a:gd name="connsiteX22" fmla="*/ 514350 w 3524250"/>
                  <a:gd name="connsiteY22" fmla="*/ 0 h 5334000"/>
                  <a:gd name="connsiteX0" fmla="*/ 514350 w 3524250"/>
                  <a:gd name="connsiteY0" fmla="*/ 0 h 5334000"/>
                  <a:gd name="connsiteX1" fmla="*/ 0 w 3524250"/>
                  <a:gd name="connsiteY1" fmla="*/ 1952625 h 5334000"/>
                  <a:gd name="connsiteX2" fmla="*/ 2238375 w 3524250"/>
                  <a:gd name="connsiteY2" fmla="*/ 5334000 h 5334000"/>
                  <a:gd name="connsiteX3" fmla="*/ 2228850 w 3524250"/>
                  <a:gd name="connsiteY3" fmla="*/ 5210175 h 5334000"/>
                  <a:gd name="connsiteX4" fmla="*/ 2190750 w 3524250"/>
                  <a:gd name="connsiteY4" fmla="*/ 5143500 h 5334000"/>
                  <a:gd name="connsiteX5" fmla="*/ 2257425 w 3524250"/>
                  <a:gd name="connsiteY5" fmla="*/ 5057775 h 5334000"/>
                  <a:gd name="connsiteX6" fmla="*/ 2209800 w 3524250"/>
                  <a:gd name="connsiteY6" fmla="*/ 4972050 h 5334000"/>
                  <a:gd name="connsiteX7" fmla="*/ 2209800 w 3524250"/>
                  <a:gd name="connsiteY7" fmla="*/ 4972050 h 5334000"/>
                  <a:gd name="connsiteX8" fmla="*/ 2257425 w 3524250"/>
                  <a:gd name="connsiteY8" fmla="*/ 4838700 h 5334000"/>
                  <a:gd name="connsiteX9" fmla="*/ 2257425 w 3524250"/>
                  <a:gd name="connsiteY9" fmla="*/ 4838700 h 5334000"/>
                  <a:gd name="connsiteX10" fmla="*/ 2247900 w 3524250"/>
                  <a:gd name="connsiteY10" fmla="*/ 4724400 h 5334000"/>
                  <a:gd name="connsiteX11" fmla="*/ 2314575 w 3524250"/>
                  <a:gd name="connsiteY11" fmla="*/ 4695825 h 5334000"/>
                  <a:gd name="connsiteX12" fmla="*/ 2381250 w 3524250"/>
                  <a:gd name="connsiteY12" fmla="*/ 4657725 h 5334000"/>
                  <a:gd name="connsiteX13" fmla="*/ 2466975 w 3524250"/>
                  <a:gd name="connsiteY13" fmla="*/ 4638675 h 5334000"/>
                  <a:gd name="connsiteX14" fmla="*/ 2590800 w 3524250"/>
                  <a:gd name="connsiteY14" fmla="*/ 4657725 h 5334000"/>
                  <a:gd name="connsiteX15" fmla="*/ 2657475 w 3524250"/>
                  <a:gd name="connsiteY15" fmla="*/ 4705350 h 5334000"/>
                  <a:gd name="connsiteX16" fmla="*/ 2695575 w 3524250"/>
                  <a:gd name="connsiteY16" fmla="*/ 4552950 h 5334000"/>
                  <a:gd name="connsiteX17" fmla="*/ 2743200 w 3524250"/>
                  <a:gd name="connsiteY17" fmla="*/ 4352925 h 5334000"/>
                  <a:gd name="connsiteX18" fmla="*/ 2771775 w 3524250"/>
                  <a:gd name="connsiteY18" fmla="*/ 4238625 h 5334000"/>
                  <a:gd name="connsiteX19" fmla="*/ 2771775 w 3524250"/>
                  <a:gd name="connsiteY19" fmla="*/ 4143375 h 5334000"/>
                  <a:gd name="connsiteX20" fmla="*/ 2857500 w 3524250"/>
                  <a:gd name="connsiteY20" fmla="*/ 4067175 h 5334000"/>
                  <a:gd name="connsiteX21" fmla="*/ 3524250 w 3524250"/>
                  <a:gd name="connsiteY21" fmla="*/ 657225 h 5334000"/>
                  <a:gd name="connsiteX22" fmla="*/ 514350 w 3524250"/>
                  <a:gd name="connsiteY22" fmla="*/ 0 h 5334000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  <a:cxn ang="0">
                    <a:pos x="connsiteX2" y="connsiteY2"/>
                  </a:cxn>
                  <a:cxn ang="0">
                    <a:pos x="connsiteX3" y="connsiteY3"/>
                  </a:cxn>
                  <a:cxn ang="0">
                    <a:pos x="connsiteX4" y="connsiteY4"/>
                  </a:cxn>
                  <a:cxn ang="0">
                    <a:pos x="connsiteX5" y="connsiteY5"/>
                  </a:cxn>
                  <a:cxn ang="0">
                    <a:pos x="connsiteX6" y="connsiteY6"/>
                  </a:cxn>
                  <a:cxn ang="0">
                    <a:pos x="connsiteX7" y="connsiteY7"/>
                  </a:cxn>
                  <a:cxn ang="0">
                    <a:pos x="connsiteX8" y="connsiteY8"/>
                  </a:cxn>
                  <a:cxn ang="0">
                    <a:pos x="connsiteX9" y="connsiteY9"/>
                  </a:cxn>
                  <a:cxn ang="0">
                    <a:pos x="connsiteX10" y="connsiteY10"/>
                  </a:cxn>
                  <a:cxn ang="0">
                    <a:pos x="connsiteX11" y="connsiteY11"/>
                  </a:cxn>
                  <a:cxn ang="0">
                    <a:pos x="connsiteX12" y="connsiteY12"/>
                  </a:cxn>
                  <a:cxn ang="0">
                    <a:pos x="connsiteX13" y="connsiteY13"/>
                  </a:cxn>
                  <a:cxn ang="0">
                    <a:pos x="connsiteX14" y="connsiteY14"/>
                  </a:cxn>
                  <a:cxn ang="0">
                    <a:pos x="connsiteX15" y="connsiteY15"/>
                  </a:cxn>
                  <a:cxn ang="0">
                    <a:pos x="connsiteX16" y="connsiteY16"/>
                  </a:cxn>
                  <a:cxn ang="0">
                    <a:pos x="connsiteX17" y="connsiteY17"/>
                  </a:cxn>
                  <a:cxn ang="0">
                    <a:pos x="connsiteX18" y="connsiteY18"/>
                  </a:cxn>
                  <a:cxn ang="0">
                    <a:pos x="connsiteX19" y="connsiteY19"/>
                  </a:cxn>
                  <a:cxn ang="0">
                    <a:pos x="connsiteX20" y="connsiteY20"/>
                  </a:cxn>
                  <a:cxn ang="0">
                    <a:pos x="connsiteX21" y="connsiteY21"/>
                  </a:cxn>
                  <a:cxn ang="0">
                    <a:pos x="connsiteX22" y="connsiteY22"/>
                  </a:cxn>
                </a:cxnLst>
                <a:rect l="l" t="t" r="r" b="b"/>
                <a:pathLst>
                  <a:path w="3524250" h="5334000">
                    <a:moveTo>
                      <a:pt x="514350" y="0"/>
                    </a:moveTo>
                    <a:lnTo>
                      <a:pt x="0" y="1952625"/>
                    </a:lnTo>
                    <a:lnTo>
                      <a:pt x="2238375" y="5334000"/>
                    </a:lnTo>
                    <a:lnTo>
                      <a:pt x="2228850" y="5210175"/>
                    </a:lnTo>
                    <a:lnTo>
                      <a:pt x="2190750" y="5143500"/>
                    </a:lnTo>
                    <a:lnTo>
                      <a:pt x="2257425" y="5057775"/>
                    </a:lnTo>
                    <a:lnTo>
                      <a:pt x="2209800" y="4972050"/>
                    </a:lnTo>
                    <a:lnTo>
                      <a:pt x="2209800" y="4972050"/>
                    </a:lnTo>
                    <a:lnTo>
                      <a:pt x="2257425" y="4838700"/>
                    </a:lnTo>
                    <a:lnTo>
                      <a:pt x="2257425" y="4838700"/>
                    </a:lnTo>
                    <a:lnTo>
                      <a:pt x="2247900" y="4724400"/>
                    </a:lnTo>
                    <a:lnTo>
                      <a:pt x="2314575" y="4695825"/>
                    </a:lnTo>
                    <a:lnTo>
                      <a:pt x="2381250" y="4657725"/>
                    </a:lnTo>
                    <a:lnTo>
                      <a:pt x="2466975" y="4638675"/>
                    </a:lnTo>
                    <a:lnTo>
                      <a:pt x="2590800" y="4657725"/>
                    </a:lnTo>
                    <a:lnTo>
                      <a:pt x="2657475" y="4705350"/>
                    </a:lnTo>
                    <a:lnTo>
                      <a:pt x="2695575" y="4552950"/>
                    </a:lnTo>
                    <a:lnTo>
                      <a:pt x="2743200" y="4352925"/>
                    </a:lnTo>
                    <a:lnTo>
                      <a:pt x="2771775" y="4238625"/>
                    </a:lnTo>
                    <a:lnTo>
                      <a:pt x="2771775" y="4143375"/>
                    </a:lnTo>
                    <a:lnTo>
                      <a:pt x="2857500" y="4067175"/>
                    </a:lnTo>
                    <a:lnTo>
                      <a:pt x="3524250" y="657225"/>
                    </a:lnTo>
                    <a:lnTo>
                      <a:pt x="514350" y="0"/>
                    </a:lnTo>
                    <a:close/>
                  </a:path>
                </a:pathLst>
              </a:custGeom>
              <a:solidFill>
                <a:srgbClr val="B4FF00"/>
              </a:solidFill>
              <a:ln w="28575" cap="flat" cmpd="sng" algn="ctr">
                <a:noFill/>
                <a:prstDash val="solid"/>
                <a:miter lim="800000"/>
              </a:ln>
              <a:effectLst/>
              <a:extLst>
                <a:ext uri="{91240B29-F687-4F45-9708-019B960494DF}">
                  <a14:hiddenLine xmlns:a14="http://schemas.microsoft.com/office/drawing/2010/main" w="28575" cap="flat" cmpd="sng" algn="ctr">
                    <a:solidFill>
                      <a:srgbClr val="85C800"/>
                    </a:solidFill>
                    <a:prstDash val="solid"/>
                    <a:miter lim="800000"/>
                  </a14:hiddenLine>
                </a:ext>
              </a:extLst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en-US" sz="800">
                  <a:latin typeface="Arial" panose="020B0604020202020204" pitchFamily="34" charset="0"/>
                  <a:cs typeface="Arial" panose="020B0604020202020204" pitchFamily="34" charset="0"/>
                </a:endParaRPr>
              </a:p>
            </xdr:txBody>
          </xdr:sp>
          <xdr:sp macro="" textlink="">
            <xdr:nvSpPr>
              <xdr:cNvPr id="16" name="TextBox 15"/>
              <xdr:cNvSpPr txBox="1"/>
            </xdr:nvSpPr>
            <xdr:spPr>
              <a:xfrm>
                <a:off x="4094349" y="7396720"/>
                <a:ext cx="997985" cy="998222"/>
              </a:xfrm>
              <a:prstGeom prst="rect">
                <a:avLst/>
              </a:prstGeom>
              <a:grpFill/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ctr"/>
              <a:lstStyle/>
              <a:p>
                <a:pPr algn="ctr"/>
                <a:r>
                  <a:rPr lang="en-US" sz="800" b="1">
                    <a:latin typeface="Arial" panose="020B0604020202020204" pitchFamily="34" charset="0"/>
                    <a:cs typeface="Arial" panose="020B0604020202020204" pitchFamily="34" charset="0"/>
                  </a:rPr>
                  <a:t>NV</a:t>
                </a:r>
              </a:p>
            </xdr:txBody>
          </xdr:sp>
        </xdr:grpSp>
      </xdr:grpSp>
      <xdr:grpSp>
        <xdr:nvGrpSpPr>
          <xdr:cNvPr id="36" name="Group 35"/>
          <xdr:cNvGrpSpPr/>
        </xdr:nvGrpSpPr>
        <xdr:grpSpPr>
          <a:xfrm>
            <a:off x="6315075" y="1428750"/>
            <a:ext cx="10067925" cy="7467600"/>
            <a:chOff x="6315075" y="1428750"/>
            <a:chExt cx="10067925" cy="7467600"/>
          </a:xfrm>
          <a:grpFill/>
        </xdr:grpSpPr>
        <xdr:grpSp>
          <xdr:nvGrpSpPr>
            <xdr:cNvPr id="21" name="Group 20"/>
            <xdr:cNvGrpSpPr/>
          </xdr:nvGrpSpPr>
          <xdr:grpSpPr>
            <a:xfrm>
              <a:off x="6315075" y="1428750"/>
              <a:ext cx="5848350" cy="3686175"/>
              <a:chOff x="6315075" y="1428750"/>
              <a:chExt cx="5848350" cy="3686175"/>
            </a:xfrm>
            <a:grpFill/>
          </xdr:grpSpPr>
          <xdr:sp macro="" textlink="">
            <xdr:nvSpPr>
              <xdr:cNvPr id="19" name="Freeform 18"/>
              <xdr:cNvSpPr/>
            </xdr:nvSpPr>
            <xdr:spPr>
              <a:xfrm>
                <a:off x="6315075" y="1428750"/>
                <a:ext cx="5848350" cy="3686175"/>
              </a:xfrm>
              <a:custGeom>
                <a:avLst/>
                <a:gdLst>
                  <a:gd name="connsiteX0" fmla="*/ 152400 w 5848350"/>
                  <a:gd name="connsiteY0" fmla="*/ 0 h 3686175"/>
                  <a:gd name="connsiteX1" fmla="*/ 0 w 5848350"/>
                  <a:gd name="connsiteY1" fmla="*/ 685800 h 3686175"/>
                  <a:gd name="connsiteX2" fmla="*/ 28575 w 5848350"/>
                  <a:gd name="connsiteY2" fmla="*/ 752475 h 3686175"/>
                  <a:gd name="connsiteX3" fmla="*/ 104775 w 5848350"/>
                  <a:gd name="connsiteY3" fmla="*/ 819150 h 3686175"/>
                  <a:gd name="connsiteX4" fmla="*/ 123825 w 5848350"/>
                  <a:gd name="connsiteY4" fmla="*/ 895350 h 3686175"/>
                  <a:gd name="connsiteX5" fmla="*/ 142875 w 5848350"/>
                  <a:gd name="connsiteY5" fmla="*/ 942975 h 3686175"/>
                  <a:gd name="connsiteX6" fmla="*/ 142875 w 5848350"/>
                  <a:gd name="connsiteY6" fmla="*/ 1009650 h 3686175"/>
                  <a:gd name="connsiteX7" fmla="*/ 85725 w 5848350"/>
                  <a:gd name="connsiteY7" fmla="*/ 1076325 h 3686175"/>
                  <a:gd name="connsiteX8" fmla="*/ 104775 w 5848350"/>
                  <a:gd name="connsiteY8" fmla="*/ 1143000 h 3686175"/>
                  <a:gd name="connsiteX9" fmla="*/ 152400 w 5848350"/>
                  <a:gd name="connsiteY9" fmla="*/ 1162050 h 3686175"/>
                  <a:gd name="connsiteX10" fmla="*/ 180975 w 5848350"/>
                  <a:gd name="connsiteY10" fmla="*/ 1238250 h 3686175"/>
                  <a:gd name="connsiteX11" fmla="*/ 228600 w 5848350"/>
                  <a:gd name="connsiteY11" fmla="*/ 1247775 h 3686175"/>
                  <a:gd name="connsiteX12" fmla="*/ 247650 w 5848350"/>
                  <a:gd name="connsiteY12" fmla="*/ 1314450 h 3686175"/>
                  <a:gd name="connsiteX13" fmla="*/ 361950 w 5848350"/>
                  <a:gd name="connsiteY13" fmla="*/ 1419225 h 3686175"/>
                  <a:gd name="connsiteX14" fmla="*/ 323850 w 5848350"/>
                  <a:gd name="connsiteY14" fmla="*/ 1476375 h 3686175"/>
                  <a:gd name="connsiteX15" fmla="*/ 390525 w 5848350"/>
                  <a:gd name="connsiteY15" fmla="*/ 1495425 h 3686175"/>
                  <a:gd name="connsiteX16" fmla="*/ 352425 w 5848350"/>
                  <a:gd name="connsiteY16" fmla="*/ 1533525 h 3686175"/>
                  <a:gd name="connsiteX17" fmla="*/ 409575 w 5848350"/>
                  <a:gd name="connsiteY17" fmla="*/ 1552575 h 3686175"/>
                  <a:gd name="connsiteX18" fmla="*/ 381000 w 5848350"/>
                  <a:gd name="connsiteY18" fmla="*/ 1638300 h 3686175"/>
                  <a:gd name="connsiteX19" fmla="*/ 457200 w 5848350"/>
                  <a:gd name="connsiteY19" fmla="*/ 1695450 h 3686175"/>
                  <a:gd name="connsiteX20" fmla="*/ 533400 w 5848350"/>
                  <a:gd name="connsiteY20" fmla="*/ 1724025 h 3686175"/>
                  <a:gd name="connsiteX21" fmla="*/ 514350 w 5848350"/>
                  <a:gd name="connsiteY21" fmla="*/ 1800225 h 3686175"/>
                  <a:gd name="connsiteX22" fmla="*/ 571500 w 5848350"/>
                  <a:gd name="connsiteY22" fmla="*/ 1781175 h 3686175"/>
                  <a:gd name="connsiteX23" fmla="*/ 628650 w 5848350"/>
                  <a:gd name="connsiteY23" fmla="*/ 1781175 h 3686175"/>
                  <a:gd name="connsiteX24" fmla="*/ 628650 w 5848350"/>
                  <a:gd name="connsiteY24" fmla="*/ 1895475 h 3686175"/>
                  <a:gd name="connsiteX25" fmla="*/ 600075 w 5848350"/>
                  <a:gd name="connsiteY25" fmla="*/ 1971675 h 3686175"/>
                  <a:gd name="connsiteX26" fmla="*/ 561975 w 5848350"/>
                  <a:gd name="connsiteY26" fmla="*/ 2085975 h 3686175"/>
                  <a:gd name="connsiteX27" fmla="*/ 523875 w 5848350"/>
                  <a:gd name="connsiteY27" fmla="*/ 2143125 h 3686175"/>
                  <a:gd name="connsiteX28" fmla="*/ 495300 w 5848350"/>
                  <a:gd name="connsiteY28" fmla="*/ 2190750 h 3686175"/>
                  <a:gd name="connsiteX29" fmla="*/ 485775 w 5848350"/>
                  <a:gd name="connsiteY29" fmla="*/ 2247900 h 3686175"/>
                  <a:gd name="connsiteX30" fmla="*/ 533400 w 5848350"/>
                  <a:gd name="connsiteY30" fmla="*/ 2352675 h 3686175"/>
                  <a:gd name="connsiteX31" fmla="*/ 476250 w 5848350"/>
                  <a:gd name="connsiteY31" fmla="*/ 2409825 h 3686175"/>
                  <a:gd name="connsiteX32" fmla="*/ 381000 w 5848350"/>
                  <a:gd name="connsiteY32" fmla="*/ 2447925 h 3686175"/>
                  <a:gd name="connsiteX33" fmla="*/ 409575 w 5848350"/>
                  <a:gd name="connsiteY33" fmla="*/ 2466975 h 3686175"/>
                  <a:gd name="connsiteX34" fmla="*/ 409575 w 5848350"/>
                  <a:gd name="connsiteY34" fmla="*/ 2552700 h 3686175"/>
                  <a:gd name="connsiteX35" fmla="*/ 466725 w 5848350"/>
                  <a:gd name="connsiteY35" fmla="*/ 2609850 h 3686175"/>
                  <a:gd name="connsiteX36" fmla="*/ 533400 w 5848350"/>
                  <a:gd name="connsiteY36" fmla="*/ 2581275 h 3686175"/>
                  <a:gd name="connsiteX37" fmla="*/ 619125 w 5848350"/>
                  <a:gd name="connsiteY37" fmla="*/ 2533650 h 3686175"/>
                  <a:gd name="connsiteX38" fmla="*/ 666750 w 5848350"/>
                  <a:gd name="connsiteY38" fmla="*/ 2476500 h 3686175"/>
                  <a:gd name="connsiteX39" fmla="*/ 723900 w 5848350"/>
                  <a:gd name="connsiteY39" fmla="*/ 2581275 h 3686175"/>
                  <a:gd name="connsiteX40" fmla="*/ 762000 w 5848350"/>
                  <a:gd name="connsiteY40" fmla="*/ 2638425 h 3686175"/>
                  <a:gd name="connsiteX41" fmla="*/ 771525 w 5848350"/>
                  <a:gd name="connsiteY41" fmla="*/ 2714625 h 3686175"/>
                  <a:gd name="connsiteX42" fmla="*/ 781050 w 5848350"/>
                  <a:gd name="connsiteY42" fmla="*/ 2867025 h 3686175"/>
                  <a:gd name="connsiteX43" fmla="*/ 857250 w 5848350"/>
                  <a:gd name="connsiteY43" fmla="*/ 2962275 h 3686175"/>
                  <a:gd name="connsiteX44" fmla="*/ 885825 w 5848350"/>
                  <a:gd name="connsiteY44" fmla="*/ 3019425 h 3686175"/>
                  <a:gd name="connsiteX45" fmla="*/ 876300 w 5848350"/>
                  <a:gd name="connsiteY45" fmla="*/ 3095625 h 3686175"/>
                  <a:gd name="connsiteX46" fmla="*/ 857250 w 5848350"/>
                  <a:gd name="connsiteY46" fmla="*/ 3143250 h 3686175"/>
                  <a:gd name="connsiteX47" fmla="*/ 952500 w 5848350"/>
                  <a:gd name="connsiteY47" fmla="*/ 3200400 h 3686175"/>
                  <a:gd name="connsiteX48" fmla="*/ 1019175 w 5848350"/>
                  <a:gd name="connsiteY48" fmla="*/ 3314700 h 3686175"/>
                  <a:gd name="connsiteX49" fmla="*/ 1019175 w 5848350"/>
                  <a:gd name="connsiteY49" fmla="*/ 3486150 h 3686175"/>
                  <a:gd name="connsiteX50" fmla="*/ 1057275 w 5848350"/>
                  <a:gd name="connsiteY50" fmla="*/ 3533775 h 3686175"/>
                  <a:gd name="connsiteX51" fmla="*/ 1123950 w 5848350"/>
                  <a:gd name="connsiteY51" fmla="*/ 3457575 h 3686175"/>
                  <a:gd name="connsiteX52" fmla="*/ 1181100 w 5848350"/>
                  <a:gd name="connsiteY52" fmla="*/ 3438525 h 3686175"/>
                  <a:gd name="connsiteX53" fmla="*/ 1266825 w 5848350"/>
                  <a:gd name="connsiteY53" fmla="*/ 3552825 h 3686175"/>
                  <a:gd name="connsiteX54" fmla="*/ 1323975 w 5848350"/>
                  <a:gd name="connsiteY54" fmla="*/ 3524250 h 3686175"/>
                  <a:gd name="connsiteX55" fmla="*/ 1323975 w 5848350"/>
                  <a:gd name="connsiteY55" fmla="*/ 3524250 h 3686175"/>
                  <a:gd name="connsiteX56" fmla="*/ 1352550 w 5848350"/>
                  <a:gd name="connsiteY56" fmla="*/ 3467100 h 3686175"/>
                  <a:gd name="connsiteX57" fmla="*/ 1428750 w 5848350"/>
                  <a:gd name="connsiteY57" fmla="*/ 3448050 h 3686175"/>
                  <a:gd name="connsiteX58" fmla="*/ 1524000 w 5848350"/>
                  <a:gd name="connsiteY58" fmla="*/ 3524250 h 3686175"/>
                  <a:gd name="connsiteX59" fmla="*/ 1600200 w 5848350"/>
                  <a:gd name="connsiteY59" fmla="*/ 3486150 h 3686175"/>
                  <a:gd name="connsiteX60" fmla="*/ 1647825 w 5848350"/>
                  <a:gd name="connsiteY60" fmla="*/ 3552825 h 3686175"/>
                  <a:gd name="connsiteX61" fmla="*/ 1714500 w 5848350"/>
                  <a:gd name="connsiteY61" fmla="*/ 3524250 h 3686175"/>
                  <a:gd name="connsiteX62" fmla="*/ 1790700 w 5848350"/>
                  <a:gd name="connsiteY62" fmla="*/ 3486150 h 3686175"/>
                  <a:gd name="connsiteX63" fmla="*/ 1809750 w 5848350"/>
                  <a:gd name="connsiteY63" fmla="*/ 3409950 h 3686175"/>
                  <a:gd name="connsiteX64" fmla="*/ 1809750 w 5848350"/>
                  <a:gd name="connsiteY64" fmla="*/ 3409950 h 3686175"/>
                  <a:gd name="connsiteX65" fmla="*/ 1885950 w 5848350"/>
                  <a:gd name="connsiteY65" fmla="*/ 3419475 h 3686175"/>
                  <a:gd name="connsiteX66" fmla="*/ 1905000 w 5848350"/>
                  <a:gd name="connsiteY66" fmla="*/ 3419475 h 3686175"/>
                  <a:gd name="connsiteX67" fmla="*/ 1981200 w 5848350"/>
                  <a:gd name="connsiteY67" fmla="*/ 3629025 h 3686175"/>
                  <a:gd name="connsiteX68" fmla="*/ 2038350 w 5848350"/>
                  <a:gd name="connsiteY68" fmla="*/ 3257550 h 3686175"/>
                  <a:gd name="connsiteX69" fmla="*/ 5600700 w 5848350"/>
                  <a:gd name="connsiteY69" fmla="*/ 3686175 h 3686175"/>
                  <a:gd name="connsiteX70" fmla="*/ 5848350 w 5848350"/>
                  <a:gd name="connsiteY70" fmla="*/ 876300 h 3686175"/>
                  <a:gd name="connsiteX71" fmla="*/ 3019425 w 5848350"/>
                  <a:gd name="connsiteY71" fmla="*/ 561975 h 3686175"/>
                  <a:gd name="connsiteX72" fmla="*/ 1666875 w 5848350"/>
                  <a:gd name="connsiteY72" fmla="*/ 352425 h 3686175"/>
                  <a:gd name="connsiteX73" fmla="*/ 152400 w 5848350"/>
                  <a:gd name="connsiteY73" fmla="*/ 0 h 3686175"/>
                  <a:gd name="connsiteX0" fmla="*/ 152400 w 5848350"/>
                  <a:gd name="connsiteY0" fmla="*/ 0 h 3686175"/>
                  <a:gd name="connsiteX1" fmla="*/ 0 w 5848350"/>
                  <a:gd name="connsiteY1" fmla="*/ 685800 h 3686175"/>
                  <a:gd name="connsiteX2" fmla="*/ 28575 w 5848350"/>
                  <a:gd name="connsiteY2" fmla="*/ 752475 h 3686175"/>
                  <a:gd name="connsiteX3" fmla="*/ 104775 w 5848350"/>
                  <a:gd name="connsiteY3" fmla="*/ 819150 h 3686175"/>
                  <a:gd name="connsiteX4" fmla="*/ 123825 w 5848350"/>
                  <a:gd name="connsiteY4" fmla="*/ 895350 h 3686175"/>
                  <a:gd name="connsiteX5" fmla="*/ 142875 w 5848350"/>
                  <a:gd name="connsiteY5" fmla="*/ 942975 h 3686175"/>
                  <a:gd name="connsiteX6" fmla="*/ 142875 w 5848350"/>
                  <a:gd name="connsiteY6" fmla="*/ 1009650 h 3686175"/>
                  <a:gd name="connsiteX7" fmla="*/ 85725 w 5848350"/>
                  <a:gd name="connsiteY7" fmla="*/ 1076325 h 3686175"/>
                  <a:gd name="connsiteX8" fmla="*/ 104775 w 5848350"/>
                  <a:gd name="connsiteY8" fmla="*/ 1143000 h 3686175"/>
                  <a:gd name="connsiteX9" fmla="*/ 152400 w 5848350"/>
                  <a:gd name="connsiteY9" fmla="*/ 1162050 h 3686175"/>
                  <a:gd name="connsiteX10" fmla="*/ 180975 w 5848350"/>
                  <a:gd name="connsiteY10" fmla="*/ 1238250 h 3686175"/>
                  <a:gd name="connsiteX11" fmla="*/ 228600 w 5848350"/>
                  <a:gd name="connsiteY11" fmla="*/ 1247775 h 3686175"/>
                  <a:gd name="connsiteX12" fmla="*/ 247650 w 5848350"/>
                  <a:gd name="connsiteY12" fmla="*/ 1314450 h 3686175"/>
                  <a:gd name="connsiteX13" fmla="*/ 361950 w 5848350"/>
                  <a:gd name="connsiteY13" fmla="*/ 1419225 h 3686175"/>
                  <a:gd name="connsiteX14" fmla="*/ 323850 w 5848350"/>
                  <a:gd name="connsiteY14" fmla="*/ 1476375 h 3686175"/>
                  <a:gd name="connsiteX15" fmla="*/ 390525 w 5848350"/>
                  <a:gd name="connsiteY15" fmla="*/ 1495425 h 3686175"/>
                  <a:gd name="connsiteX16" fmla="*/ 352425 w 5848350"/>
                  <a:gd name="connsiteY16" fmla="*/ 1533525 h 3686175"/>
                  <a:gd name="connsiteX17" fmla="*/ 409575 w 5848350"/>
                  <a:gd name="connsiteY17" fmla="*/ 1552575 h 3686175"/>
                  <a:gd name="connsiteX18" fmla="*/ 381000 w 5848350"/>
                  <a:gd name="connsiteY18" fmla="*/ 1638300 h 3686175"/>
                  <a:gd name="connsiteX19" fmla="*/ 457200 w 5848350"/>
                  <a:gd name="connsiteY19" fmla="*/ 1695450 h 3686175"/>
                  <a:gd name="connsiteX20" fmla="*/ 533400 w 5848350"/>
                  <a:gd name="connsiteY20" fmla="*/ 1724025 h 3686175"/>
                  <a:gd name="connsiteX21" fmla="*/ 514350 w 5848350"/>
                  <a:gd name="connsiteY21" fmla="*/ 1800225 h 3686175"/>
                  <a:gd name="connsiteX22" fmla="*/ 571500 w 5848350"/>
                  <a:gd name="connsiteY22" fmla="*/ 1781175 h 3686175"/>
                  <a:gd name="connsiteX23" fmla="*/ 628650 w 5848350"/>
                  <a:gd name="connsiteY23" fmla="*/ 1781175 h 3686175"/>
                  <a:gd name="connsiteX24" fmla="*/ 628650 w 5848350"/>
                  <a:gd name="connsiteY24" fmla="*/ 1895475 h 3686175"/>
                  <a:gd name="connsiteX25" fmla="*/ 600075 w 5848350"/>
                  <a:gd name="connsiteY25" fmla="*/ 1971675 h 3686175"/>
                  <a:gd name="connsiteX26" fmla="*/ 561975 w 5848350"/>
                  <a:gd name="connsiteY26" fmla="*/ 2085975 h 3686175"/>
                  <a:gd name="connsiteX27" fmla="*/ 523875 w 5848350"/>
                  <a:gd name="connsiteY27" fmla="*/ 2143125 h 3686175"/>
                  <a:gd name="connsiteX28" fmla="*/ 495300 w 5848350"/>
                  <a:gd name="connsiteY28" fmla="*/ 2190750 h 3686175"/>
                  <a:gd name="connsiteX29" fmla="*/ 485775 w 5848350"/>
                  <a:gd name="connsiteY29" fmla="*/ 2247900 h 3686175"/>
                  <a:gd name="connsiteX30" fmla="*/ 533400 w 5848350"/>
                  <a:gd name="connsiteY30" fmla="*/ 2352675 h 3686175"/>
                  <a:gd name="connsiteX31" fmla="*/ 476250 w 5848350"/>
                  <a:gd name="connsiteY31" fmla="*/ 2409825 h 3686175"/>
                  <a:gd name="connsiteX32" fmla="*/ 381000 w 5848350"/>
                  <a:gd name="connsiteY32" fmla="*/ 2447925 h 3686175"/>
                  <a:gd name="connsiteX33" fmla="*/ 409575 w 5848350"/>
                  <a:gd name="connsiteY33" fmla="*/ 2466975 h 3686175"/>
                  <a:gd name="connsiteX34" fmla="*/ 409575 w 5848350"/>
                  <a:gd name="connsiteY34" fmla="*/ 2552700 h 3686175"/>
                  <a:gd name="connsiteX35" fmla="*/ 466725 w 5848350"/>
                  <a:gd name="connsiteY35" fmla="*/ 2609850 h 3686175"/>
                  <a:gd name="connsiteX36" fmla="*/ 533400 w 5848350"/>
                  <a:gd name="connsiteY36" fmla="*/ 2581275 h 3686175"/>
                  <a:gd name="connsiteX37" fmla="*/ 619125 w 5848350"/>
                  <a:gd name="connsiteY37" fmla="*/ 2533650 h 3686175"/>
                  <a:gd name="connsiteX38" fmla="*/ 666750 w 5848350"/>
                  <a:gd name="connsiteY38" fmla="*/ 2476500 h 3686175"/>
                  <a:gd name="connsiteX39" fmla="*/ 723900 w 5848350"/>
                  <a:gd name="connsiteY39" fmla="*/ 2581275 h 3686175"/>
                  <a:gd name="connsiteX40" fmla="*/ 762000 w 5848350"/>
                  <a:gd name="connsiteY40" fmla="*/ 2638425 h 3686175"/>
                  <a:gd name="connsiteX41" fmla="*/ 771525 w 5848350"/>
                  <a:gd name="connsiteY41" fmla="*/ 2714625 h 3686175"/>
                  <a:gd name="connsiteX42" fmla="*/ 781050 w 5848350"/>
                  <a:gd name="connsiteY42" fmla="*/ 2867025 h 3686175"/>
                  <a:gd name="connsiteX43" fmla="*/ 857250 w 5848350"/>
                  <a:gd name="connsiteY43" fmla="*/ 2962275 h 3686175"/>
                  <a:gd name="connsiteX44" fmla="*/ 885825 w 5848350"/>
                  <a:gd name="connsiteY44" fmla="*/ 3019425 h 3686175"/>
                  <a:gd name="connsiteX45" fmla="*/ 876300 w 5848350"/>
                  <a:gd name="connsiteY45" fmla="*/ 3095625 h 3686175"/>
                  <a:gd name="connsiteX46" fmla="*/ 857250 w 5848350"/>
                  <a:gd name="connsiteY46" fmla="*/ 3143250 h 3686175"/>
                  <a:gd name="connsiteX47" fmla="*/ 952500 w 5848350"/>
                  <a:gd name="connsiteY47" fmla="*/ 3200400 h 3686175"/>
                  <a:gd name="connsiteX48" fmla="*/ 1019175 w 5848350"/>
                  <a:gd name="connsiteY48" fmla="*/ 3314700 h 3686175"/>
                  <a:gd name="connsiteX49" fmla="*/ 1019175 w 5848350"/>
                  <a:gd name="connsiteY49" fmla="*/ 3486150 h 3686175"/>
                  <a:gd name="connsiteX50" fmla="*/ 1057275 w 5848350"/>
                  <a:gd name="connsiteY50" fmla="*/ 3533775 h 3686175"/>
                  <a:gd name="connsiteX51" fmla="*/ 1123950 w 5848350"/>
                  <a:gd name="connsiteY51" fmla="*/ 3457575 h 3686175"/>
                  <a:gd name="connsiteX52" fmla="*/ 1181100 w 5848350"/>
                  <a:gd name="connsiteY52" fmla="*/ 3438525 h 3686175"/>
                  <a:gd name="connsiteX53" fmla="*/ 1266825 w 5848350"/>
                  <a:gd name="connsiteY53" fmla="*/ 3552825 h 3686175"/>
                  <a:gd name="connsiteX54" fmla="*/ 1323975 w 5848350"/>
                  <a:gd name="connsiteY54" fmla="*/ 3524250 h 3686175"/>
                  <a:gd name="connsiteX55" fmla="*/ 1323975 w 5848350"/>
                  <a:gd name="connsiteY55" fmla="*/ 3524250 h 3686175"/>
                  <a:gd name="connsiteX56" fmla="*/ 1352550 w 5848350"/>
                  <a:gd name="connsiteY56" fmla="*/ 3467100 h 3686175"/>
                  <a:gd name="connsiteX57" fmla="*/ 1428750 w 5848350"/>
                  <a:gd name="connsiteY57" fmla="*/ 3448050 h 3686175"/>
                  <a:gd name="connsiteX58" fmla="*/ 1524000 w 5848350"/>
                  <a:gd name="connsiteY58" fmla="*/ 3524250 h 3686175"/>
                  <a:gd name="connsiteX59" fmla="*/ 1600200 w 5848350"/>
                  <a:gd name="connsiteY59" fmla="*/ 3486150 h 3686175"/>
                  <a:gd name="connsiteX60" fmla="*/ 1647825 w 5848350"/>
                  <a:gd name="connsiteY60" fmla="*/ 3552825 h 3686175"/>
                  <a:gd name="connsiteX61" fmla="*/ 1714500 w 5848350"/>
                  <a:gd name="connsiteY61" fmla="*/ 3524250 h 3686175"/>
                  <a:gd name="connsiteX62" fmla="*/ 1790700 w 5848350"/>
                  <a:gd name="connsiteY62" fmla="*/ 3486150 h 3686175"/>
                  <a:gd name="connsiteX63" fmla="*/ 1809750 w 5848350"/>
                  <a:gd name="connsiteY63" fmla="*/ 3409950 h 3686175"/>
                  <a:gd name="connsiteX64" fmla="*/ 1809750 w 5848350"/>
                  <a:gd name="connsiteY64" fmla="*/ 3409950 h 3686175"/>
                  <a:gd name="connsiteX65" fmla="*/ 1885950 w 5848350"/>
                  <a:gd name="connsiteY65" fmla="*/ 3419475 h 3686175"/>
                  <a:gd name="connsiteX66" fmla="*/ 1905000 w 5848350"/>
                  <a:gd name="connsiteY66" fmla="*/ 3419475 h 3686175"/>
                  <a:gd name="connsiteX67" fmla="*/ 1981200 w 5848350"/>
                  <a:gd name="connsiteY67" fmla="*/ 3629025 h 3686175"/>
                  <a:gd name="connsiteX68" fmla="*/ 2038350 w 5848350"/>
                  <a:gd name="connsiteY68" fmla="*/ 3257550 h 3686175"/>
                  <a:gd name="connsiteX69" fmla="*/ 5600700 w 5848350"/>
                  <a:gd name="connsiteY69" fmla="*/ 3686175 h 3686175"/>
                  <a:gd name="connsiteX70" fmla="*/ 5848350 w 5848350"/>
                  <a:gd name="connsiteY70" fmla="*/ 876300 h 3686175"/>
                  <a:gd name="connsiteX71" fmla="*/ 3019425 w 5848350"/>
                  <a:gd name="connsiteY71" fmla="*/ 561975 h 3686175"/>
                  <a:gd name="connsiteX72" fmla="*/ 1666875 w 5848350"/>
                  <a:gd name="connsiteY72" fmla="*/ 323850 h 3686175"/>
                  <a:gd name="connsiteX73" fmla="*/ 152400 w 5848350"/>
                  <a:gd name="connsiteY73" fmla="*/ 0 h 3686175"/>
                  <a:gd name="connsiteX0" fmla="*/ 152400 w 5848350"/>
                  <a:gd name="connsiteY0" fmla="*/ 0 h 3686175"/>
                  <a:gd name="connsiteX1" fmla="*/ 0 w 5848350"/>
                  <a:gd name="connsiteY1" fmla="*/ 685800 h 3686175"/>
                  <a:gd name="connsiteX2" fmla="*/ 28575 w 5848350"/>
                  <a:gd name="connsiteY2" fmla="*/ 752475 h 3686175"/>
                  <a:gd name="connsiteX3" fmla="*/ 104775 w 5848350"/>
                  <a:gd name="connsiteY3" fmla="*/ 819150 h 3686175"/>
                  <a:gd name="connsiteX4" fmla="*/ 123825 w 5848350"/>
                  <a:gd name="connsiteY4" fmla="*/ 895350 h 3686175"/>
                  <a:gd name="connsiteX5" fmla="*/ 142875 w 5848350"/>
                  <a:gd name="connsiteY5" fmla="*/ 942975 h 3686175"/>
                  <a:gd name="connsiteX6" fmla="*/ 142875 w 5848350"/>
                  <a:gd name="connsiteY6" fmla="*/ 1009650 h 3686175"/>
                  <a:gd name="connsiteX7" fmla="*/ 85725 w 5848350"/>
                  <a:gd name="connsiteY7" fmla="*/ 1076325 h 3686175"/>
                  <a:gd name="connsiteX8" fmla="*/ 104775 w 5848350"/>
                  <a:gd name="connsiteY8" fmla="*/ 1143000 h 3686175"/>
                  <a:gd name="connsiteX9" fmla="*/ 152400 w 5848350"/>
                  <a:gd name="connsiteY9" fmla="*/ 1162050 h 3686175"/>
                  <a:gd name="connsiteX10" fmla="*/ 180975 w 5848350"/>
                  <a:gd name="connsiteY10" fmla="*/ 1238250 h 3686175"/>
                  <a:gd name="connsiteX11" fmla="*/ 228600 w 5848350"/>
                  <a:gd name="connsiteY11" fmla="*/ 1247775 h 3686175"/>
                  <a:gd name="connsiteX12" fmla="*/ 247650 w 5848350"/>
                  <a:gd name="connsiteY12" fmla="*/ 1314450 h 3686175"/>
                  <a:gd name="connsiteX13" fmla="*/ 361950 w 5848350"/>
                  <a:gd name="connsiteY13" fmla="*/ 1419225 h 3686175"/>
                  <a:gd name="connsiteX14" fmla="*/ 323850 w 5848350"/>
                  <a:gd name="connsiteY14" fmla="*/ 1476375 h 3686175"/>
                  <a:gd name="connsiteX15" fmla="*/ 390525 w 5848350"/>
                  <a:gd name="connsiteY15" fmla="*/ 1495425 h 3686175"/>
                  <a:gd name="connsiteX16" fmla="*/ 352425 w 5848350"/>
                  <a:gd name="connsiteY16" fmla="*/ 1533525 h 3686175"/>
                  <a:gd name="connsiteX17" fmla="*/ 409575 w 5848350"/>
                  <a:gd name="connsiteY17" fmla="*/ 1552575 h 3686175"/>
                  <a:gd name="connsiteX18" fmla="*/ 381000 w 5848350"/>
                  <a:gd name="connsiteY18" fmla="*/ 1638300 h 3686175"/>
                  <a:gd name="connsiteX19" fmla="*/ 457200 w 5848350"/>
                  <a:gd name="connsiteY19" fmla="*/ 1695450 h 3686175"/>
                  <a:gd name="connsiteX20" fmla="*/ 533400 w 5848350"/>
                  <a:gd name="connsiteY20" fmla="*/ 1724025 h 3686175"/>
                  <a:gd name="connsiteX21" fmla="*/ 514350 w 5848350"/>
                  <a:gd name="connsiteY21" fmla="*/ 1800225 h 3686175"/>
                  <a:gd name="connsiteX22" fmla="*/ 571500 w 5848350"/>
                  <a:gd name="connsiteY22" fmla="*/ 1781175 h 3686175"/>
                  <a:gd name="connsiteX23" fmla="*/ 628650 w 5848350"/>
                  <a:gd name="connsiteY23" fmla="*/ 1781175 h 3686175"/>
                  <a:gd name="connsiteX24" fmla="*/ 628650 w 5848350"/>
                  <a:gd name="connsiteY24" fmla="*/ 1895475 h 3686175"/>
                  <a:gd name="connsiteX25" fmla="*/ 600075 w 5848350"/>
                  <a:gd name="connsiteY25" fmla="*/ 1971675 h 3686175"/>
                  <a:gd name="connsiteX26" fmla="*/ 561975 w 5848350"/>
                  <a:gd name="connsiteY26" fmla="*/ 2085975 h 3686175"/>
                  <a:gd name="connsiteX27" fmla="*/ 523875 w 5848350"/>
                  <a:gd name="connsiteY27" fmla="*/ 2143125 h 3686175"/>
                  <a:gd name="connsiteX28" fmla="*/ 495300 w 5848350"/>
                  <a:gd name="connsiteY28" fmla="*/ 2190750 h 3686175"/>
                  <a:gd name="connsiteX29" fmla="*/ 485775 w 5848350"/>
                  <a:gd name="connsiteY29" fmla="*/ 2247900 h 3686175"/>
                  <a:gd name="connsiteX30" fmla="*/ 533400 w 5848350"/>
                  <a:gd name="connsiteY30" fmla="*/ 2352675 h 3686175"/>
                  <a:gd name="connsiteX31" fmla="*/ 476250 w 5848350"/>
                  <a:gd name="connsiteY31" fmla="*/ 2409825 h 3686175"/>
                  <a:gd name="connsiteX32" fmla="*/ 381000 w 5848350"/>
                  <a:gd name="connsiteY32" fmla="*/ 2447925 h 3686175"/>
                  <a:gd name="connsiteX33" fmla="*/ 409575 w 5848350"/>
                  <a:gd name="connsiteY33" fmla="*/ 2466975 h 3686175"/>
                  <a:gd name="connsiteX34" fmla="*/ 409575 w 5848350"/>
                  <a:gd name="connsiteY34" fmla="*/ 2552700 h 3686175"/>
                  <a:gd name="connsiteX35" fmla="*/ 466725 w 5848350"/>
                  <a:gd name="connsiteY35" fmla="*/ 2609850 h 3686175"/>
                  <a:gd name="connsiteX36" fmla="*/ 533400 w 5848350"/>
                  <a:gd name="connsiteY36" fmla="*/ 2581275 h 3686175"/>
                  <a:gd name="connsiteX37" fmla="*/ 619125 w 5848350"/>
                  <a:gd name="connsiteY37" fmla="*/ 2533650 h 3686175"/>
                  <a:gd name="connsiteX38" fmla="*/ 666750 w 5848350"/>
                  <a:gd name="connsiteY38" fmla="*/ 2476500 h 3686175"/>
                  <a:gd name="connsiteX39" fmla="*/ 723900 w 5848350"/>
                  <a:gd name="connsiteY39" fmla="*/ 2581275 h 3686175"/>
                  <a:gd name="connsiteX40" fmla="*/ 762000 w 5848350"/>
                  <a:gd name="connsiteY40" fmla="*/ 2638425 h 3686175"/>
                  <a:gd name="connsiteX41" fmla="*/ 771525 w 5848350"/>
                  <a:gd name="connsiteY41" fmla="*/ 2714625 h 3686175"/>
                  <a:gd name="connsiteX42" fmla="*/ 781050 w 5848350"/>
                  <a:gd name="connsiteY42" fmla="*/ 2867025 h 3686175"/>
                  <a:gd name="connsiteX43" fmla="*/ 857250 w 5848350"/>
                  <a:gd name="connsiteY43" fmla="*/ 2962275 h 3686175"/>
                  <a:gd name="connsiteX44" fmla="*/ 885825 w 5848350"/>
                  <a:gd name="connsiteY44" fmla="*/ 3019425 h 3686175"/>
                  <a:gd name="connsiteX45" fmla="*/ 876300 w 5848350"/>
                  <a:gd name="connsiteY45" fmla="*/ 3095625 h 3686175"/>
                  <a:gd name="connsiteX46" fmla="*/ 857250 w 5848350"/>
                  <a:gd name="connsiteY46" fmla="*/ 3143250 h 3686175"/>
                  <a:gd name="connsiteX47" fmla="*/ 952500 w 5848350"/>
                  <a:gd name="connsiteY47" fmla="*/ 3200400 h 3686175"/>
                  <a:gd name="connsiteX48" fmla="*/ 1019175 w 5848350"/>
                  <a:gd name="connsiteY48" fmla="*/ 3314700 h 3686175"/>
                  <a:gd name="connsiteX49" fmla="*/ 1019175 w 5848350"/>
                  <a:gd name="connsiteY49" fmla="*/ 3486150 h 3686175"/>
                  <a:gd name="connsiteX50" fmla="*/ 1057275 w 5848350"/>
                  <a:gd name="connsiteY50" fmla="*/ 3533775 h 3686175"/>
                  <a:gd name="connsiteX51" fmla="*/ 1123950 w 5848350"/>
                  <a:gd name="connsiteY51" fmla="*/ 3457575 h 3686175"/>
                  <a:gd name="connsiteX52" fmla="*/ 1181100 w 5848350"/>
                  <a:gd name="connsiteY52" fmla="*/ 3438525 h 3686175"/>
                  <a:gd name="connsiteX53" fmla="*/ 1266825 w 5848350"/>
                  <a:gd name="connsiteY53" fmla="*/ 3552825 h 3686175"/>
                  <a:gd name="connsiteX54" fmla="*/ 1323975 w 5848350"/>
                  <a:gd name="connsiteY54" fmla="*/ 3524250 h 3686175"/>
                  <a:gd name="connsiteX55" fmla="*/ 1323975 w 5848350"/>
                  <a:gd name="connsiteY55" fmla="*/ 3524250 h 3686175"/>
                  <a:gd name="connsiteX56" fmla="*/ 1352550 w 5848350"/>
                  <a:gd name="connsiteY56" fmla="*/ 3467100 h 3686175"/>
                  <a:gd name="connsiteX57" fmla="*/ 1428750 w 5848350"/>
                  <a:gd name="connsiteY57" fmla="*/ 3448050 h 3686175"/>
                  <a:gd name="connsiteX58" fmla="*/ 1524000 w 5848350"/>
                  <a:gd name="connsiteY58" fmla="*/ 3524250 h 3686175"/>
                  <a:gd name="connsiteX59" fmla="*/ 1600200 w 5848350"/>
                  <a:gd name="connsiteY59" fmla="*/ 3486150 h 3686175"/>
                  <a:gd name="connsiteX60" fmla="*/ 1647825 w 5848350"/>
                  <a:gd name="connsiteY60" fmla="*/ 3552825 h 3686175"/>
                  <a:gd name="connsiteX61" fmla="*/ 1714500 w 5848350"/>
                  <a:gd name="connsiteY61" fmla="*/ 3524250 h 3686175"/>
                  <a:gd name="connsiteX62" fmla="*/ 1790700 w 5848350"/>
                  <a:gd name="connsiteY62" fmla="*/ 3486150 h 3686175"/>
                  <a:gd name="connsiteX63" fmla="*/ 1809750 w 5848350"/>
                  <a:gd name="connsiteY63" fmla="*/ 3409950 h 3686175"/>
                  <a:gd name="connsiteX64" fmla="*/ 1809750 w 5848350"/>
                  <a:gd name="connsiteY64" fmla="*/ 3409950 h 3686175"/>
                  <a:gd name="connsiteX65" fmla="*/ 1885950 w 5848350"/>
                  <a:gd name="connsiteY65" fmla="*/ 3419475 h 3686175"/>
                  <a:gd name="connsiteX66" fmla="*/ 1905000 w 5848350"/>
                  <a:gd name="connsiteY66" fmla="*/ 3419475 h 3686175"/>
                  <a:gd name="connsiteX67" fmla="*/ 1981200 w 5848350"/>
                  <a:gd name="connsiteY67" fmla="*/ 3629025 h 3686175"/>
                  <a:gd name="connsiteX68" fmla="*/ 2038350 w 5848350"/>
                  <a:gd name="connsiteY68" fmla="*/ 3257550 h 3686175"/>
                  <a:gd name="connsiteX69" fmla="*/ 5600700 w 5848350"/>
                  <a:gd name="connsiteY69" fmla="*/ 3686175 h 3686175"/>
                  <a:gd name="connsiteX70" fmla="*/ 5848350 w 5848350"/>
                  <a:gd name="connsiteY70" fmla="*/ 876300 h 3686175"/>
                  <a:gd name="connsiteX71" fmla="*/ 3038475 w 5848350"/>
                  <a:gd name="connsiteY71" fmla="*/ 533400 h 3686175"/>
                  <a:gd name="connsiteX72" fmla="*/ 1666875 w 5848350"/>
                  <a:gd name="connsiteY72" fmla="*/ 323850 h 3686175"/>
                  <a:gd name="connsiteX73" fmla="*/ 152400 w 5848350"/>
                  <a:gd name="connsiteY73" fmla="*/ 0 h 3686175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  <a:cxn ang="0">
                    <a:pos x="connsiteX2" y="connsiteY2"/>
                  </a:cxn>
                  <a:cxn ang="0">
                    <a:pos x="connsiteX3" y="connsiteY3"/>
                  </a:cxn>
                  <a:cxn ang="0">
                    <a:pos x="connsiteX4" y="connsiteY4"/>
                  </a:cxn>
                  <a:cxn ang="0">
                    <a:pos x="connsiteX5" y="connsiteY5"/>
                  </a:cxn>
                  <a:cxn ang="0">
                    <a:pos x="connsiteX6" y="connsiteY6"/>
                  </a:cxn>
                  <a:cxn ang="0">
                    <a:pos x="connsiteX7" y="connsiteY7"/>
                  </a:cxn>
                  <a:cxn ang="0">
                    <a:pos x="connsiteX8" y="connsiteY8"/>
                  </a:cxn>
                  <a:cxn ang="0">
                    <a:pos x="connsiteX9" y="connsiteY9"/>
                  </a:cxn>
                  <a:cxn ang="0">
                    <a:pos x="connsiteX10" y="connsiteY10"/>
                  </a:cxn>
                  <a:cxn ang="0">
                    <a:pos x="connsiteX11" y="connsiteY11"/>
                  </a:cxn>
                  <a:cxn ang="0">
                    <a:pos x="connsiteX12" y="connsiteY12"/>
                  </a:cxn>
                  <a:cxn ang="0">
                    <a:pos x="connsiteX13" y="connsiteY13"/>
                  </a:cxn>
                  <a:cxn ang="0">
                    <a:pos x="connsiteX14" y="connsiteY14"/>
                  </a:cxn>
                  <a:cxn ang="0">
                    <a:pos x="connsiteX15" y="connsiteY15"/>
                  </a:cxn>
                  <a:cxn ang="0">
                    <a:pos x="connsiteX16" y="connsiteY16"/>
                  </a:cxn>
                  <a:cxn ang="0">
                    <a:pos x="connsiteX17" y="connsiteY17"/>
                  </a:cxn>
                  <a:cxn ang="0">
                    <a:pos x="connsiteX18" y="connsiteY18"/>
                  </a:cxn>
                  <a:cxn ang="0">
                    <a:pos x="connsiteX19" y="connsiteY19"/>
                  </a:cxn>
                  <a:cxn ang="0">
                    <a:pos x="connsiteX20" y="connsiteY20"/>
                  </a:cxn>
                  <a:cxn ang="0">
                    <a:pos x="connsiteX21" y="connsiteY21"/>
                  </a:cxn>
                  <a:cxn ang="0">
                    <a:pos x="connsiteX22" y="connsiteY22"/>
                  </a:cxn>
                  <a:cxn ang="0">
                    <a:pos x="connsiteX23" y="connsiteY23"/>
                  </a:cxn>
                  <a:cxn ang="0">
                    <a:pos x="connsiteX24" y="connsiteY24"/>
                  </a:cxn>
                  <a:cxn ang="0">
                    <a:pos x="connsiteX25" y="connsiteY25"/>
                  </a:cxn>
                  <a:cxn ang="0">
                    <a:pos x="connsiteX26" y="connsiteY26"/>
                  </a:cxn>
                  <a:cxn ang="0">
                    <a:pos x="connsiteX27" y="connsiteY27"/>
                  </a:cxn>
                  <a:cxn ang="0">
                    <a:pos x="connsiteX28" y="connsiteY28"/>
                  </a:cxn>
                  <a:cxn ang="0">
                    <a:pos x="connsiteX29" y="connsiteY29"/>
                  </a:cxn>
                  <a:cxn ang="0">
                    <a:pos x="connsiteX30" y="connsiteY30"/>
                  </a:cxn>
                  <a:cxn ang="0">
                    <a:pos x="connsiteX31" y="connsiteY31"/>
                  </a:cxn>
                  <a:cxn ang="0">
                    <a:pos x="connsiteX32" y="connsiteY32"/>
                  </a:cxn>
                  <a:cxn ang="0">
                    <a:pos x="connsiteX33" y="connsiteY33"/>
                  </a:cxn>
                  <a:cxn ang="0">
                    <a:pos x="connsiteX34" y="connsiteY34"/>
                  </a:cxn>
                  <a:cxn ang="0">
                    <a:pos x="connsiteX35" y="connsiteY35"/>
                  </a:cxn>
                  <a:cxn ang="0">
                    <a:pos x="connsiteX36" y="connsiteY36"/>
                  </a:cxn>
                  <a:cxn ang="0">
                    <a:pos x="connsiteX37" y="connsiteY37"/>
                  </a:cxn>
                  <a:cxn ang="0">
                    <a:pos x="connsiteX38" y="connsiteY38"/>
                  </a:cxn>
                  <a:cxn ang="0">
                    <a:pos x="connsiteX39" y="connsiteY39"/>
                  </a:cxn>
                  <a:cxn ang="0">
                    <a:pos x="connsiteX40" y="connsiteY40"/>
                  </a:cxn>
                  <a:cxn ang="0">
                    <a:pos x="connsiteX41" y="connsiteY41"/>
                  </a:cxn>
                  <a:cxn ang="0">
                    <a:pos x="connsiteX42" y="connsiteY42"/>
                  </a:cxn>
                  <a:cxn ang="0">
                    <a:pos x="connsiteX43" y="connsiteY43"/>
                  </a:cxn>
                  <a:cxn ang="0">
                    <a:pos x="connsiteX44" y="connsiteY44"/>
                  </a:cxn>
                  <a:cxn ang="0">
                    <a:pos x="connsiteX45" y="connsiteY45"/>
                  </a:cxn>
                  <a:cxn ang="0">
                    <a:pos x="connsiteX46" y="connsiteY46"/>
                  </a:cxn>
                  <a:cxn ang="0">
                    <a:pos x="connsiteX47" y="connsiteY47"/>
                  </a:cxn>
                  <a:cxn ang="0">
                    <a:pos x="connsiteX48" y="connsiteY48"/>
                  </a:cxn>
                  <a:cxn ang="0">
                    <a:pos x="connsiteX49" y="connsiteY49"/>
                  </a:cxn>
                  <a:cxn ang="0">
                    <a:pos x="connsiteX50" y="connsiteY50"/>
                  </a:cxn>
                  <a:cxn ang="0">
                    <a:pos x="connsiteX51" y="connsiteY51"/>
                  </a:cxn>
                  <a:cxn ang="0">
                    <a:pos x="connsiteX52" y="connsiteY52"/>
                  </a:cxn>
                  <a:cxn ang="0">
                    <a:pos x="connsiteX53" y="connsiteY53"/>
                  </a:cxn>
                  <a:cxn ang="0">
                    <a:pos x="connsiteX54" y="connsiteY54"/>
                  </a:cxn>
                  <a:cxn ang="0">
                    <a:pos x="connsiteX55" y="connsiteY55"/>
                  </a:cxn>
                  <a:cxn ang="0">
                    <a:pos x="connsiteX56" y="connsiteY56"/>
                  </a:cxn>
                  <a:cxn ang="0">
                    <a:pos x="connsiteX57" y="connsiteY57"/>
                  </a:cxn>
                  <a:cxn ang="0">
                    <a:pos x="connsiteX58" y="connsiteY58"/>
                  </a:cxn>
                  <a:cxn ang="0">
                    <a:pos x="connsiteX59" y="connsiteY59"/>
                  </a:cxn>
                  <a:cxn ang="0">
                    <a:pos x="connsiteX60" y="connsiteY60"/>
                  </a:cxn>
                  <a:cxn ang="0">
                    <a:pos x="connsiteX61" y="connsiteY61"/>
                  </a:cxn>
                  <a:cxn ang="0">
                    <a:pos x="connsiteX62" y="connsiteY62"/>
                  </a:cxn>
                  <a:cxn ang="0">
                    <a:pos x="connsiteX63" y="connsiteY63"/>
                  </a:cxn>
                  <a:cxn ang="0">
                    <a:pos x="connsiteX64" y="connsiteY64"/>
                  </a:cxn>
                  <a:cxn ang="0">
                    <a:pos x="connsiteX65" y="connsiteY65"/>
                  </a:cxn>
                  <a:cxn ang="0">
                    <a:pos x="connsiteX66" y="connsiteY66"/>
                  </a:cxn>
                  <a:cxn ang="0">
                    <a:pos x="connsiteX67" y="connsiteY67"/>
                  </a:cxn>
                  <a:cxn ang="0">
                    <a:pos x="connsiteX68" y="connsiteY68"/>
                  </a:cxn>
                  <a:cxn ang="0">
                    <a:pos x="connsiteX69" y="connsiteY69"/>
                  </a:cxn>
                  <a:cxn ang="0">
                    <a:pos x="connsiteX70" y="connsiteY70"/>
                  </a:cxn>
                  <a:cxn ang="0">
                    <a:pos x="connsiteX71" y="connsiteY71"/>
                  </a:cxn>
                  <a:cxn ang="0">
                    <a:pos x="connsiteX72" y="connsiteY72"/>
                  </a:cxn>
                  <a:cxn ang="0">
                    <a:pos x="connsiteX73" y="connsiteY73"/>
                  </a:cxn>
                </a:cxnLst>
                <a:rect l="l" t="t" r="r" b="b"/>
                <a:pathLst>
                  <a:path w="5848350" h="3686175">
                    <a:moveTo>
                      <a:pt x="152400" y="0"/>
                    </a:moveTo>
                    <a:lnTo>
                      <a:pt x="0" y="685800"/>
                    </a:lnTo>
                    <a:lnTo>
                      <a:pt x="28575" y="752475"/>
                    </a:lnTo>
                    <a:lnTo>
                      <a:pt x="104775" y="819150"/>
                    </a:lnTo>
                    <a:lnTo>
                      <a:pt x="123825" y="895350"/>
                    </a:lnTo>
                    <a:lnTo>
                      <a:pt x="142875" y="942975"/>
                    </a:lnTo>
                    <a:lnTo>
                      <a:pt x="142875" y="1009650"/>
                    </a:lnTo>
                    <a:lnTo>
                      <a:pt x="85725" y="1076325"/>
                    </a:lnTo>
                    <a:lnTo>
                      <a:pt x="104775" y="1143000"/>
                    </a:lnTo>
                    <a:lnTo>
                      <a:pt x="152400" y="1162050"/>
                    </a:lnTo>
                    <a:lnTo>
                      <a:pt x="180975" y="1238250"/>
                    </a:lnTo>
                    <a:lnTo>
                      <a:pt x="228600" y="1247775"/>
                    </a:lnTo>
                    <a:lnTo>
                      <a:pt x="247650" y="1314450"/>
                    </a:lnTo>
                    <a:lnTo>
                      <a:pt x="361950" y="1419225"/>
                    </a:lnTo>
                    <a:lnTo>
                      <a:pt x="323850" y="1476375"/>
                    </a:lnTo>
                    <a:lnTo>
                      <a:pt x="390525" y="1495425"/>
                    </a:lnTo>
                    <a:lnTo>
                      <a:pt x="352425" y="1533525"/>
                    </a:lnTo>
                    <a:lnTo>
                      <a:pt x="409575" y="1552575"/>
                    </a:lnTo>
                    <a:lnTo>
                      <a:pt x="381000" y="1638300"/>
                    </a:lnTo>
                    <a:lnTo>
                      <a:pt x="457200" y="1695450"/>
                    </a:lnTo>
                    <a:lnTo>
                      <a:pt x="533400" y="1724025"/>
                    </a:lnTo>
                    <a:lnTo>
                      <a:pt x="514350" y="1800225"/>
                    </a:lnTo>
                    <a:lnTo>
                      <a:pt x="571500" y="1781175"/>
                    </a:lnTo>
                    <a:lnTo>
                      <a:pt x="628650" y="1781175"/>
                    </a:lnTo>
                    <a:lnTo>
                      <a:pt x="628650" y="1895475"/>
                    </a:lnTo>
                    <a:lnTo>
                      <a:pt x="600075" y="1971675"/>
                    </a:lnTo>
                    <a:lnTo>
                      <a:pt x="561975" y="2085975"/>
                    </a:lnTo>
                    <a:lnTo>
                      <a:pt x="523875" y="2143125"/>
                    </a:lnTo>
                    <a:lnTo>
                      <a:pt x="495300" y="2190750"/>
                    </a:lnTo>
                    <a:lnTo>
                      <a:pt x="485775" y="2247900"/>
                    </a:lnTo>
                    <a:lnTo>
                      <a:pt x="533400" y="2352675"/>
                    </a:lnTo>
                    <a:lnTo>
                      <a:pt x="476250" y="2409825"/>
                    </a:lnTo>
                    <a:lnTo>
                      <a:pt x="381000" y="2447925"/>
                    </a:lnTo>
                    <a:lnTo>
                      <a:pt x="409575" y="2466975"/>
                    </a:lnTo>
                    <a:lnTo>
                      <a:pt x="409575" y="2552700"/>
                    </a:lnTo>
                    <a:lnTo>
                      <a:pt x="466725" y="2609850"/>
                    </a:lnTo>
                    <a:lnTo>
                      <a:pt x="533400" y="2581275"/>
                    </a:lnTo>
                    <a:lnTo>
                      <a:pt x="619125" y="2533650"/>
                    </a:lnTo>
                    <a:lnTo>
                      <a:pt x="666750" y="2476500"/>
                    </a:lnTo>
                    <a:lnTo>
                      <a:pt x="723900" y="2581275"/>
                    </a:lnTo>
                    <a:lnTo>
                      <a:pt x="762000" y="2638425"/>
                    </a:lnTo>
                    <a:lnTo>
                      <a:pt x="771525" y="2714625"/>
                    </a:lnTo>
                    <a:lnTo>
                      <a:pt x="781050" y="2867025"/>
                    </a:lnTo>
                    <a:lnTo>
                      <a:pt x="857250" y="2962275"/>
                    </a:lnTo>
                    <a:lnTo>
                      <a:pt x="885825" y="3019425"/>
                    </a:lnTo>
                    <a:lnTo>
                      <a:pt x="876300" y="3095625"/>
                    </a:lnTo>
                    <a:lnTo>
                      <a:pt x="857250" y="3143250"/>
                    </a:lnTo>
                    <a:lnTo>
                      <a:pt x="952500" y="3200400"/>
                    </a:lnTo>
                    <a:lnTo>
                      <a:pt x="1019175" y="3314700"/>
                    </a:lnTo>
                    <a:lnTo>
                      <a:pt x="1019175" y="3486150"/>
                    </a:lnTo>
                    <a:lnTo>
                      <a:pt x="1057275" y="3533775"/>
                    </a:lnTo>
                    <a:lnTo>
                      <a:pt x="1123950" y="3457575"/>
                    </a:lnTo>
                    <a:lnTo>
                      <a:pt x="1181100" y="3438525"/>
                    </a:lnTo>
                    <a:lnTo>
                      <a:pt x="1266825" y="3552825"/>
                    </a:lnTo>
                    <a:lnTo>
                      <a:pt x="1323975" y="3524250"/>
                    </a:lnTo>
                    <a:lnTo>
                      <a:pt x="1323975" y="3524250"/>
                    </a:lnTo>
                    <a:lnTo>
                      <a:pt x="1352550" y="3467100"/>
                    </a:lnTo>
                    <a:lnTo>
                      <a:pt x="1428750" y="3448050"/>
                    </a:lnTo>
                    <a:lnTo>
                      <a:pt x="1524000" y="3524250"/>
                    </a:lnTo>
                    <a:lnTo>
                      <a:pt x="1600200" y="3486150"/>
                    </a:lnTo>
                    <a:lnTo>
                      <a:pt x="1647825" y="3552825"/>
                    </a:lnTo>
                    <a:lnTo>
                      <a:pt x="1714500" y="3524250"/>
                    </a:lnTo>
                    <a:lnTo>
                      <a:pt x="1790700" y="3486150"/>
                    </a:lnTo>
                    <a:lnTo>
                      <a:pt x="1809750" y="3409950"/>
                    </a:lnTo>
                    <a:lnTo>
                      <a:pt x="1809750" y="3409950"/>
                    </a:lnTo>
                    <a:lnTo>
                      <a:pt x="1885950" y="3419475"/>
                    </a:lnTo>
                    <a:lnTo>
                      <a:pt x="1905000" y="3419475"/>
                    </a:lnTo>
                    <a:lnTo>
                      <a:pt x="1981200" y="3629025"/>
                    </a:lnTo>
                    <a:lnTo>
                      <a:pt x="2038350" y="3257550"/>
                    </a:lnTo>
                    <a:lnTo>
                      <a:pt x="5600700" y="3686175"/>
                    </a:lnTo>
                    <a:lnTo>
                      <a:pt x="5848350" y="876300"/>
                    </a:lnTo>
                    <a:lnTo>
                      <a:pt x="3038475" y="533400"/>
                    </a:lnTo>
                    <a:lnTo>
                      <a:pt x="1666875" y="323850"/>
                    </a:lnTo>
                    <a:lnTo>
                      <a:pt x="152400" y="0"/>
                    </a:lnTo>
                    <a:close/>
                  </a:path>
                </a:pathLst>
              </a:custGeom>
              <a:solidFill>
                <a:srgbClr val="D2D2D2"/>
              </a:solidFill>
              <a:ln w="28575"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en-US" sz="800">
                  <a:latin typeface="Arial" panose="020B0604020202020204" pitchFamily="34" charset="0"/>
                  <a:cs typeface="Arial" panose="020B0604020202020204" pitchFamily="34" charset="0"/>
                </a:endParaRPr>
              </a:p>
            </xdr:txBody>
          </xdr:sp>
          <xdr:sp macro="" textlink="">
            <xdr:nvSpPr>
              <xdr:cNvPr id="20" name="TextBox 19"/>
              <xdr:cNvSpPr txBox="1"/>
            </xdr:nvSpPr>
            <xdr:spPr>
              <a:xfrm>
                <a:off x="8727215" y="2542829"/>
                <a:ext cx="997985" cy="998222"/>
              </a:xfrm>
              <a:prstGeom prst="rect">
                <a:avLst/>
              </a:prstGeom>
              <a:grpFill/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ctr"/>
              <a:lstStyle/>
              <a:p>
                <a:pPr algn="ctr"/>
                <a:r>
                  <a:rPr lang="en-US" sz="800" b="1">
                    <a:latin typeface="Arial" panose="020B0604020202020204" pitchFamily="34" charset="0"/>
                    <a:cs typeface="Arial" panose="020B0604020202020204" pitchFamily="34" charset="0"/>
                  </a:rPr>
                  <a:t>MT</a:t>
                </a:r>
              </a:p>
            </xdr:txBody>
          </xdr:sp>
        </xdr:grpSp>
        <xdr:grpSp>
          <xdr:nvGrpSpPr>
            <xdr:cNvPr id="24" name="Group 23"/>
            <xdr:cNvGrpSpPr/>
          </xdr:nvGrpSpPr>
          <xdr:grpSpPr>
            <a:xfrm>
              <a:off x="7934325" y="4800600"/>
              <a:ext cx="3895725" cy="3209925"/>
              <a:chOff x="7934325" y="4800600"/>
              <a:chExt cx="3895725" cy="3209925"/>
            </a:xfrm>
            <a:grpFill/>
          </xdr:grpSpPr>
          <xdr:sp macro="" textlink="">
            <xdr:nvSpPr>
              <xdr:cNvPr id="22" name="Freeform 21"/>
              <xdr:cNvSpPr/>
            </xdr:nvSpPr>
            <xdr:spPr>
              <a:xfrm>
                <a:off x="7934325" y="4800600"/>
                <a:ext cx="3895725" cy="3209925"/>
              </a:xfrm>
              <a:custGeom>
                <a:avLst/>
                <a:gdLst>
                  <a:gd name="connsiteX0" fmla="*/ 514350 w 3895725"/>
                  <a:gd name="connsiteY0" fmla="*/ 0 h 3209925"/>
                  <a:gd name="connsiteX1" fmla="*/ 514350 w 3895725"/>
                  <a:gd name="connsiteY1" fmla="*/ 0 h 3209925"/>
                  <a:gd name="connsiteX2" fmla="*/ 209550 w 3895725"/>
                  <a:gd name="connsiteY2" fmla="*/ 2076450 h 3209925"/>
                  <a:gd name="connsiteX3" fmla="*/ 114300 w 3895725"/>
                  <a:gd name="connsiteY3" fmla="*/ 2143125 h 3209925"/>
                  <a:gd name="connsiteX4" fmla="*/ 0 w 3895725"/>
                  <a:gd name="connsiteY4" fmla="*/ 2743200 h 3209925"/>
                  <a:gd name="connsiteX5" fmla="*/ 1333500 w 3895725"/>
                  <a:gd name="connsiteY5" fmla="*/ 2933700 h 3209925"/>
                  <a:gd name="connsiteX6" fmla="*/ 2819400 w 3895725"/>
                  <a:gd name="connsiteY6" fmla="*/ 3105150 h 3209925"/>
                  <a:gd name="connsiteX7" fmla="*/ 3686175 w 3895725"/>
                  <a:gd name="connsiteY7" fmla="*/ 3209925 h 3209925"/>
                  <a:gd name="connsiteX8" fmla="*/ 3895725 w 3895725"/>
                  <a:gd name="connsiteY8" fmla="*/ 447675 h 3209925"/>
                  <a:gd name="connsiteX9" fmla="*/ 514350 w 3895725"/>
                  <a:gd name="connsiteY9" fmla="*/ 0 h 3209925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  <a:cxn ang="0">
                    <a:pos x="connsiteX2" y="connsiteY2"/>
                  </a:cxn>
                  <a:cxn ang="0">
                    <a:pos x="connsiteX3" y="connsiteY3"/>
                  </a:cxn>
                  <a:cxn ang="0">
                    <a:pos x="connsiteX4" y="connsiteY4"/>
                  </a:cxn>
                  <a:cxn ang="0">
                    <a:pos x="connsiteX5" y="connsiteY5"/>
                  </a:cxn>
                  <a:cxn ang="0">
                    <a:pos x="connsiteX6" y="connsiteY6"/>
                  </a:cxn>
                  <a:cxn ang="0">
                    <a:pos x="connsiteX7" y="connsiteY7"/>
                  </a:cxn>
                  <a:cxn ang="0">
                    <a:pos x="connsiteX8" y="connsiteY8"/>
                  </a:cxn>
                  <a:cxn ang="0">
                    <a:pos x="connsiteX9" y="connsiteY9"/>
                  </a:cxn>
                </a:cxnLst>
                <a:rect l="l" t="t" r="r" b="b"/>
                <a:pathLst>
                  <a:path w="3895725" h="3209925">
                    <a:moveTo>
                      <a:pt x="514350" y="0"/>
                    </a:moveTo>
                    <a:lnTo>
                      <a:pt x="514350" y="0"/>
                    </a:lnTo>
                    <a:lnTo>
                      <a:pt x="209550" y="2076450"/>
                    </a:lnTo>
                    <a:lnTo>
                      <a:pt x="114300" y="2143125"/>
                    </a:lnTo>
                    <a:lnTo>
                      <a:pt x="0" y="2743200"/>
                    </a:lnTo>
                    <a:lnTo>
                      <a:pt x="1333500" y="2933700"/>
                    </a:lnTo>
                    <a:lnTo>
                      <a:pt x="2819400" y="3105150"/>
                    </a:lnTo>
                    <a:lnTo>
                      <a:pt x="3686175" y="3209925"/>
                    </a:lnTo>
                    <a:lnTo>
                      <a:pt x="3895725" y="447675"/>
                    </a:lnTo>
                    <a:lnTo>
                      <a:pt x="514350" y="0"/>
                    </a:lnTo>
                    <a:close/>
                  </a:path>
                </a:pathLst>
              </a:custGeom>
              <a:solidFill>
                <a:srgbClr val="D2D2D2"/>
              </a:solidFill>
              <a:ln w="28575">
                <a:noFill/>
              </a:ln>
              <a:effectLst/>
              <a:extLst>
                <a:ext uri="{AF507438-7753-43E0-B8FC-AC1667EBCBE1}">
                  <a14:hiddenEffects xmlns:a14="http://schemas.microsoft.com/office/drawing/2010/main">
                    <a:effectLst>
                      <a:outerShdw blurRad="50800" dist="38076" dir="8099984" sx="105000" sy="105000" rotWithShape="0">
                        <a:srgbClr val="000000">
                          <a:alpha val="40000"/>
                        </a:srgbClr>
                      </a:outerShdw>
                    </a:effectLst>
                  </a14:hiddenEffects>
                </a:ext>
              </a:extLst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en-US" sz="800">
                  <a:latin typeface="Arial" panose="020B0604020202020204" pitchFamily="34" charset="0"/>
                  <a:cs typeface="Arial" panose="020B0604020202020204" pitchFamily="34" charset="0"/>
                </a:endParaRPr>
              </a:p>
            </xdr:txBody>
          </xdr:sp>
          <xdr:sp macro="" textlink="">
            <xdr:nvSpPr>
              <xdr:cNvPr id="23" name="TextBox 22"/>
              <xdr:cNvSpPr txBox="1"/>
            </xdr:nvSpPr>
            <xdr:spPr>
              <a:xfrm>
                <a:off x="9352459" y="5289639"/>
                <a:ext cx="997985" cy="998222"/>
              </a:xfrm>
              <a:prstGeom prst="rect">
                <a:avLst/>
              </a:prstGeom>
              <a:grpFill/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ctr"/>
              <a:lstStyle/>
              <a:p>
                <a:pPr algn="ctr"/>
                <a:r>
                  <a:rPr lang="en-US" sz="800" b="1">
                    <a:latin typeface="Arial" panose="020B0604020202020204" pitchFamily="34" charset="0"/>
                    <a:cs typeface="Arial" panose="020B0604020202020204" pitchFamily="34" charset="0"/>
                  </a:rPr>
                  <a:t>WY</a:t>
                </a:r>
              </a:p>
            </xdr:txBody>
          </xdr:sp>
        </xdr:grpSp>
        <xdr:grpSp>
          <xdr:nvGrpSpPr>
            <xdr:cNvPr id="27" name="Group 26"/>
            <xdr:cNvGrpSpPr/>
          </xdr:nvGrpSpPr>
          <xdr:grpSpPr>
            <a:xfrm>
              <a:off x="12087225" y="2276475"/>
              <a:ext cx="3619500" cy="2343150"/>
              <a:chOff x="12087225" y="2276475"/>
              <a:chExt cx="3619500" cy="2343150"/>
            </a:xfrm>
            <a:grpFill/>
          </xdr:grpSpPr>
          <xdr:sp macro="" textlink="">
            <xdr:nvSpPr>
              <xdr:cNvPr id="25" name="Freeform 24"/>
              <xdr:cNvSpPr/>
            </xdr:nvSpPr>
            <xdr:spPr>
              <a:xfrm>
                <a:off x="12087225" y="2276475"/>
                <a:ext cx="3619500" cy="2343150"/>
              </a:xfrm>
              <a:custGeom>
                <a:avLst/>
                <a:gdLst>
                  <a:gd name="connsiteX0" fmla="*/ 200025 w 3619500"/>
                  <a:gd name="connsiteY0" fmla="*/ 0 h 2343150"/>
                  <a:gd name="connsiteX1" fmla="*/ 0 w 3619500"/>
                  <a:gd name="connsiteY1" fmla="*/ 2171700 h 2343150"/>
                  <a:gd name="connsiteX2" fmla="*/ 1657350 w 3619500"/>
                  <a:gd name="connsiteY2" fmla="*/ 2286000 h 2343150"/>
                  <a:gd name="connsiteX3" fmla="*/ 3619500 w 3619500"/>
                  <a:gd name="connsiteY3" fmla="*/ 2343150 h 2343150"/>
                  <a:gd name="connsiteX4" fmla="*/ 3619500 w 3619500"/>
                  <a:gd name="connsiteY4" fmla="*/ 2228850 h 2343150"/>
                  <a:gd name="connsiteX5" fmla="*/ 3619500 w 3619500"/>
                  <a:gd name="connsiteY5" fmla="*/ 2152650 h 2343150"/>
                  <a:gd name="connsiteX6" fmla="*/ 3552825 w 3619500"/>
                  <a:gd name="connsiteY6" fmla="*/ 2019300 h 2343150"/>
                  <a:gd name="connsiteX7" fmla="*/ 3524250 w 3619500"/>
                  <a:gd name="connsiteY7" fmla="*/ 1952625 h 2343150"/>
                  <a:gd name="connsiteX8" fmla="*/ 3524250 w 3619500"/>
                  <a:gd name="connsiteY8" fmla="*/ 1895475 h 2343150"/>
                  <a:gd name="connsiteX9" fmla="*/ 3486150 w 3619500"/>
                  <a:gd name="connsiteY9" fmla="*/ 1847850 h 2343150"/>
                  <a:gd name="connsiteX10" fmla="*/ 3533775 w 3619500"/>
                  <a:gd name="connsiteY10" fmla="*/ 1771650 h 2343150"/>
                  <a:gd name="connsiteX11" fmla="*/ 3505200 w 3619500"/>
                  <a:gd name="connsiteY11" fmla="*/ 1724025 h 2343150"/>
                  <a:gd name="connsiteX12" fmla="*/ 3543300 w 3619500"/>
                  <a:gd name="connsiteY12" fmla="*/ 1666875 h 2343150"/>
                  <a:gd name="connsiteX13" fmla="*/ 3486150 w 3619500"/>
                  <a:gd name="connsiteY13" fmla="*/ 1609725 h 2343150"/>
                  <a:gd name="connsiteX14" fmla="*/ 3495675 w 3619500"/>
                  <a:gd name="connsiteY14" fmla="*/ 1485900 h 2343150"/>
                  <a:gd name="connsiteX15" fmla="*/ 3505200 w 3619500"/>
                  <a:gd name="connsiteY15" fmla="*/ 1409700 h 2343150"/>
                  <a:gd name="connsiteX16" fmla="*/ 3486150 w 3619500"/>
                  <a:gd name="connsiteY16" fmla="*/ 1343025 h 2343150"/>
                  <a:gd name="connsiteX17" fmla="*/ 3486150 w 3619500"/>
                  <a:gd name="connsiteY17" fmla="*/ 1257300 h 2343150"/>
                  <a:gd name="connsiteX18" fmla="*/ 3505200 w 3619500"/>
                  <a:gd name="connsiteY18" fmla="*/ 1190625 h 2343150"/>
                  <a:gd name="connsiteX19" fmla="*/ 3467100 w 3619500"/>
                  <a:gd name="connsiteY19" fmla="*/ 1095375 h 2343150"/>
                  <a:gd name="connsiteX20" fmla="*/ 3438525 w 3619500"/>
                  <a:gd name="connsiteY20" fmla="*/ 1028700 h 2343150"/>
                  <a:gd name="connsiteX21" fmla="*/ 3409950 w 3619500"/>
                  <a:gd name="connsiteY21" fmla="*/ 971550 h 2343150"/>
                  <a:gd name="connsiteX22" fmla="*/ 3381375 w 3619500"/>
                  <a:gd name="connsiteY22" fmla="*/ 895350 h 2343150"/>
                  <a:gd name="connsiteX23" fmla="*/ 3381375 w 3619500"/>
                  <a:gd name="connsiteY23" fmla="*/ 847725 h 2343150"/>
                  <a:gd name="connsiteX24" fmla="*/ 3362325 w 3619500"/>
                  <a:gd name="connsiteY24" fmla="*/ 809625 h 2343150"/>
                  <a:gd name="connsiteX25" fmla="*/ 3362325 w 3619500"/>
                  <a:gd name="connsiteY25" fmla="*/ 742950 h 2343150"/>
                  <a:gd name="connsiteX26" fmla="*/ 3362325 w 3619500"/>
                  <a:gd name="connsiteY26" fmla="*/ 609600 h 2343150"/>
                  <a:gd name="connsiteX27" fmla="*/ 3362325 w 3619500"/>
                  <a:gd name="connsiteY27" fmla="*/ 533400 h 2343150"/>
                  <a:gd name="connsiteX28" fmla="*/ 3343275 w 3619500"/>
                  <a:gd name="connsiteY28" fmla="*/ 457200 h 2343150"/>
                  <a:gd name="connsiteX29" fmla="*/ 3362325 w 3619500"/>
                  <a:gd name="connsiteY29" fmla="*/ 381000 h 2343150"/>
                  <a:gd name="connsiteX30" fmla="*/ 3362325 w 3619500"/>
                  <a:gd name="connsiteY30" fmla="*/ 314325 h 2343150"/>
                  <a:gd name="connsiteX31" fmla="*/ 3333750 w 3619500"/>
                  <a:gd name="connsiteY31" fmla="*/ 285750 h 2343150"/>
                  <a:gd name="connsiteX32" fmla="*/ 3333750 w 3619500"/>
                  <a:gd name="connsiteY32" fmla="*/ 228600 h 2343150"/>
                  <a:gd name="connsiteX33" fmla="*/ 3295650 w 3619500"/>
                  <a:gd name="connsiteY33" fmla="*/ 161925 h 2343150"/>
                  <a:gd name="connsiteX34" fmla="*/ 2038350 w 3619500"/>
                  <a:gd name="connsiteY34" fmla="*/ 133350 h 2343150"/>
                  <a:gd name="connsiteX35" fmla="*/ 1181100 w 3619500"/>
                  <a:gd name="connsiteY35" fmla="*/ 104775 h 2343150"/>
                  <a:gd name="connsiteX36" fmla="*/ 200025 w 3619500"/>
                  <a:gd name="connsiteY36" fmla="*/ 0 h 2343150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  <a:cxn ang="0">
                    <a:pos x="connsiteX2" y="connsiteY2"/>
                  </a:cxn>
                  <a:cxn ang="0">
                    <a:pos x="connsiteX3" y="connsiteY3"/>
                  </a:cxn>
                  <a:cxn ang="0">
                    <a:pos x="connsiteX4" y="connsiteY4"/>
                  </a:cxn>
                  <a:cxn ang="0">
                    <a:pos x="connsiteX5" y="connsiteY5"/>
                  </a:cxn>
                  <a:cxn ang="0">
                    <a:pos x="connsiteX6" y="connsiteY6"/>
                  </a:cxn>
                  <a:cxn ang="0">
                    <a:pos x="connsiteX7" y="connsiteY7"/>
                  </a:cxn>
                  <a:cxn ang="0">
                    <a:pos x="connsiteX8" y="connsiteY8"/>
                  </a:cxn>
                  <a:cxn ang="0">
                    <a:pos x="connsiteX9" y="connsiteY9"/>
                  </a:cxn>
                  <a:cxn ang="0">
                    <a:pos x="connsiteX10" y="connsiteY10"/>
                  </a:cxn>
                  <a:cxn ang="0">
                    <a:pos x="connsiteX11" y="connsiteY11"/>
                  </a:cxn>
                  <a:cxn ang="0">
                    <a:pos x="connsiteX12" y="connsiteY12"/>
                  </a:cxn>
                  <a:cxn ang="0">
                    <a:pos x="connsiteX13" y="connsiteY13"/>
                  </a:cxn>
                  <a:cxn ang="0">
                    <a:pos x="connsiteX14" y="connsiteY14"/>
                  </a:cxn>
                  <a:cxn ang="0">
                    <a:pos x="connsiteX15" y="connsiteY15"/>
                  </a:cxn>
                  <a:cxn ang="0">
                    <a:pos x="connsiteX16" y="connsiteY16"/>
                  </a:cxn>
                  <a:cxn ang="0">
                    <a:pos x="connsiteX17" y="connsiteY17"/>
                  </a:cxn>
                  <a:cxn ang="0">
                    <a:pos x="connsiteX18" y="connsiteY18"/>
                  </a:cxn>
                  <a:cxn ang="0">
                    <a:pos x="connsiteX19" y="connsiteY19"/>
                  </a:cxn>
                  <a:cxn ang="0">
                    <a:pos x="connsiteX20" y="connsiteY20"/>
                  </a:cxn>
                  <a:cxn ang="0">
                    <a:pos x="connsiteX21" y="connsiteY21"/>
                  </a:cxn>
                  <a:cxn ang="0">
                    <a:pos x="connsiteX22" y="connsiteY22"/>
                  </a:cxn>
                  <a:cxn ang="0">
                    <a:pos x="connsiteX23" y="connsiteY23"/>
                  </a:cxn>
                  <a:cxn ang="0">
                    <a:pos x="connsiteX24" y="connsiteY24"/>
                  </a:cxn>
                  <a:cxn ang="0">
                    <a:pos x="connsiteX25" y="connsiteY25"/>
                  </a:cxn>
                  <a:cxn ang="0">
                    <a:pos x="connsiteX26" y="connsiteY26"/>
                  </a:cxn>
                  <a:cxn ang="0">
                    <a:pos x="connsiteX27" y="connsiteY27"/>
                  </a:cxn>
                  <a:cxn ang="0">
                    <a:pos x="connsiteX28" y="connsiteY28"/>
                  </a:cxn>
                  <a:cxn ang="0">
                    <a:pos x="connsiteX29" y="connsiteY29"/>
                  </a:cxn>
                  <a:cxn ang="0">
                    <a:pos x="connsiteX30" y="connsiteY30"/>
                  </a:cxn>
                  <a:cxn ang="0">
                    <a:pos x="connsiteX31" y="connsiteY31"/>
                  </a:cxn>
                  <a:cxn ang="0">
                    <a:pos x="connsiteX32" y="connsiteY32"/>
                  </a:cxn>
                  <a:cxn ang="0">
                    <a:pos x="connsiteX33" y="connsiteY33"/>
                  </a:cxn>
                  <a:cxn ang="0">
                    <a:pos x="connsiteX34" y="connsiteY34"/>
                  </a:cxn>
                  <a:cxn ang="0">
                    <a:pos x="connsiteX35" y="connsiteY35"/>
                  </a:cxn>
                  <a:cxn ang="0">
                    <a:pos x="connsiteX36" y="connsiteY36"/>
                  </a:cxn>
                </a:cxnLst>
                <a:rect l="l" t="t" r="r" b="b"/>
                <a:pathLst>
                  <a:path w="3619500" h="2343150">
                    <a:moveTo>
                      <a:pt x="200025" y="0"/>
                    </a:moveTo>
                    <a:lnTo>
                      <a:pt x="0" y="2171700"/>
                    </a:lnTo>
                    <a:lnTo>
                      <a:pt x="1657350" y="2286000"/>
                    </a:lnTo>
                    <a:lnTo>
                      <a:pt x="3619500" y="2343150"/>
                    </a:lnTo>
                    <a:lnTo>
                      <a:pt x="3619500" y="2228850"/>
                    </a:lnTo>
                    <a:lnTo>
                      <a:pt x="3619500" y="2152650"/>
                    </a:lnTo>
                    <a:lnTo>
                      <a:pt x="3552825" y="2019300"/>
                    </a:lnTo>
                    <a:lnTo>
                      <a:pt x="3524250" y="1952625"/>
                    </a:lnTo>
                    <a:lnTo>
                      <a:pt x="3524250" y="1895475"/>
                    </a:lnTo>
                    <a:lnTo>
                      <a:pt x="3486150" y="1847850"/>
                    </a:lnTo>
                    <a:lnTo>
                      <a:pt x="3533775" y="1771650"/>
                    </a:lnTo>
                    <a:lnTo>
                      <a:pt x="3505200" y="1724025"/>
                    </a:lnTo>
                    <a:lnTo>
                      <a:pt x="3543300" y="1666875"/>
                    </a:lnTo>
                    <a:lnTo>
                      <a:pt x="3486150" y="1609725"/>
                    </a:lnTo>
                    <a:lnTo>
                      <a:pt x="3495675" y="1485900"/>
                    </a:lnTo>
                    <a:lnTo>
                      <a:pt x="3505200" y="1409700"/>
                    </a:lnTo>
                    <a:lnTo>
                      <a:pt x="3486150" y="1343025"/>
                    </a:lnTo>
                    <a:lnTo>
                      <a:pt x="3486150" y="1257300"/>
                    </a:lnTo>
                    <a:lnTo>
                      <a:pt x="3505200" y="1190625"/>
                    </a:lnTo>
                    <a:lnTo>
                      <a:pt x="3467100" y="1095375"/>
                    </a:lnTo>
                    <a:lnTo>
                      <a:pt x="3438525" y="1028700"/>
                    </a:lnTo>
                    <a:lnTo>
                      <a:pt x="3409950" y="971550"/>
                    </a:lnTo>
                    <a:lnTo>
                      <a:pt x="3381375" y="895350"/>
                    </a:lnTo>
                    <a:lnTo>
                      <a:pt x="3381375" y="847725"/>
                    </a:lnTo>
                    <a:lnTo>
                      <a:pt x="3362325" y="809625"/>
                    </a:lnTo>
                    <a:lnTo>
                      <a:pt x="3362325" y="742950"/>
                    </a:lnTo>
                    <a:lnTo>
                      <a:pt x="3362325" y="609600"/>
                    </a:lnTo>
                    <a:lnTo>
                      <a:pt x="3362325" y="533400"/>
                    </a:lnTo>
                    <a:lnTo>
                      <a:pt x="3343275" y="457200"/>
                    </a:lnTo>
                    <a:lnTo>
                      <a:pt x="3362325" y="381000"/>
                    </a:lnTo>
                    <a:lnTo>
                      <a:pt x="3362325" y="314325"/>
                    </a:lnTo>
                    <a:lnTo>
                      <a:pt x="3333750" y="285750"/>
                    </a:lnTo>
                    <a:lnTo>
                      <a:pt x="3333750" y="228600"/>
                    </a:lnTo>
                    <a:lnTo>
                      <a:pt x="3295650" y="161925"/>
                    </a:lnTo>
                    <a:lnTo>
                      <a:pt x="2038350" y="133350"/>
                    </a:lnTo>
                    <a:lnTo>
                      <a:pt x="1181100" y="104775"/>
                    </a:lnTo>
                    <a:lnTo>
                      <a:pt x="200025" y="0"/>
                    </a:lnTo>
                    <a:close/>
                  </a:path>
                </a:pathLst>
              </a:custGeom>
              <a:solidFill>
                <a:srgbClr val="D2D2D2"/>
              </a:solidFill>
              <a:ln w="28575"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en-US" sz="800">
                  <a:latin typeface="Arial" panose="020B0604020202020204" pitchFamily="34" charset="0"/>
                  <a:cs typeface="Arial" panose="020B0604020202020204" pitchFamily="34" charset="0"/>
                </a:endParaRPr>
              </a:p>
            </xdr:txBody>
          </xdr:sp>
          <xdr:sp macro="" textlink="">
            <xdr:nvSpPr>
              <xdr:cNvPr id="26" name="TextBox 25"/>
              <xdr:cNvSpPr txBox="1"/>
            </xdr:nvSpPr>
            <xdr:spPr>
              <a:xfrm>
                <a:off x="13373719" y="2903098"/>
                <a:ext cx="997985" cy="998222"/>
              </a:xfrm>
              <a:prstGeom prst="rect">
                <a:avLst/>
              </a:prstGeom>
              <a:grpFill/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ctr"/>
              <a:lstStyle/>
              <a:p>
                <a:pPr algn="ctr"/>
                <a:r>
                  <a:rPr lang="en-US" sz="800" b="1">
                    <a:latin typeface="Arial" panose="020B0604020202020204" pitchFamily="34" charset="0"/>
                    <a:cs typeface="Arial" panose="020B0604020202020204" pitchFamily="34" charset="0"/>
                  </a:rPr>
                  <a:t>ND</a:t>
                </a:r>
              </a:p>
            </xdr:txBody>
          </xdr:sp>
        </xdr:grpSp>
        <xdr:grpSp>
          <xdr:nvGrpSpPr>
            <xdr:cNvPr id="30" name="Group 29"/>
            <xdr:cNvGrpSpPr/>
          </xdr:nvGrpSpPr>
          <xdr:grpSpPr>
            <a:xfrm>
              <a:off x="11858625" y="4562475"/>
              <a:ext cx="3933825" cy="2371725"/>
              <a:chOff x="11858625" y="4562475"/>
              <a:chExt cx="3933825" cy="2371725"/>
            </a:xfrm>
            <a:grpFill/>
          </xdr:grpSpPr>
          <xdr:sp macro="" textlink="">
            <xdr:nvSpPr>
              <xdr:cNvPr id="28" name="Freeform 27"/>
              <xdr:cNvSpPr/>
            </xdr:nvSpPr>
            <xdr:spPr>
              <a:xfrm>
                <a:off x="11858625" y="4562475"/>
                <a:ext cx="3933825" cy="2371725"/>
              </a:xfrm>
              <a:custGeom>
                <a:avLst/>
                <a:gdLst>
                  <a:gd name="connsiteX0" fmla="*/ 228600 w 3933825"/>
                  <a:gd name="connsiteY0" fmla="*/ 0 h 2371725"/>
                  <a:gd name="connsiteX1" fmla="*/ 200025 w 3933825"/>
                  <a:gd name="connsiteY1" fmla="*/ 609600 h 2371725"/>
                  <a:gd name="connsiteX2" fmla="*/ 104775 w 3933825"/>
                  <a:gd name="connsiteY2" fmla="*/ 676275 h 2371725"/>
                  <a:gd name="connsiteX3" fmla="*/ 66675 w 3933825"/>
                  <a:gd name="connsiteY3" fmla="*/ 1162050 h 2371725"/>
                  <a:gd name="connsiteX4" fmla="*/ 66675 w 3933825"/>
                  <a:gd name="connsiteY4" fmla="*/ 1428750 h 2371725"/>
                  <a:gd name="connsiteX5" fmla="*/ 19050 w 3933825"/>
                  <a:gd name="connsiteY5" fmla="*/ 1638300 h 2371725"/>
                  <a:gd name="connsiteX6" fmla="*/ 9525 w 3933825"/>
                  <a:gd name="connsiteY6" fmla="*/ 1771650 h 2371725"/>
                  <a:gd name="connsiteX7" fmla="*/ 0 w 3933825"/>
                  <a:gd name="connsiteY7" fmla="*/ 1895475 h 2371725"/>
                  <a:gd name="connsiteX8" fmla="*/ 0 w 3933825"/>
                  <a:gd name="connsiteY8" fmla="*/ 1933575 h 2371725"/>
                  <a:gd name="connsiteX9" fmla="*/ 1285875 w 3933825"/>
                  <a:gd name="connsiteY9" fmla="*/ 2038350 h 2371725"/>
                  <a:gd name="connsiteX10" fmla="*/ 1400175 w 3933825"/>
                  <a:gd name="connsiteY10" fmla="*/ 2066925 h 2371725"/>
                  <a:gd name="connsiteX11" fmla="*/ 1533525 w 3933825"/>
                  <a:gd name="connsiteY11" fmla="*/ 2057400 h 2371725"/>
                  <a:gd name="connsiteX12" fmla="*/ 1914525 w 3933825"/>
                  <a:gd name="connsiteY12" fmla="*/ 2057400 h 2371725"/>
                  <a:gd name="connsiteX13" fmla="*/ 2124075 w 3933825"/>
                  <a:gd name="connsiteY13" fmla="*/ 2085975 h 2371725"/>
                  <a:gd name="connsiteX14" fmla="*/ 2352675 w 3933825"/>
                  <a:gd name="connsiteY14" fmla="*/ 2076450 h 2371725"/>
                  <a:gd name="connsiteX15" fmla="*/ 2533650 w 3933825"/>
                  <a:gd name="connsiteY15" fmla="*/ 2095500 h 2371725"/>
                  <a:gd name="connsiteX16" fmla="*/ 2714625 w 3933825"/>
                  <a:gd name="connsiteY16" fmla="*/ 2085975 h 2371725"/>
                  <a:gd name="connsiteX17" fmla="*/ 2790825 w 3933825"/>
                  <a:gd name="connsiteY17" fmla="*/ 2133600 h 2371725"/>
                  <a:gd name="connsiteX18" fmla="*/ 2790825 w 3933825"/>
                  <a:gd name="connsiteY18" fmla="*/ 2133600 h 2371725"/>
                  <a:gd name="connsiteX19" fmla="*/ 2952750 w 3933825"/>
                  <a:gd name="connsiteY19" fmla="*/ 2105025 h 2371725"/>
                  <a:gd name="connsiteX20" fmla="*/ 3105150 w 3933825"/>
                  <a:gd name="connsiteY20" fmla="*/ 2247900 h 2371725"/>
                  <a:gd name="connsiteX21" fmla="*/ 3190875 w 3933825"/>
                  <a:gd name="connsiteY21" fmla="*/ 2257425 h 2371725"/>
                  <a:gd name="connsiteX22" fmla="*/ 3219450 w 3933825"/>
                  <a:gd name="connsiteY22" fmla="*/ 2209800 h 2371725"/>
                  <a:gd name="connsiteX23" fmla="*/ 3362325 w 3933825"/>
                  <a:gd name="connsiteY23" fmla="*/ 2200275 h 2371725"/>
                  <a:gd name="connsiteX24" fmla="*/ 3562350 w 3933825"/>
                  <a:gd name="connsiteY24" fmla="*/ 2200275 h 2371725"/>
                  <a:gd name="connsiteX25" fmla="*/ 3638550 w 3933825"/>
                  <a:gd name="connsiteY25" fmla="*/ 2228850 h 2371725"/>
                  <a:gd name="connsiteX26" fmla="*/ 3714750 w 3933825"/>
                  <a:gd name="connsiteY26" fmla="*/ 2324100 h 2371725"/>
                  <a:gd name="connsiteX27" fmla="*/ 3819525 w 3933825"/>
                  <a:gd name="connsiteY27" fmla="*/ 2324100 h 2371725"/>
                  <a:gd name="connsiteX28" fmla="*/ 3876675 w 3933825"/>
                  <a:gd name="connsiteY28" fmla="*/ 2371725 h 2371725"/>
                  <a:gd name="connsiteX29" fmla="*/ 3914775 w 3933825"/>
                  <a:gd name="connsiteY29" fmla="*/ 2209800 h 2371725"/>
                  <a:gd name="connsiteX30" fmla="*/ 3914775 w 3933825"/>
                  <a:gd name="connsiteY30" fmla="*/ 2152650 h 2371725"/>
                  <a:gd name="connsiteX31" fmla="*/ 3933825 w 3933825"/>
                  <a:gd name="connsiteY31" fmla="*/ 2047875 h 2371725"/>
                  <a:gd name="connsiteX32" fmla="*/ 3867150 w 3933825"/>
                  <a:gd name="connsiteY32" fmla="*/ 2009775 h 2371725"/>
                  <a:gd name="connsiteX33" fmla="*/ 3914775 w 3933825"/>
                  <a:gd name="connsiteY33" fmla="*/ 1971675 h 2371725"/>
                  <a:gd name="connsiteX34" fmla="*/ 3924300 w 3933825"/>
                  <a:gd name="connsiteY34" fmla="*/ 1924050 h 2371725"/>
                  <a:gd name="connsiteX35" fmla="*/ 3886200 w 3933825"/>
                  <a:gd name="connsiteY35" fmla="*/ 1924050 h 2371725"/>
                  <a:gd name="connsiteX36" fmla="*/ 3867150 w 3933825"/>
                  <a:gd name="connsiteY36" fmla="*/ 1847850 h 2371725"/>
                  <a:gd name="connsiteX37" fmla="*/ 3876675 w 3933825"/>
                  <a:gd name="connsiteY37" fmla="*/ 1762125 h 2371725"/>
                  <a:gd name="connsiteX38" fmla="*/ 3895725 w 3933825"/>
                  <a:gd name="connsiteY38" fmla="*/ 1666875 h 2371725"/>
                  <a:gd name="connsiteX39" fmla="*/ 3895725 w 3933825"/>
                  <a:gd name="connsiteY39" fmla="*/ 1133475 h 2371725"/>
                  <a:gd name="connsiteX40" fmla="*/ 3895725 w 3933825"/>
                  <a:gd name="connsiteY40" fmla="*/ 914400 h 2371725"/>
                  <a:gd name="connsiteX41" fmla="*/ 3905250 w 3933825"/>
                  <a:gd name="connsiteY41" fmla="*/ 590550 h 2371725"/>
                  <a:gd name="connsiteX42" fmla="*/ 3867150 w 3933825"/>
                  <a:gd name="connsiteY42" fmla="*/ 542925 h 2371725"/>
                  <a:gd name="connsiteX43" fmla="*/ 3771900 w 3933825"/>
                  <a:gd name="connsiteY43" fmla="*/ 476250 h 2371725"/>
                  <a:gd name="connsiteX44" fmla="*/ 3705225 w 3933825"/>
                  <a:gd name="connsiteY44" fmla="*/ 409575 h 2371725"/>
                  <a:gd name="connsiteX45" fmla="*/ 3695700 w 3933825"/>
                  <a:gd name="connsiteY45" fmla="*/ 314325 h 2371725"/>
                  <a:gd name="connsiteX46" fmla="*/ 3705225 w 3933825"/>
                  <a:gd name="connsiteY46" fmla="*/ 219075 h 2371725"/>
                  <a:gd name="connsiteX47" fmla="*/ 3800475 w 3933825"/>
                  <a:gd name="connsiteY47" fmla="*/ 152400 h 2371725"/>
                  <a:gd name="connsiteX48" fmla="*/ 3067050 w 3933825"/>
                  <a:gd name="connsiteY48" fmla="*/ 171450 h 2371725"/>
                  <a:gd name="connsiteX49" fmla="*/ 2828925 w 3933825"/>
                  <a:gd name="connsiteY49" fmla="*/ 161925 h 2371725"/>
                  <a:gd name="connsiteX50" fmla="*/ 2543175 w 3933825"/>
                  <a:gd name="connsiteY50" fmla="*/ 152400 h 2371725"/>
                  <a:gd name="connsiteX51" fmla="*/ 2124075 w 3933825"/>
                  <a:gd name="connsiteY51" fmla="*/ 114300 h 2371725"/>
                  <a:gd name="connsiteX52" fmla="*/ 1981200 w 3933825"/>
                  <a:gd name="connsiteY52" fmla="*/ 114300 h 2371725"/>
                  <a:gd name="connsiteX53" fmla="*/ 1733550 w 3933825"/>
                  <a:gd name="connsiteY53" fmla="*/ 104775 h 2371725"/>
                  <a:gd name="connsiteX54" fmla="*/ 1409700 w 3933825"/>
                  <a:gd name="connsiteY54" fmla="*/ 85725 h 2371725"/>
                  <a:gd name="connsiteX55" fmla="*/ 1085850 w 3933825"/>
                  <a:gd name="connsiteY55" fmla="*/ 85725 h 2371725"/>
                  <a:gd name="connsiteX56" fmla="*/ 752475 w 3933825"/>
                  <a:gd name="connsiteY56" fmla="*/ 66675 h 2371725"/>
                  <a:gd name="connsiteX57" fmla="*/ 381000 w 3933825"/>
                  <a:gd name="connsiteY57" fmla="*/ 19050 h 2371725"/>
                  <a:gd name="connsiteX58" fmla="*/ 228600 w 3933825"/>
                  <a:gd name="connsiteY58" fmla="*/ 0 h 2371725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  <a:cxn ang="0">
                    <a:pos x="connsiteX2" y="connsiteY2"/>
                  </a:cxn>
                  <a:cxn ang="0">
                    <a:pos x="connsiteX3" y="connsiteY3"/>
                  </a:cxn>
                  <a:cxn ang="0">
                    <a:pos x="connsiteX4" y="connsiteY4"/>
                  </a:cxn>
                  <a:cxn ang="0">
                    <a:pos x="connsiteX5" y="connsiteY5"/>
                  </a:cxn>
                  <a:cxn ang="0">
                    <a:pos x="connsiteX6" y="connsiteY6"/>
                  </a:cxn>
                  <a:cxn ang="0">
                    <a:pos x="connsiteX7" y="connsiteY7"/>
                  </a:cxn>
                  <a:cxn ang="0">
                    <a:pos x="connsiteX8" y="connsiteY8"/>
                  </a:cxn>
                  <a:cxn ang="0">
                    <a:pos x="connsiteX9" y="connsiteY9"/>
                  </a:cxn>
                  <a:cxn ang="0">
                    <a:pos x="connsiteX10" y="connsiteY10"/>
                  </a:cxn>
                  <a:cxn ang="0">
                    <a:pos x="connsiteX11" y="connsiteY11"/>
                  </a:cxn>
                  <a:cxn ang="0">
                    <a:pos x="connsiteX12" y="connsiteY12"/>
                  </a:cxn>
                  <a:cxn ang="0">
                    <a:pos x="connsiteX13" y="connsiteY13"/>
                  </a:cxn>
                  <a:cxn ang="0">
                    <a:pos x="connsiteX14" y="connsiteY14"/>
                  </a:cxn>
                  <a:cxn ang="0">
                    <a:pos x="connsiteX15" y="connsiteY15"/>
                  </a:cxn>
                  <a:cxn ang="0">
                    <a:pos x="connsiteX16" y="connsiteY16"/>
                  </a:cxn>
                  <a:cxn ang="0">
                    <a:pos x="connsiteX17" y="connsiteY17"/>
                  </a:cxn>
                  <a:cxn ang="0">
                    <a:pos x="connsiteX18" y="connsiteY18"/>
                  </a:cxn>
                  <a:cxn ang="0">
                    <a:pos x="connsiteX19" y="connsiteY19"/>
                  </a:cxn>
                  <a:cxn ang="0">
                    <a:pos x="connsiteX20" y="connsiteY20"/>
                  </a:cxn>
                  <a:cxn ang="0">
                    <a:pos x="connsiteX21" y="connsiteY21"/>
                  </a:cxn>
                  <a:cxn ang="0">
                    <a:pos x="connsiteX22" y="connsiteY22"/>
                  </a:cxn>
                  <a:cxn ang="0">
                    <a:pos x="connsiteX23" y="connsiteY23"/>
                  </a:cxn>
                  <a:cxn ang="0">
                    <a:pos x="connsiteX24" y="connsiteY24"/>
                  </a:cxn>
                  <a:cxn ang="0">
                    <a:pos x="connsiteX25" y="connsiteY25"/>
                  </a:cxn>
                  <a:cxn ang="0">
                    <a:pos x="connsiteX26" y="connsiteY26"/>
                  </a:cxn>
                  <a:cxn ang="0">
                    <a:pos x="connsiteX27" y="connsiteY27"/>
                  </a:cxn>
                  <a:cxn ang="0">
                    <a:pos x="connsiteX28" y="connsiteY28"/>
                  </a:cxn>
                  <a:cxn ang="0">
                    <a:pos x="connsiteX29" y="connsiteY29"/>
                  </a:cxn>
                  <a:cxn ang="0">
                    <a:pos x="connsiteX30" y="connsiteY30"/>
                  </a:cxn>
                  <a:cxn ang="0">
                    <a:pos x="connsiteX31" y="connsiteY31"/>
                  </a:cxn>
                  <a:cxn ang="0">
                    <a:pos x="connsiteX32" y="connsiteY32"/>
                  </a:cxn>
                  <a:cxn ang="0">
                    <a:pos x="connsiteX33" y="connsiteY33"/>
                  </a:cxn>
                  <a:cxn ang="0">
                    <a:pos x="connsiteX34" y="connsiteY34"/>
                  </a:cxn>
                  <a:cxn ang="0">
                    <a:pos x="connsiteX35" y="connsiteY35"/>
                  </a:cxn>
                  <a:cxn ang="0">
                    <a:pos x="connsiteX36" y="connsiteY36"/>
                  </a:cxn>
                  <a:cxn ang="0">
                    <a:pos x="connsiteX37" y="connsiteY37"/>
                  </a:cxn>
                  <a:cxn ang="0">
                    <a:pos x="connsiteX38" y="connsiteY38"/>
                  </a:cxn>
                  <a:cxn ang="0">
                    <a:pos x="connsiteX39" y="connsiteY39"/>
                  </a:cxn>
                  <a:cxn ang="0">
                    <a:pos x="connsiteX40" y="connsiteY40"/>
                  </a:cxn>
                  <a:cxn ang="0">
                    <a:pos x="connsiteX41" y="connsiteY41"/>
                  </a:cxn>
                  <a:cxn ang="0">
                    <a:pos x="connsiteX42" y="connsiteY42"/>
                  </a:cxn>
                  <a:cxn ang="0">
                    <a:pos x="connsiteX43" y="connsiteY43"/>
                  </a:cxn>
                  <a:cxn ang="0">
                    <a:pos x="connsiteX44" y="connsiteY44"/>
                  </a:cxn>
                  <a:cxn ang="0">
                    <a:pos x="connsiteX45" y="connsiteY45"/>
                  </a:cxn>
                  <a:cxn ang="0">
                    <a:pos x="connsiteX46" y="connsiteY46"/>
                  </a:cxn>
                  <a:cxn ang="0">
                    <a:pos x="connsiteX47" y="connsiteY47"/>
                  </a:cxn>
                  <a:cxn ang="0">
                    <a:pos x="connsiteX48" y="connsiteY48"/>
                  </a:cxn>
                  <a:cxn ang="0">
                    <a:pos x="connsiteX49" y="connsiteY49"/>
                  </a:cxn>
                  <a:cxn ang="0">
                    <a:pos x="connsiteX50" y="connsiteY50"/>
                  </a:cxn>
                  <a:cxn ang="0">
                    <a:pos x="connsiteX51" y="connsiteY51"/>
                  </a:cxn>
                  <a:cxn ang="0">
                    <a:pos x="connsiteX52" y="connsiteY52"/>
                  </a:cxn>
                  <a:cxn ang="0">
                    <a:pos x="connsiteX53" y="connsiteY53"/>
                  </a:cxn>
                  <a:cxn ang="0">
                    <a:pos x="connsiteX54" y="connsiteY54"/>
                  </a:cxn>
                  <a:cxn ang="0">
                    <a:pos x="connsiteX55" y="connsiteY55"/>
                  </a:cxn>
                  <a:cxn ang="0">
                    <a:pos x="connsiteX56" y="connsiteY56"/>
                  </a:cxn>
                  <a:cxn ang="0">
                    <a:pos x="connsiteX57" y="connsiteY57"/>
                  </a:cxn>
                  <a:cxn ang="0">
                    <a:pos x="connsiteX58" y="connsiteY58"/>
                  </a:cxn>
                </a:cxnLst>
                <a:rect l="l" t="t" r="r" b="b"/>
                <a:pathLst>
                  <a:path w="3933825" h="2371725">
                    <a:moveTo>
                      <a:pt x="228600" y="0"/>
                    </a:moveTo>
                    <a:lnTo>
                      <a:pt x="200025" y="609600"/>
                    </a:lnTo>
                    <a:lnTo>
                      <a:pt x="104775" y="676275"/>
                    </a:lnTo>
                    <a:lnTo>
                      <a:pt x="66675" y="1162050"/>
                    </a:lnTo>
                    <a:lnTo>
                      <a:pt x="66675" y="1428750"/>
                    </a:lnTo>
                    <a:lnTo>
                      <a:pt x="19050" y="1638300"/>
                    </a:lnTo>
                    <a:lnTo>
                      <a:pt x="9525" y="1771650"/>
                    </a:lnTo>
                    <a:lnTo>
                      <a:pt x="0" y="1895475"/>
                    </a:lnTo>
                    <a:lnTo>
                      <a:pt x="0" y="1933575"/>
                    </a:lnTo>
                    <a:lnTo>
                      <a:pt x="1285875" y="2038350"/>
                    </a:lnTo>
                    <a:lnTo>
                      <a:pt x="1400175" y="2066925"/>
                    </a:lnTo>
                    <a:lnTo>
                      <a:pt x="1533525" y="2057400"/>
                    </a:lnTo>
                    <a:lnTo>
                      <a:pt x="1914525" y="2057400"/>
                    </a:lnTo>
                    <a:lnTo>
                      <a:pt x="2124075" y="2085975"/>
                    </a:lnTo>
                    <a:lnTo>
                      <a:pt x="2352675" y="2076450"/>
                    </a:lnTo>
                    <a:lnTo>
                      <a:pt x="2533650" y="2095500"/>
                    </a:lnTo>
                    <a:lnTo>
                      <a:pt x="2714625" y="2085975"/>
                    </a:lnTo>
                    <a:lnTo>
                      <a:pt x="2790825" y="2133600"/>
                    </a:lnTo>
                    <a:lnTo>
                      <a:pt x="2790825" y="2133600"/>
                    </a:lnTo>
                    <a:lnTo>
                      <a:pt x="2952750" y="2105025"/>
                    </a:lnTo>
                    <a:lnTo>
                      <a:pt x="3105150" y="2247900"/>
                    </a:lnTo>
                    <a:lnTo>
                      <a:pt x="3190875" y="2257425"/>
                    </a:lnTo>
                    <a:lnTo>
                      <a:pt x="3219450" y="2209800"/>
                    </a:lnTo>
                    <a:lnTo>
                      <a:pt x="3362325" y="2200275"/>
                    </a:lnTo>
                    <a:lnTo>
                      <a:pt x="3562350" y="2200275"/>
                    </a:lnTo>
                    <a:lnTo>
                      <a:pt x="3638550" y="2228850"/>
                    </a:lnTo>
                    <a:lnTo>
                      <a:pt x="3714750" y="2324100"/>
                    </a:lnTo>
                    <a:lnTo>
                      <a:pt x="3819525" y="2324100"/>
                    </a:lnTo>
                    <a:lnTo>
                      <a:pt x="3876675" y="2371725"/>
                    </a:lnTo>
                    <a:lnTo>
                      <a:pt x="3914775" y="2209800"/>
                    </a:lnTo>
                    <a:lnTo>
                      <a:pt x="3914775" y="2152650"/>
                    </a:lnTo>
                    <a:lnTo>
                      <a:pt x="3933825" y="2047875"/>
                    </a:lnTo>
                    <a:lnTo>
                      <a:pt x="3867150" y="2009775"/>
                    </a:lnTo>
                    <a:lnTo>
                      <a:pt x="3914775" y="1971675"/>
                    </a:lnTo>
                    <a:lnTo>
                      <a:pt x="3924300" y="1924050"/>
                    </a:lnTo>
                    <a:lnTo>
                      <a:pt x="3886200" y="1924050"/>
                    </a:lnTo>
                    <a:lnTo>
                      <a:pt x="3867150" y="1847850"/>
                    </a:lnTo>
                    <a:lnTo>
                      <a:pt x="3876675" y="1762125"/>
                    </a:lnTo>
                    <a:lnTo>
                      <a:pt x="3895725" y="1666875"/>
                    </a:lnTo>
                    <a:lnTo>
                      <a:pt x="3895725" y="1133475"/>
                    </a:lnTo>
                    <a:lnTo>
                      <a:pt x="3895725" y="914400"/>
                    </a:lnTo>
                    <a:lnTo>
                      <a:pt x="3905250" y="590550"/>
                    </a:lnTo>
                    <a:lnTo>
                      <a:pt x="3867150" y="542925"/>
                    </a:lnTo>
                    <a:lnTo>
                      <a:pt x="3771900" y="476250"/>
                    </a:lnTo>
                    <a:lnTo>
                      <a:pt x="3705225" y="409575"/>
                    </a:lnTo>
                    <a:lnTo>
                      <a:pt x="3695700" y="314325"/>
                    </a:lnTo>
                    <a:lnTo>
                      <a:pt x="3705225" y="219075"/>
                    </a:lnTo>
                    <a:lnTo>
                      <a:pt x="3800475" y="152400"/>
                    </a:lnTo>
                    <a:lnTo>
                      <a:pt x="3067050" y="171450"/>
                    </a:lnTo>
                    <a:lnTo>
                      <a:pt x="2828925" y="161925"/>
                    </a:lnTo>
                    <a:lnTo>
                      <a:pt x="2543175" y="152400"/>
                    </a:lnTo>
                    <a:lnTo>
                      <a:pt x="2124075" y="114300"/>
                    </a:lnTo>
                    <a:lnTo>
                      <a:pt x="1981200" y="114300"/>
                    </a:lnTo>
                    <a:lnTo>
                      <a:pt x="1733550" y="104775"/>
                    </a:lnTo>
                    <a:lnTo>
                      <a:pt x="1409700" y="85725"/>
                    </a:lnTo>
                    <a:lnTo>
                      <a:pt x="1085850" y="85725"/>
                    </a:lnTo>
                    <a:lnTo>
                      <a:pt x="752475" y="66675"/>
                    </a:lnTo>
                    <a:lnTo>
                      <a:pt x="381000" y="19050"/>
                    </a:lnTo>
                    <a:lnTo>
                      <a:pt x="228600" y="0"/>
                    </a:lnTo>
                    <a:close/>
                  </a:path>
                </a:pathLst>
              </a:custGeom>
              <a:solidFill>
                <a:srgbClr val="D2D2D2"/>
              </a:solidFill>
              <a:ln w="28575" cap="flat" cmpd="sng" algn="ctr">
                <a:noFill/>
                <a:prstDash val="solid"/>
                <a:miter lim="800000"/>
              </a:ln>
              <a:effectLst/>
              <a:extLst>
                <a:ext uri="{91240B29-F687-4F45-9708-019B960494DF}">
                  <a14:hiddenLine xmlns:a14="http://schemas.microsoft.com/office/drawing/2010/main" w="28575" cap="flat" cmpd="sng" algn="ctr">
                    <a:solidFill>
                      <a:srgbClr val="C00000"/>
                    </a:solidFill>
                    <a:prstDash val="solid"/>
                    <a:miter lim="800000"/>
                  </a14:hiddenLine>
                </a:ext>
              </a:extLst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en-US" sz="800">
                  <a:latin typeface="Arial" panose="020B0604020202020204" pitchFamily="34" charset="0"/>
                  <a:cs typeface="Arial" panose="020B0604020202020204" pitchFamily="34" charset="0"/>
                </a:endParaRPr>
              </a:p>
            </xdr:txBody>
          </xdr:sp>
          <xdr:sp macro="" textlink="">
            <xdr:nvSpPr>
              <xdr:cNvPr id="29" name="TextBox 28"/>
              <xdr:cNvSpPr txBox="1"/>
            </xdr:nvSpPr>
            <xdr:spPr>
              <a:xfrm>
                <a:off x="13373719" y="5021383"/>
                <a:ext cx="997985" cy="998221"/>
              </a:xfrm>
              <a:prstGeom prst="rect">
                <a:avLst/>
              </a:prstGeom>
              <a:grpFill/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ctr"/>
              <a:lstStyle/>
              <a:p>
                <a:pPr algn="ctr"/>
                <a:r>
                  <a:rPr lang="en-US" sz="800" b="1">
                    <a:latin typeface="Arial" panose="020B0604020202020204" pitchFamily="34" charset="0"/>
                    <a:cs typeface="Arial" panose="020B0604020202020204" pitchFamily="34" charset="0"/>
                  </a:rPr>
                  <a:t>SD</a:t>
                </a:r>
              </a:p>
            </xdr:txBody>
          </xdr:sp>
        </xdr:grpSp>
        <xdr:grpSp>
          <xdr:nvGrpSpPr>
            <xdr:cNvPr id="35" name="Group 34"/>
            <xdr:cNvGrpSpPr/>
          </xdr:nvGrpSpPr>
          <xdr:grpSpPr>
            <a:xfrm>
              <a:off x="11725275" y="6629400"/>
              <a:ext cx="4657725" cy="2266950"/>
              <a:chOff x="11725275" y="6629400"/>
              <a:chExt cx="4657725" cy="2266950"/>
            </a:xfrm>
            <a:grpFill/>
          </xdr:grpSpPr>
          <xdr:sp macro="" textlink="">
            <xdr:nvSpPr>
              <xdr:cNvPr id="32" name="Freeform 31"/>
              <xdr:cNvSpPr/>
            </xdr:nvSpPr>
            <xdr:spPr>
              <a:xfrm>
                <a:off x="11725275" y="6629400"/>
                <a:ext cx="4657725" cy="2266950"/>
              </a:xfrm>
              <a:custGeom>
                <a:avLst/>
                <a:gdLst>
                  <a:gd name="connsiteX0" fmla="*/ 114300 w 4657725"/>
                  <a:gd name="connsiteY0" fmla="*/ 0 h 2266950"/>
                  <a:gd name="connsiteX1" fmla="*/ 0 w 4657725"/>
                  <a:gd name="connsiteY1" fmla="*/ 1400175 h 2266950"/>
                  <a:gd name="connsiteX2" fmla="*/ 1095375 w 4657725"/>
                  <a:gd name="connsiteY2" fmla="*/ 1466850 h 2266950"/>
                  <a:gd name="connsiteX3" fmla="*/ 1038225 w 4657725"/>
                  <a:gd name="connsiteY3" fmla="*/ 2133600 h 2266950"/>
                  <a:gd name="connsiteX4" fmla="*/ 2905125 w 4657725"/>
                  <a:gd name="connsiteY4" fmla="*/ 2228850 h 2266950"/>
                  <a:gd name="connsiteX5" fmla="*/ 4648200 w 4657725"/>
                  <a:gd name="connsiteY5" fmla="*/ 2266950 h 2266950"/>
                  <a:gd name="connsiteX6" fmla="*/ 4657725 w 4657725"/>
                  <a:gd name="connsiteY6" fmla="*/ 2209800 h 2266950"/>
                  <a:gd name="connsiteX7" fmla="*/ 4600575 w 4657725"/>
                  <a:gd name="connsiteY7" fmla="*/ 2162175 h 2266950"/>
                  <a:gd name="connsiteX8" fmla="*/ 4552950 w 4657725"/>
                  <a:gd name="connsiteY8" fmla="*/ 2152650 h 2266950"/>
                  <a:gd name="connsiteX9" fmla="*/ 4514850 w 4657725"/>
                  <a:gd name="connsiteY9" fmla="*/ 2114550 h 2266950"/>
                  <a:gd name="connsiteX10" fmla="*/ 4533900 w 4657725"/>
                  <a:gd name="connsiteY10" fmla="*/ 2057400 h 2266950"/>
                  <a:gd name="connsiteX11" fmla="*/ 4505325 w 4657725"/>
                  <a:gd name="connsiteY11" fmla="*/ 2009775 h 2266950"/>
                  <a:gd name="connsiteX12" fmla="*/ 4448175 w 4657725"/>
                  <a:gd name="connsiteY12" fmla="*/ 1952625 h 2266950"/>
                  <a:gd name="connsiteX13" fmla="*/ 4467225 w 4657725"/>
                  <a:gd name="connsiteY13" fmla="*/ 1866900 h 2266950"/>
                  <a:gd name="connsiteX14" fmla="*/ 4400550 w 4657725"/>
                  <a:gd name="connsiteY14" fmla="*/ 1819275 h 2266950"/>
                  <a:gd name="connsiteX15" fmla="*/ 4371975 w 4657725"/>
                  <a:gd name="connsiteY15" fmla="*/ 1781175 h 2266950"/>
                  <a:gd name="connsiteX16" fmla="*/ 4438650 w 4657725"/>
                  <a:gd name="connsiteY16" fmla="*/ 1685925 h 2266950"/>
                  <a:gd name="connsiteX17" fmla="*/ 4438650 w 4657725"/>
                  <a:gd name="connsiteY17" fmla="*/ 1628775 h 2266950"/>
                  <a:gd name="connsiteX18" fmla="*/ 4419600 w 4657725"/>
                  <a:gd name="connsiteY18" fmla="*/ 1571625 h 2266950"/>
                  <a:gd name="connsiteX19" fmla="*/ 4410075 w 4657725"/>
                  <a:gd name="connsiteY19" fmla="*/ 1552575 h 2266950"/>
                  <a:gd name="connsiteX20" fmla="*/ 4419600 w 4657725"/>
                  <a:gd name="connsiteY20" fmla="*/ 1476375 h 2266950"/>
                  <a:gd name="connsiteX21" fmla="*/ 4371975 w 4657725"/>
                  <a:gd name="connsiteY21" fmla="*/ 1428750 h 2266950"/>
                  <a:gd name="connsiteX22" fmla="*/ 4362450 w 4657725"/>
                  <a:gd name="connsiteY22" fmla="*/ 1390650 h 2266950"/>
                  <a:gd name="connsiteX23" fmla="*/ 4352925 w 4657725"/>
                  <a:gd name="connsiteY23" fmla="*/ 1247775 h 2266950"/>
                  <a:gd name="connsiteX24" fmla="*/ 4295775 w 4657725"/>
                  <a:gd name="connsiteY24" fmla="*/ 1257300 h 2266950"/>
                  <a:gd name="connsiteX25" fmla="*/ 4267200 w 4657725"/>
                  <a:gd name="connsiteY25" fmla="*/ 1200150 h 2266950"/>
                  <a:gd name="connsiteX26" fmla="*/ 4267200 w 4657725"/>
                  <a:gd name="connsiteY26" fmla="*/ 1123950 h 2266950"/>
                  <a:gd name="connsiteX27" fmla="*/ 4286250 w 4657725"/>
                  <a:gd name="connsiteY27" fmla="*/ 1047750 h 2266950"/>
                  <a:gd name="connsiteX28" fmla="*/ 4267200 w 4657725"/>
                  <a:gd name="connsiteY28" fmla="*/ 981075 h 2266950"/>
                  <a:gd name="connsiteX29" fmla="*/ 4229100 w 4657725"/>
                  <a:gd name="connsiteY29" fmla="*/ 933450 h 2266950"/>
                  <a:gd name="connsiteX30" fmla="*/ 4191000 w 4657725"/>
                  <a:gd name="connsiteY30" fmla="*/ 857250 h 2266950"/>
                  <a:gd name="connsiteX31" fmla="*/ 4143375 w 4657725"/>
                  <a:gd name="connsiteY31" fmla="*/ 762000 h 2266950"/>
                  <a:gd name="connsiteX32" fmla="*/ 4143375 w 4657725"/>
                  <a:gd name="connsiteY32" fmla="*/ 685800 h 2266950"/>
                  <a:gd name="connsiteX33" fmla="*/ 4095750 w 4657725"/>
                  <a:gd name="connsiteY33" fmla="*/ 619125 h 2266950"/>
                  <a:gd name="connsiteX34" fmla="*/ 4095750 w 4657725"/>
                  <a:gd name="connsiteY34" fmla="*/ 552450 h 2266950"/>
                  <a:gd name="connsiteX35" fmla="*/ 4038600 w 4657725"/>
                  <a:gd name="connsiteY35" fmla="*/ 533400 h 2266950"/>
                  <a:gd name="connsiteX36" fmla="*/ 3990975 w 4657725"/>
                  <a:gd name="connsiteY36" fmla="*/ 504825 h 2266950"/>
                  <a:gd name="connsiteX37" fmla="*/ 3971925 w 4657725"/>
                  <a:gd name="connsiteY37" fmla="*/ 400050 h 2266950"/>
                  <a:gd name="connsiteX38" fmla="*/ 3914775 w 4657725"/>
                  <a:gd name="connsiteY38" fmla="*/ 400050 h 2266950"/>
                  <a:gd name="connsiteX39" fmla="*/ 3819525 w 4657725"/>
                  <a:gd name="connsiteY39" fmla="*/ 361950 h 2266950"/>
                  <a:gd name="connsiteX40" fmla="*/ 3733800 w 4657725"/>
                  <a:gd name="connsiteY40" fmla="*/ 333375 h 2266950"/>
                  <a:gd name="connsiteX41" fmla="*/ 3657600 w 4657725"/>
                  <a:gd name="connsiteY41" fmla="*/ 276225 h 2266950"/>
                  <a:gd name="connsiteX42" fmla="*/ 3552825 w 4657725"/>
                  <a:gd name="connsiteY42" fmla="*/ 257175 h 2266950"/>
                  <a:gd name="connsiteX43" fmla="*/ 3467100 w 4657725"/>
                  <a:gd name="connsiteY43" fmla="*/ 285750 h 2266950"/>
                  <a:gd name="connsiteX44" fmla="*/ 3419475 w 4657725"/>
                  <a:gd name="connsiteY44" fmla="*/ 266700 h 2266950"/>
                  <a:gd name="connsiteX45" fmla="*/ 3343275 w 4657725"/>
                  <a:gd name="connsiteY45" fmla="*/ 276225 h 2266950"/>
                  <a:gd name="connsiteX46" fmla="*/ 3314700 w 4657725"/>
                  <a:gd name="connsiteY46" fmla="*/ 352425 h 2266950"/>
                  <a:gd name="connsiteX47" fmla="*/ 3181350 w 4657725"/>
                  <a:gd name="connsiteY47" fmla="*/ 295275 h 2266950"/>
                  <a:gd name="connsiteX48" fmla="*/ 3086100 w 4657725"/>
                  <a:gd name="connsiteY48" fmla="*/ 219075 h 2266950"/>
                  <a:gd name="connsiteX49" fmla="*/ 2981325 w 4657725"/>
                  <a:gd name="connsiteY49" fmla="*/ 142875 h 2266950"/>
                  <a:gd name="connsiteX50" fmla="*/ 2790825 w 4657725"/>
                  <a:gd name="connsiteY50" fmla="*/ 152400 h 2266950"/>
                  <a:gd name="connsiteX51" fmla="*/ 2457450 w 4657725"/>
                  <a:gd name="connsiteY51" fmla="*/ 142875 h 2266950"/>
                  <a:gd name="connsiteX52" fmla="*/ 2314575 w 4657725"/>
                  <a:gd name="connsiteY52" fmla="*/ 142875 h 2266950"/>
                  <a:gd name="connsiteX53" fmla="*/ 1990725 w 4657725"/>
                  <a:gd name="connsiteY53" fmla="*/ 123825 h 2266950"/>
                  <a:gd name="connsiteX54" fmla="*/ 1762125 w 4657725"/>
                  <a:gd name="connsiteY54" fmla="*/ 104775 h 2266950"/>
                  <a:gd name="connsiteX55" fmla="*/ 1466850 w 4657725"/>
                  <a:gd name="connsiteY55" fmla="*/ 104775 h 2266950"/>
                  <a:gd name="connsiteX56" fmla="*/ 1333500 w 4657725"/>
                  <a:gd name="connsiteY56" fmla="*/ 95250 h 2266950"/>
                  <a:gd name="connsiteX57" fmla="*/ 1162050 w 4657725"/>
                  <a:gd name="connsiteY57" fmla="*/ 76200 h 2266950"/>
                  <a:gd name="connsiteX58" fmla="*/ 552450 w 4657725"/>
                  <a:gd name="connsiteY58" fmla="*/ 38100 h 2266950"/>
                  <a:gd name="connsiteX59" fmla="*/ 114300 w 4657725"/>
                  <a:gd name="connsiteY59" fmla="*/ 0 h 2266950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  <a:cxn ang="0">
                    <a:pos x="connsiteX2" y="connsiteY2"/>
                  </a:cxn>
                  <a:cxn ang="0">
                    <a:pos x="connsiteX3" y="connsiteY3"/>
                  </a:cxn>
                  <a:cxn ang="0">
                    <a:pos x="connsiteX4" y="connsiteY4"/>
                  </a:cxn>
                  <a:cxn ang="0">
                    <a:pos x="connsiteX5" y="connsiteY5"/>
                  </a:cxn>
                  <a:cxn ang="0">
                    <a:pos x="connsiteX6" y="connsiteY6"/>
                  </a:cxn>
                  <a:cxn ang="0">
                    <a:pos x="connsiteX7" y="connsiteY7"/>
                  </a:cxn>
                  <a:cxn ang="0">
                    <a:pos x="connsiteX8" y="connsiteY8"/>
                  </a:cxn>
                  <a:cxn ang="0">
                    <a:pos x="connsiteX9" y="connsiteY9"/>
                  </a:cxn>
                  <a:cxn ang="0">
                    <a:pos x="connsiteX10" y="connsiteY10"/>
                  </a:cxn>
                  <a:cxn ang="0">
                    <a:pos x="connsiteX11" y="connsiteY11"/>
                  </a:cxn>
                  <a:cxn ang="0">
                    <a:pos x="connsiteX12" y="connsiteY12"/>
                  </a:cxn>
                  <a:cxn ang="0">
                    <a:pos x="connsiteX13" y="connsiteY13"/>
                  </a:cxn>
                  <a:cxn ang="0">
                    <a:pos x="connsiteX14" y="connsiteY14"/>
                  </a:cxn>
                  <a:cxn ang="0">
                    <a:pos x="connsiteX15" y="connsiteY15"/>
                  </a:cxn>
                  <a:cxn ang="0">
                    <a:pos x="connsiteX16" y="connsiteY16"/>
                  </a:cxn>
                  <a:cxn ang="0">
                    <a:pos x="connsiteX17" y="connsiteY17"/>
                  </a:cxn>
                  <a:cxn ang="0">
                    <a:pos x="connsiteX18" y="connsiteY18"/>
                  </a:cxn>
                  <a:cxn ang="0">
                    <a:pos x="connsiteX19" y="connsiteY19"/>
                  </a:cxn>
                  <a:cxn ang="0">
                    <a:pos x="connsiteX20" y="connsiteY20"/>
                  </a:cxn>
                  <a:cxn ang="0">
                    <a:pos x="connsiteX21" y="connsiteY21"/>
                  </a:cxn>
                  <a:cxn ang="0">
                    <a:pos x="connsiteX22" y="connsiteY22"/>
                  </a:cxn>
                  <a:cxn ang="0">
                    <a:pos x="connsiteX23" y="connsiteY23"/>
                  </a:cxn>
                  <a:cxn ang="0">
                    <a:pos x="connsiteX24" y="connsiteY24"/>
                  </a:cxn>
                  <a:cxn ang="0">
                    <a:pos x="connsiteX25" y="connsiteY25"/>
                  </a:cxn>
                  <a:cxn ang="0">
                    <a:pos x="connsiteX26" y="connsiteY26"/>
                  </a:cxn>
                  <a:cxn ang="0">
                    <a:pos x="connsiteX27" y="connsiteY27"/>
                  </a:cxn>
                  <a:cxn ang="0">
                    <a:pos x="connsiteX28" y="connsiteY28"/>
                  </a:cxn>
                  <a:cxn ang="0">
                    <a:pos x="connsiteX29" y="connsiteY29"/>
                  </a:cxn>
                  <a:cxn ang="0">
                    <a:pos x="connsiteX30" y="connsiteY30"/>
                  </a:cxn>
                  <a:cxn ang="0">
                    <a:pos x="connsiteX31" y="connsiteY31"/>
                  </a:cxn>
                  <a:cxn ang="0">
                    <a:pos x="connsiteX32" y="connsiteY32"/>
                  </a:cxn>
                  <a:cxn ang="0">
                    <a:pos x="connsiteX33" y="connsiteY33"/>
                  </a:cxn>
                  <a:cxn ang="0">
                    <a:pos x="connsiteX34" y="connsiteY34"/>
                  </a:cxn>
                  <a:cxn ang="0">
                    <a:pos x="connsiteX35" y="connsiteY35"/>
                  </a:cxn>
                  <a:cxn ang="0">
                    <a:pos x="connsiteX36" y="connsiteY36"/>
                  </a:cxn>
                  <a:cxn ang="0">
                    <a:pos x="connsiteX37" y="connsiteY37"/>
                  </a:cxn>
                  <a:cxn ang="0">
                    <a:pos x="connsiteX38" y="connsiteY38"/>
                  </a:cxn>
                  <a:cxn ang="0">
                    <a:pos x="connsiteX39" y="connsiteY39"/>
                  </a:cxn>
                  <a:cxn ang="0">
                    <a:pos x="connsiteX40" y="connsiteY40"/>
                  </a:cxn>
                  <a:cxn ang="0">
                    <a:pos x="connsiteX41" y="connsiteY41"/>
                  </a:cxn>
                  <a:cxn ang="0">
                    <a:pos x="connsiteX42" y="connsiteY42"/>
                  </a:cxn>
                  <a:cxn ang="0">
                    <a:pos x="connsiteX43" y="connsiteY43"/>
                  </a:cxn>
                  <a:cxn ang="0">
                    <a:pos x="connsiteX44" y="connsiteY44"/>
                  </a:cxn>
                  <a:cxn ang="0">
                    <a:pos x="connsiteX45" y="connsiteY45"/>
                  </a:cxn>
                  <a:cxn ang="0">
                    <a:pos x="connsiteX46" y="connsiteY46"/>
                  </a:cxn>
                  <a:cxn ang="0">
                    <a:pos x="connsiteX47" y="connsiteY47"/>
                  </a:cxn>
                  <a:cxn ang="0">
                    <a:pos x="connsiteX48" y="connsiteY48"/>
                  </a:cxn>
                  <a:cxn ang="0">
                    <a:pos x="connsiteX49" y="connsiteY49"/>
                  </a:cxn>
                  <a:cxn ang="0">
                    <a:pos x="connsiteX50" y="connsiteY50"/>
                  </a:cxn>
                  <a:cxn ang="0">
                    <a:pos x="connsiteX51" y="connsiteY51"/>
                  </a:cxn>
                  <a:cxn ang="0">
                    <a:pos x="connsiteX52" y="connsiteY52"/>
                  </a:cxn>
                  <a:cxn ang="0">
                    <a:pos x="connsiteX53" y="connsiteY53"/>
                  </a:cxn>
                  <a:cxn ang="0">
                    <a:pos x="connsiteX54" y="connsiteY54"/>
                  </a:cxn>
                  <a:cxn ang="0">
                    <a:pos x="connsiteX55" y="connsiteY55"/>
                  </a:cxn>
                  <a:cxn ang="0">
                    <a:pos x="connsiteX56" y="connsiteY56"/>
                  </a:cxn>
                  <a:cxn ang="0">
                    <a:pos x="connsiteX57" y="connsiteY57"/>
                  </a:cxn>
                  <a:cxn ang="0">
                    <a:pos x="connsiteX58" y="connsiteY58"/>
                  </a:cxn>
                  <a:cxn ang="0">
                    <a:pos x="connsiteX59" y="connsiteY59"/>
                  </a:cxn>
                </a:cxnLst>
                <a:rect l="l" t="t" r="r" b="b"/>
                <a:pathLst>
                  <a:path w="4657725" h="2266950">
                    <a:moveTo>
                      <a:pt x="114300" y="0"/>
                    </a:moveTo>
                    <a:lnTo>
                      <a:pt x="0" y="1400175"/>
                    </a:lnTo>
                    <a:lnTo>
                      <a:pt x="1095375" y="1466850"/>
                    </a:lnTo>
                    <a:lnTo>
                      <a:pt x="1038225" y="2133600"/>
                    </a:lnTo>
                    <a:lnTo>
                      <a:pt x="2905125" y="2228850"/>
                    </a:lnTo>
                    <a:lnTo>
                      <a:pt x="4648200" y="2266950"/>
                    </a:lnTo>
                    <a:lnTo>
                      <a:pt x="4657725" y="2209800"/>
                    </a:lnTo>
                    <a:lnTo>
                      <a:pt x="4600575" y="2162175"/>
                    </a:lnTo>
                    <a:lnTo>
                      <a:pt x="4552950" y="2152650"/>
                    </a:lnTo>
                    <a:lnTo>
                      <a:pt x="4514850" y="2114550"/>
                    </a:lnTo>
                    <a:lnTo>
                      <a:pt x="4533900" y="2057400"/>
                    </a:lnTo>
                    <a:lnTo>
                      <a:pt x="4505325" y="2009775"/>
                    </a:lnTo>
                    <a:lnTo>
                      <a:pt x="4448175" y="1952625"/>
                    </a:lnTo>
                    <a:lnTo>
                      <a:pt x="4467225" y="1866900"/>
                    </a:lnTo>
                    <a:lnTo>
                      <a:pt x="4400550" y="1819275"/>
                    </a:lnTo>
                    <a:lnTo>
                      <a:pt x="4371975" y="1781175"/>
                    </a:lnTo>
                    <a:lnTo>
                      <a:pt x="4438650" y="1685925"/>
                    </a:lnTo>
                    <a:lnTo>
                      <a:pt x="4438650" y="1628775"/>
                    </a:lnTo>
                    <a:lnTo>
                      <a:pt x="4419600" y="1571625"/>
                    </a:lnTo>
                    <a:lnTo>
                      <a:pt x="4410075" y="1552575"/>
                    </a:lnTo>
                    <a:lnTo>
                      <a:pt x="4419600" y="1476375"/>
                    </a:lnTo>
                    <a:lnTo>
                      <a:pt x="4371975" y="1428750"/>
                    </a:lnTo>
                    <a:lnTo>
                      <a:pt x="4362450" y="1390650"/>
                    </a:lnTo>
                    <a:lnTo>
                      <a:pt x="4352925" y="1247775"/>
                    </a:lnTo>
                    <a:lnTo>
                      <a:pt x="4295775" y="1257300"/>
                    </a:lnTo>
                    <a:lnTo>
                      <a:pt x="4267200" y="1200150"/>
                    </a:lnTo>
                    <a:lnTo>
                      <a:pt x="4267200" y="1123950"/>
                    </a:lnTo>
                    <a:lnTo>
                      <a:pt x="4286250" y="1047750"/>
                    </a:lnTo>
                    <a:lnTo>
                      <a:pt x="4267200" y="981075"/>
                    </a:lnTo>
                    <a:lnTo>
                      <a:pt x="4229100" y="933450"/>
                    </a:lnTo>
                    <a:lnTo>
                      <a:pt x="4191000" y="857250"/>
                    </a:lnTo>
                    <a:lnTo>
                      <a:pt x="4143375" y="762000"/>
                    </a:lnTo>
                    <a:lnTo>
                      <a:pt x="4143375" y="685800"/>
                    </a:lnTo>
                    <a:lnTo>
                      <a:pt x="4095750" y="619125"/>
                    </a:lnTo>
                    <a:lnTo>
                      <a:pt x="4095750" y="552450"/>
                    </a:lnTo>
                    <a:lnTo>
                      <a:pt x="4038600" y="533400"/>
                    </a:lnTo>
                    <a:lnTo>
                      <a:pt x="3990975" y="504825"/>
                    </a:lnTo>
                    <a:lnTo>
                      <a:pt x="3971925" y="400050"/>
                    </a:lnTo>
                    <a:lnTo>
                      <a:pt x="3914775" y="400050"/>
                    </a:lnTo>
                    <a:lnTo>
                      <a:pt x="3819525" y="361950"/>
                    </a:lnTo>
                    <a:lnTo>
                      <a:pt x="3733800" y="333375"/>
                    </a:lnTo>
                    <a:lnTo>
                      <a:pt x="3657600" y="276225"/>
                    </a:lnTo>
                    <a:lnTo>
                      <a:pt x="3552825" y="257175"/>
                    </a:lnTo>
                    <a:lnTo>
                      <a:pt x="3467100" y="285750"/>
                    </a:lnTo>
                    <a:lnTo>
                      <a:pt x="3419475" y="266700"/>
                    </a:lnTo>
                    <a:lnTo>
                      <a:pt x="3343275" y="276225"/>
                    </a:lnTo>
                    <a:lnTo>
                      <a:pt x="3314700" y="352425"/>
                    </a:lnTo>
                    <a:lnTo>
                      <a:pt x="3181350" y="295275"/>
                    </a:lnTo>
                    <a:lnTo>
                      <a:pt x="3086100" y="219075"/>
                    </a:lnTo>
                    <a:lnTo>
                      <a:pt x="2981325" y="142875"/>
                    </a:lnTo>
                    <a:lnTo>
                      <a:pt x="2790825" y="152400"/>
                    </a:lnTo>
                    <a:lnTo>
                      <a:pt x="2457450" y="142875"/>
                    </a:lnTo>
                    <a:lnTo>
                      <a:pt x="2314575" y="142875"/>
                    </a:lnTo>
                    <a:lnTo>
                      <a:pt x="1990725" y="123825"/>
                    </a:lnTo>
                    <a:lnTo>
                      <a:pt x="1762125" y="104775"/>
                    </a:lnTo>
                    <a:lnTo>
                      <a:pt x="1466850" y="104775"/>
                    </a:lnTo>
                    <a:lnTo>
                      <a:pt x="1333500" y="95250"/>
                    </a:lnTo>
                    <a:lnTo>
                      <a:pt x="1162050" y="76200"/>
                    </a:lnTo>
                    <a:lnTo>
                      <a:pt x="552450" y="38100"/>
                    </a:lnTo>
                    <a:lnTo>
                      <a:pt x="114300" y="0"/>
                    </a:lnTo>
                    <a:close/>
                  </a:path>
                </a:pathLst>
              </a:custGeom>
              <a:solidFill>
                <a:srgbClr val="D2D2D2"/>
              </a:solidFill>
              <a:ln w="28575" cap="flat" cmpd="sng" algn="ctr">
                <a:noFill/>
                <a:prstDash val="solid"/>
                <a:miter lim="800000"/>
              </a:ln>
              <a:effectLst/>
              <a:extLst>
                <a:ext uri="{91240B29-F687-4F45-9708-019B960494DF}">
                  <a14:hiddenLine xmlns:a14="http://schemas.microsoft.com/office/drawing/2010/main" w="28575" cap="flat" cmpd="sng" algn="ctr">
                    <a:solidFill>
                      <a:srgbClr val="C00000"/>
                    </a:solidFill>
                    <a:prstDash val="solid"/>
                    <a:miter lim="800000"/>
                  </a14:hiddenLine>
                </a:ext>
              </a:extLst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en-US" sz="800">
                  <a:latin typeface="Arial" panose="020B0604020202020204" pitchFamily="34" charset="0"/>
                  <a:cs typeface="Arial" panose="020B0604020202020204" pitchFamily="34" charset="0"/>
                </a:endParaRPr>
              </a:p>
            </xdr:txBody>
          </xdr:sp>
          <xdr:sp macro="" textlink="">
            <xdr:nvSpPr>
              <xdr:cNvPr id="34" name="TextBox 33"/>
              <xdr:cNvSpPr txBox="1"/>
            </xdr:nvSpPr>
            <xdr:spPr>
              <a:xfrm>
                <a:off x="13373720" y="7189348"/>
                <a:ext cx="997985" cy="998222"/>
              </a:xfrm>
              <a:prstGeom prst="rect">
                <a:avLst/>
              </a:prstGeom>
              <a:grpFill/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ctr"/>
              <a:lstStyle/>
              <a:p>
                <a:pPr algn="ctr"/>
                <a:r>
                  <a:rPr lang="en-US" sz="800" b="1">
                    <a:latin typeface="Arial" panose="020B0604020202020204" pitchFamily="34" charset="0"/>
                    <a:cs typeface="Arial" panose="020B0604020202020204" pitchFamily="34" charset="0"/>
                  </a:rPr>
                  <a:t>NE</a:t>
                </a:r>
              </a:p>
            </xdr:txBody>
          </xdr:sp>
        </xdr:grpSp>
      </xdr:grpSp>
      <xdr:grpSp>
        <xdr:nvGrpSpPr>
          <xdr:cNvPr id="53" name="Group 52"/>
          <xdr:cNvGrpSpPr/>
        </xdr:nvGrpSpPr>
        <xdr:grpSpPr>
          <a:xfrm>
            <a:off x="4724400" y="6696075"/>
            <a:ext cx="12799484" cy="12512675"/>
            <a:chOff x="4754033" y="6696075"/>
            <a:chExt cx="12888384" cy="12512675"/>
          </a:xfrm>
          <a:grpFill/>
        </xdr:grpSpPr>
        <xdr:grpSp>
          <xdr:nvGrpSpPr>
            <xdr:cNvPr id="39" name="Group 38"/>
            <xdr:cNvGrpSpPr/>
          </xdr:nvGrpSpPr>
          <xdr:grpSpPr>
            <a:xfrm>
              <a:off x="5895975" y="6696075"/>
              <a:ext cx="3040592" cy="3857625"/>
              <a:chOff x="5857875" y="6696075"/>
              <a:chExt cx="3019425" cy="3857625"/>
            </a:xfrm>
            <a:grpFill/>
          </xdr:grpSpPr>
          <xdr:sp macro="" textlink="">
            <xdr:nvSpPr>
              <xdr:cNvPr id="37" name="Freeform 36"/>
              <xdr:cNvSpPr/>
            </xdr:nvSpPr>
            <xdr:spPr>
              <a:xfrm>
                <a:off x="5857875" y="6696075"/>
                <a:ext cx="3019425" cy="3857625"/>
              </a:xfrm>
              <a:custGeom>
                <a:avLst/>
                <a:gdLst>
                  <a:gd name="connsiteX0" fmla="*/ 657225 w 3019425"/>
                  <a:gd name="connsiteY0" fmla="*/ 0 h 3857625"/>
                  <a:gd name="connsiteX1" fmla="*/ 2076450 w 3019425"/>
                  <a:gd name="connsiteY1" fmla="*/ 247650 h 3857625"/>
                  <a:gd name="connsiteX2" fmla="*/ 1962150 w 3019425"/>
                  <a:gd name="connsiteY2" fmla="*/ 942975 h 3857625"/>
                  <a:gd name="connsiteX3" fmla="*/ 2000250 w 3019425"/>
                  <a:gd name="connsiteY3" fmla="*/ 1000125 h 3857625"/>
                  <a:gd name="connsiteX4" fmla="*/ 3019425 w 3019425"/>
                  <a:gd name="connsiteY4" fmla="*/ 1133475 h 3857625"/>
                  <a:gd name="connsiteX5" fmla="*/ 2647950 w 3019425"/>
                  <a:gd name="connsiteY5" fmla="*/ 3857625 h 3857625"/>
                  <a:gd name="connsiteX6" fmla="*/ 0 w 3019425"/>
                  <a:gd name="connsiteY6" fmla="*/ 3419475 h 3857625"/>
                  <a:gd name="connsiteX7" fmla="*/ 657225 w 3019425"/>
                  <a:gd name="connsiteY7" fmla="*/ 0 h 3857625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  <a:cxn ang="0">
                    <a:pos x="connsiteX2" y="connsiteY2"/>
                  </a:cxn>
                  <a:cxn ang="0">
                    <a:pos x="connsiteX3" y="connsiteY3"/>
                  </a:cxn>
                  <a:cxn ang="0">
                    <a:pos x="connsiteX4" y="connsiteY4"/>
                  </a:cxn>
                  <a:cxn ang="0">
                    <a:pos x="connsiteX5" y="connsiteY5"/>
                  </a:cxn>
                  <a:cxn ang="0">
                    <a:pos x="connsiteX6" y="connsiteY6"/>
                  </a:cxn>
                  <a:cxn ang="0">
                    <a:pos x="connsiteX7" y="connsiteY7"/>
                  </a:cxn>
                </a:cxnLst>
                <a:rect l="l" t="t" r="r" b="b"/>
                <a:pathLst>
                  <a:path w="3019425" h="3857625">
                    <a:moveTo>
                      <a:pt x="657225" y="0"/>
                    </a:moveTo>
                    <a:lnTo>
                      <a:pt x="2076450" y="247650"/>
                    </a:lnTo>
                    <a:lnTo>
                      <a:pt x="1962150" y="942975"/>
                    </a:lnTo>
                    <a:lnTo>
                      <a:pt x="2000250" y="1000125"/>
                    </a:lnTo>
                    <a:lnTo>
                      <a:pt x="3019425" y="1133475"/>
                    </a:lnTo>
                    <a:lnTo>
                      <a:pt x="2647950" y="3857625"/>
                    </a:lnTo>
                    <a:lnTo>
                      <a:pt x="0" y="3419475"/>
                    </a:lnTo>
                    <a:lnTo>
                      <a:pt x="657225" y="0"/>
                    </a:lnTo>
                    <a:close/>
                  </a:path>
                </a:pathLst>
              </a:custGeom>
              <a:solidFill>
                <a:srgbClr val="D2D2D2"/>
              </a:solidFill>
              <a:ln w="28575" cap="flat" cmpd="sng" algn="ctr">
                <a:noFill/>
                <a:prstDash val="solid"/>
                <a:miter lim="800000"/>
              </a:ln>
              <a:effectLst/>
              <a:extLst>
                <a:ext uri="{91240B29-F687-4F45-9708-019B960494DF}">
                  <a14:hiddenLine xmlns:a14="http://schemas.microsoft.com/office/drawing/2010/main" w="28575" cap="flat" cmpd="sng" algn="ctr">
                    <a:solidFill>
                      <a:srgbClr val="9EE0F8"/>
                    </a:solidFill>
                    <a:prstDash val="solid"/>
                    <a:miter lim="800000"/>
                  </a14:hiddenLine>
                </a:ext>
                <a:ext uri="{AF507438-7753-43E0-B8FC-AC1667EBCBE1}">
                  <a14:hiddenEffects xmlns:a14="http://schemas.microsoft.com/office/drawing/2010/main">
                    <a:effectLst>
                      <a:outerShdw blurRad="50800" dist="39513" dir="13500008" sx="108000" sy="108000" rotWithShape="0">
                        <a:srgbClr val="000000">
                          <a:alpha val="40000"/>
                        </a:srgbClr>
                      </a:outerShdw>
                    </a:effectLst>
                  </a14:hiddenEffects>
                </a:ext>
              </a:extLst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en-US" sz="800">
                  <a:latin typeface="Arial" panose="020B0604020202020204" pitchFamily="34" charset="0"/>
                  <a:cs typeface="Arial" panose="020B0604020202020204" pitchFamily="34" charset="0"/>
                </a:endParaRPr>
              </a:p>
            </xdr:txBody>
          </xdr:sp>
          <xdr:sp macro="" textlink="">
            <xdr:nvSpPr>
              <xdr:cNvPr id="38" name="TextBox 37"/>
              <xdr:cNvSpPr txBox="1"/>
            </xdr:nvSpPr>
            <xdr:spPr>
              <a:xfrm>
                <a:off x="6839769" y="8309065"/>
                <a:ext cx="997921" cy="998222"/>
              </a:xfrm>
              <a:prstGeom prst="rect">
                <a:avLst/>
              </a:prstGeom>
              <a:grpFill/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ctr"/>
              <a:lstStyle/>
              <a:p>
                <a:pPr algn="ctr"/>
                <a:r>
                  <a:rPr lang="en-US" sz="800" b="1">
                    <a:latin typeface="Arial" panose="020B0604020202020204" pitchFamily="34" charset="0"/>
                    <a:cs typeface="Arial" panose="020B0604020202020204" pitchFamily="34" charset="0"/>
                  </a:rPr>
                  <a:t>UT</a:t>
                </a:r>
              </a:p>
            </xdr:txBody>
          </xdr:sp>
        </xdr:grpSp>
        <xdr:grpSp>
          <xdr:nvGrpSpPr>
            <xdr:cNvPr id="42" name="Group 41"/>
            <xdr:cNvGrpSpPr/>
          </xdr:nvGrpSpPr>
          <xdr:grpSpPr>
            <a:xfrm>
              <a:off x="8698442" y="7848600"/>
              <a:ext cx="4064000" cy="3114675"/>
              <a:chOff x="8639175" y="7848600"/>
              <a:chExt cx="4038600" cy="3114675"/>
            </a:xfrm>
            <a:grpFill/>
          </xdr:grpSpPr>
          <xdr:sp macro="" textlink="">
            <xdr:nvSpPr>
              <xdr:cNvPr id="40" name="Freeform 39"/>
              <xdr:cNvSpPr/>
            </xdr:nvSpPr>
            <xdr:spPr>
              <a:xfrm>
                <a:off x="8639175" y="7848600"/>
                <a:ext cx="4038600" cy="3114675"/>
              </a:xfrm>
              <a:custGeom>
                <a:avLst/>
                <a:gdLst>
                  <a:gd name="connsiteX0" fmla="*/ 361950 w 4038600"/>
                  <a:gd name="connsiteY0" fmla="*/ 0 h 3114675"/>
                  <a:gd name="connsiteX1" fmla="*/ 0 w 4038600"/>
                  <a:gd name="connsiteY1" fmla="*/ 2714625 h 3114675"/>
                  <a:gd name="connsiteX2" fmla="*/ 1790700 w 4038600"/>
                  <a:gd name="connsiteY2" fmla="*/ 2933700 h 3114675"/>
                  <a:gd name="connsiteX3" fmla="*/ 2600325 w 4038600"/>
                  <a:gd name="connsiteY3" fmla="*/ 3000375 h 3114675"/>
                  <a:gd name="connsiteX4" fmla="*/ 3886200 w 4038600"/>
                  <a:gd name="connsiteY4" fmla="*/ 3114675 h 3114675"/>
                  <a:gd name="connsiteX5" fmla="*/ 4038600 w 4038600"/>
                  <a:gd name="connsiteY5" fmla="*/ 352425 h 3114675"/>
                  <a:gd name="connsiteX6" fmla="*/ 2438400 w 4038600"/>
                  <a:gd name="connsiteY6" fmla="*/ 266700 h 3114675"/>
                  <a:gd name="connsiteX7" fmla="*/ 1571625 w 4038600"/>
                  <a:gd name="connsiteY7" fmla="*/ 161925 h 3114675"/>
                  <a:gd name="connsiteX8" fmla="*/ 361950 w 4038600"/>
                  <a:gd name="connsiteY8" fmla="*/ 0 h 3114675"/>
                  <a:gd name="connsiteX0" fmla="*/ 361950 w 4038600"/>
                  <a:gd name="connsiteY0" fmla="*/ 0 h 3114675"/>
                  <a:gd name="connsiteX1" fmla="*/ 0 w 4038600"/>
                  <a:gd name="connsiteY1" fmla="*/ 2714625 h 3114675"/>
                  <a:gd name="connsiteX2" fmla="*/ 1790700 w 4038600"/>
                  <a:gd name="connsiteY2" fmla="*/ 2933700 h 3114675"/>
                  <a:gd name="connsiteX3" fmla="*/ 2600325 w 4038600"/>
                  <a:gd name="connsiteY3" fmla="*/ 3000375 h 3114675"/>
                  <a:gd name="connsiteX4" fmla="*/ 3886200 w 4038600"/>
                  <a:gd name="connsiteY4" fmla="*/ 3114675 h 3114675"/>
                  <a:gd name="connsiteX5" fmla="*/ 4038600 w 4038600"/>
                  <a:gd name="connsiteY5" fmla="*/ 352425 h 3114675"/>
                  <a:gd name="connsiteX6" fmla="*/ 2447925 w 4038600"/>
                  <a:gd name="connsiteY6" fmla="*/ 238125 h 3114675"/>
                  <a:gd name="connsiteX7" fmla="*/ 1571625 w 4038600"/>
                  <a:gd name="connsiteY7" fmla="*/ 161925 h 3114675"/>
                  <a:gd name="connsiteX8" fmla="*/ 361950 w 4038600"/>
                  <a:gd name="connsiteY8" fmla="*/ 0 h 3114675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  <a:cxn ang="0">
                    <a:pos x="connsiteX2" y="connsiteY2"/>
                  </a:cxn>
                  <a:cxn ang="0">
                    <a:pos x="connsiteX3" y="connsiteY3"/>
                  </a:cxn>
                  <a:cxn ang="0">
                    <a:pos x="connsiteX4" y="connsiteY4"/>
                  </a:cxn>
                  <a:cxn ang="0">
                    <a:pos x="connsiteX5" y="connsiteY5"/>
                  </a:cxn>
                  <a:cxn ang="0">
                    <a:pos x="connsiteX6" y="connsiteY6"/>
                  </a:cxn>
                  <a:cxn ang="0">
                    <a:pos x="connsiteX7" y="connsiteY7"/>
                  </a:cxn>
                  <a:cxn ang="0">
                    <a:pos x="connsiteX8" y="connsiteY8"/>
                  </a:cxn>
                </a:cxnLst>
                <a:rect l="l" t="t" r="r" b="b"/>
                <a:pathLst>
                  <a:path w="4038600" h="3114675">
                    <a:moveTo>
                      <a:pt x="361950" y="0"/>
                    </a:moveTo>
                    <a:lnTo>
                      <a:pt x="0" y="2714625"/>
                    </a:lnTo>
                    <a:lnTo>
                      <a:pt x="1790700" y="2933700"/>
                    </a:lnTo>
                    <a:lnTo>
                      <a:pt x="2600325" y="3000375"/>
                    </a:lnTo>
                    <a:lnTo>
                      <a:pt x="3886200" y="3114675"/>
                    </a:lnTo>
                    <a:lnTo>
                      <a:pt x="4038600" y="352425"/>
                    </a:lnTo>
                    <a:lnTo>
                      <a:pt x="2447925" y="238125"/>
                    </a:lnTo>
                    <a:lnTo>
                      <a:pt x="1571625" y="161925"/>
                    </a:lnTo>
                    <a:lnTo>
                      <a:pt x="361950" y="0"/>
                    </a:lnTo>
                    <a:close/>
                  </a:path>
                </a:pathLst>
              </a:custGeom>
              <a:solidFill>
                <a:srgbClr val="D2D2D2"/>
              </a:solidFill>
              <a:ln w="28575" cap="flat" cmpd="sng" algn="ctr">
                <a:noFill/>
                <a:prstDash val="solid"/>
                <a:miter lim="800000"/>
              </a:ln>
              <a:effectLst/>
              <a:extLst>
                <a:ext uri="{91240B29-F687-4F45-9708-019B960494DF}">
                  <a14:hiddenLine xmlns:a14="http://schemas.microsoft.com/office/drawing/2010/main" w="28575" cap="flat" cmpd="sng" algn="ctr">
                    <a:solidFill>
                      <a:srgbClr val="9EE0F8"/>
                    </a:solidFill>
                    <a:prstDash val="solid"/>
                    <a:miter lim="800000"/>
                  </a14:hiddenLine>
                </a:ext>
                <a:ext uri="{AF507438-7753-43E0-B8FC-AC1667EBCBE1}">
                  <a14:hiddenEffects xmlns:a14="http://schemas.microsoft.com/office/drawing/2010/main">
                    <a:effectLst>
                      <a:outerShdw blurRad="50800" dist="38076" dir="8099984" sx="115000" sy="115000" rotWithShape="0">
                        <a:srgbClr val="000000">
                          <a:alpha val="40000"/>
                        </a:srgbClr>
                      </a:outerShdw>
                    </a:effectLst>
                  </a14:hiddenEffects>
                </a:ext>
              </a:extLst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en-US" sz="800">
                  <a:latin typeface="Arial" panose="020B0604020202020204" pitchFamily="34" charset="0"/>
                  <a:cs typeface="Arial" panose="020B0604020202020204" pitchFamily="34" charset="0"/>
                </a:endParaRPr>
              </a:p>
            </xdr:txBody>
          </xdr:sp>
          <xdr:sp macro="" textlink="">
            <xdr:nvSpPr>
              <xdr:cNvPr id="41" name="TextBox 40"/>
              <xdr:cNvSpPr txBox="1"/>
            </xdr:nvSpPr>
            <xdr:spPr>
              <a:xfrm>
                <a:off x="10086046" y="8695608"/>
                <a:ext cx="998636" cy="998221"/>
              </a:xfrm>
              <a:prstGeom prst="rect">
                <a:avLst/>
              </a:prstGeom>
              <a:grpFill/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ctr"/>
              <a:lstStyle/>
              <a:p>
                <a:pPr algn="ctr"/>
                <a:r>
                  <a:rPr lang="en-US" sz="800" b="1">
                    <a:latin typeface="Arial" panose="020B0604020202020204" pitchFamily="34" charset="0"/>
                    <a:cs typeface="Arial" panose="020B0604020202020204" pitchFamily="34" charset="0"/>
                  </a:rPr>
                  <a:t>CO</a:t>
                </a:r>
              </a:p>
            </xdr:txBody>
          </xdr:sp>
        </xdr:grpSp>
        <xdr:grpSp>
          <xdr:nvGrpSpPr>
            <xdr:cNvPr id="45" name="Group 44"/>
            <xdr:cNvGrpSpPr/>
          </xdr:nvGrpSpPr>
          <xdr:grpSpPr>
            <a:xfrm>
              <a:off x="4754033" y="10210800"/>
              <a:ext cx="3787775" cy="4486275"/>
              <a:chOff x="4724400" y="10210800"/>
              <a:chExt cx="3762375" cy="4486275"/>
            </a:xfrm>
            <a:grpFill/>
          </xdr:grpSpPr>
          <xdr:sp macro="" textlink="">
            <xdr:nvSpPr>
              <xdr:cNvPr id="43" name="Freeform 42"/>
              <xdr:cNvSpPr/>
            </xdr:nvSpPr>
            <xdr:spPr>
              <a:xfrm>
                <a:off x="4724400" y="10210800"/>
                <a:ext cx="3762375" cy="4486275"/>
              </a:xfrm>
              <a:custGeom>
                <a:avLst/>
                <a:gdLst>
                  <a:gd name="connsiteX0" fmla="*/ 1057275 w 3762375"/>
                  <a:gd name="connsiteY0" fmla="*/ 0 h 4486275"/>
                  <a:gd name="connsiteX1" fmla="*/ 971550 w 3762375"/>
                  <a:gd name="connsiteY1" fmla="*/ 381000 h 4486275"/>
                  <a:gd name="connsiteX2" fmla="*/ 971550 w 3762375"/>
                  <a:gd name="connsiteY2" fmla="*/ 542925 h 4486275"/>
                  <a:gd name="connsiteX3" fmla="*/ 885825 w 3762375"/>
                  <a:gd name="connsiteY3" fmla="*/ 609600 h 4486275"/>
                  <a:gd name="connsiteX4" fmla="*/ 847725 w 3762375"/>
                  <a:gd name="connsiteY4" fmla="*/ 695325 h 4486275"/>
                  <a:gd name="connsiteX5" fmla="*/ 762000 w 3762375"/>
                  <a:gd name="connsiteY5" fmla="*/ 704850 h 4486275"/>
                  <a:gd name="connsiteX6" fmla="*/ 733425 w 3762375"/>
                  <a:gd name="connsiteY6" fmla="*/ 600075 h 4486275"/>
                  <a:gd name="connsiteX7" fmla="*/ 666750 w 3762375"/>
                  <a:gd name="connsiteY7" fmla="*/ 571500 h 4486275"/>
                  <a:gd name="connsiteX8" fmla="*/ 619125 w 3762375"/>
                  <a:gd name="connsiteY8" fmla="*/ 552450 h 4486275"/>
                  <a:gd name="connsiteX9" fmla="*/ 542925 w 3762375"/>
                  <a:gd name="connsiteY9" fmla="*/ 552450 h 4486275"/>
                  <a:gd name="connsiteX10" fmla="*/ 504825 w 3762375"/>
                  <a:gd name="connsiteY10" fmla="*/ 609600 h 4486275"/>
                  <a:gd name="connsiteX11" fmla="*/ 542925 w 3762375"/>
                  <a:gd name="connsiteY11" fmla="*/ 657225 h 4486275"/>
                  <a:gd name="connsiteX12" fmla="*/ 561975 w 3762375"/>
                  <a:gd name="connsiteY12" fmla="*/ 714375 h 4486275"/>
                  <a:gd name="connsiteX13" fmla="*/ 504825 w 3762375"/>
                  <a:gd name="connsiteY13" fmla="*/ 752475 h 4486275"/>
                  <a:gd name="connsiteX14" fmla="*/ 466725 w 3762375"/>
                  <a:gd name="connsiteY14" fmla="*/ 790575 h 4486275"/>
                  <a:gd name="connsiteX15" fmla="*/ 514350 w 3762375"/>
                  <a:gd name="connsiteY15" fmla="*/ 838200 h 4486275"/>
                  <a:gd name="connsiteX16" fmla="*/ 523875 w 3762375"/>
                  <a:gd name="connsiteY16" fmla="*/ 895350 h 4486275"/>
                  <a:gd name="connsiteX17" fmla="*/ 476250 w 3762375"/>
                  <a:gd name="connsiteY17" fmla="*/ 952500 h 4486275"/>
                  <a:gd name="connsiteX18" fmla="*/ 495300 w 3762375"/>
                  <a:gd name="connsiteY18" fmla="*/ 1028700 h 4486275"/>
                  <a:gd name="connsiteX19" fmla="*/ 542925 w 3762375"/>
                  <a:gd name="connsiteY19" fmla="*/ 1057275 h 4486275"/>
                  <a:gd name="connsiteX20" fmla="*/ 504825 w 3762375"/>
                  <a:gd name="connsiteY20" fmla="*/ 1133475 h 4486275"/>
                  <a:gd name="connsiteX21" fmla="*/ 523875 w 3762375"/>
                  <a:gd name="connsiteY21" fmla="*/ 1181100 h 4486275"/>
                  <a:gd name="connsiteX22" fmla="*/ 466725 w 3762375"/>
                  <a:gd name="connsiteY22" fmla="*/ 1257300 h 4486275"/>
                  <a:gd name="connsiteX23" fmla="*/ 514350 w 3762375"/>
                  <a:gd name="connsiteY23" fmla="*/ 1304925 h 4486275"/>
                  <a:gd name="connsiteX24" fmla="*/ 504825 w 3762375"/>
                  <a:gd name="connsiteY24" fmla="*/ 1371600 h 4486275"/>
                  <a:gd name="connsiteX25" fmla="*/ 514350 w 3762375"/>
                  <a:gd name="connsiteY25" fmla="*/ 1447800 h 4486275"/>
                  <a:gd name="connsiteX26" fmla="*/ 581025 w 3762375"/>
                  <a:gd name="connsiteY26" fmla="*/ 1485900 h 4486275"/>
                  <a:gd name="connsiteX27" fmla="*/ 561975 w 3762375"/>
                  <a:gd name="connsiteY27" fmla="*/ 1581150 h 4486275"/>
                  <a:gd name="connsiteX28" fmla="*/ 552450 w 3762375"/>
                  <a:gd name="connsiteY28" fmla="*/ 1666875 h 4486275"/>
                  <a:gd name="connsiteX29" fmla="*/ 609600 w 3762375"/>
                  <a:gd name="connsiteY29" fmla="*/ 1714500 h 4486275"/>
                  <a:gd name="connsiteX30" fmla="*/ 647700 w 3762375"/>
                  <a:gd name="connsiteY30" fmla="*/ 1781175 h 4486275"/>
                  <a:gd name="connsiteX31" fmla="*/ 704850 w 3762375"/>
                  <a:gd name="connsiteY31" fmla="*/ 1809750 h 4486275"/>
                  <a:gd name="connsiteX32" fmla="*/ 704850 w 3762375"/>
                  <a:gd name="connsiteY32" fmla="*/ 1933575 h 4486275"/>
                  <a:gd name="connsiteX33" fmla="*/ 628650 w 3762375"/>
                  <a:gd name="connsiteY33" fmla="*/ 2009775 h 4486275"/>
                  <a:gd name="connsiteX34" fmla="*/ 571500 w 3762375"/>
                  <a:gd name="connsiteY34" fmla="*/ 2066925 h 4486275"/>
                  <a:gd name="connsiteX35" fmla="*/ 419100 w 3762375"/>
                  <a:gd name="connsiteY35" fmla="*/ 2114550 h 4486275"/>
                  <a:gd name="connsiteX36" fmla="*/ 381000 w 3762375"/>
                  <a:gd name="connsiteY36" fmla="*/ 2276475 h 4486275"/>
                  <a:gd name="connsiteX37" fmla="*/ 390525 w 3762375"/>
                  <a:gd name="connsiteY37" fmla="*/ 2343150 h 4486275"/>
                  <a:gd name="connsiteX38" fmla="*/ 333375 w 3762375"/>
                  <a:gd name="connsiteY38" fmla="*/ 2428875 h 4486275"/>
                  <a:gd name="connsiteX39" fmla="*/ 228600 w 3762375"/>
                  <a:gd name="connsiteY39" fmla="*/ 2495550 h 4486275"/>
                  <a:gd name="connsiteX40" fmla="*/ 228600 w 3762375"/>
                  <a:gd name="connsiteY40" fmla="*/ 2667000 h 4486275"/>
                  <a:gd name="connsiteX41" fmla="*/ 314325 w 3762375"/>
                  <a:gd name="connsiteY41" fmla="*/ 2714625 h 4486275"/>
                  <a:gd name="connsiteX42" fmla="*/ 304800 w 3762375"/>
                  <a:gd name="connsiteY42" fmla="*/ 2800350 h 4486275"/>
                  <a:gd name="connsiteX43" fmla="*/ 314325 w 3762375"/>
                  <a:gd name="connsiteY43" fmla="*/ 2867025 h 4486275"/>
                  <a:gd name="connsiteX44" fmla="*/ 314325 w 3762375"/>
                  <a:gd name="connsiteY44" fmla="*/ 2933700 h 4486275"/>
                  <a:gd name="connsiteX45" fmla="*/ 219075 w 3762375"/>
                  <a:gd name="connsiteY45" fmla="*/ 3019425 h 4486275"/>
                  <a:gd name="connsiteX46" fmla="*/ 104775 w 3762375"/>
                  <a:gd name="connsiteY46" fmla="*/ 3057525 h 4486275"/>
                  <a:gd name="connsiteX47" fmla="*/ 0 w 3762375"/>
                  <a:gd name="connsiteY47" fmla="*/ 3067050 h 4486275"/>
                  <a:gd name="connsiteX48" fmla="*/ 123825 w 3762375"/>
                  <a:gd name="connsiteY48" fmla="*/ 3171825 h 4486275"/>
                  <a:gd name="connsiteX49" fmla="*/ 742950 w 3762375"/>
                  <a:gd name="connsiteY49" fmla="*/ 3552825 h 4486275"/>
                  <a:gd name="connsiteX50" fmla="*/ 1266825 w 3762375"/>
                  <a:gd name="connsiteY50" fmla="*/ 3848100 h 4486275"/>
                  <a:gd name="connsiteX51" fmla="*/ 1743075 w 3762375"/>
                  <a:gd name="connsiteY51" fmla="*/ 4143375 h 4486275"/>
                  <a:gd name="connsiteX52" fmla="*/ 2009775 w 3762375"/>
                  <a:gd name="connsiteY52" fmla="*/ 4295775 h 4486275"/>
                  <a:gd name="connsiteX53" fmla="*/ 2124075 w 3762375"/>
                  <a:gd name="connsiteY53" fmla="*/ 4352925 h 4486275"/>
                  <a:gd name="connsiteX54" fmla="*/ 2352675 w 3762375"/>
                  <a:gd name="connsiteY54" fmla="*/ 4362450 h 4486275"/>
                  <a:gd name="connsiteX55" fmla="*/ 2571750 w 3762375"/>
                  <a:gd name="connsiteY55" fmla="*/ 4381500 h 4486275"/>
                  <a:gd name="connsiteX56" fmla="*/ 3209925 w 3762375"/>
                  <a:gd name="connsiteY56" fmla="*/ 4486275 h 4486275"/>
                  <a:gd name="connsiteX57" fmla="*/ 3762375 w 3762375"/>
                  <a:gd name="connsiteY57" fmla="*/ 438150 h 4486275"/>
                  <a:gd name="connsiteX58" fmla="*/ 2514600 w 3762375"/>
                  <a:gd name="connsiteY58" fmla="*/ 266700 h 4486275"/>
                  <a:gd name="connsiteX59" fmla="*/ 1057275 w 3762375"/>
                  <a:gd name="connsiteY59" fmla="*/ 0 h 4486275"/>
                  <a:gd name="connsiteX0" fmla="*/ 1057275 w 3762375"/>
                  <a:gd name="connsiteY0" fmla="*/ 0 h 4486275"/>
                  <a:gd name="connsiteX1" fmla="*/ 971550 w 3762375"/>
                  <a:gd name="connsiteY1" fmla="*/ 381000 h 4486275"/>
                  <a:gd name="connsiteX2" fmla="*/ 971550 w 3762375"/>
                  <a:gd name="connsiteY2" fmla="*/ 542925 h 4486275"/>
                  <a:gd name="connsiteX3" fmla="*/ 885825 w 3762375"/>
                  <a:gd name="connsiteY3" fmla="*/ 609600 h 4486275"/>
                  <a:gd name="connsiteX4" fmla="*/ 847725 w 3762375"/>
                  <a:gd name="connsiteY4" fmla="*/ 695325 h 4486275"/>
                  <a:gd name="connsiteX5" fmla="*/ 762000 w 3762375"/>
                  <a:gd name="connsiteY5" fmla="*/ 704850 h 4486275"/>
                  <a:gd name="connsiteX6" fmla="*/ 733425 w 3762375"/>
                  <a:gd name="connsiteY6" fmla="*/ 600075 h 4486275"/>
                  <a:gd name="connsiteX7" fmla="*/ 666750 w 3762375"/>
                  <a:gd name="connsiteY7" fmla="*/ 571500 h 4486275"/>
                  <a:gd name="connsiteX8" fmla="*/ 619125 w 3762375"/>
                  <a:gd name="connsiteY8" fmla="*/ 552450 h 4486275"/>
                  <a:gd name="connsiteX9" fmla="*/ 542925 w 3762375"/>
                  <a:gd name="connsiteY9" fmla="*/ 552450 h 4486275"/>
                  <a:gd name="connsiteX10" fmla="*/ 504825 w 3762375"/>
                  <a:gd name="connsiteY10" fmla="*/ 609600 h 4486275"/>
                  <a:gd name="connsiteX11" fmla="*/ 542925 w 3762375"/>
                  <a:gd name="connsiteY11" fmla="*/ 657225 h 4486275"/>
                  <a:gd name="connsiteX12" fmla="*/ 561975 w 3762375"/>
                  <a:gd name="connsiteY12" fmla="*/ 714375 h 4486275"/>
                  <a:gd name="connsiteX13" fmla="*/ 504825 w 3762375"/>
                  <a:gd name="connsiteY13" fmla="*/ 752475 h 4486275"/>
                  <a:gd name="connsiteX14" fmla="*/ 466725 w 3762375"/>
                  <a:gd name="connsiteY14" fmla="*/ 790575 h 4486275"/>
                  <a:gd name="connsiteX15" fmla="*/ 514350 w 3762375"/>
                  <a:gd name="connsiteY15" fmla="*/ 838200 h 4486275"/>
                  <a:gd name="connsiteX16" fmla="*/ 523875 w 3762375"/>
                  <a:gd name="connsiteY16" fmla="*/ 895350 h 4486275"/>
                  <a:gd name="connsiteX17" fmla="*/ 476250 w 3762375"/>
                  <a:gd name="connsiteY17" fmla="*/ 952500 h 4486275"/>
                  <a:gd name="connsiteX18" fmla="*/ 495300 w 3762375"/>
                  <a:gd name="connsiteY18" fmla="*/ 1028700 h 4486275"/>
                  <a:gd name="connsiteX19" fmla="*/ 542925 w 3762375"/>
                  <a:gd name="connsiteY19" fmla="*/ 1057275 h 4486275"/>
                  <a:gd name="connsiteX20" fmla="*/ 504825 w 3762375"/>
                  <a:gd name="connsiteY20" fmla="*/ 1133475 h 4486275"/>
                  <a:gd name="connsiteX21" fmla="*/ 523875 w 3762375"/>
                  <a:gd name="connsiteY21" fmla="*/ 1181100 h 4486275"/>
                  <a:gd name="connsiteX22" fmla="*/ 466725 w 3762375"/>
                  <a:gd name="connsiteY22" fmla="*/ 1257300 h 4486275"/>
                  <a:gd name="connsiteX23" fmla="*/ 514350 w 3762375"/>
                  <a:gd name="connsiteY23" fmla="*/ 1304925 h 4486275"/>
                  <a:gd name="connsiteX24" fmla="*/ 504825 w 3762375"/>
                  <a:gd name="connsiteY24" fmla="*/ 1371600 h 4486275"/>
                  <a:gd name="connsiteX25" fmla="*/ 514350 w 3762375"/>
                  <a:gd name="connsiteY25" fmla="*/ 1447800 h 4486275"/>
                  <a:gd name="connsiteX26" fmla="*/ 581025 w 3762375"/>
                  <a:gd name="connsiteY26" fmla="*/ 1485900 h 4486275"/>
                  <a:gd name="connsiteX27" fmla="*/ 561975 w 3762375"/>
                  <a:gd name="connsiteY27" fmla="*/ 1581150 h 4486275"/>
                  <a:gd name="connsiteX28" fmla="*/ 552450 w 3762375"/>
                  <a:gd name="connsiteY28" fmla="*/ 1666875 h 4486275"/>
                  <a:gd name="connsiteX29" fmla="*/ 609600 w 3762375"/>
                  <a:gd name="connsiteY29" fmla="*/ 1714500 h 4486275"/>
                  <a:gd name="connsiteX30" fmla="*/ 647700 w 3762375"/>
                  <a:gd name="connsiteY30" fmla="*/ 1781175 h 4486275"/>
                  <a:gd name="connsiteX31" fmla="*/ 704850 w 3762375"/>
                  <a:gd name="connsiteY31" fmla="*/ 1809750 h 4486275"/>
                  <a:gd name="connsiteX32" fmla="*/ 704850 w 3762375"/>
                  <a:gd name="connsiteY32" fmla="*/ 1933575 h 4486275"/>
                  <a:gd name="connsiteX33" fmla="*/ 628650 w 3762375"/>
                  <a:gd name="connsiteY33" fmla="*/ 2009775 h 4486275"/>
                  <a:gd name="connsiteX34" fmla="*/ 571500 w 3762375"/>
                  <a:gd name="connsiteY34" fmla="*/ 2066925 h 4486275"/>
                  <a:gd name="connsiteX35" fmla="*/ 419100 w 3762375"/>
                  <a:gd name="connsiteY35" fmla="*/ 2114550 h 4486275"/>
                  <a:gd name="connsiteX36" fmla="*/ 381000 w 3762375"/>
                  <a:gd name="connsiteY36" fmla="*/ 2276475 h 4486275"/>
                  <a:gd name="connsiteX37" fmla="*/ 390525 w 3762375"/>
                  <a:gd name="connsiteY37" fmla="*/ 2343150 h 4486275"/>
                  <a:gd name="connsiteX38" fmla="*/ 333375 w 3762375"/>
                  <a:gd name="connsiteY38" fmla="*/ 2428875 h 4486275"/>
                  <a:gd name="connsiteX39" fmla="*/ 228600 w 3762375"/>
                  <a:gd name="connsiteY39" fmla="*/ 2495550 h 4486275"/>
                  <a:gd name="connsiteX40" fmla="*/ 228600 w 3762375"/>
                  <a:gd name="connsiteY40" fmla="*/ 2667000 h 4486275"/>
                  <a:gd name="connsiteX41" fmla="*/ 314325 w 3762375"/>
                  <a:gd name="connsiteY41" fmla="*/ 2714625 h 4486275"/>
                  <a:gd name="connsiteX42" fmla="*/ 304800 w 3762375"/>
                  <a:gd name="connsiteY42" fmla="*/ 2800350 h 4486275"/>
                  <a:gd name="connsiteX43" fmla="*/ 314325 w 3762375"/>
                  <a:gd name="connsiteY43" fmla="*/ 2867025 h 4486275"/>
                  <a:gd name="connsiteX44" fmla="*/ 314325 w 3762375"/>
                  <a:gd name="connsiteY44" fmla="*/ 2933700 h 4486275"/>
                  <a:gd name="connsiteX45" fmla="*/ 219075 w 3762375"/>
                  <a:gd name="connsiteY45" fmla="*/ 3019425 h 4486275"/>
                  <a:gd name="connsiteX46" fmla="*/ 104775 w 3762375"/>
                  <a:gd name="connsiteY46" fmla="*/ 3057525 h 4486275"/>
                  <a:gd name="connsiteX47" fmla="*/ 0 w 3762375"/>
                  <a:gd name="connsiteY47" fmla="*/ 3067050 h 4486275"/>
                  <a:gd name="connsiteX48" fmla="*/ 123825 w 3762375"/>
                  <a:gd name="connsiteY48" fmla="*/ 3171825 h 4486275"/>
                  <a:gd name="connsiteX49" fmla="*/ 742950 w 3762375"/>
                  <a:gd name="connsiteY49" fmla="*/ 3552825 h 4486275"/>
                  <a:gd name="connsiteX50" fmla="*/ 1266825 w 3762375"/>
                  <a:gd name="connsiteY50" fmla="*/ 3848100 h 4486275"/>
                  <a:gd name="connsiteX51" fmla="*/ 1743075 w 3762375"/>
                  <a:gd name="connsiteY51" fmla="*/ 4143375 h 4486275"/>
                  <a:gd name="connsiteX52" fmla="*/ 2009775 w 3762375"/>
                  <a:gd name="connsiteY52" fmla="*/ 4295775 h 4486275"/>
                  <a:gd name="connsiteX53" fmla="*/ 2124075 w 3762375"/>
                  <a:gd name="connsiteY53" fmla="*/ 4352925 h 4486275"/>
                  <a:gd name="connsiteX54" fmla="*/ 2352675 w 3762375"/>
                  <a:gd name="connsiteY54" fmla="*/ 4362450 h 4486275"/>
                  <a:gd name="connsiteX55" fmla="*/ 2571750 w 3762375"/>
                  <a:gd name="connsiteY55" fmla="*/ 4381500 h 4486275"/>
                  <a:gd name="connsiteX56" fmla="*/ 2809875 w 3762375"/>
                  <a:gd name="connsiteY56" fmla="*/ 4448175 h 4486275"/>
                  <a:gd name="connsiteX57" fmla="*/ 3209925 w 3762375"/>
                  <a:gd name="connsiteY57" fmla="*/ 4486275 h 4486275"/>
                  <a:gd name="connsiteX58" fmla="*/ 3762375 w 3762375"/>
                  <a:gd name="connsiteY58" fmla="*/ 438150 h 4486275"/>
                  <a:gd name="connsiteX59" fmla="*/ 2514600 w 3762375"/>
                  <a:gd name="connsiteY59" fmla="*/ 266700 h 4486275"/>
                  <a:gd name="connsiteX60" fmla="*/ 1057275 w 3762375"/>
                  <a:gd name="connsiteY60" fmla="*/ 0 h 4486275"/>
                  <a:gd name="connsiteX0" fmla="*/ 1057275 w 3762375"/>
                  <a:gd name="connsiteY0" fmla="*/ 0 h 4486275"/>
                  <a:gd name="connsiteX1" fmla="*/ 971550 w 3762375"/>
                  <a:gd name="connsiteY1" fmla="*/ 381000 h 4486275"/>
                  <a:gd name="connsiteX2" fmla="*/ 971550 w 3762375"/>
                  <a:gd name="connsiteY2" fmla="*/ 542925 h 4486275"/>
                  <a:gd name="connsiteX3" fmla="*/ 885825 w 3762375"/>
                  <a:gd name="connsiteY3" fmla="*/ 609600 h 4486275"/>
                  <a:gd name="connsiteX4" fmla="*/ 847725 w 3762375"/>
                  <a:gd name="connsiteY4" fmla="*/ 695325 h 4486275"/>
                  <a:gd name="connsiteX5" fmla="*/ 762000 w 3762375"/>
                  <a:gd name="connsiteY5" fmla="*/ 704850 h 4486275"/>
                  <a:gd name="connsiteX6" fmla="*/ 733425 w 3762375"/>
                  <a:gd name="connsiteY6" fmla="*/ 600075 h 4486275"/>
                  <a:gd name="connsiteX7" fmla="*/ 666750 w 3762375"/>
                  <a:gd name="connsiteY7" fmla="*/ 571500 h 4486275"/>
                  <a:gd name="connsiteX8" fmla="*/ 619125 w 3762375"/>
                  <a:gd name="connsiteY8" fmla="*/ 552450 h 4486275"/>
                  <a:gd name="connsiteX9" fmla="*/ 542925 w 3762375"/>
                  <a:gd name="connsiteY9" fmla="*/ 552450 h 4486275"/>
                  <a:gd name="connsiteX10" fmla="*/ 504825 w 3762375"/>
                  <a:gd name="connsiteY10" fmla="*/ 609600 h 4486275"/>
                  <a:gd name="connsiteX11" fmla="*/ 542925 w 3762375"/>
                  <a:gd name="connsiteY11" fmla="*/ 657225 h 4486275"/>
                  <a:gd name="connsiteX12" fmla="*/ 561975 w 3762375"/>
                  <a:gd name="connsiteY12" fmla="*/ 714375 h 4486275"/>
                  <a:gd name="connsiteX13" fmla="*/ 504825 w 3762375"/>
                  <a:gd name="connsiteY13" fmla="*/ 752475 h 4486275"/>
                  <a:gd name="connsiteX14" fmla="*/ 466725 w 3762375"/>
                  <a:gd name="connsiteY14" fmla="*/ 790575 h 4486275"/>
                  <a:gd name="connsiteX15" fmla="*/ 514350 w 3762375"/>
                  <a:gd name="connsiteY15" fmla="*/ 838200 h 4486275"/>
                  <a:gd name="connsiteX16" fmla="*/ 523875 w 3762375"/>
                  <a:gd name="connsiteY16" fmla="*/ 895350 h 4486275"/>
                  <a:gd name="connsiteX17" fmla="*/ 476250 w 3762375"/>
                  <a:gd name="connsiteY17" fmla="*/ 952500 h 4486275"/>
                  <a:gd name="connsiteX18" fmla="*/ 495300 w 3762375"/>
                  <a:gd name="connsiteY18" fmla="*/ 1028700 h 4486275"/>
                  <a:gd name="connsiteX19" fmla="*/ 542925 w 3762375"/>
                  <a:gd name="connsiteY19" fmla="*/ 1057275 h 4486275"/>
                  <a:gd name="connsiteX20" fmla="*/ 504825 w 3762375"/>
                  <a:gd name="connsiteY20" fmla="*/ 1133475 h 4486275"/>
                  <a:gd name="connsiteX21" fmla="*/ 523875 w 3762375"/>
                  <a:gd name="connsiteY21" fmla="*/ 1181100 h 4486275"/>
                  <a:gd name="connsiteX22" fmla="*/ 466725 w 3762375"/>
                  <a:gd name="connsiteY22" fmla="*/ 1257300 h 4486275"/>
                  <a:gd name="connsiteX23" fmla="*/ 514350 w 3762375"/>
                  <a:gd name="connsiteY23" fmla="*/ 1304925 h 4486275"/>
                  <a:gd name="connsiteX24" fmla="*/ 504825 w 3762375"/>
                  <a:gd name="connsiteY24" fmla="*/ 1371600 h 4486275"/>
                  <a:gd name="connsiteX25" fmla="*/ 514350 w 3762375"/>
                  <a:gd name="connsiteY25" fmla="*/ 1447800 h 4486275"/>
                  <a:gd name="connsiteX26" fmla="*/ 581025 w 3762375"/>
                  <a:gd name="connsiteY26" fmla="*/ 1485900 h 4486275"/>
                  <a:gd name="connsiteX27" fmla="*/ 561975 w 3762375"/>
                  <a:gd name="connsiteY27" fmla="*/ 1581150 h 4486275"/>
                  <a:gd name="connsiteX28" fmla="*/ 552450 w 3762375"/>
                  <a:gd name="connsiteY28" fmla="*/ 1666875 h 4486275"/>
                  <a:gd name="connsiteX29" fmla="*/ 609600 w 3762375"/>
                  <a:gd name="connsiteY29" fmla="*/ 1714500 h 4486275"/>
                  <a:gd name="connsiteX30" fmla="*/ 647700 w 3762375"/>
                  <a:gd name="connsiteY30" fmla="*/ 1781175 h 4486275"/>
                  <a:gd name="connsiteX31" fmla="*/ 704850 w 3762375"/>
                  <a:gd name="connsiteY31" fmla="*/ 1809750 h 4486275"/>
                  <a:gd name="connsiteX32" fmla="*/ 704850 w 3762375"/>
                  <a:gd name="connsiteY32" fmla="*/ 1933575 h 4486275"/>
                  <a:gd name="connsiteX33" fmla="*/ 628650 w 3762375"/>
                  <a:gd name="connsiteY33" fmla="*/ 2009775 h 4486275"/>
                  <a:gd name="connsiteX34" fmla="*/ 571500 w 3762375"/>
                  <a:gd name="connsiteY34" fmla="*/ 2066925 h 4486275"/>
                  <a:gd name="connsiteX35" fmla="*/ 419100 w 3762375"/>
                  <a:gd name="connsiteY35" fmla="*/ 2114550 h 4486275"/>
                  <a:gd name="connsiteX36" fmla="*/ 381000 w 3762375"/>
                  <a:gd name="connsiteY36" fmla="*/ 2276475 h 4486275"/>
                  <a:gd name="connsiteX37" fmla="*/ 390525 w 3762375"/>
                  <a:gd name="connsiteY37" fmla="*/ 2343150 h 4486275"/>
                  <a:gd name="connsiteX38" fmla="*/ 333375 w 3762375"/>
                  <a:gd name="connsiteY38" fmla="*/ 2428875 h 4486275"/>
                  <a:gd name="connsiteX39" fmla="*/ 228600 w 3762375"/>
                  <a:gd name="connsiteY39" fmla="*/ 2495550 h 4486275"/>
                  <a:gd name="connsiteX40" fmla="*/ 228600 w 3762375"/>
                  <a:gd name="connsiteY40" fmla="*/ 2667000 h 4486275"/>
                  <a:gd name="connsiteX41" fmla="*/ 314325 w 3762375"/>
                  <a:gd name="connsiteY41" fmla="*/ 2714625 h 4486275"/>
                  <a:gd name="connsiteX42" fmla="*/ 304800 w 3762375"/>
                  <a:gd name="connsiteY42" fmla="*/ 2800350 h 4486275"/>
                  <a:gd name="connsiteX43" fmla="*/ 314325 w 3762375"/>
                  <a:gd name="connsiteY43" fmla="*/ 2867025 h 4486275"/>
                  <a:gd name="connsiteX44" fmla="*/ 314325 w 3762375"/>
                  <a:gd name="connsiteY44" fmla="*/ 2933700 h 4486275"/>
                  <a:gd name="connsiteX45" fmla="*/ 219075 w 3762375"/>
                  <a:gd name="connsiteY45" fmla="*/ 3019425 h 4486275"/>
                  <a:gd name="connsiteX46" fmla="*/ 104775 w 3762375"/>
                  <a:gd name="connsiteY46" fmla="*/ 3057525 h 4486275"/>
                  <a:gd name="connsiteX47" fmla="*/ 0 w 3762375"/>
                  <a:gd name="connsiteY47" fmla="*/ 3067050 h 4486275"/>
                  <a:gd name="connsiteX48" fmla="*/ 123825 w 3762375"/>
                  <a:gd name="connsiteY48" fmla="*/ 3171825 h 4486275"/>
                  <a:gd name="connsiteX49" fmla="*/ 742950 w 3762375"/>
                  <a:gd name="connsiteY49" fmla="*/ 3552825 h 4486275"/>
                  <a:gd name="connsiteX50" fmla="*/ 1266825 w 3762375"/>
                  <a:gd name="connsiteY50" fmla="*/ 3848100 h 4486275"/>
                  <a:gd name="connsiteX51" fmla="*/ 1743075 w 3762375"/>
                  <a:gd name="connsiteY51" fmla="*/ 4143375 h 4486275"/>
                  <a:gd name="connsiteX52" fmla="*/ 2009775 w 3762375"/>
                  <a:gd name="connsiteY52" fmla="*/ 4295775 h 4486275"/>
                  <a:gd name="connsiteX53" fmla="*/ 2124075 w 3762375"/>
                  <a:gd name="connsiteY53" fmla="*/ 4352925 h 4486275"/>
                  <a:gd name="connsiteX54" fmla="*/ 2352675 w 3762375"/>
                  <a:gd name="connsiteY54" fmla="*/ 4362450 h 4486275"/>
                  <a:gd name="connsiteX55" fmla="*/ 2562225 w 3762375"/>
                  <a:gd name="connsiteY55" fmla="*/ 4410075 h 4486275"/>
                  <a:gd name="connsiteX56" fmla="*/ 2809875 w 3762375"/>
                  <a:gd name="connsiteY56" fmla="*/ 4448175 h 4486275"/>
                  <a:gd name="connsiteX57" fmla="*/ 3209925 w 3762375"/>
                  <a:gd name="connsiteY57" fmla="*/ 4486275 h 4486275"/>
                  <a:gd name="connsiteX58" fmla="*/ 3762375 w 3762375"/>
                  <a:gd name="connsiteY58" fmla="*/ 438150 h 4486275"/>
                  <a:gd name="connsiteX59" fmla="*/ 2514600 w 3762375"/>
                  <a:gd name="connsiteY59" fmla="*/ 266700 h 4486275"/>
                  <a:gd name="connsiteX60" fmla="*/ 1057275 w 3762375"/>
                  <a:gd name="connsiteY60" fmla="*/ 0 h 4486275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  <a:cxn ang="0">
                    <a:pos x="connsiteX2" y="connsiteY2"/>
                  </a:cxn>
                  <a:cxn ang="0">
                    <a:pos x="connsiteX3" y="connsiteY3"/>
                  </a:cxn>
                  <a:cxn ang="0">
                    <a:pos x="connsiteX4" y="connsiteY4"/>
                  </a:cxn>
                  <a:cxn ang="0">
                    <a:pos x="connsiteX5" y="connsiteY5"/>
                  </a:cxn>
                  <a:cxn ang="0">
                    <a:pos x="connsiteX6" y="connsiteY6"/>
                  </a:cxn>
                  <a:cxn ang="0">
                    <a:pos x="connsiteX7" y="connsiteY7"/>
                  </a:cxn>
                  <a:cxn ang="0">
                    <a:pos x="connsiteX8" y="connsiteY8"/>
                  </a:cxn>
                  <a:cxn ang="0">
                    <a:pos x="connsiteX9" y="connsiteY9"/>
                  </a:cxn>
                  <a:cxn ang="0">
                    <a:pos x="connsiteX10" y="connsiteY10"/>
                  </a:cxn>
                  <a:cxn ang="0">
                    <a:pos x="connsiteX11" y="connsiteY11"/>
                  </a:cxn>
                  <a:cxn ang="0">
                    <a:pos x="connsiteX12" y="connsiteY12"/>
                  </a:cxn>
                  <a:cxn ang="0">
                    <a:pos x="connsiteX13" y="connsiteY13"/>
                  </a:cxn>
                  <a:cxn ang="0">
                    <a:pos x="connsiteX14" y="connsiteY14"/>
                  </a:cxn>
                  <a:cxn ang="0">
                    <a:pos x="connsiteX15" y="connsiteY15"/>
                  </a:cxn>
                  <a:cxn ang="0">
                    <a:pos x="connsiteX16" y="connsiteY16"/>
                  </a:cxn>
                  <a:cxn ang="0">
                    <a:pos x="connsiteX17" y="connsiteY17"/>
                  </a:cxn>
                  <a:cxn ang="0">
                    <a:pos x="connsiteX18" y="connsiteY18"/>
                  </a:cxn>
                  <a:cxn ang="0">
                    <a:pos x="connsiteX19" y="connsiteY19"/>
                  </a:cxn>
                  <a:cxn ang="0">
                    <a:pos x="connsiteX20" y="connsiteY20"/>
                  </a:cxn>
                  <a:cxn ang="0">
                    <a:pos x="connsiteX21" y="connsiteY21"/>
                  </a:cxn>
                  <a:cxn ang="0">
                    <a:pos x="connsiteX22" y="connsiteY22"/>
                  </a:cxn>
                  <a:cxn ang="0">
                    <a:pos x="connsiteX23" y="connsiteY23"/>
                  </a:cxn>
                  <a:cxn ang="0">
                    <a:pos x="connsiteX24" y="connsiteY24"/>
                  </a:cxn>
                  <a:cxn ang="0">
                    <a:pos x="connsiteX25" y="connsiteY25"/>
                  </a:cxn>
                  <a:cxn ang="0">
                    <a:pos x="connsiteX26" y="connsiteY26"/>
                  </a:cxn>
                  <a:cxn ang="0">
                    <a:pos x="connsiteX27" y="connsiteY27"/>
                  </a:cxn>
                  <a:cxn ang="0">
                    <a:pos x="connsiteX28" y="connsiteY28"/>
                  </a:cxn>
                  <a:cxn ang="0">
                    <a:pos x="connsiteX29" y="connsiteY29"/>
                  </a:cxn>
                  <a:cxn ang="0">
                    <a:pos x="connsiteX30" y="connsiteY30"/>
                  </a:cxn>
                  <a:cxn ang="0">
                    <a:pos x="connsiteX31" y="connsiteY31"/>
                  </a:cxn>
                  <a:cxn ang="0">
                    <a:pos x="connsiteX32" y="connsiteY32"/>
                  </a:cxn>
                  <a:cxn ang="0">
                    <a:pos x="connsiteX33" y="connsiteY33"/>
                  </a:cxn>
                  <a:cxn ang="0">
                    <a:pos x="connsiteX34" y="connsiteY34"/>
                  </a:cxn>
                  <a:cxn ang="0">
                    <a:pos x="connsiteX35" y="connsiteY35"/>
                  </a:cxn>
                  <a:cxn ang="0">
                    <a:pos x="connsiteX36" y="connsiteY36"/>
                  </a:cxn>
                  <a:cxn ang="0">
                    <a:pos x="connsiteX37" y="connsiteY37"/>
                  </a:cxn>
                  <a:cxn ang="0">
                    <a:pos x="connsiteX38" y="connsiteY38"/>
                  </a:cxn>
                  <a:cxn ang="0">
                    <a:pos x="connsiteX39" y="connsiteY39"/>
                  </a:cxn>
                  <a:cxn ang="0">
                    <a:pos x="connsiteX40" y="connsiteY40"/>
                  </a:cxn>
                  <a:cxn ang="0">
                    <a:pos x="connsiteX41" y="connsiteY41"/>
                  </a:cxn>
                  <a:cxn ang="0">
                    <a:pos x="connsiteX42" y="connsiteY42"/>
                  </a:cxn>
                  <a:cxn ang="0">
                    <a:pos x="connsiteX43" y="connsiteY43"/>
                  </a:cxn>
                  <a:cxn ang="0">
                    <a:pos x="connsiteX44" y="connsiteY44"/>
                  </a:cxn>
                  <a:cxn ang="0">
                    <a:pos x="connsiteX45" y="connsiteY45"/>
                  </a:cxn>
                  <a:cxn ang="0">
                    <a:pos x="connsiteX46" y="connsiteY46"/>
                  </a:cxn>
                  <a:cxn ang="0">
                    <a:pos x="connsiteX47" y="connsiteY47"/>
                  </a:cxn>
                  <a:cxn ang="0">
                    <a:pos x="connsiteX48" y="connsiteY48"/>
                  </a:cxn>
                  <a:cxn ang="0">
                    <a:pos x="connsiteX49" y="connsiteY49"/>
                  </a:cxn>
                  <a:cxn ang="0">
                    <a:pos x="connsiteX50" y="connsiteY50"/>
                  </a:cxn>
                  <a:cxn ang="0">
                    <a:pos x="connsiteX51" y="connsiteY51"/>
                  </a:cxn>
                  <a:cxn ang="0">
                    <a:pos x="connsiteX52" y="connsiteY52"/>
                  </a:cxn>
                  <a:cxn ang="0">
                    <a:pos x="connsiteX53" y="connsiteY53"/>
                  </a:cxn>
                  <a:cxn ang="0">
                    <a:pos x="connsiteX54" y="connsiteY54"/>
                  </a:cxn>
                  <a:cxn ang="0">
                    <a:pos x="connsiteX55" y="connsiteY55"/>
                  </a:cxn>
                  <a:cxn ang="0">
                    <a:pos x="connsiteX56" y="connsiteY56"/>
                  </a:cxn>
                  <a:cxn ang="0">
                    <a:pos x="connsiteX57" y="connsiteY57"/>
                  </a:cxn>
                  <a:cxn ang="0">
                    <a:pos x="connsiteX58" y="connsiteY58"/>
                  </a:cxn>
                  <a:cxn ang="0">
                    <a:pos x="connsiteX59" y="connsiteY59"/>
                  </a:cxn>
                  <a:cxn ang="0">
                    <a:pos x="connsiteX60" y="connsiteY60"/>
                  </a:cxn>
                </a:cxnLst>
                <a:rect l="l" t="t" r="r" b="b"/>
                <a:pathLst>
                  <a:path w="3762375" h="4486275">
                    <a:moveTo>
                      <a:pt x="1057275" y="0"/>
                    </a:moveTo>
                    <a:lnTo>
                      <a:pt x="971550" y="381000"/>
                    </a:lnTo>
                    <a:lnTo>
                      <a:pt x="971550" y="542925"/>
                    </a:lnTo>
                    <a:lnTo>
                      <a:pt x="885825" y="609600"/>
                    </a:lnTo>
                    <a:lnTo>
                      <a:pt x="847725" y="695325"/>
                    </a:lnTo>
                    <a:lnTo>
                      <a:pt x="762000" y="704850"/>
                    </a:lnTo>
                    <a:lnTo>
                      <a:pt x="733425" y="600075"/>
                    </a:lnTo>
                    <a:lnTo>
                      <a:pt x="666750" y="571500"/>
                    </a:lnTo>
                    <a:lnTo>
                      <a:pt x="619125" y="552450"/>
                    </a:lnTo>
                    <a:lnTo>
                      <a:pt x="542925" y="552450"/>
                    </a:lnTo>
                    <a:lnTo>
                      <a:pt x="504825" y="609600"/>
                    </a:lnTo>
                    <a:lnTo>
                      <a:pt x="542925" y="657225"/>
                    </a:lnTo>
                    <a:lnTo>
                      <a:pt x="561975" y="714375"/>
                    </a:lnTo>
                    <a:lnTo>
                      <a:pt x="504825" y="752475"/>
                    </a:lnTo>
                    <a:lnTo>
                      <a:pt x="466725" y="790575"/>
                    </a:lnTo>
                    <a:lnTo>
                      <a:pt x="514350" y="838200"/>
                    </a:lnTo>
                    <a:lnTo>
                      <a:pt x="523875" y="895350"/>
                    </a:lnTo>
                    <a:lnTo>
                      <a:pt x="476250" y="952500"/>
                    </a:lnTo>
                    <a:lnTo>
                      <a:pt x="495300" y="1028700"/>
                    </a:lnTo>
                    <a:lnTo>
                      <a:pt x="542925" y="1057275"/>
                    </a:lnTo>
                    <a:lnTo>
                      <a:pt x="504825" y="1133475"/>
                    </a:lnTo>
                    <a:lnTo>
                      <a:pt x="523875" y="1181100"/>
                    </a:lnTo>
                    <a:lnTo>
                      <a:pt x="466725" y="1257300"/>
                    </a:lnTo>
                    <a:lnTo>
                      <a:pt x="514350" y="1304925"/>
                    </a:lnTo>
                    <a:lnTo>
                      <a:pt x="504825" y="1371600"/>
                    </a:lnTo>
                    <a:lnTo>
                      <a:pt x="514350" y="1447800"/>
                    </a:lnTo>
                    <a:lnTo>
                      <a:pt x="581025" y="1485900"/>
                    </a:lnTo>
                    <a:lnTo>
                      <a:pt x="561975" y="1581150"/>
                    </a:lnTo>
                    <a:lnTo>
                      <a:pt x="552450" y="1666875"/>
                    </a:lnTo>
                    <a:lnTo>
                      <a:pt x="609600" y="1714500"/>
                    </a:lnTo>
                    <a:lnTo>
                      <a:pt x="647700" y="1781175"/>
                    </a:lnTo>
                    <a:lnTo>
                      <a:pt x="704850" y="1809750"/>
                    </a:lnTo>
                    <a:lnTo>
                      <a:pt x="704850" y="1933575"/>
                    </a:lnTo>
                    <a:lnTo>
                      <a:pt x="628650" y="2009775"/>
                    </a:lnTo>
                    <a:lnTo>
                      <a:pt x="571500" y="2066925"/>
                    </a:lnTo>
                    <a:lnTo>
                      <a:pt x="419100" y="2114550"/>
                    </a:lnTo>
                    <a:lnTo>
                      <a:pt x="381000" y="2276475"/>
                    </a:lnTo>
                    <a:lnTo>
                      <a:pt x="390525" y="2343150"/>
                    </a:lnTo>
                    <a:lnTo>
                      <a:pt x="333375" y="2428875"/>
                    </a:lnTo>
                    <a:lnTo>
                      <a:pt x="228600" y="2495550"/>
                    </a:lnTo>
                    <a:lnTo>
                      <a:pt x="228600" y="2667000"/>
                    </a:lnTo>
                    <a:lnTo>
                      <a:pt x="314325" y="2714625"/>
                    </a:lnTo>
                    <a:lnTo>
                      <a:pt x="304800" y="2800350"/>
                    </a:lnTo>
                    <a:lnTo>
                      <a:pt x="314325" y="2867025"/>
                    </a:lnTo>
                    <a:lnTo>
                      <a:pt x="314325" y="2933700"/>
                    </a:lnTo>
                    <a:lnTo>
                      <a:pt x="219075" y="3019425"/>
                    </a:lnTo>
                    <a:lnTo>
                      <a:pt x="104775" y="3057525"/>
                    </a:lnTo>
                    <a:lnTo>
                      <a:pt x="0" y="3067050"/>
                    </a:lnTo>
                    <a:lnTo>
                      <a:pt x="123825" y="3171825"/>
                    </a:lnTo>
                    <a:lnTo>
                      <a:pt x="742950" y="3552825"/>
                    </a:lnTo>
                    <a:lnTo>
                      <a:pt x="1266825" y="3848100"/>
                    </a:lnTo>
                    <a:lnTo>
                      <a:pt x="1743075" y="4143375"/>
                    </a:lnTo>
                    <a:lnTo>
                      <a:pt x="2009775" y="4295775"/>
                    </a:lnTo>
                    <a:lnTo>
                      <a:pt x="2124075" y="4352925"/>
                    </a:lnTo>
                    <a:lnTo>
                      <a:pt x="2352675" y="4362450"/>
                    </a:lnTo>
                    <a:lnTo>
                      <a:pt x="2562225" y="4410075"/>
                    </a:lnTo>
                    <a:lnTo>
                      <a:pt x="2809875" y="4448175"/>
                    </a:lnTo>
                    <a:lnTo>
                      <a:pt x="3209925" y="4486275"/>
                    </a:lnTo>
                    <a:lnTo>
                      <a:pt x="3762375" y="438150"/>
                    </a:lnTo>
                    <a:lnTo>
                      <a:pt x="2514600" y="266700"/>
                    </a:lnTo>
                    <a:lnTo>
                      <a:pt x="1057275" y="0"/>
                    </a:lnTo>
                    <a:close/>
                  </a:path>
                </a:pathLst>
              </a:custGeom>
              <a:solidFill>
                <a:srgbClr val="B4FF00"/>
              </a:solidFill>
              <a:ln w="28575" cap="flat" cmpd="sng" algn="ctr">
                <a:noFill/>
                <a:prstDash val="solid"/>
                <a:miter lim="800000"/>
              </a:ln>
              <a:effectLst/>
              <a:extLst>
                <a:ext uri="{91240B29-F687-4F45-9708-019B960494DF}">
                  <a14:hiddenLine xmlns:a14="http://schemas.microsoft.com/office/drawing/2010/main" w="28575" cap="flat" cmpd="sng" algn="ctr">
                    <a:solidFill>
                      <a:srgbClr val="9EE0F8"/>
                    </a:solidFill>
                    <a:prstDash val="solid"/>
                    <a:miter lim="800000"/>
                  </a14:hiddenLine>
                </a:ext>
                <a:ext uri="{AF507438-7753-43E0-B8FC-AC1667EBCBE1}">
                  <a14:hiddenEffects xmlns:a14="http://schemas.microsoft.com/office/drawing/2010/main">
                    <a:effectLst>
                      <a:outerShdw blurRad="50800" dist="38076" dir="8099984" sx="105000" sy="105000" rotWithShape="0">
                        <a:srgbClr val="000000">
                          <a:alpha val="40000"/>
                        </a:srgbClr>
                      </a:outerShdw>
                    </a:effectLst>
                  </a14:hiddenEffects>
                </a:ext>
              </a:extLst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en-US" sz="800">
                  <a:latin typeface="Arial" panose="020B0604020202020204" pitchFamily="34" charset="0"/>
                  <a:cs typeface="Arial" panose="020B0604020202020204" pitchFamily="34" charset="0"/>
                </a:endParaRPr>
              </a:p>
            </xdr:txBody>
          </xdr:sp>
          <xdr:sp macro="" textlink="">
            <xdr:nvSpPr>
              <xdr:cNvPr id="44" name="TextBox 43"/>
              <xdr:cNvSpPr txBox="1"/>
            </xdr:nvSpPr>
            <xdr:spPr>
              <a:xfrm>
                <a:off x="6116111" y="11269409"/>
                <a:ext cx="998179" cy="998222"/>
              </a:xfrm>
              <a:prstGeom prst="rect">
                <a:avLst/>
              </a:prstGeom>
              <a:grpFill/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ctr"/>
              <a:lstStyle/>
              <a:p>
                <a:pPr algn="ctr"/>
                <a:r>
                  <a:rPr lang="en-US" sz="800" b="1">
                    <a:latin typeface="Arial" panose="020B0604020202020204" pitchFamily="34" charset="0"/>
                    <a:cs typeface="Arial" panose="020B0604020202020204" pitchFamily="34" charset="0"/>
                  </a:rPr>
                  <a:t>AZ</a:t>
                </a:r>
              </a:p>
            </xdr:txBody>
          </xdr:sp>
        </xdr:grpSp>
        <xdr:grpSp>
          <xdr:nvGrpSpPr>
            <xdr:cNvPr id="48" name="Group 47"/>
            <xdr:cNvGrpSpPr/>
          </xdr:nvGrpSpPr>
          <xdr:grpSpPr>
            <a:xfrm>
              <a:off x="8122708" y="10696575"/>
              <a:ext cx="3987800" cy="4086225"/>
              <a:chOff x="8067675" y="10696575"/>
              <a:chExt cx="3962400" cy="4086225"/>
            </a:xfrm>
            <a:grpFill/>
          </xdr:grpSpPr>
          <xdr:sp macro="" textlink="">
            <xdr:nvSpPr>
              <xdr:cNvPr id="46" name="Freeform 45"/>
              <xdr:cNvSpPr/>
            </xdr:nvSpPr>
            <xdr:spPr>
              <a:xfrm>
                <a:off x="8067675" y="10696575"/>
                <a:ext cx="3962400" cy="4086225"/>
              </a:xfrm>
              <a:custGeom>
                <a:avLst/>
                <a:gdLst>
                  <a:gd name="connsiteX0" fmla="*/ 561975 w 3962400"/>
                  <a:gd name="connsiteY0" fmla="*/ 0 h 4057650"/>
                  <a:gd name="connsiteX1" fmla="*/ 333375 w 3962400"/>
                  <a:gd name="connsiteY1" fmla="*/ 1657350 h 4057650"/>
                  <a:gd name="connsiteX2" fmla="*/ 219075 w 3962400"/>
                  <a:gd name="connsiteY2" fmla="*/ 2314575 h 4057650"/>
                  <a:gd name="connsiteX3" fmla="*/ 142875 w 3962400"/>
                  <a:gd name="connsiteY3" fmla="*/ 2933700 h 4057650"/>
                  <a:gd name="connsiteX4" fmla="*/ 85725 w 3962400"/>
                  <a:gd name="connsiteY4" fmla="*/ 3533775 h 4057650"/>
                  <a:gd name="connsiteX5" fmla="*/ 0 w 3962400"/>
                  <a:gd name="connsiteY5" fmla="*/ 4029075 h 4057650"/>
                  <a:gd name="connsiteX6" fmla="*/ 466725 w 3962400"/>
                  <a:gd name="connsiteY6" fmla="*/ 4057650 h 4057650"/>
                  <a:gd name="connsiteX7" fmla="*/ 495300 w 3962400"/>
                  <a:gd name="connsiteY7" fmla="*/ 3733800 h 4057650"/>
                  <a:gd name="connsiteX8" fmla="*/ 1400175 w 3962400"/>
                  <a:gd name="connsiteY8" fmla="*/ 3857625 h 4057650"/>
                  <a:gd name="connsiteX9" fmla="*/ 1390650 w 3962400"/>
                  <a:gd name="connsiteY9" fmla="*/ 3743325 h 4057650"/>
                  <a:gd name="connsiteX10" fmla="*/ 1466850 w 3962400"/>
                  <a:gd name="connsiteY10" fmla="*/ 3648075 h 4057650"/>
                  <a:gd name="connsiteX11" fmla="*/ 1676400 w 3962400"/>
                  <a:gd name="connsiteY11" fmla="*/ 3686175 h 4057650"/>
                  <a:gd name="connsiteX12" fmla="*/ 2133600 w 3962400"/>
                  <a:gd name="connsiteY12" fmla="*/ 3724275 h 4057650"/>
                  <a:gd name="connsiteX13" fmla="*/ 2409825 w 3962400"/>
                  <a:gd name="connsiteY13" fmla="*/ 3752850 h 4057650"/>
                  <a:gd name="connsiteX14" fmla="*/ 3600450 w 3962400"/>
                  <a:gd name="connsiteY14" fmla="*/ 3857625 h 4057650"/>
                  <a:gd name="connsiteX15" fmla="*/ 3829050 w 3962400"/>
                  <a:gd name="connsiteY15" fmla="*/ 819150 h 4057650"/>
                  <a:gd name="connsiteX16" fmla="*/ 3838575 w 3962400"/>
                  <a:gd name="connsiteY16" fmla="*/ 695325 h 4057650"/>
                  <a:gd name="connsiteX17" fmla="*/ 3857625 w 3962400"/>
                  <a:gd name="connsiteY17" fmla="*/ 628650 h 4057650"/>
                  <a:gd name="connsiteX18" fmla="*/ 3943350 w 3962400"/>
                  <a:gd name="connsiteY18" fmla="*/ 561975 h 4057650"/>
                  <a:gd name="connsiteX19" fmla="*/ 3962400 w 3962400"/>
                  <a:gd name="connsiteY19" fmla="*/ 409575 h 4057650"/>
                  <a:gd name="connsiteX20" fmla="*/ 3952875 w 3962400"/>
                  <a:gd name="connsiteY20" fmla="*/ 333375 h 4057650"/>
                  <a:gd name="connsiteX21" fmla="*/ 3133725 w 3962400"/>
                  <a:gd name="connsiteY21" fmla="*/ 295275 h 4057650"/>
                  <a:gd name="connsiteX22" fmla="*/ 2266950 w 3962400"/>
                  <a:gd name="connsiteY22" fmla="*/ 209550 h 4057650"/>
                  <a:gd name="connsiteX23" fmla="*/ 1533525 w 3962400"/>
                  <a:gd name="connsiteY23" fmla="*/ 123825 h 4057650"/>
                  <a:gd name="connsiteX24" fmla="*/ 561975 w 3962400"/>
                  <a:gd name="connsiteY24" fmla="*/ 0 h 4057650"/>
                  <a:gd name="connsiteX0" fmla="*/ 561975 w 3962400"/>
                  <a:gd name="connsiteY0" fmla="*/ 0 h 4057650"/>
                  <a:gd name="connsiteX1" fmla="*/ 333375 w 3962400"/>
                  <a:gd name="connsiteY1" fmla="*/ 1657350 h 4057650"/>
                  <a:gd name="connsiteX2" fmla="*/ 219075 w 3962400"/>
                  <a:gd name="connsiteY2" fmla="*/ 2314575 h 4057650"/>
                  <a:gd name="connsiteX3" fmla="*/ 142875 w 3962400"/>
                  <a:gd name="connsiteY3" fmla="*/ 2933700 h 4057650"/>
                  <a:gd name="connsiteX4" fmla="*/ 85725 w 3962400"/>
                  <a:gd name="connsiteY4" fmla="*/ 3533775 h 4057650"/>
                  <a:gd name="connsiteX5" fmla="*/ 0 w 3962400"/>
                  <a:gd name="connsiteY5" fmla="*/ 4029075 h 4057650"/>
                  <a:gd name="connsiteX6" fmla="*/ 466725 w 3962400"/>
                  <a:gd name="connsiteY6" fmla="*/ 4057650 h 4057650"/>
                  <a:gd name="connsiteX7" fmla="*/ 495300 w 3962400"/>
                  <a:gd name="connsiteY7" fmla="*/ 3733800 h 4057650"/>
                  <a:gd name="connsiteX8" fmla="*/ 1400175 w 3962400"/>
                  <a:gd name="connsiteY8" fmla="*/ 3857625 h 4057650"/>
                  <a:gd name="connsiteX9" fmla="*/ 1390650 w 3962400"/>
                  <a:gd name="connsiteY9" fmla="*/ 3743325 h 4057650"/>
                  <a:gd name="connsiteX10" fmla="*/ 1466850 w 3962400"/>
                  <a:gd name="connsiteY10" fmla="*/ 3648075 h 4057650"/>
                  <a:gd name="connsiteX11" fmla="*/ 1676400 w 3962400"/>
                  <a:gd name="connsiteY11" fmla="*/ 3686175 h 4057650"/>
                  <a:gd name="connsiteX12" fmla="*/ 2133600 w 3962400"/>
                  <a:gd name="connsiteY12" fmla="*/ 3724275 h 4057650"/>
                  <a:gd name="connsiteX13" fmla="*/ 2409825 w 3962400"/>
                  <a:gd name="connsiteY13" fmla="*/ 3752850 h 4057650"/>
                  <a:gd name="connsiteX14" fmla="*/ 3600450 w 3962400"/>
                  <a:gd name="connsiteY14" fmla="*/ 3857625 h 4057650"/>
                  <a:gd name="connsiteX15" fmla="*/ 3829050 w 3962400"/>
                  <a:gd name="connsiteY15" fmla="*/ 819150 h 4057650"/>
                  <a:gd name="connsiteX16" fmla="*/ 3838575 w 3962400"/>
                  <a:gd name="connsiteY16" fmla="*/ 695325 h 4057650"/>
                  <a:gd name="connsiteX17" fmla="*/ 3857625 w 3962400"/>
                  <a:gd name="connsiteY17" fmla="*/ 628650 h 4057650"/>
                  <a:gd name="connsiteX18" fmla="*/ 3943350 w 3962400"/>
                  <a:gd name="connsiteY18" fmla="*/ 561975 h 4057650"/>
                  <a:gd name="connsiteX19" fmla="*/ 3962400 w 3962400"/>
                  <a:gd name="connsiteY19" fmla="*/ 409575 h 4057650"/>
                  <a:gd name="connsiteX20" fmla="*/ 3952875 w 3962400"/>
                  <a:gd name="connsiteY20" fmla="*/ 333375 h 4057650"/>
                  <a:gd name="connsiteX21" fmla="*/ 3133725 w 3962400"/>
                  <a:gd name="connsiteY21" fmla="*/ 295275 h 4057650"/>
                  <a:gd name="connsiteX22" fmla="*/ 2266950 w 3962400"/>
                  <a:gd name="connsiteY22" fmla="*/ 209550 h 4057650"/>
                  <a:gd name="connsiteX23" fmla="*/ 1533525 w 3962400"/>
                  <a:gd name="connsiteY23" fmla="*/ 123825 h 4057650"/>
                  <a:gd name="connsiteX24" fmla="*/ 561975 w 3962400"/>
                  <a:gd name="connsiteY24" fmla="*/ 0 h 4057650"/>
                  <a:gd name="connsiteX0" fmla="*/ 561975 w 3962400"/>
                  <a:gd name="connsiteY0" fmla="*/ 0 h 4086225"/>
                  <a:gd name="connsiteX1" fmla="*/ 333375 w 3962400"/>
                  <a:gd name="connsiteY1" fmla="*/ 1657350 h 4086225"/>
                  <a:gd name="connsiteX2" fmla="*/ 219075 w 3962400"/>
                  <a:gd name="connsiteY2" fmla="*/ 2314575 h 4086225"/>
                  <a:gd name="connsiteX3" fmla="*/ 142875 w 3962400"/>
                  <a:gd name="connsiteY3" fmla="*/ 2933700 h 4086225"/>
                  <a:gd name="connsiteX4" fmla="*/ 85725 w 3962400"/>
                  <a:gd name="connsiteY4" fmla="*/ 3533775 h 4086225"/>
                  <a:gd name="connsiteX5" fmla="*/ 0 w 3962400"/>
                  <a:gd name="connsiteY5" fmla="*/ 4029075 h 4086225"/>
                  <a:gd name="connsiteX6" fmla="*/ 466725 w 3962400"/>
                  <a:gd name="connsiteY6" fmla="*/ 4086225 h 4086225"/>
                  <a:gd name="connsiteX7" fmla="*/ 495300 w 3962400"/>
                  <a:gd name="connsiteY7" fmla="*/ 3733800 h 4086225"/>
                  <a:gd name="connsiteX8" fmla="*/ 1400175 w 3962400"/>
                  <a:gd name="connsiteY8" fmla="*/ 3857625 h 4086225"/>
                  <a:gd name="connsiteX9" fmla="*/ 1390650 w 3962400"/>
                  <a:gd name="connsiteY9" fmla="*/ 3743325 h 4086225"/>
                  <a:gd name="connsiteX10" fmla="*/ 1466850 w 3962400"/>
                  <a:gd name="connsiteY10" fmla="*/ 3648075 h 4086225"/>
                  <a:gd name="connsiteX11" fmla="*/ 1676400 w 3962400"/>
                  <a:gd name="connsiteY11" fmla="*/ 3686175 h 4086225"/>
                  <a:gd name="connsiteX12" fmla="*/ 2133600 w 3962400"/>
                  <a:gd name="connsiteY12" fmla="*/ 3724275 h 4086225"/>
                  <a:gd name="connsiteX13" fmla="*/ 2409825 w 3962400"/>
                  <a:gd name="connsiteY13" fmla="*/ 3752850 h 4086225"/>
                  <a:gd name="connsiteX14" fmla="*/ 3600450 w 3962400"/>
                  <a:gd name="connsiteY14" fmla="*/ 3857625 h 4086225"/>
                  <a:gd name="connsiteX15" fmla="*/ 3829050 w 3962400"/>
                  <a:gd name="connsiteY15" fmla="*/ 819150 h 4086225"/>
                  <a:gd name="connsiteX16" fmla="*/ 3838575 w 3962400"/>
                  <a:gd name="connsiteY16" fmla="*/ 695325 h 4086225"/>
                  <a:gd name="connsiteX17" fmla="*/ 3857625 w 3962400"/>
                  <a:gd name="connsiteY17" fmla="*/ 628650 h 4086225"/>
                  <a:gd name="connsiteX18" fmla="*/ 3943350 w 3962400"/>
                  <a:gd name="connsiteY18" fmla="*/ 561975 h 4086225"/>
                  <a:gd name="connsiteX19" fmla="*/ 3962400 w 3962400"/>
                  <a:gd name="connsiteY19" fmla="*/ 409575 h 4086225"/>
                  <a:gd name="connsiteX20" fmla="*/ 3952875 w 3962400"/>
                  <a:gd name="connsiteY20" fmla="*/ 333375 h 4086225"/>
                  <a:gd name="connsiteX21" fmla="*/ 3133725 w 3962400"/>
                  <a:gd name="connsiteY21" fmla="*/ 295275 h 4086225"/>
                  <a:gd name="connsiteX22" fmla="*/ 2266950 w 3962400"/>
                  <a:gd name="connsiteY22" fmla="*/ 209550 h 4086225"/>
                  <a:gd name="connsiteX23" fmla="*/ 1533525 w 3962400"/>
                  <a:gd name="connsiteY23" fmla="*/ 123825 h 4086225"/>
                  <a:gd name="connsiteX24" fmla="*/ 561975 w 3962400"/>
                  <a:gd name="connsiteY24" fmla="*/ 0 h 4086225"/>
                  <a:gd name="connsiteX0" fmla="*/ 561975 w 3962400"/>
                  <a:gd name="connsiteY0" fmla="*/ 0 h 4086225"/>
                  <a:gd name="connsiteX1" fmla="*/ 333375 w 3962400"/>
                  <a:gd name="connsiteY1" fmla="*/ 1657350 h 4086225"/>
                  <a:gd name="connsiteX2" fmla="*/ 219075 w 3962400"/>
                  <a:gd name="connsiteY2" fmla="*/ 2314575 h 4086225"/>
                  <a:gd name="connsiteX3" fmla="*/ 142875 w 3962400"/>
                  <a:gd name="connsiteY3" fmla="*/ 2933700 h 4086225"/>
                  <a:gd name="connsiteX4" fmla="*/ 85725 w 3962400"/>
                  <a:gd name="connsiteY4" fmla="*/ 3533775 h 4086225"/>
                  <a:gd name="connsiteX5" fmla="*/ 0 w 3962400"/>
                  <a:gd name="connsiteY5" fmla="*/ 4029075 h 4086225"/>
                  <a:gd name="connsiteX6" fmla="*/ 466725 w 3962400"/>
                  <a:gd name="connsiteY6" fmla="*/ 4086225 h 4086225"/>
                  <a:gd name="connsiteX7" fmla="*/ 504825 w 3962400"/>
                  <a:gd name="connsiteY7" fmla="*/ 3762375 h 4086225"/>
                  <a:gd name="connsiteX8" fmla="*/ 1400175 w 3962400"/>
                  <a:gd name="connsiteY8" fmla="*/ 3857625 h 4086225"/>
                  <a:gd name="connsiteX9" fmla="*/ 1390650 w 3962400"/>
                  <a:gd name="connsiteY9" fmla="*/ 3743325 h 4086225"/>
                  <a:gd name="connsiteX10" fmla="*/ 1466850 w 3962400"/>
                  <a:gd name="connsiteY10" fmla="*/ 3648075 h 4086225"/>
                  <a:gd name="connsiteX11" fmla="*/ 1676400 w 3962400"/>
                  <a:gd name="connsiteY11" fmla="*/ 3686175 h 4086225"/>
                  <a:gd name="connsiteX12" fmla="*/ 2133600 w 3962400"/>
                  <a:gd name="connsiteY12" fmla="*/ 3724275 h 4086225"/>
                  <a:gd name="connsiteX13" fmla="*/ 2409825 w 3962400"/>
                  <a:gd name="connsiteY13" fmla="*/ 3752850 h 4086225"/>
                  <a:gd name="connsiteX14" fmla="*/ 3600450 w 3962400"/>
                  <a:gd name="connsiteY14" fmla="*/ 3857625 h 4086225"/>
                  <a:gd name="connsiteX15" fmla="*/ 3829050 w 3962400"/>
                  <a:gd name="connsiteY15" fmla="*/ 819150 h 4086225"/>
                  <a:gd name="connsiteX16" fmla="*/ 3838575 w 3962400"/>
                  <a:gd name="connsiteY16" fmla="*/ 695325 h 4086225"/>
                  <a:gd name="connsiteX17" fmla="*/ 3857625 w 3962400"/>
                  <a:gd name="connsiteY17" fmla="*/ 628650 h 4086225"/>
                  <a:gd name="connsiteX18" fmla="*/ 3943350 w 3962400"/>
                  <a:gd name="connsiteY18" fmla="*/ 561975 h 4086225"/>
                  <a:gd name="connsiteX19" fmla="*/ 3962400 w 3962400"/>
                  <a:gd name="connsiteY19" fmla="*/ 409575 h 4086225"/>
                  <a:gd name="connsiteX20" fmla="*/ 3952875 w 3962400"/>
                  <a:gd name="connsiteY20" fmla="*/ 333375 h 4086225"/>
                  <a:gd name="connsiteX21" fmla="*/ 3133725 w 3962400"/>
                  <a:gd name="connsiteY21" fmla="*/ 295275 h 4086225"/>
                  <a:gd name="connsiteX22" fmla="*/ 2266950 w 3962400"/>
                  <a:gd name="connsiteY22" fmla="*/ 209550 h 4086225"/>
                  <a:gd name="connsiteX23" fmla="*/ 1533525 w 3962400"/>
                  <a:gd name="connsiteY23" fmla="*/ 123825 h 4086225"/>
                  <a:gd name="connsiteX24" fmla="*/ 561975 w 3962400"/>
                  <a:gd name="connsiteY24" fmla="*/ 0 h 4086225"/>
                  <a:gd name="connsiteX0" fmla="*/ 561975 w 3962400"/>
                  <a:gd name="connsiteY0" fmla="*/ 0 h 4086225"/>
                  <a:gd name="connsiteX1" fmla="*/ 333375 w 3962400"/>
                  <a:gd name="connsiteY1" fmla="*/ 1657350 h 4086225"/>
                  <a:gd name="connsiteX2" fmla="*/ 219075 w 3962400"/>
                  <a:gd name="connsiteY2" fmla="*/ 2314575 h 4086225"/>
                  <a:gd name="connsiteX3" fmla="*/ 142875 w 3962400"/>
                  <a:gd name="connsiteY3" fmla="*/ 2933700 h 4086225"/>
                  <a:gd name="connsiteX4" fmla="*/ 57150 w 3962400"/>
                  <a:gd name="connsiteY4" fmla="*/ 3533775 h 4086225"/>
                  <a:gd name="connsiteX5" fmla="*/ 0 w 3962400"/>
                  <a:gd name="connsiteY5" fmla="*/ 4029075 h 4086225"/>
                  <a:gd name="connsiteX6" fmla="*/ 466725 w 3962400"/>
                  <a:gd name="connsiteY6" fmla="*/ 4086225 h 4086225"/>
                  <a:gd name="connsiteX7" fmla="*/ 504825 w 3962400"/>
                  <a:gd name="connsiteY7" fmla="*/ 3762375 h 4086225"/>
                  <a:gd name="connsiteX8" fmla="*/ 1400175 w 3962400"/>
                  <a:gd name="connsiteY8" fmla="*/ 3857625 h 4086225"/>
                  <a:gd name="connsiteX9" fmla="*/ 1390650 w 3962400"/>
                  <a:gd name="connsiteY9" fmla="*/ 3743325 h 4086225"/>
                  <a:gd name="connsiteX10" fmla="*/ 1466850 w 3962400"/>
                  <a:gd name="connsiteY10" fmla="*/ 3648075 h 4086225"/>
                  <a:gd name="connsiteX11" fmla="*/ 1676400 w 3962400"/>
                  <a:gd name="connsiteY11" fmla="*/ 3686175 h 4086225"/>
                  <a:gd name="connsiteX12" fmla="*/ 2133600 w 3962400"/>
                  <a:gd name="connsiteY12" fmla="*/ 3724275 h 4086225"/>
                  <a:gd name="connsiteX13" fmla="*/ 2409825 w 3962400"/>
                  <a:gd name="connsiteY13" fmla="*/ 3752850 h 4086225"/>
                  <a:gd name="connsiteX14" fmla="*/ 3600450 w 3962400"/>
                  <a:gd name="connsiteY14" fmla="*/ 3857625 h 4086225"/>
                  <a:gd name="connsiteX15" fmla="*/ 3829050 w 3962400"/>
                  <a:gd name="connsiteY15" fmla="*/ 819150 h 4086225"/>
                  <a:gd name="connsiteX16" fmla="*/ 3838575 w 3962400"/>
                  <a:gd name="connsiteY16" fmla="*/ 695325 h 4086225"/>
                  <a:gd name="connsiteX17" fmla="*/ 3857625 w 3962400"/>
                  <a:gd name="connsiteY17" fmla="*/ 628650 h 4086225"/>
                  <a:gd name="connsiteX18" fmla="*/ 3943350 w 3962400"/>
                  <a:gd name="connsiteY18" fmla="*/ 561975 h 4086225"/>
                  <a:gd name="connsiteX19" fmla="*/ 3962400 w 3962400"/>
                  <a:gd name="connsiteY19" fmla="*/ 409575 h 4086225"/>
                  <a:gd name="connsiteX20" fmla="*/ 3952875 w 3962400"/>
                  <a:gd name="connsiteY20" fmla="*/ 333375 h 4086225"/>
                  <a:gd name="connsiteX21" fmla="*/ 3133725 w 3962400"/>
                  <a:gd name="connsiteY21" fmla="*/ 295275 h 4086225"/>
                  <a:gd name="connsiteX22" fmla="*/ 2266950 w 3962400"/>
                  <a:gd name="connsiteY22" fmla="*/ 209550 h 4086225"/>
                  <a:gd name="connsiteX23" fmla="*/ 1533525 w 3962400"/>
                  <a:gd name="connsiteY23" fmla="*/ 123825 h 4086225"/>
                  <a:gd name="connsiteX24" fmla="*/ 561975 w 3962400"/>
                  <a:gd name="connsiteY24" fmla="*/ 0 h 4086225"/>
                  <a:gd name="connsiteX0" fmla="*/ 561975 w 3962400"/>
                  <a:gd name="connsiteY0" fmla="*/ 0 h 4086225"/>
                  <a:gd name="connsiteX1" fmla="*/ 333375 w 3962400"/>
                  <a:gd name="connsiteY1" fmla="*/ 1657350 h 4086225"/>
                  <a:gd name="connsiteX2" fmla="*/ 219075 w 3962400"/>
                  <a:gd name="connsiteY2" fmla="*/ 2314575 h 4086225"/>
                  <a:gd name="connsiteX3" fmla="*/ 142875 w 3962400"/>
                  <a:gd name="connsiteY3" fmla="*/ 2933700 h 4086225"/>
                  <a:gd name="connsiteX4" fmla="*/ 57150 w 3962400"/>
                  <a:gd name="connsiteY4" fmla="*/ 3533775 h 4086225"/>
                  <a:gd name="connsiteX5" fmla="*/ 0 w 3962400"/>
                  <a:gd name="connsiteY5" fmla="*/ 4029075 h 4086225"/>
                  <a:gd name="connsiteX6" fmla="*/ 466725 w 3962400"/>
                  <a:gd name="connsiteY6" fmla="*/ 4086225 h 4086225"/>
                  <a:gd name="connsiteX7" fmla="*/ 504825 w 3962400"/>
                  <a:gd name="connsiteY7" fmla="*/ 3762375 h 4086225"/>
                  <a:gd name="connsiteX8" fmla="*/ 1400175 w 3962400"/>
                  <a:gd name="connsiteY8" fmla="*/ 3857625 h 4086225"/>
                  <a:gd name="connsiteX9" fmla="*/ 1390650 w 3962400"/>
                  <a:gd name="connsiteY9" fmla="*/ 3743325 h 4086225"/>
                  <a:gd name="connsiteX10" fmla="*/ 1466850 w 3962400"/>
                  <a:gd name="connsiteY10" fmla="*/ 3648075 h 4086225"/>
                  <a:gd name="connsiteX11" fmla="*/ 1676400 w 3962400"/>
                  <a:gd name="connsiteY11" fmla="*/ 3686175 h 4086225"/>
                  <a:gd name="connsiteX12" fmla="*/ 2133600 w 3962400"/>
                  <a:gd name="connsiteY12" fmla="*/ 3724275 h 4086225"/>
                  <a:gd name="connsiteX13" fmla="*/ 2409825 w 3962400"/>
                  <a:gd name="connsiteY13" fmla="*/ 3752850 h 4086225"/>
                  <a:gd name="connsiteX14" fmla="*/ 3600450 w 3962400"/>
                  <a:gd name="connsiteY14" fmla="*/ 3857625 h 4086225"/>
                  <a:gd name="connsiteX15" fmla="*/ 3829050 w 3962400"/>
                  <a:gd name="connsiteY15" fmla="*/ 819150 h 4086225"/>
                  <a:gd name="connsiteX16" fmla="*/ 3838575 w 3962400"/>
                  <a:gd name="connsiteY16" fmla="*/ 695325 h 4086225"/>
                  <a:gd name="connsiteX17" fmla="*/ 3857625 w 3962400"/>
                  <a:gd name="connsiteY17" fmla="*/ 628650 h 4086225"/>
                  <a:gd name="connsiteX18" fmla="*/ 3943350 w 3962400"/>
                  <a:gd name="connsiteY18" fmla="*/ 561975 h 4086225"/>
                  <a:gd name="connsiteX19" fmla="*/ 3962400 w 3962400"/>
                  <a:gd name="connsiteY19" fmla="*/ 409575 h 4086225"/>
                  <a:gd name="connsiteX20" fmla="*/ 3952875 w 3962400"/>
                  <a:gd name="connsiteY20" fmla="*/ 333375 h 4086225"/>
                  <a:gd name="connsiteX21" fmla="*/ 3133725 w 3962400"/>
                  <a:gd name="connsiteY21" fmla="*/ 295275 h 4086225"/>
                  <a:gd name="connsiteX22" fmla="*/ 2266950 w 3962400"/>
                  <a:gd name="connsiteY22" fmla="*/ 209550 h 4086225"/>
                  <a:gd name="connsiteX23" fmla="*/ 1533525 w 3962400"/>
                  <a:gd name="connsiteY23" fmla="*/ 123825 h 4086225"/>
                  <a:gd name="connsiteX24" fmla="*/ 561975 w 3962400"/>
                  <a:gd name="connsiteY24" fmla="*/ 0 h 4086225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  <a:cxn ang="0">
                    <a:pos x="connsiteX2" y="connsiteY2"/>
                  </a:cxn>
                  <a:cxn ang="0">
                    <a:pos x="connsiteX3" y="connsiteY3"/>
                  </a:cxn>
                  <a:cxn ang="0">
                    <a:pos x="connsiteX4" y="connsiteY4"/>
                  </a:cxn>
                  <a:cxn ang="0">
                    <a:pos x="connsiteX5" y="connsiteY5"/>
                  </a:cxn>
                  <a:cxn ang="0">
                    <a:pos x="connsiteX6" y="connsiteY6"/>
                  </a:cxn>
                  <a:cxn ang="0">
                    <a:pos x="connsiteX7" y="connsiteY7"/>
                  </a:cxn>
                  <a:cxn ang="0">
                    <a:pos x="connsiteX8" y="connsiteY8"/>
                  </a:cxn>
                  <a:cxn ang="0">
                    <a:pos x="connsiteX9" y="connsiteY9"/>
                  </a:cxn>
                  <a:cxn ang="0">
                    <a:pos x="connsiteX10" y="connsiteY10"/>
                  </a:cxn>
                  <a:cxn ang="0">
                    <a:pos x="connsiteX11" y="connsiteY11"/>
                  </a:cxn>
                  <a:cxn ang="0">
                    <a:pos x="connsiteX12" y="connsiteY12"/>
                  </a:cxn>
                  <a:cxn ang="0">
                    <a:pos x="connsiteX13" y="connsiteY13"/>
                  </a:cxn>
                  <a:cxn ang="0">
                    <a:pos x="connsiteX14" y="connsiteY14"/>
                  </a:cxn>
                  <a:cxn ang="0">
                    <a:pos x="connsiteX15" y="connsiteY15"/>
                  </a:cxn>
                  <a:cxn ang="0">
                    <a:pos x="connsiteX16" y="connsiteY16"/>
                  </a:cxn>
                  <a:cxn ang="0">
                    <a:pos x="connsiteX17" y="connsiteY17"/>
                  </a:cxn>
                  <a:cxn ang="0">
                    <a:pos x="connsiteX18" y="connsiteY18"/>
                  </a:cxn>
                  <a:cxn ang="0">
                    <a:pos x="connsiteX19" y="connsiteY19"/>
                  </a:cxn>
                  <a:cxn ang="0">
                    <a:pos x="connsiteX20" y="connsiteY20"/>
                  </a:cxn>
                  <a:cxn ang="0">
                    <a:pos x="connsiteX21" y="connsiteY21"/>
                  </a:cxn>
                  <a:cxn ang="0">
                    <a:pos x="connsiteX22" y="connsiteY22"/>
                  </a:cxn>
                  <a:cxn ang="0">
                    <a:pos x="connsiteX23" y="connsiteY23"/>
                  </a:cxn>
                  <a:cxn ang="0">
                    <a:pos x="connsiteX24" y="connsiteY24"/>
                  </a:cxn>
                </a:cxnLst>
                <a:rect l="l" t="t" r="r" b="b"/>
                <a:pathLst>
                  <a:path w="3962400" h="4086225">
                    <a:moveTo>
                      <a:pt x="561975" y="0"/>
                    </a:moveTo>
                    <a:lnTo>
                      <a:pt x="333375" y="1657350"/>
                    </a:lnTo>
                    <a:lnTo>
                      <a:pt x="219075" y="2314575"/>
                    </a:lnTo>
                    <a:lnTo>
                      <a:pt x="142875" y="2933700"/>
                    </a:lnTo>
                    <a:cubicBezTo>
                      <a:pt x="123825" y="3133725"/>
                      <a:pt x="85725" y="3333750"/>
                      <a:pt x="57150" y="3533775"/>
                    </a:cubicBezTo>
                    <a:lnTo>
                      <a:pt x="0" y="4029075"/>
                    </a:lnTo>
                    <a:lnTo>
                      <a:pt x="466725" y="4086225"/>
                    </a:lnTo>
                    <a:lnTo>
                      <a:pt x="504825" y="3762375"/>
                    </a:lnTo>
                    <a:lnTo>
                      <a:pt x="1400175" y="3857625"/>
                    </a:lnTo>
                    <a:lnTo>
                      <a:pt x="1390650" y="3743325"/>
                    </a:lnTo>
                    <a:lnTo>
                      <a:pt x="1466850" y="3648075"/>
                    </a:lnTo>
                    <a:lnTo>
                      <a:pt x="1676400" y="3686175"/>
                    </a:lnTo>
                    <a:lnTo>
                      <a:pt x="2133600" y="3724275"/>
                    </a:lnTo>
                    <a:lnTo>
                      <a:pt x="2409825" y="3752850"/>
                    </a:lnTo>
                    <a:lnTo>
                      <a:pt x="3600450" y="3857625"/>
                    </a:lnTo>
                    <a:lnTo>
                      <a:pt x="3829050" y="819150"/>
                    </a:lnTo>
                    <a:lnTo>
                      <a:pt x="3838575" y="695325"/>
                    </a:lnTo>
                    <a:lnTo>
                      <a:pt x="3857625" y="628650"/>
                    </a:lnTo>
                    <a:lnTo>
                      <a:pt x="3943350" y="561975"/>
                    </a:lnTo>
                    <a:lnTo>
                      <a:pt x="3962400" y="409575"/>
                    </a:lnTo>
                    <a:lnTo>
                      <a:pt x="3952875" y="333375"/>
                    </a:lnTo>
                    <a:lnTo>
                      <a:pt x="3133725" y="295275"/>
                    </a:lnTo>
                    <a:lnTo>
                      <a:pt x="2266950" y="209550"/>
                    </a:lnTo>
                    <a:lnTo>
                      <a:pt x="1533525" y="123825"/>
                    </a:lnTo>
                    <a:lnTo>
                      <a:pt x="561975" y="0"/>
                    </a:lnTo>
                    <a:close/>
                  </a:path>
                </a:pathLst>
              </a:custGeom>
              <a:solidFill>
                <a:srgbClr val="B4FF00"/>
              </a:solidFill>
              <a:ln w="28575"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en-US" sz="800">
                  <a:latin typeface="Arial" panose="020B0604020202020204" pitchFamily="34" charset="0"/>
                  <a:cs typeface="Arial" panose="020B0604020202020204" pitchFamily="34" charset="0"/>
                </a:endParaRPr>
              </a:p>
            </xdr:txBody>
          </xdr:sp>
          <xdr:sp macro="" textlink="">
            <xdr:nvSpPr>
              <xdr:cNvPr id="47" name="TextBox 46"/>
              <xdr:cNvSpPr txBox="1"/>
            </xdr:nvSpPr>
            <xdr:spPr>
              <a:xfrm>
                <a:off x="9563923" y="11988017"/>
                <a:ext cx="998516" cy="998222"/>
              </a:xfrm>
              <a:prstGeom prst="rect">
                <a:avLst/>
              </a:prstGeom>
              <a:grpFill/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ctr"/>
              <a:lstStyle/>
              <a:p>
                <a:pPr algn="ctr"/>
                <a:r>
                  <a:rPr lang="en-US" sz="800" b="1">
                    <a:latin typeface="Arial" panose="020B0604020202020204" pitchFamily="34" charset="0"/>
                    <a:cs typeface="Arial" panose="020B0604020202020204" pitchFamily="34" charset="0"/>
                  </a:rPr>
                  <a:t>NM</a:t>
                </a:r>
              </a:p>
            </xdr:txBody>
          </xdr:sp>
        </xdr:grpSp>
        <xdr:grpSp>
          <xdr:nvGrpSpPr>
            <xdr:cNvPr id="52" name="Group 51"/>
            <xdr:cNvGrpSpPr/>
          </xdr:nvGrpSpPr>
          <xdr:grpSpPr>
            <a:xfrm>
              <a:off x="9641417" y="11408833"/>
              <a:ext cx="8001000" cy="7799917"/>
              <a:chOff x="9641417" y="11408833"/>
              <a:chExt cx="8001000" cy="7799917"/>
            </a:xfrm>
            <a:grpFill/>
          </xdr:grpSpPr>
          <xdr:sp macro="" textlink="">
            <xdr:nvSpPr>
              <xdr:cNvPr id="49" name="Freeform 48"/>
              <xdr:cNvSpPr/>
            </xdr:nvSpPr>
            <xdr:spPr>
              <a:xfrm>
                <a:off x="9641417" y="11408833"/>
                <a:ext cx="8001000" cy="7799917"/>
              </a:xfrm>
              <a:custGeom>
                <a:avLst/>
                <a:gdLst>
                  <a:gd name="connsiteX0" fmla="*/ 2487083 w 8001000"/>
                  <a:gd name="connsiteY0" fmla="*/ 0 h 7799917"/>
                  <a:gd name="connsiteX1" fmla="*/ 2222500 w 8001000"/>
                  <a:gd name="connsiteY1" fmla="*/ 3249084 h 7799917"/>
                  <a:gd name="connsiteX2" fmla="*/ 2190750 w 8001000"/>
                  <a:gd name="connsiteY2" fmla="*/ 3280834 h 7799917"/>
                  <a:gd name="connsiteX3" fmla="*/ 0 w 8001000"/>
                  <a:gd name="connsiteY3" fmla="*/ 3090334 h 7799917"/>
                  <a:gd name="connsiteX4" fmla="*/ 31750 w 8001000"/>
                  <a:gd name="connsiteY4" fmla="*/ 3206750 h 7799917"/>
                  <a:gd name="connsiteX5" fmla="*/ 148166 w 8001000"/>
                  <a:gd name="connsiteY5" fmla="*/ 3227917 h 7799917"/>
                  <a:gd name="connsiteX6" fmla="*/ 201083 w 8001000"/>
                  <a:gd name="connsiteY6" fmla="*/ 3323167 h 7799917"/>
                  <a:gd name="connsiteX7" fmla="*/ 222250 w 8001000"/>
                  <a:gd name="connsiteY7" fmla="*/ 3397250 h 7799917"/>
                  <a:gd name="connsiteX8" fmla="*/ 243416 w 8001000"/>
                  <a:gd name="connsiteY8" fmla="*/ 3450167 h 7799917"/>
                  <a:gd name="connsiteX9" fmla="*/ 243416 w 8001000"/>
                  <a:gd name="connsiteY9" fmla="*/ 3450167 h 7799917"/>
                  <a:gd name="connsiteX10" fmla="*/ 359833 w 8001000"/>
                  <a:gd name="connsiteY10" fmla="*/ 3460750 h 7799917"/>
                  <a:gd name="connsiteX11" fmla="*/ 433916 w 8001000"/>
                  <a:gd name="connsiteY11" fmla="*/ 3587750 h 7799917"/>
                  <a:gd name="connsiteX12" fmla="*/ 433916 w 8001000"/>
                  <a:gd name="connsiteY12" fmla="*/ 3587750 h 7799917"/>
                  <a:gd name="connsiteX13" fmla="*/ 539750 w 8001000"/>
                  <a:gd name="connsiteY13" fmla="*/ 3725334 h 7799917"/>
                  <a:gd name="connsiteX14" fmla="*/ 603250 w 8001000"/>
                  <a:gd name="connsiteY14" fmla="*/ 3757084 h 7799917"/>
                  <a:gd name="connsiteX15" fmla="*/ 666750 w 8001000"/>
                  <a:gd name="connsiteY15" fmla="*/ 3905250 h 7799917"/>
                  <a:gd name="connsiteX16" fmla="*/ 751416 w 8001000"/>
                  <a:gd name="connsiteY16" fmla="*/ 3947584 h 7799917"/>
                  <a:gd name="connsiteX17" fmla="*/ 804333 w 8001000"/>
                  <a:gd name="connsiteY17" fmla="*/ 3989917 h 7799917"/>
                  <a:gd name="connsiteX18" fmla="*/ 963083 w 8001000"/>
                  <a:gd name="connsiteY18" fmla="*/ 4138084 h 7799917"/>
                  <a:gd name="connsiteX19" fmla="*/ 1005416 w 8001000"/>
                  <a:gd name="connsiteY19" fmla="*/ 4191000 h 7799917"/>
                  <a:gd name="connsiteX20" fmla="*/ 1005416 w 8001000"/>
                  <a:gd name="connsiteY20" fmla="*/ 4275667 h 7799917"/>
                  <a:gd name="connsiteX21" fmla="*/ 1005416 w 8001000"/>
                  <a:gd name="connsiteY21" fmla="*/ 4349750 h 7799917"/>
                  <a:gd name="connsiteX22" fmla="*/ 1068916 w 8001000"/>
                  <a:gd name="connsiteY22" fmla="*/ 4413250 h 7799917"/>
                  <a:gd name="connsiteX23" fmla="*/ 1079500 w 8001000"/>
                  <a:gd name="connsiteY23" fmla="*/ 4529667 h 7799917"/>
                  <a:gd name="connsiteX24" fmla="*/ 1090083 w 8001000"/>
                  <a:gd name="connsiteY24" fmla="*/ 4656667 h 7799917"/>
                  <a:gd name="connsiteX25" fmla="*/ 1100666 w 8001000"/>
                  <a:gd name="connsiteY25" fmla="*/ 4762500 h 7799917"/>
                  <a:gd name="connsiteX26" fmla="*/ 1195916 w 8001000"/>
                  <a:gd name="connsiteY26" fmla="*/ 4857750 h 7799917"/>
                  <a:gd name="connsiteX27" fmla="*/ 1322916 w 8001000"/>
                  <a:gd name="connsiteY27" fmla="*/ 5016500 h 7799917"/>
                  <a:gd name="connsiteX28" fmla="*/ 1471083 w 8001000"/>
                  <a:gd name="connsiteY28" fmla="*/ 5132917 h 7799917"/>
                  <a:gd name="connsiteX29" fmla="*/ 1640416 w 8001000"/>
                  <a:gd name="connsiteY29" fmla="*/ 5164667 h 7799917"/>
                  <a:gd name="connsiteX30" fmla="*/ 1703916 w 8001000"/>
                  <a:gd name="connsiteY30" fmla="*/ 5259917 h 7799917"/>
                  <a:gd name="connsiteX31" fmla="*/ 1820333 w 8001000"/>
                  <a:gd name="connsiteY31" fmla="*/ 5281084 h 7799917"/>
                  <a:gd name="connsiteX32" fmla="*/ 1905000 w 8001000"/>
                  <a:gd name="connsiteY32" fmla="*/ 5386917 h 7799917"/>
                  <a:gd name="connsiteX33" fmla="*/ 2000250 w 8001000"/>
                  <a:gd name="connsiteY33" fmla="*/ 5344584 h 7799917"/>
                  <a:gd name="connsiteX34" fmla="*/ 2095500 w 8001000"/>
                  <a:gd name="connsiteY34" fmla="*/ 5270500 h 7799917"/>
                  <a:gd name="connsiteX35" fmla="*/ 2159000 w 8001000"/>
                  <a:gd name="connsiteY35" fmla="*/ 5217584 h 7799917"/>
                  <a:gd name="connsiteX36" fmla="*/ 2169583 w 8001000"/>
                  <a:gd name="connsiteY36" fmla="*/ 5101167 h 7799917"/>
                  <a:gd name="connsiteX37" fmla="*/ 2201333 w 8001000"/>
                  <a:gd name="connsiteY37" fmla="*/ 4984750 h 7799917"/>
                  <a:gd name="connsiteX38" fmla="*/ 2275416 w 8001000"/>
                  <a:gd name="connsiteY38" fmla="*/ 4910667 h 7799917"/>
                  <a:gd name="connsiteX39" fmla="*/ 2338916 w 8001000"/>
                  <a:gd name="connsiteY39" fmla="*/ 4857750 h 7799917"/>
                  <a:gd name="connsiteX40" fmla="*/ 2455333 w 8001000"/>
                  <a:gd name="connsiteY40" fmla="*/ 4857750 h 7799917"/>
                  <a:gd name="connsiteX41" fmla="*/ 2508250 w 8001000"/>
                  <a:gd name="connsiteY41" fmla="*/ 4794250 h 7799917"/>
                  <a:gd name="connsiteX42" fmla="*/ 2603500 w 8001000"/>
                  <a:gd name="connsiteY42" fmla="*/ 4804834 h 7799917"/>
                  <a:gd name="connsiteX43" fmla="*/ 2688166 w 8001000"/>
                  <a:gd name="connsiteY43" fmla="*/ 4878917 h 7799917"/>
                  <a:gd name="connsiteX44" fmla="*/ 2772833 w 8001000"/>
                  <a:gd name="connsiteY44" fmla="*/ 4847167 h 7799917"/>
                  <a:gd name="connsiteX45" fmla="*/ 2846916 w 8001000"/>
                  <a:gd name="connsiteY45" fmla="*/ 4878917 h 7799917"/>
                  <a:gd name="connsiteX46" fmla="*/ 2942166 w 8001000"/>
                  <a:gd name="connsiteY46" fmla="*/ 4878917 h 7799917"/>
                  <a:gd name="connsiteX47" fmla="*/ 3100916 w 8001000"/>
                  <a:gd name="connsiteY47" fmla="*/ 4878917 h 7799917"/>
                  <a:gd name="connsiteX48" fmla="*/ 3227916 w 8001000"/>
                  <a:gd name="connsiteY48" fmla="*/ 5016500 h 7799917"/>
                  <a:gd name="connsiteX49" fmla="*/ 3259666 w 8001000"/>
                  <a:gd name="connsiteY49" fmla="*/ 5048250 h 7799917"/>
                  <a:gd name="connsiteX50" fmla="*/ 3312583 w 8001000"/>
                  <a:gd name="connsiteY50" fmla="*/ 5122334 h 7799917"/>
                  <a:gd name="connsiteX51" fmla="*/ 3429000 w 8001000"/>
                  <a:gd name="connsiteY51" fmla="*/ 5207000 h 7799917"/>
                  <a:gd name="connsiteX52" fmla="*/ 3492500 w 8001000"/>
                  <a:gd name="connsiteY52" fmla="*/ 5334000 h 7799917"/>
                  <a:gd name="connsiteX53" fmla="*/ 3492500 w 8001000"/>
                  <a:gd name="connsiteY53" fmla="*/ 5334000 h 7799917"/>
                  <a:gd name="connsiteX54" fmla="*/ 3598333 w 8001000"/>
                  <a:gd name="connsiteY54" fmla="*/ 5429250 h 7799917"/>
                  <a:gd name="connsiteX55" fmla="*/ 3598333 w 8001000"/>
                  <a:gd name="connsiteY55" fmla="*/ 5503334 h 7799917"/>
                  <a:gd name="connsiteX56" fmla="*/ 3598333 w 8001000"/>
                  <a:gd name="connsiteY56" fmla="*/ 5577417 h 7799917"/>
                  <a:gd name="connsiteX57" fmla="*/ 3704166 w 8001000"/>
                  <a:gd name="connsiteY57" fmla="*/ 5715000 h 7799917"/>
                  <a:gd name="connsiteX58" fmla="*/ 3683000 w 8001000"/>
                  <a:gd name="connsiteY58" fmla="*/ 5757334 h 7799917"/>
                  <a:gd name="connsiteX59" fmla="*/ 3746500 w 8001000"/>
                  <a:gd name="connsiteY59" fmla="*/ 5820834 h 7799917"/>
                  <a:gd name="connsiteX60" fmla="*/ 3778250 w 8001000"/>
                  <a:gd name="connsiteY60" fmla="*/ 5873750 h 7799917"/>
                  <a:gd name="connsiteX61" fmla="*/ 3757083 w 8001000"/>
                  <a:gd name="connsiteY61" fmla="*/ 5958417 h 7799917"/>
                  <a:gd name="connsiteX62" fmla="*/ 3778250 w 8001000"/>
                  <a:gd name="connsiteY62" fmla="*/ 6000750 h 7799917"/>
                  <a:gd name="connsiteX63" fmla="*/ 3852333 w 8001000"/>
                  <a:gd name="connsiteY63" fmla="*/ 6074834 h 7799917"/>
                  <a:gd name="connsiteX64" fmla="*/ 3915833 w 8001000"/>
                  <a:gd name="connsiteY64" fmla="*/ 6096000 h 7799917"/>
                  <a:gd name="connsiteX65" fmla="*/ 3989916 w 8001000"/>
                  <a:gd name="connsiteY65" fmla="*/ 6286500 h 7799917"/>
                  <a:gd name="connsiteX66" fmla="*/ 4085166 w 8001000"/>
                  <a:gd name="connsiteY66" fmla="*/ 6350000 h 7799917"/>
                  <a:gd name="connsiteX67" fmla="*/ 4116916 w 8001000"/>
                  <a:gd name="connsiteY67" fmla="*/ 6477000 h 7799917"/>
                  <a:gd name="connsiteX68" fmla="*/ 4222750 w 8001000"/>
                  <a:gd name="connsiteY68" fmla="*/ 6508750 h 7799917"/>
                  <a:gd name="connsiteX69" fmla="*/ 4296833 w 8001000"/>
                  <a:gd name="connsiteY69" fmla="*/ 6614584 h 7799917"/>
                  <a:gd name="connsiteX70" fmla="*/ 4296833 w 8001000"/>
                  <a:gd name="connsiteY70" fmla="*/ 6720417 h 7799917"/>
                  <a:gd name="connsiteX71" fmla="*/ 4296833 w 8001000"/>
                  <a:gd name="connsiteY71" fmla="*/ 6720417 h 7799917"/>
                  <a:gd name="connsiteX72" fmla="*/ 4339166 w 8001000"/>
                  <a:gd name="connsiteY72" fmla="*/ 6794500 h 7799917"/>
                  <a:gd name="connsiteX73" fmla="*/ 4318000 w 8001000"/>
                  <a:gd name="connsiteY73" fmla="*/ 6868584 h 7799917"/>
                  <a:gd name="connsiteX74" fmla="*/ 4307416 w 8001000"/>
                  <a:gd name="connsiteY74" fmla="*/ 6942667 h 7799917"/>
                  <a:gd name="connsiteX75" fmla="*/ 4370916 w 8001000"/>
                  <a:gd name="connsiteY75" fmla="*/ 7027334 h 7799917"/>
                  <a:gd name="connsiteX76" fmla="*/ 4445000 w 8001000"/>
                  <a:gd name="connsiteY76" fmla="*/ 7080250 h 7799917"/>
                  <a:gd name="connsiteX77" fmla="*/ 4476750 w 8001000"/>
                  <a:gd name="connsiteY77" fmla="*/ 7207250 h 7799917"/>
                  <a:gd name="connsiteX78" fmla="*/ 4476750 w 8001000"/>
                  <a:gd name="connsiteY78" fmla="*/ 7291917 h 7799917"/>
                  <a:gd name="connsiteX79" fmla="*/ 4550833 w 8001000"/>
                  <a:gd name="connsiteY79" fmla="*/ 7366000 h 7799917"/>
                  <a:gd name="connsiteX80" fmla="*/ 4550833 w 8001000"/>
                  <a:gd name="connsiteY80" fmla="*/ 7366000 h 7799917"/>
                  <a:gd name="connsiteX81" fmla="*/ 4550833 w 8001000"/>
                  <a:gd name="connsiteY81" fmla="*/ 7366000 h 7799917"/>
                  <a:gd name="connsiteX82" fmla="*/ 4699000 w 8001000"/>
                  <a:gd name="connsiteY82" fmla="*/ 7418917 h 7799917"/>
                  <a:gd name="connsiteX83" fmla="*/ 4762500 w 8001000"/>
                  <a:gd name="connsiteY83" fmla="*/ 7514167 h 7799917"/>
                  <a:gd name="connsiteX84" fmla="*/ 4868333 w 8001000"/>
                  <a:gd name="connsiteY84" fmla="*/ 7524750 h 7799917"/>
                  <a:gd name="connsiteX85" fmla="*/ 4953000 w 8001000"/>
                  <a:gd name="connsiteY85" fmla="*/ 7545917 h 7799917"/>
                  <a:gd name="connsiteX86" fmla="*/ 5037666 w 8001000"/>
                  <a:gd name="connsiteY86" fmla="*/ 7641167 h 7799917"/>
                  <a:gd name="connsiteX87" fmla="*/ 5164666 w 8001000"/>
                  <a:gd name="connsiteY87" fmla="*/ 7694084 h 7799917"/>
                  <a:gd name="connsiteX88" fmla="*/ 5207000 w 8001000"/>
                  <a:gd name="connsiteY88" fmla="*/ 7641167 h 7799917"/>
                  <a:gd name="connsiteX89" fmla="*/ 5291666 w 8001000"/>
                  <a:gd name="connsiteY89" fmla="*/ 7641167 h 7799917"/>
                  <a:gd name="connsiteX90" fmla="*/ 5376333 w 8001000"/>
                  <a:gd name="connsiteY90" fmla="*/ 7672917 h 7799917"/>
                  <a:gd name="connsiteX91" fmla="*/ 5461000 w 8001000"/>
                  <a:gd name="connsiteY91" fmla="*/ 7704667 h 7799917"/>
                  <a:gd name="connsiteX92" fmla="*/ 5461000 w 8001000"/>
                  <a:gd name="connsiteY92" fmla="*/ 7704667 h 7799917"/>
                  <a:gd name="connsiteX93" fmla="*/ 5598583 w 8001000"/>
                  <a:gd name="connsiteY93" fmla="*/ 7799917 h 7799917"/>
                  <a:gd name="connsiteX94" fmla="*/ 5640916 w 8001000"/>
                  <a:gd name="connsiteY94" fmla="*/ 7747000 h 7799917"/>
                  <a:gd name="connsiteX95" fmla="*/ 5683250 w 8001000"/>
                  <a:gd name="connsiteY95" fmla="*/ 7683500 h 7799917"/>
                  <a:gd name="connsiteX96" fmla="*/ 5630333 w 8001000"/>
                  <a:gd name="connsiteY96" fmla="*/ 7588250 h 7799917"/>
                  <a:gd name="connsiteX97" fmla="*/ 5588000 w 8001000"/>
                  <a:gd name="connsiteY97" fmla="*/ 7514167 h 7799917"/>
                  <a:gd name="connsiteX98" fmla="*/ 5513916 w 8001000"/>
                  <a:gd name="connsiteY98" fmla="*/ 7461250 h 7799917"/>
                  <a:gd name="connsiteX99" fmla="*/ 5566833 w 8001000"/>
                  <a:gd name="connsiteY99" fmla="*/ 7313084 h 7799917"/>
                  <a:gd name="connsiteX100" fmla="*/ 5535083 w 8001000"/>
                  <a:gd name="connsiteY100" fmla="*/ 7196667 h 7799917"/>
                  <a:gd name="connsiteX101" fmla="*/ 5482166 w 8001000"/>
                  <a:gd name="connsiteY101" fmla="*/ 7080250 h 7799917"/>
                  <a:gd name="connsiteX102" fmla="*/ 5513916 w 8001000"/>
                  <a:gd name="connsiteY102" fmla="*/ 6985000 h 7799917"/>
                  <a:gd name="connsiteX103" fmla="*/ 5566833 w 8001000"/>
                  <a:gd name="connsiteY103" fmla="*/ 6953250 h 7799917"/>
                  <a:gd name="connsiteX104" fmla="*/ 5535083 w 8001000"/>
                  <a:gd name="connsiteY104" fmla="*/ 6868584 h 7799917"/>
                  <a:gd name="connsiteX105" fmla="*/ 5439833 w 8001000"/>
                  <a:gd name="connsiteY105" fmla="*/ 6858000 h 7799917"/>
                  <a:gd name="connsiteX106" fmla="*/ 5355166 w 8001000"/>
                  <a:gd name="connsiteY106" fmla="*/ 6858000 h 7799917"/>
                  <a:gd name="connsiteX107" fmla="*/ 5376333 w 8001000"/>
                  <a:gd name="connsiteY107" fmla="*/ 6773334 h 7799917"/>
                  <a:gd name="connsiteX108" fmla="*/ 5376333 w 8001000"/>
                  <a:gd name="connsiteY108" fmla="*/ 6709834 h 7799917"/>
                  <a:gd name="connsiteX109" fmla="*/ 5334000 w 8001000"/>
                  <a:gd name="connsiteY109" fmla="*/ 6656917 h 7799917"/>
                  <a:gd name="connsiteX110" fmla="*/ 5386916 w 8001000"/>
                  <a:gd name="connsiteY110" fmla="*/ 6646334 h 7799917"/>
                  <a:gd name="connsiteX111" fmla="*/ 5471583 w 8001000"/>
                  <a:gd name="connsiteY111" fmla="*/ 6699250 h 7799917"/>
                  <a:gd name="connsiteX112" fmla="*/ 5492750 w 8001000"/>
                  <a:gd name="connsiteY112" fmla="*/ 6709834 h 7799917"/>
                  <a:gd name="connsiteX113" fmla="*/ 5492750 w 8001000"/>
                  <a:gd name="connsiteY113" fmla="*/ 6709834 h 7799917"/>
                  <a:gd name="connsiteX114" fmla="*/ 5503333 w 8001000"/>
                  <a:gd name="connsiteY114" fmla="*/ 6604000 h 7799917"/>
                  <a:gd name="connsiteX115" fmla="*/ 5566833 w 8001000"/>
                  <a:gd name="connsiteY115" fmla="*/ 6604000 h 7799917"/>
                  <a:gd name="connsiteX116" fmla="*/ 5566833 w 8001000"/>
                  <a:gd name="connsiteY116" fmla="*/ 6688667 h 7799917"/>
                  <a:gd name="connsiteX117" fmla="*/ 5566833 w 8001000"/>
                  <a:gd name="connsiteY117" fmla="*/ 6688667 h 7799917"/>
                  <a:gd name="connsiteX118" fmla="*/ 5662083 w 8001000"/>
                  <a:gd name="connsiteY118" fmla="*/ 6604000 h 7799917"/>
                  <a:gd name="connsiteX119" fmla="*/ 5651500 w 8001000"/>
                  <a:gd name="connsiteY119" fmla="*/ 6498167 h 7799917"/>
                  <a:gd name="connsiteX120" fmla="*/ 5566833 w 8001000"/>
                  <a:gd name="connsiteY120" fmla="*/ 6455834 h 7799917"/>
                  <a:gd name="connsiteX121" fmla="*/ 5492750 w 8001000"/>
                  <a:gd name="connsiteY121" fmla="*/ 6413500 h 7799917"/>
                  <a:gd name="connsiteX122" fmla="*/ 5545666 w 8001000"/>
                  <a:gd name="connsiteY122" fmla="*/ 6371167 h 7799917"/>
                  <a:gd name="connsiteX123" fmla="*/ 5683250 w 8001000"/>
                  <a:gd name="connsiteY123" fmla="*/ 6371167 h 7799917"/>
                  <a:gd name="connsiteX124" fmla="*/ 5778500 w 8001000"/>
                  <a:gd name="connsiteY124" fmla="*/ 6371167 h 7799917"/>
                  <a:gd name="connsiteX125" fmla="*/ 5799666 w 8001000"/>
                  <a:gd name="connsiteY125" fmla="*/ 6307667 h 7799917"/>
                  <a:gd name="connsiteX126" fmla="*/ 5704416 w 8001000"/>
                  <a:gd name="connsiteY126" fmla="*/ 6297084 h 7799917"/>
                  <a:gd name="connsiteX127" fmla="*/ 5704416 w 8001000"/>
                  <a:gd name="connsiteY127" fmla="*/ 6223000 h 7799917"/>
                  <a:gd name="connsiteX128" fmla="*/ 5757333 w 8001000"/>
                  <a:gd name="connsiteY128" fmla="*/ 6191250 h 7799917"/>
                  <a:gd name="connsiteX129" fmla="*/ 5820833 w 8001000"/>
                  <a:gd name="connsiteY129" fmla="*/ 6159500 h 7799917"/>
                  <a:gd name="connsiteX130" fmla="*/ 5905500 w 8001000"/>
                  <a:gd name="connsiteY130" fmla="*/ 6138334 h 7799917"/>
                  <a:gd name="connsiteX131" fmla="*/ 5969000 w 8001000"/>
                  <a:gd name="connsiteY131" fmla="*/ 6127750 h 7799917"/>
                  <a:gd name="connsiteX132" fmla="*/ 5969000 w 8001000"/>
                  <a:gd name="connsiteY132" fmla="*/ 6127750 h 7799917"/>
                  <a:gd name="connsiteX133" fmla="*/ 6053666 w 8001000"/>
                  <a:gd name="connsiteY133" fmla="*/ 6106584 h 7799917"/>
                  <a:gd name="connsiteX134" fmla="*/ 6000750 w 8001000"/>
                  <a:gd name="connsiteY134" fmla="*/ 6064250 h 7799917"/>
                  <a:gd name="connsiteX135" fmla="*/ 5969000 w 8001000"/>
                  <a:gd name="connsiteY135" fmla="*/ 6021917 h 7799917"/>
                  <a:gd name="connsiteX136" fmla="*/ 6032500 w 8001000"/>
                  <a:gd name="connsiteY136" fmla="*/ 5947834 h 7799917"/>
                  <a:gd name="connsiteX137" fmla="*/ 6096000 w 8001000"/>
                  <a:gd name="connsiteY137" fmla="*/ 5937250 h 7799917"/>
                  <a:gd name="connsiteX138" fmla="*/ 6127750 w 8001000"/>
                  <a:gd name="connsiteY138" fmla="*/ 5990167 h 7799917"/>
                  <a:gd name="connsiteX139" fmla="*/ 6127750 w 8001000"/>
                  <a:gd name="connsiteY139" fmla="*/ 5990167 h 7799917"/>
                  <a:gd name="connsiteX140" fmla="*/ 6170083 w 8001000"/>
                  <a:gd name="connsiteY140" fmla="*/ 5926667 h 7799917"/>
                  <a:gd name="connsiteX141" fmla="*/ 6148916 w 8001000"/>
                  <a:gd name="connsiteY141" fmla="*/ 5884334 h 7799917"/>
                  <a:gd name="connsiteX142" fmla="*/ 6106583 w 8001000"/>
                  <a:gd name="connsiteY142" fmla="*/ 5831417 h 7799917"/>
                  <a:gd name="connsiteX143" fmla="*/ 6117166 w 8001000"/>
                  <a:gd name="connsiteY143" fmla="*/ 5746750 h 7799917"/>
                  <a:gd name="connsiteX144" fmla="*/ 6170083 w 8001000"/>
                  <a:gd name="connsiteY144" fmla="*/ 5693834 h 7799917"/>
                  <a:gd name="connsiteX145" fmla="*/ 6223000 w 8001000"/>
                  <a:gd name="connsiteY145" fmla="*/ 5715000 h 7799917"/>
                  <a:gd name="connsiteX146" fmla="*/ 6191250 w 8001000"/>
                  <a:gd name="connsiteY146" fmla="*/ 5778500 h 7799917"/>
                  <a:gd name="connsiteX147" fmla="*/ 6201833 w 8001000"/>
                  <a:gd name="connsiteY147" fmla="*/ 5852584 h 7799917"/>
                  <a:gd name="connsiteX148" fmla="*/ 6286500 w 8001000"/>
                  <a:gd name="connsiteY148" fmla="*/ 5810250 h 7799917"/>
                  <a:gd name="connsiteX149" fmla="*/ 6297083 w 8001000"/>
                  <a:gd name="connsiteY149" fmla="*/ 5757334 h 7799917"/>
                  <a:gd name="connsiteX150" fmla="*/ 6318250 w 8001000"/>
                  <a:gd name="connsiteY150" fmla="*/ 5789084 h 7799917"/>
                  <a:gd name="connsiteX151" fmla="*/ 6318250 w 8001000"/>
                  <a:gd name="connsiteY151" fmla="*/ 5789084 h 7799917"/>
                  <a:gd name="connsiteX152" fmla="*/ 6413500 w 8001000"/>
                  <a:gd name="connsiteY152" fmla="*/ 5767917 h 7799917"/>
                  <a:gd name="connsiteX153" fmla="*/ 6413500 w 8001000"/>
                  <a:gd name="connsiteY153" fmla="*/ 5767917 h 7799917"/>
                  <a:gd name="connsiteX154" fmla="*/ 6487583 w 8001000"/>
                  <a:gd name="connsiteY154" fmla="*/ 5736167 h 7799917"/>
                  <a:gd name="connsiteX155" fmla="*/ 6445250 w 8001000"/>
                  <a:gd name="connsiteY155" fmla="*/ 5820834 h 7799917"/>
                  <a:gd name="connsiteX156" fmla="*/ 6445250 w 8001000"/>
                  <a:gd name="connsiteY156" fmla="*/ 5863167 h 7799917"/>
                  <a:gd name="connsiteX157" fmla="*/ 6529916 w 8001000"/>
                  <a:gd name="connsiteY157" fmla="*/ 5799667 h 7799917"/>
                  <a:gd name="connsiteX158" fmla="*/ 6582833 w 8001000"/>
                  <a:gd name="connsiteY158" fmla="*/ 5757334 h 7799917"/>
                  <a:gd name="connsiteX159" fmla="*/ 6656916 w 8001000"/>
                  <a:gd name="connsiteY159" fmla="*/ 5736167 h 7799917"/>
                  <a:gd name="connsiteX160" fmla="*/ 6773333 w 8001000"/>
                  <a:gd name="connsiteY160" fmla="*/ 5736167 h 7799917"/>
                  <a:gd name="connsiteX161" fmla="*/ 6879166 w 8001000"/>
                  <a:gd name="connsiteY161" fmla="*/ 5693834 h 7799917"/>
                  <a:gd name="connsiteX162" fmla="*/ 6974416 w 8001000"/>
                  <a:gd name="connsiteY162" fmla="*/ 5598584 h 7799917"/>
                  <a:gd name="connsiteX163" fmla="*/ 7016750 w 8001000"/>
                  <a:gd name="connsiteY163" fmla="*/ 5513917 h 7799917"/>
                  <a:gd name="connsiteX164" fmla="*/ 6974416 w 8001000"/>
                  <a:gd name="connsiteY164" fmla="*/ 5513917 h 7799917"/>
                  <a:gd name="connsiteX165" fmla="*/ 6995583 w 8001000"/>
                  <a:gd name="connsiteY165" fmla="*/ 5482167 h 7799917"/>
                  <a:gd name="connsiteX166" fmla="*/ 7112000 w 8001000"/>
                  <a:gd name="connsiteY166" fmla="*/ 5397500 h 7799917"/>
                  <a:gd name="connsiteX167" fmla="*/ 7217833 w 8001000"/>
                  <a:gd name="connsiteY167" fmla="*/ 5344584 h 7799917"/>
                  <a:gd name="connsiteX168" fmla="*/ 7207250 w 8001000"/>
                  <a:gd name="connsiteY168" fmla="*/ 5259917 h 7799917"/>
                  <a:gd name="connsiteX169" fmla="*/ 7175500 w 8001000"/>
                  <a:gd name="connsiteY169" fmla="*/ 5164667 h 7799917"/>
                  <a:gd name="connsiteX170" fmla="*/ 7143750 w 8001000"/>
                  <a:gd name="connsiteY170" fmla="*/ 5090584 h 7799917"/>
                  <a:gd name="connsiteX171" fmla="*/ 7080250 w 8001000"/>
                  <a:gd name="connsiteY171" fmla="*/ 5027084 h 7799917"/>
                  <a:gd name="connsiteX172" fmla="*/ 7090833 w 8001000"/>
                  <a:gd name="connsiteY172" fmla="*/ 4974167 h 7799917"/>
                  <a:gd name="connsiteX173" fmla="*/ 7143750 w 8001000"/>
                  <a:gd name="connsiteY173" fmla="*/ 4963584 h 7799917"/>
                  <a:gd name="connsiteX174" fmla="*/ 7186083 w 8001000"/>
                  <a:gd name="connsiteY174" fmla="*/ 5037667 h 7799917"/>
                  <a:gd name="connsiteX175" fmla="*/ 7239000 w 8001000"/>
                  <a:gd name="connsiteY175" fmla="*/ 5069417 h 7799917"/>
                  <a:gd name="connsiteX176" fmla="*/ 7260166 w 8001000"/>
                  <a:gd name="connsiteY176" fmla="*/ 5005917 h 7799917"/>
                  <a:gd name="connsiteX177" fmla="*/ 7355416 w 8001000"/>
                  <a:gd name="connsiteY177" fmla="*/ 4974167 h 7799917"/>
                  <a:gd name="connsiteX178" fmla="*/ 7397750 w 8001000"/>
                  <a:gd name="connsiteY178" fmla="*/ 4984750 h 7799917"/>
                  <a:gd name="connsiteX179" fmla="*/ 7397750 w 8001000"/>
                  <a:gd name="connsiteY179" fmla="*/ 4984750 h 7799917"/>
                  <a:gd name="connsiteX180" fmla="*/ 7429500 w 8001000"/>
                  <a:gd name="connsiteY180" fmla="*/ 5111750 h 7799917"/>
                  <a:gd name="connsiteX181" fmla="*/ 7397750 w 8001000"/>
                  <a:gd name="connsiteY181" fmla="*/ 5175250 h 7799917"/>
                  <a:gd name="connsiteX182" fmla="*/ 7397750 w 8001000"/>
                  <a:gd name="connsiteY182" fmla="*/ 5175250 h 7799917"/>
                  <a:gd name="connsiteX183" fmla="*/ 7482416 w 8001000"/>
                  <a:gd name="connsiteY183" fmla="*/ 5154084 h 7799917"/>
                  <a:gd name="connsiteX184" fmla="*/ 7535333 w 8001000"/>
                  <a:gd name="connsiteY184" fmla="*/ 5164667 h 7799917"/>
                  <a:gd name="connsiteX185" fmla="*/ 7630583 w 8001000"/>
                  <a:gd name="connsiteY185" fmla="*/ 5143500 h 7799917"/>
                  <a:gd name="connsiteX186" fmla="*/ 7694083 w 8001000"/>
                  <a:gd name="connsiteY186" fmla="*/ 5069417 h 7799917"/>
                  <a:gd name="connsiteX187" fmla="*/ 7694083 w 8001000"/>
                  <a:gd name="connsiteY187" fmla="*/ 5069417 h 7799917"/>
                  <a:gd name="connsiteX188" fmla="*/ 7831666 w 8001000"/>
                  <a:gd name="connsiteY188" fmla="*/ 5080000 h 7799917"/>
                  <a:gd name="connsiteX189" fmla="*/ 7905750 w 8001000"/>
                  <a:gd name="connsiteY189" fmla="*/ 5069417 h 7799917"/>
                  <a:gd name="connsiteX190" fmla="*/ 7821083 w 8001000"/>
                  <a:gd name="connsiteY190" fmla="*/ 5005917 h 7799917"/>
                  <a:gd name="connsiteX191" fmla="*/ 7768166 w 8001000"/>
                  <a:gd name="connsiteY191" fmla="*/ 4942417 h 7799917"/>
                  <a:gd name="connsiteX192" fmla="*/ 7831666 w 8001000"/>
                  <a:gd name="connsiteY192" fmla="*/ 4868334 h 7799917"/>
                  <a:gd name="connsiteX193" fmla="*/ 7884583 w 8001000"/>
                  <a:gd name="connsiteY193" fmla="*/ 4804834 h 7799917"/>
                  <a:gd name="connsiteX194" fmla="*/ 7895166 w 8001000"/>
                  <a:gd name="connsiteY194" fmla="*/ 4699000 h 7799917"/>
                  <a:gd name="connsiteX195" fmla="*/ 7874000 w 8001000"/>
                  <a:gd name="connsiteY195" fmla="*/ 4624917 h 7799917"/>
                  <a:gd name="connsiteX196" fmla="*/ 7863416 w 8001000"/>
                  <a:gd name="connsiteY196" fmla="*/ 4603750 h 7799917"/>
                  <a:gd name="connsiteX197" fmla="*/ 7884583 w 8001000"/>
                  <a:gd name="connsiteY197" fmla="*/ 4519084 h 7799917"/>
                  <a:gd name="connsiteX198" fmla="*/ 7884583 w 8001000"/>
                  <a:gd name="connsiteY198" fmla="*/ 4455584 h 7799917"/>
                  <a:gd name="connsiteX199" fmla="*/ 7842250 w 8001000"/>
                  <a:gd name="connsiteY199" fmla="*/ 4413250 h 7799917"/>
                  <a:gd name="connsiteX200" fmla="*/ 7948083 w 8001000"/>
                  <a:gd name="connsiteY200" fmla="*/ 4318000 h 7799917"/>
                  <a:gd name="connsiteX201" fmla="*/ 8001000 w 8001000"/>
                  <a:gd name="connsiteY201" fmla="*/ 4233334 h 7799917"/>
                  <a:gd name="connsiteX202" fmla="*/ 7979833 w 8001000"/>
                  <a:gd name="connsiteY202" fmla="*/ 4095750 h 7799917"/>
                  <a:gd name="connsiteX203" fmla="*/ 7958666 w 8001000"/>
                  <a:gd name="connsiteY203" fmla="*/ 4011084 h 7799917"/>
                  <a:gd name="connsiteX204" fmla="*/ 7958666 w 8001000"/>
                  <a:gd name="connsiteY204" fmla="*/ 3947584 h 7799917"/>
                  <a:gd name="connsiteX205" fmla="*/ 7895166 w 8001000"/>
                  <a:gd name="connsiteY205" fmla="*/ 3873500 h 7799917"/>
                  <a:gd name="connsiteX206" fmla="*/ 7852833 w 8001000"/>
                  <a:gd name="connsiteY206" fmla="*/ 3810000 h 7799917"/>
                  <a:gd name="connsiteX207" fmla="*/ 7768166 w 8001000"/>
                  <a:gd name="connsiteY207" fmla="*/ 3725334 h 7799917"/>
                  <a:gd name="connsiteX208" fmla="*/ 7778750 w 8001000"/>
                  <a:gd name="connsiteY208" fmla="*/ 3630084 h 7799917"/>
                  <a:gd name="connsiteX209" fmla="*/ 7810500 w 8001000"/>
                  <a:gd name="connsiteY209" fmla="*/ 3577167 h 7799917"/>
                  <a:gd name="connsiteX210" fmla="*/ 7715250 w 8001000"/>
                  <a:gd name="connsiteY210" fmla="*/ 3513667 h 7799917"/>
                  <a:gd name="connsiteX211" fmla="*/ 7672916 w 8001000"/>
                  <a:gd name="connsiteY211" fmla="*/ 3429000 h 7799917"/>
                  <a:gd name="connsiteX212" fmla="*/ 7651750 w 8001000"/>
                  <a:gd name="connsiteY212" fmla="*/ 3227917 h 7799917"/>
                  <a:gd name="connsiteX213" fmla="*/ 7651750 w 8001000"/>
                  <a:gd name="connsiteY213" fmla="*/ 3069167 h 7799917"/>
                  <a:gd name="connsiteX214" fmla="*/ 7672916 w 8001000"/>
                  <a:gd name="connsiteY214" fmla="*/ 2963334 h 7799917"/>
                  <a:gd name="connsiteX215" fmla="*/ 7620000 w 8001000"/>
                  <a:gd name="connsiteY215" fmla="*/ 2783417 h 7799917"/>
                  <a:gd name="connsiteX216" fmla="*/ 7641166 w 8001000"/>
                  <a:gd name="connsiteY216" fmla="*/ 2656417 h 7799917"/>
                  <a:gd name="connsiteX217" fmla="*/ 7651750 w 8001000"/>
                  <a:gd name="connsiteY217" fmla="*/ 2614084 h 7799917"/>
                  <a:gd name="connsiteX218" fmla="*/ 7715250 w 8001000"/>
                  <a:gd name="connsiteY218" fmla="*/ 2550584 h 7799917"/>
                  <a:gd name="connsiteX219" fmla="*/ 7715250 w 8001000"/>
                  <a:gd name="connsiteY219" fmla="*/ 2550584 h 7799917"/>
                  <a:gd name="connsiteX220" fmla="*/ 7704666 w 8001000"/>
                  <a:gd name="connsiteY220" fmla="*/ 2338917 h 7799917"/>
                  <a:gd name="connsiteX221" fmla="*/ 7715250 w 8001000"/>
                  <a:gd name="connsiteY221" fmla="*/ 2254250 h 7799917"/>
                  <a:gd name="connsiteX222" fmla="*/ 7620000 w 8001000"/>
                  <a:gd name="connsiteY222" fmla="*/ 2254250 h 7799917"/>
                  <a:gd name="connsiteX223" fmla="*/ 7493000 w 8001000"/>
                  <a:gd name="connsiteY223" fmla="*/ 2275417 h 7799917"/>
                  <a:gd name="connsiteX224" fmla="*/ 7334250 w 8001000"/>
                  <a:gd name="connsiteY224" fmla="*/ 2180167 h 7799917"/>
                  <a:gd name="connsiteX225" fmla="*/ 7239000 w 8001000"/>
                  <a:gd name="connsiteY225" fmla="*/ 2169584 h 7799917"/>
                  <a:gd name="connsiteX226" fmla="*/ 7164916 w 8001000"/>
                  <a:gd name="connsiteY226" fmla="*/ 2095500 h 7799917"/>
                  <a:gd name="connsiteX227" fmla="*/ 7112000 w 8001000"/>
                  <a:gd name="connsiteY227" fmla="*/ 2042584 h 7799917"/>
                  <a:gd name="connsiteX228" fmla="*/ 7027333 w 8001000"/>
                  <a:gd name="connsiteY228" fmla="*/ 2000250 h 7799917"/>
                  <a:gd name="connsiteX229" fmla="*/ 6963833 w 8001000"/>
                  <a:gd name="connsiteY229" fmla="*/ 2063750 h 7799917"/>
                  <a:gd name="connsiteX230" fmla="*/ 6910916 w 8001000"/>
                  <a:gd name="connsiteY230" fmla="*/ 2084917 h 7799917"/>
                  <a:gd name="connsiteX231" fmla="*/ 6826250 w 8001000"/>
                  <a:gd name="connsiteY231" fmla="*/ 2074334 h 7799917"/>
                  <a:gd name="connsiteX232" fmla="*/ 6773333 w 8001000"/>
                  <a:gd name="connsiteY232" fmla="*/ 2042584 h 7799917"/>
                  <a:gd name="connsiteX233" fmla="*/ 6688666 w 8001000"/>
                  <a:gd name="connsiteY233" fmla="*/ 2095500 h 7799917"/>
                  <a:gd name="connsiteX234" fmla="*/ 6646333 w 8001000"/>
                  <a:gd name="connsiteY234" fmla="*/ 2106084 h 7799917"/>
                  <a:gd name="connsiteX235" fmla="*/ 6582833 w 8001000"/>
                  <a:gd name="connsiteY235" fmla="*/ 2053167 h 7799917"/>
                  <a:gd name="connsiteX236" fmla="*/ 6529916 w 8001000"/>
                  <a:gd name="connsiteY236" fmla="*/ 2095500 h 7799917"/>
                  <a:gd name="connsiteX237" fmla="*/ 6529916 w 8001000"/>
                  <a:gd name="connsiteY237" fmla="*/ 2095500 h 7799917"/>
                  <a:gd name="connsiteX238" fmla="*/ 6424083 w 8001000"/>
                  <a:gd name="connsiteY238" fmla="*/ 2169584 h 7799917"/>
                  <a:gd name="connsiteX239" fmla="*/ 6381750 w 8001000"/>
                  <a:gd name="connsiteY239" fmla="*/ 2211917 h 7799917"/>
                  <a:gd name="connsiteX240" fmla="*/ 6286500 w 8001000"/>
                  <a:gd name="connsiteY240" fmla="*/ 2169584 h 7799917"/>
                  <a:gd name="connsiteX241" fmla="*/ 6223000 w 8001000"/>
                  <a:gd name="connsiteY241" fmla="*/ 2137834 h 7799917"/>
                  <a:gd name="connsiteX242" fmla="*/ 6148916 w 8001000"/>
                  <a:gd name="connsiteY242" fmla="*/ 2042584 h 7799917"/>
                  <a:gd name="connsiteX243" fmla="*/ 6085416 w 8001000"/>
                  <a:gd name="connsiteY243" fmla="*/ 2084917 h 7799917"/>
                  <a:gd name="connsiteX244" fmla="*/ 6032500 w 8001000"/>
                  <a:gd name="connsiteY244" fmla="*/ 2042584 h 7799917"/>
                  <a:gd name="connsiteX245" fmla="*/ 5969000 w 8001000"/>
                  <a:gd name="connsiteY245" fmla="*/ 1989667 h 7799917"/>
                  <a:gd name="connsiteX246" fmla="*/ 5947833 w 8001000"/>
                  <a:gd name="connsiteY246" fmla="*/ 2074334 h 7799917"/>
                  <a:gd name="connsiteX247" fmla="*/ 5926666 w 8001000"/>
                  <a:gd name="connsiteY247" fmla="*/ 2148417 h 7799917"/>
                  <a:gd name="connsiteX248" fmla="*/ 5894916 w 8001000"/>
                  <a:gd name="connsiteY248" fmla="*/ 2201334 h 7799917"/>
                  <a:gd name="connsiteX249" fmla="*/ 5810250 w 8001000"/>
                  <a:gd name="connsiteY249" fmla="*/ 2137834 h 7799917"/>
                  <a:gd name="connsiteX250" fmla="*/ 5757333 w 8001000"/>
                  <a:gd name="connsiteY250" fmla="*/ 2063750 h 7799917"/>
                  <a:gd name="connsiteX251" fmla="*/ 5683250 w 8001000"/>
                  <a:gd name="connsiteY251" fmla="*/ 2063750 h 7799917"/>
                  <a:gd name="connsiteX0" fmla="*/ 2487083 w 8001000"/>
                  <a:gd name="connsiteY0" fmla="*/ 0 h 7799917"/>
                  <a:gd name="connsiteX1" fmla="*/ 2222500 w 8001000"/>
                  <a:gd name="connsiteY1" fmla="*/ 3249084 h 7799917"/>
                  <a:gd name="connsiteX2" fmla="*/ 2190750 w 8001000"/>
                  <a:gd name="connsiteY2" fmla="*/ 3280834 h 7799917"/>
                  <a:gd name="connsiteX3" fmla="*/ 0 w 8001000"/>
                  <a:gd name="connsiteY3" fmla="*/ 3090334 h 7799917"/>
                  <a:gd name="connsiteX4" fmla="*/ 31750 w 8001000"/>
                  <a:gd name="connsiteY4" fmla="*/ 3206750 h 7799917"/>
                  <a:gd name="connsiteX5" fmla="*/ 148166 w 8001000"/>
                  <a:gd name="connsiteY5" fmla="*/ 3227917 h 7799917"/>
                  <a:gd name="connsiteX6" fmla="*/ 201083 w 8001000"/>
                  <a:gd name="connsiteY6" fmla="*/ 3323167 h 7799917"/>
                  <a:gd name="connsiteX7" fmla="*/ 222250 w 8001000"/>
                  <a:gd name="connsiteY7" fmla="*/ 3397250 h 7799917"/>
                  <a:gd name="connsiteX8" fmla="*/ 243416 w 8001000"/>
                  <a:gd name="connsiteY8" fmla="*/ 3450167 h 7799917"/>
                  <a:gd name="connsiteX9" fmla="*/ 243416 w 8001000"/>
                  <a:gd name="connsiteY9" fmla="*/ 3450167 h 7799917"/>
                  <a:gd name="connsiteX10" fmla="*/ 359833 w 8001000"/>
                  <a:gd name="connsiteY10" fmla="*/ 3460750 h 7799917"/>
                  <a:gd name="connsiteX11" fmla="*/ 433916 w 8001000"/>
                  <a:gd name="connsiteY11" fmla="*/ 3587750 h 7799917"/>
                  <a:gd name="connsiteX12" fmla="*/ 433916 w 8001000"/>
                  <a:gd name="connsiteY12" fmla="*/ 3587750 h 7799917"/>
                  <a:gd name="connsiteX13" fmla="*/ 539750 w 8001000"/>
                  <a:gd name="connsiteY13" fmla="*/ 3725334 h 7799917"/>
                  <a:gd name="connsiteX14" fmla="*/ 603250 w 8001000"/>
                  <a:gd name="connsiteY14" fmla="*/ 3757084 h 7799917"/>
                  <a:gd name="connsiteX15" fmla="*/ 666750 w 8001000"/>
                  <a:gd name="connsiteY15" fmla="*/ 3905250 h 7799917"/>
                  <a:gd name="connsiteX16" fmla="*/ 751416 w 8001000"/>
                  <a:gd name="connsiteY16" fmla="*/ 3947584 h 7799917"/>
                  <a:gd name="connsiteX17" fmla="*/ 804333 w 8001000"/>
                  <a:gd name="connsiteY17" fmla="*/ 3989917 h 7799917"/>
                  <a:gd name="connsiteX18" fmla="*/ 963083 w 8001000"/>
                  <a:gd name="connsiteY18" fmla="*/ 4138084 h 7799917"/>
                  <a:gd name="connsiteX19" fmla="*/ 1005416 w 8001000"/>
                  <a:gd name="connsiteY19" fmla="*/ 4191000 h 7799917"/>
                  <a:gd name="connsiteX20" fmla="*/ 1005416 w 8001000"/>
                  <a:gd name="connsiteY20" fmla="*/ 4275667 h 7799917"/>
                  <a:gd name="connsiteX21" fmla="*/ 1005416 w 8001000"/>
                  <a:gd name="connsiteY21" fmla="*/ 4349750 h 7799917"/>
                  <a:gd name="connsiteX22" fmla="*/ 1068916 w 8001000"/>
                  <a:gd name="connsiteY22" fmla="*/ 4413250 h 7799917"/>
                  <a:gd name="connsiteX23" fmla="*/ 1079500 w 8001000"/>
                  <a:gd name="connsiteY23" fmla="*/ 4529667 h 7799917"/>
                  <a:gd name="connsiteX24" fmla="*/ 1090083 w 8001000"/>
                  <a:gd name="connsiteY24" fmla="*/ 4656667 h 7799917"/>
                  <a:gd name="connsiteX25" fmla="*/ 1100666 w 8001000"/>
                  <a:gd name="connsiteY25" fmla="*/ 4762500 h 7799917"/>
                  <a:gd name="connsiteX26" fmla="*/ 1195916 w 8001000"/>
                  <a:gd name="connsiteY26" fmla="*/ 4857750 h 7799917"/>
                  <a:gd name="connsiteX27" fmla="*/ 1322916 w 8001000"/>
                  <a:gd name="connsiteY27" fmla="*/ 5016500 h 7799917"/>
                  <a:gd name="connsiteX28" fmla="*/ 1471083 w 8001000"/>
                  <a:gd name="connsiteY28" fmla="*/ 5132917 h 7799917"/>
                  <a:gd name="connsiteX29" fmla="*/ 1640416 w 8001000"/>
                  <a:gd name="connsiteY29" fmla="*/ 5164667 h 7799917"/>
                  <a:gd name="connsiteX30" fmla="*/ 1703916 w 8001000"/>
                  <a:gd name="connsiteY30" fmla="*/ 5259917 h 7799917"/>
                  <a:gd name="connsiteX31" fmla="*/ 1820333 w 8001000"/>
                  <a:gd name="connsiteY31" fmla="*/ 5281084 h 7799917"/>
                  <a:gd name="connsiteX32" fmla="*/ 1905000 w 8001000"/>
                  <a:gd name="connsiteY32" fmla="*/ 5386917 h 7799917"/>
                  <a:gd name="connsiteX33" fmla="*/ 2000250 w 8001000"/>
                  <a:gd name="connsiteY33" fmla="*/ 5344584 h 7799917"/>
                  <a:gd name="connsiteX34" fmla="*/ 2095500 w 8001000"/>
                  <a:gd name="connsiteY34" fmla="*/ 5270500 h 7799917"/>
                  <a:gd name="connsiteX35" fmla="*/ 2159000 w 8001000"/>
                  <a:gd name="connsiteY35" fmla="*/ 5217584 h 7799917"/>
                  <a:gd name="connsiteX36" fmla="*/ 2169583 w 8001000"/>
                  <a:gd name="connsiteY36" fmla="*/ 5101167 h 7799917"/>
                  <a:gd name="connsiteX37" fmla="*/ 2201333 w 8001000"/>
                  <a:gd name="connsiteY37" fmla="*/ 4984750 h 7799917"/>
                  <a:gd name="connsiteX38" fmla="*/ 2275416 w 8001000"/>
                  <a:gd name="connsiteY38" fmla="*/ 4910667 h 7799917"/>
                  <a:gd name="connsiteX39" fmla="*/ 2338916 w 8001000"/>
                  <a:gd name="connsiteY39" fmla="*/ 4857750 h 7799917"/>
                  <a:gd name="connsiteX40" fmla="*/ 2455333 w 8001000"/>
                  <a:gd name="connsiteY40" fmla="*/ 4857750 h 7799917"/>
                  <a:gd name="connsiteX41" fmla="*/ 2508250 w 8001000"/>
                  <a:gd name="connsiteY41" fmla="*/ 4794250 h 7799917"/>
                  <a:gd name="connsiteX42" fmla="*/ 2603500 w 8001000"/>
                  <a:gd name="connsiteY42" fmla="*/ 4804834 h 7799917"/>
                  <a:gd name="connsiteX43" fmla="*/ 2688166 w 8001000"/>
                  <a:gd name="connsiteY43" fmla="*/ 4878917 h 7799917"/>
                  <a:gd name="connsiteX44" fmla="*/ 2772833 w 8001000"/>
                  <a:gd name="connsiteY44" fmla="*/ 4847167 h 7799917"/>
                  <a:gd name="connsiteX45" fmla="*/ 2846916 w 8001000"/>
                  <a:gd name="connsiteY45" fmla="*/ 4878917 h 7799917"/>
                  <a:gd name="connsiteX46" fmla="*/ 2942166 w 8001000"/>
                  <a:gd name="connsiteY46" fmla="*/ 4878917 h 7799917"/>
                  <a:gd name="connsiteX47" fmla="*/ 3100916 w 8001000"/>
                  <a:gd name="connsiteY47" fmla="*/ 4878917 h 7799917"/>
                  <a:gd name="connsiteX48" fmla="*/ 3227916 w 8001000"/>
                  <a:gd name="connsiteY48" fmla="*/ 5016500 h 7799917"/>
                  <a:gd name="connsiteX49" fmla="*/ 3259666 w 8001000"/>
                  <a:gd name="connsiteY49" fmla="*/ 5048250 h 7799917"/>
                  <a:gd name="connsiteX50" fmla="*/ 3312583 w 8001000"/>
                  <a:gd name="connsiteY50" fmla="*/ 5122334 h 7799917"/>
                  <a:gd name="connsiteX51" fmla="*/ 3429000 w 8001000"/>
                  <a:gd name="connsiteY51" fmla="*/ 5207000 h 7799917"/>
                  <a:gd name="connsiteX52" fmla="*/ 3492500 w 8001000"/>
                  <a:gd name="connsiteY52" fmla="*/ 5334000 h 7799917"/>
                  <a:gd name="connsiteX53" fmla="*/ 3492500 w 8001000"/>
                  <a:gd name="connsiteY53" fmla="*/ 5334000 h 7799917"/>
                  <a:gd name="connsiteX54" fmla="*/ 3598333 w 8001000"/>
                  <a:gd name="connsiteY54" fmla="*/ 5429250 h 7799917"/>
                  <a:gd name="connsiteX55" fmla="*/ 3598333 w 8001000"/>
                  <a:gd name="connsiteY55" fmla="*/ 5503334 h 7799917"/>
                  <a:gd name="connsiteX56" fmla="*/ 3598333 w 8001000"/>
                  <a:gd name="connsiteY56" fmla="*/ 5577417 h 7799917"/>
                  <a:gd name="connsiteX57" fmla="*/ 3704166 w 8001000"/>
                  <a:gd name="connsiteY57" fmla="*/ 5715000 h 7799917"/>
                  <a:gd name="connsiteX58" fmla="*/ 3683000 w 8001000"/>
                  <a:gd name="connsiteY58" fmla="*/ 5757334 h 7799917"/>
                  <a:gd name="connsiteX59" fmla="*/ 3746500 w 8001000"/>
                  <a:gd name="connsiteY59" fmla="*/ 5820834 h 7799917"/>
                  <a:gd name="connsiteX60" fmla="*/ 3778250 w 8001000"/>
                  <a:gd name="connsiteY60" fmla="*/ 5873750 h 7799917"/>
                  <a:gd name="connsiteX61" fmla="*/ 3757083 w 8001000"/>
                  <a:gd name="connsiteY61" fmla="*/ 5958417 h 7799917"/>
                  <a:gd name="connsiteX62" fmla="*/ 3778250 w 8001000"/>
                  <a:gd name="connsiteY62" fmla="*/ 6000750 h 7799917"/>
                  <a:gd name="connsiteX63" fmla="*/ 3852333 w 8001000"/>
                  <a:gd name="connsiteY63" fmla="*/ 6074834 h 7799917"/>
                  <a:gd name="connsiteX64" fmla="*/ 3915833 w 8001000"/>
                  <a:gd name="connsiteY64" fmla="*/ 6096000 h 7799917"/>
                  <a:gd name="connsiteX65" fmla="*/ 3989916 w 8001000"/>
                  <a:gd name="connsiteY65" fmla="*/ 6286500 h 7799917"/>
                  <a:gd name="connsiteX66" fmla="*/ 4085166 w 8001000"/>
                  <a:gd name="connsiteY66" fmla="*/ 6350000 h 7799917"/>
                  <a:gd name="connsiteX67" fmla="*/ 4116916 w 8001000"/>
                  <a:gd name="connsiteY67" fmla="*/ 6477000 h 7799917"/>
                  <a:gd name="connsiteX68" fmla="*/ 4222750 w 8001000"/>
                  <a:gd name="connsiteY68" fmla="*/ 6508750 h 7799917"/>
                  <a:gd name="connsiteX69" fmla="*/ 4296833 w 8001000"/>
                  <a:gd name="connsiteY69" fmla="*/ 6614584 h 7799917"/>
                  <a:gd name="connsiteX70" fmla="*/ 4296833 w 8001000"/>
                  <a:gd name="connsiteY70" fmla="*/ 6720417 h 7799917"/>
                  <a:gd name="connsiteX71" fmla="*/ 4296833 w 8001000"/>
                  <a:gd name="connsiteY71" fmla="*/ 6720417 h 7799917"/>
                  <a:gd name="connsiteX72" fmla="*/ 4339166 w 8001000"/>
                  <a:gd name="connsiteY72" fmla="*/ 6794500 h 7799917"/>
                  <a:gd name="connsiteX73" fmla="*/ 4318000 w 8001000"/>
                  <a:gd name="connsiteY73" fmla="*/ 6868584 h 7799917"/>
                  <a:gd name="connsiteX74" fmla="*/ 4307416 w 8001000"/>
                  <a:gd name="connsiteY74" fmla="*/ 6942667 h 7799917"/>
                  <a:gd name="connsiteX75" fmla="*/ 4370916 w 8001000"/>
                  <a:gd name="connsiteY75" fmla="*/ 7027334 h 7799917"/>
                  <a:gd name="connsiteX76" fmla="*/ 4445000 w 8001000"/>
                  <a:gd name="connsiteY76" fmla="*/ 7080250 h 7799917"/>
                  <a:gd name="connsiteX77" fmla="*/ 4476750 w 8001000"/>
                  <a:gd name="connsiteY77" fmla="*/ 7207250 h 7799917"/>
                  <a:gd name="connsiteX78" fmla="*/ 4476750 w 8001000"/>
                  <a:gd name="connsiteY78" fmla="*/ 7291917 h 7799917"/>
                  <a:gd name="connsiteX79" fmla="*/ 4550833 w 8001000"/>
                  <a:gd name="connsiteY79" fmla="*/ 7366000 h 7799917"/>
                  <a:gd name="connsiteX80" fmla="*/ 4550833 w 8001000"/>
                  <a:gd name="connsiteY80" fmla="*/ 7366000 h 7799917"/>
                  <a:gd name="connsiteX81" fmla="*/ 4550833 w 8001000"/>
                  <a:gd name="connsiteY81" fmla="*/ 7366000 h 7799917"/>
                  <a:gd name="connsiteX82" fmla="*/ 4699000 w 8001000"/>
                  <a:gd name="connsiteY82" fmla="*/ 7418917 h 7799917"/>
                  <a:gd name="connsiteX83" fmla="*/ 4762500 w 8001000"/>
                  <a:gd name="connsiteY83" fmla="*/ 7514167 h 7799917"/>
                  <a:gd name="connsiteX84" fmla="*/ 4868333 w 8001000"/>
                  <a:gd name="connsiteY84" fmla="*/ 7524750 h 7799917"/>
                  <a:gd name="connsiteX85" fmla="*/ 4953000 w 8001000"/>
                  <a:gd name="connsiteY85" fmla="*/ 7545917 h 7799917"/>
                  <a:gd name="connsiteX86" fmla="*/ 5037666 w 8001000"/>
                  <a:gd name="connsiteY86" fmla="*/ 7641167 h 7799917"/>
                  <a:gd name="connsiteX87" fmla="*/ 5164666 w 8001000"/>
                  <a:gd name="connsiteY87" fmla="*/ 7694084 h 7799917"/>
                  <a:gd name="connsiteX88" fmla="*/ 5207000 w 8001000"/>
                  <a:gd name="connsiteY88" fmla="*/ 7641167 h 7799917"/>
                  <a:gd name="connsiteX89" fmla="*/ 5291666 w 8001000"/>
                  <a:gd name="connsiteY89" fmla="*/ 7641167 h 7799917"/>
                  <a:gd name="connsiteX90" fmla="*/ 5376333 w 8001000"/>
                  <a:gd name="connsiteY90" fmla="*/ 7672917 h 7799917"/>
                  <a:gd name="connsiteX91" fmla="*/ 5461000 w 8001000"/>
                  <a:gd name="connsiteY91" fmla="*/ 7704667 h 7799917"/>
                  <a:gd name="connsiteX92" fmla="*/ 5461000 w 8001000"/>
                  <a:gd name="connsiteY92" fmla="*/ 7704667 h 7799917"/>
                  <a:gd name="connsiteX93" fmla="*/ 5598583 w 8001000"/>
                  <a:gd name="connsiteY93" fmla="*/ 7799917 h 7799917"/>
                  <a:gd name="connsiteX94" fmla="*/ 5640916 w 8001000"/>
                  <a:gd name="connsiteY94" fmla="*/ 7747000 h 7799917"/>
                  <a:gd name="connsiteX95" fmla="*/ 5683250 w 8001000"/>
                  <a:gd name="connsiteY95" fmla="*/ 7683500 h 7799917"/>
                  <a:gd name="connsiteX96" fmla="*/ 5630333 w 8001000"/>
                  <a:gd name="connsiteY96" fmla="*/ 7588250 h 7799917"/>
                  <a:gd name="connsiteX97" fmla="*/ 5588000 w 8001000"/>
                  <a:gd name="connsiteY97" fmla="*/ 7514167 h 7799917"/>
                  <a:gd name="connsiteX98" fmla="*/ 5513916 w 8001000"/>
                  <a:gd name="connsiteY98" fmla="*/ 7461250 h 7799917"/>
                  <a:gd name="connsiteX99" fmla="*/ 5566833 w 8001000"/>
                  <a:gd name="connsiteY99" fmla="*/ 7313084 h 7799917"/>
                  <a:gd name="connsiteX100" fmla="*/ 5535083 w 8001000"/>
                  <a:gd name="connsiteY100" fmla="*/ 7196667 h 7799917"/>
                  <a:gd name="connsiteX101" fmla="*/ 5482166 w 8001000"/>
                  <a:gd name="connsiteY101" fmla="*/ 7080250 h 7799917"/>
                  <a:gd name="connsiteX102" fmla="*/ 5513916 w 8001000"/>
                  <a:gd name="connsiteY102" fmla="*/ 6985000 h 7799917"/>
                  <a:gd name="connsiteX103" fmla="*/ 5566833 w 8001000"/>
                  <a:gd name="connsiteY103" fmla="*/ 6953250 h 7799917"/>
                  <a:gd name="connsiteX104" fmla="*/ 5535083 w 8001000"/>
                  <a:gd name="connsiteY104" fmla="*/ 6868584 h 7799917"/>
                  <a:gd name="connsiteX105" fmla="*/ 5439833 w 8001000"/>
                  <a:gd name="connsiteY105" fmla="*/ 6858000 h 7799917"/>
                  <a:gd name="connsiteX106" fmla="*/ 5355166 w 8001000"/>
                  <a:gd name="connsiteY106" fmla="*/ 6858000 h 7799917"/>
                  <a:gd name="connsiteX107" fmla="*/ 5376333 w 8001000"/>
                  <a:gd name="connsiteY107" fmla="*/ 6773334 h 7799917"/>
                  <a:gd name="connsiteX108" fmla="*/ 5376333 w 8001000"/>
                  <a:gd name="connsiteY108" fmla="*/ 6709834 h 7799917"/>
                  <a:gd name="connsiteX109" fmla="*/ 5334000 w 8001000"/>
                  <a:gd name="connsiteY109" fmla="*/ 6656917 h 7799917"/>
                  <a:gd name="connsiteX110" fmla="*/ 5386916 w 8001000"/>
                  <a:gd name="connsiteY110" fmla="*/ 6646334 h 7799917"/>
                  <a:gd name="connsiteX111" fmla="*/ 5471583 w 8001000"/>
                  <a:gd name="connsiteY111" fmla="*/ 6699250 h 7799917"/>
                  <a:gd name="connsiteX112" fmla="*/ 5492750 w 8001000"/>
                  <a:gd name="connsiteY112" fmla="*/ 6709834 h 7799917"/>
                  <a:gd name="connsiteX113" fmla="*/ 5492750 w 8001000"/>
                  <a:gd name="connsiteY113" fmla="*/ 6709834 h 7799917"/>
                  <a:gd name="connsiteX114" fmla="*/ 5503333 w 8001000"/>
                  <a:gd name="connsiteY114" fmla="*/ 6604000 h 7799917"/>
                  <a:gd name="connsiteX115" fmla="*/ 5566833 w 8001000"/>
                  <a:gd name="connsiteY115" fmla="*/ 6604000 h 7799917"/>
                  <a:gd name="connsiteX116" fmla="*/ 5566833 w 8001000"/>
                  <a:gd name="connsiteY116" fmla="*/ 6688667 h 7799917"/>
                  <a:gd name="connsiteX117" fmla="*/ 5566833 w 8001000"/>
                  <a:gd name="connsiteY117" fmla="*/ 6688667 h 7799917"/>
                  <a:gd name="connsiteX118" fmla="*/ 5662083 w 8001000"/>
                  <a:gd name="connsiteY118" fmla="*/ 6604000 h 7799917"/>
                  <a:gd name="connsiteX119" fmla="*/ 5651500 w 8001000"/>
                  <a:gd name="connsiteY119" fmla="*/ 6498167 h 7799917"/>
                  <a:gd name="connsiteX120" fmla="*/ 5566833 w 8001000"/>
                  <a:gd name="connsiteY120" fmla="*/ 6455834 h 7799917"/>
                  <a:gd name="connsiteX121" fmla="*/ 5492750 w 8001000"/>
                  <a:gd name="connsiteY121" fmla="*/ 6413500 h 7799917"/>
                  <a:gd name="connsiteX122" fmla="*/ 5545666 w 8001000"/>
                  <a:gd name="connsiteY122" fmla="*/ 6371167 h 7799917"/>
                  <a:gd name="connsiteX123" fmla="*/ 5683250 w 8001000"/>
                  <a:gd name="connsiteY123" fmla="*/ 6371167 h 7799917"/>
                  <a:gd name="connsiteX124" fmla="*/ 5778500 w 8001000"/>
                  <a:gd name="connsiteY124" fmla="*/ 6371167 h 7799917"/>
                  <a:gd name="connsiteX125" fmla="*/ 5799666 w 8001000"/>
                  <a:gd name="connsiteY125" fmla="*/ 6307667 h 7799917"/>
                  <a:gd name="connsiteX126" fmla="*/ 5704416 w 8001000"/>
                  <a:gd name="connsiteY126" fmla="*/ 6297084 h 7799917"/>
                  <a:gd name="connsiteX127" fmla="*/ 5704416 w 8001000"/>
                  <a:gd name="connsiteY127" fmla="*/ 6223000 h 7799917"/>
                  <a:gd name="connsiteX128" fmla="*/ 5757333 w 8001000"/>
                  <a:gd name="connsiteY128" fmla="*/ 6191250 h 7799917"/>
                  <a:gd name="connsiteX129" fmla="*/ 5820833 w 8001000"/>
                  <a:gd name="connsiteY129" fmla="*/ 6159500 h 7799917"/>
                  <a:gd name="connsiteX130" fmla="*/ 5905500 w 8001000"/>
                  <a:gd name="connsiteY130" fmla="*/ 6138334 h 7799917"/>
                  <a:gd name="connsiteX131" fmla="*/ 5969000 w 8001000"/>
                  <a:gd name="connsiteY131" fmla="*/ 6127750 h 7799917"/>
                  <a:gd name="connsiteX132" fmla="*/ 5969000 w 8001000"/>
                  <a:gd name="connsiteY132" fmla="*/ 6127750 h 7799917"/>
                  <a:gd name="connsiteX133" fmla="*/ 6053666 w 8001000"/>
                  <a:gd name="connsiteY133" fmla="*/ 6106584 h 7799917"/>
                  <a:gd name="connsiteX134" fmla="*/ 6000750 w 8001000"/>
                  <a:gd name="connsiteY134" fmla="*/ 6064250 h 7799917"/>
                  <a:gd name="connsiteX135" fmla="*/ 5969000 w 8001000"/>
                  <a:gd name="connsiteY135" fmla="*/ 6021917 h 7799917"/>
                  <a:gd name="connsiteX136" fmla="*/ 6032500 w 8001000"/>
                  <a:gd name="connsiteY136" fmla="*/ 5947834 h 7799917"/>
                  <a:gd name="connsiteX137" fmla="*/ 6096000 w 8001000"/>
                  <a:gd name="connsiteY137" fmla="*/ 5937250 h 7799917"/>
                  <a:gd name="connsiteX138" fmla="*/ 6127750 w 8001000"/>
                  <a:gd name="connsiteY138" fmla="*/ 5990167 h 7799917"/>
                  <a:gd name="connsiteX139" fmla="*/ 6127750 w 8001000"/>
                  <a:gd name="connsiteY139" fmla="*/ 5990167 h 7799917"/>
                  <a:gd name="connsiteX140" fmla="*/ 6170083 w 8001000"/>
                  <a:gd name="connsiteY140" fmla="*/ 5926667 h 7799917"/>
                  <a:gd name="connsiteX141" fmla="*/ 6148916 w 8001000"/>
                  <a:gd name="connsiteY141" fmla="*/ 5884334 h 7799917"/>
                  <a:gd name="connsiteX142" fmla="*/ 6106583 w 8001000"/>
                  <a:gd name="connsiteY142" fmla="*/ 5831417 h 7799917"/>
                  <a:gd name="connsiteX143" fmla="*/ 6117166 w 8001000"/>
                  <a:gd name="connsiteY143" fmla="*/ 5746750 h 7799917"/>
                  <a:gd name="connsiteX144" fmla="*/ 6170083 w 8001000"/>
                  <a:gd name="connsiteY144" fmla="*/ 5693834 h 7799917"/>
                  <a:gd name="connsiteX145" fmla="*/ 6223000 w 8001000"/>
                  <a:gd name="connsiteY145" fmla="*/ 5715000 h 7799917"/>
                  <a:gd name="connsiteX146" fmla="*/ 6191250 w 8001000"/>
                  <a:gd name="connsiteY146" fmla="*/ 5778500 h 7799917"/>
                  <a:gd name="connsiteX147" fmla="*/ 6201833 w 8001000"/>
                  <a:gd name="connsiteY147" fmla="*/ 5852584 h 7799917"/>
                  <a:gd name="connsiteX148" fmla="*/ 6286500 w 8001000"/>
                  <a:gd name="connsiteY148" fmla="*/ 5810250 h 7799917"/>
                  <a:gd name="connsiteX149" fmla="*/ 6297083 w 8001000"/>
                  <a:gd name="connsiteY149" fmla="*/ 5757334 h 7799917"/>
                  <a:gd name="connsiteX150" fmla="*/ 6318250 w 8001000"/>
                  <a:gd name="connsiteY150" fmla="*/ 5789084 h 7799917"/>
                  <a:gd name="connsiteX151" fmla="*/ 6318250 w 8001000"/>
                  <a:gd name="connsiteY151" fmla="*/ 5789084 h 7799917"/>
                  <a:gd name="connsiteX152" fmla="*/ 6413500 w 8001000"/>
                  <a:gd name="connsiteY152" fmla="*/ 5767917 h 7799917"/>
                  <a:gd name="connsiteX153" fmla="*/ 6413500 w 8001000"/>
                  <a:gd name="connsiteY153" fmla="*/ 5767917 h 7799917"/>
                  <a:gd name="connsiteX154" fmla="*/ 6487583 w 8001000"/>
                  <a:gd name="connsiteY154" fmla="*/ 5736167 h 7799917"/>
                  <a:gd name="connsiteX155" fmla="*/ 6445250 w 8001000"/>
                  <a:gd name="connsiteY155" fmla="*/ 5820834 h 7799917"/>
                  <a:gd name="connsiteX156" fmla="*/ 6445250 w 8001000"/>
                  <a:gd name="connsiteY156" fmla="*/ 5863167 h 7799917"/>
                  <a:gd name="connsiteX157" fmla="*/ 6529916 w 8001000"/>
                  <a:gd name="connsiteY157" fmla="*/ 5799667 h 7799917"/>
                  <a:gd name="connsiteX158" fmla="*/ 6582833 w 8001000"/>
                  <a:gd name="connsiteY158" fmla="*/ 5757334 h 7799917"/>
                  <a:gd name="connsiteX159" fmla="*/ 6656916 w 8001000"/>
                  <a:gd name="connsiteY159" fmla="*/ 5736167 h 7799917"/>
                  <a:gd name="connsiteX160" fmla="*/ 6773333 w 8001000"/>
                  <a:gd name="connsiteY160" fmla="*/ 5736167 h 7799917"/>
                  <a:gd name="connsiteX161" fmla="*/ 6879166 w 8001000"/>
                  <a:gd name="connsiteY161" fmla="*/ 5693834 h 7799917"/>
                  <a:gd name="connsiteX162" fmla="*/ 6974416 w 8001000"/>
                  <a:gd name="connsiteY162" fmla="*/ 5598584 h 7799917"/>
                  <a:gd name="connsiteX163" fmla="*/ 7016750 w 8001000"/>
                  <a:gd name="connsiteY163" fmla="*/ 5513917 h 7799917"/>
                  <a:gd name="connsiteX164" fmla="*/ 6974416 w 8001000"/>
                  <a:gd name="connsiteY164" fmla="*/ 5513917 h 7799917"/>
                  <a:gd name="connsiteX165" fmla="*/ 6995583 w 8001000"/>
                  <a:gd name="connsiteY165" fmla="*/ 5482167 h 7799917"/>
                  <a:gd name="connsiteX166" fmla="*/ 7112000 w 8001000"/>
                  <a:gd name="connsiteY166" fmla="*/ 5397500 h 7799917"/>
                  <a:gd name="connsiteX167" fmla="*/ 7217833 w 8001000"/>
                  <a:gd name="connsiteY167" fmla="*/ 5344584 h 7799917"/>
                  <a:gd name="connsiteX168" fmla="*/ 7207250 w 8001000"/>
                  <a:gd name="connsiteY168" fmla="*/ 5259917 h 7799917"/>
                  <a:gd name="connsiteX169" fmla="*/ 7175500 w 8001000"/>
                  <a:gd name="connsiteY169" fmla="*/ 5164667 h 7799917"/>
                  <a:gd name="connsiteX170" fmla="*/ 7143750 w 8001000"/>
                  <a:gd name="connsiteY170" fmla="*/ 5090584 h 7799917"/>
                  <a:gd name="connsiteX171" fmla="*/ 7080250 w 8001000"/>
                  <a:gd name="connsiteY171" fmla="*/ 5027084 h 7799917"/>
                  <a:gd name="connsiteX172" fmla="*/ 7090833 w 8001000"/>
                  <a:gd name="connsiteY172" fmla="*/ 4974167 h 7799917"/>
                  <a:gd name="connsiteX173" fmla="*/ 7143750 w 8001000"/>
                  <a:gd name="connsiteY173" fmla="*/ 4963584 h 7799917"/>
                  <a:gd name="connsiteX174" fmla="*/ 7186083 w 8001000"/>
                  <a:gd name="connsiteY174" fmla="*/ 5037667 h 7799917"/>
                  <a:gd name="connsiteX175" fmla="*/ 7239000 w 8001000"/>
                  <a:gd name="connsiteY175" fmla="*/ 5069417 h 7799917"/>
                  <a:gd name="connsiteX176" fmla="*/ 7260166 w 8001000"/>
                  <a:gd name="connsiteY176" fmla="*/ 5005917 h 7799917"/>
                  <a:gd name="connsiteX177" fmla="*/ 7355416 w 8001000"/>
                  <a:gd name="connsiteY177" fmla="*/ 4974167 h 7799917"/>
                  <a:gd name="connsiteX178" fmla="*/ 7397750 w 8001000"/>
                  <a:gd name="connsiteY178" fmla="*/ 4984750 h 7799917"/>
                  <a:gd name="connsiteX179" fmla="*/ 7397750 w 8001000"/>
                  <a:gd name="connsiteY179" fmla="*/ 4984750 h 7799917"/>
                  <a:gd name="connsiteX180" fmla="*/ 7429500 w 8001000"/>
                  <a:gd name="connsiteY180" fmla="*/ 5111750 h 7799917"/>
                  <a:gd name="connsiteX181" fmla="*/ 7397750 w 8001000"/>
                  <a:gd name="connsiteY181" fmla="*/ 5175250 h 7799917"/>
                  <a:gd name="connsiteX182" fmla="*/ 7397750 w 8001000"/>
                  <a:gd name="connsiteY182" fmla="*/ 5175250 h 7799917"/>
                  <a:gd name="connsiteX183" fmla="*/ 7482416 w 8001000"/>
                  <a:gd name="connsiteY183" fmla="*/ 5154084 h 7799917"/>
                  <a:gd name="connsiteX184" fmla="*/ 7535333 w 8001000"/>
                  <a:gd name="connsiteY184" fmla="*/ 5164667 h 7799917"/>
                  <a:gd name="connsiteX185" fmla="*/ 7630583 w 8001000"/>
                  <a:gd name="connsiteY185" fmla="*/ 5143500 h 7799917"/>
                  <a:gd name="connsiteX186" fmla="*/ 7694083 w 8001000"/>
                  <a:gd name="connsiteY186" fmla="*/ 5069417 h 7799917"/>
                  <a:gd name="connsiteX187" fmla="*/ 7694083 w 8001000"/>
                  <a:gd name="connsiteY187" fmla="*/ 5069417 h 7799917"/>
                  <a:gd name="connsiteX188" fmla="*/ 7831666 w 8001000"/>
                  <a:gd name="connsiteY188" fmla="*/ 5080000 h 7799917"/>
                  <a:gd name="connsiteX189" fmla="*/ 7905750 w 8001000"/>
                  <a:gd name="connsiteY189" fmla="*/ 5069417 h 7799917"/>
                  <a:gd name="connsiteX190" fmla="*/ 7821083 w 8001000"/>
                  <a:gd name="connsiteY190" fmla="*/ 5005917 h 7799917"/>
                  <a:gd name="connsiteX191" fmla="*/ 7768166 w 8001000"/>
                  <a:gd name="connsiteY191" fmla="*/ 4942417 h 7799917"/>
                  <a:gd name="connsiteX192" fmla="*/ 7831666 w 8001000"/>
                  <a:gd name="connsiteY192" fmla="*/ 4868334 h 7799917"/>
                  <a:gd name="connsiteX193" fmla="*/ 7884583 w 8001000"/>
                  <a:gd name="connsiteY193" fmla="*/ 4804834 h 7799917"/>
                  <a:gd name="connsiteX194" fmla="*/ 7895166 w 8001000"/>
                  <a:gd name="connsiteY194" fmla="*/ 4699000 h 7799917"/>
                  <a:gd name="connsiteX195" fmla="*/ 7874000 w 8001000"/>
                  <a:gd name="connsiteY195" fmla="*/ 4624917 h 7799917"/>
                  <a:gd name="connsiteX196" fmla="*/ 7863416 w 8001000"/>
                  <a:gd name="connsiteY196" fmla="*/ 4603750 h 7799917"/>
                  <a:gd name="connsiteX197" fmla="*/ 7884583 w 8001000"/>
                  <a:gd name="connsiteY197" fmla="*/ 4519084 h 7799917"/>
                  <a:gd name="connsiteX198" fmla="*/ 7884583 w 8001000"/>
                  <a:gd name="connsiteY198" fmla="*/ 4455584 h 7799917"/>
                  <a:gd name="connsiteX199" fmla="*/ 7842250 w 8001000"/>
                  <a:gd name="connsiteY199" fmla="*/ 4413250 h 7799917"/>
                  <a:gd name="connsiteX200" fmla="*/ 7948083 w 8001000"/>
                  <a:gd name="connsiteY200" fmla="*/ 4318000 h 7799917"/>
                  <a:gd name="connsiteX201" fmla="*/ 8001000 w 8001000"/>
                  <a:gd name="connsiteY201" fmla="*/ 4233334 h 7799917"/>
                  <a:gd name="connsiteX202" fmla="*/ 7979833 w 8001000"/>
                  <a:gd name="connsiteY202" fmla="*/ 4095750 h 7799917"/>
                  <a:gd name="connsiteX203" fmla="*/ 7958666 w 8001000"/>
                  <a:gd name="connsiteY203" fmla="*/ 4011084 h 7799917"/>
                  <a:gd name="connsiteX204" fmla="*/ 7958666 w 8001000"/>
                  <a:gd name="connsiteY204" fmla="*/ 3947584 h 7799917"/>
                  <a:gd name="connsiteX205" fmla="*/ 7895166 w 8001000"/>
                  <a:gd name="connsiteY205" fmla="*/ 3873500 h 7799917"/>
                  <a:gd name="connsiteX206" fmla="*/ 7852833 w 8001000"/>
                  <a:gd name="connsiteY206" fmla="*/ 3810000 h 7799917"/>
                  <a:gd name="connsiteX207" fmla="*/ 7768166 w 8001000"/>
                  <a:gd name="connsiteY207" fmla="*/ 3725334 h 7799917"/>
                  <a:gd name="connsiteX208" fmla="*/ 7778750 w 8001000"/>
                  <a:gd name="connsiteY208" fmla="*/ 3630084 h 7799917"/>
                  <a:gd name="connsiteX209" fmla="*/ 7810500 w 8001000"/>
                  <a:gd name="connsiteY209" fmla="*/ 3577167 h 7799917"/>
                  <a:gd name="connsiteX210" fmla="*/ 7715250 w 8001000"/>
                  <a:gd name="connsiteY210" fmla="*/ 3513667 h 7799917"/>
                  <a:gd name="connsiteX211" fmla="*/ 7672916 w 8001000"/>
                  <a:gd name="connsiteY211" fmla="*/ 3429000 h 7799917"/>
                  <a:gd name="connsiteX212" fmla="*/ 7651750 w 8001000"/>
                  <a:gd name="connsiteY212" fmla="*/ 3227917 h 7799917"/>
                  <a:gd name="connsiteX213" fmla="*/ 7651750 w 8001000"/>
                  <a:gd name="connsiteY213" fmla="*/ 3069167 h 7799917"/>
                  <a:gd name="connsiteX214" fmla="*/ 7672916 w 8001000"/>
                  <a:gd name="connsiteY214" fmla="*/ 2963334 h 7799917"/>
                  <a:gd name="connsiteX215" fmla="*/ 7620000 w 8001000"/>
                  <a:gd name="connsiteY215" fmla="*/ 2783417 h 7799917"/>
                  <a:gd name="connsiteX216" fmla="*/ 7641166 w 8001000"/>
                  <a:gd name="connsiteY216" fmla="*/ 2656417 h 7799917"/>
                  <a:gd name="connsiteX217" fmla="*/ 7651750 w 8001000"/>
                  <a:gd name="connsiteY217" fmla="*/ 2614084 h 7799917"/>
                  <a:gd name="connsiteX218" fmla="*/ 7715250 w 8001000"/>
                  <a:gd name="connsiteY218" fmla="*/ 2550584 h 7799917"/>
                  <a:gd name="connsiteX219" fmla="*/ 7715250 w 8001000"/>
                  <a:gd name="connsiteY219" fmla="*/ 2550584 h 7799917"/>
                  <a:gd name="connsiteX220" fmla="*/ 7704666 w 8001000"/>
                  <a:gd name="connsiteY220" fmla="*/ 2338917 h 7799917"/>
                  <a:gd name="connsiteX221" fmla="*/ 7715250 w 8001000"/>
                  <a:gd name="connsiteY221" fmla="*/ 2254250 h 7799917"/>
                  <a:gd name="connsiteX222" fmla="*/ 7620000 w 8001000"/>
                  <a:gd name="connsiteY222" fmla="*/ 2254250 h 7799917"/>
                  <a:gd name="connsiteX223" fmla="*/ 7493000 w 8001000"/>
                  <a:gd name="connsiteY223" fmla="*/ 2275417 h 7799917"/>
                  <a:gd name="connsiteX224" fmla="*/ 7334250 w 8001000"/>
                  <a:gd name="connsiteY224" fmla="*/ 2180167 h 7799917"/>
                  <a:gd name="connsiteX225" fmla="*/ 7239000 w 8001000"/>
                  <a:gd name="connsiteY225" fmla="*/ 2169584 h 7799917"/>
                  <a:gd name="connsiteX226" fmla="*/ 7164916 w 8001000"/>
                  <a:gd name="connsiteY226" fmla="*/ 2095500 h 7799917"/>
                  <a:gd name="connsiteX227" fmla="*/ 7112000 w 8001000"/>
                  <a:gd name="connsiteY227" fmla="*/ 2042584 h 7799917"/>
                  <a:gd name="connsiteX228" fmla="*/ 7027333 w 8001000"/>
                  <a:gd name="connsiteY228" fmla="*/ 2000250 h 7799917"/>
                  <a:gd name="connsiteX229" fmla="*/ 6963833 w 8001000"/>
                  <a:gd name="connsiteY229" fmla="*/ 2063750 h 7799917"/>
                  <a:gd name="connsiteX230" fmla="*/ 6910916 w 8001000"/>
                  <a:gd name="connsiteY230" fmla="*/ 2084917 h 7799917"/>
                  <a:gd name="connsiteX231" fmla="*/ 6826250 w 8001000"/>
                  <a:gd name="connsiteY231" fmla="*/ 2074334 h 7799917"/>
                  <a:gd name="connsiteX232" fmla="*/ 6773333 w 8001000"/>
                  <a:gd name="connsiteY232" fmla="*/ 2042584 h 7799917"/>
                  <a:gd name="connsiteX233" fmla="*/ 6688666 w 8001000"/>
                  <a:gd name="connsiteY233" fmla="*/ 2095500 h 7799917"/>
                  <a:gd name="connsiteX234" fmla="*/ 6646333 w 8001000"/>
                  <a:gd name="connsiteY234" fmla="*/ 2106084 h 7799917"/>
                  <a:gd name="connsiteX235" fmla="*/ 6582833 w 8001000"/>
                  <a:gd name="connsiteY235" fmla="*/ 2053167 h 7799917"/>
                  <a:gd name="connsiteX236" fmla="*/ 6529916 w 8001000"/>
                  <a:gd name="connsiteY236" fmla="*/ 2095500 h 7799917"/>
                  <a:gd name="connsiteX237" fmla="*/ 6529916 w 8001000"/>
                  <a:gd name="connsiteY237" fmla="*/ 2095500 h 7799917"/>
                  <a:gd name="connsiteX238" fmla="*/ 6424083 w 8001000"/>
                  <a:gd name="connsiteY238" fmla="*/ 2169584 h 7799917"/>
                  <a:gd name="connsiteX239" fmla="*/ 6381750 w 8001000"/>
                  <a:gd name="connsiteY239" fmla="*/ 2211917 h 7799917"/>
                  <a:gd name="connsiteX240" fmla="*/ 6286500 w 8001000"/>
                  <a:gd name="connsiteY240" fmla="*/ 2169584 h 7799917"/>
                  <a:gd name="connsiteX241" fmla="*/ 6223000 w 8001000"/>
                  <a:gd name="connsiteY241" fmla="*/ 2137834 h 7799917"/>
                  <a:gd name="connsiteX242" fmla="*/ 6148916 w 8001000"/>
                  <a:gd name="connsiteY242" fmla="*/ 2042584 h 7799917"/>
                  <a:gd name="connsiteX243" fmla="*/ 6085416 w 8001000"/>
                  <a:gd name="connsiteY243" fmla="*/ 2084917 h 7799917"/>
                  <a:gd name="connsiteX244" fmla="*/ 6032500 w 8001000"/>
                  <a:gd name="connsiteY244" fmla="*/ 2042584 h 7799917"/>
                  <a:gd name="connsiteX245" fmla="*/ 5969000 w 8001000"/>
                  <a:gd name="connsiteY245" fmla="*/ 1989667 h 7799917"/>
                  <a:gd name="connsiteX246" fmla="*/ 5947833 w 8001000"/>
                  <a:gd name="connsiteY246" fmla="*/ 2074334 h 7799917"/>
                  <a:gd name="connsiteX247" fmla="*/ 5926666 w 8001000"/>
                  <a:gd name="connsiteY247" fmla="*/ 2148417 h 7799917"/>
                  <a:gd name="connsiteX248" fmla="*/ 5894916 w 8001000"/>
                  <a:gd name="connsiteY248" fmla="*/ 2201334 h 7799917"/>
                  <a:gd name="connsiteX249" fmla="*/ 5810250 w 8001000"/>
                  <a:gd name="connsiteY249" fmla="*/ 2137834 h 7799917"/>
                  <a:gd name="connsiteX250" fmla="*/ 5757333 w 8001000"/>
                  <a:gd name="connsiteY250" fmla="*/ 2063750 h 7799917"/>
                  <a:gd name="connsiteX251" fmla="*/ 5683250 w 8001000"/>
                  <a:gd name="connsiteY251" fmla="*/ 2063750 h 7799917"/>
                  <a:gd name="connsiteX252" fmla="*/ 2487083 w 8001000"/>
                  <a:gd name="connsiteY252" fmla="*/ 0 h 7799917"/>
                  <a:gd name="connsiteX0" fmla="*/ 2487083 w 8001000"/>
                  <a:gd name="connsiteY0" fmla="*/ 0 h 7799917"/>
                  <a:gd name="connsiteX1" fmla="*/ 2222500 w 8001000"/>
                  <a:gd name="connsiteY1" fmla="*/ 3249084 h 7799917"/>
                  <a:gd name="connsiteX2" fmla="*/ 2190750 w 8001000"/>
                  <a:gd name="connsiteY2" fmla="*/ 3280834 h 7799917"/>
                  <a:gd name="connsiteX3" fmla="*/ 0 w 8001000"/>
                  <a:gd name="connsiteY3" fmla="*/ 3090334 h 7799917"/>
                  <a:gd name="connsiteX4" fmla="*/ 31750 w 8001000"/>
                  <a:gd name="connsiteY4" fmla="*/ 3206750 h 7799917"/>
                  <a:gd name="connsiteX5" fmla="*/ 148166 w 8001000"/>
                  <a:gd name="connsiteY5" fmla="*/ 3227917 h 7799917"/>
                  <a:gd name="connsiteX6" fmla="*/ 201083 w 8001000"/>
                  <a:gd name="connsiteY6" fmla="*/ 3323167 h 7799917"/>
                  <a:gd name="connsiteX7" fmla="*/ 222250 w 8001000"/>
                  <a:gd name="connsiteY7" fmla="*/ 3397250 h 7799917"/>
                  <a:gd name="connsiteX8" fmla="*/ 243416 w 8001000"/>
                  <a:gd name="connsiteY8" fmla="*/ 3450167 h 7799917"/>
                  <a:gd name="connsiteX9" fmla="*/ 243416 w 8001000"/>
                  <a:gd name="connsiteY9" fmla="*/ 3450167 h 7799917"/>
                  <a:gd name="connsiteX10" fmla="*/ 359833 w 8001000"/>
                  <a:gd name="connsiteY10" fmla="*/ 3460750 h 7799917"/>
                  <a:gd name="connsiteX11" fmla="*/ 433916 w 8001000"/>
                  <a:gd name="connsiteY11" fmla="*/ 3587750 h 7799917"/>
                  <a:gd name="connsiteX12" fmla="*/ 433916 w 8001000"/>
                  <a:gd name="connsiteY12" fmla="*/ 3587750 h 7799917"/>
                  <a:gd name="connsiteX13" fmla="*/ 539750 w 8001000"/>
                  <a:gd name="connsiteY13" fmla="*/ 3725334 h 7799917"/>
                  <a:gd name="connsiteX14" fmla="*/ 603250 w 8001000"/>
                  <a:gd name="connsiteY14" fmla="*/ 3757084 h 7799917"/>
                  <a:gd name="connsiteX15" fmla="*/ 666750 w 8001000"/>
                  <a:gd name="connsiteY15" fmla="*/ 3905250 h 7799917"/>
                  <a:gd name="connsiteX16" fmla="*/ 751416 w 8001000"/>
                  <a:gd name="connsiteY16" fmla="*/ 3947584 h 7799917"/>
                  <a:gd name="connsiteX17" fmla="*/ 804333 w 8001000"/>
                  <a:gd name="connsiteY17" fmla="*/ 3989917 h 7799917"/>
                  <a:gd name="connsiteX18" fmla="*/ 963083 w 8001000"/>
                  <a:gd name="connsiteY18" fmla="*/ 4138084 h 7799917"/>
                  <a:gd name="connsiteX19" fmla="*/ 1005416 w 8001000"/>
                  <a:gd name="connsiteY19" fmla="*/ 4191000 h 7799917"/>
                  <a:gd name="connsiteX20" fmla="*/ 1005416 w 8001000"/>
                  <a:gd name="connsiteY20" fmla="*/ 4275667 h 7799917"/>
                  <a:gd name="connsiteX21" fmla="*/ 1005416 w 8001000"/>
                  <a:gd name="connsiteY21" fmla="*/ 4349750 h 7799917"/>
                  <a:gd name="connsiteX22" fmla="*/ 1068916 w 8001000"/>
                  <a:gd name="connsiteY22" fmla="*/ 4413250 h 7799917"/>
                  <a:gd name="connsiteX23" fmla="*/ 1079500 w 8001000"/>
                  <a:gd name="connsiteY23" fmla="*/ 4529667 h 7799917"/>
                  <a:gd name="connsiteX24" fmla="*/ 1090083 w 8001000"/>
                  <a:gd name="connsiteY24" fmla="*/ 4656667 h 7799917"/>
                  <a:gd name="connsiteX25" fmla="*/ 1100666 w 8001000"/>
                  <a:gd name="connsiteY25" fmla="*/ 4762500 h 7799917"/>
                  <a:gd name="connsiteX26" fmla="*/ 1195916 w 8001000"/>
                  <a:gd name="connsiteY26" fmla="*/ 4857750 h 7799917"/>
                  <a:gd name="connsiteX27" fmla="*/ 1322916 w 8001000"/>
                  <a:gd name="connsiteY27" fmla="*/ 5016500 h 7799917"/>
                  <a:gd name="connsiteX28" fmla="*/ 1471083 w 8001000"/>
                  <a:gd name="connsiteY28" fmla="*/ 5132917 h 7799917"/>
                  <a:gd name="connsiteX29" fmla="*/ 1640416 w 8001000"/>
                  <a:gd name="connsiteY29" fmla="*/ 5164667 h 7799917"/>
                  <a:gd name="connsiteX30" fmla="*/ 1703916 w 8001000"/>
                  <a:gd name="connsiteY30" fmla="*/ 5259917 h 7799917"/>
                  <a:gd name="connsiteX31" fmla="*/ 1820333 w 8001000"/>
                  <a:gd name="connsiteY31" fmla="*/ 5281084 h 7799917"/>
                  <a:gd name="connsiteX32" fmla="*/ 1905000 w 8001000"/>
                  <a:gd name="connsiteY32" fmla="*/ 5386917 h 7799917"/>
                  <a:gd name="connsiteX33" fmla="*/ 2000250 w 8001000"/>
                  <a:gd name="connsiteY33" fmla="*/ 5344584 h 7799917"/>
                  <a:gd name="connsiteX34" fmla="*/ 2095500 w 8001000"/>
                  <a:gd name="connsiteY34" fmla="*/ 5270500 h 7799917"/>
                  <a:gd name="connsiteX35" fmla="*/ 2159000 w 8001000"/>
                  <a:gd name="connsiteY35" fmla="*/ 5217584 h 7799917"/>
                  <a:gd name="connsiteX36" fmla="*/ 2169583 w 8001000"/>
                  <a:gd name="connsiteY36" fmla="*/ 5101167 h 7799917"/>
                  <a:gd name="connsiteX37" fmla="*/ 2201333 w 8001000"/>
                  <a:gd name="connsiteY37" fmla="*/ 4984750 h 7799917"/>
                  <a:gd name="connsiteX38" fmla="*/ 2275416 w 8001000"/>
                  <a:gd name="connsiteY38" fmla="*/ 4910667 h 7799917"/>
                  <a:gd name="connsiteX39" fmla="*/ 2338916 w 8001000"/>
                  <a:gd name="connsiteY39" fmla="*/ 4857750 h 7799917"/>
                  <a:gd name="connsiteX40" fmla="*/ 2455333 w 8001000"/>
                  <a:gd name="connsiteY40" fmla="*/ 4857750 h 7799917"/>
                  <a:gd name="connsiteX41" fmla="*/ 2508250 w 8001000"/>
                  <a:gd name="connsiteY41" fmla="*/ 4794250 h 7799917"/>
                  <a:gd name="connsiteX42" fmla="*/ 2603500 w 8001000"/>
                  <a:gd name="connsiteY42" fmla="*/ 4804834 h 7799917"/>
                  <a:gd name="connsiteX43" fmla="*/ 2688166 w 8001000"/>
                  <a:gd name="connsiteY43" fmla="*/ 4878917 h 7799917"/>
                  <a:gd name="connsiteX44" fmla="*/ 2772833 w 8001000"/>
                  <a:gd name="connsiteY44" fmla="*/ 4847167 h 7799917"/>
                  <a:gd name="connsiteX45" fmla="*/ 2846916 w 8001000"/>
                  <a:gd name="connsiteY45" fmla="*/ 4878917 h 7799917"/>
                  <a:gd name="connsiteX46" fmla="*/ 2942166 w 8001000"/>
                  <a:gd name="connsiteY46" fmla="*/ 4878917 h 7799917"/>
                  <a:gd name="connsiteX47" fmla="*/ 3100916 w 8001000"/>
                  <a:gd name="connsiteY47" fmla="*/ 4878917 h 7799917"/>
                  <a:gd name="connsiteX48" fmla="*/ 3227916 w 8001000"/>
                  <a:gd name="connsiteY48" fmla="*/ 5016500 h 7799917"/>
                  <a:gd name="connsiteX49" fmla="*/ 3259666 w 8001000"/>
                  <a:gd name="connsiteY49" fmla="*/ 5048250 h 7799917"/>
                  <a:gd name="connsiteX50" fmla="*/ 3312583 w 8001000"/>
                  <a:gd name="connsiteY50" fmla="*/ 5122334 h 7799917"/>
                  <a:gd name="connsiteX51" fmla="*/ 3429000 w 8001000"/>
                  <a:gd name="connsiteY51" fmla="*/ 5207000 h 7799917"/>
                  <a:gd name="connsiteX52" fmla="*/ 3492500 w 8001000"/>
                  <a:gd name="connsiteY52" fmla="*/ 5334000 h 7799917"/>
                  <a:gd name="connsiteX53" fmla="*/ 3492500 w 8001000"/>
                  <a:gd name="connsiteY53" fmla="*/ 5334000 h 7799917"/>
                  <a:gd name="connsiteX54" fmla="*/ 3598333 w 8001000"/>
                  <a:gd name="connsiteY54" fmla="*/ 5429250 h 7799917"/>
                  <a:gd name="connsiteX55" fmla="*/ 3598333 w 8001000"/>
                  <a:gd name="connsiteY55" fmla="*/ 5503334 h 7799917"/>
                  <a:gd name="connsiteX56" fmla="*/ 3598333 w 8001000"/>
                  <a:gd name="connsiteY56" fmla="*/ 5577417 h 7799917"/>
                  <a:gd name="connsiteX57" fmla="*/ 3704166 w 8001000"/>
                  <a:gd name="connsiteY57" fmla="*/ 5715000 h 7799917"/>
                  <a:gd name="connsiteX58" fmla="*/ 3683000 w 8001000"/>
                  <a:gd name="connsiteY58" fmla="*/ 5757334 h 7799917"/>
                  <a:gd name="connsiteX59" fmla="*/ 3746500 w 8001000"/>
                  <a:gd name="connsiteY59" fmla="*/ 5820834 h 7799917"/>
                  <a:gd name="connsiteX60" fmla="*/ 3778250 w 8001000"/>
                  <a:gd name="connsiteY60" fmla="*/ 5873750 h 7799917"/>
                  <a:gd name="connsiteX61" fmla="*/ 3757083 w 8001000"/>
                  <a:gd name="connsiteY61" fmla="*/ 5958417 h 7799917"/>
                  <a:gd name="connsiteX62" fmla="*/ 3778250 w 8001000"/>
                  <a:gd name="connsiteY62" fmla="*/ 6000750 h 7799917"/>
                  <a:gd name="connsiteX63" fmla="*/ 3852333 w 8001000"/>
                  <a:gd name="connsiteY63" fmla="*/ 6074834 h 7799917"/>
                  <a:gd name="connsiteX64" fmla="*/ 3915833 w 8001000"/>
                  <a:gd name="connsiteY64" fmla="*/ 6096000 h 7799917"/>
                  <a:gd name="connsiteX65" fmla="*/ 3989916 w 8001000"/>
                  <a:gd name="connsiteY65" fmla="*/ 6286500 h 7799917"/>
                  <a:gd name="connsiteX66" fmla="*/ 4085166 w 8001000"/>
                  <a:gd name="connsiteY66" fmla="*/ 6350000 h 7799917"/>
                  <a:gd name="connsiteX67" fmla="*/ 4116916 w 8001000"/>
                  <a:gd name="connsiteY67" fmla="*/ 6477000 h 7799917"/>
                  <a:gd name="connsiteX68" fmla="*/ 4222750 w 8001000"/>
                  <a:gd name="connsiteY68" fmla="*/ 6508750 h 7799917"/>
                  <a:gd name="connsiteX69" fmla="*/ 4296833 w 8001000"/>
                  <a:gd name="connsiteY69" fmla="*/ 6614584 h 7799917"/>
                  <a:gd name="connsiteX70" fmla="*/ 4296833 w 8001000"/>
                  <a:gd name="connsiteY70" fmla="*/ 6720417 h 7799917"/>
                  <a:gd name="connsiteX71" fmla="*/ 4296833 w 8001000"/>
                  <a:gd name="connsiteY71" fmla="*/ 6720417 h 7799917"/>
                  <a:gd name="connsiteX72" fmla="*/ 4339166 w 8001000"/>
                  <a:gd name="connsiteY72" fmla="*/ 6794500 h 7799917"/>
                  <a:gd name="connsiteX73" fmla="*/ 4318000 w 8001000"/>
                  <a:gd name="connsiteY73" fmla="*/ 6868584 h 7799917"/>
                  <a:gd name="connsiteX74" fmla="*/ 4307416 w 8001000"/>
                  <a:gd name="connsiteY74" fmla="*/ 6942667 h 7799917"/>
                  <a:gd name="connsiteX75" fmla="*/ 4370916 w 8001000"/>
                  <a:gd name="connsiteY75" fmla="*/ 7027334 h 7799917"/>
                  <a:gd name="connsiteX76" fmla="*/ 4445000 w 8001000"/>
                  <a:gd name="connsiteY76" fmla="*/ 7080250 h 7799917"/>
                  <a:gd name="connsiteX77" fmla="*/ 4476750 w 8001000"/>
                  <a:gd name="connsiteY77" fmla="*/ 7207250 h 7799917"/>
                  <a:gd name="connsiteX78" fmla="*/ 4476750 w 8001000"/>
                  <a:gd name="connsiteY78" fmla="*/ 7291917 h 7799917"/>
                  <a:gd name="connsiteX79" fmla="*/ 4550833 w 8001000"/>
                  <a:gd name="connsiteY79" fmla="*/ 7366000 h 7799917"/>
                  <a:gd name="connsiteX80" fmla="*/ 4550833 w 8001000"/>
                  <a:gd name="connsiteY80" fmla="*/ 7366000 h 7799917"/>
                  <a:gd name="connsiteX81" fmla="*/ 4550833 w 8001000"/>
                  <a:gd name="connsiteY81" fmla="*/ 7366000 h 7799917"/>
                  <a:gd name="connsiteX82" fmla="*/ 4699000 w 8001000"/>
                  <a:gd name="connsiteY82" fmla="*/ 7418917 h 7799917"/>
                  <a:gd name="connsiteX83" fmla="*/ 4762500 w 8001000"/>
                  <a:gd name="connsiteY83" fmla="*/ 7514167 h 7799917"/>
                  <a:gd name="connsiteX84" fmla="*/ 4868333 w 8001000"/>
                  <a:gd name="connsiteY84" fmla="*/ 7524750 h 7799917"/>
                  <a:gd name="connsiteX85" fmla="*/ 4953000 w 8001000"/>
                  <a:gd name="connsiteY85" fmla="*/ 7545917 h 7799917"/>
                  <a:gd name="connsiteX86" fmla="*/ 5037666 w 8001000"/>
                  <a:gd name="connsiteY86" fmla="*/ 7641167 h 7799917"/>
                  <a:gd name="connsiteX87" fmla="*/ 5164666 w 8001000"/>
                  <a:gd name="connsiteY87" fmla="*/ 7694084 h 7799917"/>
                  <a:gd name="connsiteX88" fmla="*/ 5207000 w 8001000"/>
                  <a:gd name="connsiteY88" fmla="*/ 7641167 h 7799917"/>
                  <a:gd name="connsiteX89" fmla="*/ 5291666 w 8001000"/>
                  <a:gd name="connsiteY89" fmla="*/ 7641167 h 7799917"/>
                  <a:gd name="connsiteX90" fmla="*/ 5376333 w 8001000"/>
                  <a:gd name="connsiteY90" fmla="*/ 7672917 h 7799917"/>
                  <a:gd name="connsiteX91" fmla="*/ 5461000 w 8001000"/>
                  <a:gd name="connsiteY91" fmla="*/ 7704667 h 7799917"/>
                  <a:gd name="connsiteX92" fmla="*/ 5461000 w 8001000"/>
                  <a:gd name="connsiteY92" fmla="*/ 7704667 h 7799917"/>
                  <a:gd name="connsiteX93" fmla="*/ 5598583 w 8001000"/>
                  <a:gd name="connsiteY93" fmla="*/ 7799917 h 7799917"/>
                  <a:gd name="connsiteX94" fmla="*/ 5640916 w 8001000"/>
                  <a:gd name="connsiteY94" fmla="*/ 7747000 h 7799917"/>
                  <a:gd name="connsiteX95" fmla="*/ 5683250 w 8001000"/>
                  <a:gd name="connsiteY95" fmla="*/ 7683500 h 7799917"/>
                  <a:gd name="connsiteX96" fmla="*/ 5630333 w 8001000"/>
                  <a:gd name="connsiteY96" fmla="*/ 7588250 h 7799917"/>
                  <a:gd name="connsiteX97" fmla="*/ 5588000 w 8001000"/>
                  <a:gd name="connsiteY97" fmla="*/ 7514167 h 7799917"/>
                  <a:gd name="connsiteX98" fmla="*/ 5513916 w 8001000"/>
                  <a:gd name="connsiteY98" fmla="*/ 7461250 h 7799917"/>
                  <a:gd name="connsiteX99" fmla="*/ 5566833 w 8001000"/>
                  <a:gd name="connsiteY99" fmla="*/ 7313084 h 7799917"/>
                  <a:gd name="connsiteX100" fmla="*/ 5535083 w 8001000"/>
                  <a:gd name="connsiteY100" fmla="*/ 7196667 h 7799917"/>
                  <a:gd name="connsiteX101" fmla="*/ 5482166 w 8001000"/>
                  <a:gd name="connsiteY101" fmla="*/ 7080250 h 7799917"/>
                  <a:gd name="connsiteX102" fmla="*/ 5513916 w 8001000"/>
                  <a:gd name="connsiteY102" fmla="*/ 6985000 h 7799917"/>
                  <a:gd name="connsiteX103" fmla="*/ 5566833 w 8001000"/>
                  <a:gd name="connsiteY103" fmla="*/ 6953250 h 7799917"/>
                  <a:gd name="connsiteX104" fmla="*/ 5535083 w 8001000"/>
                  <a:gd name="connsiteY104" fmla="*/ 6868584 h 7799917"/>
                  <a:gd name="connsiteX105" fmla="*/ 5439833 w 8001000"/>
                  <a:gd name="connsiteY105" fmla="*/ 6858000 h 7799917"/>
                  <a:gd name="connsiteX106" fmla="*/ 5355166 w 8001000"/>
                  <a:gd name="connsiteY106" fmla="*/ 6858000 h 7799917"/>
                  <a:gd name="connsiteX107" fmla="*/ 5376333 w 8001000"/>
                  <a:gd name="connsiteY107" fmla="*/ 6773334 h 7799917"/>
                  <a:gd name="connsiteX108" fmla="*/ 5376333 w 8001000"/>
                  <a:gd name="connsiteY108" fmla="*/ 6709834 h 7799917"/>
                  <a:gd name="connsiteX109" fmla="*/ 5334000 w 8001000"/>
                  <a:gd name="connsiteY109" fmla="*/ 6656917 h 7799917"/>
                  <a:gd name="connsiteX110" fmla="*/ 5386916 w 8001000"/>
                  <a:gd name="connsiteY110" fmla="*/ 6646334 h 7799917"/>
                  <a:gd name="connsiteX111" fmla="*/ 5471583 w 8001000"/>
                  <a:gd name="connsiteY111" fmla="*/ 6699250 h 7799917"/>
                  <a:gd name="connsiteX112" fmla="*/ 5492750 w 8001000"/>
                  <a:gd name="connsiteY112" fmla="*/ 6709834 h 7799917"/>
                  <a:gd name="connsiteX113" fmla="*/ 5492750 w 8001000"/>
                  <a:gd name="connsiteY113" fmla="*/ 6709834 h 7799917"/>
                  <a:gd name="connsiteX114" fmla="*/ 5503333 w 8001000"/>
                  <a:gd name="connsiteY114" fmla="*/ 6604000 h 7799917"/>
                  <a:gd name="connsiteX115" fmla="*/ 5566833 w 8001000"/>
                  <a:gd name="connsiteY115" fmla="*/ 6604000 h 7799917"/>
                  <a:gd name="connsiteX116" fmla="*/ 5566833 w 8001000"/>
                  <a:gd name="connsiteY116" fmla="*/ 6688667 h 7799917"/>
                  <a:gd name="connsiteX117" fmla="*/ 5566833 w 8001000"/>
                  <a:gd name="connsiteY117" fmla="*/ 6688667 h 7799917"/>
                  <a:gd name="connsiteX118" fmla="*/ 5662083 w 8001000"/>
                  <a:gd name="connsiteY118" fmla="*/ 6604000 h 7799917"/>
                  <a:gd name="connsiteX119" fmla="*/ 5651500 w 8001000"/>
                  <a:gd name="connsiteY119" fmla="*/ 6498167 h 7799917"/>
                  <a:gd name="connsiteX120" fmla="*/ 5566833 w 8001000"/>
                  <a:gd name="connsiteY120" fmla="*/ 6455834 h 7799917"/>
                  <a:gd name="connsiteX121" fmla="*/ 5492750 w 8001000"/>
                  <a:gd name="connsiteY121" fmla="*/ 6413500 h 7799917"/>
                  <a:gd name="connsiteX122" fmla="*/ 5545666 w 8001000"/>
                  <a:gd name="connsiteY122" fmla="*/ 6371167 h 7799917"/>
                  <a:gd name="connsiteX123" fmla="*/ 5683250 w 8001000"/>
                  <a:gd name="connsiteY123" fmla="*/ 6371167 h 7799917"/>
                  <a:gd name="connsiteX124" fmla="*/ 5778500 w 8001000"/>
                  <a:gd name="connsiteY124" fmla="*/ 6371167 h 7799917"/>
                  <a:gd name="connsiteX125" fmla="*/ 5799666 w 8001000"/>
                  <a:gd name="connsiteY125" fmla="*/ 6307667 h 7799917"/>
                  <a:gd name="connsiteX126" fmla="*/ 5704416 w 8001000"/>
                  <a:gd name="connsiteY126" fmla="*/ 6297084 h 7799917"/>
                  <a:gd name="connsiteX127" fmla="*/ 5704416 w 8001000"/>
                  <a:gd name="connsiteY127" fmla="*/ 6223000 h 7799917"/>
                  <a:gd name="connsiteX128" fmla="*/ 5757333 w 8001000"/>
                  <a:gd name="connsiteY128" fmla="*/ 6191250 h 7799917"/>
                  <a:gd name="connsiteX129" fmla="*/ 5820833 w 8001000"/>
                  <a:gd name="connsiteY129" fmla="*/ 6159500 h 7799917"/>
                  <a:gd name="connsiteX130" fmla="*/ 5905500 w 8001000"/>
                  <a:gd name="connsiteY130" fmla="*/ 6138334 h 7799917"/>
                  <a:gd name="connsiteX131" fmla="*/ 5969000 w 8001000"/>
                  <a:gd name="connsiteY131" fmla="*/ 6127750 h 7799917"/>
                  <a:gd name="connsiteX132" fmla="*/ 5969000 w 8001000"/>
                  <a:gd name="connsiteY132" fmla="*/ 6127750 h 7799917"/>
                  <a:gd name="connsiteX133" fmla="*/ 6053666 w 8001000"/>
                  <a:gd name="connsiteY133" fmla="*/ 6106584 h 7799917"/>
                  <a:gd name="connsiteX134" fmla="*/ 6000750 w 8001000"/>
                  <a:gd name="connsiteY134" fmla="*/ 6064250 h 7799917"/>
                  <a:gd name="connsiteX135" fmla="*/ 5969000 w 8001000"/>
                  <a:gd name="connsiteY135" fmla="*/ 6021917 h 7799917"/>
                  <a:gd name="connsiteX136" fmla="*/ 6032500 w 8001000"/>
                  <a:gd name="connsiteY136" fmla="*/ 5947834 h 7799917"/>
                  <a:gd name="connsiteX137" fmla="*/ 6096000 w 8001000"/>
                  <a:gd name="connsiteY137" fmla="*/ 5937250 h 7799917"/>
                  <a:gd name="connsiteX138" fmla="*/ 6127750 w 8001000"/>
                  <a:gd name="connsiteY138" fmla="*/ 5990167 h 7799917"/>
                  <a:gd name="connsiteX139" fmla="*/ 6127750 w 8001000"/>
                  <a:gd name="connsiteY139" fmla="*/ 5990167 h 7799917"/>
                  <a:gd name="connsiteX140" fmla="*/ 6170083 w 8001000"/>
                  <a:gd name="connsiteY140" fmla="*/ 5926667 h 7799917"/>
                  <a:gd name="connsiteX141" fmla="*/ 6148916 w 8001000"/>
                  <a:gd name="connsiteY141" fmla="*/ 5884334 h 7799917"/>
                  <a:gd name="connsiteX142" fmla="*/ 6106583 w 8001000"/>
                  <a:gd name="connsiteY142" fmla="*/ 5831417 h 7799917"/>
                  <a:gd name="connsiteX143" fmla="*/ 6117166 w 8001000"/>
                  <a:gd name="connsiteY143" fmla="*/ 5746750 h 7799917"/>
                  <a:gd name="connsiteX144" fmla="*/ 6170083 w 8001000"/>
                  <a:gd name="connsiteY144" fmla="*/ 5693834 h 7799917"/>
                  <a:gd name="connsiteX145" fmla="*/ 6223000 w 8001000"/>
                  <a:gd name="connsiteY145" fmla="*/ 5715000 h 7799917"/>
                  <a:gd name="connsiteX146" fmla="*/ 6191250 w 8001000"/>
                  <a:gd name="connsiteY146" fmla="*/ 5778500 h 7799917"/>
                  <a:gd name="connsiteX147" fmla="*/ 6201833 w 8001000"/>
                  <a:gd name="connsiteY147" fmla="*/ 5852584 h 7799917"/>
                  <a:gd name="connsiteX148" fmla="*/ 6286500 w 8001000"/>
                  <a:gd name="connsiteY148" fmla="*/ 5810250 h 7799917"/>
                  <a:gd name="connsiteX149" fmla="*/ 6297083 w 8001000"/>
                  <a:gd name="connsiteY149" fmla="*/ 5757334 h 7799917"/>
                  <a:gd name="connsiteX150" fmla="*/ 6318250 w 8001000"/>
                  <a:gd name="connsiteY150" fmla="*/ 5789084 h 7799917"/>
                  <a:gd name="connsiteX151" fmla="*/ 6318250 w 8001000"/>
                  <a:gd name="connsiteY151" fmla="*/ 5789084 h 7799917"/>
                  <a:gd name="connsiteX152" fmla="*/ 6413500 w 8001000"/>
                  <a:gd name="connsiteY152" fmla="*/ 5767917 h 7799917"/>
                  <a:gd name="connsiteX153" fmla="*/ 6413500 w 8001000"/>
                  <a:gd name="connsiteY153" fmla="*/ 5767917 h 7799917"/>
                  <a:gd name="connsiteX154" fmla="*/ 6487583 w 8001000"/>
                  <a:gd name="connsiteY154" fmla="*/ 5736167 h 7799917"/>
                  <a:gd name="connsiteX155" fmla="*/ 6445250 w 8001000"/>
                  <a:gd name="connsiteY155" fmla="*/ 5820834 h 7799917"/>
                  <a:gd name="connsiteX156" fmla="*/ 6445250 w 8001000"/>
                  <a:gd name="connsiteY156" fmla="*/ 5863167 h 7799917"/>
                  <a:gd name="connsiteX157" fmla="*/ 6529916 w 8001000"/>
                  <a:gd name="connsiteY157" fmla="*/ 5799667 h 7799917"/>
                  <a:gd name="connsiteX158" fmla="*/ 6582833 w 8001000"/>
                  <a:gd name="connsiteY158" fmla="*/ 5757334 h 7799917"/>
                  <a:gd name="connsiteX159" fmla="*/ 6656916 w 8001000"/>
                  <a:gd name="connsiteY159" fmla="*/ 5736167 h 7799917"/>
                  <a:gd name="connsiteX160" fmla="*/ 6773333 w 8001000"/>
                  <a:gd name="connsiteY160" fmla="*/ 5736167 h 7799917"/>
                  <a:gd name="connsiteX161" fmla="*/ 6879166 w 8001000"/>
                  <a:gd name="connsiteY161" fmla="*/ 5693834 h 7799917"/>
                  <a:gd name="connsiteX162" fmla="*/ 6974416 w 8001000"/>
                  <a:gd name="connsiteY162" fmla="*/ 5598584 h 7799917"/>
                  <a:gd name="connsiteX163" fmla="*/ 7016750 w 8001000"/>
                  <a:gd name="connsiteY163" fmla="*/ 5513917 h 7799917"/>
                  <a:gd name="connsiteX164" fmla="*/ 6974416 w 8001000"/>
                  <a:gd name="connsiteY164" fmla="*/ 5513917 h 7799917"/>
                  <a:gd name="connsiteX165" fmla="*/ 6995583 w 8001000"/>
                  <a:gd name="connsiteY165" fmla="*/ 5482167 h 7799917"/>
                  <a:gd name="connsiteX166" fmla="*/ 7112000 w 8001000"/>
                  <a:gd name="connsiteY166" fmla="*/ 5397500 h 7799917"/>
                  <a:gd name="connsiteX167" fmla="*/ 7217833 w 8001000"/>
                  <a:gd name="connsiteY167" fmla="*/ 5344584 h 7799917"/>
                  <a:gd name="connsiteX168" fmla="*/ 7207250 w 8001000"/>
                  <a:gd name="connsiteY168" fmla="*/ 5259917 h 7799917"/>
                  <a:gd name="connsiteX169" fmla="*/ 7175500 w 8001000"/>
                  <a:gd name="connsiteY169" fmla="*/ 5164667 h 7799917"/>
                  <a:gd name="connsiteX170" fmla="*/ 7143750 w 8001000"/>
                  <a:gd name="connsiteY170" fmla="*/ 5090584 h 7799917"/>
                  <a:gd name="connsiteX171" fmla="*/ 7080250 w 8001000"/>
                  <a:gd name="connsiteY171" fmla="*/ 5027084 h 7799917"/>
                  <a:gd name="connsiteX172" fmla="*/ 7090833 w 8001000"/>
                  <a:gd name="connsiteY172" fmla="*/ 4974167 h 7799917"/>
                  <a:gd name="connsiteX173" fmla="*/ 7143750 w 8001000"/>
                  <a:gd name="connsiteY173" fmla="*/ 4963584 h 7799917"/>
                  <a:gd name="connsiteX174" fmla="*/ 7186083 w 8001000"/>
                  <a:gd name="connsiteY174" fmla="*/ 5037667 h 7799917"/>
                  <a:gd name="connsiteX175" fmla="*/ 7239000 w 8001000"/>
                  <a:gd name="connsiteY175" fmla="*/ 5069417 h 7799917"/>
                  <a:gd name="connsiteX176" fmla="*/ 7260166 w 8001000"/>
                  <a:gd name="connsiteY176" fmla="*/ 5005917 h 7799917"/>
                  <a:gd name="connsiteX177" fmla="*/ 7355416 w 8001000"/>
                  <a:gd name="connsiteY177" fmla="*/ 4974167 h 7799917"/>
                  <a:gd name="connsiteX178" fmla="*/ 7397750 w 8001000"/>
                  <a:gd name="connsiteY178" fmla="*/ 4984750 h 7799917"/>
                  <a:gd name="connsiteX179" fmla="*/ 7397750 w 8001000"/>
                  <a:gd name="connsiteY179" fmla="*/ 4984750 h 7799917"/>
                  <a:gd name="connsiteX180" fmla="*/ 7429500 w 8001000"/>
                  <a:gd name="connsiteY180" fmla="*/ 5111750 h 7799917"/>
                  <a:gd name="connsiteX181" fmla="*/ 7397750 w 8001000"/>
                  <a:gd name="connsiteY181" fmla="*/ 5175250 h 7799917"/>
                  <a:gd name="connsiteX182" fmla="*/ 7397750 w 8001000"/>
                  <a:gd name="connsiteY182" fmla="*/ 5175250 h 7799917"/>
                  <a:gd name="connsiteX183" fmla="*/ 7482416 w 8001000"/>
                  <a:gd name="connsiteY183" fmla="*/ 5154084 h 7799917"/>
                  <a:gd name="connsiteX184" fmla="*/ 7535333 w 8001000"/>
                  <a:gd name="connsiteY184" fmla="*/ 5164667 h 7799917"/>
                  <a:gd name="connsiteX185" fmla="*/ 7630583 w 8001000"/>
                  <a:gd name="connsiteY185" fmla="*/ 5143500 h 7799917"/>
                  <a:gd name="connsiteX186" fmla="*/ 7694083 w 8001000"/>
                  <a:gd name="connsiteY186" fmla="*/ 5069417 h 7799917"/>
                  <a:gd name="connsiteX187" fmla="*/ 7694083 w 8001000"/>
                  <a:gd name="connsiteY187" fmla="*/ 5069417 h 7799917"/>
                  <a:gd name="connsiteX188" fmla="*/ 7831666 w 8001000"/>
                  <a:gd name="connsiteY188" fmla="*/ 5080000 h 7799917"/>
                  <a:gd name="connsiteX189" fmla="*/ 7905750 w 8001000"/>
                  <a:gd name="connsiteY189" fmla="*/ 5069417 h 7799917"/>
                  <a:gd name="connsiteX190" fmla="*/ 7821083 w 8001000"/>
                  <a:gd name="connsiteY190" fmla="*/ 5005917 h 7799917"/>
                  <a:gd name="connsiteX191" fmla="*/ 7768166 w 8001000"/>
                  <a:gd name="connsiteY191" fmla="*/ 4942417 h 7799917"/>
                  <a:gd name="connsiteX192" fmla="*/ 7831666 w 8001000"/>
                  <a:gd name="connsiteY192" fmla="*/ 4868334 h 7799917"/>
                  <a:gd name="connsiteX193" fmla="*/ 7884583 w 8001000"/>
                  <a:gd name="connsiteY193" fmla="*/ 4804834 h 7799917"/>
                  <a:gd name="connsiteX194" fmla="*/ 7895166 w 8001000"/>
                  <a:gd name="connsiteY194" fmla="*/ 4699000 h 7799917"/>
                  <a:gd name="connsiteX195" fmla="*/ 7874000 w 8001000"/>
                  <a:gd name="connsiteY195" fmla="*/ 4624917 h 7799917"/>
                  <a:gd name="connsiteX196" fmla="*/ 7863416 w 8001000"/>
                  <a:gd name="connsiteY196" fmla="*/ 4603750 h 7799917"/>
                  <a:gd name="connsiteX197" fmla="*/ 7884583 w 8001000"/>
                  <a:gd name="connsiteY197" fmla="*/ 4519084 h 7799917"/>
                  <a:gd name="connsiteX198" fmla="*/ 7884583 w 8001000"/>
                  <a:gd name="connsiteY198" fmla="*/ 4455584 h 7799917"/>
                  <a:gd name="connsiteX199" fmla="*/ 7842250 w 8001000"/>
                  <a:gd name="connsiteY199" fmla="*/ 4413250 h 7799917"/>
                  <a:gd name="connsiteX200" fmla="*/ 7948083 w 8001000"/>
                  <a:gd name="connsiteY200" fmla="*/ 4318000 h 7799917"/>
                  <a:gd name="connsiteX201" fmla="*/ 8001000 w 8001000"/>
                  <a:gd name="connsiteY201" fmla="*/ 4233334 h 7799917"/>
                  <a:gd name="connsiteX202" fmla="*/ 7979833 w 8001000"/>
                  <a:gd name="connsiteY202" fmla="*/ 4095750 h 7799917"/>
                  <a:gd name="connsiteX203" fmla="*/ 7958666 w 8001000"/>
                  <a:gd name="connsiteY203" fmla="*/ 4011084 h 7799917"/>
                  <a:gd name="connsiteX204" fmla="*/ 7958666 w 8001000"/>
                  <a:gd name="connsiteY204" fmla="*/ 3947584 h 7799917"/>
                  <a:gd name="connsiteX205" fmla="*/ 7895166 w 8001000"/>
                  <a:gd name="connsiteY205" fmla="*/ 3873500 h 7799917"/>
                  <a:gd name="connsiteX206" fmla="*/ 7852833 w 8001000"/>
                  <a:gd name="connsiteY206" fmla="*/ 3810000 h 7799917"/>
                  <a:gd name="connsiteX207" fmla="*/ 7768166 w 8001000"/>
                  <a:gd name="connsiteY207" fmla="*/ 3725334 h 7799917"/>
                  <a:gd name="connsiteX208" fmla="*/ 7778750 w 8001000"/>
                  <a:gd name="connsiteY208" fmla="*/ 3630084 h 7799917"/>
                  <a:gd name="connsiteX209" fmla="*/ 7810500 w 8001000"/>
                  <a:gd name="connsiteY209" fmla="*/ 3577167 h 7799917"/>
                  <a:gd name="connsiteX210" fmla="*/ 7715250 w 8001000"/>
                  <a:gd name="connsiteY210" fmla="*/ 3513667 h 7799917"/>
                  <a:gd name="connsiteX211" fmla="*/ 7672916 w 8001000"/>
                  <a:gd name="connsiteY211" fmla="*/ 3429000 h 7799917"/>
                  <a:gd name="connsiteX212" fmla="*/ 7651750 w 8001000"/>
                  <a:gd name="connsiteY212" fmla="*/ 3227917 h 7799917"/>
                  <a:gd name="connsiteX213" fmla="*/ 7651750 w 8001000"/>
                  <a:gd name="connsiteY213" fmla="*/ 3069167 h 7799917"/>
                  <a:gd name="connsiteX214" fmla="*/ 7672916 w 8001000"/>
                  <a:gd name="connsiteY214" fmla="*/ 2963334 h 7799917"/>
                  <a:gd name="connsiteX215" fmla="*/ 7620000 w 8001000"/>
                  <a:gd name="connsiteY215" fmla="*/ 2783417 h 7799917"/>
                  <a:gd name="connsiteX216" fmla="*/ 7641166 w 8001000"/>
                  <a:gd name="connsiteY216" fmla="*/ 2656417 h 7799917"/>
                  <a:gd name="connsiteX217" fmla="*/ 7651750 w 8001000"/>
                  <a:gd name="connsiteY217" fmla="*/ 2614084 h 7799917"/>
                  <a:gd name="connsiteX218" fmla="*/ 7715250 w 8001000"/>
                  <a:gd name="connsiteY218" fmla="*/ 2550584 h 7799917"/>
                  <a:gd name="connsiteX219" fmla="*/ 7715250 w 8001000"/>
                  <a:gd name="connsiteY219" fmla="*/ 2550584 h 7799917"/>
                  <a:gd name="connsiteX220" fmla="*/ 7704666 w 8001000"/>
                  <a:gd name="connsiteY220" fmla="*/ 2338917 h 7799917"/>
                  <a:gd name="connsiteX221" fmla="*/ 7715250 w 8001000"/>
                  <a:gd name="connsiteY221" fmla="*/ 2254250 h 7799917"/>
                  <a:gd name="connsiteX222" fmla="*/ 7620000 w 8001000"/>
                  <a:gd name="connsiteY222" fmla="*/ 2254250 h 7799917"/>
                  <a:gd name="connsiteX223" fmla="*/ 7493000 w 8001000"/>
                  <a:gd name="connsiteY223" fmla="*/ 2275417 h 7799917"/>
                  <a:gd name="connsiteX224" fmla="*/ 7334250 w 8001000"/>
                  <a:gd name="connsiteY224" fmla="*/ 2180167 h 7799917"/>
                  <a:gd name="connsiteX225" fmla="*/ 7239000 w 8001000"/>
                  <a:gd name="connsiteY225" fmla="*/ 2169584 h 7799917"/>
                  <a:gd name="connsiteX226" fmla="*/ 7164916 w 8001000"/>
                  <a:gd name="connsiteY226" fmla="*/ 2095500 h 7799917"/>
                  <a:gd name="connsiteX227" fmla="*/ 7112000 w 8001000"/>
                  <a:gd name="connsiteY227" fmla="*/ 2042584 h 7799917"/>
                  <a:gd name="connsiteX228" fmla="*/ 7027333 w 8001000"/>
                  <a:gd name="connsiteY228" fmla="*/ 2000250 h 7799917"/>
                  <a:gd name="connsiteX229" fmla="*/ 6963833 w 8001000"/>
                  <a:gd name="connsiteY229" fmla="*/ 2063750 h 7799917"/>
                  <a:gd name="connsiteX230" fmla="*/ 6910916 w 8001000"/>
                  <a:gd name="connsiteY230" fmla="*/ 2084917 h 7799917"/>
                  <a:gd name="connsiteX231" fmla="*/ 6826250 w 8001000"/>
                  <a:gd name="connsiteY231" fmla="*/ 2074334 h 7799917"/>
                  <a:gd name="connsiteX232" fmla="*/ 6773333 w 8001000"/>
                  <a:gd name="connsiteY232" fmla="*/ 2042584 h 7799917"/>
                  <a:gd name="connsiteX233" fmla="*/ 6688666 w 8001000"/>
                  <a:gd name="connsiteY233" fmla="*/ 2095500 h 7799917"/>
                  <a:gd name="connsiteX234" fmla="*/ 6646333 w 8001000"/>
                  <a:gd name="connsiteY234" fmla="*/ 2106084 h 7799917"/>
                  <a:gd name="connsiteX235" fmla="*/ 6582833 w 8001000"/>
                  <a:gd name="connsiteY235" fmla="*/ 2053167 h 7799917"/>
                  <a:gd name="connsiteX236" fmla="*/ 6529916 w 8001000"/>
                  <a:gd name="connsiteY236" fmla="*/ 2095500 h 7799917"/>
                  <a:gd name="connsiteX237" fmla="*/ 6529916 w 8001000"/>
                  <a:gd name="connsiteY237" fmla="*/ 2095500 h 7799917"/>
                  <a:gd name="connsiteX238" fmla="*/ 6424083 w 8001000"/>
                  <a:gd name="connsiteY238" fmla="*/ 2169584 h 7799917"/>
                  <a:gd name="connsiteX239" fmla="*/ 6381750 w 8001000"/>
                  <a:gd name="connsiteY239" fmla="*/ 2211917 h 7799917"/>
                  <a:gd name="connsiteX240" fmla="*/ 6286500 w 8001000"/>
                  <a:gd name="connsiteY240" fmla="*/ 2169584 h 7799917"/>
                  <a:gd name="connsiteX241" fmla="*/ 6223000 w 8001000"/>
                  <a:gd name="connsiteY241" fmla="*/ 2137834 h 7799917"/>
                  <a:gd name="connsiteX242" fmla="*/ 6148916 w 8001000"/>
                  <a:gd name="connsiteY242" fmla="*/ 2042584 h 7799917"/>
                  <a:gd name="connsiteX243" fmla="*/ 6085416 w 8001000"/>
                  <a:gd name="connsiteY243" fmla="*/ 2084917 h 7799917"/>
                  <a:gd name="connsiteX244" fmla="*/ 6032500 w 8001000"/>
                  <a:gd name="connsiteY244" fmla="*/ 2042584 h 7799917"/>
                  <a:gd name="connsiteX245" fmla="*/ 5969000 w 8001000"/>
                  <a:gd name="connsiteY245" fmla="*/ 1989667 h 7799917"/>
                  <a:gd name="connsiteX246" fmla="*/ 5947833 w 8001000"/>
                  <a:gd name="connsiteY246" fmla="*/ 2074334 h 7799917"/>
                  <a:gd name="connsiteX247" fmla="*/ 5926666 w 8001000"/>
                  <a:gd name="connsiteY247" fmla="*/ 2148417 h 7799917"/>
                  <a:gd name="connsiteX248" fmla="*/ 5894916 w 8001000"/>
                  <a:gd name="connsiteY248" fmla="*/ 2201334 h 7799917"/>
                  <a:gd name="connsiteX249" fmla="*/ 5810250 w 8001000"/>
                  <a:gd name="connsiteY249" fmla="*/ 2137834 h 7799917"/>
                  <a:gd name="connsiteX250" fmla="*/ 5757333 w 8001000"/>
                  <a:gd name="connsiteY250" fmla="*/ 2063750 h 7799917"/>
                  <a:gd name="connsiteX251" fmla="*/ 5683250 w 8001000"/>
                  <a:gd name="connsiteY251" fmla="*/ 2063750 h 7799917"/>
                  <a:gd name="connsiteX252" fmla="*/ 4191000 w 8001000"/>
                  <a:gd name="connsiteY252" fmla="*/ 116417 h 7799917"/>
                  <a:gd name="connsiteX253" fmla="*/ 2487083 w 8001000"/>
                  <a:gd name="connsiteY253" fmla="*/ 0 h 7799917"/>
                  <a:gd name="connsiteX0" fmla="*/ 2487083 w 8001000"/>
                  <a:gd name="connsiteY0" fmla="*/ 0 h 7799917"/>
                  <a:gd name="connsiteX1" fmla="*/ 2222500 w 8001000"/>
                  <a:gd name="connsiteY1" fmla="*/ 3249084 h 7799917"/>
                  <a:gd name="connsiteX2" fmla="*/ 2190750 w 8001000"/>
                  <a:gd name="connsiteY2" fmla="*/ 3280834 h 7799917"/>
                  <a:gd name="connsiteX3" fmla="*/ 0 w 8001000"/>
                  <a:gd name="connsiteY3" fmla="*/ 3090334 h 7799917"/>
                  <a:gd name="connsiteX4" fmla="*/ 31750 w 8001000"/>
                  <a:gd name="connsiteY4" fmla="*/ 3206750 h 7799917"/>
                  <a:gd name="connsiteX5" fmla="*/ 148166 w 8001000"/>
                  <a:gd name="connsiteY5" fmla="*/ 3227917 h 7799917"/>
                  <a:gd name="connsiteX6" fmla="*/ 201083 w 8001000"/>
                  <a:gd name="connsiteY6" fmla="*/ 3323167 h 7799917"/>
                  <a:gd name="connsiteX7" fmla="*/ 222250 w 8001000"/>
                  <a:gd name="connsiteY7" fmla="*/ 3397250 h 7799917"/>
                  <a:gd name="connsiteX8" fmla="*/ 243416 w 8001000"/>
                  <a:gd name="connsiteY8" fmla="*/ 3450167 h 7799917"/>
                  <a:gd name="connsiteX9" fmla="*/ 243416 w 8001000"/>
                  <a:gd name="connsiteY9" fmla="*/ 3450167 h 7799917"/>
                  <a:gd name="connsiteX10" fmla="*/ 359833 w 8001000"/>
                  <a:gd name="connsiteY10" fmla="*/ 3460750 h 7799917"/>
                  <a:gd name="connsiteX11" fmla="*/ 433916 w 8001000"/>
                  <a:gd name="connsiteY11" fmla="*/ 3587750 h 7799917"/>
                  <a:gd name="connsiteX12" fmla="*/ 433916 w 8001000"/>
                  <a:gd name="connsiteY12" fmla="*/ 3587750 h 7799917"/>
                  <a:gd name="connsiteX13" fmla="*/ 539750 w 8001000"/>
                  <a:gd name="connsiteY13" fmla="*/ 3725334 h 7799917"/>
                  <a:gd name="connsiteX14" fmla="*/ 603250 w 8001000"/>
                  <a:gd name="connsiteY14" fmla="*/ 3757084 h 7799917"/>
                  <a:gd name="connsiteX15" fmla="*/ 666750 w 8001000"/>
                  <a:gd name="connsiteY15" fmla="*/ 3905250 h 7799917"/>
                  <a:gd name="connsiteX16" fmla="*/ 751416 w 8001000"/>
                  <a:gd name="connsiteY16" fmla="*/ 3947584 h 7799917"/>
                  <a:gd name="connsiteX17" fmla="*/ 804333 w 8001000"/>
                  <a:gd name="connsiteY17" fmla="*/ 3989917 h 7799917"/>
                  <a:gd name="connsiteX18" fmla="*/ 963083 w 8001000"/>
                  <a:gd name="connsiteY18" fmla="*/ 4138084 h 7799917"/>
                  <a:gd name="connsiteX19" fmla="*/ 1005416 w 8001000"/>
                  <a:gd name="connsiteY19" fmla="*/ 4191000 h 7799917"/>
                  <a:gd name="connsiteX20" fmla="*/ 1005416 w 8001000"/>
                  <a:gd name="connsiteY20" fmla="*/ 4275667 h 7799917"/>
                  <a:gd name="connsiteX21" fmla="*/ 1005416 w 8001000"/>
                  <a:gd name="connsiteY21" fmla="*/ 4349750 h 7799917"/>
                  <a:gd name="connsiteX22" fmla="*/ 1068916 w 8001000"/>
                  <a:gd name="connsiteY22" fmla="*/ 4413250 h 7799917"/>
                  <a:gd name="connsiteX23" fmla="*/ 1079500 w 8001000"/>
                  <a:gd name="connsiteY23" fmla="*/ 4529667 h 7799917"/>
                  <a:gd name="connsiteX24" fmla="*/ 1090083 w 8001000"/>
                  <a:gd name="connsiteY24" fmla="*/ 4656667 h 7799917"/>
                  <a:gd name="connsiteX25" fmla="*/ 1100666 w 8001000"/>
                  <a:gd name="connsiteY25" fmla="*/ 4762500 h 7799917"/>
                  <a:gd name="connsiteX26" fmla="*/ 1195916 w 8001000"/>
                  <a:gd name="connsiteY26" fmla="*/ 4857750 h 7799917"/>
                  <a:gd name="connsiteX27" fmla="*/ 1322916 w 8001000"/>
                  <a:gd name="connsiteY27" fmla="*/ 5016500 h 7799917"/>
                  <a:gd name="connsiteX28" fmla="*/ 1471083 w 8001000"/>
                  <a:gd name="connsiteY28" fmla="*/ 5132917 h 7799917"/>
                  <a:gd name="connsiteX29" fmla="*/ 1640416 w 8001000"/>
                  <a:gd name="connsiteY29" fmla="*/ 5164667 h 7799917"/>
                  <a:gd name="connsiteX30" fmla="*/ 1703916 w 8001000"/>
                  <a:gd name="connsiteY30" fmla="*/ 5259917 h 7799917"/>
                  <a:gd name="connsiteX31" fmla="*/ 1820333 w 8001000"/>
                  <a:gd name="connsiteY31" fmla="*/ 5281084 h 7799917"/>
                  <a:gd name="connsiteX32" fmla="*/ 1905000 w 8001000"/>
                  <a:gd name="connsiteY32" fmla="*/ 5386917 h 7799917"/>
                  <a:gd name="connsiteX33" fmla="*/ 2000250 w 8001000"/>
                  <a:gd name="connsiteY33" fmla="*/ 5344584 h 7799917"/>
                  <a:gd name="connsiteX34" fmla="*/ 2095500 w 8001000"/>
                  <a:gd name="connsiteY34" fmla="*/ 5270500 h 7799917"/>
                  <a:gd name="connsiteX35" fmla="*/ 2159000 w 8001000"/>
                  <a:gd name="connsiteY35" fmla="*/ 5217584 h 7799917"/>
                  <a:gd name="connsiteX36" fmla="*/ 2169583 w 8001000"/>
                  <a:gd name="connsiteY36" fmla="*/ 5101167 h 7799917"/>
                  <a:gd name="connsiteX37" fmla="*/ 2201333 w 8001000"/>
                  <a:gd name="connsiteY37" fmla="*/ 4984750 h 7799917"/>
                  <a:gd name="connsiteX38" fmla="*/ 2275416 w 8001000"/>
                  <a:gd name="connsiteY38" fmla="*/ 4910667 h 7799917"/>
                  <a:gd name="connsiteX39" fmla="*/ 2338916 w 8001000"/>
                  <a:gd name="connsiteY39" fmla="*/ 4857750 h 7799917"/>
                  <a:gd name="connsiteX40" fmla="*/ 2455333 w 8001000"/>
                  <a:gd name="connsiteY40" fmla="*/ 4857750 h 7799917"/>
                  <a:gd name="connsiteX41" fmla="*/ 2508250 w 8001000"/>
                  <a:gd name="connsiteY41" fmla="*/ 4794250 h 7799917"/>
                  <a:gd name="connsiteX42" fmla="*/ 2603500 w 8001000"/>
                  <a:gd name="connsiteY42" fmla="*/ 4804834 h 7799917"/>
                  <a:gd name="connsiteX43" fmla="*/ 2688166 w 8001000"/>
                  <a:gd name="connsiteY43" fmla="*/ 4878917 h 7799917"/>
                  <a:gd name="connsiteX44" fmla="*/ 2772833 w 8001000"/>
                  <a:gd name="connsiteY44" fmla="*/ 4847167 h 7799917"/>
                  <a:gd name="connsiteX45" fmla="*/ 2846916 w 8001000"/>
                  <a:gd name="connsiteY45" fmla="*/ 4878917 h 7799917"/>
                  <a:gd name="connsiteX46" fmla="*/ 2942166 w 8001000"/>
                  <a:gd name="connsiteY46" fmla="*/ 4878917 h 7799917"/>
                  <a:gd name="connsiteX47" fmla="*/ 3100916 w 8001000"/>
                  <a:gd name="connsiteY47" fmla="*/ 4878917 h 7799917"/>
                  <a:gd name="connsiteX48" fmla="*/ 3227916 w 8001000"/>
                  <a:gd name="connsiteY48" fmla="*/ 5016500 h 7799917"/>
                  <a:gd name="connsiteX49" fmla="*/ 3259666 w 8001000"/>
                  <a:gd name="connsiteY49" fmla="*/ 5048250 h 7799917"/>
                  <a:gd name="connsiteX50" fmla="*/ 3312583 w 8001000"/>
                  <a:gd name="connsiteY50" fmla="*/ 5122334 h 7799917"/>
                  <a:gd name="connsiteX51" fmla="*/ 3429000 w 8001000"/>
                  <a:gd name="connsiteY51" fmla="*/ 5207000 h 7799917"/>
                  <a:gd name="connsiteX52" fmla="*/ 3492500 w 8001000"/>
                  <a:gd name="connsiteY52" fmla="*/ 5334000 h 7799917"/>
                  <a:gd name="connsiteX53" fmla="*/ 3492500 w 8001000"/>
                  <a:gd name="connsiteY53" fmla="*/ 5334000 h 7799917"/>
                  <a:gd name="connsiteX54" fmla="*/ 3598333 w 8001000"/>
                  <a:gd name="connsiteY54" fmla="*/ 5429250 h 7799917"/>
                  <a:gd name="connsiteX55" fmla="*/ 3598333 w 8001000"/>
                  <a:gd name="connsiteY55" fmla="*/ 5503334 h 7799917"/>
                  <a:gd name="connsiteX56" fmla="*/ 3598333 w 8001000"/>
                  <a:gd name="connsiteY56" fmla="*/ 5577417 h 7799917"/>
                  <a:gd name="connsiteX57" fmla="*/ 3704166 w 8001000"/>
                  <a:gd name="connsiteY57" fmla="*/ 5715000 h 7799917"/>
                  <a:gd name="connsiteX58" fmla="*/ 3683000 w 8001000"/>
                  <a:gd name="connsiteY58" fmla="*/ 5757334 h 7799917"/>
                  <a:gd name="connsiteX59" fmla="*/ 3746500 w 8001000"/>
                  <a:gd name="connsiteY59" fmla="*/ 5820834 h 7799917"/>
                  <a:gd name="connsiteX60" fmla="*/ 3778250 w 8001000"/>
                  <a:gd name="connsiteY60" fmla="*/ 5873750 h 7799917"/>
                  <a:gd name="connsiteX61" fmla="*/ 3757083 w 8001000"/>
                  <a:gd name="connsiteY61" fmla="*/ 5958417 h 7799917"/>
                  <a:gd name="connsiteX62" fmla="*/ 3778250 w 8001000"/>
                  <a:gd name="connsiteY62" fmla="*/ 6000750 h 7799917"/>
                  <a:gd name="connsiteX63" fmla="*/ 3852333 w 8001000"/>
                  <a:gd name="connsiteY63" fmla="*/ 6074834 h 7799917"/>
                  <a:gd name="connsiteX64" fmla="*/ 3915833 w 8001000"/>
                  <a:gd name="connsiteY64" fmla="*/ 6096000 h 7799917"/>
                  <a:gd name="connsiteX65" fmla="*/ 3989916 w 8001000"/>
                  <a:gd name="connsiteY65" fmla="*/ 6286500 h 7799917"/>
                  <a:gd name="connsiteX66" fmla="*/ 4085166 w 8001000"/>
                  <a:gd name="connsiteY66" fmla="*/ 6350000 h 7799917"/>
                  <a:gd name="connsiteX67" fmla="*/ 4116916 w 8001000"/>
                  <a:gd name="connsiteY67" fmla="*/ 6477000 h 7799917"/>
                  <a:gd name="connsiteX68" fmla="*/ 4222750 w 8001000"/>
                  <a:gd name="connsiteY68" fmla="*/ 6508750 h 7799917"/>
                  <a:gd name="connsiteX69" fmla="*/ 4296833 w 8001000"/>
                  <a:gd name="connsiteY69" fmla="*/ 6614584 h 7799917"/>
                  <a:gd name="connsiteX70" fmla="*/ 4296833 w 8001000"/>
                  <a:gd name="connsiteY70" fmla="*/ 6720417 h 7799917"/>
                  <a:gd name="connsiteX71" fmla="*/ 4296833 w 8001000"/>
                  <a:gd name="connsiteY71" fmla="*/ 6720417 h 7799917"/>
                  <a:gd name="connsiteX72" fmla="*/ 4339166 w 8001000"/>
                  <a:gd name="connsiteY72" fmla="*/ 6794500 h 7799917"/>
                  <a:gd name="connsiteX73" fmla="*/ 4318000 w 8001000"/>
                  <a:gd name="connsiteY73" fmla="*/ 6868584 h 7799917"/>
                  <a:gd name="connsiteX74" fmla="*/ 4307416 w 8001000"/>
                  <a:gd name="connsiteY74" fmla="*/ 6942667 h 7799917"/>
                  <a:gd name="connsiteX75" fmla="*/ 4370916 w 8001000"/>
                  <a:gd name="connsiteY75" fmla="*/ 7027334 h 7799917"/>
                  <a:gd name="connsiteX76" fmla="*/ 4445000 w 8001000"/>
                  <a:gd name="connsiteY76" fmla="*/ 7080250 h 7799917"/>
                  <a:gd name="connsiteX77" fmla="*/ 4476750 w 8001000"/>
                  <a:gd name="connsiteY77" fmla="*/ 7207250 h 7799917"/>
                  <a:gd name="connsiteX78" fmla="*/ 4476750 w 8001000"/>
                  <a:gd name="connsiteY78" fmla="*/ 7291917 h 7799917"/>
                  <a:gd name="connsiteX79" fmla="*/ 4550833 w 8001000"/>
                  <a:gd name="connsiteY79" fmla="*/ 7366000 h 7799917"/>
                  <a:gd name="connsiteX80" fmla="*/ 4550833 w 8001000"/>
                  <a:gd name="connsiteY80" fmla="*/ 7366000 h 7799917"/>
                  <a:gd name="connsiteX81" fmla="*/ 4550833 w 8001000"/>
                  <a:gd name="connsiteY81" fmla="*/ 7366000 h 7799917"/>
                  <a:gd name="connsiteX82" fmla="*/ 4699000 w 8001000"/>
                  <a:gd name="connsiteY82" fmla="*/ 7418917 h 7799917"/>
                  <a:gd name="connsiteX83" fmla="*/ 4762500 w 8001000"/>
                  <a:gd name="connsiteY83" fmla="*/ 7514167 h 7799917"/>
                  <a:gd name="connsiteX84" fmla="*/ 4868333 w 8001000"/>
                  <a:gd name="connsiteY84" fmla="*/ 7524750 h 7799917"/>
                  <a:gd name="connsiteX85" fmla="*/ 4953000 w 8001000"/>
                  <a:gd name="connsiteY85" fmla="*/ 7545917 h 7799917"/>
                  <a:gd name="connsiteX86" fmla="*/ 5037666 w 8001000"/>
                  <a:gd name="connsiteY86" fmla="*/ 7641167 h 7799917"/>
                  <a:gd name="connsiteX87" fmla="*/ 5164666 w 8001000"/>
                  <a:gd name="connsiteY87" fmla="*/ 7694084 h 7799917"/>
                  <a:gd name="connsiteX88" fmla="*/ 5207000 w 8001000"/>
                  <a:gd name="connsiteY88" fmla="*/ 7641167 h 7799917"/>
                  <a:gd name="connsiteX89" fmla="*/ 5291666 w 8001000"/>
                  <a:gd name="connsiteY89" fmla="*/ 7641167 h 7799917"/>
                  <a:gd name="connsiteX90" fmla="*/ 5376333 w 8001000"/>
                  <a:gd name="connsiteY90" fmla="*/ 7672917 h 7799917"/>
                  <a:gd name="connsiteX91" fmla="*/ 5461000 w 8001000"/>
                  <a:gd name="connsiteY91" fmla="*/ 7704667 h 7799917"/>
                  <a:gd name="connsiteX92" fmla="*/ 5461000 w 8001000"/>
                  <a:gd name="connsiteY92" fmla="*/ 7704667 h 7799917"/>
                  <a:gd name="connsiteX93" fmla="*/ 5598583 w 8001000"/>
                  <a:gd name="connsiteY93" fmla="*/ 7799917 h 7799917"/>
                  <a:gd name="connsiteX94" fmla="*/ 5640916 w 8001000"/>
                  <a:gd name="connsiteY94" fmla="*/ 7747000 h 7799917"/>
                  <a:gd name="connsiteX95" fmla="*/ 5683250 w 8001000"/>
                  <a:gd name="connsiteY95" fmla="*/ 7683500 h 7799917"/>
                  <a:gd name="connsiteX96" fmla="*/ 5630333 w 8001000"/>
                  <a:gd name="connsiteY96" fmla="*/ 7588250 h 7799917"/>
                  <a:gd name="connsiteX97" fmla="*/ 5588000 w 8001000"/>
                  <a:gd name="connsiteY97" fmla="*/ 7514167 h 7799917"/>
                  <a:gd name="connsiteX98" fmla="*/ 5513916 w 8001000"/>
                  <a:gd name="connsiteY98" fmla="*/ 7461250 h 7799917"/>
                  <a:gd name="connsiteX99" fmla="*/ 5566833 w 8001000"/>
                  <a:gd name="connsiteY99" fmla="*/ 7313084 h 7799917"/>
                  <a:gd name="connsiteX100" fmla="*/ 5535083 w 8001000"/>
                  <a:gd name="connsiteY100" fmla="*/ 7196667 h 7799917"/>
                  <a:gd name="connsiteX101" fmla="*/ 5482166 w 8001000"/>
                  <a:gd name="connsiteY101" fmla="*/ 7080250 h 7799917"/>
                  <a:gd name="connsiteX102" fmla="*/ 5513916 w 8001000"/>
                  <a:gd name="connsiteY102" fmla="*/ 6985000 h 7799917"/>
                  <a:gd name="connsiteX103" fmla="*/ 5566833 w 8001000"/>
                  <a:gd name="connsiteY103" fmla="*/ 6953250 h 7799917"/>
                  <a:gd name="connsiteX104" fmla="*/ 5535083 w 8001000"/>
                  <a:gd name="connsiteY104" fmla="*/ 6868584 h 7799917"/>
                  <a:gd name="connsiteX105" fmla="*/ 5439833 w 8001000"/>
                  <a:gd name="connsiteY105" fmla="*/ 6858000 h 7799917"/>
                  <a:gd name="connsiteX106" fmla="*/ 5355166 w 8001000"/>
                  <a:gd name="connsiteY106" fmla="*/ 6858000 h 7799917"/>
                  <a:gd name="connsiteX107" fmla="*/ 5376333 w 8001000"/>
                  <a:gd name="connsiteY107" fmla="*/ 6773334 h 7799917"/>
                  <a:gd name="connsiteX108" fmla="*/ 5376333 w 8001000"/>
                  <a:gd name="connsiteY108" fmla="*/ 6709834 h 7799917"/>
                  <a:gd name="connsiteX109" fmla="*/ 5334000 w 8001000"/>
                  <a:gd name="connsiteY109" fmla="*/ 6656917 h 7799917"/>
                  <a:gd name="connsiteX110" fmla="*/ 5386916 w 8001000"/>
                  <a:gd name="connsiteY110" fmla="*/ 6646334 h 7799917"/>
                  <a:gd name="connsiteX111" fmla="*/ 5471583 w 8001000"/>
                  <a:gd name="connsiteY111" fmla="*/ 6699250 h 7799917"/>
                  <a:gd name="connsiteX112" fmla="*/ 5492750 w 8001000"/>
                  <a:gd name="connsiteY112" fmla="*/ 6709834 h 7799917"/>
                  <a:gd name="connsiteX113" fmla="*/ 5492750 w 8001000"/>
                  <a:gd name="connsiteY113" fmla="*/ 6709834 h 7799917"/>
                  <a:gd name="connsiteX114" fmla="*/ 5503333 w 8001000"/>
                  <a:gd name="connsiteY114" fmla="*/ 6604000 h 7799917"/>
                  <a:gd name="connsiteX115" fmla="*/ 5566833 w 8001000"/>
                  <a:gd name="connsiteY115" fmla="*/ 6604000 h 7799917"/>
                  <a:gd name="connsiteX116" fmla="*/ 5566833 w 8001000"/>
                  <a:gd name="connsiteY116" fmla="*/ 6688667 h 7799917"/>
                  <a:gd name="connsiteX117" fmla="*/ 5566833 w 8001000"/>
                  <a:gd name="connsiteY117" fmla="*/ 6688667 h 7799917"/>
                  <a:gd name="connsiteX118" fmla="*/ 5662083 w 8001000"/>
                  <a:gd name="connsiteY118" fmla="*/ 6604000 h 7799917"/>
                  <a:gd name="connsiteX119" fmla="*/ 5651500 w 8001000"/>
                  <a:gd name="connsiteY119" fmla="*/ 6498167 h 7799917"/>
                  <a:gd name="connsiteX120" fmla="*/ 5566833 w 8001000"/>
                  <a:gd name="connsiteY120" fmla="*/ 6455834 h 7799917"/>
                  <a:gd name="connsiteX121" fmla="*/ 5492750 w 8001000"/>
                  <a:gd name="connsiteY121" fmla="*/ 6413500 h 7799917"/>
                  <a:gd name="connsiteX122" fmla="*/ 5545666 w 8001000"/>
                  <a:gd name="connsiteY122" fmla="*/ 6371167 h 7799917"/>
                  <a:gd name="connsiteX123" fmla="*/ 5683250 w 8001000"/>
                  <a:gd name="connsiteY123" fmla="*/ 6371167 h 7799917"/>
                  <a:gd name="connsiteX124" fmla="*/ 5778500 w 8001000"/>
                  <a:gd name="connsiteY124" fmla="*/ 6371167 h 7799917"/>
                  <a:gd name="connsiteX125" fmla="*/ 5799666 w 8001000"/>
                  <a:gd name="connsiteY125" fmla="*/ 6307667 h 7799917"/>
                  <a:gd name="connsiteX126" fmla="*/ 5704416 w 8001000"/>
                  <a:gd name="connsiteY126" fmla="*/ 6297084 h 7799917"/>
                  <a:gd name="connsiteX127" fmla="*/ 5704416 w 8001000"/>
                  <a:gd name="connsiteY127" fmla="*/ 6223000 h 7799917"/>
                  <a:gd name="connsiteX128" fmla="*/ 5757333 w 8001000"/>
                  <a:gd name="connsiteY128" fmla="*/ 6191250 h 7799917"/>
                  <a:gd name="connsiteX129" fmla="*/ 5820833 w 8001000"/>
                  <a:gd name="connsiteY129" fmla="*/ 6159500 h 7799917"/>
                  <a:gd name="connsiteX130" fmla="*/ 5905500 w 8001000"/>
                  <a:gd name="connsiteY130" fmla="*/ 6138334 h 7799917"/>
                  <a:gd name="connsiteX131" fmla="*/ 5969000 w 8001000"/>
                  <a:gd name="connsiteY131" fmla="*/ 6127750 h 7799917"/>
                  <a:gd name="connsiteX132" fmla="*/ 5969000 w 8001000"/>
                  <a:gd name="connsiteY132" fmla="*/ 6127750 h 7799917"/>
                  <a:gd name="connsiteX133" fmla="*/ 6053666 w 8001000"/>
                  <a:gd name="connsiteY133" fmla="*/ 6106584 h 7799917"/>
                  <a:gd name="connsiteX134" fmla="*/ 6000750 w 8001000"/>
                  <a:gd name="connsiteY134" fmla="*/ 6064250 h 7799917"/>
                  <a:gd name="connsiteX135" fmla="*/ 5969000 w 8001000"/>
                  <a:gd name="connsiteY135" fmla="*/ 6021917 h 7799917"/>
                  <a:gd name="connsiteX136" fmla="*/ 6032500 w 8001000"/>
                  <a:gd name="connsiteY136" fmla="*/ 5947834 h 7799917"/>
                  <a:gd name="connsiteX137" fmla="*/ 6096000 w 8001000"/>
                  <a:gd name="connsiteY137" fmla="*/ 5937250 h 7799917"/>
                  <a:gd name="connsiteX138" fmla="*/ 6127750 w 8001000"/>
                  <a:gd name="connsiteY138" fmla="*/ 5990167 h 7799917"/>
                  <a:gd name="connsiteX139" fmla="*/ 6127750 w 8001000"/>
                  <a:gd name="connsiteY139" fmla="*/ 5990167 h 7799917"/>
                  <a:gd name="connsiteX140" fmla="*/ 6170083 w 8001000"/>
                  <a:gd name="connsiteY140" fmla="*/ 5926667 h 7799917"/>
                  <a:gd name="connsiteX141" fmla="*/ 6148916 w 8001000"/>
                  <a:gd name="connsiteY141" fmla="*/ 5884334 h 7799917"/>
                  <a:gd name="connsiteX142" fmla="*/ 6106583 w 8001000"/>
                  <a:gd name="connsiteY142" fmla="*/ 5831417 h 7799917"/>
                  <a:gd name="connsiteX143" fmla="*/ 6117166 w 8001000"/>
                  <a:gd name="connsiteY143" fmla="*/ 5746750 h 7799917"/>
                  <a:gd name="connsiteX144" fmla="*/ 6170083 w 8001000"/>
                  <a:gd name="connsiteY144" fmla="*/ 5693834 h 7799917"/>
                  <a:gd name="connsiteX145" fmla="*/ 6223000 w 8001000"/>
                  <a:gd name="connsiteY145" fmla="*/ 5715000 h 7799917"/>
                  <a:gd name="connsiteX146" fmla="*/ 6191250 w 8001000"/>
                  <a:gd name="connsiteY146" fmla="*/ 5778500 h 7799917"/>
                  <a:gd name="connsiteX147" fmla="*/ 6201833 w 8001000"/>
                  <a:gd name="connsiteY147" fmla="*/ 5852584 h 7799917"/>
                  <a:gd name="connsiteX148" fmla="*/ 6286500 w 8001000"/>
                  <a:gd name="connsiteY148" fmla="*/ 5810250 h 7799917"/>
                  <a:gd name="connsiteX149" fmla="*/ 6297083 w 8001000"/>
                  <a:gd name="connsiteY149" fmla="*/ 5757334 h 7799917"/>
                  <a:gd name="connsiteX150" fmla="*/ 6318250 w 8001000"/>
                  <a:gd name="connsiteY150" fmla="*/ 5789084 h 7799917"/>
                  <a:gd name="connsiteX151" fmla="*/ 6318250 w 8001000"/>
                  <a:gd name="connsiteY151" fmla="*/ 5789084 h 7799917"/>
                  <a:gd name="connsiteX152" fmla="*/ 6413500 w 8001000"/>
                  <a:gd name="connsiteY152" fmla="*/ 5767917 h 7799917"/>
                  <a:gd name="connsiteX153" fmla="*/ 6413500 w 8001000"/>
                  <a:gd name="connsiteY153" fmla="*/ 5767917 h 7799917"/>
                  <a:gd name="connsiteX154" fmla="*/ 6487583 w 8001000"/>
                  <a:gd name="connsiteY154" fmla="*/ 5736167 h 7799917"/>
                  <a:gd name="connsiteX155" fmla="*/ 6445250 w 8001000"/>
                  <a:gd name="connsiteY155" fmla="*/ 5820834 h 7799917"/>
                  <a:gd name="connsiteX156" fmla="*/ 6445250 w 8001000"/>
                  <a:gd name="connsiteY156" fmla="*/ 5863167 h 7799917"/>
                  <a:gd name="connsiteX157" fmla="*/ 6529916 w 8001000"/>
                  <a:gd name="connsiteY157" fmla="*/ 5799667 h 7799917"/>
                  <a:gd name="connsiteX158" fmla="*/ 6582833 w 8001000"/>
                  <a:gd name="connsiteY158" fmla="*/ 5757334 h 7799917"/>
                  <a:gd name="connsiteX159" fmla="*/ 6656916 w 8001000"/>
                  <a:gd name="connsiteY159" fmla="*/ 5736167 h 7799917"/>
                  <a:gd name="connsiteX160" fmla="*/ 6773333 w 8001000"/>
                  <a:gd name="connsiteY160" fmla="*/ 5736167 h 7799917"/>
                  <a:gd name="connsiteX161" fmla="*/ 6879166 w 8001000"/>
                  <a:gd name="connsiteY161" fmla="*/ 5693834 h 7799917"/>
                  <a:gd name="connsiteX162" fmla="*/ 6974416 w 8001000"/>
                  <a:gd name="connsiteY162" fmla="*/ 5598584 h 7799917"/>
                  <a:gd name="connsiteX163" fmla="*/ 7016750 w 8001000"/>
                  <a:gd name="connsiteY163" fmla="*/ 5513917 h 7799917"/>
                  <a:gd name="connsiteX164" fmla="*/ 6974416 w 8001000"/>
                  <a:gd name="connsiteY164" fmla="*/ 5513917 h 7799917"/>
                  <a:gd name="connsiteX165" fmla="*/ 6995583 w 8001000"/>
                  <a:gd name="connsiteY165" fmla="*/ 5482167 h 7799917"/>
                  <a:gd name="connsiteX166" fmla="*/ 7112000 w 8001000"/>
                  <a:gd name="connsiteY166" fmla="*/ 5397500 h 7799917"/>
                  <a:gd name="connsiteX167" fmla="*/ 7217833 w 8001000"/>
                  <a:gd name="connsiteY167" fmla="*/ 5344584 h 7799917"/>
                  <a:gd name="connsiteX168" fmla="*/ 7207250 w 8001000"/>
                  <a:gd name="connsiteY168" fmla="*/ 5259917 h 7799917"/>
                  <a:gd name="connsiteX169" fmla="*/ 7175500 w 8001000"/>
                  <a:gd name="connsiteY169" fmla="*/ 5164667 h 7799917"/>
                  <a:gd name="connsiteX170" fmla="*/ 7143750 w 8001000"/>
                  <a:gd name="connsiteY170" fmla="*/ 5090584 h 7799917"/>
                  <a:gd name="connsiteX171" fmla="*/ 7080250 w 8001000"/>
                  <a:gd name="connsiteY171" fmla="*/ 5027084 h 7799917"/>
                  <a:gd name="connsiteX172" fmla="*/ 7090833 w 8001000"/>
                  <a:gd name="connsiteY172" fmla="*/ 4974167 h 7799917"/>
                  <a:gd name="connsiteX173" fmla="*/ 7143750 w 8001000"/>
                  <a:gd name="connsiteY173" fmla="*/ 4963584 h 7799917"/>
                  <a:gd name="connsiteX174" fmla="*/ 7186083 w 8001000"/>
                  <a:gd name="connsiteY174" fmla="*/ 5037667 h 7799917"/>
                  <a:gd name="connsiteX175" fmla="*/ 7239000 w 8001000"/>
                  <a:gd name="connsiteY175" fmla="*/ 5069417 h 7799917"/>
                  <a:gd name="connsiteX176" fmla="*/ 7260166 w 8001000"/>
                  <a:gd name="connsiteY176" fmla="*/ 5005917 h 7799917"/>
                  <a:gd name="connsiteX177" fmla="*/ 7355416 w 8001000"/>
                  <a:gd name="connsiteY177" fmla="*/ 4974167 h 7799917"/>
                  <a:gd name="connsiteX178" fmla="*/ 7397750 w 8001000"/>
                  <a:gd name="connsiteY178" fmla="*/ 4984750 h 7799917"/>
                  <a:gd name="connsiteX179" fmla="*/ 7397750 w 8001000"/>
                  <a:gd name="connsiteY179" fmla="*/ 4984750 h 7799917"/>
                  <a:gd name="connsiteX180" fmla="*/ 7429500 w 8001000"/>
                  <a:gd name="connsiteY180" fmla="*/ 5111750 h 7799917"/>
                  <a:gd name="connsiteX181" fmla="*/ 7397750 w 8001000"/>
                  <a:gd name="connsiteY181" fmla="*/ 5175250 h 7799917"/>
                  <a:gd name="connsiteX182" fmla="*/ 7397750 w 8001000"/>
                  <a:gd name="connsiteY182" fmla="*/ 5175250 h 7799917"/>
                  <a:gd name="connsiteX183" fmla="*/ 7482416 w 8001000"/>
                  <a:gd name="connsiteY183" fmla="*/ 5154084 h 7799917"/>
                  <a:gd name="connsiteX184" fmla="*/ 7535333 w 8001000"/>
                  <a:gd name="connsiteY184" fmla="*/ 5164667 h 7799917"/>
                  <a:gd name="connsiteX185" fmla="*/ 7630583 w 8001000"/>
                  <a:gd name="connsiteY185" fmla="*/ 5143500 h 7799917"/>
                  <a:gd name="connsiteX186" fmla="*/ 7694083 w 8001000"/>
                  <a:gd name="connsiteY186" fmla="*/ 5069417 h 7799917"/>
                  <a:gd name="connsiteX187" fmla="*/ 7694083 w 8001000"/>
                  <a:gd name="connsiteY187" fmla="*/ 5069417 h 7799917"/>
                  <a:gd name="connsiteX188" fmla="*/ 7831666 w 8001000"/>
                  <a:gd name="connsiteY188" fmla="*/ 5080000 h 7799917"/>
                  <a:gd name="connsiteX189" fmla="*/ 7905750 w 8001000"/>
                  <a:gd name="connsiteY189" fmla="*/ 5069417 h 7799917"/>
                  <a:gd name="connsiteX190" fmla="*/ 7821083 w 8001000"/>
                  <a:gd name="connsiteY190" fmla="*/ 5005917 h 7799917"/>
                  <a:gd name="connsiteX191" fmla="*/ 7768166 w 8001000"/>
                  <a:gd name="connsiteY191" fmla="*/ 4942417 h 7799917"/>
                  <a:gd name="connsiteX192" fmla="*/ 7831666 w 8001000"/>
                  <a:gd name="connsiteY192" fmla="*/ 4868334 h 7799917"/>
                  <a:gd name="connsiteX193" fmla="*/ 7884583 w 8001000"/>
                  <a:gd name="connsiteY193" fmla="*/ 4804834 h 7799917"/>
                  <a:gd name="connsiteX194" fmla="*/ 7895166 w 8001000"/>
                  <a:gd name="connsiteY194" fmla="*/ 4699000 h 7799917"/>
                  <a:gd name="connsiteX195" fmla="*/ 7874000 w 8001000"/>
                  <a:gd name="connsiteY195" fmla="*/ 4624917 h 7799917"/>
                  <a:gd name="connsiteX196" fmla="*/ 7863416 w 8001000"/>
                  <a:gd name="connsiteY196" fmla="*/ 4603750 h 7799917"/>
                  <a:gd name="connsiteX197" fmla="*/ 7884583 w 8001000"/>
                  <a:gd name="connsiteY197" fmla="*/ 4519084 h 7799917"/>
                  <a:gd name="connsiteX198" fmla="*/ 7884583 w 8001000"/>
                  <a:gd name="connsiteY198" fmla="*/ 4455584 h 7799917"/>
                  <a:gd name="connsiteX199" fmla="*/ 7842250 w 8001000"/>
                  <a:gd name="connsiteY199" fmla="*/ 4413250 h 7799917"/>
                  <a:gd name="connsiteX200" fmla="*/ 7948083 w 8001000"/>
                  <a:gd name="connsiteY200" fmla="*/ 4318000 h 7799917"/>
                  <a:gd name="connsiteX201" fmla="*/ 8001000 w 8001000"/>
                  <a:gd name="connsiteY201" fmla="*/ 4233334 h 7799917"/>
                  <a:gd name="connsiteX202" fmla="*/ 7979833 w 8001000"/>
                  <a:gd name="connsiteY202" fmla="*/ 4095750 h 7799917"/>
                  <a:gd name="connsiteX203" fmla="*/ 7958666 w 8001000"/>
                  <a:gd name="connsiteY203" fmla="*/ 4011084 h 7799917"/>
                  <a:gd name="connsiteX204" fmla="*/ 7958666 w 8001000"/>
                  <a:gd name="connsiteY204" fmla="*/ 3947584 h 7799917"/>
                  <a:gd name="connsiteX205" fmla="*/ 7895166 w 8001000"/>
                  <a:gd name="connsiteY205" fmla="*/ 3873500 h 7799917"/>
                  <a:gd name="connsiteX206" fmla="*/ 7852833 w 8001000"/>
                  <a:gd name="connsiteY206" fmla="*/ 3810000 h 7799917"/>
                  <a:gd name="connsiteX207" fmla="*/ 7768166 w 8001000"/>
                  <a:gd name="connsiteY207" fmla="*/ 3725334 h 7799917"/>
                  <a:gd name="connsiteX208" fmla="*/ 7778750 w 8001000"/>
                  <a:gd name="connsiteY208" fmla="*/ 3630084 h 7799917"/>
                  <a:gd name="connsiteX209" fmla="*/ 7810500 w 8001000"/>
                  <a:gd name="connsiteY209" fmla="*/ 3577167 h 7799917"/>
                  <a:gd name="connsiteX210" fmla="*/ 7715250 w 8001000"/>
                  <a:gd name="connsiteY210" fmla="*/ 3513667 h 7799917"/>
                  <a:gd name="connsiteX211" fmla="*/ 7672916 w 8001000"/>
                  <a:gd name="connsiteY211" fmla="*/ 3429000 h 7799917"/>
                  <a:gd name="connsiteX212" fmla="*/ 7651750 w 8001000"/>
                  <a:gd name="connsiteY212" fmla="*/ 3227917 h 7799917"/>
                  <a:gd name="connsiteX213" fmla="*/ 7651750 w 8001000"/>
                  <a:gd name="connsiteY213" fmla="*/ 3069167 h 7799917"/>
                  <a:gd name="connsiteX214" fmla="*/ 7672916 w 8001000"/>
                  <a:gd name="connsiteY214" fmla="*/ 2963334 h 7799917"/>
                  <a:gd name="connsiteX215" fmla="*/ 7620000 w 8001000"/>
                  <a:gd name="connsiteY215" fmla="*/ 2783417 h 7799917"/>
                  <a:gd name="connsiteX216" fmla="*/ 7641166 w 8001000"/>
                  <a:gd name="connsiteY216" fmla="*/ 2656417 h 7799917"/>
                  <a:gd name="connsiteX217" fmla="*/ 7651750 w 8001000"/>
                  <a:gd name="connsiteY217" fmla="*/ 2614084 h 7799917"/>
                  <a:gd name="connsiteX218" fmla="*/ 7715250 w 8001000"/>
                  <a:gd name="connsiteY218" fmla="*/ 2550584 h 7799917"/>
                  <a:gd name="connsiteX219" fmla="*/ 7715250 w 8001000"/>
                  <a:gd name="connsiteY219" fmla="*/ 2550584 h 7799917"/>
                  <a:gd name="connsiteX220" fmla="*/ 7704666 w 8001000"/>
                  <a:gd name="connsiteY220" fmla="*/ 2338917 h 7799917"/>
                  <a:gd name="connsiteX221" fmla="*/ 7715250 w 8001000"/>
                  <a:gd name="connsiteY221" fmla="*/ 2254250 h 7799917"/>
                  <a:gd name="connsiteX222" fmla="*/ 7620000 w 8001000"/>
                  <a:gd name="connsiteY222" fmla="*/ 2254250 h 7799917"/>
                  <a:gd name="connsiteX223" fmla="*/ 7493000 w 8001000"/>
                  <a:gd name="connsiteY223" fmla="*/ 2275417 h 7799917"/>
                  <a:gd name="connsiteX224" fmla="*/ 7334250 w 8001000"/>
                  <a:gd name="connsiteY224" fmla="*/ 2180167 h 7799917"/>
                  <a:gd name="connsiteX225" fmla="*/ 7239000 w 8001000"/>
                  <a:gd name="connsiteY225" fmla="*/ 2169584 h 7799917"/>
                  <a:gd name="connsiteX226" fmla="*/ 7164916 w 8001000"/>
                  <a:gd name="connsiteY226" fmla="*/ 2095500 h 7799917"/>
                  <a:gd name="connsiteX227" fmla="*/ 7112000 w 8001000"/>
                  <a:gd name="connsiteY227" fmla="*/ 2042584 h 7799917"/>
                  <a:gd name="connsiteX228" fmla="*/ 7027333 w 8001000"/>
                  <a:gd name="connsiteY228" fmla="*/ 2000250 h 7799917"/>
                  <a:gd name="connsiteX229" fmla="*/ 6963833 w 8001000"/>
                  <a:gd name="connsiteY229" fmla="*/ 2063750 h 7799917"/>
                  <a:gd name="connsiteX230" fmla="*/ 6910916 w 8001000"/>
                  <a:gd name="connsiteY230" fmla="*/ 2084917 h 7799917"/>
                  <a:gd name="connsiteX231" fmla="*/ 6826250 w 8001000"/>
                  <a:gd name="connsiteY231" fmla="*/ 2074334 h 7799917"/>
                  <a:gd name="connsiteX232" fmla="*/ 6773333 w 8001000"/>
                  <a:gd name="connsiteY232" fmla="*/ 2042584 h 7799917"/>
                  <a:gd name="connsiteX233" fmla="*/ 6688666 w 8001000"/>
                  <a:gd name="connsiteY233" fmla="*/ 2095500 h 7799917"/>
                  <a:gd name="connsiteX234" fmla="*/ 6646333 w 8001000"/>
                  <a:gd name="connsiteY234" fmla="*/ 2106084 h 7799917"/>
                  <a:gd name="connsiteX235" fmla="*/ 6582833 w 8001000"/>
                  <a:gd name="connsiteY235" fmla="*/ 2053167 h 7799917"/>
                  <a:gd name="connsiteX236" fmla="*/ 6529916 w 8001000"/>
                  <a:gd name="connsiteY236" fmla="*/ 2095500 h 7799917"/>
                  <a:gd name="connsiteX237" fmla="*/ 6529916 w 8001000"/>
                  <a:gd name="connsiteY237" fmla="*/ 2095500 h 7799917"/>
                  <a:gd name="connsiteX238" fmla="*/ 6424083 w 8001000"/>
                  <a:gd name="connsiteY238" fmla="*/ 2169584 h 7799917"/>
                  <a:gd name="connsiteX239" fmla="*/ 6381750 w 8001000"/>
                  <a:gd name="connsiteY239" fmla="*/ 2211917 h 7799917"/>
                  <a:gd name="connsiteX240" fmla="*/ 6286500 w 8001000"/>
                  <a:gd name="connsiteY240" fmla="*/ 2169584 h 7799917"/>
                  <a:gd name="connsiteX241" fmla="*/ 6223000 w 8001000"/>
                  <a:gd name="connsiteY241" fmla="*/ 2137834 h 7799917"/>
                  <a:gd name="connsiteX242" fmla="*/ 6148916 w 8001000"/>
                  <a:gd name="connsiteY242" fmla="*/ 2042584 h 7799917"/>
                  <a:gd name="connsiteX243" fmla="*/ 6085416 w 8001000"/>
                  <a:gd name="connsiteY243" fmla="*/ 2084917 h 7799917"/>
                  <a:gd name="connsiteX244" fmla="*/ 6032500 w 8001000"/>
                  <a:gd name="connsiteY244" fmla="*/ 2042584 h 7799917"/>
                  <a:gd name="connsiteX245" fmla="*/ 5969000 w 8001000"/>
                  <a:gd name="connsiteY245" fmla="*/ 1989667 h 7799917"/>
                  <a:gd name="connsiteX246" fmla="*/ 5947833 w 8001000"/>
                  <a:gd name="connsiteY246" fmla="*/ 2074334 h 7799917"/>
                  <a:gd name="connsiteX247" fmla="*/ 5926666 w 8001000"/>
                  <a:gd name="connsiteY247" fmla="*/ 2148417 h 7799917"/>
                  <a:gd name="connsiteX248" fmla="*/ 5894916 w 8001000"/>
                  <a:gd name="connsiteY248" fmla="*/ 2201334 h 7799917"/>
                  <a:gd name="connsiteX249" fmla="*/ 5810250 w 8001000"/>
                  <a:gd name="connsiteY249" fmla="*/ 2137834 h 7799917"/>
                  <a:gd name="connsiteX250" fmla="*/ 5757333 w 8001000"/>
                  <a:gd name="connsiteY250" fmla="*/ 2063750 h 7799917"/>
                  <a:gd name="connsiteX251" fmla="*/ 5683250 w 8001000"/>
                  <a:gd name="connsiteY251" fmla="*/ 2063750 h 7799917"/>
                  <a:gd name="connsiteX252" fmla="*/ 4159250 w 8001000"/>
                  <a:gd name="connsiteY252" fmla="*/ 1037167 h 7799917"/>
                  <a:gd name="connsiteX253" fmla="*/ 4191000 w 8001000"/>
                  <a:gd name="connsiteY253" fmla="*/ 116417 h 7799917"/>
                  <a:gd name="connsiteX254" fmla="*/ 2487083 w 8001000"/>
                  <a:gd name="connsiteY254" fmla="*/ 0 h 7799917"/>
                  <a:gd name="connsiteX0" fmla="*/ 2487083 w 8001000"/>
                  <a:gd name="connsiteY0" fmla="*/ 0 h 7799917"/>
                  <a:gd name="connsiteX1" fmla="*/ 2222500 w 8001000"/>
                  <a:gd name="connsiteY1" fmla="*/ 3249084 h 7799917"/>
                  <a:gd name="connsiteX2" fmla="*/ 2190750 w 8001000"/>
                  <a:gd name="connsiteY2" fmla="*/ 3280834 h 7799917"/>
                  <a:gd name="connsiteX3" fmla="*/ 0 w 8001000"/>
                  <a:gd name="connsiteY3" fmla="*/ 3090334 h 7799917"/>
                  <a:gd name="connsiteX4" fmla="*/ 31750 w 8001000"/>
                  <a:gd name="connsiteY4" fmla="*/ 3206750 h 7799917"/>
                  <a:gd name="connsiteX5" fmla="*/ 148166 w 8001000"/>
                  <a:gd name="connsiteY5" fmla="*/ 3227917 h 7799917"/>
                  <a:gd name="connsiteX6" fmla="*/ 201083 w 8001000"/>
                  <a:gd name="connsiteY6" fmla="*/ 3323167 h 7799917"/>
                  <a:gd name="connsiteX7" fmla="*/ 222250 w 8001000"/>
                  <a:gd name="connsiteY7" fmla="*/ 3397250 h 7799917"/>
                  <a:gd name="connsiteX8" fmla="*/ 243416 w 8001000"/>
                  <a:gd name="connsiteY8" fmla="*/ 3450167 h 7799917"/>
                  <a:gd name="connsiteX9" fmla="*/ 243416 w 8001000"/>
                  <a:gd name="connsiteY9" fmla="*/ 3450167 h 7799917"/>
                  <a:gd name="connsiteX10" fmla="*/ 359833 w 8001000"/>
                  <a:gd name="connsiteY10" fmla="*/ 3460750 h 7799917"/>
                  <a:gd name="connsiteX11" fmla="*/ 433916 w 8001000"/>
                  <a:gd name="connsiteY11" fmla="*/ 3587750 h 7799917"/>
                  <a:gd name="connsiteX12" fmla="*/ 433916 w 8001000"/>
                  <a:gd name="connsiteY12" fmla="*/ 3587750 h 7799917"/>
                  <a:gd name="connsiteX13" fmla="*/ 539750 w 8001000"/>
                  <a:gd name="connsiteY13" fmla="*/ 3725334 h 7799917"/>
                  <a:gd name="connsiteX14" fmla="*/ 603250 w 8001000"/>
                  <a:gd name="connsiteY14" fmla="*/ 3757084 h 7799917"/>
                  <a:gd name="connsiteX15" fmla="*/ 666750 w 8001000"/>
                  <a:gd name="connsiteY15" fmla="*/ 3905250 h 7799917"/>
                  <a:gd name="connsiteX16" fmla="*/ 751416 w 8001000"/>
                  <a:gd name="connsiteY16" fmla="*/ 3947584 h 7799917"/>
                  <a:gd name="connsiteX17" fmla="*/ 804333 w 8001000"/>
                  <a:gd name="connsiteY17" fmla="*/ 3989917 h 7799917"/>
                  <a:gd name="connsiteX18" fmla="*/ 963083 w 8001000"/>
                  <a:gd name="connsiteY18" fmla="*/ 4138084 h 7799917"/>
                  <a:gd name="connsiteX19" fmla="*/ 1005416 w 8001000"/>
                  <a:gd name="connsiteY19" fmla="*/ 4191000 h 7799917"/>
                  <a:gd name="connsiteX20" fmla="*/ 1005416 w 8001000"/>
                  <a:gd name="connsiteY20" fmla="*/ 4275667 h 7799917"/>
                  <a:gd name="connsiteX21" fmla="*/ 1005416 w 8001000"/>
                  <a:gd name="connsiteY21" fmla="*/ 4349750 h 7799917"/>
                  <a:gd name="connsiteX22" fmla="*/ 1068916 w 8001000"/>
                  <a:gd name="connsiteY22" fmla="*/ 4413250 h 7799917"/>
                  <a:gd name="connsiteX23" fmla="*/ 1079500 w 8001000"/>
                  <a:gd name="connsiteY23" fmla="*/ 4529667 h 7799917"/>
                  <a:gd name="connsiteX24" fmla="*/ 1090083 w 8001000"/>
                  <a:gd name="connsiteY24" fmla="*/ 4656667 h 7799917"/>
                  <a:gd name="connsiteX25" fmla="*/ 1100666 w 8001000"/>
                  <a:gd name="connsiteY25" fmla="*/ 4762500 h 7799917"/>
                  <a:gd name="connsiteX26" fmla="*/ 1195916 w 8001000"/>
                  <a:gd name="connsiteY26" fmla="*/ 4857750 h 7799917"/>
                  <a:gd name="connsiteX27" fmla="*/ 1322916 w 8001000"/>
                  <a:gd name="connsiteY27" fmla="*/ 5016500 h 7799917"/>
                  <a:gd name="connsiteX28" fmla="*/ 1471083 w 8001000"/>
                  <a:gd name="connsiteY28" fmla="*/ 5132917 h 7799917"/>
                  <a:gd name="connsiteX29" fmla="*/ 1640416 w 8001000"/>
                  <a:gd name="connsiteY29" fmla="*/ 5164667 h 7799917"/>
                  <a:gd name="connsiteX30" fmla="*/ 1703916 w 8001000"/>
                  <a:gd name="connsiteY30" fmla="*/ 5259917 h 7799917"/>
                  <a:gd name="connsiteX31" fmla="*/ 1820333 w 8001000"/>
                  <a:gd name="connsiteY31" fmla="*/ 5281084 h 7799917"/>
                  <a:gd name="connsiteX32" fmla="*/ 1905000 w 8001000"/>
                  <a:gd name="connsiteY32" fmla="*/ 5386917 h 7799917"/>
                  <a:gd name="connsiteX33" fmla="*/ 2000250 w 8001000"/>
                  <a:gd name="connsiteY33" fmla="*/ 5344584 h 7799917"/>
                  <a:gd name="connsiteX34" fmla="*/ 2095500 w 8001000"/>
                  <a:gd name="connsiteY34" fmla="*/ 5270500 h 7799917"/>
                  <a:gd name="connsiteX35" fmla="*/ 2159000 w 8001000"/>
                  <a:gd name="connsiteY35" fmla="*/ 5217584 h 7799917"/>
                  <a:gd name="connsiteX36" fmla="*/ 2169583 w 8001000"/>
                  <a:gd name="connsiteY36" fmla="*/ 5101167 h 7799917"/>
                  <a:gd name="connsiteX37" fmla="*/ 2201333 w 8001000"/>
                  <a:gd name="connsiteY37" fmla="*/ 4984750 h 7799917"/>
                  <a:gd name="connsiteX38" fmla="*/ 2275416 w 8001000"/>
                  <a:gd name="connsiteY38" fmla="*/ 4910667 h 7799917"/>
                  <a:gd name="connsiteX39" fmla="*/ 2338916 w 8001000"/>
                  <a:gd name="connsiteY39" fmla="*/ 4857750 h 7799917"/>
                  <a:gd name="connsiteX40" fmla="*/ 2455333 w 8001000"/>
                  <a:gd name="connsiteY40" fmla="*/ 4857750 h 7799917"/>
                  <a:gd name="connsiteX41" fmla="*/ 2508250 w 8001000"/>
                  <a:gd name="connsiteY41" fmla="*/ 4794250 h 7799917"/>
                  <a:gd name="connsiteX42" fmla="*/ 2603500 w 8001000"/>
                  <a:gd name="connsiteY42" fmla="*/ 4804834 h 7799917"/>
                  <a:gd name="connsiteX43" fmla="*/ 2688166 w 8001000"/>
                  <a:gd name="connsiteY43" fmla="*/ 4878917 h 7799917"/>
                  <a:gd name="connsiteX44" fmla="*/ 2772833 w 8001000"/>
                  <a:gd name="connsiteY44" fmla="*/ 4847167 h 7799917"/>
                  <a:gd name="connsiteX45" fmla="*/ 2846916 w 8001000"/>
                  <a:gd name="connsiteY45" fmla="*/ 4878917 h 7799917"/>
                  <a:gd name="connsiteX46" fmla="*/ 2942166 w 8001000"/>
                  <a:gd name="connsiteY46" fmla="*/ 4878917 h 7799917"/>
                  <a:gd name="connsiteX47" fmla="*/ 3100916 w 8001000"/>
                  <a:gd name="connsiteY47" fmla="*/ 4878917 h 7799917"/>
                  <a:gd name="connsiteX48" fmla="*/ 3227916 w 8001000"/>
                  <a:gd name="connsiteY48" fmla="*/ 5016500 h 7799917"/>
                  <a:gd name="connsiteX49" fmla="*/ 3259666 w 8001000"/>
                  <a:gd name="connsiteY49" fmla="*/ 5048250 h 7799917"/>
                  <a:gd name="connsiteX50" fmla="*/ 3312583 w 8001000"/>
                  <a:gd name="connsiteY50" fmla="*/ 5122334 h 7799917"/>
                  <a:gd name="connsiteX51" fmla="*/ 3429000 w 8001000"/>
                  <a:gd name="connsiteY51" fmla="*/ 5207000 h 7799917"/>
                  <a:gd name="connsiteX52" fmla="*/ 3492500 w 8001000"/>
                  <a:gd name="connsiteY52" fmla="*/ 5334000 h 7799917"/>
                  <a:gd name="connsiteX53" fmla="*/ 3492500 w 8001000"/>
                  <a:gd name="connsiteY53" fmla="*/ 5334000 h 7799917"/>
                  <a:gd name="connsiteX54" fmla="*/ 3598333 w 8001000"/>
                  <a:gd name="connsiteY54" fmla="*/ 5429250 h 7799917"/>
                  <a:gd name="connsiteX55" fmla="*/ 3598333 w 8001000"/>
                  <a:gd name="connsiteY55" fmla="*/ 5503334 h 7799917"/>
                  <a:gd name="connsiteX56" fmla="*/ 3598333 w 8001000"/>
                  <a:gd name="connsiteY56" fmla="*/ 5577417 h 7799917"/>
                  <a:gd name="connsiteX57" fmla="*/ 3704166 w 8001000"/>
                  <a:gd name="connsiteY57" fmla="*/ 5715000 h 7799917"/>
                  <a:gd name="connsiteX58" fmla="*/ 3683000 w 8001000"/>
                  <a:gd name="connsiteY58" fmla="*/ 5757334 h 7799917"/>
                  <a:gd name="connsiteX59" fmla="*/ 3746500 w 8001000"/>
                  <a:gd name="connsiteY59" fmla="*/ 5820834 h 7799917"/>
                  <a:gd name="connsiteX60" fmla="*/ 3778250 w 8001000"/>
                  <a:gd name="connsiteY60" fmla="*/ 5873750 h 7799917"/>
                  <a:gd name="connsiteX61" fmla="*/ 3757083 w 8001000"/>
                  <a:gd name="connsiteY61" fmla="*/ 5958417 h 7799917"/>
                  <a:gd name="connsiteX62" fmla="*/ 3778250 w 8001000"/>
                  <a:gd name="connsiteY62" fmla="*/ 6000750 h 7799917"/>
                  <a:gd name="connsiteX63" fmla="*/ 3852333 w 8001000"/>
                  <a:gd name="connsiteY63" fmla="*/ 6074834 h 7799917"/>
                  <a:gd name="connsiteX64" fmla="*/ 3915833 w 8001000"/>
                  <a:gd name="connsiteY64" fmla="*/ 6096000 h 7799917"/>
                  <a:gd name="connsiteX65" fmla="*/ 3989916 w 8001000"/>
                  <a:gd name="connsiteY65" fmla="*/ 6286500 h 7799917"/>
                  <a:gd name="connsiteX66" fmla="*/ 4085166 w 8001000"/>
                  <a:gd name="connsiteY66" fmla="*/ 6350000 h 7799917"/>
                  <a:gd name="connsiteX67" fmla="*/ 4116916 w 8001000"/>
                  <a:gd name="connsiteY67" fmla="*/ 6477000 h 7799917"/>
                  <a:gd name="connsiteX68" fmla="*/ 4222750 w 8001000"/>
                  <a:gd name="connsiteY68" fmla="*/ 6508750 h 7799917"/>
                  <a:gd name="connsiteX69" fmla="*/ 4296833 w 8001000"/>
                  <a:gd name="connsiteY69" fmla="*/ 6614584 h 7799917"/>
                  <a:gd name="connsiteX70" fmla="*/ 4296833 w 8001000"/>
                  <a:gd name="connsiteY70" fmla="*/ 6720417 h 7799917"/>
                  <a:gd name="connsiteX71" fmla="*/ 4296833 w 8001000"/>
                  <a:gd name="connsiteY71" fmla="*/ 6720417 h 7799917"/>
                  <a:gd name="connsiteX72" fmla="*/ 4339166 w 8001000"/>
                  <a:gd name="connsiteY72" fmla="*/ 6794500 h 7799917"/>
                  <a:gd name="connsiteX73" fmla="*/ 4318000 w 8001000"/>
                  <a:gd name="connsiteY73" fmla="*/ 6868584 h 7799917"/>
                  <a:gd name="connsiteX74" fmla="*/ 4307416 w 8001000"/>
                  <a:gd name="connsiteY74" fmla="*/ 6942667 h 7799917"/>
                  <a:gd name="connsiteX75" fmla="*/ 4370916 w 8001000"/>
                  <a:gd name="connsiteY75" fmla="*/ 7027334 h 7799917"/>
                  <a:gd name="connsiteX76" fmla="*/ 4445000 w 8001000"/>
                  <a:gd name="connsiteY76" fmla="*/ 7080250 h 7799917"/>
                  <a:gd name="connsiteX77" fmla="*/ 4476750 w 8001000"/>
                  <a:gd name="connsiteY77" fmla="*/ 7207250 h 7799917"/>
                  <a:gd name="connsiteX78" fmla="*/ 4476750 w 8001000"/>
                  <a:gd name="connsiteY78" fmla="*/ 7291917 h 7799917"/>
                  <a:gd name="connsiteX79" fmla="*/ 4550833 w 8001000"/>
                  <a:gd name="connsiteY79" fmla="*/ 7366000 h 7799917"/>
                  <a:gd name="connsiteX80" fmla="*/ 4550833 w 8001000"/>
                  <a:gd name="connsiteY80" fmla="*/ 7366000 h 7799917"/>
                  <a:gd name="connsiteX81" fmla="*/ 4550833 w 8001000"/>
                  <a:gd name="connsiteY81" fmla="*/ 7366000 h 7799917"/>
                  <a:gd name="connsiteX82" fmla="*/ 4699000 w 8001000"/>
                  <a:gd name="connsiteY82" fmla="*/ 7418917 h 7799917"/>
                  <a:gd name="connsiteX83" fmla="*/ 4762500 w 8001000"/>
                  <a:gd name="connsiteY83" fmla="*/ 7514167 h 7799917"/>
                  <a:gd name="connsiteX84" fmla="*/ 4868333 w 8001000"/>
                  <a:gd name="connsiteY84" fmla="*/ 7524750 h 7799917"/>
                  <a:gd name="connsiteX85" fmla="*/ 4953000 w 8001000"/>
                  <a:gd name="connsiteY85" fmla="*/ 7545917 h 7799917"/>
                  <a:gd name="connsiteX86" fmla="*/ 5037666 w 8001000"/>
                  <a:gd name="connsiteY86" fmla="*/ 7641167 h 7799917"/>
                  <a:gd name="connsiteX87" fmla="*/ 5164666 w 8001000"/>
                  <a:gd name="connsiteY87" fmla="*/ 7694084 h 7799917"/>
                  <a:gd name="connsiteX88" fmla="*/ 5207000 w 8001000"/>
                  <a:gd name="connsiteY88" fmla="*/ 7641167 h 7799917"/>
                  <a:gd name="connsiteX89" fmla="*/ 5291666 w 8001000"/>
                  <a:gd name="connsiteY89" fmla="*/ 7641167 h 7799917"/>
                  <a:gd name="connsiteX90" fmla="*/ 5376333 w 8001000"/>
                  <a:gd name="connsiteY90" fmla="*/ 7672917 h 7799917"/>
                  <a:gd name="connsiteX91" fmla="*/ 5461000 w 8001000"/>
                  <a:gd name="connsiteY91" fmla="*/ 7704667 h 7799917"/>
                  <a:gd name="connsiteX92" fmla="*/ 5461000 w 8001000"/>
                  <a:gd name="connsiteY92" fmla="*/ 7704667 h 7799917"/>
                  <a:gd name="connsiteX93" fmla="*/ 5598583 w 8001000"/>
                  <a:gd name="connsiteY93" fmla="*/ 7799917 h 7799917"/>
                  <a:gd name="connsiteX94" fmla="*/ 5640916 w 8001000"/>
                  <a:gd name="connsiteY94" fmla="*/ 7747000 h 7799917"/>
                  <a:gd name="connsiteX95" fmla="*/ 5683250 w 8001000"/>
                  <a:gd name="connsiteY95" fmla="*/ 7683500 h 7799917"/>
                  <a:gd name="connsiteX96" fmla="*/ 5630333 w 8001000"/>
                  <a:gd name="connsiteY96" fmla="*/ 7588250 h 7799917"/>
                  <a:gd name="connsiteX97" fmla="*/ 5588000 w 8001000"/>
                  <a:gd name="connsiteY97" fmla="*/ 7514167 h 7799917"/>
                  <a:gd name="connsiteX98" fmla="*/ 5513916 w 8001000"/>
                  <a:gd name="connsiteY98" fmla="*/ 7461250 h 7799917"/>
                  <a:gd name="connsiteX99" fmla="*/ 5566833 w 8001000"/>
                  <a:gd name="connsiteY99" fmla="*/ 7313084 h 7799917"/>
                  <a:gd name="connsiteX100" fmla="*/ 5535083 w 8001000"/>
                  <a:gd name="connsiteY100" fmla="*/ 7196667 h 7799917"/>
                  <a:gd name="connsiteX101" fmla="*/ 5482166 w 8001000"/>
                  <a:gd name="connsiteY101" fmla="*/ 7080250 h 7799917"/>
                  <a:gd name="connsiteX102" fmla="*/ 5513916 w 8001000"/>
                  <a:gd name="connsiteY102" fmla="*/ 6985000 h 7799917"/>
                  <a:gd name="connsiteX103" fmla="*/ 5566833 w 8001000"/>
                  <a:gd name="connsiteY103" fmla="*/ 6953250 h 7799917"/>
                  <a:gd name="connsiteX104" fmla="*/ 5535083 w 8001000"/>
                  <a:gd name="connsiteY104" fmla="*/ 6868584 h 7799917"/>
                  <a:gd name="connsiteX105" fmla="*/ 5439833 w 8001000"/>
                  <a:gd name="connsiteY105" fmla="*/ 6858000 h 7799917"/>
                  <a:gd name="connsiteX106" fmla="*/ 5355166 w 8001000"/>
                  <a:gd name="connsiteY106" fmla="*/ 6858000 h 7799917"/>
                  <a:gd name="connsiteX107" fmla="*/ 5376333 w 8001000"/>
                  <a:gd name="connsiteY107" fmla="*/ 6773334 h 7799917"/>
                  <a:gd name="connsiteX108" fmla="*/ 5376333 w 8001000"/>
                  <a:gd name="connsiteY108" fmla="*/ 6709834 h 7799917"/>
                  <a:gd name="connsiteX109" fmla="*/ 5334000 w 8001000"/>
                  <a:gd name="connsiteY109" fmla="*/ 6656917 h 7799917"/>
                  <a:gd name="connsiteX110" fmla="*/ 5386916 w 8001000"/>
                  <a:gd name="connsiteY110" fmla="*/ 6646334 h 7799917"/>
                  <a:gd name="connsiteX111" fmla="*/ 5471583 w 8001000"/>
                  <a:gd name="connsiteY111" fmla="*/ 6699250 h 7799917"/>
                  <a:gd name="connsiteX112" fmla="*/ 5492750 w 8001000"/>
                  <a:gd name="connsiteY112" fmla="*/ 6709834 h 7799917"/>
                  <a:gd name="connsiteX113" fmla="*/ 5492750 w 8001000"/>
                  <a:gd name="connsiteY113" fmla="*/ 6709834 h 7799917"/>
                  <a:gd name="connsiteX114" fmla="*/ 5503333 w 8001000"/>
                  <a:gd name="connsiteY114" fmla="*/ 6604000 h 7799917"/>
                  <a:gd name="connsiteX115" fmla="*/ 5566833 w 8001000"/>
                  <a:gd name="connsiteY115" fmla="*/ 6604000 h 7799917"/>
                  <a:gd name="connsiteX116" fmla="*/ 5566833 w 8001000"/>
                  <a:gd name="connsiteY116" fmla="*/ 6688667 h 7799917"/>
                  <a:gd name="connsiteX117" fmla="*/ 5566833 w 8001000"/>
                  <a:gd name="connsiteY117" fmla="*/ 6688667 h 7799917"/>
                  <a:gd name="connsiteX118" fmla="*/ 5662083 w 8001000"/>
                  <a:gd name="connsiteY118" fmla="*/ 6604000 h 7799917"/>
                  <a:gd name="connsiteX119" fmla="*/ 5651500 w 8001000"/>
                  <a:gd name="connsiteY119" fmla="*/ 6498167 h 7799917"/>
                  <a:gd name="connsiteX120" fmla="*/ 5566833 w 8001000"/>
                  <a:gd name="connsiteY120" fmla="*/ 6455834 h 7799917"/>
                  <a:gd name="connsiteX121" fmla="*/ 5492750 w 8001000"/>
                  <a:gd name="connsiteY121" fmla="*/ 6413500 h 7799917"/>
                  <a:gd name="connsiteX122" fmla="*/ 5545666 w 8001000"/>
                  <a:gd name="connsiteY122" fmla="*/ 6371167 h 7799917"/>
                  <a:gd name="connsiteX123" fmla="*/ 5683250 w 8001000"/>
                  <a:gd name="connsiteY123" fmla="*/ 6371167 h 7799917"/>
                  <a:gd name="connsiteX124" fmla="*/ 5778500 w 8001000"/>
                  <a:gd name="connsiteY124" fmla="*/ 6371167 h 7799917"/>
                  <a:gd name="connsiteX125" fmla="*/ 5799666 w 8001000"/>
                  <a:gd name="connsiteY125" fmla="*/ 6307667 h 7799917"/>
                  <a:gd name="connsiteX126" fmla="*/ 5704416 w 8001000"/>
                  <a:gd name="connsiteY126" fmla="*/ 6297084 h 7799917"/>
                  <a:gd name="connsiteX127" fmla="*/ 5704416 w 8001000"/>
                  <a:gd name="connsiteY127" fmla="*/ 6223000 h 7799917"/>
                  <a:gd name="connsiteX128" fmla="*/ 5757333 w 8001000"/>
                  <a:gd name="connsiteY128" fmla="*/ 6191250 h 7799917"/>
                  <a:gd name="connsiteX129" fmla="*/ 5820833 w 8001000"/>
                  <a:gd name="connsiteY129" fmla="*/ 6159500 h 7799917"/>
                  <a:gd name="connsiteX130" fmla="*/ 5905500 w 8001000"/>
                  <a:gd name="connsiteY130" fmla="*/ 6138334 h 7799917"/>
                  <a:gd name="connsiteX131" fmla="*/ 5969000 w 8001000"/>
                  <a:gd name="connsiteY131" fmla="*/ 6127750 h 7799917"/>
                  <a:gd name="connsiteX132" fmla="*/ 5969000 w 8001000"/>
                  <a:gd name="connsiteY132" fmla="*/ 6127750 h 7799917"/>
                  <a:gd name="connsiteX133" fmla="*/ 6053666 w 8001000"/>
                  <a:gd name="connsiteY133" fmla="*/ 6106584 h 7799917"/>
                  <a:gd name="connsiteX134" fmla="*/ 6000750 w 8001000"/>
                  <a:gd name="connsiteY134" fmla="*/ 6064250 h 7799917"/>
                  <a:gd name="connsiteX135" fmla="*/ 5969000 w 8001000"/>
                  <a:gd name="connsiteY135" fmla="*/ 6021917 h 7799917"/>
                  <a:gd name="connsiteX136" fmla="*/ 6032500 w 8001000"/>
                  <a:gd name="connsiteY136" fmla="*/ 5947834 h 7799917"/>
                  <a:gd name="connsiteX137" fmla="*/ 6096000 w 8001000"/>
                  <a:gd name="connsiteY137" fmla="*/ 5937250 h 7799917"/>
                  <a:gd name="connsiteX138" fmla="*/ 6127750 w 8001000"/>
                  <a:gd name="connsiteY138" fmla="*/ 5990167 h 7799917"/>
                  <a:gd name="connsiteX139" fmla="*/ 6127750 w 8001000"/>
                  <a:gd name="connsiteY139" fmla="*/ 5990167 h 7799917"/>
                  <a:gd name="connsiteX140" fmla="*/ 6170083 w 8001000"/>
                  <a:gd name="connsiteY140" fmla="*/ 5926667 h 7799917"/>
                  <a:gd name="connsiteX141" fmla="*/ 6148916 w 8001000"/>
                  <a:gd name="connsiteY141" fmla="*/ 5884334 h 7799917"/>
                  <a:gd name="connsiteX142" fmla="*/ 6106583 w 8001000"/>
                  <a:gd name="connsiteY142" fmla="*/ 5831417 h 7799917"/>
                  <a:gd name="connsiteX143" fmla="*/ 6117166 w 8001000"/>
                  <a:gd name="connsiteY143" fmla="*/ 5746750 h 7799917"/>
                  <a:gd name="connsiteX144" fmla="*/ 6170083 w 8001000"/>
                  <a:gd name="connsiteY144" fmla="*/ 5693834 h 7799917"/>
                  <a:gd name="connsiteX145" fmla="*/ 6223000 w 8001000"/>
                  <a:gd name="connsiteY145" fmla="*/ 5715000 h 7799917"/>
                  <a:gd name="connsiteX146" fmla="*/ 6191250 w 8001000"/>
                  <a:gd name="connsiteY146" fmla="*/ 5778500 h 7799917"/>
                  <a:gd name="connsiteX147" fmla="*/ 6201833 w 8001000"/>
                  <a:gd name="connsiteY147" fmla="*/ 5852584 h 7799917"/>
                  <a:gd name="connsiteX148" fmla="*/ 6286500 w 8001000"/>
                  <a:gd name="connsiteY148" fmla="*/ 5810250 h 7799917"/>
                  <a:gd name="connsiteX149" fmla="*/ 6297083 w 8001000"/>
                  <a:gd name="connsiteY149" fmla="*/ 5757334 h 7799917"/>
                  <a:gd name="connsiteX150" fmla="*/ 6318250 w 8001000"/>
                  <a:gd name="connsiteY150" fmla="*/ 5789084 h 7799917"/>
                  <a:gd name="connsiteX151" fmla="*/ 6318250 w 8001000"/>
                  <a:gd name="connsiteY151" fmla="*/ 5789084 h 7799917"/>
                  <a:gd name="connsiteX152" fmla="*/ 6413500 w 8001000"/>
                  <a:gd name="connsiteY152" fmla="*/ 5767917 h 7799917"/>
                  <a:gd name="connsiteX153" fmla="*/ 6413500 w 8001000"/>
                  <a:gd name="connsiteY153" fmla="*/ 5767917 h 7799917"/>
                  <a:gd name="connsiteX154" fmla="*/ 6487583 w 8001000"/>
                  <a:gd name="connsiteY154" fmla="*/ 5736167 h 7799917"/>
                  <a:gd name="connsiteX155" fmla="*/ 6445250 w 8001000"/>
                  <a:gd name="connsiteY155" fmla="*/ 5820834 h 7799917"/>
                  <a:gd name="connsiteX156" fmla="*/ 6445250 w 8001000"/>
                  <a:gd name="connsiteY156" fmla="*/ 5863167 h 7799917"/>
                  <a:gd name="connsiteX157" fmla="*/ 6529916 w 8001000"/>
                  <a:gd name="connsiteY157" fmla="*/ 5799667 h 7799917"/>
                  <a:gd name="connsiteX158" fmla="*/ 6582833 w 8001000"/>
                  <a:gd name="connsiteY158" fmla="*/ 5757334 h 7799917"/>
                  <a:gd name="connsiteX159" fmla="*/ 6656916 w 8001000"/>
                  <a:gd name="connsiteY159" fmla="*/ 5736167 h 7799917"/>
                  <a:gd name="connsiteX160" fmla="*/ 6773333 w 8001000"/>
                  <a:gd name="connsiteY160" fmla="*/ 5736167 h 7799917"/>
                  <a:gd name="connsiteX161" fmla="*/ 6879166 w 8001000"/>
                  <a:gd name="connsiteY161" fmla="*/ 5693834 h 7799917"/>
                  <a:gd name="connsiteX162" fmla="*/ 6974416 w 8001000"/>
                  <a:gd name="connsiteY162" fmla="*/ 5598584 h 7799917"/>
                  <a:gd name="connsiteX163" fmla="*/ 7016750 w 8001000"/>
                  <a:gd name="connsiteY163" fmla="*/ 5513917 h 7799917"/>
                  <a:gd name="connsiteX164" fmla="*/ 6974416 w 8001000"/>
                  <a:gd name="connsiteY164" fmla="*/ 5513917 h 7799917"/>
                  <a:gd name="connsiteX165" fmla="*/ 6995583 w 8001000"/>
                  <a:gd name="connsiteY165" fmla="*/ 5482167 h 7799917"/>
                  <a:gd name="connsiteX166" fmla="*/ 7112000 w 8001000"/>
                  <a:gd name="connsiteY166" fmla="*/ 5397500 h 7799917"/>
                  <a:gd name="connsiteX167" fmla="*/ 7217833 w 8001000"/>
                  <a:gd name="connsiteY167" fmla="*/ 5344584 h 7799917"/>
                  <a:gd name="connsiteX168" fmla="*/ 7207250 w 8001000"/>
                  <a:gd name="connsiteY168" fmla="*/ 5259917 h 7799917"/>
                  <a:gd name="connsiteX169" fmla="*/ 7175500 w 8001000"/>
                  <a:gd name="connsiteY169" fmla="*/ 5164667 h 7799917"/>
                  <a:gd name="connsiteX170" fmla="*/ 7143750 w 8001000"/>
                  <a:gd name="connsiteY170" fmla="*/ 5090584 h 7799917"/>
                  <a:gd name="connsiteX171" fmla="*/ 7080250 w 8001000"/>
                  <a:gd name="connsiteY171" fmla="*/ 5027084 h 7799917"/>
                  <a:gd name="connsiteX172" fmla="*/ 7090833 w 8001000"/>
                  <a:gd name="connsiteY172" fmla="*/ 4974167 h 7799917"/>
                  <a:gd name="connsiteX173" fmla="*/ 7143750 w 8001000"/>
                  <a:gd name="connsiteY173" fmla="*/ 4963584 h 7799917"/>
                  <a:gd name="connsiteX174" fmla="*/ 7186083 w 8001000"/>
                  <a:gd name="connsiteY174" fmla="*/ 5037667 h 7799917"/>
                  <a:gd name="connsiteX175" fmla="*/ 7239000 w 8001000"/>
                  <a:gd name="connsiteY175" fmla="*/ 5069417 h 7799917"/>
                  <a:gd name="connsiteX176" fmla="*/ 7260166 w 8001000"/>
                  <a:gd name="connsiteY176" fmla="*/ 5005917 h 7799917"/>
                  <a:gd name="connsiteX177" fmla="*/ 7355416 w 8001000"/>
                  <a:gd name="connsiteY177" fmla="*/ 4974167 h 7799917"/>
                  <a:gd name="connsiteX178" fmla="*/ 7397750 w 8001000"/>
                  <a:gd name="connsiteY178" fmla="*/ 4984750 h 7799917"/>
                  <a:gd name="connsiteX179" fmla="*/ 7397750 w 8001000"/>
                  <a:gd name="connsiteY179" fmla="*/ 4984750 h 7799917"/>
                  <a:gd name="connsiteX180" fmla="*/ 7429500 w 8001000"/>
                  <a:gd name="connsiteY180" fmla="*/ 5111750 h 7799917"/>
                  <a:gd name="connsiteX181" fmla="*/ 7397750 w 8001000"/>
                  <a:gd name="connsiteY181" fmla="*/ 5175250 h 7799917"/>
                  <a:gd name="connsiteX182" fmla="*/ 7397750 w 8001000"/>
                  <a:gd name="connsiteY182" fmla="*/ 5175250 h 7799917"/>
                  <a:gd name="connsiteX183" fmla="*/ 7482416 w 8001000"/>
                  <a:gd name="connsiteY183" fmla="*/ 5154084 h 7799917"/>
                  <a:gd name="connsiteX184" fmla="*/ 7535333 w 8001000"/>
                  <a:gd name="connsiteY184" fmla="*/ 5164667 h 7799917"/>
                  <a:gd name="connsiteX185" fmla="*/ 7630583 w 8001000"/>
                  <a:gd name="connsiteY185" fmla="*/ 5143500 h 7799917"/>
                  <a:gd name="connsiteX186" fmla="*/ 7694083 w 8001000"/>
                  <a:gd name="connsiteY186" fmla="*/ 5069417 h 7799917"/>
                  <a:gd name="connsiteX187" fmla="*/ 7694083 w 8001000"/>
                  <a:gd name="connsiteY187" fmla="*/ 5069417 h 7799917"/>
                  <a:gd name="connsiteX188" fmla="*/ 7831666 w 8001000"/>
                  <a:gd name="connsiteY188" fmla="*/ 5080000 h 7799917"/>
                  <a:gd name="connsiteX189" fmla="*/ 7905750 w 8001000"/>
                  <a:gd name="connsiteY189" fmla="*/ 5069417 h 7799917"/>
                  <a:gd name="connsiteX190" fmla="*/ 7821083 w 8001000"/>
                  <a:gd name="connsiteY190" fmla="*/ 5005917 h 7799917"/>
                  <a:gd name="connsiteX191" fmla="*/ 7768166 w 8001000"/>
                  <a:gd name="connsiteY191" fmla="*/ 4942417 h 7799917"/>
                  <a:gd name="connsiteX192" fmla="*/ 7831666 w 8001000"/>
                  <a:gd name="connsiteY192" fmla="*/ 4868334 h 7799917"/>
                  <a:gd name="connsiteX193" fmla="*/ 7884583 w 8001000"/>
                  <a:gd name="connsiteY193" fmla="*/ 4804834 h 7799917"/>
                  <a:gd name="connsiteX194" fmla="*/ 7895166 w 8001000"/>
                  <a:gd name="connsiteY194" fmla="*/ 4699000 h 7799917"/>
                  <a:gd name="connsiteX195" fmla="*/ 7874000 w 8001000"/>
                  <a:gd name="connsiteY195" fmla="*/ 4624917 h 7799917"/>
                  <a:gd name="connsiteX196" fmla="*/ 7863416 w 8001000"/>
                  <a:gd name="connsiteY196" fmla="*/ 4603750 h 7799917"/>
                  <a:gd name="connsiteX197" fmla="*/ 7884583 w 8001000"/>
                  <a:gd name="connsiteY197" fmla="*/ 4519084 h 7799917"/>
                  <a:gd name="connsiteX198" fmla="*/ 7884583 w 8001000"/>
                  <a:gd name="connsiteY198" fmla="*/ 4455584 h 7799917"/>
                  <a:gd name="connsiteX199" fmla="*/ 7842250 w 8001000"/>
                  <a:gd name="connsiteY199" fmla="*/ 4413250 h 7799917"/>
                  <a:gd name="connsiteX200" fmla="*/ 7948083 w 8001000"/>
                  <a:gd name="connsiteY200" fmla="*/ 4318000 h 7799917"/>
                  <a:gd name="connsiteX201" fmla="*/ 8001000 w 8001000"/>
                  <a:gd name="connsiteY201" fmla="*/ 4233334 h 7799917"/>
                  <a:gd name="connsiteX202" fmla="*/ 7979833 w 8001000"/>
                  <a:gd name="connsiteY202" fmla="*/ 4095750 h 7799917"/>
                  <a:gd name="connsiteX203" fmla="*/ 7958666 w 8001000"/>
                  <a:gd name="connsiteY203" fmla="*/ 4011084 h 7799917"/>
                  <a:gd name="connsiteX204" fmla="*/ 7958666 w 8001000"/>
                  <a:gd name="connsiteY204" fmla="*/ 3947584 h 7799917"/>
                  <a:gd name="connsiteX205" fmla="*/ 7895166 w 8001000"/>
                  <a:gd name="connsiteY205" fmla="*/ 3873500 h 7799917"/>
                  <a:gd name="connsiteX206" fmla="*/ 7852833 w 8001000"/>
                  <a:gd name="connsiteY206" fmla="*/ 3810000 h 7799917"/>
                  <a:gd name="connsiteX207" fmla="*/ 7768166 w 8001000"/>
                  <a:gd name="connsiteY207" fmla="*/ 3725334 h 7799917"/>
                  <a:gd name="connsiteX208" fmla="*/ 7778750 w 8001000"/>
                  <a:gd name="connsiteY208" fmla="*/ 3630084 h 7799917"/>
                  <a:gd name="connsiteX209" fmla="*/ 7810500 w 8001000"/>
                  <a:gd name="connsiteY209" fmla="*/ 3577167 h 7799917"/>
                  <a:gd name="connsiteX210" fmla="*/ 7715250 w 8001000"/>
                  <a:gd name="connsiteY210" fmla="*/ 3513667 h 7799917"/>
                  <a:gd name="connsiteX211" fmla="*/ 7672916 w 8001000"/>
                  <a:gd name="connsiteY211" fmla="*/ 3429000 h 7799917"/>
                  <a:gd name="connsiteX212" fmla="*/ 7651750 w 8001000"/>
                  <a:gd name="connsiteY212" fmla="*/ 3227917 h 7799917"/>
                  <a:gd name="connsiteX213" fmla="*/ 7651750 w 8001000"/>
                  <a:gd name="connsiteY213" fmla="*/ 3069167 h 7799917"/>
                  <a:gd name="connsiteX214" fmla="*/ 7672916 w 8001000"/>
                  <a:gd name="connsiteY214" fmla="*/ 2963334 h 7799917"/>
                  <a:gd name="connsiteX215" fmla="*/ 7620000 w 8001000"/>
                  <a:gd name="connsiteY215" fmla="*/ 2783417 h 7799917"/>
                  <a:gd name="connsiteX216" fmla="*/ 7641166 w 8001000"/>
                  <a:gd name="connsiteY216" fmla="*/ 2656417 h 7799917"/>
                  <a:gd name="connsiteX217" fmla="*/ 7651750 w 8001000"/>
                  <a:gd name="connsiteY217" fmla="*/ 2614084 h 7799917"/>
                  <a:gd name="connsiteX218" fmla="*/ 7715250 w 8001000"/>
                  <a:gd name="connsiteY218" fmla="*/ 2550584 h 7799917"/>
                  <a:gd name="connsiteX219" fmla="*/ 7715250 w 8001000"/>
                  <a:gd name="connsiteY219" fmla="*/ 2550584 h 7799917"/>
                  <a:gd name="connsiteX220" fmla="*/ 7704666 w 8001000"/>
                  <a:gd name="connsiteY220" fmla="*/ 2338917 h 7799917"/>
                  <a:gd name="connsiteX221" fmla="*/ 7715250 w 8001000"/>
                  <a:gd name="connsiteY221" fmla="*/ 2254250 h 7799917"/>
                  <a:gd name="connsiteX222" fmla="*/ 7620000 w 8001000"/>
                  <a:gd name="connsiteY222" fmla="*/ 2254250 h 7799917"/>
                  <a:gd name="connsiteX223" fmla="*/ 7493000 w 8001000"/>
                  <a:gd name="connsiteY223" fmla="*/ 2275417 h 7799917"/>
                  <a:gd name="connsiteX224" fmla="*/ 7334250 w 8001000"/>
                  <a:gd name="connsiteY224" fmla="*/ 2180167 h 7799917"/>
                  <a:gd name="connsiteX225" fmla="*/ 7239000 w 8001000"/>
                  <a:gd name="connsiteY225" fmla="*/ 2169584 h 7799917"/>
                  <a:gd name="connsiteX226" fmla="*/ 7164916 w 8001000"/>
                  <a:gd name="connsiteY226" fmla="*/ 2095500 h 7799917"/>
                  <a:gd name="connsiteX227" fmla="*/ 7112000 w 8001000"/>
                  <a:gd name="connsiteY227" fmla="*/ 2042584 h 7799917"/>
                  <a:gd name="connsiteX228" fmla="*/ 7027333 w 8001000"/>
                  <a:gd name="connsiteY228" fmla="*/ 2000250 h 7799917"/>
                  <a:gd name="connsiteX229" fmla="*/ 6963833 w 8001000"/>
                  <a:gd name="connsiteY229" fmla="*/ 2063750 h 7799917"/>
                  <a:gd name="connsiteX230" fmla="*/ 6910916 w 8001000"/>
                  <a:gd name="connsiteY230" fmla="*/ 2084917 h 7799917"/>
                  <a:gd name="connsiteX231" fmla="*/ 6826250 w 8001000"/>
                  <a:gd name="connsiteY231" fmla="*/ 2074334 h 7799917"/>
                  <a:gd name="connsiteX232" fmla="*/ 6773333 w 8001000"/>
                  <a:gd name="connsiteY232" fmla="*/ 2042584 h 7799917"/>
                  <a:gd name="connsiteX233" fmla="*/ 6688666 w 8001000"/>
                  <a:gd name="connsiteY233" fmla="*/ 2095500 h 7799917"/>
                  <a:gd name="connsiteX234" fmla="*/ 6646333 w 8001000"/>
                  <a:gd name="connsiteY234" fmla="*/ 2106084 h 7799917"/>
                  <a:gd name="connsiteX235" fmla="*/ 6582833 w 8001000"/>
                  <a:gd name="connsiteY235" fmla="*/ 2053167 h 7799917"/>
                  <a:gd name="connsiteX236" fmla="*/ 6529916 w 8001000"/>
                  <a:gd name="connsiteY236" fmla="*/ 2095500 h 7799917"/>
                  <a:gd name="connsiteX237" fmla="*/ 6529916 w 8001000"/>
                  <a:gd name="connsiteY237" fmla="*/ 2095500 h 7799917"/>
                  <a:gd name="connsiteX238" fmla="*/ 6424083 w 8001000"/>
                  <a:gd name="connsiteY238" fmla="*/ 2169584 h 7799917"/>
                  <a:gd name="connsiteX239" fmla="*/ 6381750 w 8001000"/>
                  <a:gd name="connsiteY239" fmla="*/ 2211917 h 7799917"/>
                  <a:gd name="connsiteX240" fmla="*/ 6286500 w 8001000"/>
                  <a:gd name="connsiteY240" fmla="*/ 2169584 h 7799917"/>
                  <a:gd name="connsiteX241" fmla="*/ 6223000 w 8001000"/>
                  <a:gd name="connsiteY241" fmla="*/ 2137834 h 7799917"/>
                  <a:gd name="connsiteX242" fmla="*/ 6148916 w 8001000"/>
                  <a:gd name="connsiteY242" fmla="*/ 2042584 h 7799917"/>
                  <a:gd name="connsiteX243" fmla="*/ 6085416 w 8001000"/>
                  <a:gd name="connsiteY243" fmla="*/ 2084917 h 7799917"/>
                  <a:gd name="connsiteX244" fmla="*/ 6032500 w 8001000"/>
                  <a:gd name="connsiteY244" fmla="*/ 2042584 h 7799917"/>
                  <a:gd name="connsiteX245" fmla="*/ 5969000 w 8001000"/>
                  <a:gd name="connsiteY245" fmla="*/ 1989667 h 7799917"/>
                  <a:gd name="connsiteX246" fmla="*/ 5947833 w 8001000"/>
                  <a:gd name="connsiteY246" fmla="*/ 2074334 h 7799917"/>
                  <a:gd name="connsiteX247" fmla="*/ 5926666 w 8001000"/>
                  <a:gd name="connsiteY247" fmla="*/ 2148417 h 7799917"/>
                  <a:gd name="connsiteX248" fmla="*/ 5894916 w 8001000"/>
                  <a:gd name="connsiteY248" fmla="*/ 2201334 h 7799917"/>
                  <a:gd name="connsiteX249" fmla="*/ 5810250 w 8001000"/>
                  <a:gd name="connsiteY249" fmla="*/ 2137834 h 7799917"/>
                  <a:gd name="connsiteX250" fmla="*/ 5757333 w 8001000"/>
                  <a:gd name="connsiteY250" fmla="*/ 2063750 h 7799917"/>
                  <a:gd name="connsiteX251" fmla="*/ 5683250 w 8001000"/>
                  <a:gd name="connsiteY251" fmla="*/ 2063750 h 7799917"/>
                  <a:gd name="connsiteX252" fmla="*/ 4159250 w 8001000"/>
                  <a:gd name="connsiteY252" fmla="*/ 1037167 h 7799917"/>
                  <a:gd name="connsiteX253" fmla="*/ 4191000 w 8001000"/>
                  <a:gd name="connsiteY253" fmla="*/ 116417 h 7799917"/>
                  <a:gd name="connsiteX254" fmla="*/ 2487083 w 8001000"/>
                  <a:gd name="connsiteY254" fmla="*/ 0 h 7799917"/>
                  <a:gd name="connsiteX0" fmla="*/ 2487083 w 8001000"/>
                  <a:gd name="connsiteY0" fmla="*/ 0 h 7799917"/>
                  <a:gd name="connsiteX1" fmla="*/ 2222500 w 8001000"/>
                  <a:gd name="connsiteY1" fmla="*/ 3249084 h 7799917"/>
                  <a:gd name="connsiteX2" fmla="*/ 2190750 w 8001000"/>
                  <a:gd name="connsiteY2" fmla="*/ 3280834 h 7799917"/>
                  <a:gd name="connsiteX3" fmla="*/ 0 w 8001000"/>
                  <a:gd name="connsiteY3" fmla="*/ 3090334 h 7799917"/>
                  <a:gd name="connsiteX4" fmla="*/ 31750 w 8001000"/>
                  <a:gd name="connsiteY4" fmla="*/ 3206750 h 7799917"/>
                  <a:gd name="connsiteX5" fmla="*/ 148166 w 8001000"/>
                  <a:gd name="connsiteY5" fmla="*/ 3227917 h 7799917"/>
                  <a:gd name="connsiteX6" fmla="*/ 201083 w 8001000"/>
                  <a:gd name="connsiteY6" fmla="*/ 3323167 h 7799917"/>
                  <a:gd name="connsiteX7" fmla="*/ 222250 w 8001000"/>
                  <a:gd name="connsiteY7" fmla="*/ 3397250 h 7799917"/>
                  <a:gd name="connsiteX8" fmla="*/ 243416 w 8001000"/>
                  <a:gd name="connsiteY8" fmla="*/ 3450167 h 7799917"/>
                  <a:gd name="connsiteX9" fmla="*/ 243416 w 8001000"/>
                  <a:gd name="connsiteY9" fmla="*/ 3450167 h 7799917"/>
                  <a:gd name="connsiteX10" fmla="*/ 359833 w 8001000"/>
                  <a:gd name="connsiteY10" fmla="*/ 3460750 h 7799917"/>
                  <a:gd name="connsiteX11" fmla="*/ 433916 w 8001000"/>
                  <a:gd name="connsiteY11" fmla="*/ 3587750 h 7799917"/>
                  <a:gd name="connsiteX12" fmla="*/ 433916 w 8001000"/>
                  <a:gd name="connsiteY12" fmla="*/ 3587750 h 7799917"/>
                  <a:gd name="connsiteX13" fmla="*/ 539750 w 8001000"/>
                  <a:gd name="connsiteY13" fmla="*/ 3725334 h 7799917"/>
                  <a:gd name="connsiteX14" fmla="*/ 603250 w 8001000"/>
                  <a:gd name="connsiteY14" fmla="*/ 3757084 h 7799917"/>
                  <a:gd name="connsiteX15" fmla="*/ 666750 w 8001000"/>
                  <a:gd name="connsiteY15" fmla="*/ 3905250 h 7799917"/>
                  <a:gd name="connsiteX16" fmla="*/ 751416 w 8001000"/>
                  <a:gd name="connsiteY16" fmla="*/ 3947584 h 7799917"/>
                  <a:gd name="connsiteX17" fmla="*/ 804333 w 8001000"/>
                  <a:gd name="connsiteY17" fmla="*/ 3989917 h 7799917"/>
                  <a:gd name="connsiteX18" fmla="*/ 963083 w 8001000"/>
                  <a:gd name="connsiteY18" fmla="*/ 4138084 h 7799917"/>
                  <a:gd name="connsiteX19" fmla="*/ 1005416 w 8001000"/>
                  <a:gd name="connsiteY19" fmla="*/ 4191000 h 7799917"/>
                  <a:gd name="connsiteX20" fmla="*/ 1005416 w 8001000"/>
                  <a:gd name="connsiteY20" fmla="*/ 4275667 h 7799917"/>
                  <a:gd name="connsiteX21" fmla="*/ 1005416 w 8001000"/>
                  <a:gd name="connsiteY21" fmla="*/ 4349750 h 7799917"/>
                  <a:gd name="connsiteX22" fmla="*/ 1068916 w 8001000"/>
                  <a:gd name="connsiteY22" fmla="*/ 4413250 h 7799917"/>
                  <a:gd name="connsiteX23" fmla="*/ 1079500 w 8001000"/>
                  <a:gd name="connsiteY23" fmla="*/ 4529667 h 7799917"/>
                  <a:gd name="connsiteX24" fmla="*/ 1090083 w 8001000"/>
                  <a:gd name="connsiteY24" fmla="*/ 4656667 h 7799917"/>
                  <a:gd name="connsiteX25" fmla="*/ 1100666 w 8001000"/>
                  <a:gd name="connsiteY25" fmla="*/ 4762500 h 7799917"/>
                  <a:gd name="connsiteX26" fmla="*/ 1195916 w 8001000"/>
                  <a:gd name="connsiteY26" fmla="*/ 4857750 h 7799917"/>
                  <a:gd name="connsiteX27" fmla="*/ 1322916 w 8001000"/>
                  <a:gd name="connsiteY27" fmla="*/ 5016500 h 7799917"/>
                  <a:gd name="connsiteX28" fmla="*/ 1471083 w 8001000"/>
                  <a:gd name="connsiteY28" fmla="*/ 5132917 h 7799917"/>
                  <a:gd name="connsiteX29" fmla="*/ 1640416 w 8001000"/>
                  <a:gd name="connsiteY29" fmla="*/ 5164667 h 7799917"/>
                  <a:gd name="connsiteX30" fmla="*/ 1703916 w 8001000"/>
                  <a:gd name="connsiteY30" fmla="*/ 5259917 h 7799917"/>
                  <a:gd name="connsiteX31" fmla="*/ 1820333 w 8001000"/>
                  <a:gd name="connsiteY31" fmla="*/ 5281084 h 7799917"/>
                  <a:gd name="connsiteX32" fmla="*/ 1905000 w 8001000"/>
                  <a:gd name="connsiteY32" fmla="*/ 5386917 h 7799917"/>
                  <a:gd name="connsiteX33" fmla="*/ 2000250 w 8001000"/>
                  <a:gd name="connsiteY33" fmla="*/ 5344584 h 7799917"/>
                  <a:gd name="connsiteX34" fmla="*/ 2095500 w 8001000"/>
                  <a:gd name="connsiteY34" fmla="*/ 5270500 h 7799917"/>
                  <a:gd name="connsiteX35" fmla="*/ 2159000 w 8001000"/>
                  <a:gd name="connsiteY35" fmla="*/ 5217584 h 7799917"/>
                  <a:gd name="connsiteX36" fmla="*/ 2169583 w 8001000"/>
                  <a:gd name="connsiteY36" fmla="*/ 5101167 h 7799917"/>
                  <a:gd name="connsiteX37" fmla="*/ 2201333 w 8001000"/>
                  <a:gd name="connsiteY37" fmla="*/ 4984750 h 7799917"/>
                  <a:gd name="connsiteX38" fmla="*/ 2275416 w 8001000"/>
                  <a:gd name="connsiteY38" fmla="*/ 4910667 h 7799917"/>
                  <a:gd name="connsiteX39" fmla="*/ 2338916 w 8001000"/>
                  <a:gd name="connsiteY39" fmla="*/ 4857750 h 7799917"/>
                  <a:gd name="connsiteX40" fmla="*/ 2455333 w 8001000"/>
                  <a:gd name="connsiteY40" fmla="*/ 4857750 h 7799917"/>
                  <a:gd name="connsiteX41" fmla="*/ 2508250 w 8001000"/>
                  <a:gd name="connsiteY41" fmla="*/ 4794250 h 7799917"/>
                  <a:gd name="connsiteX42" fmla="*/ 2603500 w 8001000"/>
                  <a:gd name="connsiteY42" fmla="*/ 4804834 h 7799917"/>
                  <a:gd name="connsiteX43" fmla="*/ 2688166 w 8001000"/>
                  <a:gd name="connsiteY43" fmla="*/ 4878917 h 7799917"/>
                  <a:gd name="connsiteX44" fmla="*/ 2772833 w 8001000"/>
                  <a:gd name="connsiteY44" fmla="*/ 4847167 h 7799917"/>
                  <a:gd name="connsiteX45" fmla="*/ 2846916 w 8001000"/>
                  <a:gd name="connsiteY45" fmla="*/ 4878917 h 7799917"/>
                  <a:gd name="connsiteX46" fmla="*/ 2942166 w 8001000"/>
                  <a:gd name="connsiteY46" fmla="*/ 4878917 h 7799917"/>
                  <a:gd name="connsiteX47" fmla="*/ 3100916 w 8001000"/>
                  <a:gd name="connsiteY47" fmla="*/ 4878917 h 7799917"/>
                  <a:gd name="connsiteX48" fmla="*/ 3227916 w 8001000"/>
                  <a:gd name="connsiteY48" fmla="*/ 5016500 h 7799917"/>
                  <a:gd name="connsiteX49" fmla="*/ 3259666 w 8001000"/>
                  <a:gd name="connsiteY49" fmla="*/ 5048250 h 7799917"/>
                  <a:gd name="connsiteX50" fmla="*/ 3312583 w 8001000"/>
                  <a:gd name="connsiteY50" fmla="*/ 5122334 h 7799917"/>
                  <a:gd name="connsiteX51" fmla="*/ 3429000 w 8001000"/>
                  <a:gd name="connsiteY51" fmla="*/ 5207000 h 7799917"/>
                  <a:gd name="connsiteX52" fmla="*/ 3492500 w 8001000"/>
                  <a:gd name="connsiteY52" fmla="*/ 5334000 h 7799917"/>
                  <a:gd name="connsiteX53" fmla="*/ 3492500 w 8001000"/>
                  <a:gd name="connsiteY53" fmla="*/ 5334000 h 7799917"/>
                  <a:gd name="connsiteX54" fmla="*/ 3598333 w 8001000"/>
                  <a:gd name="connsiteY54" fmla="*/ 5429250 h 7799917"/>
                  <a:gd name="connsiteX55" fmla="*/ 3598333 w 8001000"/>
                  <a:gd name="connsiteY55" fmla="*/ 5503334 h 7799917"/>
                  <a:gd name="connsiteX56" fmla="*/ 3598333 w 8001000"/>
                  <a:gd name="connsiteY56" fmla="*/ 5577417 h 7799917"/>
                  <a:gd name="connsiteX57" fmla="*/ 3704166 w 8001000"/>
                  <a:gd name="connsiteY57" fmla="*/ 5715000 h 7799917"/>
                  <a:gd name="connsiteX58" fmla="*/ 3683000 w 8001000"/>
                  <a:gd name="connsiteY58" fmla="*/ 5757334 h 7799917"/>
                  <a:gd name="connsiteX59" fmla="*/ 3746500 w 8001000"/>
                  <a:gd name="connsiteY59" fmla="*/ 5820834 h 7799917"/>
                  <a:gd name="connsiteX60" fmla="*/ 3778250 w 8001000"/>
                  <a:gd name="connsiteY60" fmla="*/ 5873750 h 7799917"/>
                  <a:gd name="connsiteX61" fmla="*/ 3757083 w 8001000"/>
                  <a:gd name="connsiteY61" fmla="*/ 5958417 h 7799917"/>
                  <a:gd name="connsiteX62" fmla="*/ 3778250 w 8001000"/>
                  <a:gd name="connsiteY62" fmla="*/ 6000750 h 7799917"/>
                  <a:gd name="connsiteX63" fmla="*/ 3852333 w 8001000"/>
                  <a:gd name="connsiteY63" fmla="*/ 6074834 h 7799917"/>
                  <a:gd name="connsiteX64" fmla="*/ 3915833 w 8001000"/>
                  <a:gd name="connsiteY64" fmla="*/ 6096000 h 7799917"/>
                  <a:gd name="connsiteX65" fmla="*/ 3989916 w 8001000"/>
                  <a:gd name="connsiteY65" fmla="*/ 6286500 h 7799917"/>
                  <a:gd name="connsiteX66" fmla="*/ 4085166 w 8001000"/>
                  <a:gd name="connsiteY66" fmla="*/ 6350000 h 7799917"/>
                  <a:gd name="connsiteX67" fmla="*/ 4116916 w 8001000"/>
                  <a:gd name="connsiteY67" fmla="*/ 6477000 h 7799917"/>
                  <a:gd name="connsiteX68" fmla="*/ 4222750 w 8001000"/>
                  <a:gd name="connsiteY68" fmla="*/ 6508750 h 7799917"/>
                  <a:gd name="connsiteX69" fmla="*/ 4296833 w 8001000"/>
                  <a:gd name="connsiteY69" fmla="*/ 6614584 h 7799917"/>
                  <a:gd name="connsiteX70" fmla="*/ 4296833 w 8001000"/>
                  <a:gd name="connsiteY70" fmla="*/ 6720417 h 7799917"/>
                  <a:gd name="connsiteX71" fmla="*/ 4296833 w 8001000"/>
                  <a:gd name="connsiteY71" fmla="*/ 6720417 h 7799917"/>
                  <a:gd name="connsiteX72" fmla="*/ 4339166 w 8001000"/>
                  <a:gd name="connsiteY72" fmla="*/ 6794500 h 7799917"/>
                  <a:gd name="connsiteX73" fmla="*/ 4318000 w 8001000"/>
                  <a:gd name="connsiteY73" fmla="*/ 6868584 h 7799917"/>
                  <a:gd name="connsiteX74" fmla="*/ 4307416 w 8001000"/>
                  <a:gd name="connsiteY74" fmla="*/ 6942667 h 7799917"/>
                  <a:gd name="connsiteX75" fmla="*/ 4370916 w 8001000"/>
                  <a:gd name="connsiteY75" fmla="*/ 7027334 h 7799917"/>
                  <a:gd name="connsiteX76" fmla="*/ 4445000 w 8001000"/>
                  <a:gd name="connsiteY76" fmla="*/ 7080250 h 7799917"/>
                  <a:gd name="connsiteX77" fmla="*/ 4476750 w 8001000"/>
                  <a:gd name="connsiteY77" fmla="*/ 7207250 h 7799917"/>
                  <a:gd name="connsiteX78" fmla="*/ 4476750 w 8001000"/>
                  <a:gd name="connsiteY78" fmla="*/ 7291917 h 7799917"/>
                  <a:gd name="connsiteX79" fmla="*/ 4550833 w 8001000"/>
                  <a:gd name="connsiteY79" fmla="*/ 7366000 h 7799917"/>
                  <a:gd name="connsiteX80" fmla="*/ 4550833 w 8001000"/>
                  <a:gd name="connsiteY80" fmla="*/ 7366000 h 7799917"/>
                  <a:gd name="connsiteX81" fmla="*/ 4550833 w 8001000"/>
                  <a:gd name="connsiteY81" fmla="*/ 7366000 h 7799917"/>
                  <a:gd name="connsiteX82" fmla="*/ 4699000 w 8001000"/>
                  <a:gd name="connsiteY82" fmla="*/ 7418917 h 7799917"/>
                  <a:gd name="connsiteX83" fmla="*/ 4762500 w 8001000"/>
                  <a:gd name="connsiteY83" fmla="*/ 7514167 h 7799917"/>
                  <a:gd name="connsiteX84" fmla="*/ 4868333 w 8001000"/>
                  <a:gd name="connsiteY84" fmla="*/ 7524750 h 7799917"/>
                  <a:gd name="connsiteX85" fmla="*/ 4953000 w 8001000"/>
                  <a:gd name="connsiteY85" fmla="*/ 7545917 h 7799917"/>
                  <a:gd name="connsiteX86" fmla="*/ 5037666 w 8001000"/>
                  <a:gd name="connsiteY86" fmla="*/ 7641167 h 7799917"/>
                  <a:gd name="connsiteX87" fmla="*/ 5164666 w 8001000"/>
                  <a:gd name="connsiteY87" fmla="*/ 7694084 h 7799917"/>
                  <a:gd name="connsiteX88" fmla="*/ 5207000 w 8001000"/>
                  <a:gd name="connsiteY88" fmla="*/ 7641167 h 7799917"/>
                  <a:gd name="connsiteX89" fmla="*/ 5291666 w 8001000"/>
                  <a:gd name="connsiteY89" fmla="*/ 7641167 h 7799917"/>
                  <a:gd name="connsiteX90" fmla="*/ 5376333 w 8001000"/>
                  <a:gd name="connsiteY90" fmla="*/ 7672917 h 7799917"/>
                  <a:gd name="connsiteX91" fmla="*/ 5461000 w 8001000"/>
                  <a:gd name="connsiteY91" fmla="*/ 7704667 h 7799917"/>
                  <a:gd name="connsiteX92" fmla="*/ 5461000 w 8001000"/>
                  <a:gd name="connsiteY92" fmla="*/ 7704667 h 7799917"/>
                  <a:gd name="connsiteX93" fmla="*/ 5598583 w 8001000"/>
                  <a:gd name="connsiteY93" fmla="*/ 7799917 h 7799917"/>
                  <a:gd name="connsiteX94" fmla="*/ 5640916 w 8001000"/>
                  <a:gd name="connsiteY94" fmla="*/ 7747000 h 7799917"/>
                  <a:gd name="connsiteX95" fmla="*/ 5683250 w 8001000"/>
                  <a:gd name="connsiteY95" fmla="*/ 7683500 h 7799917"/>
                  <a:gd name="connsiteX96" fmla="*/ 5630333 w 8001000"/>
                  <a:gd name="connsiteY96" fmla="*/ 7588250 h 7799917"/>
                  <a:gd name="connsiteX97" fmla="*/ 5588000 w 8001000"/>
                  <a:gd name="connsiteY97" fmla="*/ 7514167 h 7799917"/>
                  <a:gd name="connsiteX98" fmla="*/ 5513916 w 8001000"/>
                  <a:gd name="connsiteY98" fmla="*/ 7461250 h 7799917"/>
                  <a:gd name="connsiteX99" fmla="*/ 5566833 w 8001000"/>
                  <a:gd name="connsiteY99" fmla="*/ 7313084 h 7799917"/>
                  <a:gd name="connsiteX100" fmla="*/ 5535083 w 8001000"/>
                  <a:gd name="connsiteY100" fmla="*/ 7196667 h 7799917"/>
                  <a:gd name="connsiteX101" fmla="*/ 5482166 w 8001000"/>
                  <a:gd name="connsiteY101" fmla="*/ 7080250 h 7799917"/>
                  <a:gd name="connsiteX102" fmla="*/ 5513916 w 8001000"/>
                  <a:gd name="connsiteY102" fmla="*/ 6985000 h 7799917"/>
                  <a:gd name="connsiteX103" fmla="*/ 5566833 w 8001000"/>
                  <a:gd name="connsiteY103" fmla="*/ 6953250 h 7799917"/>
                  <a:gd name="connsiteX104" fmla="*/ 5535083 w 8001000"/>
                  <a:gd name="connsiteY104" fmla="*/ 6868584 h 7799917"/>
                  <a:gd name="connsiteX105" fmla="*/ 5439833 w 8001000"/>
                  <a:gd name="connsiteY105" fmla="*/ 6858000 h 7799917"/>
                  <a:gd name="connsiteX106" fmla="*/ 5355166 w 8001000"/>
                  <a:gd name="connsiteY106" fmla="*/ 6858000 h 7799917"/>
                  <a:gd name="connsiteX107" fmla="*/ 5376333 w 8001000"/>
                  <a:gd name="connsiteY107" fmla="*/ 6773334 h 7799917"/>
                  <a:gd name="connsiteX108" fmla="*/ 5376333 w 8001000"/>
                  <a:gd name="connsiteY108" fmla="*/ 6709834 h 7799917"/>
                  <a:gd name="connsiteX109" fmla="*/ 5334000 w 8001000"/>
                  <a:gd name="connsiteY109" fmla="*/ 6656917 h 7799917"/>
                  <a:gd name="connsiteX110" fmla="*/ 5386916 w 8001000"/>
                  <a:gd name="connsiteY110" fmla="*/ 6646334 h 7799917"/>
                  <a:gd name="connsiteX111" fmla="*/ 5471583 w 8001000"/>
                  <a:gd name="connsiteY111" fmla="*/ 6699250 h 7799917"/>
                  <a:gd name="connsiteX112" fmla="*/ 5492750 w 8001000"/>
                  <a:gd name="connsiteY112" fmla="*/ 6709834 h 7799917"/>
                  <a:gd name="connsiteX113" fmla="*/ 5492750 w 8001000"/>
                  <a:gd name="connsiteY113" fmla="*/ 6709834 h 7799917"/>
                  <a:gd name="connsiteX114" fmla="*/ 5503333 w 8001000"/>
                  <a:gd name="connsiteY114" fmla="*/ 6604000 h 7799917"/>
                  <a:gd name="connsiteX115" fmla="*/ 5566833 w 8001000"/>
                  <a:gd name="connsiteY115" fmla="*/ 6604000 h 7799917"/>
                  <a:gd name="connsiteX116" fmla="*/ 5566833 w 8001000"/>
                  <a:gd name="connsiteY116" fmla="*/ 6688667 h 7799917"/>
                  <a:gd name="connsiteX117" fmla="*/ 5566833 w 8001000"/>
                  <a:gd name="connsiteY117" fmla="*/ 6688667 h 7799917"/>
                  <a:gd name="connsiteX118" fmla="*/ 5662083 w 8001000"/>
                  <a:gd name="connsiteY118" fmla="*/ 6604000 h 7799917"/>
                  <a:gd name="connsiteX119" fmla="*/ 5651500 w 8001000"/>
                  <a:gd name="connsiteY119" fmla="*/ 6498167 h 7799917"/>
                  <a:gd name="connsiteX120" fmla="*/ 5566833 w 8001000"/>
                  <a:gd name="connsiteY120" fmla="*/ 6455834 h 7799917"/>
                  <a:gd name="connsiteX121" fmla="*/ 5492750 w 8001000"/>
                  <a:gd name="connsiteY121" fmla="*/ 6413500 h 7799917"/>
                  <a:gd name="connsiteX122" fmla="*/ 5545666 w 8001000"/>
                  <a:gd name="connsiteY122" fmla="*/ 6371167 h 7799917"/>
                  <a:gd name="connsiteX123" fmla="*/ 5683250 w 8001000"/>
                  <a:gd name="connsiteY123" fmla="*/ 6371167 h 7799917"/>
                  <a:gd name="connsiteX124" fmla="*/ 5778500 w 8001000"/>
                  <a:gd name="connsiteY124" fmla="*/ 6371167 h 7799917"/>
                  <a:gd name="connsiteX125" fmla="*/ 5799666 w 8001000"/>
                  <a:gd name="connsiteY125" fmla="*/ 6307667 h 7799917"/>
                  <a:gd name="connsiteX126" fmla="*/ 5704416 w 8001000"/>
                  <a:gd name="connsiteY126" fmla="*/ 6297084 h 7799917"/>
                  <a:gd name="connsiteX127" fmla="*/ 5704416 w 8001000"/>
                  <a:gd name="connsiteY127" fmla="*/ 6223000 h 7799917"/>
                  <a:gd name="connsiteX128" fmla="*/ 5757333 w 8001000"/>
                  <a:gd name="connsiteY128" fmla="*/ 6191250 h 7799917"/>
                  <a:gd name="connsiteX129" fmla="*/ 5820833 w 8001000"/>
                  <a:gd name="connsiteY129" fmla="*/ 6159500 h 7799917"/>
                  <a:gd name="connsiteX130" fmla="*/ 5905500 w 8001000"/>
                  <a:gd name="connsiteY130" fmla="*/ 6138334 h 7799917"/>
                  <a:gd name="connsiteX131" fmla="*/ 5969000 w 8001000"/>
                  <a:gd name="connsiteY131" fmla="*/ 6127750 h 7799917"/>
                  <a:gd name="connsiteX132" fmla="*/ 5969000 w 8001000"/>
                  <a:gd name="connsiteY132" fmla="*/ 6127750 h 7799917"/>
                  <a:gd name="connsiteX133" fmla="*/ 6053666 w 8001000"/>
                  <a:gd name="connsiteY133" fmla="*/ 6106584 h 7799917"/>
                  <a:gd name="connsiteX134" fmla="*/ 6000750 w 8001000"/>
                  <a:gd name="connsiteY134" fmla="*/ 6064250 h 7799917"/>
                  <a:gd name="connsiteX135" fmla="*/ 5969000 w 8001000"/>
                  <a:gd name="connsiteY135" fmla="*/ 6021917 h 7799917"/>
                  <a:gd name="connsiteX136" fmla="*/ 6032500 w 8001000"/>
                  <a:gd name="connsiteY136" fmla="*/ 5947834 h 7799917"/>
                  <a:gd name="connsiteX137" fmla="*/ 6096000 w 8001000"/>
                  <a:gd name="connsiteY137" fmla="*/ 5937250 h 7799917"/>
                  <a:gd name="connsiteX138" fmla="*/ 6127750 w 8001000"/>
                  <a:gd name="connsiteY138" fmla="*/ 5990167 h 7799917"/>
                  <a:gd name="connsiteX139" fmla="*/ 6127750 w 8001000"/>
                  <a:gd name="connsiteY139" fmla="*/ 5990167 h 7799917"/>
                  <a:gd name="connsiteX140" fmla="*/ 6170083 w 8001000"/>
                  <a:gd name="connsiteY140" fmla="*/ 5926667 h 7799917"/>
                  <a:gd name="connsiteX141" fmla="*/ 6148916 w 8001000"/>
                  <a:gd name="connsiteY141" fmla="*/ 5884334 h 7799917"/>
                  <a:gd name="connsiteX142" fmla="*/ 6106583 w 8001000"/>
                  <a:gd name="connsiteY142" fmla="*/ 5831417 h 7799917"/>
                  <a:gd name="connsiteX143" fmla="*/ 6117166 w 8001000"/>
                  <a:gd name="connsiteY143" fmla="*/ 5746750 h 7799917"/>
                  <a:gd name="connsiteX144" fmla="*/ 6170083 w 8001000"/>
                  <a:gd name="connsiteY144" fmla="*/ 5693834 h 7799917"/>
                  <a:gd name="connsiteX145" fmla="*/ 6223000 w 8001000"/>
                  <a:gd name="connsiteY145" fmla="*/ 5715000 h 7799917"/>
                  <a:gd name="connsiteX146" fmla="*/ 6191250 w 8001000"/>
                  <a:gd name="connsiteY146" fmla="*/ 5778500 h 7799917"/>
                  <a:gd name="connsiteX147" fmla="*/ 6201833 w 8001000"/>
                  <a:gd name="connsiteY147" fmla="*/ 5852584 h 7799917"/>
                  <a:gd name="connsiteX148" fmla="*/ 6286500 w 8001000"/>
                  <a:gd name="connsiteY148" fmla="*/ 5810250 h 7799917"/>
                  <a:gd name="connsiteX149" fmla="*/ 6297083 w 8001000"/>
                  <a:gd name="connsiteY149" fmla="*/ 5757334 h 7799917"/>
                  <a:gd name="connsiteX150" fmla="*/ 6318250 w 8001000"/>
                  <a:gd name="connsiteY150" fmla="*/ 5789084 h 7799917"/>
                  <a:gd name="connsiteX151" fmla="*/ 6318250 w 8001000"/>
                  <a:gd name="connsiteY151" fmla="*/ 5789084 h 7799917"/>
                  <a:gd name="connsiteX152" fmla="*/ 6413500 w 8001000"/>
                  <a:gd name="connsiteY152" fmla="*/ 5767917 h 7799917"/>
                  <a:gd name="connsiteX153" fmla="*/ 6413500 w 8001000"/>
                  <a:gd name="connsiteY153" fmla="*/ 5767917 h 7799917"/>
                  <a:gd name="connsiteX154" fmla="*/ 6487583 w 8001000"/>
                  <a:gd name="connsiteY154" fmla="*/ 5736167 h 7799917"/>
                  <a:gd name="connsiteX155" fmla="*/ 6445250 w 8001000"/>
                  <a:gd name="connsiteY155" fmla="*/ 5820834 h 7799917"/>
                  <a:gd name="connsiteX156" fmla="*/ 6445250 w 8001000"/>
                  <a:gd name="connsiteY156" fmla="*/ 5863167 h 7799917"/>
                  <a:gd name="connsiteX157" fmla="*/ 6529916 w 8001000"/>
                  <a:gd name="connsiteY157" fmla="*/ 5799667 h 7799917"/>
                  <a:gd name="connsiteX158" fmla="*/ 6582833 w 8001000"/>
                  <a:gd name="connsiteY158" fmla="*/ 5757334 h 7799917"/>
                  <a:gd name="connsiteX159" fmla="*/ 6656916 w 8001000"/>
                  <a:gd name="connsiteY159" fmla="*/ 5736167 h 7799917"/>
                  <a:gd name="connsiteX160" fmla="*/ 6773333 w 8001000"/>
                  <a:gd name="connsiteY160" fmla="*/ 5736167 h 7799917"/>
                  <a:gd name="connsiteX161" fmla="*/ 6879166 w 8001000"/>
                  <a:gd name="connsiteY161" fmla="*/ 5693834 h 7799917"/>
                  <a:gd name="connsiteX162" fmla="*/ 6974416 w 8001000"/>
                  <a:gd name="connsiteY162" fmla="*/ 5598584 h 7799917"/>
                  <a:gd name="connsiteX163" fmla="*/ 7016750 w 8001000"/>
                  <a:gd name="connsiteY163" fmla="*/ 5513917 h 7799917"/>
                  <a:gd name="connsiteX164" fmla="*/ 6974416 w 8001000"/>
                  <a:gd name="connsiteY164" fmla="*/ 5513917 h 7799917"/>
                  <a:gd name="connsiteX165" fmla="*/ 6995583 w 8001000"/>
                  <a:gd name="connsiteY165" fmla="*/ 5482167 h 7799917"/>
                  <a:gd name="connsiteX166" fmla="*/ 7112000 w 8001000"/>
                  <a:gd name="connsiteY166" fmla="*/ 5397500 h 7799917"/>
                  <a:gd name="connsiteX167" fmla="*/ 7217833 w 8001000"/>
                  <a:gd name="connsiteY167" fmla="*/ 5344584 h 7799917"/>
                  <a:gd name="connsiteX168" fmla="*/ 7207250 w 8001000"/>
                  <a:gd name="connsiteY168" fmla="*/ 5259917 h 7799917"/>
                  <a:gd name="connsiteX169" fmla="*/ 7175500 w 8001000"/>
                  <a:gd name="connsiteY169" fmla="*/ 5164667 h 7799917"/>
                  <a:gd name="connsiteX170" fmla="*/ 7143750 w 8001000"/>
                  <a:gd name="connsiteY170" fmla="*/ 5090584 h 7799917"/>
                  <a:gd name="connsiteX171" fmla="*/ 7080250 w 8001000"/>
                  <a:gd name="connsiteY171" fmla="*/ 5027084 h 7799917"/>
                  <a:gd name="connsiteX172" fmla="*/ 7090833 w 8001000"/>
                  <a:gd name="connsiteY172" fmla="*/ 4974167 h 7799917"/>
                  <a:gd name="connsiteX173" fmla="*/ 7143750 w 8001000"/>
                  <a:gd name="connsiteY173" fmla="*/ 4963584 h 7799917"/>
                  <a:gd name="connsiteX174" fmla="*/ 7186083 w 8001000"/>
                  <a:gd name="connsiteY174" fmla="*/ 5037667 h 7799917"/>
                  <a:gd name="connsiteX175" fmla="*/ 7239000 w 8001000"/>
                  <a:gd name="connsiteY175" fmla="*/ 5069417 h 7799917"/>
                  <a:gd name="connsiteX176" fmla="*/ 7260166 w 8001000"/>
                  <a:gd name="connsiteY176" fmla="*/ 5005917 h 7799917"/>
                  <a:gd name="connsiteX177" fmla="*/ 7355416 w 8001000"/>
                  <a:gd name="connsiteY177" fmla="*/ 4974167 h 7799917"/>
                  <a:gd name="connsiteX178" fmla="*/ 7397750 w 8001000"/>
                  <a:gd name="connsiteY178" fmla="*/ 4984750 h 7799917"/>
                  <a:gd name="connsiteX179" fmla="*/ 7397750 w 8001000"/>
                  <a:gd name="connsiteY179" fmla="*/ 4984750 h 7799917"/>
                  <a:gd name="connsiteX180" fmla="*/ 7429500 w 8001000"/>
                  <a:gd name="connsiteY180" fmla="*/ 5111750 h 7799917"/>
                  <a:gd name="connsiteX181" fmla="*/ 7397750 w 8001000"/>
                  <a:gd name="connsiteY181" fmla="*/ 5175250 h 7799917"/>
                  <a:gd name="connsiteX182" fmla="*/ 7397750 w 8001000"/>
                  <a:gd name="connsiteY182" fmla="*/ 5175250 h 7799917"/>
                  <a:gd name="connsiteX183" fmla="*/ 7482416 w 8001000"/>
                  <a:gd name="connsiteY183" fmla="*/ 5154084 h 7799917"/>
                  <a:gd name="connsiteX184" fmla="*/ 7535333 w 8001000"/>
                  <a:gd name="connsiteY184" fmla="*/ 5164667 h 7799917"/>
                  <a:gd name="connsiteX185" fmla="*/ 7630583 w 8001000"/>
                  <a:gd name="connsiteY185" fmla="*/ 5143500 h 7799917"/>
                  <a:gd name="connsiteX186" fmla="*/ 7694083 w 8001000"/>
                  <a:gd name="connsiteY186" fmla="*/ 5069417 h 7799917"/>
                  <a:gd name="connsiteX187" fmla="*/ 7694083 w 8001000"/>
                  <a:gd name="connsiteY187" fmla="*/ 5069417 h 7799917"/>
                  <a:gd name="connsiteX188" fmla="*/ 7831666 w 8001000"/>
                  <a:gd name="connsiteY188" fmla="*/ 5080000 h 7799917"/>
                  <a:gd name="connsiteX189" fmla="*/ 7905750 w 8001000"/>
                  <a:gd name="connsiteY189" fmla="*/ 5069417 h 7799917"/>
                  <a:gd name="connsiteX190" fmla="*/ 7821083 w 8001000"/>
                  <a:gd name="connsiteY190" fmla="*/ 5005917 h 7799917"/>
                  <a:gd name="connsiteX191" fmla="*/ 7768166 w 8001000"/>
                  <a:gd name="connsiteY191" fmla="*/ 4942417 h 7799917"/>
                  <a:gd name="connsiteX192" fmla="*/ 7831666 w 8001000"/>
                  <a:gd name="connsiteY192" fmla="*/ 4868334 h 7799917"/>
                  <a:gd name="connsiteX193" fmla="*/ 7884583 w 8001000"/>
                  <a:gd name="connsiteY193" fmla="*/ 4804834 h 7799917"/>
                  <a:gd name="connsiteX194" fmla="*/ 7895166 w 8001000"/>
                  <a:gd name="connsiteY194" fmla="*/ 4699000 h 7799917"/>
                  <a:gd name="connsiteX195" fmla="*/ 7874000 w 8001000"/>
                  <a:gd name="connsiteY195" fmla="*/ 4624917 h 7799917"/>
                  <a:gd name="connsiteX196" fmla="*/ 7863416 w 8001000"/>
                  <a:gd name="connsiteY196" fmla="*/ 4603750 h 7799917"/>
                  <a:gd name="connsiteX197" fmla="*/ 7884583 w 8001000"/>
                  <a:gd name="connsiteY197" fmla="*/ 4519084 h 7799917"/>
                  <a:gd name="connsiteX198" fmla="*/ 7884583 w 8001000"/>
                  <a:gd name="connsiteY198" fmla="*/ 4455584 h 7799917"/>
                  <a:gd name="connsiteX199" fmla="*/ 7842250 w 8001000"/>
                  <a:gd name="connsiteY199" fmla="*/ 4413250 h 7799917"/>
                  <a:gd name="connsiteX200" fmla="*/ 7948083 w 8001000"/>
                  <a:gd name="connsiteY200" fmla="*/ 4318000 h 7799917"/>
                  <a:gd name="connsiteX201" fmla="*/ 8001000 w 8001000"/>
                  <a:gd name="connsiteY201" fmla="*/ 4233334 h 7799917"/>
                  <a:gd name="connsiteX202" fmla="*/ 7979833 w 8001000"/>
                  <a:gd name="connsiteY202" fmla="*/ 4095750 h 7799917"/>
                  <a:gd name="connsiteX203" fmla="*/ 7958666 w 8001000"/>
                  <a:gd name="connsiteY203" fmla="*/ 4011084 h 7799917"/>
                  <a:gd name="connsiteX204" fmla="*/ 7958666 w 8001000"/>
                  <a:gd name="connsiteY204" fmla="*/ 3947584 h 7799917"/>
                  <a:gd name="connsiteX205" fmla="*/ 7895166 w 8001000"/>
                  <a:gd name="connsiteY205" fmla="*/ 3873500 h 7799917"/>
                  <a:gd name="connsiteX206" fmla="*/ 7852833 w 8001000"/>
                  <a:gd name="connsiteY206" fmla="*/ 3810000 h 7799917"/>
                  <a:gd name="connsiteX207" fmla="*/ 7768166 w 8001000"/>
                  <a:gd name="connsiteY207" fmla="*/ 3725334 h 7799917"/>
                  <a:gd name="connsiteX208" fmla="*/ 7778750 w 8001000"/>
                  <a:gd name="connsiteY208" fmla="*/ 3630084 h 7799917"/>
                  <a:gd name="connsiteX209" fmla="*/ 7810500 w 8001000"/>
                  <a:gd name="connsiteY209" fmla="*/ 3577167 h 7799917"/>
                  <a:gd name="connsiteX210" fmla="*/ 7715250 w 8001000"/>
                  <a:gd name="connsiteY210" fmla="*/ 3513667 h 7799917"/>
                  <a:gd name="connsiteX211" fmla="*/ 7672916 w 8001000"/>
                  <a:gd name="connsiteY211" fmla="*/ 3429000 h 7799917"/>
                  <a:gd name="connsiteX212" fmla="*/ 7651750 w 8001000"/>
                  <a:gd name="connsiteY212" fmla="*/ 3227917 h 7799917"/>
                  <a:gd name="connsiteX213" fmla="*/ 7651750 w 8001000"/>
                  <a:gd name="connsiteY213" fmla="*/ 3069167 h 7799917"/>
                  <a:gd name="connsiteX214" fmla="*/ 7672916 w 8001000"/>
                  <a:gd name="connsiteY214" fmla="*/ 2963334 h 7799917"/>
                  <a:gd name="connsiteX215" fmla="*/ 7620000 w 8001000"/>
                  <a:gd name="connsiteY215" fmla="*/ 2783417 h 7799917"/>
                  <a:gd name="connsiteX216" fmla="*/ 7641166 w 8001000"/>
                  <a:gd name="connsiteY216" fmla="*/ 2656417 h 7799917"/>
                  <a:gd name="connsiteX217" fmla="*/ 7651750 w 8001000"/>
                  <a:gd name="connsiteY217" fmla="*/ 2614084 h 7799917"/>
                  <a:gd name="connsiteX218" fmla="*/ 7715250 w 8001000"/>
                  <a:gd name="connsiteY218" fmla="*/ 2550584 h 7799917"/>
                  <a:gd name="connsiteX219" fmla="*/ 7715250 w 8001000"/>
                  <a:gd name="connsiteY219" fmla="*/ 2550584 h 7799917"/>
                  <a:gd name="connsiteX220" fmla="*/ 7704666 w 8001000"/>
                  <a:gd name="connsiteY220" fmla="*/ 2338917 h 7799917"/>
                  <a:gd name="connsiteX221" fmla="*/ 7715250 w 8001000"/>
                  <a:gd name="connsiteY221" fmla="*/ 2254250 h 7799917"/>
                  <a:gd name="connsiteX222" fmla="*/ 7620000 w 8001000"/>
                  <a:gd name="connsiteY222" fmla="*/ 2254250 h 7799917"/>
                  <a:gd name="connsiteX223" fmla="*/ 7493000 w 8001000"/>
                  <a:gd name="connsiteY223" fmla="*/ 2275417 h 7799917"/>
                  <a:gd name="connsiteX224" fmla="*/ 7334250 w 8001000"/>
                  <a:gd name="connsiteY224" fmla="*/ 2180167 h 7799917"/>
                  <a:gd name="connsiteX225" fmla="*/ 7239000 w 8001000"/>
                  <a:gd name="connsiteY225" fmla="*/ 2169584 h 7799917"/>
                  <a:gd name="connsiteX226" fmla="*/ 7164916 w 8001000"/>
                  <a:gd name="connsiteY226" fmla="*/ 2095500 h 7799917"/>
                  <a:gd name="connsiteX227" fmla="*/ 7112000 w 8001000"/>
                  <a:gd name="connsiteY227" fmla="*/ 2042584 h 7799917"/>
                  <a:gd name="connsiteX228" fmla="*/ 7027333 w 8001000"/>
                  <a:gd name="connsiteY228" fmla="*/ 2000250 h 7799917"/>
                  <a:gd name="connsiteX229" fmla="*/ 6963833 w 8001000"/>
                  <a:gd name="connsiteY229" fmla="*/ 2063750 h 7799917"/>
                  <a:gd name="connsiteX230" fmla="*/ 6910916 w 8001000"/>
                  <a:gd name="connsiteY230" fmla="*/ 2084917 h 7799917"/>
                  <a:gd name="connsiteX231" fmla="*/ 6826250 w 8001000"/>
                  <a:gd name="connsiteY231" fmla="*/ 2074334 h 7799917"/>
                  <a:gd name="connsiteX232" fmla="*/ 6773333 w 8001000"/>
                  <a:gd name="connsiteY232" fmla="*/ 2042584 h 7799917"/>
                  <a:gd name="connsiteX233" fmla="*/ 6688666 w 8001000"/>
                  <a:gd name="connsiteY233" fmla="*/ 2095500 h 7799917"/>
                  <a:gd name="connsiteX234" fmla="*/ 6646333 w 8001000"/>
                  <a:gd name="connsiteY234" fmla="*/ 2106084 h 7799917"/>
                  <a:gd name="connsiteX235" fmla="*/ 6582833 w 8001000"/>
                  <a:gd name="connsiteY235" fmla="*/ 2053167 h 7799917"/>
                  <a:gd name="connsiteX236" fmla="*/ 6529916 w 8001000"/>
                  <a:gd name="connsiteY236" fmla="*/ 2095500 h 7799917"/>
                  <a:gd name="connsiteX237" fmla="*/ 6529916 w 8001000"/>
                  <a:gd name="connsiteY237" fmla="*/ 2095500 h 7799917"/>
                  <a:gd name="connsiteX238" fmla="*/ 6424083 w 8001000"/>
                  <a:gd name="connsiteY238" fmla="*/ 2169584 h 7799917"/>
                  <a:gd name="connsiteX239" fmla="*/ 6381750 w 8001000"/>
                  <a:gd name="connsiteY239" fmla="*/ 2211917 h 7799917"/>
                  <a:gd name="connsiteX240" fmla="*/ 6286500 w 8001000"/>
                  <a:gd name="connsiteY240" fmla="*/ 2169584 h 7799917"/>
                  <a:gd name="connsiteX241" fmla="*/ 6223000 w 8001000"/>
                  <a:gd name="connsiteY241" fmla="*/ 2137834 h 7799917"/>
                  <a:gd name="connsiteX242" fmla="*/ 6148916 w 8001000"/>
                  <a:gd name="connsiteY242" fmla="*/ 2042584 h 7799917"/>
                  <a:gd name="connsiteX243" fmla="*/ 6085416 w 8001000"/>
                  <a:gd name="connsiteY243" fmla="*/ 2084917 h 7799917"/>
                  <a:gd name="connsiteX244" fmla="*/ 6032500 w 8001000"/>
                  <a:gd name="connsiteY244" fmla="*/ 2042584 h 7799917"/>
                  <a:gd name="connsiteX245" fmla="*/ 5969000 w 8001000"/>
                  <a:gd name="connsiteY245" fmla="*/ 1989667 h 7799917"/>
                  <a:gd name="connsiteX246" fmla="*/ 5947833 w 8001000"/>
                  <a:gd name="connsiteY246" fmla="*/ 2074334 h 7799917"/>
                  <a:gd name="connsiteX247" fmla="*/ 5926666 w 8001000"/>
                  <a:gd name="connsiteY247" fmla="*/ 2148417 h 7799917"/>
                  <a:gd name="connsiteX248" fmla="*/ 5894916 w 8001000"/>
                  <a:gd name="connsiteY248" fmla="*/ 2201334 h 7799917"/>
                  <a:gd name="connsiteX249" fmla="*/ 5810250 w 8001000"/>
                  <a:gd name="connsiteY249" fmla="*/ 2137834 h 7799917"/>
                  <a:gd name="connsiteX250" fmla="*/ 5757333 w 8001000"/>
                  <a:gd name="connsiteY250" fmla="*/ 2063750 h 7799917"/>
                  <a:gd name="connsiteX251" fmla="*/ 5683250 w 8001000"/>
                  <a:gd name="connsiteY251" fmla="*/ 2063750 h 7799917"/>
                  <a:gd name="connsiteX252" fmla="*/ 4212166 w 8001000"/>
                  <a:gd name="connsiteY252" fmla="*/ 1598084 h 7799917"/>
                  <a:gd name="connsiteX253" fmla="*/ 4159250 w 8001000"/>
                  <a:gd name="connsiteY253" fmla="*/ 1037167 h 7799917"/>
                  <a:gd name="connsiteX254" fmla="*/ 4191000 w 8001000"/>
                  <a:gd name="connsiteY254" fmla="*/ 116417 h 7799917"/>
                  <a:gd name="connsiteX255" fmla="*/ 2487083 w 8001000"/>
                  <a:gd name="connsiteY255" fmla="*/ 0 h 7799917"/>
                  <a:gd name="connsiteX0" fmla="*/ 2487083 w 8001000"/>
                  <a:gd name="connsiteY0" fmla="*/ 0 h 7799917"/>
                  <a:gd name="connsiteX1" fmla="*/ 2222500 w 8001000"/>
                  <a:gd name="connsiteY1" fmla="*/ 3249084 h 7799917"/>
                  <a:gd name="connsiteX2" fmla="*/ 2190750 w 8001000"/>
                  <a:gd name="connsiteY2" fmla="*/ 3280834 h 7799917"/>
                  <a:gd name="connsiteX3" fmla="*/ 0 w 8001000"/>
                  <a:gd name="connsiteY3" fmla="*/ 3090334 h 7799917"/>
                  <a:gd name="connsiteX4" fmla="*/ 31750 w 8001000"/>
                  <a:gd name="connsiteY4" fmla="*/ 3206750 h 7799917"/>
                  <a:gd name="connsiteX5" fmla="*/ 148166 w 8001000"/>
                  <a:gd name="connsiteY5" fmla="*/ 3227917 h 7799917"/>
                  <a:gd name="connsiteX6" fmla="*/ 201083 w 8001000"/>
                  <a:gd name="connsiteY6" fmla="*/ 3323167 h 7799917"/>
                  <a:gd name="connsiteX7" fmla="*/ 222250 w 8001000"/>
                  <a:gd name="connsiteY7" fmla="*/ 3397250 h 7799917"/>
                  <a:gd name="connsiteX8" fmla="*/ 243416 w 8001000"/>
                  <a:gd name="connsiteY8" fmla="*/ 3450167 h 7799917"/>
                  <a:gd name="connsiteX9" fmla="*/ 243416 w 8001000"/>
                  <a:gd name="connsiteY9" fmla="*/ 3450167 h 7799917"/>
                  <a:gd name="connsiteX10" fmla="*/ 359833 w 8001000"/>
                  <a:gd name="connsiteY10" fmla="*/ 3460750 h 7799917"/>
                  <a:gd name="connsiteX11" fmla="*/ 433916 w 8001000"/>
                  <a:gd name="connsiteY11" fmla="*/ 3587750 h 7799917"/>
                  <a:gd name="connsiteX12" fmla="*/ 433916 w 8001000"/>
                  <a:gd name="connsiteY12" fmla="*/ 3587750 h 7799917"/>
                  <a:gd name="connsiteX13" fmla="*/ 539750 w 8001000"/>
                  <a:gd name="connsiteY13" fmla="*/ 3725334 h 7799917"/>
                  <a:gd name="connsiteX14" fmla="*/ 603250 w 8001000"/>
                  <a:gd name="connsiteY14" fmla="*/ 3757084 h 7799917"/>
                  <a:gd name="connsiteX15" fmla="*/ 666750 w 8001000"/>
                  <a:gd name="connsiteY15" fmla="*/ 3905250 h 7799917"/>
                  <a:gd name="connsiteX16" fmla="*/ 751416 w 8001000"/>
                  <a:gd name="connsiteY16" fmla="*/ 3947584 h 7799917"/>
                  <a:gd name="connsiteX17" fmla="*/ 804333 w 8001000"/>
                  <a:gd name="connsiteY17" fmla="*/ 3989917 h 7799917"/>
                  <a:gd name="connsiteX18" fmla="*/ 963083 w 8001000"/>
                  <a:gd name="connsiteY18" fmla="*/ 4138084 h 7799917"/>
                  <a:gd name="connsiteX19" fmla="*/ 1005416 w 8001000"/>
                  <a:gd name="connsiteY19" fmla="*/ 4191000 h 7799917"/>
                  <a:gd name="connsiteX20" fmla="*/ 1005416 w 8001000"/>
                  <a:gd name="connsiteY20" fmla="*/ 4275667 h 7799917"/>
                  <a:gd name="connsiteX21" fmla="*/ 1005416 w 8001000"/>
                  <a:gd name="connsiteY21" fmla="*/ 4349750 h 7799917"/>
                  <a:gd name="connsiteX22" fmla="*/ 1068916 w 8001000"/>
                  <a:gd name="connsiteY22" fmla="*/ 4413250 h 7799917"/>
                  <a:gd name="connsiteX23" fmla="*/ 1079500 w 8001000"/>
                  <a:gd name="connsiteY23" fmla="*/ 4529667 h 7799917"/>
                  <a:gd name="connsiteX24" fmla="*/ 1090083 w 8001000"/>
                  <a:gd name="connsiteY24" fmla="*/ 4656667 h 7799917"/>
                  <a:gd name="connsiteX25" fmla="*/ 1100666 w 8001000"/>
                  <a:gd name="connsiteY25" fmla="*/ 4762500 h 7799917"/>
                  <a:gd name="connsiteX26" fmla="*/ 1195916 w 8001000"/>
                  <a:gd name="connsiteY26" fmla="*/ 4857750 h 7799917"/>
                  <a:gd name="connsiteX27" fmla="*/ 1322916 w 8001000"/>
                  <a:gd name="connsiteY27" fmla="*/ 5016500 h 7799917"/>
                  <a:gd name="connsiteX28" fmla="*/ 1471083 w 8001000"/>
                  <a:gd name="connsiteY28" fmla="*/ 5132917 h 7799917"/>
                  <a:gd name="connsiteX29" fmla="*/ 1640416 w 8001000"/>
                  <a:gd name="connsiteY29" fmla="*/ 5164667 h 7799917"/>
                  <a:gd name="connsiteX30" fmla="*/ 1703916 w 8001000"/>
                  <a:gd name="connsiteY30" fmla="*/ 5259917 h 7799917"/>
                  <a:gd name="connsiteX31" fmla="*/ 1820333 w 8001000"/>
                  <a:gd name="connsiteY31" fmla="*/ 5281084 h 7799917"/>
                  <a:gd name="connsiteX32" fmla="*/ 1905000 w 8001000"/>
                  <a:gd name="connsiteY32" fmla="*/ 5386917 h 7799917"/>
                  <a:gd name="connsiteX33" fmla="*/ 2000250 w 8001000"/>
                  <a:gd name="connsiteY33" fmla="*/ 5344584 h 7799917"/>
                  <a:gd name="connsiteX34" fmla="*/ 2095500 w 8001000"/>
                  <a:gd name="connsiteY34" fmla="*/ 5270500 h 7799917"/>
                  <a:gd name="connsiteX35" fmla="*/ 2159000 w 8001000"/>
                  <a:gd name="connsiteY35" fmla="*/ 5217584 h 7799917"/>
                  <a:gd name="connsiteX36" fmla="*/ 2169583 w 8001000"/>
                  <a:gd name="connsiteY36" fmla="*/ 5101167 h 7799917"/>
                  <a:gd name="connsiteX37" fmla="*/ 2201333 w 8001000"/>
                  <a:gd name="connsiteY37" fmla="*/ 4984750 h 7799917"/>
                  <a:gd name="connsiteX38" fmla="*/ 2275416 w 8001000"/>
                  <a:gd name="connsiteY38" fmla="*/ 4910667 h 7799917"/>
                  <a:gd name="connsiteX39" fmla="*/ 2338916 w 8001000"/>
                  <a:gd name="connsiteY39" fmla="*/ 4857750 h 7799917"/>
                  <a:gd name="connsiteX40" fmla="*/ 2455333 w 8001000"/>
                  <a:gd name="connsiteY40" fmla="*/ 4857750 h 7799917"/>
                  <a:gd name="connsiteX41" fmla="*/ 2508250 w 8001000"/>
                  <a:gd name="connsiteY41" fmla="*/ 4794250 h 7799917"/>
                  <a:gd name="connsiteX42" fmla="*/ 2603500 w 8001000"/>
                  <a:gd name="connsiteY42" fmla="*/ 4804834 h 7799917"/>
                  <a:gd name="connsiteX43" fmla="*/ 2688166 w 8001000"/>
                  <a:gd name="connsiteY43" fmla="*/ 4878917 h 7799917"/>
                  <a:gd name="connsiteX44" fmla="*/ 2772833 w 8001000"/>
                  <a:gd name="connsiteY44" fmla="*/ 4847167 h 7799917"/>
                  <a:gd name="connsiteX45" fmla="*/ 2846916 w 8001000"/>
                  <a:gd name="connsiteY45" fmla="*/ 4878917 h 7799917"/>
                  <a:gd name="connsiteX46" fmla="*/ 2942166 w 8001000"/>
                  <a:gd name="connsiteY46" fmla="*/ 4878917 h 7799917"/>
                  <a:gd name="connsiteX47" fmla="*/ 3100916 w 8001000"/>
                  <a:gd name="connsiteY47" fmla="*/ 4878917 h 7799917"/>
                  <a:gd name="connsiteX48" fmla="*/ 3227916 w 8001000"/>
                  <a:gd name="connsiteY48" fmla="*/ 5016500 h 7799917"/>
                  <a:gd name="connsiteX49" fmla="*/ 3259666 w 8001000"/>
                  <a:gd name="connsiteY49" fmla="*/ 5048250 h 7799917"/>
                  <a:gd name="connsiteX50" fmla="*/ 3312583 w 8001000"/>
                  <a:gd name="connsiteY50" fmla="*/ 5122334 h 7799917"/>
                  <a:gd name="connsiteX51" fmla="*/ 3429000 w 8001000"/>
                  <a:gd name="connsiteY51" fmla="*/ 5207000 h 7799917"/>
                  <a:gd name="connsiteX52" fmla="*/ 3492500 w 8001000"/>
                  <a:gd name="connsiteY52" fmla="*/ 5334000 h 7799917"/>
                  <a:gd name="connsiteX53" fmla="*/ 3492500 w 8001000"/>
                  <a:gd name="connsiteY53" fmla="*/ 5334000 h 7799917"/>
                  <a:gd name="connsiteX54" fmla="*/ 3598333 w 8001000"/>
                  <a:gd name="connsiteY54" fmla="*/ 5429250 h 7799917"/>
                  <a:gd name="connsiteX55" fmla="*/ 3598333 w 8001000"/>
                  <a:gd name="connsiteY55" fmla="*/ 5503334 h 7799917"/>
                  <a:gd name="connsiteX56" fmla="*/ 3598333 w 8001000"/>
                  <a:gd name="connsiteY56" fmla="*/ 5577417 h 7799917"/>
                  <a:gd name="connsiteX57" fmla="*/ 3704166 w 8001000"/>
                  <a:gd name="connsiteY57" fmla="*/ 5715000 h 7799917"/>
                  <a:gd name="connsiteX58" fmla="*/ 3683000 w 8001000"/>
                  <a:gd name="connsiteY58" fmla="*/ 5757334 h 7799917"/>
                  <a:gd name="connsiteX59" fmla="*/ 3746500 w 8001000"/>
                  <a:gd name="connsiteY59" fmla="*/ 5820834 h 7799917"/>
                  <a:gd name="connsiteX60" fmla="*/ 3778250 w 8001000"/>
                  <a:gd name="connsiteY60" fmla="*/ 5873750 h 7799917"/>
                  <a:gd name="connsiteX61" fmla="*/ 3757083 w 8001000"/>
                  <a:gd name="connsiteY61" fmla="*/ 5958417 h 7799917"/>
                  <a:gd name="connsiteX62" fmla="*/ 3778250 w 8001000"/>
                  <a:gd name="connsiteY62" fmla="*/ 6000750 h 7799917"/>
                  <a:gd name="connsiteX63" fmla="*/ 3852333 w 8001000"/>
                  <a:gd name="connsiteY63" fmla="*/ 6074834 h 7799917"/>
                  <a:gd name="connsiteX64" fmla="*/ 3915833 w 8001000"/>
                  <a:gd name="connsiteY64" fmla="*/ 6096000 h 7799917"/>
                  <a:gd name="connsiteX65" fmla="*/ 3989916 w 8001000"/>
                  <a:gd name="connsiteY65" fmla="*/ 6286500 h 7799917"/>
                  <a:gd name="connsiteX66" fmla="*/ 4085166 w 8001000"/>
                  <a:gd name="connsiteY66" fmla="*/ 6350000 h 7799917"/>
                  <a:gd name="connsiteX67" fmla="*/ 4116916 w 8001000"/>
                  <a:gd name="connsiteY67" fmla="*/ 6477000 h 7799917"/>
                  <a:gd name="connsiteX68" fmla="*/ 4222750 w 8001000"/>
                  <a:gd name="connsiteY68" fmla="*/ 6508750 h 7799917"/>
                  <a:gd name="connsiteX69" fmla="*/ 4296833 w 8001000"/>
                  <a:gd name="connsiteY69" fmla="*/ 6614584 h 7799917"/>
                  <a:gd name="connsiteX70" fmla="*/ 4296833 w 8001000"/>
                  <a:gd name="connsiteY70" fmla="*/ 6720417 h 7799917"/>
                  <a:gd name="connsiteX71" fmla="*/ 4296833 w 8001000"/>
                  <a:gd name="connsiteY71" fmla="*/ 6720417 h 7799917"/>
                  <a:gd name="connsiteX72" fmla="*/ 4339166 w 8001000"/>
                  <a:gd name="connsiteY72" fmla="*/ 6794500 h 7799917"/>
                  <a:gd name="connsiteX73" fmla="*/ 4318000 w 8001000"/>
                  <a:gd name="connsiteY73" fmla="*/ 6868584 h 7799917"/>
                  <a:gd name="connsiteX74" fmla="*/ 4307416 w 8001000"/>
                  <a:gd name="connsiteY74" fmla="*/ 6942667 h 7799917"/>
                  <a:gd name="connsiteX75" fmla="*/ 4370916 w 8001000"/>
                  <a:gd name="connsiteY75" fmla="*/ 7027334 h 7799917"/>
                  <a:gd name="connsiteX76" fmla="*/ 4445000 w 8001000"/>
                  <a:gd name="connsiteY76" fmla="*/ 7080250 h 7799917"/>
                  <a:gd name="connsiteX77" fmla="*/ 4476750 w 8001000"/>
                  <a:gd name="connsiteY77" fmla="*/ 7207250 h 7799917"/>
                  <a:gd name="connsiteX78" fmla="*/ 4476750 w 8001000"/>
                  <a:gd name="connsiteY78" fmla="*/ 7291917 h 7799917"/>
                  <a:gd name="connsiteX79" fmla="*/ 4550833 w 8001000"/>
                  <a:gd name="connsiteY79" fmla="*/ 7366000 h 7799917"/>
                  <a:gd name="connsiteX80" fmla="*/ 4550833 w 8001000"/>
                  <a:gd name="connsiteY80" fmla="*/ 7366000 h 7799917"/>
                  <a:gd name="connsiteX81" fmla="*/ 4550833 w 8001000"/>
                  <a:gd name="connsiteY81" fmla="*/ 7366000 h 7799917"/>
                  <a:gd name="connsiteX82" fmla="*/ 4699000 w 8001000"/>
                  <a:gd name="connsiteY82" fmla="*/ 7418917 h 7799917"/>
                  <a:gd name="connsiteX83" fmla="*/ 4762500 w 8001000"/>
                  <a:gd name="connsiteY83" fmla="*/ 7514167 h 7799917"/>
                  <a:gd name="connsiteX84" fmla="*/ 4868333 w 8001000"/>
                  <a:gd name="connsiteY84" fmla="*/ 7524750 h 7799917"/>
                  <a:gd name="connsiteX85" fmla="*/ 4953000 w 8001000"/>
                  <a:gd name="connsiteY85" fmla="*/ 7545917 h 7799917"/>
                  <a:gd name="connsiteX86" fmla="*/ 5037666 w 8001000"/>
                  <a:gd name="connsiteY86" fmla="*/ 7641167 h 7799917"/>
                  <a:gd name="connsiteX87" fmla="*/ 5164666 w 8001000"/>
                  <a:gd name="connsiteY87" fmla="*/ 7694084 h 7799917"/>
                  <a:gd name="connsiteX88" fmla="*/ 5207000 w 8001000"/>
                  <a:gd name="connsiteY88" fmla="*/ 7641167 h 7799917"/>
                  <a:gd name="connsiteX89" fmla="*/ 5291666 w 8001000"/>
                  <a:gd name="connsiteY89" fmla="*/ 7641167 h 7799917"/>
                  <a:gd name="connsiteX90" fmla="*/ 5376333 w 8001000"/>
                  <a:gd name="connsiteY90" fmla="*/ 7672917 h 7799917"/>
                  <a:gd name="connsiteX91" fmla="*/ 5461000 w 8001000"/>
                  <a:gd name="connsiteY91" fmla="*/ 7704667 h 7799917"/>
                  <a:gd name="connsiteX92" fmla="*/ 5461000 w 8001000"/>
                  <a:gd name="connsiteY92" fmla="*/ 7704667 h 7799917"/>
                  <a:gd name="connsiteX93" fmla="*/ 5598583 w 8001000"/>
                  <a:gd name="connsiteY93" fmla="*/ 7799917 h 7799917"/>
                  <a:gd name="connsiteX94" fmla="*/ 5640916 w 8001000"/>
                  <a:gd name="connsiteY94" fmla="*/ 7747000 h 7799917"/>
                  <a:gd name="connsiteX95" fmla="*/ 5683250 w 8001000"/>
                  <a:gd name="connsiteY95" fmla="*/ 7683500 h 7799917"/>
                  <a:gd name="connsiteX96" fmla="*/ 5630333 w 8001000"/>
                  <a:gd name="connsiteY96" fmla="*/ 7588250 h 7799917"/>
                  <a:gd name="connsiteX97" fmla="*/ 5588000 w 8001000"/>
                  <a:gd name="connsiteY97" fmla="*/ 7514167 h 7799917"/>
                  <a:gd name="connsiteX98" fmla="*/ 5513916 w 8001000"/>
                  <a:gd name="connsiteY98" fmla="*/ 7461250 h 7799917"/>
                  <a:gd name="connsiteX99" fmla="*/ 5566833 w 8001000"/>
                  <a:gd name="connsiteY99" fmla="*/ 7313084 h 7799917"/>
                  <a:gd name="connsiteX100" fmla="*/ 5535083 w 8001000"/>
                  <a:gd name="connsiteY100" fmla="*/ 7196667 h 7799917"/>
                  <a:gd name="connsiteX101" fmla="*/ 5482166 w 8001000"/>
                  <a:gd name="connsiteY101" fmla="*/ 7080250 h 7799917"/>
                  <a:gd name="connsiteX102" fmla="*/ 5513916 w 8001000"/>
                  <a:gd name="connsiteY102" fmla="*/ 6985000 h 7799917"/>
                  <a:gd name="connsiteX103" fmla="*/ 5566833 w 8001000"/>
                  <a:gd name="connsiteY103" fmla="*/ 6953250 h 7799917"/>
                  <a:gd name="connsiteX104" fmla="*/ 5535083 w 8001000"/>
                  <a:gd name="connsiteY104" fmla="*/ 6868584 h 7799917"/>
                  <a:gd name="connsiteX105" fmla="*/ 5439833 w 8001000"/>
                  <a:gd name="connsiteY105" fmla="*/ 6858000 h 7799917"/>
                  <a:gd name="connsiteX106" fmla="*/ 5355166 w 8001000"/>
                  <a:gd name="connsiteY106" fmla="*/ 6858000 h 7799917"/>
                  <a:gd name="connsiteX107" fmla="*/ 5376333 w 8001000"/>
                  <a:gd name="connsiteY107" fmla="*/ 6773334 h 7799917"/>
                  <a:gd name="connsiteX108" fmla="*/ 5376333 w 8001000"/>
                  <a:gd name="connsiteY108" fmla="*/ 6709834 h 7799917"/>
                  <a:gd name="connsiteX109" fmla="*/ 5334000 w 8001000"/>
                  <a:gd name="connsiteY109" fmla="*/ 6656917 h 7799917"/>
                  <a:gd name="connsiteX110" fmla="*/ 5386916 w 8001000"/>
                  <a:gd name="connsiteY110" fmla="*/ 6646334 h 7799917"/>
                  <a:gd name="connsiteX111" fmla="*/ 5471583 w 8001000"/>
                  <a:gd name="connsiteY111" fmla="*/ 6699250 h 7799917"/>
                  <a:gd name="connsiteX112" fmla="*/ 5492750 w 8001000"/>
                  <a:gd name="connsiteY112" fmla="*/ 6709834 h 7799917"/>
                  <a:gd name="connsiteX113" fmla="*/ 5492750 w 8001000"/>
                  <a:gd name="connsiteY113" fmla="*/ 6709834 h 7799917"/>
                  <a:gd name="connsiteX114" fmla="*/ 5503333 w 8001000"/>
                  <a:gd name="connsiteY114" fmla="*/ 6604000 h 7799917"/>
                  <a:gd name="connsiteX115" fmla="*/ 5566833 w 8001000"/>
                  <a:gd name="connsiteY115" fmla="*/ 6604000 h 7799917"/>
                  <a:gd name="connsiteX116" fmla="*/ 5566833 w 8001000"/>
                  <a:gd name="connsiteY116" fmla="*/ 6688667 h 7799917"/>
                  <a:gd name="connsiteX117" fmla="*/ 5566833 w 8001000"/>
                  <a:gd name="connsiteY117" fmla="*/ 6688667 h 7799917"/>
                  <a:gd name="connsiteX118" fmla="*/ 5662083 w 8001000"/>
                  <a:gd name="connsiteY118" fmla="*/ 6604000 h 7799917"/>
                  <a:gd name="connsiteX119" fmla="*/ 5651500 w 8001000"/>
                  <a:gd name="connsiteY119" fmla="*/ 6498167 h 7799917"/>
                  <a:gd name="connsiteX120" fmla="*/ 5566833 w 8001000"/>
                  <a:gd name="connsiteY120" fmla="*/ 6455834 h 7799917"/>
                  <a:gd name="connsiteX121" fmla="*/ 5492750 w 8001000"/>
                  <a:gd name="connsiteY121" fmla="*/ 6413500 h 7799917"/>
                  <a:gd name="connsiteX122" fmla="*/ 5545666 w 8001000"/>
                  <a:gd name="connsiteY122" fmla="*/ 6371167 h 7799917"/>
                  <a:gd name="connsiteX123" fmla="*/ 5683250 w 8001000"/>
                  <a:gd name="connsiteY123" fmla="*/ 6371167 h 7799917"/>
                  <a:gd name="connsiteX124" fmla="*/ 5778500 w 8001000"/>
                  <a:gd name="connsiteY124" fmla="*/ 6371167 h 7799917"/>
                  <a:gd name="connsiteX125" fmla="*/ 5799666 w 8001000"/>
                  <a:gd name="connsiteY125" fmla="*/ 6307667 h 7799917"/>
                  <a:gd name="connsiteX126" fmla="*/ 5704416 w 8001000"/>
                  <a:gd name="connsiteY126" fmla="*/ 6297084 h 7799917"/>
                  <a:gd name="connsiteX127" fmla="*/ 5704416 w 8001000"/>
                  <a:gd name="connsiteY127" fmla="*/ 6223000 h 7799917"/>
                  <a:gd name="connsiteX128" fmla="*/ 5757333 w 8001000"/>
                  <a:gd name="connsiteY128" fmla="*/ 6191250 h 7799917"/>
                  <a:gd name="connsiteX129" fmla="*/ 5820833 w 8001000"/>
                  <a:gd name="connsiteY129" fmla="*/ 6159500 h 7799917"/>
                  <a:gd name="connsiteX130" fmla="*/ 5905500 w 8001000"/>
                  <a:gd name="connsiteY130" fmla="*/ 6138334 h 7799917"/>
                  <a:gd name="connsiteX131" fmla="*/ 5969000 w 8001000"/>
                  <a:gd name="connsiteY131" fmla="*/ 6127750 h 7799917"/>
                  <a:gd name="connsiteX132" fmla="*/ 5969000 w 8001000"/>
                  <a:gd name="connsiteY132" fmla="*/ 6127750 h 7799917"/>
                  <a:gd name="connsiteX133" fmla="*/ 6053666 w 8001000"/>
                  <a:gd name="connsiteY133" fmla="*/ 6106584 h 7799917"/>
                  <a:gd name="connsiteX134" fmla="*/ 6000750 w 8001000"/>
                  <a:gd name="connsiteY134" fmla="*/ 6064250 h 7799917"/>
                  <a:gd name="connsiteX135" fmla="*/ 5969000 w 8001000"/>
                  <a:gd name="connsiteY135" fmla="*/ 6021917 h 7799917"/>
                  <a:gd name="connsiteX136" fmla="*/ 6032500 w 8001000"/>
                  <a:gd name="connsiteY136" fmla="*/ 5947834 h 7799917"/>
                  <a:gd name="connsiteX137" fmla="*/ 6096000 w 8001000"/>
                  <a:gd name="connsiteY137" fmla="*/ 5937250 h 7799917"/>
                  <a:gd name="connsiteX138" fmla="*/ 6127750 w 8001000"/>
                  <a:gd name="connsiteY138" fmla="*/ 5990167 h 7799917"/>
                  <a:gd name="connsiteX139" fmla="*/ 6127750 w 8001000"/>
                  <a:gd name="connsiteY139" fmla="*/ 5990167 h 7799917"/>
                  <a:gd name="connsiteX140" fmla="*/ 6170083 w 8001000"/>
                  <a:gd name="connsiteY140" fmla="*/ 5926667 h 7799917"/>
                  <a:gd name="connsiteX141" fmla="*/ 6148916 w 8001000"/>
                  <a:gd name="connsiteY141" fmla="*/ 5884334 h 7799917"/>
                  <a:gd name="connsiteX142" fmla="*/ 6106583 w 8001000"/>
                  <a:gd name="connsiteY142" fmla="*/ 5831417 h 7799917"/>
                  <a:gd name="connsiteX143" fmla="*/ 6117166 w 8001000"/>
                  <a:gd name="connsiteY143" fmla="*/ 5746750 h 7799917"/>
                  <a:gd name="connsiteX144" fmla="*/ 6170083 w 8001000"/>
                  <a:gd name="connsiteY144" fmla="*/ 5693834 h 7799917"/>
                  <a:gd name="connsiteX145" fmla="*/ 6223000 w 8001000"/>
                  <a:gd name="connsiteY145" fmla="*/ 5715000 h 7799917"/>
                  <a:gd name="connsiteX146" fmla="*/ 6191250 w 8001000"/>
                  <a:gd name="connsiteY146" fmla="*/ 5778500 h 7799917"/>
                  <a:gd name="connsiteX147" fmla="*/ 6201833 w 8001000"/>
                  <a:gd name="connsiteY147" fmla="*/ 5852584 h 7799917"/>
                  <a:gd name="connsiteX148" fmla="*/ 6286500 w 8001000"/>
                  <a:gd name="connsiteY148" fmla="*/ 5810250 h 7799917"/>
                  <a:gd name="connsiteX149" fmla="*/ 6297083 w 8001000"/>
                  <a:gd name="connsiteY149" fmla="*/ 5757334 h 7799917"/>
                  <a:gd name="connsiteX150" fmla="*/ 6318250 w 8001000"/>
                  <a:gd name="connsiteY150" fmla="*/ 5789084 h 7799917"/>
                  <a:gd name="connsiteX151" fmla="*/ 6318250 w 8001000"/>
                  <a:gd name="connsiteY151" fmla="*/ 5789084 h 7799917"/>
                  <a:gd name="connsiteX152" fmla="*/ 6413500 w 8001000"/>
                  <a:gd name="connsiteY152" fmla="*/ 5767917 h 7799917"/>
                  <a:gd name="connsiteX153" fmla="*/ 6413500 w 8001000"/>
                  <a:gd name="connsiteY153" fmla="*/ 5767917 h 7799917"/>
                  <a:gd name="connsiteX154" fmla="*/ 6487583 w 8001000"/>
                  <a:gd name="connsiteY154" fmla="*/ 5736167 h 7799917"/>
                  <a:gd name="connsiteX155" fmla="*/ 6445250 w 8001000"/>
                  <a:gd name="connsiteY155" fmla="*/ 5820834 h 7799917"/>
                  <a:gd name="connsiteX156" fmla="*/ 6445250 w 8001000"/>
                  <a:gd name="connsiteY156" fmla="*/ 5863167 h 7799917"/>
                  <a:gd name="connsiteX157" fmla="*/ 6529916 w 8001000"/>
                  <a:gd name="connsiteY157" fmla="*/ 5799667 h 7799917"/>
                  <a:gd name="connsiteX158" fmla="*/ 6582833 w 8001000"/>
                  <a:gd name="connsiteY158" fmla="*/ 5757334 h 7799917"/>
                  <a:gd name="connsiteX159" fmla="*/ 6656916 w 8001000"/>
                  <a:gd name="connsiteY159" fmla="*/ 5736167 h 7799917"/>
                  <a:gd name="connsiteX160" fmla="*/ 6773333 w 8001000"/>
                  <a:gd name="connsiteY160" fmla="*/ 5736167 h 7799917"/>
                  <a:gd name="connsiteX161" fmla="*/ 6879166 w 8001000"/>
                  <a:gd name="connsiteY161" fmla="*/ 5693834 h 7799917"/>
                  <a:gd name="connsiteX162" fmla="*/ 6974416 w 8001000"/>
                  <a:gd name="connsiteY162" fmla="*/ 5598584 h 7799917"/>
                  <a:gd name="connsiteX163" fmla="*/ 7016750 w 8001000"/>
                  <a:gd name="connsiteY163" fmla="*/ 5513917 h 7799917"/>
                  <a:gd name="connsiteX164" fmla="*/ 6974416 w 8001000"/>
                  <a:gd name="connsiteY164" fmla="*/ 5513917 h 7799917"/>
                  <a:gd name="connsiteX165" fmla="*/ 6995583 w 8001000"/>
                  <a:gd name="connsiteY165" fmla="*/ 5482167 h 7799917"/>
                  <a:gd name="connsiteX166" fmla="*/ 7112000 w 8001000"/>
                  <a:gd name="connsiteY166" fmla="*/ 5397500 h 7799917"/>
                  <a:gd name="connsiteX167" fmla="*/ 7217833 w 8001000"/>
                  <a:gd name="connsiteY167" fmla="*/ 5344584 h 7799917"/>
                  <a:gd name="connsiteX168" fmla="*/ 7207250 w 8001000"/>
                  <a:gd name="connsiteY168" fmla="*/ 5259917 h 7799917"/>
                  <a:gd name="connsiteX169" fmla="*/ 7175500 w 8001000"/>
                  <a:gd name="connsiteY169" fmla="*/ 5164667 h 7799917"/>
                  <a:gd name="connsiteX170" fmla="*/ 7143750 w 8001000"/>
                  <a:gd name="connsiteY170" fmla="*/ 5090584 h 7799917"/>
                  <a:gd name="connsiteX171" fmla="*/ 7080250 w 8001000"/>
                  <a:gd name="connsiteY171" fmla="*/ 5027084 h 7799917"/>
                  <a:gd name="connsiteX172" fmla="*/ 7090833 w 8001000"/>
                  <a:gd name="connsiteY172" fmla="*/ 4974167 h 7799917"/>
                  <a:gd name="connsiteX173" fmla="*/ 7143750 w 8001000"/>
                  <a:gd name="connsiteY173" fmla="*/ 4963584 h 7799917"/>
                  <a:gd name="connsiteX174" fmla="*/ 7186083 w 8001000"/>
                  <a:gd name="connsiteY174" fmla="*/ 5037667 h 7799917"/>
                  <a:gd name="connsiteX175" fmla="*/ 7239000 w 8001000"/>
                  <a:gd name="connsiteY175" fmla="*/ 5069417 h 7799917"/>
                  <a:gd name="connsiteX176" fmla="*/ 7260166 w 8001000"/>
                  <a:gd name="connsiteY176" fmla="*/ 5005917 h 7799917"/>
                  <a:gd name="connsiteX177" fmla="*/ 7355416 w 8001000"/>
                  <a:gd name="connsiteY177" fmla="*/ 4974167 h 7799917"/>
                  <a:gd name="connsiteX178" fmla="*/ 7397750 w 8001000"/>
                  <a:gd name="connsiteY178" fmla="*/ 4984750 h 7799917"/>
                  <a:gd name="connsiteX179" fmla="*/ 7397750 w 8001000"/>
                  <a:gd name="connsiteY179" fmla="*/ 4984750 h 7799917"/>
                  <a:gd name="connsiteX180" fmla="*/ 7429500 w 8001000"/>
                  <a:gd name="connsiteY180" fmla="*/ 5111750 h 7799917"/>
                  <a:gd name="connsiteX181" fmla="*/ 7397750 w 8001000"/>
                  <a:gd name="connsiteY181" fmla="*/ 5175250 h 7799917"/>
                  <a:gd name="connsiteX182" fmla="*/ 7397750 w 8001000"/>
                  <a:gd name="connsiteY182" fmla="*/ 5175250 h 7799917"/>
                  <a:gd name="connsiteX183" fmla="*/ 7482416 w 8001000"/>
                  <a:gd name="connsiteY183" fmla="*/ 5154084 h 7799917"/>
                  <a:gd name="connsiteX184" fmla="*/ 7535333 w 8001000"/>
                  <a:gd name="connsiteY184" fmla="*/ 5164667 h 7799917"/>
                  <a:gd name="connsiteX185" fmla="*/ 7630583 w 8001000"/>
                  <a:gd name="connsiteY185" fmla="*/ 5143500 h 7799917"/>
                  <a:gd name="connsiteX186" fmla="*/ 7694083 w 8001000"/>
                  <a:gd name="connsiteY186" fmla="*/ 5069417 h 7799917"/>
                  <a:gd name="connsiteX187" fmla="*/ 7694083 w 8001000"/>
                  <a:gd name="connsiteY187" fmla="*/ 5069417 h 7799917"/>
                  <a:gd name="connsiteX188" fmla="*/ 7831666 w 8001000"/>
                  <a:gd name="connsiteY188" fmla="*/ 5080000 h 7799917"/>
                  <a:gd name="connsiteX189" fmla="*/ 7905750 w 8001000"/>
                  <a:gd name="connsiteY189" fmla="*/ 5069417 h 7799917"/>
                  <a:gd name="connsiteX190" fmla="*/ 7821083 w 8001000"/>
                  <a:gd name="connsiteY190" fmla="*/ 5005917 h 7799917"/>
                  <a:gd name="connsiteX191" fmla="*/ 7768166 w 8001000"/>
                  <a:gd name="connsiteY191" fmla="*/ 4942417 h 7799917"/>
                  <a:gd name="connsiteX192" fmla="*/ 7831666 w 8001000"/>
                  <a:gd name="connsiteY192" fmla="*/ 4868334 h 7799917"/>
                  <a:gd name="connsiteX193" fmla="*/ 7884583 w 8001000"/>
                  <a:gd name="connsiteY193" fmla="*/ 4804834 h 7799917"/>
                  <a:gd name="connsiteX194" fmla="*/ 7895166 w 8001000"/>
                  <a:gd name="connsiteY194" fmla="*/ 4699000 h 7799917"/>
                  <a:gd name="connsiteX195" fmla="*/ 7874000 w 8001000"/>
                  <a:gd name="connsiteY195" fmla="*/ 4624917 h 7799917"/>
                  <a:gd name="connsiteX196" fmla="*/ 7863416 w 8001000"/>
                  <a:gd name="connsiteY196" fmla="*/ 4603750 h 7799917"/>
                  <a:gd name="connsiteX197" fmla="*/ 7884583 w 8001000"/>
                  <a:gd name="connsiteY197" fmla="*/ 4519084 h 7799917"/>
                  <a:gd name="connsiteX198" fmla="*/ 7884583 w 8001000"/>
                  <a:gd name="connsiteY198" fmla="*/ 4455584 h 7799917"/>
                  <a:gd name="connsiteX199" fmla="*/ 7842250 w 8001000"/>
                  <a:gd name="connsiteY199" fmla="*/ 4413250 h 7799917"/>
                  <a:gd name="connsiteX200" fmla="*/ 7948083 w 8001000"/>
                  <a:gd name="connsiteY200" fmla="*/ 4318000 h 7799917"/>
                  <a:gd name="connsiteX201" fmla="*/ 8001000 w 8001000"/>
                  <a:gd name="connsiteY201" fmla="*/ 4233334 h 7799917"/>
                  <a:gd name="connsiteX202" fmla="*/ 7979833 w 8001000"/>
                  <a:gd name="connsiteY202" fmla="*/ 4095750 h 7799917"/>
                  <a:gd name="connsiteX203" fmla="*/ 7958666 w 8001000"/>
                  <a:gd name="connsiteY203" fmla="*/ 4011084 h 7799917"/>
                  <a:gd name="connsiteX204" fmla="*/ 7958666 w 8001000"/>
                  <a:gd name="connsiteY204" fmla="*/ 3947584 h 7799917"/>
                  <a:gd name="connsiteX205" fmla="*/ 7895166 w 8001000"/>
                  <a:gd name="connsiteY205" fmla="*/ 3873500 h 7799917"/>
                  <a:gd name="connsiteX206" fmla="*/ 7852833 w 8001000"/>
                  <a:gd name="connsiteY206" fmla="*/ 3810000 h 7799917"/>
                  <a:gd name="connsiteX207" fmla="*/ 7768166 w 8001000"/>
                  <a:gd name="connsiteY207" fmla="*/ 3725334 h 7799917"/>
                  <a:gd name="connsiteX208" fmla="*/ 7778750 w 8001000"/>
                  <a:gd name="connsiteY208" fmla="*/ 3630084 h 7799917"/>
                  <a:gd name="connsiteX209" fmla="*/ 7810500 w 8001000"/>
                  <a:gd name="connsiteY209" fmla="*/ 3577167 h 7799917"/>
                  <a:gd name="connsiteX210" fmla="*/ 7715250 w 8001000"/>
                  <a:gd name="connsiteY210" fmla="*/ 3513667 h 7799917"/>
                  <a:gd name="connsiteX211" fmla="*/ 7672916 w 8001000"/>
                  <a:gd name="connsiteY211" fmla="*/ 3429000 h 7799917"/>
                  <a:gd name="connsiteX212" fmla="*/ 7651750 w 8001000"/>
                  <a:gd name="connsiteY212" fmla="*/ 3227917 h 7799917"/>
                  <a:gd name="connsiteX213" fmla="*/ 7651750 w 8001000"/>
                  <a:gd name="connsiteY213" fmla="*/ 3069167 h 7799917"/>
                  <a:gd name="connsiteX214" fmla="*/ 7672916 w 8001000"/>
                  <a:gd name="connsiteY214" fmla="*/ 2963334 h 7799917"/>
                  <a:gd name="connsiteX215" fmla="*/ 7620000 w 8001000"/>
                  <a:gd name="connsiteY215" fmla="*/ 2783417 h 7799917"/>
                  <a:gd name="connsiteX216" fmla="*/ 7641166 w 8001000"/>
                  <a:gd name="connsiteY216" fmla="*/ 2656417 h 7799917"/>
                  <a:gd name="connsiteX217" fmla="*/ 7651750 w 8001000"/>
                  <a:gd name="connsiteY217" fmla="*/ 2614084 h 7799917"/>
                  <a:gd name="connsiteX218" fmla="*/ 7715250 w 8001000"/>
                  <a:gd name="connsiteY218" fmla="*/ 2550584 h 7799917"/>
                  <a:gd name="connsiteX219" fmla="*/ 7715250 w 8001000"/>
                  <a:gd name="connsiteY219" fmla="*/ 2550584 h 7799917"/>
                  <a:gd name="connsiteX220" fmla="*/ 7704666 w 8001000"/>
                  <a:gd name="connsiteY220" fmla="*/ 2338917 h 7799917"/>
                  <a:gd name="connsiteX221" fmla="*/ 7715250 w 8001000"/>
                  <a:gd name="connsiteY221" fmla="*/ 2254250 h 7799917"/>
                  <a:gd name="connsiteX222" fmla="*/ 7620000 w 8001000"/>
                  <a:gd name="connsiteY222" fmla="*/ 2254250 h 7799917"/>
                  <a:gd name="connsiteX223" fmla="*/ 7493000 w 8001000"/>
                  <a:gd name="connsiteY223" fmla="*/ 2275417 h 7799917"/>
                  <a:gd name="connsiteX224" fmla="*/ 7334250 w 8001000"/>
                  <a:gd name="connsiteY224" fmla="*/ 2180167 h 7799917"/>
                  <a:gd name="connsiteX225" fmla="*/ 7239000 w 8001000"/>
                  <a:gd name="connsiteY225" fmla="*/ 2169584 h 7799917"/>
                  <a:gd name="connsiteX226" fmla="*/ 7164916 w 8001000"/>
                  <a:gd name="connsiteY226" fmla="*/ 2095500 h 7799917"/>
                  <a:gd name="connsiteX227" fmla="*/ 7112000 w 8001000"/>
                  <a:gd name="connsiteY227" fmla="*/ 2042584 h 7799917"/>
                  <a:gd name="connsiteX228" fmla="*/ 7027333 w 8001000"/>
                  <a:gd name="connsiteY228" fmla="*/ 2000250 h 7799917"/>
                  <a:gd name="connsiteX229" fmla="*/ 6963833 w 8001000"/>
                  <a:gd name="connsiteY229" fmla="*/ 2063750 h 7799917"/>
                  <a:gd name="connsiteX230" fmla="*/ 6910916 w 8001000"/>
                  <a:gd name="connsiteY230" fmla="*/ 2084917 h 7799917"/>
                  <a:gd name="connsiteX231" fmla="*/ 6826250 w 8001000"/>
                  <a:gd name="connsiteY231" fmla="*/ 2074334 h 7799917"/>
                  <a:gd name="connsiteX232" fmla="*/ 6773333 w 8001000"/>
                  <a:gd name="connsiteY232" fmla="*/ 2042584 h 7799917"/>
                  <a:gd name="connsiteX233" fmla="*/ 6688666 w 8001000"/>
                  <a:gd name="connsiteY233" fmla="*/ 2095500 h 7799917"/>
                  <a:gd name="connsiteX234" fmla="*/ 6646333 w 8001000"/>
                  <a:gd name="connsiteY234" fmla="*/ 2106084 h 7799917"/>
                  <a:gd name="connsiteX235" fmla="*/ 6582833 w 8001000"/>
                  <a:gd name="connsiteY235" fmla="*/ 2053167 h 7799917"/>
                  <a:gd name="connsiteX236" fmla="*/ 6529916 w 8001000"/>
                  <a:gd name="connsiteY236" fmla="*/ 2095500 h 7799917"/>
                  <a:gd name="connsiteX237" fmla="*/ 6529916 w 8001000"/>
                  <a:gd name="connsiteY237" fmla="*/ 2095500 h 7799917"/>
                  <a:gd name="connsiteX238" fmla="*/ 6424083 w 8001000"/>
                  <a:gd name="connsiteY238" fmla="*/ 2169584 h 7799917"/>
                  <a:gd name="connsiteX239" fmla="*/ 6381750 w 8001000"/>
                  <a:gd name="connsiteY239" fmla="*/ 2211917 h 7799917"/>
                  <a:gd name="connsiteX240" fmla="*/ 6286500 w 8001000"/>
                  <a:gd name="connsiteY240" fmla="*/ 2169584 h 7799917"/>
                  <a:gd name="connsiteX241" fmla="*/ 6223000 w 8001000"/>
                  <a:gd name="connsiteY241" fmla="*/ 2137834 h 7799917"/>
                  <a:gd name="connsiteX242" fmla="*/ 6148916 w 8001000"/>
                  <a:gd name="connsiteY242" fmla="*/ 2042584 h 7799917"/>
                  <a:gd name="connsiteX243" fmla="*/ 6085416 w 8001000"/>
                  <a:gd name="connsiteY243" fmla="*/ 2084917 h 7799917"/>
                  <a:gd name="connsiteX244" fmla="*/ 6032500 w 8001000"/>
                  <a:gd name="connsiteY244" fmla="*/ 2042584 h 7799917"/>
                  <a:gd name="connsiteX245" fmla="*/ 5969000 w 8001000"/>
                  <a:gd name="connsiteY245" fmla="*/ 1989667 h 7799917"/>
                  <a:gd name="connsiteX246" fmla="*/ 5947833 w 8001000"/>
                  <a:gd name="connsiteY246" fmla="*/ 2074334 h 7799917"/>
                  <a:gd name="connsiteX247" fmla="*/ 5926666 w 8001000"/>
                  <a:gd name="connsiteY247" fmla="*/ 2148417 h 7799917"/>
                  <a:gd name="connsiteX248" fmla="*/ 5894916 w 8001000"/>
                  <a:gd name="connsiteY248" fmla="*/ 2201334 h 7799917"/>
                  <a:gd name="connsiteX249" fmla="*/ 5810250 w 8001000"/>
                  <a:gd name="connsiteY249" fmla="*/ 2137834 h 7799917"/>
                  <a:gd name="connsiteX250" fmla="*/ 5757333 w 8001000"/>
                  <a:gd name="connsiteY250" fmla="*/ 2063750 h 7799917"/>
                  <a:gd name="connsiteX251" fmla="*/ 5683250 w 8001000"/>
                  <a:gd name="connsiteY251" fmla="*/ 2063750 h 7799917"/>
                  <a:gd name="connsiteX252" fmla="*/ 4212166 w 8001000"/>
                  <a:gd name="connsiteY252" fmla="*/ 1598084 h 7799917"/>
                  <a:gd name="connsiteX253" fmla="*/ 4159250 w 8001000"/>
                  <a:gd name="connsiteY253" fmla="*/ 1037167 h 7799917"/>
                  <a:gd name="connsiteX254" fmla="*/ 4191000 w 8001000"/>
                  <a:gd name="connsiteY254" fmla="*/ 116417 h 7799917"/>
                  <a:gd name="connsiteX255" fmla="*/ 2487083 w 8001000"/>
                  <a:gd name="connsiteY255" fmla="*/ 0 h 7799917"/>
                  <a:gd name="connsiteX0" fmla="*/ 2487083 w 8001000"/>
                  <a:gd name="connsiteY0" fmla="*/ 0 h 7799917"/>
                  <a:gd name="connsiteX1" fmla="*/ 2222500 w 8001000"/>
                  <a:gd name="connsiteY1" fmla="*/ 3249084 h 7799917"/>
                  <a:gd name="connsiteX2" fmla="*/ 2190750 w 8001000"/>
                  <a:gd name="connsiteY2" fmla="*/ 3280834 h 7799917"/>
                  <a:gd name="connsiteX3" fmla="*/ 0 w 8001000"/>
                  <a:gd name="connsiteY3" fmla="*/ 3090334 h 7799917"/>
                  <a:gd name="connsiteX4" fmla="*/ 31750 w 8001000"/>
                  <a:gd name="connsiteY4" fmla="*/ 3206750 h 7799917"/>
                  <a:gd name="connsiteX5" fmla="*/ 148166 w 8001000"/>
                  <a:gd name="connsiteY5" fmla="*/ 3227917 h 7799917"/>
                  <a:gd name="connsiteX6" fmla="*/ 201083 w 8001000"/>
                  <a:gd name="connsiteY6" fmla="*/ 3323167 h 7799917"/>
                  <a:gd name="connsiteX7" fmla="*/ 222250 w 8001000"/>
                  <a:gd name="connsiteY7" fmla="*/ 3397250 h 7799917"/>
                  <a:gd name="connsiteX8" fmla="*/ 243416 w 8001000"/>
                  <a:gd name="connsiteY8" fmla="*/ 3450167 h 7799917"/>
                  <a:gd name="connsiteX9" fmla="*/ 243416 w 8001000"/>
                  <a:gd name="connsiteY9" fmla="*/ 3450167 h 7799917"/>
                  <a:gd name="connsiteX10" fmla="*/ 359833 w 8001000"/>
                  <a:gd name="connsiteY10" fmla="*/ 3460750 h 7799917"/>
                  <a:gd name="connsiteX11" fmla="*/ 433916 w 8001000"/>
                  <a:gd name="connsiteY11" fmla="*/ 3587750 h 7799917"/>
                  <a:gd name="connsiteX12" fmla="*/ 433916 w 8001000"/>
                  <a:gd name="connsiteY12" fmla="*/ 3587750 h 7799917"/>
                  <a:gd name="connsiteX13" fmla="*/ 539750 w 8001000"/>
                  <a:gd name="connsiteY13" fmla="*/ 3725334 h 7799917"/>
                  <a:gd name="connsiteX14" fmla="*/ 603250 w 8001000"/>
                  <a:gd name="connsiteY14" fmla="*/ 3757084 h 7799917"/>
                  <a:gd name="connsiteX15" fmla="*/ 666750 w 8001000"/>
                  <a:gd name="connsiteY15" fmla="*/ 3905250 h 7799917"/>
                  <a:gd name="connsiteX16" fmla="*/ 751416 w 8001000"/>
                  <a:gd name="connsiteY16" fmla="*/ 3947584 h 7799917"/>
                  <a:gd name="connsiteX17" fmla="*/ 804333 w 8001000"/>
                  <a:gd name="connsiteY17" fmla="*/ 3989917 h 7799917"/>
                  <a:gd name="connsiteX18" fmla="*/ 963083 w 8001000"/>
                  <a:gd name="connsiteY18" fmla="*/ 4138084 h 7799917"/>
                  <a:gd name="connsiteX19" fmla="*/ 1005416 w 8001000"/>
                  <a:gd name="connsiteY19" fmla="*/ 4191000 h 7799917"/>
                  <a:gd name="connsiteX20" fmla="*/ 1005416 w 8001000"/>
                  <a:gd name="connsiteY20" fmla="*/ 4275667 h 7799917"/>
                  <a:gd name="connsiteX21" fmla="*/ 1005416 w 8001000"/>
                  <a:gd name="connsiteY21" fmla="*/ 4349750 h 7799917"/>
                  <a:gd name="connsiteX22" fmla="*/ 1068916 w 8001000"/>
                  <a:gd name="connsiteY22" fmla="*/ 4413250 h 7799917"/>
                  <a:gd name="connsiteX23" fmla="*/ 1079500 w 8001000"/>
                  <a:gd name="connsiteY23" fmla="*/ 4529667 h 7799917"/>
                  <a:gd name="connsiteX24" fmla="*/ 1090083 w 8001000"/>
                  <a:gd name="connsiteY24" fmla="*/ 4656667 h 7799917"/>
                  <a:gd name="connsiteX25" fmla="*/ 1100666 w 8001000"/>
                  <a:gd name="connsiteY25" fmla="*/ 4762500 h 7799917"/>
                  <a:gd name="connsiteX26" fmla="*/ 1195916 w 8001000"/>
                  <a:gd name="connsiteY26" fmla="*/ 4857750 h 7799917"/>
                  <a:gd name="connsiteX27" fmla="*/ 1322916 w 8001000"/>
                  <a:gd name="connsiteY27" fmla="*/ 5016500 h 7799917"/>
                  <a:gd name="connsiteX28" fmla="*/ 1471083 w 8001000"/>
                  <a:gd name="connsiteY28" fmla="*/ 5132917 h 7799917"/>
                  <a:gd name="connsiteX29" fmla="*/ 1640416 w 8001000"/>
                  <a:gd name="connsiteY29" fmla="*/ 5164667 h 7799917"/>
                  <a:gd name="connsiteX30" fmla="*/ 1703916 w 8001000"/>
                  <a:gd name="connsiteY30" fmla="*/ 5259917 h 7799917"/>
                  <a:gd name="connsiteX31" fmla="*/ 1820333 w 8001000"/>
                  <a:gd name="connsiteY31" fmla="*/ 5281084 h 7799917"/>
                  <a:gd name="connsiteX32" fmla="*/ 1905000 w 8001000"/>
                  <a:gd name="connsiteY32" fmla="*/ 5386917 h 7799917"/>
                  <a:gd name="connsiteX33" fmla="*/ 2000250 w 8001000"/>
                  <a:gd name="connsiteY33" fmla="*/ 5344584 h 7799917"/>
                  <a:gd name="connsiteX34" fmla="*/ 2095500 w 8001000"/>
                  <a:gd name="connsiteY34" fmla="*/ 5270500 h 7799917"/>
                  <a:gd name="connsiteX35" fmla="*/ 2159000 w 8001000"/>
                  <a:gd name="connsiteY35" fmla="*/ 5217584 h 7799917"/>
                  <a:gd name="connsiteX36" fmla="*/ 2169583 w 8001000"/>
                  <a:gd name="connsiteY36" fmla="*/ 5101167 h 7799917"/>
                  <a:gd name="connsiteX37" fmla="*/ 2201333 w 8001000"/>
                  <a:gd name="connsiteY37" fmla="*/ 4984750 h 7799917"/>
                  <a:gd name="connsiteX38" fmla="*/ 2275416 w 8001000"/>
                  <a:gd name="connsiteY38" fmla="*/ 4910667 h 7799917"/>
                  <a:gd name="connsiteX39" fmla="*/ 2338916 w 8001000"/>
                  <a:gd name="connsiteY39" fmla="*/ 4857750 h 7799917"/>
                  <a:gd name="connsiteX40" fmla="*/ 2455333 w 8001000"/>
                  <a:gd name="connsiteY40" fmla="*/ 4857750 h 7799917"/>
                  <a:gd name="connsiteX41" fmla="*/ 2508250 w 8001000"/>
                  <a:gd name="connsiteY41" fmla="*/ 4794250 h 7799917"/>
                  <a:gd name="connsiteX42" fmla="*/ 2603500 w 8001000"/>
                  <a:gd name="connsiteY42" fmla="*/ 4804834 h 7799917"/>
                  <a:gd name="connsiteX43" fmla="*/ 2688166 w 8001000"/>
                  <a:gd name="connsiteY43" fmla="*/ 4878917 h 7799917"/>
                  <a:gd name="connsiteX44" fmla="*/ 2772833 w 8001000"/>
                  <a:gd name="connsiteY44" fmla="*/ 4847167 h 7799917"/>
                  <a:gd name="connsiteX45" fmla="*/ 2846916 w 8001000"/>
                  <a:gd name="connsiteY45" fmla="*/ 4878917 h 7799917"/>
                  <a:gd name="connsiteX46" fmla="*/ 2942166 w 8001000"/>
                  <a:gd name="connsiteY46" fmla="*/ 4878917 h 7799917"/>
                  <a:gd name="connsiteX47" fmla="*/ 3100916 w 8001000"/>
                  <a:gd name="connsiteY47" fmla="*/ 4878917 h 7799917"/>
                  <a:gd name="connsiteX48" fmla="*/ 3227916 w 8001000"/>
                  <a:gd name="connsiteY48" fmla="*/ 5016500 h 7799917"/>
                  <a:gd name="connsiteX49" fmla="*/ 3259666 w 8001000"/>
                  <a:gd name="connsiteY49" fmla="*/ 5048250 h 7799917"/>
                  <a:gd name="connsiteX50" fmla="*/ 3312583 w 8001000"/>
                  <a:gd name="connsiteY50" fmla="*/ 5122334 h 7799917"/>
                  <a:gd name="connsiteX51" fmla="*/ 3429000 w 8001000"/>
                  <a:gd name="connsiteY51" fmla="*/ 5207000 h 7799917"/>
                  <a:gd name="connsiteX52" fmla="*/ 3492500 w 8001000"/>
                  <a:gd name="connsiteY52" fmla="*/ 5334000 h 7799917"/>
                  <a:gd name="connsiteX53" fmla="*/ 3492500 w 8001000"/>
                  <a:gd name="connsiteY53" fmla="*/ 5334000 h 7799917"/>
                  <a:gd name="connsiteX54" fmla="*/ 3598333 w 8001000"/>
                  <a:gd name="connsiteY54" fmla="*/ 5429250 h 7799917"/>
                  <a:gd name="connsiteX55" fmla="*/ 3598333 w 8001000"/>
                  <a:gd name="connsiteY55" fmla="*/ 5503334 h 7799917"/>
                  <a:gd name="connsiteX56" fmla="*/ 3598333 w 8001000"/>
                  <a:gd name="connsiteY56" fmla="*/ 5577417 h 7799917"/>
                  <a:gd name="connsiteX57" fmla="*/ 3704166 w 8001000"/>
                  <a:gd name="connsiteY57" fmla="*/ 5715000 h 7799917"/>
                  <a:gd name="connsiteX58" fmla="*/ 3683000 w 8001000"/>
                  <a:gd name="connsiteY58" fmla="*/ 5757334 h 7799917"/>
                  <a:gd name="connsiteX59" fmla="*/ 3746500 w 8001000"/>
                  <a:gd name="connsiteY59" fmla="*/ 5820834 h 7799917"/>
                  <a:gd name="connsiteX60" fmla="*/ 3778250 w 8001000"/>
                  <a:gd name="connsiteY60" fmla="*/ 5873750 h 7799917"/>
                  <a:gd name="connsiteX61" fmla="*/ 3757083 w 8001000"/>
                  <a:gd name="connsiteY61" fmla="*/ 5958417 h 7799917"/>
                  <a:gd name="connsiteX62" fmla="*/ 3778250 w 8001000"/>
                  <a:gd name="connsiteY62" fmla="*/ 6000750 h 7799917"/>
                  <a:gd name="connsiteX63" fmla="*/ 3852333 w 8001000"/>
                  <a:gd name="connsiteY63" fmla="*/ 6074834 h 7799917"/>
                  <a:gd name="connsiteX64" fmla="*/ 3915833 w 8001000"/>
                  <a:gd name="connsiteY64" fmla="*/ 6096000 h 7799917"/>
                  <a:gd name="connsiteX65" fmla="*/ 3989916 w 8001000"/>
                  <a:gd name="connsiteY65" fmla="*/ 6286500 h 7799917"/>
                  <a:gd name="connsiteX66" fmla="*/ 4085166 w 8001000"/>
                  <a:gd name="connsiteY66" fmla="*/ 6350000 h 7799917"/>
                  <a:gd name="connsiteX67" fmla="*/ 4116916 w 8001000"/>
                  <a:gd name="connsiteY67" fmla="*/ 6477000 h 7799917"/>
                  <a:gd name="connsiteX68" fmla="*/ 4222750 w 8001000"/>
                  <a:gd name="connsiteY68" fmla="*/ 6508750 h 7799917"/>
                  <a:gd name="connsiteX69" fmla="*/ 4296833 w 8001000"/>
                  <a:gd name="connsiteY69" fmla="*/ 6614584 h 7799917"/>
                  <a:gd name="connsiteX70" fmla="*/ 4296833 w 8001000"/>
                  <a:gd name="connsiteY70" fmla="*/ 6720417 h 7799917"/>
                  <a:gd name="connsiteX71" fmla="*/ 4296833 w 8001000"/>
                  <a:gd name="connsiteY71" fmla="*/ 6720417 h 7799917"/>
                  <a:gd name="connsiteX72" fmla="*/ 4339166 w 8001000"/>
                  <a:gd name="connsiteY72" fmla="*/ 6794500 h 7799917"/>
                  <a:gd name="connsiteX73" fmla="*/ 4318000 w 8001000"/>
                  <a:gd name="connsiteY73" fmla="*/ 6868584 h 7799917"/>
                  <a:gd name="connsiteX74" fmla="*/ 4307416 w 8001000"/>
                  <a:gd name="connsiteY74" fmla="*/ 6942667 h 7799917"/>
                  <a:gd name="connsiteX75" fmla="*/ 4370916 w 8001000"/>
                  <a:gd name="connsiteY75" fmla="*/ 7027334 h 7799917"/>
                  <a:gd name="connsiteX76" fmla="*/ 4445000 w 8001000"/>
                  <a:gd name="connsiteY76" fmla="*/ 7080250 h 7799917"/>
                  <a:gd name="connsiteX77" fmla="*/ 4476750 w 8001000"/>
                  <a:gd name="connsiteY77" fmla="*/ 7207250 h 7799917"/>
                  <a:gd name="connsiteX78" fmla="*/ 4476750 w 8001000"/>
                  <a:gd name="connsiteY78" fmla="*/ 7291917 h 7799917"/>
                  <a:gd name="connsiteX79" fmla="*/ 4550833 w 8001000"/>
                  <a:gd name="connsiteY79" fmla="*/ 7366000 h 7799917"/>
                  <a:gd name="connsiteX80" fmla="*/ 4550833 w 8001000"/>
                  <a:gd name="connsiteY80" fmla="*/ 7366000 h 7799917"/>
                  <a:gd name="connsiteX81" fmla="*/ 4550833 w 8001000"/>
                  <a:gd name="connsiteY81" fmla="*/ 7366000 h 7799917"/>
                  <a:gd name="connsiteX82" fmla="*/ 4699000 w 8001000"/>
                  <a:gd name="connsiteY82" fmla="*/ 7418917 h 7799917"/>
                  <a:gd name="connsiteX83" fmla="*/ 4762500 w 8001000"/>
                  <a:gd name="connsiteY83" fmla="*/ 7514167 h 7799917"/>
                  <a:gd name="connsiteX84" fmla="*/ 4868333 w 8001000"/>
                  <a:gd name="connsiteY84" fmla="*/ 7524750 h 7799917"/>
                  <a:gd name="connsiteX85" fmla="*/ 4953000 w 8001000"/>
                  <a:gd name="connsiteY85" fmla="*/ 7545917 h 7799917"/>
                  <a:gd name="connsiteX86" fmla="*/ 5037666 w 8001000"/>
                  <a:gd name="connsiteY86" fmla="*/ 7641167 h 7799917"/>
                  <a:gd name="connsiteX87" fmla="*/ 5164666 w 8001000"/>
                  <a:gd name="connsiteY87" fmla="*/ 7694084 h 7799917"/>
                  <a:gd name="connsiteX88" fmla="*/ 5207000 w 8001000"/>
                  <a:gd name="connsiteY88" fmla="*/ 7641167 h 7799917"/>
                  <a:gd name="connsiteX89" fmla="*/ 5291666 w 8001000"/>
                  <a:gd name="connsiteY89" fmla="*/ 7641167 h 7799917"/>
                  <a:gd name="connsiteX90" fmla="*/ 5376333 w 8001000"/>
                  <a:gd name="connsiteY90" fmla="*/ 7672917 h 7799917"/>
                  <a:gd name="connsiteX91" fmla="*/ 5461000 w 8001000"/>
                  <a:gd name="connsiteY91" fmla="*/ 7704667 h 7799917"/>
                  <a:gd name="connsiteX92" fmla="*/ 5461000 w 8001000"/>
                  <a:gd name="connsiteY92" fmla="*/ 7704667 h 7799917"/>
                  <a:gd name="connsiteX93" fmla="*/ 5598583 w 8001000"/>
                  <a:gd name="connsiteY93" fmla="*/ 7799917 h 7799917"/>
                  <a:gd name="connsiteX94" fmla="*/ 5640916 w 8001000"/>
                  <a:gd name="connsiteY94" fmla="*/ 7747000 h 7799917"/>
                  <a:gd name="connsiteX95" fmla="*/ 5683250 w 8001000"/>
                  <a:gd name="connsiteY95" fmla="*/ 7683500 h 7799917"/>
                  <a:gd name="connsiteX96" fmla="*/ 5630333 w 8001000"/>
                  <a:gd name="connsiteY96" fmla="*/ 7588250 h 7799917"/>
                  <a:gd name="connsiteX97" fmla="*/ 5588000 w 8001000"/>
                  <a:gd name="connsiteY97" fmla="*/ 7514167 h 7799917"/>
                  <a:gd name="connsiteX98" fmla="*/ 5513916 w 8001000"/>
                  <a:gd name="connsiteY98" fmla="*/ 7461250 h 7799917"/>
                  <a:gd name="connsiteX99" fmla="*/ 5566833 w 8001000"/>
                  <a:gd name="connsiteY99" fmla="*/ 7313084 h 7799917"/>
                  <a:gd name="connsiteX100" fmla="*/ 5535083 w 8001000"/>
                  <a:gd name="connsiteY100" fmla="*/ 7196667 h 7799917"/>
                  <a:gd name="connsiteX101" fmla="*/ 5482166 w 8001000"/>
                  <a:gd name="connsiteY101" fmla="*/ 7080250 h 7799917"/>
                  <a:gd name="connsiteX102" fmla="*/ 5513916 w 8001000"/>
                  <a:gd name="connsiteY102" fmla="*/ 6985000 h 7799917"/>
                  <a:gd name="connsiteX103" fmla="*/ 5566833 w 8001000"/>
                  <a:gd name="connsiteY103" fmla="*/ 6953250 h 7799917"/>
                  <a:gd name="connsiteX104" fmla="*/ 5535083 w 8001000"/>
                  <a:gd name="connsiteY104" fmla="*/ 6868584 h 7799917"/>
                  <a:gd name="connsiteX105" fmla="*/ 5439833 w 8001000"/>
                  <a:gd name="connsiteY105" fmla="*/ 6858000 h 7799917"/>
                  <a:gd name="connsiteX106" fmla="*/ 5355166 w 8001000"/>
                  <a:gd name="connsiteY106" fmla="*/ 6858000 h 7799917"/>
                  <a:gd name="connsiteX107" fmla="*/ 5376333 w 8001000"/>
                  <a:gd name="connsiteY107" fmla="*/ 6773334 h 7799917"/>
                  <a:gd name="connsiteX108" fmla="*/ 5376333 w 8001000"/>
                  <a:gd name="connsiteY108" fmla="*/ 6709834 h 7799917"/>
                  <a:gd name="connsiteX109" fmla="*/ 5334000 w 8001000"/>
                  <a:gd name="connsiteY109" fmla="*/ 6656917 h 7799917"/>
                  <a:gd name="connsiteX110" fmla="*/ 5386916 w 8001000"/>
                  <a:gd name="connsiteY110" fmla="*/ 6646334 h 7799917"/>
                  <a:gd name="connsiteX111" fmla="*/ 5471583 w 8001000"/>
                  <a:gd name="connsiteY111" fmla="*/ 6699250 h 7799917"/>
                  <a:gd name="connsiteX112" fmla="*/ 5492750 w 8001000"/>
                  <a:gd name="connsiteY112" fmla="*/ 6709834 h 7799917"/>
                  <a:gd name="connsiteX113" fmla="*/ 5492750 w 8001000"/>
                  <a:gd name="connsiteY113" fmla="*/ 6709834 h 7799917"/>
                  <a:gd name="connsiteX114" fmla="*/ 5503333 w 8001000"/>
                  <a:gd name="connsiteY114" fmla="*/ 6604000 h 7799917"/>
                  <a:gd name="connsiteX115" fmla="*/ 5566833 w 8001000"/>
                  <a:gd name="connsiteY115" fmla="*/ 6604000 h 7799917"/>
                  <a:gd name="connsiteX116" fmla="*/ 5566833 w 8001000"/>
                  <a:gd name="connsiteY116" fmla="*/ 6688667 h 7799917"/>
                  <a:gd name="connsiteX117" fmla="*/ 5566833 w 8001000"/>
                  <a:gd name="connsiteY117" fmla="*/ 6688667 h 7799917"/>
                  <a:gd name="connsiteX118" fmla="*/ 5662083 w 8001000"/>
                  <a:gd name="connsiteY118" fmla="*/ 6604000 h 7799917"/>
                  <a:gd name="connsiteX119" fmla="*/ 5651500 w 8001000"/>
                  <a:gd name="connsiteY119" fmla="*/ 6498167 h 7799917"/>
                  <a:gd name="connsiteX120" fmla="*/ 5566833 w 8001000"/>
                  <a:gd name="connsiteY120" fmla="*/ 6455834 h 7799917"/>
                  <a:gd name="connsiteX121" fmla="*/ 5492750 w 8001000"/>
                  <a:gd name="connsiteY121" fmla="*/ 6413500 h 7799917"/>
                  <a:gd name="connsiteX122" fmla="*/ 5545666 w 8001000"/>
                  <a:gd name="connsiteY122" fmla="*/ 6371167 h 7799917"/>
                  <a:gd name="connsiteX123" fmla="*/ 5683250 w 8001000"/>
                  <a:gd name="connsiteY123" fmla="*/ 6371167 h 7799917"/>
                  <a:gd name="connsiteX124" fmla="*/ 5778500 w 8001000"/>
                  <a:gd name="connsiteY124" fmla="*/ 6371167 h 7799917"/>
                  <a:gd name="connsiteX125" fmla="*/ 5799666 w 8001000"/>
                  <a:gd name="connsiteY125" fmla="*/ 6307667 h 7799917"/>
                  <a:gd name="connsiteX126" fmla="*/ 5704416 w 8001000"/>
                  <a:gd name="connsiteY126" fmla="*/ 6297084 h 7799917"/>
                  <a:gd name="connsiteX127" fmla="*/ 5704416 w 8001000"/>
                  <a:gd name="connsiteY127" fmla="*/ 6223000 h 7799917"/>
                  <a:gd name="connsiteX128" fmla="*/ 5757333 w 8001000"/>
                  <a:gd name="connsiteY128" fmla="*/ 6191250 h 7799917"/>
                  <a:gd name="connsiteX129" fmla="*/ 5820833 w 8001000"/>
                  <a:gd name="connsiteY129" fmla="*/ 6159500 h 7799917"/>
                  <a:gd name="connsiteX130" fmla="*/ 5905500 w 8001000"/>
                  <a:gd name="connsiteY130" fmla="*/ 6138334 h 7799917"/>
                  <a:gd name="connsiteX131" fmla="*/ 5969000 w 8001000"/>
                  <a:gd name="connsiteY131" fmla="*/ 6127750 h 7799917"/>
                  <a:gd name="connsiteX132" fmla="*/ 5969000 w 8001000"/>
                  <a:gd name="connsiteY132" fmla="*/ 6127750 h 7799917"/>
                  <a:gd name="connsiteX133" fmla="*/ 6053666 w 8001000"/>
                  <a:gd name="connsiteY133" fmla="*/ 6106584 h 7799917"/>
                  <a:gd name="connsiteX134" fmla="*/ 6000750 w 8001000"/>
                  <a:gd name="connsiteY134" fmla="*/ 6064250 h 7799917"/>
                  <a:gd name="connsiteX135" fmla="*/ 5969000 w 8001000"/>
                  <a:gd name="connsiteY135" fmla="*/ 6021917 h 7799917"/>
                  <a:gd name="connsiteX136" fmla="*/ 6032500 w 8001000"/>
                  <a:gd name="connsiteY136" fmla="*/ 5947834 h 7799917"/>
                  <a:gd name="connsiteX137" fmla="*/ 6096000 w 8001000"/>
                  <a:gd name="connsiteY137" fmla="*/ 5937250 h 7799917"/>
                  <a:gd name="connsiteX138" fmla="*/ 6127750 w 8001000"/>
                  <a:gd name="connsiteY138" fmla="*/ 5990167 h 7799917"/>
                  <a:gd name="connsiteX139" fmla="*/ 6127750 w 8001000"/>
                  <a:gd name="connsiteY139" fmla="*/ 5990167 h 7799917"/>
                  <a:gd name="connsiteX140" fmla="*/ 6170083 w 8001000"/>
                  <a:gd name="connsiteY140" fmla="*/ 5926667 h 7799917"/>
                  <a:gd name="connsiteX141" fmla="*/ 6148916 w 8001000"/>
                  <a:gd name="connsiteY141" fmla="*/ 5884334 h 7799917"/>
                  <a:gd name="connsiteX142" fmla="*/ 6106583 w 8001000"/>
                  <a:gd name="connsiteY142" fmla="*/ 5831417 h 7799917"/>
                  <a:gd name="connsiteX143" fmla="*/ 6117166 w 8001000"/>
                  <a:gd name="connsiteY143" fmla="*/ 5746750 h 7799917"/>
                  <a:gd name="connsiteX144" fmla="*/ 6170083 w 8001000"/>
                  <a:gd name="connsiteY144" fmla="*/ 5693834 h 7799917"/>
                  <a:gd name="connsiteX145" fmla="*/ 6223000 w 8001000"/>
                  <a:gd name="connsiteY145" fmla="*/ 5715000 h 7799917"/>
                  <a:gd name="connsiteX146" fmla="*/ 6191250 w 8001000"/>
                  <a:gd name="connsiteY146" fmla="*/ 5778500 h 7799917"/>
                  <a:gd name="connsiteX147" fmla="*/ 6201833 w 8001000"/>
                  <a:gd name="connsiteY147" fmla="*/ 5852584 h 7799917"/>
                  <a:gd name="connsiteX148" fmla="*/ 6286500 w 8001000"/>
                  <a:gd name="connsiteY148" fmla="*/ 5810250 h 7799917"/>
                  <a:gd name="connsiteX149" fmla="*/ 6297083 w 8001000"/>
                  <a:gd name="connsiteY149" fmla="*/ 5757334 h 7799917"/>
                  <a:gd name="connsiteX150" fmla="*/ 6318250 w 8001000"/>
                  <a:gd name="connsiteY150" fmla="*/ 5789084 h 7799917"/>
                  <a:gd name="connsiteX151" fmla="*/ 6318250 w 8001000"/>
                  <a:gd name="connsiteY151" fmla="*/ 5789084 h 7799917"/>
                  <a:gd name="connsiteX152" fmla="*/ 6413500 w 8001000"/>
                  <a:gd name="connsiteY152" fmla="*/ 5767917 h 7799917"/>
                  <a:gd name="connsiteX153" fmla="*/ 6413500 w 8001000"/>
                  <a:gd name="connsiteY153" fmla="*/ 5767917 h 7799917"/>
                  <a:gd name="connsiteX154" fmla="*/ 6487583 w 8001000"/>
                  <a:gd name="connsiteY154" fmla="*/ 5736167 h 7799917"/>
                  <a:gd name="connsiteX155" fmla="*/ 6445250 w 8001000"/>
                  <a:gd name="connsiteY155" fmla="*/ 5820834 h 7799917"/>
                  <a:gd name="connsiteX156" fmla="*/ 6445250 w 8001000"/>
                  <a:gd name="connsiteY156" fmla="*/ 5863167 h 7799917"/>
                  <a:gd name="connsiteX157" fmla="*/ 6529916 w 8001000"/>
                  <a:gd name="connsiteY157" fmla="*/ 5799667 h 7799917"/>
                  <a:gd name="connsiteX158" fmla="*/ 6582833 w 8001000"/>
                  <a:gd name="connsiteY158" fmla="*/ 5757334 h 7799917"/>
                  <a:gd name="connsiteX159" fmla="*/ 6656916 w 8001000"/>
                  <a:gd name="connsiteY159" fmla="*/ 5736167 h 7799917"/>
                  <a:gd name="connsiteX160" fmla="*/ 6773333 w 8001000"/>
                  <a:gd name="connsiteY160" fmla="*/ 5736167 h 7799917"/>
                  <a:gd name="connsiteX161" fmla="*/ 6879166 w 8001000"/>
                  <a:gd name="connsiteY161" fmla="*/ 5693834 h 7799917"/>
                  <a:gd name="connsiteX162" fmla="*/ 6974416 w 8001000"/>
                  <a:gd name="connsiteY162" fmla="*/ 5598584 h 7799917"/>
                  <a:gd name="connsiteX163" fmla="*/ 7016750 w 8001000"/>
                  <a:gd name="connsiteY163" fmla="*/ 5513917 h 7799917"/>
                  <a:gd name="connsiteX164" fmla="*/ 6974416 w 8001000"/>
                  <a:gd name="connsiteY164" fmla="*/ 5513917 h 7799917"/>
                  <a:gd name="connsiteX165" fmla="*/ 6995583 w 8001000"/>
                  <a:gd name="connsiteY165" fmla="*/ 5482167 h 7799917"/>
                  <a:gd name="connsiteX166" fmla="*/ 7112000 w 8001000"/>
                  <a:gd name="connsiteY166" fmla="*/ 5397500 h 7799917"/>
                  <a:gd name="connsiteX167" fmla="*/ 7217833 w 8001000"/>
                  <a:gd name="connsiteY167" fmla="*/ 5344584 h 7799917"/>
                  <a:gd name="connsiteX168" fmla="*/ 7207250 w 8001000"/>
                  <a:gd name="connsiteY168" fmla="*/ 5259917 h 7799917"/>
                  <a:gd name="connsiteX169" fmla="*/ 7175500 w 8001000"/>
                  <a:gd name="connsiteY169" fmla="*/ 5164667 h 7799917"/>
                  <a:gd name="connsiteX170" fmla="*/ 7143750 w 8001000"/>
                  <a:gd name="connsiteY170" fmla="*/ 5090584 h 7799917"/>
                  <a:gd name="connsiteX171" fmla="*/ 7080250 w 8001000"/>
                  <a:gd name="connsiteY171" fmla="*/ 5027084 h 7799917"/>
                  <a:gd name="connsiteX172" fmla="*/ 7090833 w 8001000"/>
                  <a:gd name="connsiteY172" fmla="*/ 4974167 h 7799917"/>
                  <a:gd name="connsiteX173" fmla="*/ 7143750 w 8001000"/>
                  <a:gd name="connsiteY173" fmla="*/ 4963584 h 7799917"/>
                  <a:gd name="connsiteX174" fmla="*/ 7186083 w 8001000"/>
                  <a:gd name="connsiteY174" fmla="*/ 5037667 h 7799917"/>
                  <a:gd name="connsiteX175" fmla="*/ 7239000 w 8001000"/>
                  <a:gd name="connsiteY175" fmla="*/ 5069417 h 7799917"/>
                  <a:gd name="connsiteX176" fmla="*/ 7260166 w 8001000"/>
                  <a:gd name="connsiteY176" fmla="*/ 5005917 h 7799917"/>
                  <a:gd name="connsiteX177" fmla="*/ 7355416 w 8001000"/>
                  <a:gd name="connsiteY177" fmla="*/ 4974167 h 7799917"/>
                  <a:gd name="connsiteX178" fmla="*/ 7397750 w 8001000"/>
                  <a:gd name="connsiteY178" fmla="*/ 4984750 h 7799917"/>
                  <a:gd name="connsiteX179" fmla="*/ 7397750 w 8001000"/>
                  <a:gd name="connsiteY179" fmla="*/ 4984750 h 7799917"/>
                  <a:gd name="connsiteX180" fmla="*/ 7429500 w 8001000"/>
                  <a:gd name="connsiteY180" fmla="*/ 5111750 h 7799917"/>
                  <a:gd name="connsiteX181" fmla="*/ 7397750 w 8001000"/>
                  <a:gd name="connsiteY181" fmla="*/ 5175250 h 7799917"/>
                  <a:gd name="connsiteX182" fmla="*/ 7397750 w 8001000"/>
                  <a:gd name="connsiteY182" fmla="*/ 5175250 h 7799917"/>
                  <a:gd name="connsiteX183" fmla="*/ 7482416 w 8001000"/>
                  <a:gd name="connsiteY183" fmla="*/ 5154084 h 7799917"/>
                  <a:gd name="connsiteX184" fmla="*/ 7535333 w 8001000"/>
                  <a:gd name="connsiteY184" fmla="*/ 5164667 h 7799917"/>
                  <a:gd name="connsiteX185" fmla="*/ 7630583 w 8001000"/>
                  <a:gd name="connsiteY185" fmla="*/ 5143500 h 7799917"/>
                  <a:gd name="connsiteX186" fmla="*/ 7694083 w 8001000"/>
                  <a:gd name="connsiteY186" fmla="*/ 5069417 h 7799917"/>
                  <a:gd name="connsiteX187" fmla="*/ 7694083 w 8001000"/>
                  <a:gd name="connsiteY187" fmla="*/ 5069417 h 7799917"/>
                  <a:gd name="connsiteX188" fmla="*/ 7831666 w 8001000"/>
                  <a:gd name="connsiteY188" fmla="*/ 5080000 h 7799917"/>
                  <a:gd name="connsiteX189" fmla="*/ 7905750 w 8001000"/>
                  <a:gd name="connsiteY189" fmla="*/ 5069417 h 7799917"/>
                  <a:gd name="connsiteX190" fmla="*/ 7821083 w 8001000"/>
                  <a:gd name="connsiteY190" fmla="*/ 5005917 h 7799917"/>
                  <a:gd name="connsiteX191" fmla="*/ 7768166 w 8001000"/>
                  <a:gd name="connsiteY191" fmla="*/ 4942417 h 7799917"/>
                  <a:gd name="connsiteX192" fmla="*/ 7831666 w 8001000"/>
                  <a:gd name="connsiteY192" fmla="*/ 4868334 h 7799917"/>
                  <a:gd name="connsiteX193" fmla="*/ 7884583 w 8001000"/>
                  <a:gd name="connsiteY193" fmla="*/ 4804834 h 7799917"/>
                  <a:gd name="connsiteX194" fmla="*/ 7895166 w 8001000"/>
                  <a:gd name="connsiteY194" fmla="*/ 4699000 h 7799917"/>
                  <a:gd name="connsiteX195" fmla="*/ 7874000 w 8001000"/>
                  <a:gd name="connsiteY195" fmla="*/ 4624917 h 7799917"/>
                  <a:gd name="connsiteX196" fmla="*/ 7863416 w 8001000"/>
                  <a:gd name="connsiteY196" fmla="*/ 4603750 h 7799917"/>
                  <a:gd name="connsiteX197" fmla="*/ 7884583 w 8001000"/>
                  <a:gd name="connsiteY197" fmla="*/ 4519084 h 7799917"/>
                  <a:gd name="connsiteX198" fmla="*/ 7884583 w 8001000"/>
                  <a:gd name="connsiteY198" fmla="*/ 4455584 h 7799917"/>
                  <a:gd name="connsiteX199" fmla="*/ 7842250 w 8001000"/>
                  <a:gd name="connsiteY199" fmla="*/ 4413250 h 7799917"/>
                  <a:gd name="connsiteX200" fmla="*/ 7948083 w 8001000"/>
                  <a:gd name="connsiteY200" fmla="*/ 4318000 h 7799917"/>
                  <a:gd name="connsiteX201" fmla="*/ 8001000 w 8001000"/>
                  <a:gd name="connsiteY201" fmla="*/ 4233334 h 7799917"/>
                  <a:gd name="connsiteX202" fmla="*/ 7979833 w 8001000"/>
                  <a:gd name="connsiteY202" fmla="*/ 4095750 h 7799917"/>
                  <a:gd name="connsiteX203" fmla="*/ 7958666 w 8001000"/>
                  <a:gd name="connsiteY203" fmla="*/ 4011084 h 7799917"/>
                  <a:gd name="connsiteX204" fmla="*/ 7958666 w 8001000"/>
                  <a:gd name="connsiteY204" fmla="*/ 3947584 h 7799917"/>
                  <a:gd name="connsiteX205" fmla="*/ 7895166 w 8001000"/>
                  <a:gd name="connsiteY205" fmla="*/ 3873500 h 7799917"/>
                  <a:gd name="connsiteX206" fmla="*/ 7852833 w 8001000"/>
                  <a:gd name="connsiteY206" fmla="*/ 3810000 h 7799917"/>
                  <a:gd name="connsiteX207" fmla="*/ 7768166 w 8001000"/>
                  <a:gd name="connsiteY207" fmla="*/ 3725334 h 7799917"/>
                  <a:gd name="connsiteX208" fmla="*/ 7778750 w 8001000"/>
                  <a:gd name="connsiteY208" fmla="*/ 3630084 h 7799917"/>
                  <a:gd name="connsiteX209" fmla="*/ 7810500 w 8001000"/>
                  <a:gd name="connsiteY209" fmla="*/ 3577167 h 7799917"/>
                  <a:gd name="connsiteX210" fmla="*/ 7715250 w 8001000"/>
                  <a:gd name="connsiteY210" fmla="*/ 3513667 h 7799917"/>
                  <a:gd name="connsiteX211" fmla="*/ 7672916 w 8001000"/>
                  <a:gd name="connsiteY211" fmla="*/ 3429000 h 7799917"/>
                  <a:gd name="connsiteX212" fmla="*/ 7651750 w 8001000"/>
                  <a:gd name="connsiteY212" fmla="*/ 3227917 h 7799917"/>
                  <a:gd name="connsiteX213" fmla="*/ 7651750 w 8001000"/>
                  <a:gd name="connsiteY213" fmla="*/ 3069167 h 7799917"/>
                  <a:gd name="connsiteX214" fmla="*/ 7672916 w 8001000"/>
                  <a:gd name="connsiteY214" fmla="*/ 2963334 h 7799917"/>
                  <a:gd name="connsiteX215" fmla="*/ 7620000 w 8001000"/>
                  <a:gd name="connsiteY215" fmla="*/ 2783417 h 7799917"/>
                  <a:gd name="connsiteX216" fmla="*/ 7641166 w 8001000"/>
                  <a:gd name="connsiteY216" fmla="*/ 2656417 h 7799917"/>
                  <a:gd name="connsiteX217" fmla="*/ 7651750 w 8001000"/>
                  <a:gd name="connsiteY217" fmla="*/ 2614084 h 7799917"/>
                  <a:gd name="connsiteX218" fmla="*/ 7715250 w 8001000"/>
                  <a:gd name="connsiteY218" fmla="*/ 2550584 h 7799917"/>
                  <a:gd name="connsiteX219" fmla="*/ 7715250 w 8001000"/>
                  <a:gd name="connsiteY219" fmla="*/ 2550584 h 7799917"/>
                  <a:gd name="connsiteX220" fmla="*/ 7704666 w 8001000"/>
                  <a:gd name="connsiteY220" fmla="*/ 2338917 h 7799917"/>
                  <a:gd name="connsiteX221" fmla="*/ 7715250 w 8001000"/>
                  <a:gd name="connsiteY221" fmla="*/ 2254250 h 7799917"/>
                  <a:gd name="connsiteX222" fmla="*/ 7620000 w 8001000"/>
                  <a:gd name="connsiteY222" fmla="*/ 2254250 h 7799917"/>
                  <a:gd name="connsiteX223" fmla="*/ 7493000 w 8001000"/>
                  <a:gd name="connsiteY223" fmla="*/ 2275417 h 7799917"/>
                  <a:gd name="connsiteX224" fmla="*/ 7334250 w 8001000"/>
                  <a:gd name="connsiteY224" fmla="*/ 2180167 h 7799917"/>
                  <a:gd name="connsiteX225" fmla="*/ 7239000 w 8001000"/>
                  <a:gd name="connsiteY225" fmla="*/ 2169584 h 7799917"/>
                  <a:gd name="connsiteX226" fmla="*/ 7164916 w 8001000"/>
                  <a:gd name="connsiteY226" fmla="*/ 2095500 h 7799917"/>
                  <a:gd name="connsiteX227" fmla="*/ 7112000 w 8001000"/>
                  <a:gd name="connsiteY227" fmla="*/ 2042584 h 7799917"/>
                  <a:gd name="connsiteX228" fmla="*/ 7027333 w 8001000"/>
                  <a:gd name="connsiteY228" fmla="*/ 2000250 h 7799917"/>
                  <a:gd name="connsiteX229" fmla="*/ 6963833 w 8001000"/>
                  <a:gd name="connsiteY229" fmla="*/ 2063750 h 7799917"/>
                  <a:gd name="connsiteX230" fmla="*/ 6910916 w 8001000"/>
                  <a:gd name="connsiteY230" fmla="*/ 2084917 h 7799917"/>
                  <a:gd name="connsiteX231" fmla="*/ 6826250 w 8001000"/>
                  <a:gd name="connsiteY231" fmla="*/ 2074334 h 7799917"/>
                  <a:gd name="connsiteX232" fmla="*/ 6773333 w 8001000"/>
                  <a:gd name="connsiteY232" fmla="*/ 2042584 h 7799917"/>
                  <a:gd name="connsiteX233" fmla="*/ 6688666 w 8001000"/>
                  <a:gd name="connsiteY233" fmla="*/ 2095500 h 7799917"/>
                  <a:gd name="connsiteX234" fmla="*/ 6646333 w 8001000"/>
                  <a:gd name="connsiteY234" fmla="*/ 2106084 h 7799917"/>
                  <a:gd name="connsiteX235" fmla="*/ 6582833 w 8001000"/>
                  <a:gd name="connsiteY235" fmla="*/ 2053167 h 7799917"/>
                  <a:gd name="connsiteX236" fmla="*/ 6529916 w 8001000"/>
                  <a:gd name="connsiteY236" fmla="*/ 2095500 h 7799917"/>
                  <a:gd name="connsiteX237" fmla="*/ 6529916 w 8001000"/>
                  <a:gd name="connsiteY237" fmla="*/ 2095500 h 7799917"/>
                  <a:gd name="connsiteX238" fmla="*/ 6424083 w 8001000"/>
                  <a:gd name="connsiteY238" fmla="*/ 2169584 h 7799917"/>
                  <a:gd name="connsiteX239" fmla="*/ 6381750 w 8001000"/>
                  <a:gd name="connsiteY239" fmla="*/ 2211917 h 7799917"/>
                  <a:gd name="connsiteX240" fmla="*/ 6286500 w 8001000"/>
                  <a:gd name="connsiteY240" fmla="*/ 2169584 h 7799917"/>
                  <a:gd name="connsiteX241" fmla="*/ 6223000 w 8001000"/>
                  <a:gd name="connsiteY241" fmla="*/ 2137834 h 7799917"/>
                  <a:gd name="connsiteX242" fmla="*/ 6148916 w 8001000"/>
                  <a:gd name="connsiteY242" fmla="*/ 2042584 h 7799917"/>
                  <a:gd name="connsiteX243" fmla="*/ 6085416 w 8001000"/>
                  <a:gd name="connsiteY243" fmla="*/ 2084917 h 7799917"/>
                  <a:gd name="connsiteX244" fmla="*/ 6032500 w 8001000"/>
                  <a:gd name="connsiteY244" fmla="*/ 2042584 h 7799917"/>
                  <a:gd name="connsiteX245" fmla="*/ 5969000 w 8001000"/>
                  <a:gd name="connsiteY245" fmla="*/ 1989667 h 7799917"/>
                  <a:gd name="connsiteX246" fmla="*/ 5947833 w 8001000"/>
                  <a:gd name="connsiteY246" fmla="*/ 2074334 h 7799917"/>
                  <a:gd name="connsiteX247" fmla="*/ 5926666 w 8001000"/>
                  <a:gd name="connsiteY247" fmla="*/ 2148417 h 7799917"/>
                  <a:gd name="connsiteX248" fmla="*/ 5894916 w 8001000"/>
                  <a:gd name="connsiteY248" fmla="*/ 2201334 h 7799917"/>
                  <a:gd name="connsiteX249" fmla="*/ 5810250 w 8001000"/>
                  <a:gd name="connsiteY249" fmla="*/ 2137834 h 7799917"/>
                  <a:gd name="connsiteX250" fmla="*/ 5757333 w 8001000"/>
                  <a:gd name="connsiteY250" fmla="*/ 2063750 h 7799917"/>
                  <a:gd name="connsiteX251" fmla="*/ 5683250 w 8001000"/>
                  <a:gd name="connsiteY251" fmla="*/ 2063750 h 7799917"/>
                  <a:gd name="connsiteX252" fmla="*/ 4212166 w 8001000"/>
                  <a:gd name="connsiteY252" fmla="*/ 1598084 h 7799917"/>
                  <a:gd name="connsiteX253" fmla="*/ 4138083 w 8001000"/>
                  <a:gd name="connsiteY253" fmla="*/ 1502834 h 7799917"/>
                  <a:gd name="connsiteX254" fmla="*/ 4159250 w 8001000"/>
                  <a:gd name="connsiteY254" fmla="*/ 1037167 h 7799917"/>
                  <a:gd name="connsiteX255" fmla="*/ 4191000 w 8001000"/>
                  <a:gd name="connsiteY255" fmla="*/ 116417 h 7799917"/>
                  <a:gd name="connsiteX256" fmla="*/ 2487083 w 8001000"/>
                  <a:gd name="connsiteY256" fmla="*/ 0 h 7799917"/>
                  <a:gd name="connsiteX0" fmla="*/ 2487083 w 8001000"/>
                  <a:gd name="connsiteY0" fmla="*/ 0 h 7799917"/>
                  <a:gd name="connsiteX1" fmla="*/ 2222500 w 8001000"/>
                  <a:gd name="connsiteY1" fmla="*/ 3249084 h 7799917"/>
                  <a:gd name="connsiteX2" fmla="*/ 2190750 w 8001000"/>
                  <a:gd name="connsiteY2" fmla="*/ 3280834 h 7799917"/>
                  <a:gd name="connsiteX3" fmla="*/ 0 w 8001000"/>
                  <a:gd name="connsiteY3" fmla="*/ 3090334 h 7799917"/>
                  <a:gd name="connsiteX4" fmla="*/ 31750 w 8001000"/>
                  <a:gd name="connsiteY4" fmla="*/ 3206750 h 7799917"/>
                  <a:gd name="connsiteX5" fmla="*/ 148166 w 8001000"/>
                  <a:gd name="connsiteY5" fmla="*/ 3227917 h 7799917"/>
                  <a:gd name="connsiteX6" fmla="*/ 201083 w 8001000"/>
                  <a:gd name="connsiteY6" fmla="*/ 3323167 h 7799917"/>
                  <a:gd name="connsiteX7" fmla="*/ 222250 w 8001000"/>
                  <a:gd name="connsiteY7" fmla="*/ 3397250 h 7799917"/>
                  <a:gd name="connsiteX8" fmla="*/ 243416 w 8001000"/>
                  <a:gd name="connsiteY8" fmla="*/ 3450167 h 7799917"/>
                  <a:gd name="connsiteX9" fmla="*/ 243416 w 8001000"/>
                  <a:gd name="connsiteY9" fmla="*/ 3450167 h 7799917"/>
                  <a:gd name="connsiteX10" fmla="*/ 359833 w 8001000"/>
                  <a:gd name="connsiteY10" fmla="*/ 3460750 h 7799917"/>
                  <a:gd name="connsiteX11" fmla="*/ 433916 w 8001000"/>
                  <a:gd name="connsiteY11" fmla="*/ 3587750 h 7799917"/>
                  <a:gd name="connsiteX12" fmla="*/ 433916 w 8001000"/>
                  <a:gd name="connsiteY12" fmla="*/ 3587750 h 7799917"/>
                  <a:gd name="connsiteX13" fmla="*/ 539750 w 8001000"/>
                  <a:gd name="connsiteY13" fmla="*/ 3725334 h 7799917"/>
                  <a:gd name="connsiteX14" fmla="*/ 603250 w 8001000"/>
                  <a:gd name="connsiteY14" fmla="*/ 3757084 h 7799917"/>
                  <a:gd name="connsiteX15" fmla="*/ 666750 w 8001000"/>
                  <a:gd name="connsiteY15" fmla="*/ 3905250 h 7799917"/>
                  <a:gd name="connsiteX16" fmla="*/ 751416 w 8001000"/>
                  <a:gd name="connsiteY16" fmla="*/ 3947584 h 7799917"/>
                  <a:gd name="connsiteX17" fmla="*/ 804333 w 8001000"/>
                  <a:gd name="connsiteY17" fmla="*/ 3989917 h 7799917"/>
                  <a:gd name="connsiteX18" fmla="*/ 963083 w 8001000"/>
                  <a:gd name="connsiteY18" fmla="*/ 4138084 h 7799917"/>
                  <a:gd name="connsiteX19" fmla="*/ 1005416 w 8001000"/>
                  <a:gd name="connsiteY19" fmla="*/ 4191000 h 7799917"/>
                  <a:gd name="connsiteX20" fmla="*/ 1005416 w 8001000"/>
                  <a:gd name="connsiteY20" fmla="*/ 4275667 h 7799917"/>
                  <a:gd name="connsiteX21" fmla="*/ 1005416 w 8001000"/>
                  <a:gd name="connsiteY21" fmla="*/ 4349750 h 7799917"/>
                  <a:gd name="connsiteX22" fmla="*/ 1068916 w 8001000"/>
                  <a:gd name="connsiteY22" fmla="*/ 4413250 h 7799917"/>
                  <a:gd name="connsiteX23" fmla="*/ 1079500 w 8001000"/>
                  <a:gd name="connsiteY23" fmla="*/ 4529667 h 7799917"/>
                  <a:gd name="connsiteX24" fmla="*/ 1090083 w 8001000"/>
                  <a:gd name="connsiteY24" fmla="*/ 4656667 h 7799917"/>
                  <a:gd name="connsiteX25" fmla="*/ 1100666 w 8001000"/>
                  <a:gd name="connsiteY25" fmla="*/ 4762500 h 7799917"/>
                  <a:gd name="connsiteX26" fmla="*/ 1195916 w 8001000"/>
                  <a:gd name="connsiteY26" fmla="*/ 4857750 h 7799917"/>
                  <a:gd name="connsiteX27" fmla="*/ 1322916 w 8001000"/>
                  <a:gd name="connsiteY27" fmla="*/ 5016500 h 7799917"/>
                  <a:gd name="connsiteX28" fmla="*/ 1471083 w 8001000"/>
                  <a:gd name="connsiteY28" fmla="*/ 5132917 h 7799917"/>
                  <a:gd name="connsiteX29" fmla="*/ 1640416 w 8001000"/>
                  <a:gd name="connsiteY29" fmla="*/ 5164667 h 7799917"/>
                  <a:gd name="connsiteX30" fmla="*/ 1703916 w 8001000"/>
                  <a:gd name="connsiteY30" fmla="*/ 5259917 h 7799917"/>
                  <a:gd name="connsiteX31" fmla="*/ 1820333 w 8001000"/>
                  <a:gd name="connsiteY31" fmla="*/ 5281084 h 7799917"/>
                  <a:gd name="connsiteX32" fmla="*/ 1905000 w 8001000"/>
                  <a:gd name="connsiteY32" fmla="*/ 5386917 h 7799917"/>
                  <a:gd name="connsiteX33" fmla="*/ 2000250 w 8001000"/>
                  <a:gd name="connsiteY33" fmla="*/ 5344584 h 7799917"/>
                  <a:gd name="connsiteX34" fmla="*/ 2095500 w 8001000"/>
                  <a:gd name="connsiteY34" fmla="*/ 5270500 h 7799917"/>
                  <a:gd name="connsiteX35" fmla="*/ 2159000 w 8001000"/>
                  <a:gd name="connsiteY35" fmla="*/ 5217584 h 7799917"/>
                  <a:gd name="connsiteX36" fmla="*/ 2169583 w 8001000"/>
                  <a:gd name="connsiteY36" fmla="*/ 5101167 h 7799917"/>
                  <a:gd name="connsiteX37" fmla="*/ 2201333 w 8001000"/>
                  <a:gd name="connsiteY37" fmla="*/ 4984750 h 7799917"/>
                  <a:gd name="connsiteX38" fmla="*/ 2275416 w 8001000"/>
                  <a:gd name="connsiteY38" fmla="*/ 4910667 h 7799917"/>
                  <a:gd name="connsiteX39" fmla="*/ 2338916 w 8001000"/>
                  <a:gd name="connsiteY39" fmla="*/ 4857750 h 7799917"/>
                  <a:gd name="connsiteX40" fmla="*/ 2455333 w 8001000"/>
                  <a:gd name="connsiteY40" fmla="*/ 4857750 h 7799917"/>
                  <a:gd name="connsiteX41" fmla="*/ 2508250 w 8001000"/>
                  <a:gd name="connsiteY41" fmla="*/ 4794250 h 7799917"/>
                  <a:gd name="connsiteX42" fmla="*/ 2603500 w 8001000"/>
                  <a:gd name="connsiteY42" fmla="*/ 4804834 h 7799917"/>
                  <a:gd name="connsiteX43" fmla="*/ 2688166 w 8001000"/>
                  <a:gd name="connsiteY43" fmla="*/ 4878917 h 7799917"/>
                  <a:gd name="connsiteX44" fmla="*/ 2772833 w 8001000"/>
                  <a:gd name="connsiteY44" fmla="*/ 4847167 h 7799917"/>
                  <a:gd name="connsiteX45" fmla="*/ 2846916 w 8001000"/>
                  <a:gd name="connsiteY45" fmla="*/ 4878917 h 7799917"/>
                  <a:gd name="connsiteX46" fmla="*/ 2942166 w 8001000"/>
                  <a:gd name="connsiteY46" fmla="*/ 4878917 h 7799917"/>
                  <a:gd name="connsiteX47" fmla="*/ 3100916 w 8001000"/>
                  <a:gd name="connsiteY47" fmla="*/ 4878917 h 7799917"/>
                  <a:gd name="connsiteX48" fmla="*/ 3227916 w 8001000"/>
                  <a:gd name="connsiteY48" fmla="*/ 5016500 h 7799917"/>
                  <a:gd name="connsiteX49" fmla="*/ 3259666 w 8001000"/>
                  <a:gd name="connsiteY49" fmla="*/ 5048250 h 7799917"/>
                  <a:gd name="connsiteX50" fmla="*/ 3312583 w 8001000"/>
                  <a:gd name="connsiteY50" fmla="*/ 5122334 h 7799917"/>
                  <a:gd name="connsiteX51" fmla="*/ 3429000 w 8001000"/>
                  <a:gd name="connsiteY51" fmla="*/ 5207000 h 7799917"/>
                  <a:gd name="connsiteX52" fmla="*/ 3492500 w 8001000"/>
                  <a:gd name="connsiteY52" fmla="*/ 5334000 h 7799917"/>
                  <a:gd name="connsiteX53" fmla="*/ 3492500 w 8001000"/>
                  <a:gd name="connsiteY53" fmla="*/ 5334000 h 7799917"/>
                  <a:gd name="connsiteX54" fmla="*/ 3598333 w 8001000"/>
                  <a:gd name="connsiteY54" fmla="*/ 5429250 h 7799917"/>
                  <a:gd name="connsiteX55" fmla="*/ 3598333 w 8001000"/>
                  <a:gd name="connsiteY55" fmla="*/ 5503334 h 7799917"/>
                  <a:gd name="connsiteX56" fmla="*/ 3598333 w 8001000"/>
                  <a:gd name="connsiteY56" fmla="*/ 5577417 h 7799917"/>
                  <a:gd name="connsiteX57" fmla="*/ 3704166 w 8001000"/>
                  <a:gd name="connsiteY57" fmla="*/ 5715000 h 7799917"/>
                  <a:gd name="connsiteX58" fmla="*/ 3683000 w 8001000"/>
                  <a:gd name="connsiteY58" fmla="*/ 5757334 h 7799917"/>
                  <a:gd name="connsiteX59" fmla="*/ 3746500 w 8001000"/>
                  <a:gd name="connsiteY59" fmla="*/ 5820834 h 7799917"/>
                  <a:gd name="connsiteX60" fmla="*/ 3778250 w 8001000"/>
                  <a:gd name="connsiteY60" fmla="*/ 5873750 h 7799917"/>
                  <a:gd name="connsiteX61" fmla="*/ 3757083 w 8001000"/>
                  <a:gd name="connsiteY61" fmla="*/ 5958417 h 7799917"/>
                  <a:gd name="connsiteX62" fmla="*/ 3778250 w 8001000"/>
                  <a:gd name="connsiteY62" fmla="*/ 6000750 h 7799917"/>
                  <a:gd name="connsiteX63" fmla="*/ 3852333 w 8001000"/>
                  <a:gd name="connsiteY63" fmla="*/ 6074834 h 7799917"/>
                  <a:gd name="connsiteX64" fmla="*/ 3915833 w 8001000"/>
                  <a:gd name="connsiteY64" fmla="*/ 6096000 h 7799917"/>
                  <a:gd name="connsiteX65" fmla="*/ 3989916 w 8001000"/>
                  <a:gd name="connsiteY65" fmla="*/ 6286500 h 7799917"/>
                  <a:gd name="connsiteX66" fmla="*/ 4085166 w 8001000"/>
                  <a:gd name="connsiteY66" fmla="*/ 6350000 h 7799917"/>
                  <a:gd name="connsiteX67" fmla="*/ 4116916 w 8001000"/>
                  <a:gd name="connsiteY67" fmla="*/ 6477000 h 7799917"/>
                  <a:gd name="connsiteX68" fmla="*/ 4222750 w 8001000"/>
                  <a:gd name="connsiteY68" fmla="*/ 6508750 h 7799917"/>
                  <a:gd name="connsiteX69" fmla="*/ 4296833 w 8001000"/>
                  <a:gd name="connsiteY69" fmla="*/ 6614584 h 7799917"/>
                  <a:gd name="connsiteX70" fmla="*/ 4296833 w 8001000"/>
                  <a:gd name="connsiteY70" fmla="*/ 6720417 h 7799917"/>
                  <a:gd name="connsiteX71" fmla="*/ 4296833 w 8001000"/>
                  <a:gd name="connsiteY71" fmla="*/ 6720417 h 7799917"/>
                  <a:gd name="connsiteX72" fmla="*/ 4339166 w 8001000"/>
                  <a:gd name="connsiteY72" fmla="*/ 6794500 h 7799917"/>
                  <a:gd name="connsiteX73" fmla="*/ 4318000 w 8001000"/>
                  <a:gd name="connsiteY73" fmla="*/ 6868584 h 7799917"/>
                  <a:gd name="connsiteX74" fmla="*/ 4307416 w 8001000"/>
                  <a:gd name="connsiteY74" fmla="*/ 6942667 h 7799917"/>
                  <a:gd name="connsiteX75" fmla="*/ 4370916 w 8001000"/>
                  <a:gd name="connsiteY75" fmla="*/ 7027334 h 7799917"/>
                  <a:gd name="connsiteX76" fmla="*/ 4445000 w 8001000"/>
                  <a:gd name="connsiteY76" fmla="*/ 7080250 h 7799917"/>
                  <a:gd name="connsiteX77" fmla="*/ 4476750 w 8001000"/>
                  <a:gd name="connsiteY77" fmla="*/ 7207250 h 7799917"/>
                  <a:gd name="connsiteX78" fmla="*/ 4476750 w 8001000"/>
                  <a:gd name="connsiteY78" fmla="*/ 7291917 h 7799917"/>
                  <a:gd name="connsiteX79" fmla="*/ 4550833 w 8001000"/>
                  <a:gd name="connsiteY79" fmla="*/ 7366000 h 7799917"/>
                  <a:gd name="connsiteX80" fmla="*/ 4550833 w 8001000"/>
                  <a:gd name="connsiteY80" fmla="*/ 7366000 h 7799917"/>
                  <a:gd name="connsiteX81" fmla="*/ 4550833 w 8001000"/>
                  <a:gd name="connsiteY81" fmla="*/ 7366000 h 7799917"/>
                  <a:gd name="connsiteX82" fmla="*/ 4699000 w 8001000"/>
                  <a:gd name="connsiteY82" fmla="*/ 7418917 h 7799917"/>
                  <a:gd name="connsiteX83" fmla="*/ 4762500 w 8001000"/>
                  <a:gd name="connsiteY83" fmla="*/ 7514167 h 7799917"/>
                  <a:gd name="connsiteX84" fmla="*/ 4868333 w 8001000"/>
                  <a:gd name="connsiteY84" fmla="*/ 7524750 h 7799917"/>
                  <a:gd name="connsiteX85" fmla="*/ 4953000 w 8001000"/>
                  <a:gd name="connsiteY85" fmla="*/ 7545917 h 7799917"/>
                  <a:gd name="connsiteX86" fmla="*/ 5037666 w 8001000"/>
                  <a:gd name="connsiteY86" fmla="*/ 7641167 h 7799917"/>
                  <a:gd name="connsiteX87" fmla="*/ 5164666 w 8001000"/>
                  <a:gd name="connsiteY87" fmla="*/ 7694084 h 7799917"/>
                  <a:gd name="connsiteX88" fmla="*/ 5207000 w 8001000"/>
                  <a:gd name="connsiteY88" fmla="*/ 7641167 h 7799917"/>
                  <a:gd name="connsiteX89" fmla="*/ 5291666 w 8001000"/>
                  <a:gd name="connsiteY89" fmla="*/ 7641167 h 7799917"/>
                  <a:gd name="connsiteX90" fmla="*/ 5376333 w 8001000"/>
                  <a:gd name="connsiteY90" fmla="*/ 7672917 h 7799917"/>
                  <a:gd name="connsiteX91" fmla="*/ 5461000 w 8001000"/>
                  <a:gd name="connsiteY91" fmla="*/ 7704667 h 7799917"/>
                  <a:gd name="connsiteX92" fmla="*/ 5461000 w 8001000"/>
                  <a:gd name="connsiteY92" fmla="*/ 7704667 h 7799917"/>
                  <a:gd name="connsiteX93" fmla="*/ 5598583 w 8001000"/>
                  <a:gd name="connsiteY93" fmla="*/ 7799917 h 7799917"/>
                  <a:gd name="connsiteX94" fmla="*/ 5640916 w 8001000"/>
                  <a:gd name="connsiteY94" fmla="*/ 7747000 h 7799917"/>
                  <a:gd name="connsiteX95" fmla="*/ 5683250 w 8001000"/>
                  <a:gd name="connsiteY95" fmla="*/ 7683500 h 7799917"/>
                  <a:gd name="connsiteX96" fmla="*/ 5630333 w 8001000"/>
                  <a:gd name="connsiteY96" fmla="*/ 7588250 h 7799917"/>
                  <a:gd name="connsiteX97" fmla="*/ 5588000 w 8001000"/>
                  <a:gd name="connsiteY97" fmla="*/ 7514167 h 7799917"/>
                  <a:gd name="connsiteX98" fmla="*/ 5513916 w 8001000"/>
                  <a:gd name="connsiteY98" fmla="*/ 7461250 h 7799917"/>
                  <a:gd name="connsiteX99" fmla="*/ 5566833 w 8001000"/>
                  <a:gd name="connsiteY99" fmla="*/ 7313084 h 7799917"/>
                  <a:gd name="connsiteX100" fmla="*/ 5535083 w 8001000"/>
                  <a:gd name="connsiteY100" fmla="*/ 7196667 h 7799917"/>
                  <a:gd name="connsiteX101" fmla="*/ 5482166 w 8001000"/>
                  <a:gd name="connsiteY101" fmla="*/ 7080250 h 7799917"/>
                  <a:gd name="connsiteX102" fmla="*/ 5513916 w 8001000"/>
                  <a:gd name="connsiteY102" fmla="*/ 6985000 h 7799917"/>
                  <a:gd name="connsiteX103" fmla="*/ 5566833 w 8001000"/>
                  <a:gd name="connsiteY103" fmla="*/ 6953250 h 7799917"/>
                  <a:gd name="connsiteX104" fmla="*/ 5535083 w 8001000"/>
                  <a:gd name="connsiteY104" fmla="*/ 6868584 h 7799917"/>
                  <a:gd name="connsiteX105" fmla="*/ 5439833 w 8001000"/>
                  <a:gd name="connsiteY105" fmla="*/ 6858000 h 7799917"/>
                  <a:gd name="connsiteX106" fmla="*/ 5355166 w 8001000"/>
                  <a:gd name="connsiteY106" fmla="*/ 6858000 h 7799917"/>
                  <a:gd name="connsiteX107" fmla="*/ 5376333 w 8001000"/>
                  <a:gd name="connsiteY107" fmla="*/ 6773334 h 7799917"/>
                  <a:gd name="connsiteX108" fmla="*/ 5376333 w 8001000"/>
                  <a:gd name="connsiteY108" fmla="*/ 6709834 h 7799917"/>
                  <a:gd name="connsiteX109" fmla="*/ 5334000 w 8001000"/>
                  <a:gd name="connsiteY109" fmla="*/ 6656917 h 7799917"/>
                  <a:gd name="connsiteX110" fmla="*/ 5386916 w 8001000"/>
                  <a:gd name="connsiteY110" fmla="*/ 6646334 h 7799917"/>
                  <a:gd name="connsiteX111" fmla="*/ 5471583 w 8001000"/>
                  <a:gd name="connsiteY111" fmla="*/ 6699250 h 7799917"/>
                  <a:gd name="connsiteX112" fmla="*/ 5492750 w 8001000"/>
                  <a:gd name="connsiteY112" fmla="*/ 6709834 h 7799917"/>
                  <a:gd name="connsiteX113" fmla="*/ 5492750 w 8001000"/>
                  <a:gd name="connsiteY113" fmla="*/ 6709834 h 7799917"/>
                  <a:gd name="connsiteX114" fmla="*/ 5503333 w 8001000"/>
                  <a:gd name="connsiteY114" fmla="*/ 6604000 h 7799917"/>
                  <a:gd name="connsiteX115" fmla="*/ 5566833 w 8001000"/>
                  <a:gd name="connsiteY115" fmla="*/ 6604000 h 7799917"/>
                  <a:gd name="connsiteX116" fmla="*/ 5566833 w 8001000"/>
                  <a:gd name="connsiteY116" fmla="*/ 6688667 h 7799917"/>
                  <a:gd name="connsiteX117" fmla="*/ 5566833 w 8001000"/>
                  <a:gd name="connsiteY117" fmla="*/ 6688667 h 7799917"/>
                  <a:gd name="connsiteX118" fmla="*/ 5662083 w 8001000"/>
                  <a:gd name="connsiteY118" fmla="*/ 6604000 h 7799917"/>
                  <a:gd name="connsiteX119" fmla="*/ 5651500 w 8001000"/>
                  <a:gd name="connsiteY119" fmla="*/ 6498167 h 7799917"/>
                  <a:gd name="connsiteX120" fmla="*/ 5566833 w 8001000"/>
                  <a:gd name="connsiteY120" fmla="*/ 6455834 h 7799917"/>
                  <a:gd name="connsiteX121" fmla="*/ 5492750 w 8001000"/>
                  <a:gd name="connsiteY121" fmla="*/ 6413500 h 7799917"/>
                  <a:gd name="connsiteX122" fmla="*/ 5545666 w 8001000"/>
                  <a:gd name="connsiteY122" fmla="*/ 6371167 h 7799917"/>
                  <a:gd name="connsiteX123" fmla="*/ 5683250 w 8001000"/>
                  <a:gd name="connsiteY123" fmla="*/ 6371167 h 7799917"/>
                  <a:gd name="connsiteX124" fmla="*/ 5778500 w 8001000"/>
                  <a:gd name="connsiteY124" fmla="*/ 6371167 h 7799917"/>
                  <a:gd name="connsiteX125" fmla="*/ 5799666 w 8001000"/>
                  <a:gd name="connsiteY125" fmla="*/ 6307667 h 7799917"/>
                  <a:gd name="connsiteX126" fmla="*/ 5704416 w 8001000"/>
                  <a:gd name="connsiteY126" fmla="*/ 6297084 h 7799917"/>
                  <a:gd name="connsiteX127" fmla="*/ 5704416 w 8001000"/>
                  <a:gd name="connsiteY127" fmla="*/ 6223000 h 7799917"/>
                  <a:gd name="connsiteX128" fmla="*/ 5757333 w 8001000"/>
                  <a:gd name="connsiteY128" fmla="*/ 6191250 h 7799917"/>
                  <a:gd name="connsiteX129" fmla="*/ 5820833 w 8001000"/>
                  <a:gd name="connsiteY129" fmla="*/ 6159500 h 7799917"/>
                  <a:gd name="connsiteX130" fmla="*/ 5905500 w 8001000"/>
                  <a:gd name="connsiteY130" fmla="*/ 6138334 h 7799917"/>
                  <a:gd name="connsiteX131" fmla="*/ 5969000 w 8001000"/>
                  <a:gd name="connsiteY131" fmla="*/ 6127750 h 7799917"/>
                  <a:gd name="connsiteX132" fmla="*/ 5969000 w 8001000"/>
                  <a:gd name="connsiteY132" fmla="*/ 6127750 h 7799917"/>
                  <a:gd name="connsiteX133" fmla="*/ 6053666 w 8001000"/>
                  <a:gd name="connsiteY133" fmla="*/ 6106584 h 7799917"/>
                  <a:gd name="connsiteX134" fmla="*/ 6000750 w 8001000"/>
                  <a:gd name="connsiteY134" fmla="*/ 6064250 h 7799917"/>
                  <a:gd name="connsiteX135" fmla="*/ 5969000 w 8001000"/>
                  <a:gd name="connsiteY135" fmla="*/ 6021917 h 7799917"/>
                  <a:gd name="connsiteX136" fmla="*/ 6032500 w 8001000"/>
                  <a:gd name="connsiteY136" fmla="*/ 5947834 h 7799917"/>
                  <a:gd name="connsiteX137" fmla="*/ 6096000 w 8001000"/>
                  <a:gd name="connsiteY137" fmla="*/ 5937250 h 7799917"/>
                  <a:gd name="connsiteX138" fmla="*/ 6127750 w 8001000"/>
                  <a:gd name="connsiteY138" fmla="*/ 5990167 h 7799917"/>
                  <a:gd name="connsiteX139" fmla="*/ 6127750 w 8001000"/>
                  <a:gd name="connsiteY139" fmla="*/ 5990167 h 7799917"/>
                  <a:gd name="connsiteX140" fmla="*/ 6170083 w 8001000"/>
                  <a:gd name="connsiteY140" fmla="*/ 5926667 h 7799917"/>
                  <a:gd name="connsiteX141" fmla="*/ 6148916 w 8001000"/>
                  <a:gd name="connsiteY141" fmla="*/ 5884334 h 7799917"/>
                  <a:gd name="connsiteX142" fmla="*/ 6106583 w 8001000"/>
                  <a:gd name="connsiteY142" fmla="*/ 5831417 h 7799917"/>
                  <a:gd name="connsiteX143" fmla="*/ 6117166 w 8001000"/>
                  <a:gd name="connsiteY143" fmla="*/ 5746750 h 7799917"/>
                  <a:gd name="connsiteX144" fmla="*/ 6170083 w 8001000"/>
                  <a:gd name="connsiteY144" fmla="*/ 5693834 h 7799917"/>
                  <a:gd name="connsiteX145" fmla="*/ 6223000 w 8001000"/>
                  <a:gd name="connsiteY145" fmla="*/ 5715000 h 7799917"/>
                  <a:gd name="connsiteX146" fmla="*/ 6191250 w 8001000"/>
                  <a:gd name="connsiteY146" fmla="*/ 5778500 h 7799917"/>
                  <a:gd name="connsiteX147" fmla="*/ 6201833 w 8001000"/>
                  <a:gd name="connsiteY147" fmla="*/ 5852584 h 7799917"/>
                  <a:gd name="connsiteX148" fmla="*/ 6286500 w 8001000"/>
                  <a:gd name="connsiteY148" fmla="*/ 5810250 h 7799917"/>
                  <a:gd name="connsiteX149" fmla="*/ 6297083 w 8001000"/>
                  <a:gd name="connsiteY149" fmla="*/ 5757334 h 7799917"/>
                  <a:gd name="connsiteX150" fmla="*/ 6318250 w 8001000"/>
                  <a:gd name="connsiteY150" fmla="*/ 5789084 h 7799917"/>
                  <a:gd name="connsiteX151" fmla="*/ 6318250 w 8001000"/>
                  <a:gd name="connsiteY151" fmla="*/ 5789084 h 7799917"/>
                  <a:gd name="connsiteX152" fmla="*/ 6413500 w 8001000"/>
                  <a:gd name="connsiteY152" fmla="*/ 5767917 h 7799917"/>
                  <a:gd name="connsiteX153" fmla="*/ 6413500 w 8001000"/>
                  <a:gd name="connsiteY153" fmla="*/ 5767917 h 7799917"/>
                  <a:gd name="connsiteX154" fmla="*/ 6487583 w 8001000"/>
                  <a:gd name="connsiteY154" fmla="*/ 5736167 h 7799917"/>
                  <a:gd name="connsiteX155" fmla="*/ 6445250 w 8001000"/>
                  <a:gd name="connsiteY155" fmla="*/ 5820834 h 7799917"/>
                  <a:gd name="connsiteX156" fmla="*/ 6445250 w 8001000"/>
                  <a:gd name="connsiteY156" fmla="*/ 5863167 h 7799917"/>
                  <a:gd name="connsiteX157" fmla="*/ 6529916 w 8001000"/>
                  <a:gd name="connsiteY157" fmla="*/ 5799667 h 7799917"/>
                  <a:gd name="connsiteX158" fmla="*/ 6582833 w 8001000"/>
                  <a:gd name="connsiteY158" fmla="*/ 5757334 h 7799917"/>
                  <a:gd name="connsiteX159" fmla="*/ 6656916 w 8001000"/>
                  <a:gd name="connsiteY159" fmla="*/ 5736167 h 7799917"/>
                  <a:gd name="connsiteX160" fmla="*/ 6773333 w 8001000"/>
                  <a:gd name="connsiteY160" fmla="*/ 5736167 h 7799917"/>
                  <a:gd name="connsiteX161" fmla="*/ 6879166 w 8001000"/>
                  <a:gd name="connsiteY161" fmla="*/ 5693834 h 7799917"/>
                  <a:gd name="connsiteX162" fmla="*/ 6974416 w 8001000"/>
                  <a:gd name="connsiteY162" fmla="*/ 5598584 h 7799917"/>
                  <a:gd name="connsiteX163" fmla="*/ 7016750 w 8001000"/>
                  <a:gd name="connsiteY163" fmla="*/ 5513917 h 7799917"/>
                  <a:gd name="connsiteX164" fmla="*/ 6974416 w 8001000"/>
                  <a:gd name="connsiteY164" fmla="*/ 5513917 h 7799917"/>
                  <a:gd name="connsiteX165" fmla="*/ 6995583 w 8001000"/>
                  <a:gd name="connsiteY165" fmla="*/ 5482167 h 7799917"/>
                  <a:gd name="connsiteX166" fmla="*/ 7112000 w 8001000"/>
                  <a:gd name="connsiteY166" fmla="*/ 5397500 h 7799917"/>
                  <a:gd name="connsiteX167" fmla="*/ 7217833 w 8001000"/>
                  <a:gd name="connsiteY167" fmla="*/ 5344584 h 7799917"/>
                  <a:gd name="connsiteX168" fmla="*/ 7207250 w 8001000"/>
                  <a:gd name="connsiteY168" fmla="*/ 5259917 h 7799917"/>
                  <a:gd name="connsiteX169" fmla="*/ 7175500 w 8001000"/>
                  <a:gd name="connsiteY169" fmla="*/ 5164667 h 7799917"/>
                  <a:gd name="connsiteX170" fmla="*/ 7143750 w 8001000"/>
                  <a:gd name="connsiteY170" fmla="*/ 5090584 h 7799917"/>
                  <a:gd name="connsiteX171" fmla="*/ 7080250 w 8001000"/>
                  <a:gd name="connsiteY171" fmla="*/ 5027084 h 7799917"/>
                  <a:gd name="connsiteX172" fmla="*/ 7090833 w 8001000"/>
                  <a:gd name="connsiteY172" fmla="*/ 4974167 h 7799917"/>
                  <a:gd name="connsiteX173" fmla="*/ 7143750 w 8001000"/>
                  <a:gd name="connsiteY173" fmla="*/ 4963584 h 7799917"/>
                  <a:gd name="connsiteX174" fmla="*/ 7186083 w 8001000"/>
                  <a:gd name="connsiteY174" fmla="*/ 5037667 h 7799917"/>
                  <a:gd name="connsiteX175" fmla="*/ 7239000 w 8001000"/>
                  <a:gd name="connsiteY175" fmla="*/ 5069417 h 7799917"/>
                  <a:gd name="connsiteX176" fmla="*/ 7260166 w 8001000"/>
                  <a:gd name="connsiteY176" fmla="*/ 5005917 h 7799917"/>
                  <a:gd name="connsiteX177" fmla="*/ 7355416 w 8001000"/>
                  <a:gd name="connsiteY177" fmla="*/ 4974167 h 7799917"/>
                  <a:gd name="connsiteX178" fmla="*/ 7397750 w 8001000"/>
                  <a:gd name="connsiteY178" fmla="*/ 4984750 h 7799917"/>
                  <a:gd name="connsiteX179" fmla="*/ 7397750 w 8001000"/>
                  <a:gd name="connsiteY179" fmla="*/ 4984750 h 7799917"/>
                  <a:gd name="connsiteX180" fmla="*/ 7429500 w 8001000"/>
                  <a:gd name="connsiteY180" fmla="*/ 5111750 h 7799917"/>
                  <a:gd name="connsiteX181" fmla="*/ 7397750 w 8001000"/>
                  <a:gd name="connsiteY181" fmla="*/ 5175250 h 7799917"/>
                  <a:gd name="connsiteX182" fmla="*/ 7397750 w 8001000"/>
                  <a:gd name="connsiteY182" fmla="*/ 5175250 h 7799917"/>
                  <a:gd name="connsiteX183" fmla="*/ 7482416 w 8001000"/>
                  <a:gd name="connsiteY183" fmla="*/ 5154084 h 7799917"/>
                  <a:gd name="connsiteX184" fmla="*/ 7535333 w 8001000"/>
                  <a:gd name="connsiteY184" fmla="*/ 5164667 h 7799917"/>
                  <a:gd name="connsiteX185" fmla="*/ 7630583 w 8001000"/>
                  <a:gd name="connsiteY185" fmla="*/ 5143500 h 7799917"/>
                  <a:gd name="connsiteX186" fmla="*/ 7694083 w 8001000"/>
                  <a:gd name="connsiteY186" fmla="*/ 5069417 h 7799917"/>
                  <a:gd name="connsiteX187" fmla="*/ 7694083 w 8001000"/>
                  <a:gd name="connsiteY187" fmla="*/ 5069417 h 7799917"/>
                  <a:gd name="connsiteX188" fmla="*/ 7831666 w 8001000"/>
                  <a:gd name="connsiteY188" fmla="*/ 5080000 h 7799917"/>
                  <a:gd name="connsiteX189" fmla="*/ 7905750 w 8001000"/>
                  <a:gd name="connsiteY189" fmla="*/ 5069417 h 7799917"/>
                  <a:gd name="connsiteX190" fmla="*/ 7821083 w 8001000"/>
                  <a:gd name="connsiteY190" fmla="*/ 5005917 h 7799917"/>
                  <a:gd name="connsiteX191" fmla="*/ 7768166 w 8001000"/>
                  <a:gd name="connsiteY191" fmla="*/ 4942417 h 7799917"/>
                  <a:gd name="connsiteX192" fmla="*/ 7831666 w 8001000"/>
                  <a:gd name="connsiteY192" fmla="*/ 4868334 h 7799917"/>
                  <a:gd name="connsiteX193" fmla="*/ 7884583 w 8001000"/>
                  <a:gd name="connsiteY193" fmla="*/ 4804834 h 7799917"/>
                  <a:gd name="connsiteX194" fmla="*/ 7895166 w 8001000"/>
                  <a:gd name="connsiteY194" fmla="*/ 4699000 h 7799917"/>
                  <a:gd name="connsiteX195" fmla="*/ 7874000 w 8001000"/>
                  <a:gd name="connsiteY195" fmla="*/ 4624917 h 7799917"/>
                  <a:gd name="connsiteX196" fmla="*/ 7863416 w 8001000"/>
                  <a:gd name="connsiteY196" fmla="*/ 4603750 h 7799917"/>
                  <a:gd name="connsiteX197" fmla="*/ 7884583 w 8001000"/>
                  <a:gd name="connsiteY197" fmla="*/ 4519084 h 7799917"/>
                  <a:gd name="connsiteX198" fmla="*/ 7884583 w 8001000"/>
                  <a:gd name="connsiteY198" fmla="*/ 4455584 h 7799917"/>
                  <a:gd name="connsiteX199" fmla="*/ 7842250 w 8001000"/>
                  <a:gd name="connsiteY199" fmla="*/ 4413250 h 7799917"/>
                  <a:gd name="connsiteX200" fmla="*/ 7948083 w 8001000"/>
                  <a:gd name="connsiteY200" fmla="*/ 4318000 h 7799917"/>
                  <a:gd name="connsiteX201" fmla="*/ 8001000 w 8001000"/>
                  <a:gd name="connsiteY201" fmla="*/ 4233334 h 7799917"/>
                  <a:gd name="connsiteX202" fmla="*/ 7979833 w 8001000"/>
                  <a:gd name="connsiteY202" fmla="*/ 4095750 h 7799917"/>
                  <a:gd name="connsiteX203" fmla="*/ 7958666 w 8001000"/>
                  <a:gd name="connsiteY203" fmla="*/ 4011084 h 7799917"/>
                  <a:gd name="connsiteX204" fmla="*/ 7958666 w 8001000"/>
                  <a:gd name="connsiteY204" fmla="*/ 3947584 h 7799917"/>
                  <a:gd name="connsiteX205" fmla="*/ 7895166 w 8001000"/>
                  <a:gd name="connsiteY205" fmla="*/ 3873500 h 7799917"/>
                  <a:gd name="connsiteX206" fmla="*/ 7852833 w 8001000"/>
                  <a:gd name="connsiteY206" fmla="*/ 3810000 h 7799917"/>
                  <a:gd name="connsiteX207" fmla="*/ 7768166 w 8001000"/>
                  <a:gd name="connsiteY207" fmla="*/ 3725334 h 7799917"/>
                  <a:gd name="connsiteX208" fmla="*/ 7778750 w 8001000"/>
                  <a:gd name="connsiteY208" fmla="*/ 3630084 h 7799917"/>
                  <a:gd name="connsiteX209" fmla="*/ 7810500 w 8001000"/>
                  <a:gd name="connsiteY209" fmla="*/ 3577167 h 7799917"/>
                  <a:gd name="connsiteX210" fmla="*/ 7715250 w 8001000"/>
                  <a:gd name="connsiteY210" fmla="*/ 3513667 h 7799917"/>
                  <a:gd name="connsiteX211" fmla="*/ 7672916 w 8001000"/>
                  <a:gd name="connsiteY211" fmla="*/ 3429000 h 7799917"/>
                  <a:gd name="connsiteX212" fmla="*/ 7651750 w 8001000"/>
                  <a:gd name="connsiteY212" fmla="*/ 3227917 h 7799917"/>
                  <a:gd name="connsiteX213" fmla="*/ 7651750 w 8001000"/>
                  <a:gd name="connsiteY213" fmla="*/ 3069167 h 7799917"/>
                  <a:gd name="connsiteX214" fmla="*/ 7672916 w 8001000"/>
                  <a:gd name="connsiteY214" fmla="*/ 2963334 h 7799917"/>
                  <a:gd name="connsiteX215" fmla="*/ 7620000 w 8001000"/>
                  <a:gd name="connsiteY215" fmla="*/ 2783417 h 7799917"/>
                  <a:gd name="connsiteX216" fmla="*/ 7641166 w 8001000"/>
                  <a:gd name="connsiteY216" fmla="*/ 2656417 h 7799917"/>
                  <a:gd name="connsiteX217" fmla="*/ 7651750 w 8001000"/>
                  <a:gd name="connsiteY217" fmla="*/ 2614084 h 7799917"/>
                  <a:gd name="connsiteX218" fmla="*/ 7715250 w 8001000"/>
                  <a:gd name="connsiteY218" fmla="*/ 2550584 h 7799917"/>
                  <a:gd name="connsiteX219" fmla="*/ 7715250 w 8001000"/>
                  <a:gd name="connsiteY219" fmla="*/ 2550584 h 7799917"/>
                  <a:gd name="connsiteX220" fmla="*/ 7704666 w 8001000"/>
                  <a:gd name="connsiteY220" fmla="*/ 2338917 h 7799917"/>
                  <a:gd name="connsiteX221" fmla="*/ 7715250 w 8001000"/>
                  <a:gd name="connsiteY221" fmla="*/ 2254250 h 7799917"/>
                  <a:gd name="connsiteX222" fmla="*/ 7620000 w 8001000"/>
                  <a:gd name="connsiteY222" fmla="*/ 2254250 h 7799917"/>
                  <a:gd name="connsiteX223" fmla="*/ 7493000 w 8001000"/>
                  <a:gd name="connsiteY223" fmla="*/ 2275417 h 7799917"/>
                  <a:gd name="connsiteX224" fmla="*/ 7334250 w 8001000"/>
                  <a:gd name="connsiteY224" fmla="*/ 2180167 h 7799917"/>
                  <a:gd name="connsiteX225" fmla="*/ 7239000 w 8001000"/>
                  <a:gd name="connsiteY225" fmla="*/ 2169584 h 7799917"/>
                  <a:gd name="connsiteX226" fmla="*/ 7164916 w 8001000"/>
                  <a:gd name="connsiteY226" fmla="*/ 2095500 h 7799917"/>
                  <a:gd name="connsiteX227" fmla="*/ 7112000 w 8001000"/>
                  <a:gd name="connsiteY227" fmla="*/ 2042584 h 7799917"/>
                  <a:gd name="connsiteX228" fmla="*/ 7027333 w 8001000"/>
                  <a:gd name="connsiteY228" fmla="*/ 2000250 h 7799917"/>
                  <a:gd name="connsiteX229" fmla="*/ 6963833 w 8001000"/>
                  <a:gd name="connsiteY229" fmla="*/ 2063750 h 7799917"/>
                  <a:gd name="connsiteX230" fmla="*/ 6910916 w 8001000"/>
                  <a:gd name="connsiteY230" fmla="*/ 2084917 h 7799917"/>
                  <a:gd name="connsiteX231" fmla="*/ 6826250 w 8001000"/>
                  <a:gd name="connsiteY231" fmla="*/ 2074334 h 7799917"/>
                  <a:gd name="connsiteX232" fmla="*/ 6773333 w 8001000"/>
                  <a:gd name="connsiteY232" fmla="*/ 2042584 h 7799917"/>
                  <a:gd name="connsiteX233" fmla="*/ 6688666 w 8001000"/>
                  <a:gd name="connsiteY233" fmla="*/ 2095500 h 7799917"/>
                  <a:gd name="connsiteX234" fmla="*/ 6646333 w 8001000"/>
                  <a:gd name="connsiteY234" fmla="*/ 2106084 h 7799917"/>
                  <a:gd name="connsiteX235" fmla="*/ 6582833 w 8001000"/>
                  <a:gd name="connsiteY235" fmla="*/ 2053167 h 7799917"/>
                  <a:gd name="connsiteX236" fmla="*/ 6529916 w 8001000"/>
                  <a:gd name="connsiteY236" fmla="*/ 2095500 h 7799917"/>
                  <a:gd name="connsiteX237" fmla="*/ 6529916 w 8001000"/>
                  <a:gd name="connsiteY237" fmla="*/ 2095500 h 7799917"/>
                  <a:gd name="connsiteX238" fmla="*/ 6424083 w 8001000"/>
                  <a:gd name="connsiteY238" fmla="*/ 2169584 h 7799917"/>
                  <a:gd name="connsiteX239" fmla="*/ 6381750 w 8001000"/>
                  <a:gd name="connsiteY239" fmla="*/ 2211917 h 7799917"/>
                  <a:gd name="connsiteX240" fmla="*/ 6286500 w 8001000"/>
                  <a:gd name="connsiteY240" fmla="*/ 2169584 h 7799917"/>
                  <a:gd name="connsiteX241" fmla="*/ 6223000 w 8001000"/>
                  <a:gd name="connsiteY241" fmla="*/ 2137834 h 7799917"/>
                  <a:gd name="connsiteX242" fmla="*/ 6148916 w 8001000"/>
                  <a:gd name="connsiteY242" fmla="*/ 2042584 h 7799917"/>
                  <a:gd name="connsiteX243" fmla="*/ 6085416 w 8001000"/>
                  <a:gd name="connsiteY243" fmla="*/ 2084917 h 7799917"/>
                  <a:gd name="connsiteX244" fmla="*/ 6032500 w 8001000"/>
                  <a:gd name="connsiteY244" fmla="*/ 2042584 h 7799917"/>
                  <a:gd name="connsiteX245" fmla="*/ 5969000 w 8001000"/>
                  <a:gd name="connsiteY245" fmla="*/ 1989667 h 7799917"/>
                  <a:gd name="connsiteX246" fmla="*/ 5947833 w 8001000"/>
                  <a:gd name="connsiteY246" fmla="*/ 2074334 h 7799917"/>
                  <a:gd name="connsiteX247" fmla="*/ 5926666 w 8001000"/>
                  <a:gd name="connsiteY247" fmla="*/ 2148417 h 7799917"/>
                  <a:gd name="connsiteX248" fmla="*/ 5894916 w 8001000"/>
                  <a:gd name="connsiteY248" fmla="*/ 2201334 h 7799917"/>
                  <a:gd name="connsiteX249" fmla="*/ 5810250 w 8001000"/>
                  <a:gd name="connsiteY249" fmla="*/ 2137834 h 7799917"/>
                  <a:gd name="connsiteX250" fmla="*/ 5757333 w 8001000"/>
                  <a:gd name="connsiteY250" fmla="*/ 2063750 h 7799917"/>
                  <a:gd name="connsiteX251" fmla="*/ 5683250 w 8001000"/>
                  <a:gd name="connsiteY251" fmla="*/ 2063750 h 7799917"/>
                  <a:gd name="connsiteX252" fmla="*/ 4339166 w 8001000"/>
                  <a:gd name="connsiteY252" fmla="*/ 1608667 h 7799917"/>
                  <a:gd name="connsiteX253" fmla="*/ 4212166 w 8001000"/>
                  <a:gd name="connsiteY253" fmla="*/ 1598084 h 7799917"/>
                  <a:gd name="connsiteX254" fmla="*/ 4138083 w 8001000"/>
                  <a:gd name="connsiteY254" fmla="*/ 1502834 h 7799917"/>
                  <a:gd name="connsiteX255" fmla="*/ 4159250 w 8001000"/>
                  <a:gd name="connsiteY255" fmla="*/ 1037167 h 7799917"/>
                  <a:gd name="connsiteX256" fmla="*/ 4191000 w 8001000"/>
                  <a:gd name="connsiteY256" fmla="*/ 116417 h 7799917"/>
                  <a:gd name="connsiteX257" fmla="*/ 2487083 w 8001000"/>
                  <a:gd name="connsiteY257" fmla="*/ 0 h 7799917"/>
                  <a:gd name="connsiteX0" fmla="*/ 2487083 w 8001000"/>
                  <a:gd name="connsiteY0" fmla="*/ 0 h 7799917"/>
                  <a:gd name="connsiteX1" fmla="*/ 2222500 w 8001000"/>
                  <a:gd name="connsiteY1" fmla="*/ 3249084 h 7799917"/>
                  <a:gd name="connsiteX2" fmla="*/ 2190750 w 8001000"/>
                  <a:gd name="connsiteY2" fmla="*/ 3280834 h 7799917"/>
                  <a:gd name="connsiteX3" fmla="*/ 0 w 8001000"/>
                  <a:gd name="connsiteY3" fmla="*/ 3090334 h 7799917"/>
                  <a:gd name="connsiteX4" fmla="*/ 31750 w 8001000"/>
                  <a:gd name="connsiteY4" fmla="*/ 3206750 h 7799917"/>
                  <a:gd name="connsiteX5" fmla="*/ 148166 w 8001000"/>
                  <a:gd name="connsiteY5" fmla="*/ 3227917 h 7799917"/>
                  <a:gd name="connsiteX6" fmla="*/ 201083 w 8001000"/>
                  <a:gd name="connsiteY6" fmla="*/ 3323167 h 7799917"/>
                  <a:gd name="connsiteX7" fmla="*/ 222250 w 8001000"/>
                  <a:gd name="connsiteY7" fmla="*/ 3397250 h 7799917"/>
                  <a:gd name="connsiteX8" fmla="*/ 243416 w 8001000"/>
                  <a:gd name="connsiteY8" fmla="*/ 3450167 h 7799917"/>
                  <a:gd name="connsiteX9" fmla="*/ 243416 w 8001000"/>
                  <a:gd name="connsiteY9" fmla="*/ 3450167 h 7799917"/>
                  <a:gd name="connsiteX10" fmla="*/ 359833 w 8001000"/>
                  <a:gd name="connsiteY10" fmla="*/ 3460750 h 7799917"/>
                  <a:gd name="connsiteX11" fmla="*/ 433916 w 8001000"/>
                  <a:gd name="connsiteY11" fmla="*/ 3587750 h 7799917"/>
                  <a:gd name="connsiteX12" fmla="*/ 433916 w 8001000"/>
                  <a:gd name="connsiteY12" fmla="*/ 3587750 h 7799917"/>
                  <a:gd name="connsiteX13" fmla="*/ 539750 w 8001000"/>
                  <a:gd name="connsiteY13" fmla="*/ 3725334 h 7799917"/>
                  <a:gd name="connsiteX14" fmla="*/ 603250 w 8001000"/>
                  <a:gd name="connsiteY14" fmla="*/ 3757084 h 7799917"/>
                  <a:gd name="connsiteX15" fmla="*/ 666750 w 8001000"/>
                  <a:gd name="connsiteY15" fmla="*/ 3905250 h 7799917"/>
                  <a:gd name="connsiteX16" fmla="*/ 751416 w 8001000"/>
                  <a:gd name="connsiteY16" fmla="*/ 3947584 h 7799917"/>
                  <a:gd name="connsiteX17" fmla="*/ 804333 w 8001000"/>
                  <a:gd name="connsiteY17" fmla="*/ 3989917 h 7799917"/>
                  <a:gd name="connsiteX18" fmla="*/ 963083 w 8001000"/>
                  <a:gd name="connsiteY18" fmla="*/ 4138084 h 7799917"/>
                  <a:gd name="connsiteX19" fmla="*/ 1005416 w 8001000"/>
                  <a:gd name="connsiteY19" fmla="*/ 4191000 h 7799917"/>
                  <a:gd name="connsiteX20" fmla="*/ 1005416 w 8001000"/>
                  <a:gd name="connsiteY20" fmla="*/ 4275667 h 7799917"/>
                  <a:gd name="connsiteX21" fmla="*/ 1005416 w 8001000"/>
                  <a:gd name="connsiteY21" fmla="*/ 4349750 h 7799917"/>
                  <a:gd name="connsiteX22" fmla="*/ 1068916 w 8001000"/>
                  <a:gd name="connsiteY22" fmla="*/ 4413250 h 7799917"/>
                  <a:gd name="connsiteX23" fmla="*/ 1079500 w 8001000"/>
                  <a:gd name="connsiteY23" fmla="*/ 4529667 h 7799917"/>
                  <a:gd name="connsiteX24" fmla="*/ 1090083 w 8001000"/>
                  <a:gd name="connsiteY24" fmla="*/ 4656667 h 7799917"/>
                  <a:gd name="connsiteX25" fmla="*/ 1100666 w 8001000"/>
                  <a:gd name="connsiteY25" fmla="*/ 4762500 h 7799917"/>
                  <a:gd name="connsiteX26" fmla="*/ 1195916 w 8001000"/>
                  <a:gd name="connsiteY26" fmla="*/ 4857750 h 7799917"/>
                  <a:gd name="connsiteX27" fmla="*/ 1322916 w 8001000"/>
                  <a:gd name="connsiteY27" fmla="*/ 5016500 h 7799917"/>
                  <a:gd name="connsiteX28" fmla="*/ 1471083 w 8001000"/>
                  <a:gd name="connsiteY28" fmla="*/ 5132917 h 7799917"/>
                  <a:gd name="connsiteX29" fmla="*/ 1640416 w 8001000"/>
                  <a:gd name="connsiteY29" fmla="*/ 5164667 h 7799917"/>
                  <a:gd name="connsiteX30" fmla="*/ 1703916 w 8001000"/>
                  <a:gd name="connsiteY30" fmla="*/ 5259917 h 7799917"/>
                  <a:gd name="connsiteX31" fmla="*/ 1820333 w 8001000"/>
                  <a:gd name="connsiteY31" fmla="*/ 5281084 h 7799917"/>
                  <a:gd name="connsiteX32" fmla="*/ 1905000 w 8001000"/>
                  <a:gd name="connsiteY32" fmla="*/ 5386917 h 7799917"/>
                  <a:gd name="connsiteX33" fmla="*/ 2000250 w 8001000"/>
                  <a:gd name="connsiteY33" fmla="*/ 5344584 h 7799917"/>
                  <a:gd name="connsiteX34" fmla="*/ 2095500 w 8001000"/>
                  <a:gd name="connsiteY34" fmla="*/ 5270500 h 7799917"/>
                  <a:gd name="connsiteX35" fmla="*/ 2159000 w 8001000"/>
                  <a:gd name="connsiteY35" fmla="*/ 5217584 h 7799917"/>
                  <a:gd name="connsiteX36" fmla="*/ 2169583 w 8001000"/>
                  <a:gd name="connsiteY36" fmla="*/ 5101167 h 7799917"/>
                  <a:gd name="connsiteX37" fmla="*/ 2201333 w 8001000"/>
                  <a:gd name="connsiteY37" fmla="*/ 4984750 h 7799917"/>
                  <a:gd name="connsiteX38" fmla="*/ 2275416 w 8001000"/>
                  <a:gd name="connsiteY38" fmla="*/ 4910667 h 7799917"/>
                  <a:gd name="connsiteX39" fmla="*/ 2338916 w 8001000"/>
                  <a:gd name="connsiteY39" fmla="*/ 4857750 h 7799917"/>
                  <a:gd name="connsiteX40" fmla="*/ 2455333 w 8001000"/>
                  <a:gd name="connsiteY40" fmla="*/ 4857750 h 7799917"/>
                  <a:gd name="connsiteX41" fmla="*/ 2508250 w 8001000"/>
                  <a:gd name="connsiteY41" fmla="*/ 4794250 h 7799917"/>
                  <a:gd name="connsiteX42" fmla="*/ 2603500 w 8001000"/>
                  <a:gd name="connsiteY42" fmla="*/ 4804834 h 7799917"/>
                  <a:gd name="connsiteX43" fmla="*/ 2688166 w 8001000"/>
                  <a:gd name="connsiteY43" fmla="*/ 4878917 h 7799917"/>
                  <a:gd name="connsiteX44" fmla="*/ 2772833 w 8001000"/>
                  <a:gd name="connsiteY44" fmla="*/ 4847167 h 7799917"/>
                  <a:gd name="connsiteX45" fmla="*/ 2846916 w 8001000"/>
                  <a:gd name="connsiteY45" fmla="*/ 4878917 h 7799917"/>
                  <a:gd name="connsiteX46" fmla="*/ 2942166 w 8001000"/>
                  <a:gd name="connsiteY46" fmla="*/ 4878917 h 7799917"/>
                  <a:gd name="connsiteX47" fmla="*/ 3100916 w 8001000"/>
                  <a:gd name="connsiteY47" fmla="*/ 4878917 h 7799917"/>
                  <a:gd name="connsiteX48" fmla="*/ 3227916 w 8001000"/>
                  <a:gd name="connsiteY48" fmla="*/ 5016500 h 7799917"/>
                  <a:gd name="connsiteX49" fmla="*/ 3259666 w 8001000"/>
                  <a:gd name="connsiteY49" fmla="*/ 5048250 h 7799917"/>
                  <a:gd name="connsiteX50" fmla="*/ 3312583 w 8001000"/>
                  <a:gd name="connsiteY50" fmla="*/ 5122334 h 7799917"/>
                  <a:gd name="connsiteX51" fmla="*/ 3429000 w 8001000"/>
                  <a:gd name="connsiteY51" fmla="*/ 5207000 h 7799917"/>
                  <a:gd name="connsiteX52" fmla="*/ 3492500 w 8001000"/>
                  <a:gd name="connsiteY52" fmla="*/ 5334000 h 7799917"/>
                  <a:gd name="connsiteX53" fmla="*/ 3492500 w 8001000"/>
                  <a:gd name="connsiteY53" fmla="*/ 5334000 h 7799917"/>
                  <a:gd name="connsiteX54" fmla="*/ 3598333 w 8001000"/>
                  <a:gd name="connsiteY54" fmla="*/ 5429250 h 7799917"/>
                  <a:gd name="connsiteX55" fmla="*/ 3598333 w 8001000"/>
                  <a:gd name="connsiteY55" fmla="*/ 5503334 h 7799917"/>
                  <a:gd name="connsiteX56" fmla="*/ 3598333 w 8001000"/>
                  <a:gd name="connsiteY56" fmla="*/ 5577417 h 7799917"/>
                  <a:gd name="connsiteX57" fmla="*/ 3704166 w 8001000"/>
                  <a:gd name="connsiteY57" fmla="*/ 5715000 h 7799917"/>
                  <a:gd name="connsiteX58" fmla="*/ 3683000 w 8001000"/>
                  <a:gd name="connsiteY58" fmla="*/ 5757334 h 7799917"/>
                  <a:gd name="connsiteX59" fmla="*/ 3746500 w 8001000"/>
                  <a:gd name="connsiteY59" fmla="*/ 5820834 h 7799917"/>
                  <a:gd name="connsiteX60" fmla="*/ 3778250 w 8001000"/>
                  <a:gd name="connsiteY60" fmla="*/ 5873750 h 7799917"/>
                  <a:gd name="connsiteX61" fmla="*/ 3757083 w 8001000"/>
                  <a:gd name="connsiteY61" fmla="*/ 5958417 h 7799917"/>
                  <a:gd name="connsiteX62" fmla="*/ 3778250 w 8001000"/>
                  <a:gd name="connsiteY62" fmla="*/ 6000750 h 7799917"/>
                  <a:gd name="connsiteX63" fmla="*/ 3852333 w 8001000"/>
                  <a:gd name="connsiteY63" fmla="*/ 6074834 h 7799917"/>
                  <a:gd name="connsiteX64" fmla="*/ 3915833 w 8001000"/>
                  <a:gd name="connsiteY64" fmla="*/ 6096000 h 7799917"/>
                  <a:gd name="connsiteX65" fmla="*/ 3989916 w 8001000"/>
                  <a:gd name="connsiteY65" fmla="*/ 6286500 h 7799917"/>
                  <a:gd name="connsiteX66" fmla="*/ 4085166 w 8001000"/>
                  <a:gd name="connsiteY66" fmla="*/ 6350000 h 7799917"/>
                  <a:gd name="connsiteX67" fmla="*/ 4116916 w 8001000"/>
                  <a:gd name="connsiteY67" fmla="*/ 6477000 h 7799917"/>
                  <a:gd name="connsiteX68" fmla="*/ 4222750 w 8001000"/>
                  <a:gd name="connsiteY68" fmla="*/ 6508750 h 7799917"/>
                  <a:gd name="connsiteX69" fmla="*/ 4296833 w 8001000"/>
                  <a:gd name="connsiteY69" fmla="*/ 6614584 h 7799917"/>
                  <a:gd name="connsiteX70" fmla="*/ 4296833 w 8001000"/>
                  <a:gd name="connsiteY70" fmla="*/ 6720417 h 7799917"/>
                  <a:gd name="connsiteX71" fmla="*/ 4296833 w 8001000"/>
                  <a:gd name="connsiteY71" fmla="*/ 6720417 h 7799917"/>
                  <a:gd name="connsiteX72" fmla="*/ 4339166 w 8001000"/>
                  <a:gd name="connsiteY72" fmla="*/ 6794500 h 7799917"/>
                  <a:gd name="connsiteX73" fmla="*/ 4318000 w 8001000"/>
                  <a:gd name="connsiteY73" fmla="*/ 6868584 h 7799917"/>
                  <a:gd name="connsiteX74" fmla="*/ 4307416 w 8001000"/>
                  <a:gd name="connsiteY74" fmla="*/ 6942667 h 7799917"/>
                  <a:gd name="connsiteX75" fmla="*/ 4370916 w 8001000"/>
                  <a:gd name="connsiteY75" fmla="*/ 7027334 h 7799917"/>
                  <a:gd name="connsiteX76" fmla="*/ 4445000 w 8001000"/>
                  <a:gd name="connsiteY76" fmla="*/ 7080250 h 7799917"/>
                  <a:gd name="connsiteX77" fmla="*/ 4476750 w 8001000"/>
                  <a:gd name="connsiteY77" fmla="*/ 7207250 h 7799917"/>
                  <a:gd name="connsiteX78" fmla="*/ 4476750 w 8001000"/>
                  <a:gd name="connsiteY78" fmla="*/ 7291917 h 7799917"/>
                  <a:gd name="connsiteX79" fmla="*/ 4550833 w 8001000"/>
                  <a:gd name="connsiteY79" fmla="*/ 7366000 h 7799917"/>
                  <a:gd name="connsiteX80" fmla="*/ 4550833 w 8001000"/>
                  <a:gd name="connsiteY80" fmla="*/ 7366000 h 7799917"/>
                  <a:gd name="connsiteX81" fmla="*/ 4550833 w 8001000"/>
                  <a:gd name="connsiteY81" fmla="*/ 7366000 h 7799917"/>
                  <a:gd name="connsiteX82" fmla="*/ 4699000 w 8001000"/>
                  <a:gd name="connsiteY82" fmla="*/ 7418917 h 7799917"/>
                  <a:gd name="connsiteX83" fmla="*/ 4762500 w 8001000"/>
                  <a:gd name="connsiteY83" fmla="*/ 7514167 h 7799917"/>
                  <a:gd name="connsiteX84" fmla="*/ 4868333 w 8001000"/>
                  <a:gd name="connsiteY84" fmla="*/ 7524750 h 7799917"/>
                  <a:gd name="connsiteX85" fmla="*/ 4953000 w 8001000"/>
                  <a:gd name="connsiteY85" fmla="*/ 7545917 h 7799917"/>
                  <a:gd name="connsiteX86" fmla="*/ 5037666 w 8001000"/>
                  <a:gd name="connsiteY86" fmla="*/ 7641167 h 7799917"/>
                  <a:gd name="connsiteX87" fmla="*/ 5164666 w 8001000"/>
                  <a:gd name="connsiteY87" fmla="*/ 7694084 h 7799917"/>
                  <a:gd name="connsiteX88" fmla="*/ 5207000 w 8001000"/>
                  <a:gd name="connsiteY88" fmla="*/ 7641167 h 7799917"/>
                  <a:gd name="connsiteX89" fmla="*/ 5291666 w 8001000"/>
                  <a:gd name="connsiteY89" fmla="*/ 7641167 h 7799917"/>
                  <a:gd name="connsiteX90" fmla="*/ 5376333 w 8001000"/>
                  <a:gd name="connsiteY90" fmla="*/ 7672917 h 7799917"/>
                  <a:gd name="connsiteX91" fmla="*/ 5461000 w 8001000"/>
                  <a:gd name="connsiteY91" fmla="*/ 7704667 h 7799917"/>
                  <a:gd name="connsiteX92" fmla="*/ 5461000 w 8001000"/>
                  <a:gd name="connsiteY92" fmla="*/ 7704667 h 7799917"/>
                  <a:gd name="connsiteX93" fmla="*/ 5598583 w 8001000"/>
                  <a:gd name="connsiteY93" fmla="*/ 7799917 h 7799917"/>
                  <a:gd name="connsiteX94" fmla="*/ 5640916 w 8001000"/>
                  <a:gd name="connsiteY94" fmla="*/ 7747000 h 7799917"/>
                  <a:gd name="connsiteX95" fmla="*/ 5683250 w 8001000"/>
                  <a:gd name="connsiteY95" fmla="*/ 7683500 h 7799917"/>
                  <a:gd name="connsiteX96" fmla="*/ 5630333 w 8001000"/>
                  <a:gd name="connsiteY96" fmla="*/ 7588250 h 7799917"/>
                  <a:gd name="connsiteX97" fmla="*/ 5588000 w 8001000"/>
                  <a:gd name="connsiteY97" fmla="*/ 7514167 h 7799917"/>
                  <a:gd name="connsiteX98" fmla="*/ 5513916 w 8001000"/>
                  <a:gd name="connsiteY98" fmla="*/ 7461250 h 7799917"/>
                  <a:gd name="connsiteX99" fmla="*/ 5566833 w 8001000"/>
                  <a:gd name="connsiteY99" fmla="*/ 7313084 h 7799917"/>
                  <a:gd name="connsiteX100" fmla="*/ 5535083 w 8001000"/>
                  <a:gd name="connsiteY100" fmla="*/ 7196667 h 7799917"/>
                  <a:gd name="connsiteX101" fmla="*/ 5482166 w 8001000"/>
                  <a:gd name="connsiteY101" fmla="*/ 7080250 h 7799917"/>
                  <a:gd name="connsiteX102" fmla="*/ 5513916 w 8001000"/>
                  <a:gd name="connsiteY102" fmla="*/ 6985000 h 7799917"/>
                  <a:gd name="connsiteX103" fmla="*/ 5566833 w 8001000"/>
                  <a:gd name="connsiteY103" fmla="*/ 6953250 h 7799917"/>
                  <a:gd name="connsiteX104" fmla="*/ 5535083 w 8001000"/>
                  <a:gd name="connsiteY104" fmla="*/ 6868584 h 7799917"/>
                  <a:gd name="connsiteX105" fmla="*/ 5439833 w 8001000"/>
                  <a:gd name="connsiteY105" fmla="*/ 6858000 h 7799917"/>
                  <a:gd name="connsiteX106" fmla="*/ 5355166 w 8001000"/>
                  <a:gd name="connsiteY106" fmla="*/ 6858000 h 7799917"/>
                  <a:gd name="connsiteX107" fmla="*/ 5376333 w 8001000"/>
                  <a:gd name="connsiteY107" fmla="*/ 6773334 h 7799917"/>
                  <a:gd name="connsiteX108" fmla="*/ 5376333 w 8001000"/>
                  <a:gd name="connsiteY108" fmla="*/ 6709834 h 7799917"/>
                  <a:gd name="connsiteX109" fmla="*/ 5334000 w 8001000"/>
                  <a:gd name="connsiteY109" fmla="*/ 6656917 h 7799917"/>
                  <a:gd name="connsiteX110" fmla="*/ 5386916 w 8001000"/>
                  <a:gd name="connsiteY110" fmla="*/ 6646334 h 7799917"/>
                  <a:gd name="connsiteX111" fmla="*/ 5471583 w 8001000"/>
                  <a:gd name="connsiteY111" fmla="*/ 6699250 h 7799917"/>
                  <a:gd name="connsiteX112" fmla="*/ 5492750 w 8001000"/>
                  <a:gd name="connsiteY112" fmla="*/ 6709834 h 7799917"/>
                  <a:gd name="connsiteX113" fmla="*/ 5492750 w 8001000"/>
                  <a:gd name="connsiteY113" fmla="*/ 6709834 h 7799917"/>
                  <a:gd name="connsiteX114" fmla="*/ 5503333 w 8001000"/>
                  <a:gd name="connsiteY114" fmla="*/ 6604000 h 7799917"/>
                  <a:gd name="connsiteX115" fmla="*/ 5566833 w 8001000"/>
                  <a:gd name="connsiteY115" fmla="*/ 6604000 h 7799917"/>
                  <a:gd name="connsiteX116" fmla="*/ 5566833 w 8001000"/>
                  <a:gd name="connsiteY116" fmla="*/ 6688667 h 7799917"/>
                  <a:gd name="connsiteX117" fmla="*/ 5566833 w 8001000"/>
                  <a:gd name="connsiteY117" fmla="*/ 6688667 h 7799917"/>
                  <a:gd name="connsiteX118" fmla="*/ 5662083 w 8001000"/>
                  <a:gd name="connsiteY118" fmla="*/ 6604000 h 7799917"/>
                  <a:gd name="connsiteX119" fmla="*/ 5651500 w 8001000"/>
                  <a:gd name="connsiteY119" fmla="*/ 6498167 h 7799917"/>
                  <a:gd name="connsiteX120" fmla="*/ 5566833 w 8001000"/>
                  <a:gd name="connsiteY120" fmla="*/ 6455834 h 7799917"/>
                  <a:gd name="connsiteX121" fmla="*/ 5492750 w 8001000"/>
                  <a:gd name="connsiteY121" fmla="*/ 6413500 h 7799917"/>
                  <a:gd name="connsiteX122" fmla="*/ 5545666 w 8001000"/>
                  <a:gd name="connsiteY122" fmla="*/ 6371167 h 7799917"/>
                  <a:gd name="connsiteX123" fmla="*/ 5683250 w 8001000"/>
                  <a:gd name="connsiteY123" fmla="*/ 6371167 h 7799917"/>
                  <a:gd name="connsiteX124" fmla="*/ 5778500 w 8001000"/>
                  <a:gd name="connsiteY124" fmla="*/ 6371167 h 7799917"/>
                  <a:gd name="connsiteX125" fmla="*/ 5799666 w 8001000"/>
                  <a:gd name="connsiteY125" fmla="*/ 6307667 h 7799917"/>
                  <a:gd name="connsiteX126" fmla="*/ 5704416 w 8001000"/>
                  <a:gd name="connsiteY126" fmla="*/ 6297084 h 7799917"/>
                  <a:gd name="connsiteX127" fmla="*/ 5704416 w 8001000"/>
                  <a:gd name="connsiteY127" fmla="*/ 6223000 h 7799917"/>
                  <a:gd name="connsiteX128" fmla="*/ 5757333 w 8001000"/>
                  <a:gd name="connsiteY128" fmla="*/ 6191250 h 7799917"/>
                  <a:gd name="connsiteX129" fmla="*/ 5820833 w 8001000"/>
                  <a:gd name="connsiteY129" fmla="*/ 6159500 h 7799917"/>
                  <a:gd name="connsiteX130" fmla="*/ 5905500 w 8001000"/>
                  <a:gd name="connsiteY130" fmla="*/ 6138334 h 7799917"/>
                  <a:gd name="connsiteX131" fmla="*/ 5969000 w 8001000"/>
                  <a:gd name="connsiteY131" fmla="*/ 6127750 h 7799917"/>
                  <a:gd name="connsiteX132" fmla="*/ 5969000 w 8001000"/>
                  <a:gd name="connsiteY132" fmla="*/ 6127750 h 7799917"/>
                  <a:gd name="connsiteX133" fmla="*/ 6053666 w 8001000"/>
                  <a:gd name="connsiteY133" fmla="*/ 6106584 h 7799917"/>
                  <a:gd name="connsiteX134" fmla="*/ 6000750 w 8001000"/>
                  <a:gd name="connsiteY134" fmla="*/ 6064250 h 7799917"/>
                  <a:gd name="connsiteX135" fmla="*/ 5969000 w 8001000"/>
                  <a:gd name="connsiteY135" fmla="*/ 6021917 h 7799917"/>
                  <a:gd name="connsiteX136" fmla="*/ 6032500 w 8001000"/>
                  <a:gd name="connsiteY136" fmla="*/ 5947834 h 7799917"/>
                  <a:gd name="connsiteX137" fmla="*/ 6096000 w 8001000"/>
                  <a:gd name="connsiteY137" fmla="*/ 5937250 h 7799917"/>
                  <a:gd name="connsiteX138" fmla="*/ 6127750 w 8001000"/>
                  <a:gd name="connsiteY138" fmla="*/ 5990167 h 7799917"/>
                  <a:gd name="connsiteX139" fmla="*/ 6127750 w 8001000"/>
                  <a:gd name="connsiteY139" fmla="*/ 5990167 h 7799917"/>
                  <a:gd name="connsiteX140" fmla="*/ 6170083 w 8001000"/>
                  <a:gd name="connsiteY140" fmla="*/ 5926667 h 7799917"/>
                  <a:gd name="connsiteX141" fmla="*/ 6148916 w 8001000"/>
                  <a:gd name="connsiteY141" fmla="*/ 5884334 h 7799917"/>
                  <a:gd name="connsiteX142" fmla="*/ 6106583 w 8001000"/>
                  <a:gd name="connsiteY142" fmla="*/ 5831417 h 7799917"/>
                  <a:gd name="connsiteX143" fmla="*/ 6117166 w 8001000"/>
                  <a:gd name="connsiteY143" fmla="*/ 5746750 h 7799917"/>
                  <a:gd name="connsiteX144" fmla="*/ 6170083 w 8001000"/>
                  <a:gd name="connsiteY144" fmla="*/ 5693834 h 7799917"/>
                  <a:gd name="connsiteX145" fmla="*/ 6223000 w 8001000"/>
                  <a:gd name="connsiteY145" fmla="*/ 5715000 h 7799917"/>
                  <a:gd name="connsiteX146" fmla="*/ 6191250 w 8001000"/>
                  <a:gd name="connsiteY146" fmla="*/ 5778500 h 7799917"/>
                  <a:gd name="connsiteX147" fmla="*/ 6201833 w 8001000"/>
                  <a:gd name="connsiteY147" fmla="*/ 5852584 h 7799917"/>
                  <a:gd name="connsiteX148" fmla="*/ 6286500 w 8001000"/>
                  <a:gd name="connsiteY148" fmla="*/ 5810250 h 7799917"/>
                  <a:gd name="connsiteX149" fmla="*/ 6297083 w 8001000"/>
                  <a:gd name="connsiteY149" fmla="*/ 5757334 h 7799917"/>
                  <a:gd name="connsiteX150" fmla="*/ 6318250 w 8001000"/>
                  <a:gd name="connsiteY150" fmla="*/ 5789084 h 7799917"/>
                  <a:gd name="connsiteX151" fmla="*/ 6318250 w 8001000"/>
                  <a:gd name="connsiteY151" fmla="*/ 5789084 h 7799917"/>
                  <a:gd name="connsiteX152" fmla="*/ 6413500 w 8001000"/>
                  <a:gd name="connsiteY152" fmla="*/ 5767917 h 7799917"/>
                  <a:gd name="connsiteX153" fmla="*/ 6413500 w 8001000"/>
                  <a:gd name="connsiteY153" fmla="*/ 5767917 h 7799917"/>
                  <a:gd name="connsiteX154" fmla="*/ 6487583 w 8001000"/>
                  <a:gd name="connsiteY154" fmla="*/ 5736167 h 7799917"/>
                  <a:gd name="connsiteX155" fmla="*/ 6445250 w 8001000"/>
                  <a:gd name="connsiteY155" fmla="*/ 5820834 h 7799917"/>
                  <a:gd name="connsiteX156" fmla="*/ 6445250 w 8001000"/>
                  <a:gd name="connsiteY156" fmla="*/ 5863167 h 7799917"/>
                  <a:gd name="connsiteX157" fmla="*/ 6529916 w 8001000"/>
                  <a:gd name="connsiteY157" fmla="*/ 5799667 h 7799917"/>
                  <a:gd name="connsiteX158" fmla="*/ 6582833 w 8001000"/>
                  <a:gd name="connsiteY158" fmla="*/ 5757334 h 7799917"/>
                  <a:gd name="connsiteX159" fmla="*/ 6656916 w 8001000"/>
                  <a:gd name="connsiteY159" fmla="*/ 5736167 h 7799917"/>
                  <a:gd name="connsiteX160" fmla="*/ 6773333 w 8001000"/>
                  <a:gd name="connsiteY160" fmla="*/ 5736167 h 7799917"/>
                  <a:gd name="connsiteX161" fmla="*/ 6879166 w 8001000"/>
                  <a:gd name="connsiteY161" fmla="*/ 5693834 h 7799917"/>
                  <a:gd name="connsiteX162" fmla="*/ 6974416 w 8001000"/>
                  <a:gd name="connsiteY162" fmla="*/ 5598584 h 7799917"/>
                  <a:gd name="connsiteX163" fmla="*/ 7016750 w 8001000"/>
                  <a:gd name="connsiteY163" fmla="*/ 5513917 h 7799917"/>
                  <a:gd name="connsiteX164" fmla="*/ 6974416 w 8001000"/>
                  <a:gd name="connsiteY164" fmla="*/ 5513917 h 7799917"/>
                  <a:gd name="connsiteX165" fmla="*/ 6995583 w 8001000"/>
                  <a:gd name="connsiteY165" fmla="*/ 5482167 h 7799917"/>
                  <a:gd name="connsiteX166" fmla="*/ 7112000 w 8001000"/>
                  <a:gd name="connsiteY166" fmla="*/ 5397500 h 7799917"/>
                  <a:gd name="connsiteX167" fmla="*/ 7217833 w 8001000"/>
                  <a:gd name="connsiteY167" fmla="*/ 5344584 h 7799917"/>
                  <a:gd name="connsiteX168" fmla="*/ 7207250 w 8001000"/>
                  <a:gd name="connsiteY168" fmla="*/ 5259917 h 7799917"/>
                  <a:gd name="connsiteX169" fmla="*/ 7175500 w 8001000"/>
                  <a:gd name="connsiteY169" fmla="*/ 5164667 h 7799917"/>
                  <a:gd name="connsiteX170" fmla="*/ 7143750 w 8001000"/>
                  <a:gd name="connsiteY170" fmla="*/ 5090584 h 7799917"/>
                  <a:gd name="connsiteX171" fmla="*/ 7080250 w 8001000"/>
                  <a:gd name="connsiteY171" fmla="*/ 5027084 h 7799917"/>
                  <a:gd name="connsiteX172" fmla="*/ 7090833 w 8001000"/>
                  <a:gd name="connsiteY172" fmla="*/ 4974167 h 7799917"/>
                  <a:gd name="connsiteX173" fmla="*/ 7143750 w 8001000"/>
                  <a:gd name="connsiteY173" fmla="*/ 4963584 h 7799917"/>
                  <a:gd name="connsiteX174" fmla="*/ 7186083 w 8001000"/>
                  <a:gd name="connsiteY174" fmla="*/ 5037667 h 7799917"/>
                  <a:gd name="connsiteX175" fmla="*/ 7239000 w 8001000"/>
                  <a:gd name="connsiteY175" fmla="*/ 5069417 h 7799917"/>
                  <a:gd name="connsiteX176" fmla="*/ 7260166 w 8001000"/>
                  <a:gd name="connsiteY176" fmla="*/ 5005917 h 7799917"/>
                  <a:gd name="connsiteX177" fmla="*/ 7355416 w 8001000"/>
                  <a:gd name="connsiteY177" fmla="*/ 4974167 h 7799917"/>
                  <a:gd name="connsiteX178" fmla="*/ 7397750 w 8001000"/>
                  <a:gd name="connsiteY178" fmla="*/ 4984750 h 7799917"/>
                  <a:gd name="connsiteX179" fmla="*/ 7397750 w 8001000"/>
                  <a:gd name="connsiteY179" fmla="*/ 4984750 h 7799917"/>
                  <a:gd name="connsiteX180" fmla="*/ 7429500 w 8001000"/>
                  <a:gd name="connsiteY180" fmla="*/ 5111750 h 7799917"/>
                  <a:gd name="connsiteX181" fmla="*/ 7397750 w 8001000"/>
                  <a:gd name="connsiteY181" fmla="*/ 5175250 h 7799917"/>
                  <a:gd name="connsiteX182" fmla="*/ 7397750 w 8001000"/>
                  <a:gd name="connsiteY182" fmla="*/ 5175250 h 7799917"/>
                  <a:gd name="connsiteX183" fmla="*/ 7482416 w 8001000"/>
                  <a:gd name="connsiteY183" fmla="*/ 5154084 h 7799917"/>
                  <a:gd name="connsiteX184" fmla="*/ 7535333 w 8001000"/>
                  <a:gd name="connsiteY184" fmla="*/ 5164667 h 7799917"/>
                  <a:gd name="connsiteX185" fmla="*/ 7630583 w 8001000"/>
                  <a:gd name="connsiteY185" fmla="*/ 5143500 h 7799917"/>
                  <a:gd name="connsiteX186" fmla="*/ 7694083 w 8001000"/>
                  <a:gd name="connsiteY186" fmla="*/ 5069417 h 7799917"/>
                  <a:gd name="connsiteX187" fmla="*/ 7694083 w 8001000"/>
                  <a:gd name="connsiteY187" fmla="*/ 5069417 h 7799917"/>
                  <a:gd name="connsiteX188" fmla="*/ 7831666 w 8001000"/>
                  <a:gd name="connsiteY188" fmla="*/ 5080000 h 7799917"/>
                  <a:gd name="connsiteX189" fmla="*/ 7905750 w 8001000"/>
                  <a:gd name="connsiteY189" fmla="*/ 5069417 h 7799917"/>
                  <a:gd name="connsiteX190" fmla="*/ 7821083 w 8001000"/>
                  <a:gd name="connsiteY190" fmla="*/ 5005917 h 7799917"/>
                  <a:gd name="connsiteX191" fmla="*/ 7768166 w 8001000"/>
                  <a:gd name="connsiteY191" fmla="*/ 4942417 h 7799917"/>
                  <a:gd name="connsiteX192" fmla="*/ 7831666 w 8001000"/>
                  <a:gd name="connsiteY192" fmla="*/ 4868334 h 7799917"/>
                  <a:gd name="connsiteX193" fmla="*/ 7884583 w 8001000"/>
                  <a:gd name="connsiteY193" fmla="*/ 4804834 h 7799917"/>
                  <a:gd name="connsiteX194" fmla="*/ 7895166 w 8001000"/>
                  <a:gd name="connsiteY194" fmla="*/ 4699000 h 7799917"/>
                  <a:gd name="connsiteX195" fmla="*/ 7874000 w 8001000"/>
                  <a:gd name="connsiteY195" fmla="*/ 4624917 h 7799917"/>
                  <a:gd name="connsiteX196" fmla="*/ 7863416 w 8001000"/>
                  <a:gd name="connsiteY196" fmla="*/ 4603750 h 7799917"/>
                  <a:gd name="connsiteX197" fmla="*/ 7884583 w 8001000"/>
                  <a:gd name="connsiteY197" fmla="*/ 4519084 h 7799917"/>
                  <a:gd name="connsiteX198" fmla="*/ 7884583 w 8001000"/>
                  <a:gd name="connsiteY198" fmla="*/ 4455584 h 7799917"/>
                  <a:gd name="connsiteX199" fmla="*/ 7842250 w 8001000"/>
                  <a:gd name="connsiteY199" fmla="*/ 4413250 h 7799917"/>
                  <a:gd name="connsiteX200" fmla="*/ 7948083 w 8001000"/>
                  <a:gd name="connsiteY200" fmla="*/ 4318000 h 7799917"/>
                  <a:gd name="connsiteX201" fmla="*/ 8001000 w 8001000"/>
                  <a:gd name="connsiteY201" fmla="*/ 4233334 h 7799917"/>
                  <a:gd name="connsiteX202" fmla="*/ 7979833 w 8001000"/>
                  <a:gd name="connsiteY202" fmla="*/ 4095750 h 7799917"/>
                  <a:gd name="connsiteX203" fmla="*/ 7958666 w 8001000"/>
                  <a:gd name="connsiteY203" fmla="*/ 4011084 h 7799917"/>
                  <a:gd name="connsiteX204" fmla="*/ 7958666 w 8001000"/>
                  <a:gd name="connsiteY204" fmla="*/ 3947584 h 7799917"/>
                  <a:gd name="connsiteX205" fmla="*/ 7895166 w 8001000"/>
                  <a:gd name="connsiteY205" fmla="*/ 3873500 h 7799917"/>
                  <a:gd name="connsiteX206" fmla="*/ 7852833 w 8001000"/>
                  <a:gd name="connsiteY206" fmla="*/ 3810000 h 7799917"/>
                  <a:gd name="connsiteX207" fmla="*/ 7768166 w 8001000"/>
                  <a:gd name="connsiteY207" fmla="*/ 3725334 h 7799917"/>
                  <a:gd name="connsiteX208" fmla="*/ 7778750 w 8001000"/>
                  <a:gd name="connsiteY208" fmla="*/ 3630084 h 7799917"/>
                  <a:gd name="connsiteX209" fmla="*/ 7810500 w 8001000"/>
                  <a:gd name="connsiteY209" fmla="*/ 3577167 h 7799917"/>
                  <a:gd name="connsiteX210" fmla="*/ 7715250 w 8001000"/>
                  <a:gd name="connsiteY210" fmla="*/ 3513667 h 7799917"/>
                  <a:gd name="connsiteX211" fmla="*/ 7672916 w 8001000"/>
                  <a:gd name="connsiteY211" fmla="*/ 3429000 h 7799917"/>
                  <a:gd name="connsiteX212" fmla="*/ 7651750 w 8001000"/>
                  <a:gd name="connsiteY212" fmla="*/ 3227917 h 7799917"/>
                  <a:gd name="connsiteX213" fmla="*/ 7651750 w 8001000"/>
                  <a:gd name="connsiteY213" fmla="*/ 3069167 h 7799917"/>
                  <a:gd name="connsiteX214" fmla="*/ 7672916 w 8001000"/>
                  <a:gd name="connsiteY214" fmla="*/ 2963334 h 7799917"/>
                  <a:gd name="connsiteX215" fmla="*/ 7620000 w 8001000"/>
                  <a:gd name="connsiteY215" fmla="*/ 2783417 h 7799917"/>
                  <a:gd name="connsiteX216" fmla="*/ 7641166 w 8001000"/>
                  <a:gd name="connsiteY216" fmla="*/ 2656417 h 7799917"/>
                  <a:gd name="connsiteX217" fmla="*/ 7651750 w 8001000"/>
                  <a:gd name="connsiteY217" fmla="*/ 2614084 h 7799917"/>
                  <a:gd name="connsiteX218" fmla="*/ 7715250 w 8001000"/>
                  <a:gd name="connsiteY218" fmla="*/ 2550584 h 7799917"/>
                  <a:gd name="connsiteX219" fmla="*/ 7715250 w 8001000"/>
                  <a:gd name="connsiteY219" fmla="*/ 2550584 h 7799917"/>
                  <a:gd name="connsiteX220" fmla="*/ 7704666 w 8001000"/>
                  <a:gd name="connsiteY220" fmla="*/ 2338917 h 7799917"/>
                  <a:gd name="connsiteX221" fmla="*/ 7715250 w 8001000"/>
                  <a:gd name="connsiteY221" fmla="*/ 2254250 h 7799917"/>
                  <a:gd name="connsiteX222" fmla="*/ 7620000 w 8001000"/>
                  <a:gd name="connsiteY222" fmla="*/ 2254250 h 7799917"/>
                  <a:gd name="connsiteX223" fmla="*/ 7493000 w 8001000"/>
                  <a:gd name="connsiteY223" fmla="*/ 2275417 h 7799917"/>
                  <a:gd name="connsiteX224" fmla="*/ 7334250 w 8001000"/>
                  <a:gd name="connsiteY224" fmla="*/ 2180167 h 7799917"/>
                  <a:gd name="connsiteX225" fmla="*/ 7239000 w 8001000"/>
                  <a:gd name="connsiteY225" fmla="*/ 2169584 h 7799917"/>
                  <a:gd name="connsiteX226" fmla="*/ 7164916 w 8001000"/>
                  <a:gd name="connsiteY226" fmla="*/ 2095500 h 7799917"/>
                  <a:gd name="connsiteX227" fmla="*/ 7112000 w 8001000"/>
                  <a:gd name="connsiteY227" fmla="*/ 2042584 h 7799917"/>
                  <a:gd name="connsiteX228" fmla="*/ 7027333 w 8001000"/>
                  <a:gd name="connsiteY228" fmla="*/ 2000250 h 7799917"/>
                  <a:gd name="connsiteX229" fmla="*/ 6963833 w 8001000"/>
                  <a:gd name="connsiteY229" fmla="*/ 2063750 h 7799917"/>
                  <a:gd name="connsiteX230" fmla="*/ 6910916 w 8001000"/>
                  <a:gd name="connsiteY230" fmla="*/ 2084917 h 7799917"/>
                  <a:gd name="connsiteX231" fmla="*/ 6826250 w 8001000"/>
                  <a:gd name="connsiteY231" fmla="*/ 2074334 h 7799917"/>
                  <a:gd name="connsiteX232" fmla="*/ 6773333 w 8001000"/>
                  <a:gd name="connsiteY232" fmla="*/ 2042584 h 7799917"/>
                  <a:gd name="connsiteX233" fmla="*/ 6688666 w 8001000"/>
                  <a:gd name="connsiteY233" fmla="*/ 2095500 h 7799917"/>
                  <a:gd name="connsiteX234" fmla="*/ 6646333 w 8001000"/>
                  <a:gd name="connsiteY234" fmla="*/ 2106084 h 7799917"/>
                  <a:gd name="connsiteX235" fmla="*/ 6582833 w 8001000"/>
                  <a:gd name="connsiteY235" fmla="*/ 2053167 h 7799917"/>
                  <a:gd name="connsiteX236" fmla="*/ 6529916 w 8001000"/>
                  <a:gd name="connsiteY236" fmla="*/ 2095500 h 7799917"/>
                  <a:gd name="connsiteX237" fmla="*/ 6529916 w 8001000"/>
                  <a:gd name="connsiteY237" fmla="*/ 2095500 h 7799917"/>
                  <a:gd name="connsiteX238" fmla="*/ 6424083 w 8001000"/>
                  <a:gd name="connsiteY238" fmla="*/ 2169584 h 7799917"/>
                  <a:gd name="connsiteX239" fmla="*/ 6381750 w 8001000"/>
                  <a:gd name="connsiteY239" fmla="*/ 2211917 h 7799917"/>
                  <a:gd name="connsiteX240" fmla="*/ 6286500 w 8001000"/>
                  <a:gd name="connsiteY240" fmla="*/ 2169584 h 7799917"/>
                  <a:gd name="connsiteX241" fmla="*/ 6223000 w 8001000"/>
                  <a:gd name="connsiteY241" fmla="*/ 2137834 h 7799917"/>
                  <a:gd name="connsiteX242" fmla="*/ 6148916 w 8001000"/>
                  <a:gd name="connsiteY242" fmla="*/ 2042584 h 7799917"/>
                  <a:gd name="connsiteX243" fmla="*/ 6085416 w 8001000"/>
                  <a:gd name="connsiteY243" fmla="*/ 2084917 h 7799917"/>
                  <a:gd name="connsiteX244" fmla="*/ 6032500 w 8001000"/>
                  <a:gd name="connsiteY244" fmla="*/ 2042584 h 7799917"/>
                  <a:gd name="connsiteX245" fmla="*/ 5969000 w 8001000"/>
                  <a:gd name="connsiteY245" fmla="*/ 1989667 h 7799917"/>
                  <a:gd name="connsiteX246" fmla="*/ 5947833 w 8001000"/>
                  <a:gd name="connsiteY246" fmla="*/ 2074334 h 7799917"/>
                  <a:gd name="connsiteX247" fmla="*/ 5926666 w 8001000"/>
                  <a:gd name="connsiteY247" fmla="*/ 2148417 h 7799917"/>
                  <a:gd name="connsiteX248" fmla="*/ 5894916 w 8001000"/>
                  <a:gd name="connsiteY248" fmla="*/ 2201334 h 7799917"/>
                  <a:gd name="connsiteX249" fmla="*/ 5810250 w 8001000"/>
                  <a:gd name="connsiteY249" fmla="*/ 2137834 h 7799917"/>
                  <a:gd name="connsiteX250" fmla="*/ 5757333 w 8001000"/>
                  <a:gd name="connsiteY250" fmla="*/ 2063750 h 7799917"/>
                  <a:gd name="connsiteX251" fmla="*/ 5683250 w 8001000"/>
                  <a:gd name="connsiteY251" fmla="*/ 2063750 h 7799917"/>
                  <a:gd name="connsiteX252" fmla="*/ 4413250 w 8001000"/>
                  <a:gd name="connsiteY252" fmla="*/ 1682750 h 7799917"/>
                  <a:gd name="connsiteX253" fmla="*/ 4339166 w 8001000"/>
                  <a:gd name="connsiteY253" fmla="*/ 1608667 h 7799917"/>
                  <a:gd name="connsiteX254" fmla="*/ 4212166 w 8001000"/>
                  <a:gd name="connsiteY254" fmla="*/ 1598084 h 7799917"/>
                  <a:gd name="connsiteX255" fmla="*/ 4138083 w 8001000"/>
                  <a:gd name="connsiteY255" fmla="*/ 1502834 h 7799917"/>
                  <a:gd name="connsiteX256" fmla="*/ 4159250 w 8001000"/>
                  <a:gd name="connsiteY256" fmla="*/ 1037167 h 7799917"/>
                  <a:gd name="connsiteX257" fmla="*/ 4191000 w 8001000"/>
                  <a:gd name="connsiteY257" fmla="*/ 116417 h 7799917"/>
                  <a:gd name="connsiteX258" fmla="*/ 2487083 w 8001000"/>
                  <a:gd name="connsiteY258" fmla="*/ 0 h 7799917"/>
                  <a:gd name="connsiteX0" fmla="*/ 2487083 w 8001000"/>
                  <a:gd name="connsiteY0" fmla="*/ 0 h 7799917"/>
                  <a:gd name="connsiteX1" fmla="*/ 2222500 w 8001000"/>
                  <a:gd name="connsiteY1" fmla="*/ 3249084 h 7799917"/>
                  <a:gd name="connsiteX2" fmla="*/ 2190750 w 8001000"/>
                  <a:gd name="connsiteY2" fmla="*/ 3280834 h 7799917"/>
                  <a:gd name="connsiteX3" fmla="*/ 0 w 8001000"/>
                  <a:gd name="connsiteY3" fmla="*/ 3090334 h 7799917"/>
                  <a:gd name="connsiteX4" fmla="*/ 31750 w 8001000"/>
                  <a:gd name="connsiteY4" fmla="*/ 3206750 h 7799917"/>
                  <a:gd name="connsiteX5" fmla="*/ 148166 w 8001000"/>
                  <a:gd name="connsiteY5" fmla="*/ 3227917 h 7799917"/>
                  <a:gd name="connsiteX6" fmla="*/ 201083 w 8001000"/>
                  <a:gd name="connsiteY6" fmla="*/ 3323167 h 7799917"/>
                  <a:gd name="connsiteX7" fmla="*/ 222250 w 8001000"/>
                  <a:gd name="connsiteY7" fmla="*/ 3397250 h 7799917"/>
                  <a:gd name="connsiteX8" fmla="*/ 243416 w 8001000"/>
                  <a:gd name="connsiteY8" fmla="*/ 3450167 h 7799917"/>
                  <a:gd name="connsiteX9" fmla="*/ 243416 w 8001000"/>
                  <a:gd name="connsiteY9" fmla="*/ 3450167 h 7799917"/>
                  <a:gd name="connsiteX10" fmla="*/ 359833 w 8001000"/>
                  <a:gd name="connsiteY10" fmla="*/ 3460750 h 7799917"/>
                  <a:gd name="connsiteX11" fmla="*/ 433916 w 8001000"/>
                  <a:gd name="connsiteY11" fmla="*/ 3587750 h 7799917"/>
                  <a:gd name="connsiteX12" fmla="*/ 433916 w 8001000"/>
                  <a:gd name="connsiteY12" fmla="*/ 3587750 h 7799917"/>
                  <a:gd name="connsiteX13" fmla="*/ 539750 w 8001000"/>
                  <a:gd name="connsiteY13" fmla="*/ 3725334 h 7799917"/>
                  <a:gd name="connsiteX14" fmla="*/ 603250 w 8001000"/>
                  <a:gd name="connsiteY14" fmla="*/ 3757084 h 7799917"/>
                  <a:gd name="connsiteX15" fmla="*/ 666750 w 8001000"/>
                  <a:gd name="connsiteY15" fmla="*/ 3905250 h 7799917"/>
                  <a:gd name="connsiteX16" fmla="*/ 751416 w 8001000"/>
                  <a:gd name="connsiteY16" fmla="*/ 3947584 h 7799917"/>
                  <a:gd name="connsiteX17" fmla="*/ 804333 w 8001000"/>
                  <a:gd name="connsiteY17" fmla="*/ 3989917 h 7799917"/>
                  <a:gd name="connsiteX18" fmla="*/ 963083 w 8001000"/>
                  <a:gd name="connsiteY18" fmla="*/ 4138084 h 7799917"/>
                  <a:gd name="connsiteX19" fmla="*/ 1005416 w 8001000"/>
                  <a:gd name="connsiteY19" fmla="*/ 4191000 h 7799917"/>
                  <a:gd name="connsiteX20" fmla="*/ 1005416 w 8001000"/>
                  <a:gd name="connsiteY20" fmla="*/ 4275667 h 7799917"/>
                  <a:gd name="connsiteX21" fmla="*/ 1005416 w 8001000"/>
                  <a:gd name="connsiteY21" fmla="*/ 4349750 h 7799917"/>
                  <a:gd name="connsiteX22" fmla="*/ 1068916 w 8001000"/>
                  <a:gd name="connsiteY22" fmla="*/ 4413250 h 7799917"/>
                  <a:gd name="connsiteX23" fmla="*/ 1079500 w 8001000"/>
                  <a:gd name="connsiteY23" fmla="*/ 4529667 h 7799917"/>
                  <a:gd name="connsiteX24" fmla="*/ 1090083 w 8001000"/>
                  <a:gd name="connsiteY24" fmla="*/ 4656667 h 7799917"/>
                  <a:gd name="connsiteX25" fmla="*/ 1100666 w 8001000"/>
                  <a:gd name="connsiteY25" fmla="*/ 4762500 h 7799917"/>
                  <a:gd name="connsiteX26" fmla="*/ 1195916 w 8001000"/>
                  <a:gd name="connsiteY26" fmla="*/ 4857750 h 7799917"/>
                  <a:gd name="connsiteX27" fmla="*/ 1322916 w 8001000"/>
                  <a:gd name="connsiteY27" fmla="*/ 5016500 h 7799917"/>
                  <a:gd name="connsiteX28" fmla="*/ 1471083 w 8001000"/>
                  <a:gd name="connsiteY28" fmla="*/ 5132917 h 7799917"/>
                  <a:gd name="connsiteX29" fmla="*/ 1640416 w 8001000"/>
                  <a:gd name="connsiteY29" fmla="*/ 5164667 h 7799917"/>
                  <a:gd name="connsiteX30" fmla="*/ 1703916 w 8001000"/>
                  <a:gd name="connsiteY30" fmla="*/ 5259917 h 7799917"/>
                  <a:gd name="connsiteX31" fmla="*/ 1820333 w 8001000"/>
                  <a:gd name="connsiteY31" fmla="*/ 5281084 h 7799917"/>
                  <a:gd name="connsiteX32" fmla="*/ 1905000 w 8001000"/>
                  <a:gd name="connsiteY32" fmla="*/ 5386917 h 7799917"/>
                  <a:gd name="connsiteX33" fmla="*/ 2000250 w 8001000"/>
                  <a:gd name="connsiteY33" fmla="*/ 5344584 h 7799917"/>
                  <a:gd name="connsiteX34" fmla="*/ 2095500 w 8001000"/>
                  <a:gd name="connsiteY34" fmla="*/ 5270500 h 7799917"/>
                  <a:gd name="connsiteX35" fmla="*/ 2159000 w 8001000"/>
                  <a:gd name="connsiteY35" fmla="*/ 5217584 h 7799917"/>
                  <a:gd name="connsiteX36" fmla="*/ 2169583 w 8001000"/>
                  <a:gd name="connsiteY36" fmla="*/ 5101167 h 7799917"/>
                  <a:gd name="connsiteX37" fmla="*/ 2201333 w 8001000"/>
                  <a:gd name="connsiteY37" fmla="*/ 4984750 h 7799917"/>
                  <a:gd name="connsiteX38" fmla="*/ 2275416 w 8001000"/>
                  <a:gd name="connsiteY38" fmla="*/ 4910667 h 7799917"/>
                  <a:gd name="connsiteX39" fmla="*/ 2338916 w 8001000"/>
                  <a:gd name="connsiteY39" fmla="*/ 4857750 h 7799917"/>
                  <a:gd name="connsiteX40" fmla="*/ 2455333 w 8001000"/>
                  <a:gd name="connsiteY40" fmla="*/ 4857750 h 7799917"/>
                  <a:gd name="connsiteX41" fmla="*/ 2508250 w 8001000"/>
                  <a:gd name="connsiteY41" fmla="*/ 4794250 h 7799917"/>
                  <a:gd name="connsiteX42" fmla="*/ 2603500 w 8001000"/>
                  <a:gd name="connsiteY42" fmla="*/ 4804834 h 7799917"/>
                  <a:gd name="connsiteX43" fmla="*/ 2688166 w 8001000"/>
                  <a:gd name="connsiteY43" fmla="*/ 4878917 h 7799917"/>
                  <a:gd name="connsiteX44" fmla="*/ 2772833 w 8001000"/>
                  <a:gd name="connsiteY44" fmla="*/ 4847167 h 7799917"/>
                  <a:gd name="connsiteX45" fmla="*/ 2846916 w 8001000"/>
                  <a:gd name="connsiteY45" fmla="*/ 4878917 h 7799917"/>
                  <a:gd name="connsiteX46" fmla="*/ 2942166 w 8001000"/>
                  <a:gd name="connsiteY46" fmla="*/ 4878917 h 7799917"/>
                  <a:gd name="connsiteX47" fmla="*/ 3100916 w 8001000"/>
                  <a:gd name="connsiteY47" fmla="*/ 4878917 h 7799917"/>
                  <a:gd name="connsiteX48" fmla="*/ 3227916 w 8001000"/>
                  <a:gd name="connsiteY48" fmla="*/ 5016500 h 7799917"/>
                  <a:gd name="connsiteX49" fmla="*/ 3259666 w 8001000"/>
                  <a:gd name="connsiteY49" fmla="*/ 5048250 h 7799917"/>
                  <a:gd name="connsiteX50" fmla="*/ 3312583 w 8001000"/>
                  <a:gd name="connsiteY50" fmla="*/ 5122334 h 7799917"/>
                  <a:gd name="connsiteX51" fmla="*/ 3429000 w 8001000"/>
                  <a:gd name="connsiteY51" fmla="*/ 5207000 h 7799917"/>
                  <a:gd name="connsiteX52" fmla="*/ 3492500 w 8001000"/>
                  <a:gd name="connsiteY52" fmla="*/ 5334000 h 7799917"/>
                  <a:gd name="connsiteX53" fmla="*/ 3492500 w 8001000"/>
                  <a:gd name="connsiteY53" fmla="*/ 5334000 h 7799917"/>
                  <a:gd name="connsiteX54" fmla="*/ 3598333 w 8001000"/>
                  <a:gd name="connsiteY54" fmla="*/ 5429250 h 7799917"/>
                  <a:gd name="connsiteX55" fmla="*/ 3598333 w 8001000"/>
                  <a:gd name="connsiteY55" fmla="*/ 5503334 h 7799917"/>
                  <a:gd name="connsiteX56" fmla="*/ 3598333 w 8001000"/>
                  <a:gd name="connsiteY56" fmla="*/ 5577417 h 7799917"/>
                  <a:gd name="connsiteX57" fmla="*/ 3704166 w 8001000"/>
                  <a:gd name="connsiteY57" fmla="*/ 5715000 h 7799917"/>
                  <a:gd name="connsiteX58" fmla="*/ 3683000 w 8001000"/>
                  <a:gd name="connsiteY58" fmla="*/ 5757334 h 7799917"/>
                  <a:gd name="connsiteX59" fmla="*/ 3746500 w 8001000"/>
                  <a:gd name="connsiteY59" fmla="*/ 5820834 h 7799917"/>
                  <a:gd name="connsiteX60" fmla="*/ 3778250 w 8001000"/>
                  <a:gd name="connsiteY60" fmla="*/ 5873750 h 7799917"/>
                  <a:gd name="connsiteX61" fmla="*/ 3757083 w 8001000"/>
                  <a:gd name="connsiteY61" fmla="*/ 5958417 h 7799917"/>
                  <a:gd name="connsiteX62" fmla="*/ 3778250 w 8001000"/>
                  <a:gd name="connsiteY62" fmla="*/ 6000750 h 7799917"/>
                  <a:gd name="connsiteX63" fmla="*/ 3852333 w 8001000"/>
                  <a:gd name="connsiteY63" fmla="*/ 6074834 h 7799917"/>
                  <a:gd name="connsiteX64" fmla="*/ 3915833 w 8001000"/>
                  <a:gd name="connsiteY64" fmla="*/ 6096000 h 7799917"/>
                  <a:gd name="connsiteX65" fmla="*/ 3989916 w 8001000"/>
                  <a:gd name="connsiteY65" fmla="*/ 6286500 h 7799917"/>
                  <a:gd name="connsiteX66" fmla="*/ 4085166 w 8001000"/>
                  <a:gd name="connsiteY66" fmla="*/ 6350000 h 7799917"/>
                  <a:gd name="connsiteX67" fmla="*/ 4116916 w 8001000"/>
                  <a:gd name="connsiteY67" fmla="*/ 6477000 h 7799917"/>
                  <a:gd name="connsiteX68" fmla="*/ 4222750 w 8001000"/>
                  <a:gd name="connsiteY68" fmla="*/ 6508750 h 7799917"/>
                  <a:gd name="connsiteX69" fmla="*/ 4296833 w 8001000"/>
                  <a:gd name="connsiteY69" fmla="*/ 6614584 h 7799917"/>
                  <a:gd name="connsiteX70" fmla="*/ 4296833 w 8001000"/>
                  <a:gd name="connsiteY70" fmla="*/ 6720417 h 7799917"/>
                  <a:gd name="connsiteX71" fmla="*/ 4296833 w 8001000"/>
                  <a:gd name="connsiteY71" fmla="*/ 6720417 h 7799917"/>
                  <a:gd name="connsiteX72" fmla="*/ 4339166 w 8001000"/>
                  <a:gd name="connsiteY72" fmla="*/ 6794500 h 7799917"/>
                  <a:gd name="connsiteX73" fmla="*/ 4318000 w 8001000"/>
                  <a:gd name="connsiteY73" fmla="*/ 6868584 h 7799917"/>
                  <a:gd name="connsiteX74" fmla="*/ 4307416 w 8001000"/>
                  <a:gd name="connsiteY74" fmla="*/ 6942667 h 7799917"/>
                  <a:gd name="connsiteX75" fmla="*/ 4370916 w 8001000"/>
                  <a:gd name="connsiteY75" fmla="*/ 7027334 h 7799917"/>
                  <a:gd name="connsiteX76" fmla="*/ 4445000 w 8001000"/>
                  <a:gd name="connsiteY76" fmla="*/ 7080250 h 7799917"/>
                  <a:gd name="connsiteX77" fmla="*/ 4476750 w 8001000"/>
                  <a:gd name="connsiteY77" fmla="*/ 7207250 h 7799917"/>
                  <a:gd name="connsiteX78" fmla="*/ 4476750 w 8001000"/>
                  <a:gd name="connsiteY78" fmla="*/ 7291917 h 7799917"/>
                  <a:gd name="connsiteX79" fmla="*/ 4550833 w 8001000"/>
                  <a:gd name="connsiteY79" fmla="*/ 7366000 h 7799917"/>
                  <a:gd name="connsiteX80" fmla="*/ 4550833 w 8001000"/>
                  <a:gd name="connsiteY80" fmla="*/ 7366000 h 7799917"/>
                  <a:gd name="connsiteX81" fmla="*/ 4550833 w 8001000"/>
                  <a:gd name="connsiteY81" fmla="*/ 7366000 h 7799917"/>
                  <a:gd name="connsiteX82" fmla="*/ 4699000 w 8001000"/>
                  <a:gd name="connsiteY82" fmla="*/ 7418917 h 7799917"/>
                  <a:gd name="connsiteX83" fmla="*/ 4762500 w 8001000"/>
                  <a:gd name="connsiteY83" fmla="*/ 7514167 h 7799917"/>
                  <a:gd name="connsiteX84" fmla="*/ 4868333 w 8001000"/>
                  <a:gd name="connsiteY84" fmla="*/ 7524750 h 7799917"/>
                  <a:gd name="connsiteX85" fmla="*/ 4953000 w 8001000"/>
                  <a:gd name="connsiteY85" fmla="*/ 7545917 h 7799917"/>
                  <a:gd name="connsiteX86" fmla="*/ 5037666 w 8001000"/>
                  <a:gd name="connsiteY86" fmla="*/ 7641167 h 7799917"/>
                  <a:gd name="connsiteX87" fmla="*/ 5164666 w 8001000"/>
                  <a:gd name="connsiteY87" fmla="*/ 7694084 h 7799917"/>
                  <a:gd name="connsiteX88" fmla="*/ 5207000 w 8001000"/>
                  <a:gd name="connsiteY88" fmla="*/ 7641167 h 7799917"/>
                  <a:gd name="connsiteX89" fmla="*/ 5291666 w 8001000"/>
                  <a:gd name="connsiteY89" fmla="*/ 7641167 h 7799917"/>
                  <a:gd name="connsiteX90" fmla="*/ 5376333 w 8001000"/>
                  <a:gd name="connsiteY90" fmla="*/ 7672917 h 7799917"/>
                  <a:gd name="connsiteX91" fmla="*/ 5461000 w 8001000"/>
                  <a:gd name="connsiteY91" fmla="*/ 7704667 h 7799917"/>
                  <a:gd name="connsiteX92" fmla="*/ 5461000 w 8001000"/>
                  <a:gd name="connsiteY92" fmla="*/ 7704667 h 7799917"/>
                  <a:gd name="connsiteX93" fmla="*/ 5598583 w 8001000"/>
                  <a:gd name="connsiteY93" fmla="*/ 7799917 h 7799917"/>
                  <a:gd name="connsiteX94" fmla="*/ 5640916 w 8001000"/>
                  <a:gd name="connsiteY94" fmla="*/ 7747000 h 7799917"/>
                  <a:gd name="connsiteX95" fmla="*/ 5683250 w 8001000"/>
                  <a:gd name="connsiteY95" fmla="*/ 7683500 h 7799917"/>
                  <a:gd name="connsiteX96" fmla="*/ 5630333 w 8001000"/>
                  <a:gd name="connsiteY96" fmla="*/ 7588250 h 7799917"/>
                  <a:gd name="connsiteX97" fmla="*/ 5588000 w 8001000"/>
                  <a:gd name="connsiteY97" fmla="*/ 7514167 h 7799917"/>
                  <a:gd name="connsiteX98" fmla="*/ 5513916 w 8001000"/>
                  <a:gd name="connsiteY98" fmla="*/ 7461250 h 7799917"/>
                  <a:gd name="connsiteX99" fmla="*/ 5566833 w 8001000"/>
                  <a:gd name="connsiteY99" fmla="*/ 7313084 h 7799917"/>
                  <a:gd name="connsiteX100" fmla="*/ 5535083 w 8001000"/>
                  <a:gd name="connsiteY100" fmla="*/ 7196667 h 7799917"/>
                  <a:gd name="connsiteX101" fmla="*/ 5482166 w 8001000"/>
                  <a:gd name="connsiteY101" fmla="*/ 7080250 h 7799917"/>
                  <a:gd name="connsiteX102" fmla="*/ 5513916 w 8001000"/>
                  <a:gd name="connsiteY102" fmla="*/ 6985000 h 7799917"/>
                  <a:gd name="connsiteX103" fmla="*/ 5566833 w 8001000"/>
                  <a:gd name="connsiteY103" fmla="*/ 6953250 h 7799917"/>
                  <a:gd name="connsiteX104" fmla="*/ 5535083 w 8001000"/>
                  <a:gd name="connsiteY104" fmla="*/ 6868584 h 7799917"/>
                  <a:gd name="connsiteX105" fmla="*/ 5439833 w 8001000"/>
                  <a:gd name="connsiteY105" fmla="*/ 6858000 h 7799917"/>
                  <a:gd name="connsiteX106" fmla="*/ 5355166 w 8001000"/>
                  <a:gd name="connsiteY106" fmla="*/ 6858000 h 7799917"/>
                  <a:gd name="connsiteX107" fmla="*/ 5376333 w 8001000"/>
                  <a:gd name="connsiteY107" fmla="*/ 6773334 h 7799917"/>
                  <a:gd name="connsiteX108" fmla="*/ 5376333 w 8001000"/>
                  <a:gd name="connsiteY108" fmla="*/ 6709834 h 7799917"/>
                  <a:gd name="connsiteX109" fmla="*/ 5334000 w 8001000"/>
                  <a:gd name="connsiteY109" fmla="*/ 6656917 h 7799917"/>
                  <a:gd name="connsiteX110" fmla="*/ 5386916 w 8001000"/>
                  <a:gd name="connsiteY110" fmla="*/ 6646334 h 7799917"/>
                  <a:gd name="connsiteX111" fmla="*/ 5471583 w 8001000"/>
                  <a:gd name="connsiteY111" fmla="*/ 6699250 h 7799917"/>
                  <a:gd name="connsiteX112" fmla="*/ 5492750 w 8001000"/>
                  <a:gd name="connsiteY112" fmla="*/ 6709834 h 7799917"/>
                  <a:gd name="connsiteX113" fmla="*/ 5492750 w 8001000"/>
                  <a:gd name="connsiteY113" fmla="*/ 6709834 h 7799917"/>
                  <a:gd name="connsiteX114" fmla="*/ 5503333 w 8001000"/>
                  <a:gd name="connsiteY114" fmla="*/ 6604000 h 7799917"/>
                  <a:gd name="connsiteX115" fmla="*/ 5566833 w 8001000"/>
                  <a:gd name="connsiteY115" fmla="*/ 6604000 h 7799917"/>
                  <a:gd name="connsiteX116" fmla="*/ 5566833 w 8001000"/>
                  <a:gd name="connsiteY116" fmla="*/ 6688667 h 7799917"/>
                  <a:gd name="connsiteX117" fmla="*/ 5566833 w 8001000"/>
                  <a:gd name="connsiteY117" fmla="*/ 6688667 h 7799917"/>
                  <a:gd name="connsiteX118" fmla="*/ 5662083 w 8001000"/>
                  <a:gd name="connsiteY118" fmla="*/ 6604000 h 7799917"/>
                  <a:gd name="connsiteX119" fmla="*/ 5651500 w 8001000"/>
                  <a:gd name="connsiteY119" fmla="*/ 6498167 h 7799917"/>
                  <a:gd name="connsiteX120" fmla="*/ 5566833 w 8001000"/>
                  <a:gd name="connsiteY120" fmla="*/ 6455834 h 7799917"/>
                  <a:gd name="connsiteX121" fmla="*/ 5492750 w 8001000"/>
                  <a:gd name="connsiteY121" fmla="*/ 6413500 h 7799917"/>
                  <a:gd name="connsiteX122" fmla="*/ 5545666 w 8001000"/>
                  <a:gd name="connsiteY122" fmla="*/ 6371167 h 7799917"/>
                  <a:gd name="connsiteX123" fmla="*/ 5683250 w 8001000"/>
                  <a:gd name="connsiteY123" fmla="*/ 6371167 h 7799917"/>
                  <a:gd name="connsiteX124" fmla="*/ 5778500 w 8001000"/>
                  <a:gd name="connsiteY124" fmla="*/ 6371167 h 7799917"/>
                  <a:gd name="connsiteX125" fmla="*/ 5799666 w 8001000"/>
                  <a:gd name="connsiteY125" fmla="*/ 6307667 h 7799917"/>
                  <a:gd name="connsiteX126" fmla="*/ 5704416 w 8001000"/>
                  <a:gd name="connsiteY126" fmla="*/ 6297084 h 7799917"/>
                  <a:gd name="connsiteX127" fmla="*/ 5704416 w 8001000"/>
                  <a:gd name="connsiteY127" fmla="*/ 6223000 h 7799917"/>
                  <a:gd name="connsiteX128" fmla="*/ 5757333 w 8001000"/>
                  <a:gd name="connsiteY128" fmla="*/ 6191250 h 7799917"/>
                  <a:gd name="connsiteX129" fmla="*/ 5820833 w 8001000"/>
                  <a:gd name="connsiteY129" fmla="*/ 6159500 h 7799917"/>
                  <a:gd name="connsiteX130" fmla="*/ 5905500 w 8001000"/>
                  <a:gd name="connsiteY130" fmla="*/ 6138334 h 7799917"/>
                  <a:gd name="connsiteX131" fmla="*/ 5969000 w 8001000"/>
                  <a:gd name="connsiteY131" fmla="*/ 6127750 h 7799917"/>
                  <a:gd name="connsiteX132" fmla="*/ 5969000 w 8001000"/>
                  <a:gd name="connsiteY132" fmla="*/ 6127750 h 7799917"/>
                  <a:gd name="connsiteX133" fmla="*/ 6053666 w 8001000"/>
                  <a:gd name="connsiteY133" fmla="*/ 6106584 h 7799917"/>
                  <a:gd name="connsiteX134" fmla="*/ 6000750 w 8001000"/>
                  <a:gd name="connsiteY134" fmla="*/ 6064250 h 7799917"/>
                  <a:gd name="connsiteX135" fmla="*/ 5969000 w 8001000"/>
                  <a:gd name="connsiteY135" fmla="*/ 6021917 h 7799917"/>
                  <a:gd name="connsiteX136" fmla="*/ 6032500 w 8001000"/>
                  <a:gd name="connsiteY136" fmla="*/ 5947834 h 7799917"/>
                  <a:gd name="connsiteX137" fmla="*/ 6096000 w 8001000"/>
                  <a:gd name="connsiteY137" fmla="*/ 5937250 h 7799917"/>
                  <a:gd name="connsiteX138" fmla="*/ 6127750 w 8001000"/>
                  <a:gd name="connsiteY138" fmla="*/ 5990167 h 7799917"/>
                  <a:gd name="connsiteX139" fmla="*/ 6127750 w 8001000"/>
                  <a:gd name="connsiteY139" fmla="*/ 5990167 h 7799917"/>
                  <a:gd name="connsiteX140" fmla="*/ 6170083 w 8001000"/>
                  <a:gd name="connsiteY140" fmla="*/ 5926667 h 7799917"/>
                  <a:gd name="connsiteX141" fmla="*/ 6148916 w 8001000"/>
                  <a:gd name="connsiteY141" fmla="*/ 5884334 h 7799917"/>
                  <a:gd name="connsiteX142" fmla="*/ 6106583 w 8001000"/>
                  <a:gd name="connsiteY142" fmla="*/ 5831417 h 7799917"/>
                  <a:gd name="connsiteX143" fmla="*/ 6117166 w 8001000"/>
                  <a:gd name="connsiteY143" fmla="*/ 5746750 h 7799917"/>
                  <a:gd name="connsiteX144" fmla="*/ 6170083 w 8001000"/>
                  <a:gd name="connsiteY144" fmla="*/ 5693834 h 7799917"/>
                  <a:gd name="connsiteX145" fmla="*/ 6223000 w 8001000"/>
                  <a:gd name="connsiteY145" fmla="*/ 5715000 h 7799917"/>
                  <a:gd name="connsiteX146" fmla="*/ 6191250 w 8001000"/>
                  <a:gd name="connsiteY146" fmla="*/ 5778500 h 7799917"/>
                  <a:gd name="connsiteX147" fmla="*/ 6201833 w 8001000"/>
                  <a:gd name="connsiteY147" fmla="*/ 5852584 h 7799917"/>
                  <a:gd name="connsiteX148" fmla="*/ 6286500 w 8001000"/>
                  <a:gd name="connsiteY148" fmla="*/ 5810250 h 7799917"/>
                  <a:gd name="connsiteX149" fmla="*/ 6297083 w 8001000"/>
                  <a:gd name="connsiteY149" fmla="*/ 5757334 h 7799917"/>
                  <a:gd name="connsiteX150" fmla="*/ 6318250 w 8001000"/>
                  <a:gd name="connsiteY150" fmla="*/ 5789084 h 7799917"/>
                  <a:gd name="connsiteX151" fmla="*/ 6318250 w 8001000"/>
                  <a:gd name="connsiteY151" fmla="*/ 5789084 h 7799917"/>
                  <a:gd name="connsiteX152" fmla="*/ 6413500 w 8001000"/>
                  <a:gd name="connsiteY152" fmla="*/ 5767917 h 7799917"/>
                  <a:gd name="connsiteX153" fmla="*/ 6413500 w 8001000"/>
                  <a:gd name="connsiteY153" fmla="*/ 5767917 h 7799917"/>
                  <a:gd name="connsiteX154" fmla="*/ 6487583 w 8001000"/>
                  <a:gd name="connsiteY154" fmla="*/ 5736167 h 7799917"/>
                  <a:gd name="connsiteX155" fmla="*/ 6445250 w 8001000"/>
                  <a:gd name="connsiteY155" fmla="*/ 5820834 h 7799917"/>
                  <a:gd name="connsiteX156" fmla="*/ 6445250 w 8001000"/>
                  <a:gd name="connsiteY156" fmla="*/ 5863167 h 7799917"/>
                  <a:gd name="connsiteX157" fmla="*/ 6529916 w 8001000"/>
                  <a:gd name="connsiteY157" fmla="*/ 5799667 h 7799917"/>
                  <a:gd name="connsiteX158" fmla="*/ 6582833 w 8001000"/>
                  <a:gd name="connsiteY158" fmla="*/ 5757334 h 7799917"/>
                  <a:gd name="connsiteX159" fmla="*/ 6656916 w 8001000"/>
                  <a:gd name="connsiteY159" fmla="*/ 5736167 h 7799917"/>
                  <a:gd name="connsiteX160" fmla="*/ 6773333 w 8001000"/>
                  <a:gd name="connsiteY160" fmla="*/ 5736167 h 7799917"/>
                  <a:gd name="connsiteX161" fmla="*/ 6879166 w 8001000"/>
                  <a:gd name="connsiteY161" fmla="*/ 5693834 h 7799917"/>
                  <a:gd name="connsiteX162" fmla="*/ 6974416 w 8001000"/>
                  <a:gd name="connsiteY162" fmla="*/ 5598584 h 7799917"/>
                  <a:gd name="connsiteX163" fmla="*/ 7016750 w 8001000"/>
                  <a:gd name="connsiteY163" fmla="*/ 5513917 h 7799917"/>
                  <a:gd name="connsiteX164" fmla="*/ 6974416 w 8001000"/>
                  <a:gd name="connsiteY164" fmla="*/ 5513917 h 7799917"/>
                  <a:gd name="connsiteX165" fmla="*/ 6995583 w 8001000"/>
                  <a:gd name="connsiteY165" fmla="*/ 5482167 h 7799917"/>
                  <a:gd name="connsiteX166" fmla="*/ 7112000 w 8001000"/>
                  <a:gd name="connsiteY166" fmla="*/ 5397500 h 7799917"/>
                  <a:gd name="connsiteX167" fmla="*/ 7217833 w 8001000"/>
                  <a:gd name="connsiteY167" fmla="*/ 5344584 h 7799917"/>
                  <a:gd name="connsiteX168" fmla="*/ 7207250 w 8001000"/>
                  <a:gd name="connsiteY168" fmla="*/ 5259917 h 7799917"/>
                  <a:gd name="connsiteX169" fmla="*/ 7175500 w 8001000"/>
                  <a:gd name="connsiteY169" fmla="*/ 5164667 h 7799917"/>
                  <a:gd name="connsiteX170" fmla="*/ 7143750 w 8001000"/>
                  <a:gd name="connsiteY170" fmla="*/ 5090584 h 7799917"/>
                  <a:gd name="connsiteX171" fmla="*/ 7080250 w 8001000"/>
                  <a:gd name="connsiteY171" fmla="*/ 5027084 h 7799917"/>
                  <a:gd name="connsiteX172" fmla="*/ 7090833 w 8001000"/>
                  <a:gd name="connsiteY172" fmla="*/ 4974167 h 7799917"/>
                  <a:gd name="connsiteX173" fmla="*/ 7143750 w 8001000"/>
                  <a:gd name="connsiteY173" fmla="*/ 4963584 h 7799917"/>
                  <a:gd name="connsiteX174" fmla="*/ 7186083 w 8001000"/>
                  <a:gd name="connsiteY174" fmla="*/ 5037667 h 7799917"/>
                  <a:gd name="connsiteX175" fmla="*/ 7239000 w 8001000"/>
                  <a:gd name="connsiteY175" fmla="*/ 5069417 h 7799917"/>
                  <a:gd name="connsiteX176" fmla="*/ 7260166 w 8001000"/>
                  <a:gd name="connsiteY176" fmla="*/ 5005917 h 7799917"/>
                  <a:gd name="connsiteX177" fmla="*/ 7355416 w 8001000"/>
                  <a:gd name="connsiteY177" fmla="*/ 4974167 h 7799917"/>
                  <a:gd name="connsiteX178" fmla="*/ 7397750 w 8001000"/>
                  <a:gd name="connsiteY178" fmla="*/ 4984750 h 7799917"/>
                  <a:gd name="connsiteX179" fmla="*/ 7397750 w 8001000"/>
                  <a:gd name="connsiteY179" fmla="*/ 4984750 h 7799917"/>
                  <a:gd name="connsiteX180" fmla="*/ 7429500 w 8001000"/>
                  <a:gd name="connsiteY180" fmla="*/ 5111750 h 7799917"/>
                  <a:gd name="connsiteX181" fmla="*/ 7397750 w 8001000"/>
                  <a:gd name="connsiteY181" fmla="*/ 5175250 h 7799917"/>
                  <a:gd name="connsiteX182" fmla="*/ 7397750 w 8001000"/>
                  <a:gd name="connsiteY182" fmla="*/ 5175250 h 7799917"/>
                  <a:gd name="connsiteX183" fmla="*/ 7482416 w 8001000"/>
                  <a:gd name="connsiteY183" fmla="*/ 5154084 h 7799917"/>
                  <a:gd name="connsiteX184" fmla="*/ 7535333 w 8001000"/>
                  <a:gd name="connsiteY184" fmla="*/ 5164667 h 7799917"/>
                  <a:gd name="connsiteX185" fmla="*/ 7630583 w 8001000"/>
                  <a:gd name="connsiteY185" fmla="*/ 5143500 h 7799917"/>
                  <a:gd name="connsiteX186" fmla="*/ 7694083 w 8001000"/>
                  <a:gd name="connsiteY186" fmla="*/ 5069417 h 7799917"/>
                  <a:gd name="connsiteX187" fmla="*/ 7694083 w 8001000"/>
                  <a:gd name="connsiteY187" fmla="*/ 5069417 h 7799917"/>
                  <a:gd name="connsiteX188" fmla="*/ 7831666 w 8001000"/>
                  <a:gd name="connsiteY188" fmla="*/ 5080000 h 7799917"/>
                  <a:gd name="connsiteX189" fmla="*/ 7905750 w 8001000"/>
                  <a:gd name="connsiteY189" fmla="*/ 5069417 h 7799917"/>
                  <a:gd name="connsiteX190" fmla="*/ 7821083 w 8001000"/>
                  <a:gd name="connsiteY190" fmla="*/ 5005917 h 7799917"/>
                  <a:gd name="connsiteX191" fmla="*/ 7768166 w 8001000"/>
                  <a:gd name="connsiteY191" fmla="*/ 4942417 h 7799917"/>
                  <a:gd name="connsiteX192" fmla="*/ 7831666 w 8001000"/>
                  <a:gd name="connsiteY192" fmla="*/ 4868334 h 7799917"/>
                  <a:gd name="connsiteX193" fmla="*/ 7884583 w 8001000"/>
                  <a:gd name="connsiteY193" fmla="*/ 4804834 h 7799917"/>
                  <a:gd name="connsiteX194" fmla="*/ 7895166 w 8001000"/>
                  <a:gd name="connsiteY194" fmla="*/ 4699000 h 7799917"/>
                  <a:gd name="connsiteX195" fmla="*/ 7874000 w 8001000"/>
                  <a:gd name="connsiteY195" fmla="*/ 4624917 h 7799917"/>
                  <a:gd name="connsiteX196" fmla="*/ 7863416 w 8001000"/>
                  <a:gd name="connsiteY196" fmla="*/ 4603750 h 7799917"/>
                  <a:gd name="connsiteX197" fmla="*/ 7884583 w 8001000"/>
                  <a:gd name="connsiteY197" fmla="*/ 4519084 h 7799917"/>
                  <a:gd name="connsiteX198" fmla="*/ 7884583 w 8001000"/>
                  <a:gd name="connsiteY198" fmla="*/ 4455584 h 7799917"/>
                  <a:gd name="connsiteX199" fmla="*/ 7842250 w 8001000"/>
                  <a:gd name="connsiteY199" fmla="*/ 4413250 h 7799917"/>
                  <a:gd name="connsiteX200" fmla="*/ 7948083 w 8001000"/>
                  <a:gd name="connsiteY200" fmla="*/ 4318000 h 7799917"/>
                  <a:gd name="connsiteX201" fmla="*/ 8001000 w 8001000"/>
                  <a:gd name="connsiteY201" fmla="*/ 4233334 h 7799917"/>
                  <a:gd name="connsiteX202" fmla="*/ 7979833 w 8001000"/>
                  <a:gd name="connsiteY202" fmla="*/ 4095750 h 7799917"/>
                  <a:gd name="connsiteX203" fmla="*/ 7958666 w 8001000"/>
                  <a:gd name="connsiteY203" fmla="*/ 4011084 h 7799917"/>
                  <a:gd name="connsiteX204" fmla="*/ 7958666 w 8001000"/>
                  <a:gd name="connsiteY204" fmla="*/ 3947584 h 7799917"/>
                  <a:gd name="connsiteX205" fmla="*/ 7895166 w 8001000"/>
                  <a:gd name="connsiteY205" fmla="*/ 3873500 h 7799917"/>
                  <a:gd name="connsiteX206" fmla="*/ 7852833 w 8001000"/>
                  <a:gd name="connsiteY206" fmla="*/ 3810000 h 7799917"/>
                  <a:gd name="connsiteX207" fmla="*/ 7768166 w 8001000"/>
                  <a:gd name="connsiteY207" fmla="*/ 3725334 h 7799917"/>
                  <a:gd name="connsiteX208" fmla="*/ 7778750 w 8001000"/>
                  <a:gd name="connsiteY208" fmla="*/ 3630084 h 7799917"/>
                  <a:gd name="connsiteX209" fmla="*/ 7810500 w 8001000"/>
                  <a:gd name="connsiteY209" fmla="*/ 3577167 h 7799917"/>
                  <a:gd name="connsiteX210" fmla="*/ 7715250 w 8001000"/>
                  <a:gd name="connsiteY210" fmla="*/ 3513667 h 7799917"/>
                  <a:gd name="connsiteX211" fmla="*/ 7672916 w 8001000"/>
                  <a:gd name="connsiteY211" fmla="*/ 3429000 h 7799917"/>
                  <a:gd name="connsiteX212" fmla="*/ 7651750 w 8001000"/>
                  <a:gd name="connsiteY212" fmla="*/ 3227917 h 7799917"/>
                  <a:gd name="connsiteX213" fmla="*/ 7651750 w 8001000"/>
                  <a:gd name="connsiteY213" fmla="*/ 3069167 h 7799917"/>
                  <a:gd name="connsiteX214" fmla="*/ 7672916 w 8001000"/>
                  <a:gd name="connsiteY214" fmla="*/ 2963334 h 7799917"/>
                  <a:gd name="connsiteX215" fmla="*/ 7620000 w 8001000"/>
                  <a:gd name="connsiteY215" fmla="*/ 2783417 h 7799917"/>
                  <a:gd name="connsiteX216" fmla="*/ 7641166 w 8001000"/>
                  <a:gd name="connsiteY216" fmla="*/ 2656417 h 7799917"/>
                  <a:gd name="connsiteX217" fmla="*/ 7651750 w 8001000"/>
                  <a:gd name="connsiteY217" fmla="*/ 2614084 h 7799917"/>
                  <a:gd name="connsiteX218" fmla="*/ 7715250 w 8001000"/>
                  <a:gd name="connsiteY218" fmla="*/ 2550584 h 7799917"/>
                  <a:gd name="connsiteX219" fmla="*/ 7715250 w 8001000"/>
                  <a:gd name="connsiteY219" fmla="*/ 2550584 h 7799917"/>
                  <a:gd name="connsiteX220" fmla="*/ 7704666 w 8001000"/>
                  <a:gd name="connsiteY220" fmla="*/ 2338917 h 7799917"/>
                  <a:gd name="connsiteX221" fmla="*/ 7715250 w 8001000"/>
                  <a:gd name="connsiteY221" fmla="*/ 2254250 h 7799917"/>
                  <a:gd name="connsiteX222" fmla="*/ 7620000 w 8001000"/>
                  <a:gd name="connsiteY222" fmla="*/ 2254250 h 7799917"/>
                  <a:gd name="connsiteX223" fmla="*/ 7493000 w 8001000"/>
                  <a:gd name="connsiteY223" fmla="*/ 2275417 h 7799917"/>
                  <a:gd name="connsiteX224" fmla="*/ 7334250 w 8001000"/>
                  <a:gd name="connsiteY224" fmla="*/ 2180167 h 7799917"/>
                  <a:gd name="connsiteX225" fmla="*/ 7239000 w 8001000"/>
                  <a:gd name="connsiteY225" fmla="*/ 2169584 h 7799917"/>
                  <a:gd name="connsiteX226" fmla="*/ 7164916 w 8001000"/>
                  <a:gd name="connsiteY226" fmla="*/ 2095500 h 7799917"/>
                  <a:gd name="connsiteX227" fmla="*/ 7112000 w 8001000"/>
                  <a:gd name="connsiteY227" fmla="*/ 2042584 h 7799917"/>
                  <a:gd name="connsiteX228" fmla="*/ 7027333 w 8001000"/>
                  <a:gd name="connsiteY228" fmla="*/ 2000250 h 7799917"/>
                  <a:gd name="connsiteX229" fmla="*/ 6963833 w 8001000"/>
                  <a:gd name="connsiteY229" fmla="*/ 2063750 h 7799917"/>
                  <a:gd name="connsiteX230" fmla="*/ 6910916 w 8001000"/>
                  <a:gd name="connsiteY230" fmla="*/ 2084917 h 7799917"/>
                  <a:gd name="connsiteX231" fmla="*/ 6826250 w 8001000"/>
                  <a:gd name="connsiteY231" fmla="*/ 2074334 h 7799917"/>
                  <a:gd name="connsiteX232" fmla="*/ 6773333 w 8001000"/>
                  <a:gd name="connsiteY232" fmla="*/ 2042584 h 7799917"/>
                  <a:gd name="connsiteX233" fmla="*/ 6688666 w 8001000"/>
                  <a:gd name="connsiteY233" fmla="*/ 2095500 h 7799917"/>
                  <a:gd name="connsiteX234" fmla="*/ 6646333 w 8001000"/>
                  <a:gd name="connsiteY234" fmla="*/ 2106084 h 7799917"/>
                  <a:gd name="connsiteX235" fmla="*/ 6582833 w 8001000"/>
                  <a:gd name="connsiteY235" fmla="*/ 2053167 h 7799917"/>
                  <a:gd name="connsiteX236" fmla="*/ 6529916 w 8001000"/>
                  <a:gd name="connsiteY236" fmla="*/ 2095500 h 7799917"/>
                  <a:gd name="connsiteX237" fmla="*/ 6529916 w 8001000"/>
                  <a:gd name="connsiteY237" fmla="*/ 2095500 h 7799917"/>
                  <a:gd name="connsiteX238" fmla="*/ 6424083 w 8001000"/>
                  <a:gd name="connsiteY238" fmla="*/ 2169584 h 7799917"/>
                  <a:gd name="connsiteX239" fmla="*/ 6381750 w 8001000"/>
                  <a:gd name="connsiteY239" fmla="*/ 2211917 h 7799917"/>
                  <a:gd name="connsiteX240" fmla="*/ 6286500 w 8001000"/>
                  <a:gd name="connsiteY240" fmla="*/ 2169584 h 7799917"/>
                  <a:gd name="connsiteX241" fmla="*/ 6223000 w 8001000"/>
                  <a:gd name="connsiteY241" fmla="*/ 2137834 h 7799917"/>
                  <a:gd name="connsiteX242" fmla="*/ 6148916 w 8001000"/>
                  <a:gd name="connsiteY242" fmla="*/ 2042584 h 7799917"/>
                  <a:gd name="connsiteX243" fmla="*/ 6085416 w 8001000"/>
                  <a:gd name="connsiteY243" fmla="*/ 2084917 h 7799917"/>
                  <a:gd name="connsiteX244" fmla="*/ 6032500 w 8001000"/>
                  <a:gd name="connsiteY244" fmla="*/ 2042584 h 7799917"/>
                  <a:gd name="connsiteX245" fmla="*/ 5969000 w 8001000"/>
                  <a:gd name="connsiteY245" fmla="*/ 1989667 h 7799917"/>
                  <a:gd name="connsiteX246" fmla="*/ 5947833 w 8001000"/>
                  <a:gd name="connsiteY246" fmla="*/ 2074334 h 7799917"/>
                  <a:gd name="connsiteX247" fmla="*/ 5926666 w 8001000"/>
                  <a:gd name="connsiteY247" fmla="*/ 2148417 h 7799917"/>
                  <a:gd name="connsiteX248" fmla="*/ 5894916 w 8001000"/>
                  <a:gd name="connsiteY248" fmla="*/ 2201334 h 7799917"/>
                  <a:gd name="connsiteX249" fmla="*/ 5810250 w 8001000"/>
                  <a:gd name="connsiteY249" fmla="*/ 2137834 h 7799917"/>
                  <a:gd name="connsiteX250" fmla="*/ 5757333 w 8001000"/>
                  <a:gd name="connsiteY250" fmla="*/ 2063750 h 7799917"/>
                  <a:gd name="connsiteX251" fmla="*/ 5683250 w 8001000"/>
                  <a:gd name="connsiteY251" fmla="*/ 2063750 h 7799917"/>
                  <a:gd name="connsiteX252" fmla="*/ 4582583 w 8001000"/>
                  <a:gd name="connsiteY252" fmla="*/ 1651000 h 7799917"/>
                  <a:gd name="connsiteX253" fmla="*/ 4413250 w 8001000"/>
                  <a:gd name="connsiteY253" fmla="*/ 1682750 h 7799917"/>
                  <a:gd name="connsiteX254" fmla="*/ 4339166 w 8001000"/>
                  <a:gd name="connsiteY254" fmla="*/ 1608667 h 7799917"/>
                  <a:gd name="connsiteX255" fmla="*/ 4212166 w 8001000"/>
                  <a:gd name="connsiteY255" fmla="*/ 1598084 h 7799917"/>
                  <a:gd name="connsiteX256" fmla="*/ 4138083 w 8001000"/>
                  <a:gd name="connsiteY256" fmla="*/ 1502834 h 7799917"/>
                  <a:gd name="connsiteX257" fmla="*/ 4159250 w 8001000"/>
                  <a:gd name="connsiteY257" fmla="*/ 1037167 h 7799917"/>
                  <a:gd name="connsiteX258" fmla="*/ 4191000 w 8001000"/>
                  <a:gd name="connsiteY258" fmla="*/ 116417 h 7799917"/>
                  <a:gd name="connsiteX259" fmla="*/ 2487083 w 8001000"/>
                  <a:gd name="connsiteY259" fmla="*/ 0 h 7799917"/>
                  <a:gd name="connsiteX0" fmla="*/ 2487083 w 8001000"/>
                  <a:gd name="connsiteY0" fmla="*/ 0 h 7799917"/>
                  <a:gd name="connsiteX1" fmla="*/ 2222500 w 8001000"/>
                  <a:gd name="connsiteY1" fmla="*/ 3249084 h 7799917"/>
                  <a:gd name="connsiteX2" fmla="*/ 2190750 w 8001000"/>
                  <a:gd name="connsiteY2" fmla="*/ 3280834 h 7799917"/>
                  <a:gd name="connsiteX3" fmla="*/ 0 w 8001000"/>
                  <a:gd name="connsiteY3" fmla="*/ 3090334 h 7799917"/>
                  <a:gd name="connsiteX4" fmla="*/ 31750 w 8001000"/>
                  <a:gd name="connsiteY4" fmla="*/ 3206750 h 7799917"/>
                  <a:gd name="connsiteX5" fmla="*/ 148166 w 8001000"/>
                  <a:gd name="connsiteY5" fmla="*/ 3227917 h 7799917"/>
                  <a:gd name="connsiteX6" fmla="*/ 201083 w 8001000"/>
                  <a:gd name="connsiteY6" fmla="*/ 3323167 h 7799917"/>
                  <a:gd name="connsiteX7" fmla="*/ 222250 w 8001000"/>
                  <a:gd name="connsiteY7" fmla="*/ 3397250 h 7799917"/>
                  <a:gd name="connsiteX8" fmla="*/ 243416 w 8001000"/>
                  <a:gd name="connsiteY8" fmla="*/ 3450167 h 7799917"/>
                  <a:gd name="connsiteX9" fmla="*/ 243416 w 8001000"/>
                  <a:gd name="connsiteY9" fmla="*/ 3450167 h 7799917"/>
                  <a:gd name="connsiteX10" fmla="*/ 359833 w 8001000"/>
                  <a:gd name="connsiteY10" fmla="*/ 3460750 h 7799917"/>
                  <a:gd name="connsiteX11" fmla="*/ 433916 w 8001000"/>
                  <a:gd name="connsiteY11" fmla="*/ 3587750 h 7799917"/>
                  <a:gd name="connsiteX12" fmla="*/ 433916 w 8001000"/>
                  <a:gd name="connsiteY12" fmla="*/ 3587750 h 7799917"/>
                  <a:gd name="connsiteX13" fmla="*/ 539750 w 8001000"/>
                  <a:gd name="connsiteY13" fmla="*/ 3725334 h 7799917"/>
                  <a:gd name="connsiteX14" fmla="*/ 603250 w 8001000"/>
                  <a:gd name="connsiteY14" fmla="*/ 3757084 h 7799917"/>
                  <a:gd name="connsiteX15" fmla="*/ 666750 w 8001000"/>
                  <a:gd name="connsiteY15" fmla="*/ 3905250 h 7799917"/>
                  <a:gd name="connsiteX16" fmla="*/ 751416 w 8001000"/>
                  <a:gd name="connsiteY16" fmla="*/ 3947584 h 7799917"/>
                  <a:gd name="connsiteX17" fmla="*/ 804333 w 8001000"/>
                  <a:gd name="connsiteY17" fmla="*/ 3989917 h 7799917"/>
                  <a:gd name="connsiteX18" fmla="*/ 963083 w 8001000"/>
                  <a:gd name="connsiteY18" fmla="*/ 4138084 h 7799917"/>
                  <a:gd name="connsiteX19" fmla="*/ 1005416 w 8001000"/>
                  <a:gd name="connsiteY19" fmla="*/ 4191000 h 7799917"/>
                  <a:gd name="connsiteX20" fmla="*/ 1005416 w 8001000"/>
                  <a:gd name="connsiteY20" fmla="*/ 4275667 h 7799917"/>
                  <a:gd name="connsiteX21" fmla="*/ 1005416 w 8001000"/>
                  <a:gd name="connsiteY21" fmla="*/ 4349750 h 7799917"/>
                  <a:gd name="connsiteX22" fmla="*/ 1068916 w 8001000"/>
                  <a:gd name="connsiteY22" fmla="*/ 4413250 h 7799917"/>
                  <a:gd name="connsiteX23" fmla="*/ 1079500 w 8001000"/>
                  <a:gd name="connsiteY23" fmla="*/ 4529667 h 7799917"/>
                  <a:gd name="connsiteX24" fmla="*/ 1090083 w 8001000"/>
                  <a:gd name="connsiteY24" fmla="*/ 4656667 h 7799917"/>
                  <a:gd name="connsiteX25" fmla="*/ 1100666 w 8001000"/>
                  <a:gd name="connsiteY25" fmla="*/ 4762500 h 7799917"/>
                  <a:gd name="connsiteX26" fmla="*/ 1195916 w 8001000"/>
                  <a:gd name="connsiteY26" fmla="*/ 4857750 h 7799917"/>
                  <a:gd name="connsiteX27" fmla="*/ 1322916 w 8001000"/>
                  <a:gd name="connsiteY27" fmla="*/ 5016500 h 7799917"/>
                  <a:gd name="connsiteX28" fmla="*/ 1471083 w 8001000"/>
                  <a:gd name="connsiteY28" fmla="*/ 5132917 h 7799917"/>
                  <a:gd name="connsiteX29" fmla="*/ 1640416 w 8001000"/>
                  <a:gd name="connsiteY29" fmla="*/ 5164667 h 7799917"/>
                  <a:gd name="connsiteX30" fmla="*/ 1703916 w 8001000"/>
                  <a:gd name="connsiteY30" fmla="*/ 5259917 h 7799917"/>
                  <a:gd name="connsiteX31" fmla="*/ 1820333 w 8001000"/>
                  <a:gd name="connsiteY31" fmla="*/ 5281084 h 7799917"/>
                  <a:gd name="connsiteX32" fmla="*/ 1905000 w 8001000"/>
                  <a:gd name="connsiteY32" fmla="*/ 5386917 h 7799917"/>
                  <a:gd name="connsiteX33" fmla="*/ 2000250 w 8001000"/>
                  <a:gd name="connsiteY33" fmla="*/ 5344584 h 7799917"/>
                  <a:gd name="connsiteX34" fmla="*/ 2095500 w 8001000"/>
                  <a:gd name="connsiteY34" fmla="*/ 5270500 h 7799917"/>
                  <a:gd name="connsiteX35" fmla="*/ 2159000 w 8001000"/>
                  <a:gd name="connsiteY35" fmla="*/ 5217584 h 7799917"/>
                  <a:gd name="connsiteX36" fmla="*/ 2169583 w 8001000"/>
                  <a:gd name="connsiteY36" fmla="*/ 5101167 h 7799917"/>
                  <a:gd name="connsiteX37" fmla="*/ 2201333 w 8001000"/>
                  <a:gd name="connsiteY37" fmla="*/ 4984750 h 7799917"/>
                  <a:gd name="connsiteX38" fmla="*/ 2275416 w 8001000"/>
                  <a:gd name="connsiteY38" fmla="*/ 4910667 h 7799917"/>
                  <a:gd name="connsiteX39" fmla="*/ 2338916 w 8001000"/>
                  <a:gd name="connsiteY39" fmla="*/ 4857750 h 7799917"/>
                  <a:gd name="connsiteX40" fmla="*/ 2455333 w 8001000"/>
                  <a:gd name="connsiteY40" fmla="*/ 4857750 h 7799917"/>
                  <a:gd name="connsiteX41" fmla="*/ 2508250 w 8001000"/>
                  <a:gd name="connsiteY41" fmla="*/ 4794250 h 7799917"/>
                  <a:gd name="connsiteX42" fmla="*/ 2603500 w 8001000"/>
                  <a:gd name="connsiteY42" fmla="*/ 4804834 h 7799917"/>
                  <a:gd name="connsiteX43" fmla="*/ 2688166 w 8001000"/>
                  <a:gd name="connsiteY43" fmla="*/ 4878917 h 7799917"/>
                  <a:gd name="connsiteX44" fmla="*/ 2772833 w 8001000"/>
                  <a:gd name="connsiteY44" fmla="*/ 4847167 h 7799917"/>
                  <a:gd name="connsiteX45" fmla="*/ 2846916 w 8001000"/>
                  <a:gd name="connsiteY45" fmla="*/ 4878917 h 7799917"/>
                  <a:gd name="connsiteX46" fmla="*/ 2942166 w 8001000"/>
                  <a:gd name="connsiteY46" fmla="*/ 4878917 h 7799917"/>
                  <a:gd name="connsiteX47" fmla="*/ 3100916 w 8001000"/>
                  <a:gd name="connsiteY47" fmla="*/ 4878917 h 7799917"/>
                  <a:gd name="connsiteX48" fmla="*/ 3227916 w 8001000"/>
                  <a:gd name="connsiteY48" fmla="*/ 5016500 h 7799917"/>
                  <a:gd name="connsiteX49" fmla="*/ 3259666 w 8001000"/>
                  <a:gd name="connsiteY49" fmla="*/ 5048250 h 7799917"/>
                  <a:gd name="connsiteX50" fmla="*/ 3312583 w 8001000"/>
                  <a:gd name="connsiteY50" fmla="*/ 5122334 h 7799917"/>
                  <a:gd name="connsiteX51" fmla="*/ 3429000 w 8001000"/>
                  <a:gd name="connsiteY51" fmla="*/ 5207000 h 7799917"/>
                  <a:gd name="connsiteX52" fmla="*/ 3492500 w 8001000"/>
                  <a:gd name="connsiteY52" fmla="*/ 5334000 h 7799917"/>
                  <a:gd name="connsiteX53" fmla="*/ 3492500 w 8001000"/>
                  <a:gd name="connsiteY53" fmla="*/ 5334000 h 7799917"/>
                  <a:gd name="connsiteX54" fmla="*/ 3598333 w 8001000"/>
                  <a:gd name="connsiteY54" fmla="*/ 5429250 h 7799917"/>
                  <a:gd name="connsiteX55" fmla="*/ 3598333 w 8001000"/>
                  <a:gd name="connsiteY55" fmla="*/ 5503334 h 7799917"/>
                  <a:gd name="connsiteX56" fmla="*/ 3598333 w 8001000"/>
                  <a:gd name="connsiteY56" fmla="*/ 5577417 h 7799917"/>
                  <a:gd name="connsiteX57" fmla="*/ 3704166 w 8001000"/>
                  <a:gd name="connsiteY57" fmla="*/ 5715000 h 7799917"/>
                  <a:gd name="connsiteX58" fmla="*/ 3683000 w 8001000"/>
                  <a:gd name="connsiteY58" fmla="*/ 5757334 h 7799917"/>
                  <a:gd name="connsiteX59" fmla="*/ 3746500 w 8001000"/>
                  <a:gd name="connsiteY59" fmla="*/ 5820834 h 7799917"/>
                  <a:gd name="connsiteX60" fmla="*/ 3778250 w 8001000"/>
                  <a:gd name="connsiteY60" fmla="*/ 5873750 h 7799917"/>
                  <a:gd name="connsiteX61" fmla="*/ 3757083 w 8001000"/>
                  <a:gd name="connsiteY61" fmla="*/ 5958417 h 7799917"/>
                  <a:gd name="connsiteX62" fmla="*/ 3778250 w 8001000"/>
                  <a:gd name="connsiteY62" fmla="*/ 6000750 h 7799917"/>
                  <a:gd name="connsiteX63" fmla="*/ 3852333 w 8001000"/>
                  <a:gd name="connsiteY63" fmla="*/ 6074834 h 7799917"/>
                  <a:gd name="connsiteX64" fmla="*/ 3915833 w 8001000"/>
                  <a:gd name="connsiteY64" fmla="*/ 6096000 h 7799917"/>
                  <a:gd name="connsiteX65" fmla="*/ 3989916 w 8001000"/>
                  <a:gd name="connsiteY65" fmla="*/ 6286500 h 7799917"/>
                  <a:gd name="connsiteX66" fmla="*/ 4085166 w 8001000"/>
                  <a:gd name="connsiteY66" fmla="*/ 6350000 h 7799917"/>
                  <a:gd name="connsiteX67" fmla="*/ 4116916 w 8001000"/>
                  <a:gd name="connsiteY67" fmla="*/ 6477000 h 7799917"/>
                  <a:gd name="connsiteX68" fmla="*/ 4222750 w 8001000"/>
                  <a:gd name="connsiteY68" fmla="*/ 6508750 h 7799917"/>
                  <a:gd name="connsiteX69" fmla="*/ 4296833 w 8001000"/>
                  <a:gd name="connsiteY69" fmla="*/ 6614584 h 7799917"/>
                  <a:gd name="connsiteX70" fmla="*/ 4296833 w 8001000"/>
                  <a:gd name="connsiteY70" fmla="*/ 6720417 h 7799917"/>
                  <a:gd name="connsiteX71" fmla="*/ 4296833 w 8001000"/>
                  <a:gd name="connsiteY71" fmla="*/ 6720417 h 7799917"/>
                  <a:gd name="connsiteX72" fmla="*/ 4339166 w 8001000"/>
                  <a:gd name="connsiteY72" fmla="*/ 6794500 h 7799917"/>
                  <a:gd name="connsiteX73" fmla="*/ 4318000 w 8001000"/>
                  <a:gd name="connsiteY73" fmla="*/ 6868584 h 7799917"/>
                  <a:gd name="connsiteX74" fmla="*/ 4307416 w 8001000"/>
                  <a:gd name="connsiteY74" fmla="*/ 6942667 h 7799917"/>
                  <a:gd name="connsiteX75" fmla="*/ 4370916 w 8001000"/>
                  <a:gd name="connsiteY75" fmla="*/ 7027334 h 7799917"/>
                  <a:gd name="connsiteX76" fmla="*/ 4445000 w 8001000"/>
                  <a:gd name="connsiteY76" fmla="*/ 7080250 h 7799917"/>
                  <a:gd name="connsiteX77" fmla="*/ 4476750 w 8001000"/>
                  <a:gd name="connsiteY77" fmla="*/ 7207250 h 7799917"/>
                  <a:gd name="connsiteX78" fmla="*/ 4476750 w 8001000"/>
                  <a:gd name="connsiteY78" fmla="*/ 7291917 h 7799917"/>
                  <a:gd name="connsiteX79" fmla="*/ 4550833 w 8001000"/>
                  <a:gd name="connsiteY79" fmla="*/ 7366000 h 7799917"/>
                  <a:gd name="connsiteX80" fmla="*/ 4550833 w 8001000"/>
                  <a:gd name="connsiteY80" fmla="*/ 7366000 h 7799917"/>
                  <a:gd name="connsiteX81" fmla="*/ 4550833 w 8001000"/>
                  <a:gd name="connsiteY81" fmla="*/ 7366000 h 7799917"/>
                  <a:gd name="connsiteX82" fmla="*/ 4699000 w 8001000"/>
                  <a:gd name="connsiteY82" fmla="*/ 7418917 h 7799917"/>
                  <a:gd name="connsiteX83" fmla="*/ 4762500 w 8001000"/>
                  <a:gd name="connsiteY83" fmla="*/ 7514167 h 7799917"/>
                  <a:gd name="connsiteX84" fmla="*/ 4868333 w 8001000"/>
                  <a:gd name="connsiteY84" fmla="*/ 7524750 h 7799917"/>
                  <a:gd name="connsiteX85" fmla="*/ 4953000 w 8001000"/>
                  <a:gd name="connsiteY85" fmla="*/ 7545917 h 7799917"/>
                  <a:gd name="connsiteX86" fmla="*/ 5037666 w 8001000"/>
                  <a:gd name="connsiteY86" fmla="*/ 7641167 h 7799917"/>
                  <a:gd name="connsiteX87" fmla="*/ 5164666 w 8001000"/>
                  <a:gd name="connsiteY87" fmla="*/ 7694084 h 7799917"/>
                  <a:gd name="connsiteX88" fmla="*/ 5207000 w 8001000"/>
                  <a:gd name="connsiteY88" fmla="*/ 7641167 h 7799917"/>
                  <a:gd name="connsiteX89" fmla="*/ 5291666 w 8001000"/>
                  <a:gd name="connsiteY89" fmla="*/ 7641167 h 7799917"/>
                  <a:gd name="connsiteX90" fmla="*/ 5376333 w 8001000"/>
                  <a:gd name="connsiteY90" fmla="*/ 7672917 h 7799917"/>
                  <a:gd name="connsiteX91" fmla="*/ 5461000 w 8001000"/>
                  <a:gd name="connsiteY91" fmla="*/ 7704667 h 7799917"/>
                  <a:gd name="connsiteX92" fmla="*/ 5461000 w 8001000"/>
                  <a:gd name="connsiteY92" fmla="*/ 7704667 h 7799917"/>
                  <a:gd name="connsiteX93" fmla="*/ 5598583 w 8001000"/>
                  <a:gd name="connsiteY93" fmla="*/ 7799917 h 7799917"/>
                  <a:gd name="connsiteX94" fmla="*/ 5640916 w 8001000"/>
                  <a:gd name="connsiteY94" fmla="*/ 7747000 h 7799917"/>
                  <a:gd name="connsiteX95" fmla="*/ 5683250 w 8001000"/>
                  <a:gd name="connsiteY95" fmla="*/ 7683500 h 7799917"/>
                  <a:gd name="connsiteX96" fmla="*/ 5630333 w 8001000"/>
                  <a:gd name="connsiteY96" fmla="*/ 7588250 h 7799917"/>
                  <a:gd name="connsiteX97" fmla="*/ 5588000 w 8001000"/>
                  <a:gd name="connsiteY97" fmla="*/ 7514167 h 7799917"/>
                  <a:gd name="connsiteX98" fmla="*/ 5513916 w 8001000"/>
                  <a:gd name="connsiteY98" fmla="*/ 7461250 h 7799917"/>
                  <a:gd name="connsiteX99" fmla="*/ 5566833 w 8001000"/>
                  <a:gd name="connsiteY99" fmla="*/ 7313084 h 7799917"/>
                  <a:gd name="connsiteX100" fmla="*/ 5535083 w 8001000"/>
                  <a:gd name="connsiteY100" fmla="*/ 7196667 h 7799917"/>
                  <a:gd name="connsiteX101" fmla="*/ 5482166 w 8001000"/>
                  <a:gd name="connsiteY101" fmla="*/ 7080250 h 7799917"/>
                  <a:gd name="connsiteX102" fmla="*/ 5513916 w 8001000"/>
                  <a:gd name="connsiteY102" fmla="*/ 6985000 h 7799917"/>
                  <a:gd name="connsiteX103" fmla="*/ 5566833 w 8001000"/>
                  <a:gd name="connsiteY103" fmla="*/ 6953250 h 7799917"/>
                  <a:gd name="connsiteX104" fmla="*/ 5535083 w 8001000"/>
                  <a:gd name="connsiteY104" fmla="*/ 6868584 h 7799917"/>
                  <a:gd name="connsiteX105" fmla="*/ 5439833 w 8001000"/>
                  <a:gd name="connsiteY105" fmla="*/ 6858000 h 7799917"/>
                  <a:gd name="connsiteX106" fmla="*/ 5355166 w 8001000"/>
                  <a:gd name="connsiteY106" fmla="*/ 6858000 h 7799917"/>
                  <a:gd name="connsiteX107" fmla="*/ 5376333 w 8001000"/>
                  <a:gd name="connsiteY107" fmla="*/ 6773334 h 7799917"/>
                  <a:gd name="connsiteX108" fmla="*/ 5376333 w 8001000"/>
                  <a:gd name="connsiteY108" fmla="*/ 6709834 h 7799917"/>
                  <a:gd name="connsiteX109" fmla="*/ 5334000 w 8001000"/>
                  <a:gd name="connsiteY109" fmla="*/ 6656917 h 7799917"/>
                  <a:gd name="connsiteX110" fmla="*/ 5386916 w 8001000"/>
                  <a:gd name="connsiteY110" fmla="*/ 6646334 h 7799917"/>
                  <a:gd name="connsiteX111" fmla="*/ 5471583 w 8001000"/>
                  <a:gd name="connsiteY111" fmla="*/ 6699250 h 7799917"/>
                  <a:gd name="connsiteX112" fmla="*/ 5492750 w 8001000"/>
                  <a:gd name="connsiteY112" fmla="*/ 6709834 h 7799917"/>
                  <a:gd name="connsiteX113" fmla="*/ 5492750 w 8001000"/>
                  <a:gd name="connsiteY113" fmla="*/ 6709834 h 7799917"/>
                  <a:gd name="connsiteX114" fmla="*/ 5503333 w 8001000"/>
                  <a:gd name="connsiteY114" fmla="*/ 6604000 h 7799917"/>
                  <a:gd name="connsiteX115" fmla="*/ 5566833 w 8001000"/>
                  <a:gd name="connsiteY115" fmla="*/ 6604000 h 7799917"/>
                  <a:gd name="connsiteX116" fmla="*/ 5566833 w 8001000"/>
                  <a:gd name="connsiteY116" fmla="*/ 6688667 h 7799917"/>
                  <a:gd name="connsiteX117" fmla="*/ 5566833 w 8001000"/>
                  <a:gd name="connsiteY117" fmla="*/ 6688667 h 7799917"/>
                  <a:gd name="connsiteX118" fmla="*/ 5662083 w 8001000"/>
                  <a:gd name="connsiteY118" fmla="*/ 6604000 h 7799917"/>
                  <a:gd name="connsiteX119" fmla="*/ 5651500 w 8001000"/>
                  <a:gd name="connsiteY119" fmla="*/ 6498167 h 7799917"/>
                  <a:gd name="connsiteX120" fmla="*/ 5566833 w 8001000"/>
                  <a:gd name="connsiteY120" fmla="*/ 6455834 h 7799917"/>
                  <a:gd name="connsiteX121" fmla="*/ 5492750 w 8001000"/>
                  <a:gd name="connsiteY121" fmla="*/ 6413500 h 7799917"/>
                  <a:gd name="connsiteX122" fmla="*/ 5545666 w 8001000"/>
                  <a:gd name="connsiteY122" fmla="*/ 6371167 h 7799917"/>
                  <a:gd name="connsiteX123" fmla="*/ 5683250 w 8001000"/>
                  <a:gd name="connsiteY123" fmla="*/ 6371167 h 7799917"/>
                  <a:gd name="connsiteX124" fmla="*/ 5778500 w 8001000"/>
                  <a:gd name="connsiteY124" fmla="*/ 6371167 h 7799917"/>
                  <a:gd name="connsiteX125" fmla="*/ 5799666 w 8001000"/>
                  <a:gd name="connsiteY125" fmla="*/ 6307667 h 7799917"/>
                  <a:gd name="connsiteX126" fmla="*/ 5704416 w 8001000"/>
                  <a:gd name="connsiteY126" fmla="*/ 6297084 h 7799917"/>
                  <a:gd name="connsiteX127" fmla="*/ 5704416 w 8001000"/>
                  <a:gd name="connsiteY127" fmla="*/ 6223000 h 7799917"/>
                  <a:gd name="connsiteX128" fmla="*/ 5757333 w 8001000"/>
                  <a:gd name="connsiteY128" fmla="*/ 6191250 h 7799917"/>
                  <a:gd name="connsiteX129" fmla="*/ 5820833 w 8001000"/>
                  <a:gd name="connsiteY129" fmla="*/ 6159500 h 7799917"/>
                  <a:gd name="connsiteX130" fmla="*/ 5905500 w 8001000"/>
                  <a:gd name="connsiteY130" fmla="*/ 6138334 h 7799917"/>
                  <a:gd name="connsiteX131" fmla="*/ 5969000 w 8001000"/>
                  <a:gd name="connsiteY131" fmla="*/ 6127750 h 7799917"/>
                  <a:gd name="connsiteX132" fmla="*/ 5969000 w 8001000"/>
                  <a:gd name="connsiteY132" fmla="*/ 6127750 h 7799917"/>
                  <a:gd name="connsiteX133" fmla="*/ 6053666 w 8001000"/>
                  <a:gd name="connsiteY133" fmla="*/ 6106584 h 7799917"/>
                  <a:gd name="connsiteX134" fmla="*/ 6000750 w 8001000"/>
                  <a:gd name="connsiteY134" fmla="*/ 6064250 h 7799917"/>
                  <a:gd name="connsiteX135" fmla="*/ 5969000 w 8001000"/>
                  <a:gd name="connsiteY135" fmla="*/ 6021917 h 7799917"/>
                  <a:gd name="connsiteX136" fmla="*/ 6032500 w 8001000"/>
                  <a:gd name="connsiteY136" fmla="*/ 5947834 h 7799917"/>
                  <a:gd name="connsiteX137" fmla="*/ 6096000 w 8001000"/>
                  <a:gd name="connsiteY137" fmla="*/ 5937250 h 7799917"/>
                  <a:gd name="connsiteX138" fmla="*/ 6127750 w 8001000"/>
                  <a:gd name="connsiteY138" fmla="*/ 5990167 h 7799917"/>
                  <a:gd name="connsiteX139" fmla="*/ 6127750 w 8001000"/>
                  <a:gd name="connsiteY139" fmla="*/ 5990167 h 7799917"/>
                  <a:gd name="connsiteX140" fmla="*/ 6170083 w 8001000"/>
                  <a:gd name="connsiteY140" fmla="*/ 5926667 h 7799917"/>
                  <a:gd name="connsiteX141" fmla="*/ 6148916 w 8001000"/>
                  <a:gd name="connsiteY141" fmla="*/ 5884334 h 7799917"/>
                  <a:gd name="connsiteX142" fmla="*/ 6106583 w 8001000"/>
                  <a:gd name="connsiteY142" fmla="*/ 5831417 h 7799917"/>
                  <a:gd name="connsiteX143" fmla="*/ 6117166 w 8001000"/>
                  <a:gd name="connsiteY143" fmla="*/ 5746750 h 7799917"/>
                  <a:gd name="connsiteX144" fmla="*/ 6170083 w 8001000"/>
                  <a:gd name="connsiteY144" fmla="*/ 5693834 h 7799917"/>
                  <a:gd name="connsiteX145" fmla="*/ 6223000 w 8001000"/>
                  <a:gd name="connsiteY145" fmla="*/ 5715000 h 7799917"/>
                  <a:gd name="connsiteX146" fmla="*/ 6191250 w 8001000"/>
                  <a:gd name="connsiteY146" fmla="*/ 5778500 h 7799917"/>
                  <a:gd name="connsiteX147" fmla="*/ 6201833 w 8001000"/>
                  <a:gd name="connsiteY147" fmla="*/ 5852584 h 7799917"/>
                  <a:gd name="connsiteX148" fmla="*/ 6286500 w 8001000"/>
                  <a:gd name="connsiteY148" fmla="*/ 5810250 h 7799917"/>
                  <a:gd name="connsiteX149" fmla="*/ 6297083 w 8001000"/>
                  <a:gd name="connsiteY149" fmla="*/ 5757334 h 7799917"/>
                  <a:gd name="connsiteX150" fmla="*/ 6318250 w 8001000"/>
                  <a:gd name="connsiteY150" fmla="*/ 5789084 h 7799917"/>
                  <a:gd name="connsiteX151" fmla="*/ 6318250 w 8001000"/>
                  <a:gd name="connsiteY151" fmla="*/ 5789084 h 7799917"/>
                  <a:gd name="connsiteX152" fmla="*/ 6413500 w 8001000"/>
                  <a:gd name="connsiteY152" fmla="*/ 5767917 h 7799917"/>
                  <a:gd name="connsiteX153" fmla="*/ 6413500 w 8001000"/>
                  <a:gd name="connsiteY153" fmla="*/ 5767917 h 7799917"/>
                  <a:gd name="connsiteX154" fmla="*/ 6487583 w 8001000"/>
                  <a:gd name="connsiteY154" fmla="*/ 5736167 h 7799917"/>
                  <a:gd name="connsiteX155" fmla="*/ 6445250 w 8001000"/>
                  <a:gd name="connsiteY155" fmla="*/ 5820834 h 7799917"/>
                  <a:gd name="connsiteX156" fmla="*/ 6445250 w 8001000"/>
                  <a:gd name="connsiteY156" fmla="*/ 5863167 h 7799917"/>
                  <a:gd name="connsiteX157" fmla="*/ 6529916 w 8001000"/>
                  <a:gd name="connsiteY157" fmla="*/ 5799667 h 7799917"/>
                  <a:gd name="connsiteX158" fmla="*/ 6582833 w 8001000"/>
                  <a:gd name="connsiteY158" fmla="*/ 5757334 h 7799917"/>
                  <a:gd name="connsiteX159" fmla="*/ 6656916 w 8001000"/>
                  <a:gd name="connsiteY159" fmla="*/ 5736167 h 7799917"/>
                  <a:gd name="connsiteX160" fmla="*/ 6773333 w 8001000"/>
                  <a:gd name="connsiteY160" fmla="*/ 5736167 h 7799917"/>
                  <a:gd name="connsiteX161" fmla="*/ 6879166 w 8001000"/>
                  <a:gd name="connsiteY161" fmla="*/ 5693834 h 7799917"/>
                  <a:gd name="connsiteX162" fmla="*/ 6974416 w 8001000"/>
                  <a:gd name="connsiteY162" fmla="*/ 5598584 h 7799917"/>
                  <a:gd name="connsiteX163" fmla="*/ 7016750 w 8001000"/>
                  <a:gd name="connsiteY163" fmla="*/ 5513917 h 7799917"/>
                  <a:gd name="connsiteX164" fmla="*/ 6974416 w 8001000"/>
                  <a:gd name="connsiteY164" fmla="*/ 5513917 h 7799917"/>
                  <a:gd name="connsiteX165" fmla="*/ 6995583 w 8001000"/>
                  <a:gd name="connsiteY165" fmla="*/ 5482167 h 7799917"/>
                  <a:gd name="connsiteX166" fmla="*/ 7112000 w 8001000"/>
                  <a:gd name="connsiteY166" fmla="*/ 5397500 h 7799917"/>
                  <a:gd name="connsiteX167" fmla="*/ 7217833 w 8001000"/>
                  <a:gd name="connsiteY167" fmla="*/ 5344584 h 7799917"/>
                  <a:gd name="connsiteX168" fmla="*/ 7207250 w 8001000"/>
                  <a:gd name="connsiteY168" fmla="*/ 5259917 h 7799917"/>
                  <a:gd name="connsiteX169" fmla="*/ 7175500 w 8001000"/>
                  <a:gd name="connsiteY169" fmla="*/ 5164667 h 7799917"/>
                  <a:gd name="connsiteX170" fmla="*/ 7143750 w 8001000"/>
                  <a:gd name="connsiteY170" fmla="*/ 5090584 h 7799917"/>
                  <a:gd name="connsiteX171" fmla="*/ 7080250 w 8001000"/>
                  <a:gd name="connsiteY171" fmla="*/ 5027084 h 7799917"/>
                  <a:gd name="connsiteX172" fmla="*/ 7090833 w 8001000"/>
                  <a:gd name="connsiteY172" fmla="*/ 4974167 h 7799917"/>
                  <a:gd name="connsiteX173" fmla="*/ 7143750 w 8001000"/>
                  <a:gd name="connsiteY173" fmla="*/ 4963584 h 7799917"/>
                  <a:gd name="connsiteX174" fmla="*/ 7186083 w 8001000"/>
                  <a:gd name="connsiteY174" fmla="*/ 5037667 h 7799917"/>
                  <a:gd name="connsiteX175" fmla="*/ 7239000 w 8001000"/>
                  <a:gd name="connsiteY175" fmla="*/ 5069417 h 7799917"/>
                  <a:gd name="connsiteX176" fmla="*/ 7260166 w 8001000"/>
                  <a:gd name="connsiteY176" fmla="*/ 5005917 h 7799917"/>
                  <a:gd name="connsiteX177" fmla="*/ 7355416 w 8001000"/>
                  <a:gd name="connsiteY177" fmla="*/ 4974167 h 7799917"/>
                  <a:gd name="connsiteX178" fmla="*/ 7397750 w 8001000"/>
                  <a:gd name="connsiteY178" fmla="*/ 4984750 h 7799917"/>
                  <a:gd name="connsiteX179" fmla="*/ 7397750 w 8001000"/>
                  <a:gd name="connsiteY179" fmla="*/ 4984750 h 7799917"/>
                  <a:gd name="connsiteX180" fmla="*/ 7429500 w 8001000"/>
                  <a:gd name="connsiteY180" fmla="*/ 5111750 h 7799917"/>
                  <a:gd name="connsiteX181" fmla="*/ 7397750 w 8001000"/>
                  <a:gd name="connsiteY181" fmla="*/ 5175250 h 7799917"/>
                  <a:gd name="connsiteX182" fmla="*/ 7397750 w 8001000"/>
                  <a:gd name="connsiteY182" fmla="*/ 5175250 h 7799917"/>
                  <a:gd name="connsiteX183" fmla="*/ 7482416 w 8001000"/>
                  <a:gd name="connsiteY183" fmla="*/ 5154084 h 7799917"/>
                  <a:gd name="connsiteX184" fmla="*/ 7535333 w 8001000"/>
                  <a:gd name="connsiteY184" fmla="*/ 5164667 h 7799917"/>
                  <a:gd name="connsiteX185" fmla="*/ 7630583 w 8001000"/>
                  <a:gd name="connsiteY185" fmla="*/ 5143500 h 7799917"/>
                  <a:gd name="connsiteX186" fmla="*/ 7694083 w 8001000"/>
                  <a:gd name="connsiteY186" fmla="*/ 5069417 h 7799917"/>
                  <a:gd name="connsiteX187" fmla="*/ 7694083 w 8001000"/>
                  <a:gd name="connsiteY187" fmla="*/ 5069417 h 7799917"/>
                  <a:gd name="connsiteX188" fmla="*/ 7831666 w 8001000"/>
                  <a:gd name="connsiteY188" fmla="*/ 5080000 h 7799917"/>
                  <a:gd name="connsiteX189" fmla="*/ 7905750 w 8001000"/>
                  <a:gd name="connsiteY189" fmla="*/ 5069417 h 7799917"/>
                  <a:gd name="connsiteX190" fmla="*/ 7821083 w 8001000"/>
                  <a:gd name="connsiteY190" fmla="*/ 5005917 h 7799917"/>
                  <a:gd name="connsiteX191" fmla="*/ 7768166 w 8001000"/>
                  <a:gd name="connsiteY191" fmla="*/ 4942417 h 7799917"/>
                  <a:gd name="connsiteX192" fmla="*/ 7831666 w 8001000"/>
                  <a:gd name="connsiteY192" fmla="*/ 4868334 h 7799917"/>
                  <a:gd name="connsiteX193" fmla="*/ 7884583 w 8001000"/>
                  <a:gd name="connsiteY193" fmla="*/ 4804834 h 7799917"/>
                  <a:gd name="connsiteX194" fmla="*/ 7895166 w 8001000"/>
                  <a:gd name="connsiteY194" fmla="*/ 4699000 h 7799917"/>
                  <a:gd name="connsiteX195" fmla="*/ 7874000 w 8001000"/>
                  <a:gd name="connsiteY195" fmla="*/ 4624917 h 7799917"/>
                  <a:gd name="connsiteX196" fmla="*/ 7863416 w 8001000"/>
                  <a:gd name="connsiteY196" fmla="*/ 4603750 h 7799917"/>
                  <a:gd name="connsiteX197" fmla="*/ 7884583 w 8001000"/>
                  <a:gd name="connsiteY197" fmla="*/ 4519084 h 7799917"/>
                  <a:gd name="connsiteX198" fmla="*/ 7884583 w 8001000"/>
                  <a:gd name="connsiteY198" fmla="*/ 4455584 h 7799917"/>
                  <a:gd name="connsiteX199" fmla="*/ 7842250 w 8001000"/>
                  <a:gd name="connsiteY199" fmla="*/ 4413250 h 7799917"/>
                  <a:gd name="connsiteX200" fmla="*/ 7948083 w 8001000"/>
                  <a:gd name="connsiteY200" fmla="*/ 4318000 h 7799917"/>
                  <a:gd name="connsiteX201" fmla="*/ 8001000 w 8001000"/>
                  <a:gd name="connsiteY201" fmla="*/ 4233334 h 7799917"/>
                  <a:gd name="connsiteX202" fmla="*/ 7979833 w 8001000"/>
                  <a:gd name="connsiteY202" fmla="*/ 4095750 h 7799917"/>
                  <a:gd name="connsiteX203" fmla="*/ 7958666 w 8001000"/>
                  <a:gd name="connsiteY203" fmla="*/ 4011084 h 7799917"/>
                  <a:gd name="connsiteX204" fmla="*/ 7958666 w 8001000"/>
                  <a:gd name="connsiteY204" fmla="*/ 3947584 h 7799917"/>
                  <a:gd name="connsiteX205" fmla="*/ 7895166 w 8001000"/>
                  <a:gd name="connsiteY205" fmla="*/ 3873500 h 7799917"/>
                  <a:gd name="connsiteX206" fmla="*/ 7852833 w 8001000"/>
                  <a:gd name="connsiteY206" fmla="*/ 3810000 h 7799917"/>
                  <a:gd name="connsiteX207" fmla="*/ 7768166 w 8001000"/>
                  <a:gd name="connsiteY207" fmla="*/ 3725334 h 7799917"/>
                  <a:gd name="connsiteX208" fmla="*/ 7778750 w 8001000"/>
                  <a:gd name="connsiteY208" fmla="*/ 3630084 h 7799917"/>
                  <a:gd name="connsiteX209" fmla="*/ 7810500 w 8001000"/>
                  <a:gd name="connsiteY209" fmla="*/ 3577167 h 7799917"/>
                  <a:gd name="connsiteX210" fmla="*/ 7715250 w 8001000"/>
                  <a:gd name="connsiteY210" fmla="*/ 3513667 h 7799917"/>
                  <a:gd name="connsiteX211" fmla="*/ 7672916 w 8001000"/>
                  <a:gd name="connsiteY211" fmla="*/ 3429000 h 7799917"/>
                  <a:gd name="connsiteX212" fmla="*/ 7651750 w 8001000"/>
                  <a:gd name="connsiteY212" fmla="*/ 3227917 h 7799917"/>
                  <a:gd name="connsiteX213" fmla="*/ 7651750 w 8001000"/>
                  <a:gd name="connsiteY213" fmla="*/ 3069167 h 7799917"/>
                  <a:gd name="connsiteX214" fmla="*/ 7672916 w 8001000"/>
                  <a:gd name="connsiteY214" fmla="*/ 2963334 h 7799917"/>
                  <a:gd name="connsiteX215" fmla="*/ 7620000 w 8001000"/>
                  <a:gd name="connsiteY215" fmla="*/ 2783417 h 7799917"/>
                  <a:gd name="connsiteX216" fmla="*/ 7641166 w 8001000"/>
                  <a:gd name="connsiteY216" fmla="*/ 2656417 h 7799917"/>
                  <a:gd name="connsiteX217" fmla="*/ 7651750 w 8001000"/>
                  <a:gd name="connsiteY217" fmla="*/ 2614084 h 7799917"/>
                  <a:gd name="connsiteX218" fmla="*/ 7715250 w 8001000"/>
                  <a:gd name="connsiteY218" fmla="*/ 2550584 h 7799917"/>
                  <a:gd name="connsiteX219" fmla="*/ 7715250 w 8001000"/>
                  <a:gd name="connsiteY219" fmla="*/ 2550584 h 7799917"/>
                  <a:gd name="connsiteX220" fmla="*/ 7704666 w 8001000"/>
                  <a:gd name="connsiteY220" fmla="*/ 2338917 h 7799917"/>
                  <a:gd name="connsiteX221" fmla="*/ 7715250 w 8001000"/>
                  <a:gd name="connsiteY221" fmla="*/ 2254250 h 7799917"/>
                  <a:gd name="connsiteX222" fmla="*/ 7620000 w 8001000"/>
                  <a:gd name="connsiteY222" fmla="*/ 2254250 h 7799917"/>
                  <a:gd name="connsiteX223" fmla="*/ 7493000 w 8001000"/>
                  <a:gd name="connsiteY223" fmla="*/ 2275417 h 7799917"/>
                  <a:gd name="connsiteX224" fmla="*/ 7334250 w 8001000"/>
                  <a:gd name="connsiteY224" fmla="*/ 2180167 h 7799917"/>
                  <a:gd name="connsiteX225" fmla="*/ 7239000 w 8001000"/>
                  <a:gd name="connsiteY225" fmla="*/ 2169584 h 7799917"/>
                  <a:gd name="connsiteX226" fmla="*/ 7164916 w 8001000"/>
                  <a:gd name="connsiteY226" fmla="*/ 2095500 h 7799917"/>
                  <a:gd name="connsiteX227" fmla="*/ 7112000 w 8001000"/>
                  <a:gd name="connsiteY227" fmla="*/ 2042584 h 7799917"/>
                  <a:gd name="connsiteX228" fmla="*/ 7027333 w 8001000"/>
                  <a:gd name="connsiteY228" fmla="*/ 2000250 h 7799917"/>
                  <a:gd name="connsiteX229" fmla="*/ 6963833 w 8001000"/>
                  <a:gd name="connsiteY229" fmla="*/ 2063750 h 7799917"/>
                  <a:gd name="connsiteX230" fmla="*/ 6910916 w 8001000"/>
                  <a:gd name="connsiteY230" fmla="*/ 2084917 h 7799917"/>
                  <a:gd name="connsiteX231" fmla="*/ 6826250 w 8001000"/>
                  <a:gd name="connsiteY231" fmla="*/ 2074334 h 7799917"/>
                  <a:gd name="connsiteX232" fmla="*/ 6773333 w 8001000"/>
                  <a:gd name="connsiteY232" fmla="*/ 2042584 h 7799917"/>
                  <a:gd name="connsiteX233" fmla="*/ 6688666 w 8001000"/>
                  <a:gd name="connsiteY233" fmla="*/ 2095500 h 7799917"/>
                  <a:gd name="connsiteX234" fmla="*/ 6646333 w 8001000"/>
                  <a:gd name="connsiteY234" fmla="*/ 2106084 h 7799917"/>
                  <a:gd name="connsiteX235" fmla="*/ 6582833 w 8001000"/>
                  <a:gd name="connsiteY235" fmla="*/ 2053167 h 7799917"/>
                  <a:gd name="connsiteX236" fmla="*/ 6529916 w 8001000"/>
                  <a:gd name="connsiteY236" fmla="*/ 2095500 h 7799917"/>
                  <a:gd name="connsiteX237" fmla="*/ 6529916 w 8001000"/>
                  <a:gd name="connsiteY237" fmla="*/ 2095500 h 7799917"/>
                  <a:gd name="connsiteX238" fmla="*/ 6424083 w 8001000"/>
                  <a:gd name="connsiteY238" fmla="*/ 2169584 h 7799917"/>
                  <a:gd name="connsiteX239" fmla="*/ 6381750 w 8001000"/>
                  <a:gd name="connsiteY239" fmla="*/ 2211917 h 7799917"/>
                  <a:gd name="connsiteX240" fmla="*/ 6286500 w 8001000"/>
                  <a:gd name="connsiteY240" fmla="*/ 2169584 h 7799917"/>
                  <a:gd name="connsiteX241" fmla="*/ 6223000 w 8001000"/>
                  <a:gd name="connsiteY241" fmla="*/ 2137834 h 7799917"/>
                  <a:gd name="connsiteX242" fmla="*/ 6148916 w 8001000"/>
                  <a:gd name="connsiteY242" fmla="*/ 2042584 h 7799917"/>
                  <a:gd name="connsiteX243" fmla="*/ 6085416 w 8001000"/>
                  <a:gd name="connsiteY243" fmla="*/ 2084917 h 7799917"/>
                  <a:gd name="connsiteX244" fmla="*/ 6032500 w 8001000"/>
                  <a:gd name="connsiteY244" fmla="*/ 2042584 h 7799917"/>
                  <a:gd name="connsiteX245" fmla="*/ 5969000 w 8001000"/>
                  <a:gd name="connsiteY245" fmla="*/ 1989667 h 7799917"/>
                  <a:gd name="connsiteX246" fmla="*/ 5947833 w 8001000"/>
                  <a:gd name="connsiteY246" fmla="*/ 2074334 h 7799917"/>
                  <a:gd name="connsiteX247" fmla="*/ 5926666 w 8001000"/>
                  <a:gd name="connsiteY247" fmla="*/ 2148417 h 7799917"/>
                  <a:gd name="connsiteX248" fmla="*/ 5894916 w 8001000"/>
                  <a:gd name="connsiteY248" fmla="*/ 2201334 h 7799917"/>
                  <a:gd name="connsiteX249" fmla="*/ 5810250 w 8001000"/>
                  <a:gd name="connsiteY249" fmla="*/ 2137834 h 7799917"/>
                  <a:gd name="connsiteX250" fmla="*/ 5757333 w 8001000"/>
                  <a:gd name="connsiteY250" fmla="*/ 2063750 h 7799917"/>
                  <a:gd name="connsiteX251" fmla="*/ 5683250 w 8001000"/>
                  <a:gd name="connsiteY251" fmla="*/ 2063750 h 7799917"/>
                  <a:gd name="connsiteX252" fmla="*/ 4656666 w 8001000"/>
                  <a:gd name="connsiteY252" fmla="*/ 1767417 h 7799917"/>
                  <a:gd name="connsiteX253" fmla="*/ 4582583 w 8001000"/>
                  <a:gd name="connsiteY253" fmla="*/ 1651000 h 7799917"/>
                  <a:gd name="connsiteX254" fmla="*/ 4413250 w 8001000"/>
                  <a:gd name="connsiteY254" fmla="*/ 1682750 h 7799917"/>
                  <a:gd name="connsiteX255" fmla="*/ 4339166 w 8001000"/>
                  <a:gd name="connsiteY255" fmla="*/ 1608667 h 7799917"/>
                  <a:gd name="connsiteX256" fmla="*/ 4212166 w 8001000"/>
                  <a:gd name="connsiteY256" fmla="*/ 1598084 h 7799917"/>
                  <a:gd name="connsiteX257" fmla="*/ 4138083 w 8001000"/>
                  <a:gd name="connsiteY257" fmla="*/ 1502834 h 7799917"/>
                  <a:gd name="connsiteX258" fmla="*/ 4159250 w 8001000"/>
                  <a:gd name="connsiteY258" fmla="*/ 1037167 h 7799917"/>
                  <a:gd name="connsiteX259" fmla="*/ 4191000 w 8001000"/>
                  <a:gd name="connsiteY259" fmla="*/ 116417 h 7799917"/>
                  <a:gd name="connsiteX260" fmla="*/ 2487083 w 8001000"/>
                  <a:gd name="connsiteY260" fmla="*/ 0 h 7799917"/>
                  <a:gd name="connsiteX0" fmla="*/ 2487083 w 8001000"/>
                  <a:gd name="connsiteY0" fmla="*/ 0 h 7799917"/>
                  <a:gd name="connsiteX1" fmla="*/ 2222500 w 8001000"/>
                  <a:gd name="connsiteY1" fmla="*/ 3249084 h 7799917"/>
                  <a:gd name="connsiteX2" fmla="*/ 2190750 w 8001000"/>
                  <a:gd name="connsiteY2" fmla="*/ 3280834 h 7799917"/>
                  <a:gd name="connsiteX3" fmla="*/ 0 w 8001000"/>
                  <a:gd name="connsiteY3" fmla="*/ 3090334 h 7799917"/>
                  <a:gd name="connsiteX4" fmla="*/ 31750 w 8001000"/>
                  <a:gd name="connsiteY4" fmla="*/ 3206750 h 7799917"/>
                  <a:gd name="connsiteX5" fmla="*/ 148166 w 8001000"/>
                  <a:gd name="connsiteY5" fmla="*/ 3227917 h 7799917"/>
                  <a:gd name="connsiteX6" fmla="*/ 201083 w 8001000"/>
                  <a:gd name="connsiteY6" fmla="*/ 3323167 h 7799917"/>
                  <a:gd name="connsiteX7" fmla="*/ 222250 w 8001000"/>
                  <a:gd name="connsiteY7" fmla="*/ 3397250 h 7799917"/>
                  <a:gd name="connsiteX8" fmla="*/ 243416 w 8001000"/>
                  <a:gd name="connsiteY8" fmla="*/ 3450167 h 7799917"/>
                  <a:gd name="connsiteX9" fmla="*/ 243416 w 8001000"/>
                  <a:gd name="connsiteY9" fmla="*/ 3450167 h 7799917"/>
                  <a:gd name="connsiteX10" fmla="*/ 359833 w 8001000"/>
                  <a:gd name="connsiteY10" fmla="*/ 3460750 h 7799917"/>
                  <a:gd name="connsiteX11" fmla="*/ 433916 w 8001000"/>
                  <a:gd name="connsiteY11" fmla="*/ 3587750 h 7799917"/>
                  <a:gd name="connsiteX12" fmla="*/ 433916 w 8001000"/>
                  <a:gd name="connsiteY12" fmla="*/ 3587750 h 7799917"/>
                  <a:gd name="connsiteX13" fmla="*/ 539750 w 8001000"/>
                  <a:gd name="connsiteY13" fmla="*/ 3725334 h 7799917"/>
                  <a:gd name="connsiteX14" fmla="*/ 603250 w 8001000"/>
                  <a:gd name="connsiteY14" fmla="*/ 3757084 h 7799917"/>
                  <a:gd name="connsiteX15" fmla="*/ 666750 w 8001000"/>
                  <a:gd name="connsiteY15" fmla="*/ 3905250 h 7799917"/>
                  <a:gd name="connsiteX16" fmla="*/ 751416 w 8001000"/>
                  <a:gd name="connsiteY16" fmla="*/ 3947584 h 7799917"/>
                  <a:gd name="connsiteX17" fmla="*/ 804333 w 8001000"/>
                  <a:gd name="connsiteY17" fmla="*/ 3989917 h 7799917"/>
                  <a:gd name="connsiteX18" fmla="*/ 963083 w 8001000"/>
                  <a:gd name="connsiteY18" fmla="*/ 4138084 h 7799917"/>
                  <a:gd name="connsiteX19" fmla="*/ 1005416 w 8001000"/>
                  <a:gd name="connsiteY19" fmla="*/ 4191000 h 7799917"/>
                  <a:gd name="connsiteX20" fmla="*/ 1005416 w 8001000"/>
                  <a:gd name="connsiteY20" fmla="*/ 4275667 h 7799917"/>
                  <a:gd name="connsiteX21" fmla="*/ 1005416 w 8001000"/>
                  <a:gd name="connsiteY21" fmla="*/ 4349750 h 7799917"/>
                  <a:gd name="connsiteX22" fmla="*/ 1068916 w 8001000"/>
                  <a:gd name="connsiteY22" fmla="*/ 4413250 h 7799917"/>
                  <a:gd name="connsiteX23" fmla="*/ 1079500 w 8001000"/>
                  <a:gd name="connsiteY23" fmla="*/ 4529667 h 7799917"/>
                  <a:gd name="connsiteX24" fmla="*/ 1090083 w 8001000"/>
                  <a:gd name="connsiteY24" fmla="*/ 4656667 h 7799917"/>
                  <a:gd name="connsiteX25" fmla="*/ 1100666 w 8001000"/>
                  <a:gd name="connsiteY25" fmla="*/ 4762500 h 7799917"/>
                  <a:gd name="connsiteX26" fmla="*/ 1195916 w 8001000"/>
                  <a:gd name="connsiteY26" fmla="*/ 4857750 h 7799917"/>
                  <a:gd name="connsiteX27" fmla="*/ 1322916 w 8001000"/>
                  <a:gd name="connsiteY27" fmla="*/ 5016500 h 7799917"/>
                  <a:gd name="connsiteX28" fmla="*/ 1471083 w 8001000"/>
                  <a:gd name="connsiteY28" fmla="*/ 5132917 h 7799917"/>
                  <a:gd name="connsiteX29" fmla="*/ 1640416 w 8001000"/>
                  <a:gd name="connsiteY29" fmla="*/ 5164667 h 7799917"/>
                  <a:gd name="connsiteX30" fmla="*/ 1703916 w 8001000"/>
                  <a:gd name="connsiteY30" fmla="*/ 5259917 h 7799917"/>
                  <a:gd name="connsiteX31" fmla="*/ 1820333 w 8001000"/>
                  <a:gd name="connsiteY31" fmla="*/ 5281084 h 7799917"/>
                  <a:gd name="connsiteX32" fmla="*/ 1905000 w 8001000"/>
                  <a:gd name="connsiteY32" fmla="*/ 5386917 h 7799917"/>
                  <a:gd name="connsiteX33" fmla="*/ 2000250 w 8001000"/>
                  <a:gd name="connsiteY33" fmla="*/ 5344584 h 7799917"/>
                  <a:gd name="connsiteX34" fmla="*/ 2095500 w 8001000"/>
                  <a:gd name="connsiteY34" fmla="*/ 5270500 h 7799917"/>
                  <a:gd name="connsiteX35" fmla="*/ 2159000 w 8001000"/>
                  <a:gd name="connsiteY35" fmla="*/ 5217584 h 7799917"/>
                  <a:gd name="connsiteX36" fmla="*/ 2169583 w 8001000"/>
                  <a:gd name="connsiteY36" fmla="*/ 5101167 h 7799917"/>
                  <a:gd name="connsiteX37" fmla="*/ 2201333 w 8001000"/>
                  <a:gd name="connsiteY37" fmla="*/ 4984750 h 7799917"/>
                  <a:gd name="connsiteX38" fmla="*/ 2275416 w 8001000"/>
                  <a:gd name="connsiteY38" fmla="*/ 4910667 h 7799917"/>
                  <a:gd name="connsiteX39" fmla="*/ 2338916 w 8001000"/>
                  <a:gd name="connsiteY39" fmla="*/ 4857750 h 7799917"/>
                  <a:gd name="connsiteX40" fmla="*/ 2455333 w 8001000"/>
                  <a:gd name="connsiteY40" fmla="*/ 4857750 h 7799917"/>
                  <a:gd name="connsiteX41" fmla="*/ 2508250 w 8001000"/>
                  <a:gd name="connsiteY41" fmla="*/ 4794250 h 7799917"/>
                  <a:gd name="connsiteX42" fmla="*/ 2603500 w 8001000"/>
                  <a:gd name="connsiteY42" fmla="*/ 4804834 h 7799917"/>
                  <a:gd name="connsiteX43" fmla="*/ 2688166 w 8001000"/>
                  <a:gd name="connsiteY43" fmla="*/ 4878917 h 7799917"/>
                  <a:gd name="connsiteX44" fmla="*/ 2772833 w 8001000"/>
                  <a:gd name="connsiteY44" fmla="*/ 4847167 h 7799917"/>
                  <a:gd name="connsiteX45" fmla="*/ 2846916 w 8001000"/>
                  <a:gd name="connsiteY45" fmla="*/ 4878917 h 7799917"/>
                  <a:gd name="connsiteX46" fmla="*/ 2942166 w 8001000"/>
                  <a:gd name="connsiteY46" fmla="*/ 4878917 h 7799917"/>
                  <a:gd name="connsiteX47" fmla="*/ 3100916 w 8001000"/>
                  <a:gd name="connsiteY47" fmla="*/ 4878917 h 7799917"/>
                  <a:gd name="connsiteX48" fmla="*/ 3227916 w 8001000"/>
                  <a:gd name="connsiteY48" fmla="*/ 5016500 h 7799917"/>
                  <a:gd name="connsiteX49" fmla="*/ 3259666 w 8001000"/>
                  <a:gd name="connsiteY49" fmla="*/ 5048250 h 7799917"/>
                  <a:gd name="connsiteX50" fmla="*/ 3312583 w 8001000"/>
                  <a:gd name="connsiteY50" fmla="*/ 5122334 h 7799917"/>
                  <a:gd name="connsiteX51" fmla="*/ 3429000 w 8001000"/>
                  <a:gd name="connsiteY51" fmla="*/ 5207000 h 7799917"/>
                  <a:gd name="connsiteX52" fmla="*/ 3492500 w 8001000"/>
                  <a:gd name="connsiteY52" fmla="*/ 5334000 h 7799917"/>
                  <a:gd name="connsiteX53" fmla="*/ 3492500 w 8001000"/>
                  <a:gd name="connsiteY53" fmla="*/ 5334000 h 7799917"/>
                  <a:gd name="connsiteX54" fmla="*/ 3598333 w 8001000"/>
                  <a:gd name="connsiteY54" fmla="*/ 5429250 h 7799917"/>
                  <a:gd name="connsiteX55" fmla="*/ 3598333 w 8001000"/>
                  <a:gd name="connsiteY55" fmla="*/ 5503334 h 7799917"/>
                  <a:gd name="connsiteX56" fmla="*/ 3598333 w 8001000"/>
                  <a:gd name="connsiteY56" fmla="*/ 5577417 h 7799917"/>
                  <a:gd name="connsiteX57" fmla="*/ 3704166 w 8001000"/>
                  <a:gd name="connsiteY57" fmla="*/ 5715000 h 7799917"/>
                  <a:gd name="connsiteX58" fmla="*/ 3683000 w 8001000"/>
                  <a:gd name="connsiteY58" fmla="*/ 5757334 h 7799917"/>
                  <a:gd name="connsiteX59" fmla="*/ 3746500 w 8001000"/>
                  <a:gd name="connsiteY59" fmla="*/ 5820834 h 7799917"/>
                  <a:gd name="connsiteX60" fmla="*/ 3778250 w 8001000"/>
                  <a:gd name="connsiteY60" fmla="*/ 5873750 h 7799917"/>
                  <a:gd name="connsiteX61" fmla="*/ 3757083 w 8001000"/>
                  <a:gd name="connsiteY61" fmla="*/ 5958417 h 7799917"/>
                  <a:gd name="connsiteX62" fmla="*/ 3778250 w 8001000"/>
                  <a:gd name="connsiteY62" fmla="*/ 6000750 h 7799917"/>
                  <a:gd name="connsiteX63" fmla="*/ 3852333 w 8001000"/>
                  <a:gd name="connsiteY63" fmla="*/ 6074834 h 7799917"/>
                  <a:gd name="connsiteX64" fmla="*/ 3915833 w 8001000"/>
                  <a:gd name="connsiteY64" fmla="*/ 6096000 h 7799917"/>
                  <a:gd name="connsiteX65" fmla="*/ 3989916 w 8001000"/>
                  <a:gd name="connsiteY65" fmla="*/ 6286500 h 7799917"/>
                  <a:gd name="connsiteX66" fmla="*/ 4085166 w 8001000"/>
                  <a:gd name="connsiteY66" fmla="*/ 6350000 h 7799917"/>
                  <a:gd name="connsiteX67" fmla="*/ 4116916 w 8001000"/>
                  <a:gd name="connsiteY67" fmla="*/ 6477000 h 7799917"/>
                  <a:gd name="connsiteX68" fmla="*/ 4222750 w 8001000"/>
                  <a:gd name="connsiteY68" fmla="*/ 6508750 h 7799917"/>
                  <a:gd name="connsiteX69" fmla="*/ 4296833 w 8001000"/>
                  <a:gd name="connsiteY69" fmla="*/ 6614584 h 7799917"/>
                  <a:gd name="connsiteX70" fmla="*/ 4296833 w 8001000"/>
                  <a:gd name="connsiteY70" fmla="*/ 6720417 h 7799917"/>
                  <a:gd name="connsiteX71" fmla="*/ 4296833 w 8001000"/>
                  <a:gd name="connsiteY71" fmla="*/ 6720417 h 7799917"/>
                  <a:gd name="connsiteX72" fmla="*/ 4339166 w 8001000"/>
                  <a:gd name="connsiteY72" fmla="*/ 6794500 h 7799917"/>
                  <a:gd name="connsiteX73" fmla="*/ 4318000 w 8001000"/>
                  <a:gd name="connsiteY73" fmla="*/ 6868584 h 7799917"/>
                  <a:gd name="connsiteX74" fmla="*/ 4307416 w 8001000"/>
                  <a:gd name="connsiteY74" fmla="*/ 6942667 h 7799917"/>
                  <a:gd name="connsiteX75" fmla="*/ 4370916 w 8001000"/>
                  <a:gd name="connsiteY75" fmla="*/ 7027334 h 7799917"/>
                  <a:gd name="connsiteX76" fmla="*/ 4445000 w 8001000"/>
                  <a:gd name="connsiteY76" fmla="*/ 7080250 h 7799917"/>
                  <a:gd name="connsiteX77" fmla="*/ 4476750 w 8001000"/>
                  <a:gd name="connsiteY77" fmla="*/ 7207250 h 7799917"/>
                  <a:gd name="connsiteX78" fmla="*/ 4476750 w 8001000"/>
                  <a:gd name="connsiteY78" fmla="*/ 7291917 h 7799917"/>
                  <a:gd name="connsiteX79" fmla="*/ 4550833 w 8001000"/>
                  <a:gd name="connsiteY79" fmla="*/ 7366000 h 7799917"/>
                  <a:gd name="connsiteX80" fmla="*/ 4550833 w 8001000"/>
                  <a:gd name="connsiteY80" fmla="*/ 7366000 h 7799917"/>
                  <a:gd name="connsiteX81" fmla="*/ 4550833 w 8001000"/>
                  <a:gd name="connsiteY81" fmla="*/ 7366000 h 7799917"/>
                  <a:gd name="connsiteX82" fmla="*/ 4699000 w 8001000"/>
                  <a:gd name="connsiteY82" fmla="*/ 7418917 h 7799917"/>
                  <a:gd name="connsiteX83" fmla="*/ 4762500 w 8001000"/>
                  <a:gd name="connsiteY83" fmla="*/ 7514167 h 7799917"/>
                  <a:gd name="connsiteX84" fmla="*/ 4868333 w 8001000"/>
                  <a:gd name="connsiteY84" fmla="*/ 7524750 h 7799917"/>
                  <a:gd name="connsiteX85" fmla="*/ 4953000 w 8001000"/>
                  <a:gd name="connsiteY85" fmla="*/ 7545917 h 7799917"/>
                  <a:gd name="connsiteX86" fmla="*/ 5037666 w 8001000"/>
                  <a:gd name="connsiteY86" fmla="*/ 7641167 h 7799917"/>
                  <a:gd name="connsiteX87" fmla="*/ 5164666 w 8001000"/>
                  <a:gd name="connsiteY87" fmla="*/ 7694084 h 7799917"/>
                  <a:gd name="connsiteX88" fmla="*/ 5207000 w 8001000"/>
                  <a:gd name="connsiteY88" fmla="*/ 7641167 h 7799917"/>
                  <a:gd name="connsiteX89" fmla="*/ 5291666 w 8001000"/>
                  <a:gd name="connsiteY89" fmla="*/ 7641167 h 7799917"/>
                  <a:gd name="connsiteX90" fmla="*/ 5376333 w 8001000"/>
                  <a:gd name="connsiteY90" fmla="*/ 7672917 h 7799917"/>
                  <a:gd name="connsiteX91" fmla="*/ 5461000 w 8001000"/>
                  <a:gd name="connsiteY91" fmla="*/ 7704667 h 7799917"/>
                  <a:gd name="connsiteX92" fmla="*/ 5461000 w 8001000"/>
                  <a:gd name="connsiteY92" fmla="*/ 7704667 h 7799917"/>
                  <a:gd name="connsiteX93" fmla="*/ 5598583 w 8001000"/>
                  <a:gd name="connsiteY93" fmla="*/ 7799917 h 7799917"/>
                  <a:gd name="connsiteX94" fmla="*/ 5640916 w 8001000"/>
                  <a:gd name="connsiteY94" fmla="*/ 7747000 h 7799917"/>
                  <a:gd name="connsiteX95" fmla="*/ 5683250 w 8001000"/>
                  <a:gd name="connsiteY95" fmla="*/ 7683500 h 7799917"/>
                  <a:gd name="connsiteX96" fmla="*/ 5630333 w 8001000"/>
                  <a:gd name="connsiteY96" fmla="*/ 7588250 h 7799917"/>
                  <a:gd name="connsiteX97" fmla="*/ 5588000 w 8001000"/>
                  <a:gd name="connsiteY97" fmla="*/ 7514167 h 7799917"/>
                  <a:gd name="connsiteX98" fmla="*/ 5513916 w 8001000"/>
                  <a:gd name="connsiteY98" fmla="*/ 7461250 h 7799917"/>
                  <a:gd name="connsiteX99" fmla="*/ 5566833 w 8001000"/>
                  <a:gd name="connsiteY99" fmla="*/ 7313084 h 7799917"/>
                  <a:gd name="connsiteX100" fmla="*/ 5535083 w 8001000"/>
                  <a:gd name="connsiteY100" fmla="*/ 7196667 h 7799917"/>
                  <a:gd name="connsiteX101" fmla="*/ 5482166 w 8001000"/>
                  <a:gd name="connsiteY101" fmla="*/ 7080250 h 7799917"/>
                  <a:gd name="connsiteX102" fmla="*/ 5513916 w 8001000"/>
                  <a:gd name="connsiteY102" fmla="*/ 6985000 h 7799917"/>
                  <a:gd name="connsiteX103" fmla="*/ 5566833 w 8001000"/>
                  <a:gd name="connsiteY103" fmla="*/ 6953250 h 7799917"/>
                  <a:gd name="connsiteX104" fmla="*/ 5535083 w 8001000"/>
                  <a:gd name="connsiteY104" fmla="*/ 6868584 h 7799917"/>
                  <a:gd name="connsiteX105" fmla="*/ 5439833 w 8001000"/>
                  <a:gd name="connsiteY105" fmla="*/ 6858000 h 7799917"/>
                  <a:gd name="connsiteX106" fmla="*/ 5355166 w 8001000"/>
                  <a:gd name="connsiteY106" fmla="*/ 6858000 h 7799917"/>
                  <a:gd name="connsiteX107" fmla="*/ 5376333 w 8001000"/>
                  <a:gd name="connsiteY107" fmla="*/ 6773334 h 7799917"/>
                  <a:gd name="connsiteX108" fmla="*/ 5376333 w 8001000"/>
                  <a:gd name="connsiteY108" fmla="*/ 6709834 h 7799917"/>
                  <a:gd name="connsiteX109" fmla="*/ 5334000 w 8001000"/>
                  <a:gd name="connsiteY109" fmla="*/ 6656917 h 7799917"/>
                  <a:gd name="connsiteX110" fmla="*/ 5386916 w 8001000"/>
                  <a:gd name="connsiteY110" fmla="*/ 6646334 h 7799917"/>
                  <a:gd name="connsiteX111" fmla="*/ 5471583 w 8001000"/>
                  <a:gd name="connsiteY111" fmla="*/ 6699250 h 7799917"/>
                  <a:gd name="connsiteX112" fmla="*/ 5492750 w 8001000"/>
                  <a:gd name="connsiteY112" fmla="*/ 6709834 h 7799917"/>
                  <a:gd name="connsiteX113" fmla="*/ 5492750 w 8001000"/>
                  <a:gd name="connsiteY113" fmla="*/ 6709834 h 7799917"/>
                  <a:gd name="connsiteX114" fmla="*/ 5503333 w 8001000"/>
                  <a:gd name="connsiteY114" fmla="*/ 6604000 h 7799917"/>
                  <a:gd name="connsiteX115" fmla="*/ 5566833 w 8001000"/>
                  <a:gd name="connsiteY115" fmla="*/ 6604000 h 7799917"/>
                  <a:gd name="connsiteX116" fmla="*/ 5566833 w 8001000"/>
                  <a:gd name="connsiteY116" fmla="*/ 6688667 h 7799917"/>
                  <a:gd name="connsiteX117" fmla="*/ 5566833 w 8001000"/>
                  <a:gd name="connsiteY117" fmla="*/ 6688667 h 7799917"/>
                  <a:gd name="connsiteX118" fmla="*/ 5662083 w 8001000"/>
                  <a:gd name="connsiteY118" fmla="*/ 6604000 h 7799917"/>
                  <a:gd name="connsiteX119" fmla="*/ 5651500 w 8001000"/>
                  <a:gd name="connsiteY119" fmla="*/ 6498167 h 7799917"/>
                  <a:gd name="connsiteX120" fmla="*/ 5566833 w 8001000"/>
                  <a:gd name="connsiteY120" fmla="*/ 6455834 h 7799917"/>
                  <a:gd name="connsiteX121" fmla="*/ 5492750 w 8001000"/>
                  <a:gd name="connsiteY121" fmla="*/ 6413500 h 7799917"/>
                  <a:gd name="connsiteX122" fmla="*/ 5545666 w 8001000"/>
                  <a:gd name="connsiteY122" fmla="*/ 6371167 h 7799917"/>
                  <a:gd name="connsiteX123" fmla="*/ 5683250 w 8001000"/>
                  <a:gd name="connsiteY123" fmla="*/ 6371167 h 7799917"/>
                  <a:gd name="connsiteX124" fmla="*/ 5778500 w 8001000"/>
                  <a:gd name="connsiteY124" fmla="*/ 6371167 h 7799917"/>
                  <a:gd name="connsiteX125" fmla="*/ 5799666 w 8001000"/>
                  <a:gd name="connsiteY125" fmla="*/ 6307667 h 7799917"/>
                  <a:gd name="connsiteX126" fmla="*/ 5704416 w 8001000"/>
                  <a:gd name="connsiteY126" fmla="*/ 6297084 h 7799917"/>
                  <a:gd name="connsiteX127" fmla="*/ 5704416 w 8001000"/>
                  <a:gd name="connsiteY127" fmla="*/ 6223000 h 7799917"/>
                  <a:gd name="connsiteX128" fmla="*/ 5757333 w 8001000"/>
                  <a:gd name="connsiteY128" fmla="*/ 6191250 h 7799917"/>
                  <a:gd name="connsiteX129" fmla="*/ 5820833 w 8001000"/>
                  <a:gd name="connsiteY129" fmla="*/ 6159500 h 7799917"/>
                  <a:gd name="connsiteX130" fmla="*/ 5905500 w 8001000"/>
                  <a:gd name="connsiteY130" fmla="*/ 6138334 h 7799917"/>
                  <a:gd name="connsiteX131" fmla="*/ 5969000 w 8001000"/>
                  <a:gd name="connsiteY131" fmla="*/ 6127750 h 7799917"/>
                  <a:gd name="connsiteX132" fmla="*/ 5969000 w 8001000"/>
                  <a:gd name="connsiteY132" fmla="*/ 6127750 h 7799917"/>
                  <a:gd name="connsiteX133" fmla="*/ 6053666 w 8001000"/>
                  <a:gd name="connsiteY133" fmla="*/ 6106584 h 7799917"/>
                  <a:gd name="connsiteX134" fmla="*/ 6000750 w 8001000"/>
                  <a:gd name="connsiteY134" fmla="*/ 6064250 h 7799917"/>
                  <a:gd name="connsiteX135" fmla="*/ 5969000 w 8001000"/>
                  <a:gd name="connsiteY135" fmla="*/ 6021917 h 7799917"/>
                  <a:gd name="connsiteX136" fmla="*/ 6032500 w 8001000"/>
                  <a:gd name="connsiteY136" fmla="*/ 5947834 h 7799917"/>
                  <a:gd name="connsiteX137" fmla="*/ 6096000 w 8001000"/>
                  <a:gd name="connsiteY137" fmla="*/ 5937250 h 7799917"/>
                  <a:gd name="connsiteX138" fmla="*/ 6127750 w 8001000"/>
                  <a:gd name="connsiteY138" fmla="*/ 5990167 h 7799917"/>
                  <a:gd name="connsiteX139" fmla="*/ 6127750 w 8001000"/>
                  <a:gd name="connsiteY139" fmla="*/ 5990167 h 7799917"/>
                  <a:gd name="connsiteX140" fmla="*/ 6170083 w 8001000"/>
                  <a:gd name="connsiteY140" fmla="*/ 5926667 h 7799917"/>
                  <a:gd name="connsiteX141" fmla="*/ 6148916 w 8001000"/>
                  <a:gd name="connsiteY141" fmla="*/ 5884334 h 7799917"/>
                  <a:gd name="connsiteX142" fmla="*/ 6106583 w 8001000"/>
                  <a:gd name="connsiteY142" fmla="*/ 5831417 h 7799917"/>
                  <a:gd name="connsiteX143" fmla="*/ 6117166 w 8001000"/>
                  <a:gd name="connsiteY143" fmla="*/ 5746750 h 7799917"/>
                  <a:gd name="connsiteX144" fmla="*/ 6170083 w 8001000"/>
                  <a:gd name="connsiteY144" fmla="*/ 5693834 h 7799917"/>
                  <a:gd name="connsiteX145" fmla="*/ 6223000 w 8001000"/>
                  <a:gd name="connsiteY145" fmla="*/ 5715000 h 7799917"/>
                  <a:gd name="connsiteX146" fmla="*/ 6191250 w 8001000"/>
                  <a:gd name="connsiteY146" fmla="*/ 5778500 h 7799917"/>
                  <a:gd name="connsiteX147" fmla="*/ 6201833 w 8001000"/>
                  <a:gd name="connsiteY147" fmla="*/ 5852584 h 7799917"/>
                  <a:gd name="connsiteX148" fmla="*/ 6286500 w 8001000"/>
                  <a:gd name="connsiteY148" fmla="*/ 5810250 h 7799917"/>
                  <a:gd name="connsiteX149" fmla="*/ 6297083 w 8001000"/>
                  <a:gd name="connsiteY149" fmla="*/ 5757334 h 7799917"/>
                  <a:gd name="connsiteX150" fmla="*/ 6318250 w 8001000"/>
                  <a:gd name="connsiteY150" fmla="*/ 5789084 h 7799917"/>
                  <a:gd name="connsiteX151" fmla="*/ 6318250 w 8001000"/>
                  <a:gd name="connsiteY151" fmla="*/ 5789084 h 7799917"/>
                  <a:gd name="connsiteX152" fmla="*/ 6413500 w 8001000"/>
                  <a:gd name="connsiteY152" fmla="*/ 5767917 h 7799917"/>
                  <a:gd name="connsiteX153" fmla="*/ 6413500 w 8001000"/>
                  <a:gd name="connsiteY153" fmla="*/ 5767917 h 7799917"/>
                  <a:gd name="connsiteX154" fmla="*/ 6487583 w 8001000"/>
                  <a:gd name="connsiteY154" fmla="*/ 5736167 h 7799917"/>
                  <a:gd name="connsiteX155" fmla="*/ 6445250 w 8001000"/>
                  <a:gd name="connsiteY155" fmla="*/ 5820834 h 7799917"/>
                  <a:gd name="connsiteX156" fmla="*/ 6445250 w 8001000"/>
                  <a:gd name="connsiteY156" fmla="*/ 5863167 h 7799917"/>
                  <a:gd name="connsiteX157" fmla="*/ 6529916 w 8001000"/>
                  <a:gd name="connsiteY157" fmla="*/ 5799667 h 7799917"/>
                  <a:gd name="connsiteX158" fmla="*/ 6582833 w 8001000"/>
                  <a:gd name="connsiteY158" fmla="*/ 5757334 h 7799917"/>
                  <a:gd name="connsiteX159" fmla="*/ 6656916 w 8001000"/>
                  <a:gd name="connsiteY159" fmla="*/ 5736167 h 7799917"/>
                  <a:gd name="connsiteX160" fmla="*/ 6773333 w 8001000"/>
                  <a:gd name="connsiteY160" fmla="*/ 5736167 h 7799917"/>
                  <a:gd name="connsiteX161" fmla="*/ 6879166 w 8001000"/>
                  <a:gd name="connsiteY161" fmla="*/ 5693834 h 7799917"/>
                  <a:gd name="connsiteX162" fmla="*/ 6974416 w 8001000"/>
                  <a:gd name="connsiteY162" fmla="*/ 5598584 h 7799917"/>
                  <a:gd name="connsiteX163" fmla="*/ 7016750 w 8001000"/>
                  <a:gd name="connsiteY163" fmla="*/ 5513917 h 7799917"/>
                  <a:gd name="connsiteX164" fmla="*/ 6974416 w 8001000"/>
                  <a:gd name="connsiteY164" fmla="*/ 5513917 h 7799917"/>
                  <a:gd name="connsiteX165" fmla="*/ 6995583 w 8001000"/>
                  <a:gd name="connsiteY165" fmla="*/ 5482167 h 7799917"/>
                  <a:gd name="connsiteX166" fmla="*/ 7112000 w 8001000"/>
                  <a:gd name="connsiteY166" fmla="*/ 5397500 h 7799917"/>
                  <a:gd name="connsiteX167" fmla="*/ 7217833 w 8001000"/>
                  <a:gd name="connsiteY167" fmla="*/ 5344584 h 7799917"/>
                  <a:gd name="connsiteX168" fmla="*/ 7207250 w 8001000"/>
                  <a:gd name="connsiteY168" fmla="*/ 5259917 h 7799917"/>
                  <a:gd name="connsiteX169" fmla="*/ 7175500 w 8001000"/>
                  <a:gd name="connsiteY169" fmla="*/ 5164667 h 7799917"/>
                  <a:gd name="connsiteX170" fmla="*/ 7143750 w 8001000"/>
                  <a:gd name="connsiteY170" fmla="*/ 5090584 h 7799917"/>
                  <a:gd name="connsiteX171" fmla="*/ 7080250 w 8001000"/>
                  <a:gd name="connsiteY171" fmla="*/ 5027084 h 7799917"/>
                  <a:gd name="connsiteX172" fmla="*/ 7090833 w 8001000"/>
                  <a:gd name="connsiteY172" fmla="*/ 4974167 h 7799917"/>
                  <a:gd name="connsiteX173" fmla="*/ 7143750 w 8001000"/>
                  <a:gd name="connsiteY173" fmla="*/ 4963584 h 7799917"/>
                  <a:gd name="connsiteX174" fmla="*/ 7186083 w 8001000"/>
                  <a:gd name="connsiteY174" fmla="*/ 5037667 h 7799917"/>
                  <a:gd name="connsiteX175" fmla="*/ 7239000 w 8001000"/>
                  <a:gd name="connsiteY175" fmla="*/ 5069417 h 7799917"/>
                  <a:gd name="connsiteX176" fmla="*/ 7260166 w 8001000"/>
                  <a:gd name="connsiteY176" fmla="*/ 5005917 h 7799917"/>
                  <a:gd name="connsiteX177" fmla="*/ 7355416 w 8001000"/>
                  <a:gd name="connsiteY177" fmla="*/ 4974167 h 7799917"/>
                  <a:gd name="connsiteX178" fmla="*/ 7397750 w 8001000"/>
                  <a:gd name="connsiteY178" fmla="*/ 4984750 h 7799917"/>
                  <a:gd name="connsiteX179" fmla="*/ 7397750 w 8001000"/>
                  <a:gd name="connsiteY179" fmla="*/ 4984750 h 7799917"/>
                  <a:gd name="connsiteX180" fmla="*/ 7429500 w 8001000"/>
                  <a:gd name="connsiteY180" fmla="*/ 5111750 h 7799917"/>
                  <a:gd name="connsiteX181" fmla="*/ 7397750 w 8001000"/>
                  <a:gd name="connsiteY181" fmla="*/ 5175250 h 7799917"/>
                  <a:gd name="connsiteX182" fmla="*/ 7397750 w 8001000"/>
                  <a:gd name="connsiteY182" fmla="*/ 5175250 h 7799917"/>
                  <a:gd name="connsiteX183" fmla="*/ 7482416 w 8001000"/>
                  <a:gd name="connsiteY183" fmla="*/ 5154084 h 7799917"/>
                  <a:gd name="connsiteX184" fmla="*/ 7535333 w 8001000"/>
                  <a:gd name="connsiteY184" fmla="*/ 5164667 h 7799917"/>
                  <a:gd name="connsiteX185" fmla="*/ 7630583 w 8001000"/>
                  <a:gd name="connsiteY185" fmla="*/ 5143500 h 7799917"/>
                  <a:gd name="connsiteX186" fmla="*/ 7694083 w 8001000"/>
                  <a:gd name="connsiteY186" fmla="*/ 5069417 h 7799917"/>
                  <a:gd name="connsiteX187" fmla="*/ 7694083 w 8001000"/>
                  <a:gd name="connsiteY187" fmla="*/ 5069417 h 7799917"/>
                  <a:gd name="connsiteX188" fmla="*/ 7831666 w 8001000"/>
                  <a:gd name="connsiteY188" fmla="*/ 5080000 h 7799917"/>
                  <a:gd name="connsiteX189" fmla="*/ 7905750 w 8001000"/>
                  <a:gd name="connsiteY189" fmla="*/ 5069417 h 7799917"/>
                  <a:gd name="connsiteX190" fmla="*/ 7821083 w 8001000"/>
                  <a:gd name="connsiteY190" fmla="*/ 5005917 h 7799917"/>
                  <a:gd name="connsiteX191" fmla="*/ 7768166 w 8001000"/>
                  <a:gd name="connsiteY191" fmla="*/ 4942417 h 7799917"/>
                  <a:gd name="connsiteX192" fmla="*/ 7831666 w 8001000"/>
                  <a:gd name="connsiteY192" fmla="*/ 4868334 h 7799917"/>
                  <a:gd name="connsiteX193" fmla="*/ 7884583 w 8001000"/>
                  <a:gd name="connsiteY193" fmla="*/ 4804834 h 7799917"/>
                  <a:gd name="connsiteX194" fmla="*/ 7895166 w 8001000"/>
                  <a:gd name="connsiteY194" fmla="*/ 4699000 h 7799917"/>
                  <a:gd name="connsiteX195" fmla="*/ 7874000 w 8001000"/>
                  <a:gd name="connsiteY195" fmla="*/ 4624917 h 7799917"/>
                  <a:gd name="connsiteX196" fmla="*/ 7863416 w 8001000"/>
                  <a:gd name="connsiteY196" fmla="*/ 4603750 h 7799917"/>
                  <a:gd name="connsiteX197" fmla="*/ 7884583 w 8001000"/>
                  <a:gd name="connsiteY197" fmla="*/ 4519084 h 7799917"/>
                  <a:gd name="connsiteX198" fmla="*/ 7884583 w 8001000"/>
                  <a:gd name="connsiteY198" fmla="*/ 4455584 h 7799917"/>
                  <a:gd name="connsiteX199" fmla="*/ 7842250 w 8001000"/>
                  <a:gd name="connsiteY199" fmla="*/ 4413250 h 7799917"/>
                  <a:gd name="connsiteX200" fmla="*/ 7948083 w 8001000"/>
                  <a:gd name="connsiteY200" fmla="*/ 4318000 h 7799917"/>
                  <a:gd name="connsiteX201" fmla="*/ 8001000 w 8001000"/>
                  <a:gd name="connsiteY201" fmla="*/ 4233334 h 7799917"/>
                  <a:gd name="connsiteX202" fmla="*/ 7979833 w 8001000"/>
                  <a:gd name="connsiteY202" fmla="*/ 4095750 h 7799917"/>
                  <a:gd name="connsiteX203" fmla="*/ 7958666 w 8001000"/>
                  <a:gd name="connsiteY203" fmla="*/ 4011084 h 7799917"/>
                  <a:gd name="connsiteX204" fmla="*/ 7958666 w 8001000"/>
                  <a:gd name="connsiteY204" fmla="*/ 3947584 h 7799917"/>
                  <a:gd name="connsiteX205" fmla="*/ 7895166 w 8001000"/>
                  <a:gd name="connsiteY205" fmla="*/ 3873500 h 7799917"/>
                  <a:gd name="connsiteX206" fmla="*/ 7852833 w 8001000"/>
                  <a:gd name="connsiteY206" fmla="*/ 3810000 h 7799917"/>
                  <a:gd name="connsiteX207" fmla="*/ 7768166 w 8001000"/>
                  <a:gd name="connsiteY207" fmla="*/ 3725334 h 7799917"/>
                  <a:gd name="connsiteX208" fmla="*/ 7778750 w 8001000"/>
                  <a:gd name="connsiteY208" fmla="*/ 3630084 h 7799917"/>
                  <a:gd name="connsiteX209" fmla="*/ 7810500 w 8001000"/>
                  <a:gd name="connsiteY209" fmla="*/ 3577167 h 7799917"/>
                  <a:gd name="connsiteX210" fmla="*/ 7715250 w 8001000"/>
                  <a:gd name="connsiteY210" fmla="*/ 3513667 h 7799917"/>
                  <a:gd name="connsiteX211" fmla="*/ 7672916 w 8001000"/>
                  <a:gd name="connsiteY211" fmla="*/ 3429000 h 7799917"/>
                  <a:gd name="connsiteX212" fmla="*/ 7651750 w 8001000"/>
                  <a:gd name="connsiteY212" fmla="*/ 3227917 h 7799917"/>
                  <a:gd name="connsiteX213" fmla="*/ 7651750 w 8001000"/>
                  <a:gd name="connsiteY213" fmla="*/ 3069167 h 7799917"/>
                  <a:gd name="connsiteX214" fmla="*/ 7672916 w 8001000"/>
                  <a:gd name="connsiteY214" fmla="*/ 2963334 h 7799917"/>
                  <a:gd name="connsiteX215" fmla="*/ 7620000 w 8001000"/>
                  <a:gd name="connsiteY215" fmla="*/ 2783417 h 7799917"/>
                  <a:gd name="connsiteX216" fmla="*/ 7641166 w 8001000"/>
                  <a:gd name="connsiteY216" fmla="*/ 2656417 h 7799917"/>
                  <a:gd name="connsiteX217" fmla="*/ 7651750 w 8001000"/>
                  <a:gd name="connsiteY217" fmla="*/ 2614084 h 7799917"/>
                  <a:gd name="connsiteX218" fmla="*/ 7715250 w 8001000"/>
                  <a:gd name="connsiteY218" fmla="*/ 2550584 h 7799917"/>
                  <a:gd name="connsiteX219" fmla="*/ 7715250 w 8001000"/>
                  <a:gd name="connsiteY219" fmla="*/ 2550584 h 7799917"/>
                  <a:gd name="connsiteX220" fmla="*/ 7704666 w 8001000"/>
                  <a:gd name="connsiteY220" fmla="*/ 2338917 h 7799917"/>
                  <a:gd name="connsiteX221" fmla="*/ 7715250 w 8001000"/>
                  <a:gd name="connsiteY221" fmla="*/ 2254250 h 7799917"/>
                  <a:gd name="connsiteX222" fmla="*/ 7620000 w 8001000"/>
                  <a:gd name="connsiteY222" fmla="*/ 2254250 h 7799917"/>
                  <a:gd name="connsiteX223" fmla="*/ 7493000 w 8001000"/>
                  <a:gd name="connsiteY223" fmla="*/ 2275417 h 7799917"/>
                  <a:gd name="connsiteX224" fmla="*/ 7334250 w 8001000"/>
                  <a:gd name="connsiteY224" fmla="*/ 2180167 h 7799917"/>
                  <a:gd name="connsiteX225" fmla="*/ 7239000 w 8001000"/>
                  <a:gd name="connsiteY225" fmla="*/ 2169584 h 7799917"/>
                  <a:gd name="connsiteX226" fmla="*/ 7164916 w 8001000"/>
                  <a:gd name="connsiteY226" fmla="*/ 2095500 h 7799917"/>
                  <a:gd name="connsiteX227" fmla="*/ 7112000 w 8001000"/>
                  <a:gd name="connsiteY227" fmla="*/ 2042584 h 7799917"/>
                  <a:gd name="connsiteX228" fmla="*/ 7027333 w 8001000"/>
                  <a:gd name="connsiteY228" fmla="*/ 2000250 h 7799917"/>
                  <a:gd name="connsiteX229" fmla="*/ 6963833 w 8001000"/>
                  <a:gd name="connsiteY229" fmla="*/ 2063750 h 7799917"/>
                  <a:gd name="connsiteX230" fmla="*/ 6910916 w 8001000"/>
                  <a:gd name="connsiteY230" fmla="*/ 2084917 h 7799917"/>
                  <a:gd name="connsiteX231" fmla="*/ 6826250 w 8001000"/>
                  <a:gd name="connsiteY231" fmla="*/ 2074334 h 7799917"/>
                  <a:gd name="connsiteX232" fmla="*/ 6773333 w 8001000"/>
                  <a:gd name="connsiteY232" fmla="*/ 2042584 h 7799917"/>
                  <a:gd name="connsiteX233" fmla="*/ 6688666 w 8001000"/>
                  <a:gd name="connsiteY233" fmla="*/ 2095500 h 7799917"/>
                  <a:gd name="connsiteX234" fmla="*/ 6646333 w 8001000"/>
                  <a:gd name="connsiteY234" fmla="*/ 2106084 h 7799917"/>
                  <a:gd name="connsiteX235" fmla="*/ 6582833 w 8001000"/>
                  <a:gd name="connsiteY235" fmla="*/ 2053167 h 7799917"/>
                  <a:gd name="connsiteX236" fmla="*/ 6529916 w 8001000"/>
                  <a:gd name="connsiteY236" fmla="*/ 2095500 h 7799917"/>
                  <a:gd name="connsiteX237" fmla="*/ 6529916 w 8001000"/>
                  <a:gd name="connsiteY237" fmla="*/ 2095500 h 7799917"/>
                  <a:gd name="connsiteX238" fmla="*/ 6424083 w 8001000"/>
                  <a:gd name="connsiteY238" fmla="*/ 2169584 h 7799917"/>
                  <a:gd name="connsiteX239" fmla="*/ 6381750 w 8001000"/>
                  <a:gd name="connsiteY239" fmla="*/ 2211917 h 7799917"/>
                  <a:gd name="connsiteX240" fmla="*/ 6286500 w 8001000"/>
                  <a:gd name="connsiteY240" fmla="*/ 2169584 h 7799917"/>
                  <a:gd name="connsiteX241" fmla="*/ 6223000 w 8001000"/>
                  <a:gd name="connsiteY241" fmla="*/ 2137834 h 7799917"/>
                  <a:gd name="connsiteX242" fmla="*/ 6148916 w 8001000"/>
                  <a:gd name="connsiteY242" fmla="*/ 2042584 h 7799917"/>
                  <a:gd name="connsiteX243" fmla="*/ 6085416 w 8001000"/>
                  <a:gd name="connsiteY243" fmla="*/ 2084917 h 7799917"/>
                  <a:gd name="connsiteX244" fmla="*/ 6032500 w 8001000"/>
                  <a:gd name="connsiteY244" fmla="*/ 2042584 h 7799917"/>
                  <a:gd name="connsiteX245" fmla="*/ 5969000 w 8001000"/>
                  <a:gd name="connsiteY245" fmla="*/ 1989667 h 7799917"/>
                  <a:gd name="connsiteX246" fmla="*/ 5947833 w 8001000"/>
                  <a:gd name="connsiteY246" fmla="*/ 2074334 h 7799917"/>
                  <a:gd name="connsiteX247" fmla="*/ 5926666 w 8001000"/>
                  <a:gd name="connsiteY247" fmla="*/ 2148417 h 7799917"/>
                  <a:gd name="connsiteX248" fmla="*/ 5894916 w 8001000"/>
                  <a:gd name="connsiteY248" fmla="*/ 2201334 h 7799917"/>
                  <a:gd name="connsiteX249" fmla="*/ 5810250 w 8001000"/>
                  <a:gd name="connsiteY249" fmla="*/ 2137834 h 7799917"/>
                  <a:gd name="connsiteX250" fmla="*/ 5757333 w 8001000"/>
                  <a:gd name="connsiteY250" fmla="*/ 2063750 h 7799917"/>
                  <a:gd name="connsiteX251" fmla="*/ 5683250 w 8001000"/>
                  <a:gd name="connsiteY251" fmla="*/ 2063750 h 7799917"/>
                  <a:gd name="connsiteX252" fmla="*/ 4857750 w 8001000"/>
                  <a:gd name="connsiteY252" fmla="*/ 1799167 h 7799917"/>
                  <a:gd name="connsiteX253" fmla="*/ 4656666 w 8001000"/>
                  <a:gd name="connsiteY253" fmla="*/ 1767417 h 7799917"/>
                  <a:gd name="connsiteX254" fmla="*/ 4582583 w 8001000"/>
                  <a:gd name="connsiteY254" fmla="*/ 1651000 h 7799917"/>
                  <a:gd name="connsiteX255" fmla="*/ 4413250 w 8001000"/>
                  <a:gd name="connsiteY255" fmla="*/ 1682750 h 7799917"/>
                  <a:gd name="connsiteX256" fmla="*/ 4339166 w 8001000"/>
                  <a:gd name="connsiteY256" fmla="*/ 1608667 h 7799917"/>
                  <a:gd name="connsiteX257" fmla="*/ 4212166 w 8001000"/>
                  <a:gd name="connsiteY257" fmla="*/ 1598084 h 7799917"/>
                  <a:gd name="connsiteX258" fmla="*/ 4138083 w 8001000"/>
                  <a:gd name="connsiteY258" fmla="*/ 1502834 h 7799917"/>
                  <a:gd name="connsiteX259" fmla="*/ 4159250 w 8001000"/>
                  <a:gd name="connsiteY259" fmla="*/ 1037167 h 7799917"/>
                  <a:gd name="connsiteX260" fmla="*/ 4191000 w 8001000"/>
                  <a:gd name="connsiteY260" fmla="*/ 116417 h 7799917"/>
                  <a:gd name="connsiteX261" fmla="*/ 2487083 w 8001000"/>
                  <a:gd name="connsiteY261" fmla="*/ 0 h 7799917"/>
                  <a:gd name="connsiteX0" fmla="*/ 2487083 w 8001000"/>
                  <a:gd name="connsiteY0" fmla="*/ 0 h 7799917"/>
                  <a:gd name="connsiteX1" fmla="*/ 2222500 w 8001000"/>
                  <a:gd name="connsiteY1" fmla="*/ 3249084 h 7799917"/>
                  <a:gd name="connsiteX2" fmla="*/ 2190750 w 8001000"/>
                  <a:gd name="connsiteY2" fmla="*/ 3280834 h 7799917"/>
                  <a:gd name="connsiteX3" fmla="*/ 0 w 8001000"/>
                  <a:gd name="connsiteY3" fmla="*/ 3090334 h 7799917"/>
                  <a:gd name="connsiteX4" fmla="*/ 31750 w 8001000"/>
                  <a:gd name="connsiteY4" fmla="*/ 3206750 h 7799917"/>
                  <a:gd name="connsiteX5" fmla="*/ 148166 w 8001000"/>
                  <a:gd name="connsiteY5" fmla="*/ 3227917 h 7799917"/>
                  <a:gd name="connsiteX6" fmla="*/ 201083 w 8001000"/>
                  <a:gd name="connsiteY6" fmla="*/ 3323167 h 7799917"/>
                  <a:gd name="connsiteX7" fmla="*/ 222250 w 8001000"/>
                  <a:gd name="connsiteY7" fmla="*/ 3397250 h 7799917"/>
                  <a:gd name="connsiteX8" fmla="*/ 243416 w 8001000"/>
                  <a:gd name="connsiteY8" fmla="*/ 3450167 h 7799917"/>
                  <a:gd name="connsiteX9" fmla="*/ 243416 w 8001000"/>
                  <a:gd name="connsiteY9" fmla="*/ 3450167 h 7799917"/>
                  <a:gd name="connsiteX10" fmla="*/ 359833 w 8001000"/>
                  <a:gd name="connsiteY10" fmla="*/ 3460750 h 7799917"/>
                  <a:gd name="connsiteX11" fmla="*/ 433916 w 8001000"/>
                  <a:gd name="connsiteY11" fmla="*/ 3587750 h 7799917"/>
                  <a:gd name="connsiteX12" fmla="*/ 433916 w 8001000"/>
                  <a:gd name="connsiteY12" fmla="*/ 3587750 h 7799917"/>
                  <a:gd name="connsiteX13" fmla="*/ 539750 w 8001000"/>
                  <a:gd name="connsiteY13" fmla="*/ 3725334 h 7799917"/>
                  <a:gd name="connsiteX14" fmla="*/ 603250 w 8001000"/>
                  <a:gd name="connsiteY14" fmla="*/ 3757084 h 7799917"/>
                  <a:gd name="connsiteX15" fmla="*/ 666750 w 8001000"/>
                  <a:gd name="connsiteY15" fmla="*/ 3905250 h 7799917"/>
                  <a:gd name="connsiteX16" fmla="*/ 751416 w 8001000"/>
                  <a:gd name="connsiteY16" fmla="*/ 3947584 h 7799917"/>
                  <a:gd name="connsiteX17" fmla="*/ 804333 w 8001000"/>
                  <a:gd name="connsiteY17" fmla="*/ 3989917 h 7799917"/>
                  <a:gd name="connsiteX18" fmla="*/ 963083 w 8001000"/>
                  <a:gd name="connsiteY18" fmla="*/ 4138084 h 7799917"/>
                  <a:gd name="connsiteX19" fmla="*/ 1005416 w 8001000"/>
                  <a:gd name="connsiteY19" fmla="*/ 4191000 h 7799917"/>
                  <a:gd name="connsiteX20" fmla="*/ 1005416 w 8001000"/>
                  <a:gd name="connsiteY20" fmla="*/ 4275667 h 7799917"/>
                  <a:gd name="connsiteX21" fmla="*/ 1005416 w 8001000"/>
                  <a:gd name="connsiteY21" fmla="*/ 4349750 h 7799917"/>
                  <a:gd name="connsiteX22" fmla="*/ 1068916 w 8001000"/>
                  <a:gd name="connsiteY22" fmla="*/ 4413250 h 7799917"/>
                  <a:gd name="connsiteX23" fmla="*/ 1079500 w 8001000"/>
                  <a:gd name="connsiteY23" fmla="*/ 4529667 h 7799917"/>
                  <a:gd name="connsiteX24" fmla="*/ 1090083 w 8001000"/>
                  <a:gd name="connsiteY24" fmla="*/ 4656667 h 7799917"/>
                  <a:gd name="connsiteX25" fmla="*/ 1100666 w 8001000"/>
                  <a:gd name="connsiteY25" fmla="*/ 4762500 h 7799917"/>
                  <a:gd name="connsiteX26" fmla="*/ 1195916 w 8001000"/>
                  <a:gd name="connsiteY26" fmla="*/ 4857750 h 7799917"/>
                  <a:gd name="connsiteX27" fmla="*/ 1322916 w 8001000"/>
                  <a:gd name="connsiteY27" fmla="*/ 5016500 h 7799917"/>
                  <a:gd name="connsiteX28" fmla="*/ 1471083 w 8001000"/>
                  <a:gd name="connsiteY28" fmla="*/ 5132917 h 7799917"/>
                  <a:gd name="connsiteX29" fmla="*/ 1640416 w 8001000"/>
                  <a:gd name="connsiteY29" fmla="*/ 5164667 h 7799917"/>
                  <a:gd name="connsiteX30" fmla="*/ 1703916 w 8001000"/>
                  <a:gd name="connsiteY30" fmla="*/ 5259917 h 7799917"/>
                  <a:gd name="connsiteX31" fmla="*/ 1820333 w 8001000"/>
                  <a:gd name="connsiteY31" fmla="*/ 5281084 h 7799917"/>
                  <a:gd name="connsiteX32" fmla="*/ 1905000 w 8001000"/>
                  <a:gd name="connsiteY32" fmla="*/ 5386917 h 7799917"/>
                  <a:gd name="connsiteX33" fmla="*/ 2000250 w 8001000"/>
                  <a:gd name="connsiteY33" fmla="*/ 5344584 h 7799917"/>
                  <a:gd name="connsiteX34" fmla="*/ 2095500 w 8001000"/>
                  <a:gd name="connsiteY34" fmla="*/ 5270500 h 7799917"/>
                  <a:gd name="connsiteX35" fmla="*/ 2159000 w 8001000"/>
                  <a:gd name="connsiteY35" fmla="*/ 5217584 h 7799917"/>
                  <a:gd name="connsiteX36" fmla="*/ 2169583 w 8001000"/>
                  <a:gd name="connsiteY36" fmla="*/ 5101167 h 7799917"/>
                  <a:gd name="connsiteX37" fmla="*/ 2201333 w 8001000"/>
                  <a:gd name="connsiteY37" fmla="*/ 4984750 h 7799917"/>
                  <a:gd name="connsiteX38" fmla="*/ 2275416 w 8001000"/>
                  <a:gd name="connsiteY38" fmla="*/ 4910667 h 7799917"/>
                  <a:gd name="connsiteX39" fmla="*/ 2338916 w 8001000"/>
                  <a:gd name="connsiteY39" fmla="*/ 4857750 h 7799917"/>
                  <a:gd name="connsiteX40" fmla="*/ 2455333 w 8001000"/>
                  <a:gd name="connsiteY40" fmla="*/ 4857750 h 7799917"/>
                  <a:gd name="connsiteX41" fmla="*/ 2508250 w 8001000"/>
                  <a:gd name="connsiteY41" fmla="*/ 4794250 h 7799917"/>
                  <a:gd name="connsiteX42" fmla="*/ 2603500 w 8001000"/>
                  <a:gd name="connsiteY42" fmla="*/ 4804834 h 7799917"/>
                  <a:gd name="connsiteX43" fmla="*/ 2688166 w 8001000"/>
                  <a:gd name="connsiteY43" fmla="*/ 4878917 h 7799917"/>
                  <a:gd name="connsiteX44" fmla="*/ 2772833 w 8001000"/>
                  <a:gd name="connsiteY44" fmla="*/ 4847167 h 7799917"/>
                  <a:gd name="connsiteX45" fmla="*/ 2846916 w 8001000"/>
                  <a:gd name="connsiteY45" fmla="*/ 4878917 h 7799917"/>
                  <a:gd name="connsiteX46" fmla="*/ 2942166 w 8001000"/>
                  <a:gd name="connsiteY46" fmla="*/ 4878917 h 7799917"/>
                  <a:gd name="connsiteX47" fmla="*/ 3100916 w 8001000"/>
                  <a:gd name="connsiteY47" fmla="*/ 4878917 h 7799917"/>
                  <a:gd name="connsiteX48" fmla="*/ 3227916 w 8001000"/>
                  <a:gd name="connsiteY48" fmla="*/ 5016500 h 7799917"/>
                  <a:gd name="connsiteX49" fmla="*/ 3259666 w 8001000"/>
                  <a:gd name="connsiteY49" fmla="*/ 5048250 h 7799917"/>
                  <a:gd name="connsiteX50" fmla="*/ 3312583 w 8001000"/>
                  <a:gd name="connsiteY50" fmla="*/ 5122334 h 7799917"/>
                  <a:gd name="connsiteX51" fmla="*/ 3429000 w 8001000"/>
                  <a:gd name="connsiteY51" fmla="*/ 5207000 h 7799917"/>
                  <a:gd name="connsiteX52" fmla="*/ 3492500 w 8001000"/>
                  <a:gd name="connsiteY52" fmla="*/ 5334000 h 7799917"/>
                  <a:gd name="connsiteX53" fmla="*/ 3492500 w 8001000"/>
                  <a:gd name="connsiteY53" fmla="*/ 5334000 h 7799917"/>
                  <a:gd name="connsiteX54" fmla="*/ 3598333 w 8001000"/>
                  <a:gd name="connsiteY54" fmla="*/ 5429250 h 7799917"/>
                  <a:gd name="connsiteX55" fmla="*/ 3598333 w 8001000"/>
                  <a:gd name="connsiteY55" fmla="*/ 5503334 h 7799917"/>
                  <a:gd name="connsiteX56" fmla="*/ 3598333 w 8001000"/>
                  <a:gd name="connsiteY56" fmla="*/ 5577417 h 7799917"/>
                  <a:gd name="connsiteX57" fmla="*/ 3704166 w 8001000"/>
                  <a:gd name="connsiteY57" fmla="*/ 5715000 h 7799917"/>
                  <a:gd name="connsiteX58" fmla="*/ 3683000 w 8001000"/>
                  <a:gd name="connsiteY58" fmla="*/ 5757334 h 7799917"/>
                  <a:gd name="connsiteX59" fmla="*/ 3746500 w 8001000"/>
                  <a:gd name="connsiteY59" fmla="*/ 5820834 h 7799917"/>
                  <a:gd name="connsiteX60" fmla="*/ 3778250 w 8001000"/>
                  <a:gd name="connsiteY60" fmla="*/ 5873750 h 7799917"/>
                  <a:gd name="connsiteX61" fmla="*/ 3757083 w 8001000"/>
                  <a:gd name="connsiteY61" fmla="*/ 5958417 h 7799917"/>
                  <a:gd name="connsiteX62" fmla="*/ 3778250 w 8001000"/>
                  <a:gd name="connsiteY62" fmla="*/ 6000750 h 7799917"/>
                  <a:gd name="connsiteX63" fmla="*/ 3852333 w 8001000"/>
                  <a:gd name="connsiteY63" fmla="*/ 6074834 h 7799917"/>
                  <a:gd name="connsiteX64" fmla="*/ 3915833 w 8001000"/>
                  <a:gd name="connsiteY64" fmla="*/ 6096000 h 7799917"/>
                  <a:gd name="connsiteX65" fmla="*/ 3989916 w 8001000"/>
                  <a:gd name="connsiteY65" fmla="*/ 6286500 h 7799917"/>
                  <a:gd name="connsiteX66" fmla="*/ 4085166 w 8001000"/>
                  <a:gd name="connsiteY66" fmla="*/ 6350000 h 7799917"/>
                  <a:gd name="connsiteX67" fmla="*/ 4116916 w 8001000"/>
                  <a:gd name="connsiteY67" fmla="*/ 6477000 h 7799917"/>
                  <a:gd name="connsiteX68" fmla="*/ 4222750 w 8001000"/>
                  <a:gd name="connsiteY68" fmla="*/ 6508750 h 7799917"/>
                  <a:gd name="connsiteX69" fmla="*/ 4296833 w 8001000"/>
                  <a:gd name="connsiteY69" fmla="*/ 6614584 h 7799917"/>
                  <a:gd name="connsiteX70" fmla="*/ 4296833 w 8001000"/>
                  <a:gd name="connsiteY70" fmla="*/ 6720417 h 7799917"/>
                  <a:gd name="connsiteX71" fmla="*/ 4296833 w 8001000"/>
                  <a:gd name="connsiteY71" fmla="*/ 6720417 h 7799917"/>
                  <a:gd name="connsiteX72" fmla="*/ 4339166 w 8001000"/>
                  <a:gd name="connsiteY72" fmla="*/ 6794500 h 7799917"/>
                  <a:gd name="connsiteX73" fmla="*/ 4318000 w 8001000"/>
                  <a:gd name="connsiteY73" fmla="*/ 6868584 h 7799917"/>
                  <a:gd name="connsiteX74" fmla="*/ 4307416 w 8001000"/>
                  <a:gd name="connsiteY74" fmla="*/ 6942667 h 7799917"/>
                  <a:gd name="connsiteX75" fmla="*/ 4370916 w 8001000"/>
                  <a:gd name="connsiteY75" fmla="*/ 7027334 h 7799917"/>
                  <a:gd name="connsiteX76" fmla="*/ 4445000 w 8001000"/>
                  <a:gd name="connsiteY76" fmla="*/ 7080250 h 7799917"/>
                  <a:gd name="connsiteX77" fmla="*/ 4476750 w 8001000"/>
                  <a:gd name="connsiteY77" fmla="*/ 7207250 h 7799917"/>
                  <a:gd name="connsiteX78" fmla="*/ 4476750 w 8001000"/>
                  <a:gd name="connsiteY78" fmla="*/ 7291917 h 7799917"/>
                  <a:gd name="connsiteX79" fmla="*/ 4550833 w 8001000"/>
                  <a:gd name="connsiteY79" fmla="*/ 7366000 h 7799917"/>
                  <a:gd name="connsiteX80" fmla="*/ 4550833 w 8001000"/>
                  <a:gd name="connsiteY80" fmla="*/ 7366000 h 7799917"/>
                  <a:gd name="connsiteX81" fmla="*/ 4550833 w 8001000"/>
                  <a:gd name="connsiteY81" fmla="*/ 7366000 h 7799917"/>
                  <a:gd name="connsiteX82" fmla="*/ 4699000 w 8001000"/>
                  <a:gd name="connsiteY82" fmla="*/ 7418917 h 7799917"/>
                  <a:gd name="connsiteX83" fmla="*/ 4762500 w 8001000"/>
                  <a:gd name="connsiteY83" fmla="*/ 7514167 h 7799917"/>
                  <a:gd name="connsiteX84" fmla="*/ 4868333 w 8001000"/>
                  <a:gd name="connsiteY84" fmla="*/ 7524750 h 7799917"/>
                  <a:gd name="connsiteX85" fmla="*/ 4953000 w 8001000"/>
                  <a:gd name="connsiteY85" fmla="*/ 7545917 h 7799917"/>
                  <a:gd name="connsiteX86" fmla="*/ 5037666 w 8001000"/>
                  <a:gd name="connsiteY86" fmla="*/ 7641167 h 7799917"/>
                  <a:gd name="connsiteX87" fmla="*/ 5164666 w 8001000"/>
                  <a:gd name="connsiteY87" fmla="*/ 7694084 h 7799917"/>
                  <a:gd name="connsiteX88" fmla="*/ 5207000 w 8001000"/>
                  <a:gd name="connsiteY88" fmla="*/ 7641167 h 7799917"/>
                  <a:gd name="connsiteX89" fmla="*/ 5291666 w 8001000"/>
                  <a:gd name="connsiteY89" fmla="*/ 7641167 h 7799917"/>
                  <a:gd name="connsiteX90" fmla="*/ 5376333 w 8001000"/>
                  <a:gd name="connsiteY90" fmla="*/ 7672917 h 7799917"/>
                  <a:gd name="connsiteX91" fmla="*/ 5461000 w 8001000"/>
                  <a:gd name="connsiteY91" fmla="*/ 7704667 h 7799917"/>
                  <a:gd name="connsiteX92" fmla="*/ 5461000 w 8001000"/>
                  <a:gd name="connsiteY92" fmla="*/ 7704667 h 7799917"/>
                  <a:gd name="connsiteX93" fmla="*/ 5598583 w 8001000"/>
                  <a:gd name="connsiteY93" fmla="*/ 7799917 h 7799917"/>
                  <a:gd name="connsiteX94" fmla="*/ 5640916 w 8001000"/>
                  <a:gd name="connsiteY94" fmla="*/ 7747000 h 7799917"/>
                  <a:gd name="connsiteX95" fmla="*/ 5683250 w 8001000"/>
                  <a:gd name="connsiteY95" fmla="*/ 7683500 h 7799917"/>
                  <a:gd name="connsiteX96" fmla="*/ 5630333 w 8001000"/>
                  <a:gd name="connsiteY96" fmla="*/ 7588250 h 7799917"/>
                  <a:gd name="connsiteX97" fmla="*/ 5588000 w 8001000"/>
                  <a:gd name="connsiteY97" fmla="*/ 7514167 h 7799917"/>
                  <a:gd name="connsiteX98" fmla="*/ 5513916 w 8001000"/>
                  <a:gd name="connsiteY98" fmla="*/ 7461250 h 7799917"/>
                  <a:gd name="connsiteX99" fmla="*/ 5566833 w 8001000"/>
                  <a:gd name="connsiteY99" fmla="*/ 7313084 h 7799917"/>
                  <a:gd name="connsiteX100" fmla="*/ 5535083 w 8001000"/>
                  <a:gd name="connsiteY100" fmla="*/ 7196667 h 7799917"/>
                  <a:gd name="connsiteX101" fmla="*/ 5482166 w 8001000"/>
                  <a:gd name="connsiteY101" fmla="*/ 7080250 h 7799917"/>
                  <a:gd name="connsiteX102" fmla="*/ 5513916 w 8001000"/>
                  <a:gd name="connsiteY102" fmla="*/ 6985000 h 7799917"/>
                  <a:gd name="connsiteX103" fmla="*/ 5566833 w 8001000"/>
                  <a:gd name="connsiteY103" fmla="*/ 6953250 h 7799917"/>
                  <a:gd name="connsiteX104" fmla="*/ 5535083 w 8001000"/>
                  <a:gd name="connsiteY104" fmla="*/ 6868584 h 7799917"/>
                  <a:gd name="connsiteX105" fmla="*/ 5439833 w 8001000"/>
                  <a:gd name="connsiteY105" fmla="*/ 6858000 h 7799917"/>
                  <a:gd name="connsiteX106" fmla="*/ 5355166 w 8001000"/>
                  <a:gd name="connsiteY106" fmla="*/ 6858000 h 7799917"/>
                  <a:gd name="connsiteX107" fmla="*/ 5376333 w 8001000"/>
                  <a:gd name="connsiteY107" fmla="*/ 6773334 h 7799917"/>
                  <a:gd name="connsiteX108" fmla="*/ 5376333 w 8001000"/>
                  <a:gd name="connsiteY108" fmla="*/ 6709834 h 7799917"/>
                  <a:gd name="connsiteX109" fmla="*/ 5334000 w 8001000"/>
                  <a:gd name="connsiteY109" fmla="*/ 6656917 h 7799917"/>
                  <a:gd name="connsiteX110" fmla="*/ 5386916 w 8001000"/>
                  <a:gd name="connsiteY110" fmla="*/ 6646334 h 7799917"/>
                  <a:gd name="connsiteX111" fmla="*/ 5471583 w 8001000"/>
                  <a:gd name="connsiteY111" fmla="*/ 6699250 h 7799917"/>
                  <a:gd name="connsiteX112" fmla="*/ 5492750 w 8001000"/>
                  <a:gd name="connsiteY112" fmla="*/ 6709834 h 7799917"/>
                  <a:gd name="connsiteX113" fmla="*/ 5492750 w 8001000"/>
                  <a:gd name="connsiteY113" fmla="*/ 6709834 h 7799917"/>
                  <a:gd name="connsiteX114" fmla="*/ 5503333 w 8001000"/>
                  <a:gd name="connsiteY114" fmla="*/ 6604000 h 7799917"/>
                  <a:gd name="connsiteX115" fmla="*/ 5566833 w 8001000"/>
                  <a:gd name="connsiteY115" fmla="*/ 6604000 h 7799917"/>
                  <a:gd name="connsiteX116" fmla="*/ 5566833 w 8001000"/>
                  <a:gd name="connsiteY116" fmla="*/ 6688667 h 7799917"/>
                  <a:gd name="connsiteX117" fmla="*/ 5566833 w 8001000"/>
                  <a:gd name="connsiteY117" fmla="*/ 6688667 h 7799917"/>
                  <a:gd name="connsiteX118" fmla="*/ 5662083 w 8001000"/>
                  <a:gd name="connsiteY118" fmla="*/ 6604000 h 7799917"/>
                  <a:gd name="connsiteX119" fmla="*/ 5651500 w 8001000"/>
                  <a:gd name="connsiteY119" fmla="*/ 6498167 h 7799917"/>
                  <a:gd name="connsiteX120" fmla="*/ 5566833 w 8001000"/>
                  <a:gd name="connsiteY120" fmla="*/ 6455834 h 7799917"/>
                  <a:gd name="connsiteX121" fmla="*/ 5492750 w 8001000"/>
                  <a:gd name="connsiteY121" fmla="*/ 6413500 h 7799917"/>
                  <a:gd name="connsiteX122" fmla="*/ 5545666 w 8001000"/>
                  <a:gd name="connsiteY122" fmla="*/ 6371167 h 7799917"/>
                  <a:gd name="connsiteX123" fmla="*/ 5683250 w 8001000"/>
                  <a:gd name="connsiteY123" fmla="*/ 6371167 h 7799917"/>
                  <a:gd name="connsiteX124" fmla="*/ 5778500 w 8001000"/>
                  <a:gd name="connsiteY124" fmla="*/ 6371167 h 7799917"/>
                  <a:gd name="connsiteX125" fmla="*/ 5799666 w 8001000"/>
                  <a:gd name="connsiteY125" fmla="*/ 6307667 h 7799917"/>
                  <a:gd name="connsiteX126" fmla="*/ 5704416 w 8001000"/>
                  <a:gd name="connsiteY126" fmla="*/ 6297084 h 7799917"/>
                  <a:gd name="connsiteX127" fmla="*/ 5704416 w 8001000"/>
                  <a:gd name="connsiteY127" fmla="*/ 6223000 h 7799917"/>
                  <a:gd name="connsiteX128" fmla="*/ 5757333 w 8001000"/>
                  <a:gd name="connsiteY128" fmla="*/ 6191250 h 7799917"/>
                  <a:gd name="connsiteX129" fmla="*/ 5820833 w 8001000"/>
                  <a:gd name="connsiteY129" fmla="*/ 6159500 h 7799917"/>
                  <a:gd name="connsiteX130" fmla="*/ 5905500 w 8001000"/>
                  <a:gd name="connsiteY130" fmla="*/ 6138334 h 7799917"/>
                  <a:gd name="connsiteX131" fmla="*/ 5969000 w 8001000"/>
                  <a:gd name="connsiteY131" fmla="*/ 6127750 h 7799917"/>
                  <a:gd name="connsiteX132" fmla="*/ 5969000 w 8001000"/>
                  <a:gd name="connsiteY132" fmla="*/ 6127750 h 7799917"/>
                  <a:gd name="connsiteX133" fmla="*/ 6053666 w 8001000"/>
                  <a:gd name="connsiteY133" fmla="*/ 6106584 h 7799917"/>
                  <a:gd name="connsiteX134" fmla="*/ 6000750 w 8001000"/>
                  <a:gd name="connsiteY134" fmla="*/ 6064250 h 7799917"/>
                  <a:gd name="connsiteX135" fmla="*/ 5969000 w 8001000"/>
                  <a:gd name="connsiteY135" fmla="*/ 6021917 h 7799917"/>
                  <a:gd name="connsiteX136" fmla="*/ 6032500 w 8001000"/>
                  <a:gd name="connsiteY136" fmla="*/ 5947834 h 7799917"/>
                  <a:gd name="connsiteX137" fmla="*/ 6096000 w 8001000"/>
                  <a:gd name="connsiteY137" fmla="*/ 5937250 h 7799917"/>
                  <a:gd name="connsiteX138" fmla="*/ 6127750 w 8001000"/>
                  <a:gd name="connsiteY138" fmla="*/ 5990167 h 7799917"/>
                  <a:gd name="connsiteX139" fmla="*/ 6127750 w 8001000"/>
                  <a:gd name="connsiteY139" fmla="*/ 5990167 h 7799917"/>
                  <a:gd name="connsiteX140" fmla="*/ 6170083 w 8001000"/>
                  <a:gd name="connsiteY140" fmla="*/ 5926667 h 7799917"/>
                  <a:gd name="connsiteX141" fmla="*/ 6148916 w 8001000"/>
                  <a:gd name="connsiteY141" fmla="*/ 5884334 h 7799917"/>
                  <a:gd name="connsiteX142" fmla="*/ 6106583 w 8001000"/>
                  <a:gd name="connsiteY142" fmla="*/ 5831417 h 7799917"/>
                  <a:gd name="connsiteX143" fmla="*/ 6117166 w 8001000"/>
                  <a:gd name="connsiteY143" fmla="*/ 5746750 h 7799917"/>
                  <a:gd name="connsiteX144" fmla="*/ 6170083 w 8001000"/>
                  <a:gd name="connsiteY144" fmla="*/ 5693834 h 7799917"/>
                  <a:gd name="connsiteX145" fmla="*/ 6223000 w 8001000"/>
                  <a:gd name="connsiteY145" fmla="*/ 5715000 h 7799917"/>
                  <a:gd name="connsiteX146" fmla="*/ 6191250 w 8001000"/>
                  <a:gd name="connsiteY146" fmla="*/ 5778500 h 7799917"/>
                  <a:gd name="connsiteX147" fmla="*/ 6201833 w 8001000"/>
                  <a:gd name="connsiteY147" fmla="*/ 5852584 h 7799917"/>
                  <a:gd name="connsiteX148" fmla="*/ 6286500 w 8001000"/>
                  <a:gd name="connsiteY148" fmla="*/ 5810250 h 7799917"/>
                  <a:gd name="connsiteX149" fmla="*/ 6297083 w 8001000"/>
                  <a:gd name="connsiteY149" fmla="*/ 5757334 h 7799917"/>
                  <a:gd name="connsiteX150" fmla="*/ 6318250 w 8001000"/>
                  <a:gd name="connsiteY150" fmla="*/ 5789084 h 7799917"/>
                  <a:gd name="connsiteX151" fmla="*/ 6318250 w 8001000"/>
                  <a:gd name="connsiteY151" fmla="*/ 5789084 h 7799917"/>
                  <a:gd name="connsiteX152" fmla="*/ 6413500 w 8001000"/>
                  <a:gd name="connsiteY152" fmla="*/ 5767917 h 7799917"/>
                  <a:gd name="connsiteX153" fmla="*/ 6413500 w 8001000"/>
                  <a:gd name="connsiteY153" fmla="*/ 5767917 h 7799917"/>
                  <a:gd name="connsiteX154" fmla="*/ 6487583 w 8001000"/>
                  <a:gd name="connsiteY154" fmla="*/ 5736167 h 7799917"/>
                  <a:gd name="connsiteX155" fmla="*/ 6445250 w 8001000"/>
                  <a:gd name="connsiteY155" fmla="*/ 5820834 h 7799917"/>
                  <a:gd name="connsiteX156" fmla="*/ 6445250 w 8001000"/>
                  <a:gd name="connsiteY156" fmla="*/ 5863167 h 7799917"/>
                  <a:gd name="connsiteX157" fmla="*/ 6529916 w 8001000"/>
                  <a:gd name="connsiteY157" fmla="*/ 5799667 h 7799917"/>
                  <a:gd name="connsiteX158" fmla="*/ 6582833 w 8001000"/>
                  <a:gd name="connsiteY158" fmla="*/ 5757334 h 7799917"/>
                  <a:gd name="connsiteX159" fmla="*/ 6656916 w 8001000"/>
                  <a:gd name="connsiteY159" fmla="*/ 5736167 h 7799917"/>
                  <a:gd name="connsiteX160" fmla="*/ 6773333 w 8001000"/>
                  <a:gd name="connsiteY160" fmla="*/ 5736167 h 7799917"/>
                  <a:gd name="connsiteX161" fmla="*/ 6879166 w 8001000"/>
                  <a:gd name="connsiteY161" fmla="*/ 5693834 h 7799917"/>
                  <a:gd name="connsiteX162" fmla="*/ 6974416 w 8001000"/>
                  <a:gd name="connsiteY162" fmla="*/ 5598584 h 7799917"/>
                  <a:gd name="connsiteX163" fmla="*/ 7016750 w 8001000"/>
                  <a:gd name="connsiteY163" fmla="*/ 5513917 h 7799917"/>
                  <a:gd name="connsiteX164" fmla="*/ 6974416 w 8001000"/>
                  <a:gd name="connsiteY164" fmla="*/ 5513917 h 7799917"/>
                  <a:gd name="connsiteX165" fmla="*/ 6995583 w 8001000"/>
                  <a:gd name="connsiteY165" fmla="*/ 5482167 h 7799917"/>
                  <a:gd name="connsiteX166" fmla="*/ 7112000 w 8001000"/>
                  <a:gd name="connsiteY166" fmla="*/ 5397500 h 7799917"/>
                  <a:gd name="connsiteX167" fmla="*/ 7217833 w 8001000"/>
                  <a:gd name="connsiteY167" fmla="*/ 5344584 h 7799917"/>
                  <a:gd name="connsiteX168" fmla="*/ 7207250 w 8001000"/>
                  <a:gd name="connsiteY168" fmla="*/ 5259917 h 7799917"/>
                  <a:gd name="connsiteX169" fmla="*/ 7175500 w 8001000"/>
                  <a:gd name="connsiteY169" fmla="*/ 5164667 h 7799917"/>
                  <a:gd name="connsiteX170" fmla="*/ 7143750 w 8001000"/>
                  <a:gd name="connsiteY170" fmla="*/ 5090584 h 7799917"/>
                  <a:gd name="connsiteX171" fmla="*/ 7080250 w 8001000"/>
                  <a:gd name="connsiteY171" fmla="*/ 5027084 h 7799917"/>
                  <a:gd name="connsiteX172" fmla="*/ 7090833 w 8001000"/>
                  <a:gd name="connsiteY172" fmla="*/ 4974167 h 7799917"/>
                  <a:gd name="connsiteX173" fmla="*/ 7143750 w 8001000"/>
                  <a:gd name="connsiteY173" fmla="*/ 4963584 h 7799917"/>
                  <a:gd name="connsiteX174" fmla="*/ 7186083 w 8001000"/>
                  <a:gd name="connsiteY174" fmla="*/ 5037667 h 7799917"/>
                  <a:gd name="connsiteX175" fmla="*/ 7239000 w 8001000"/>
                  <a:gd name="connsiteY175" fmla="*/ 5069417 h 7799917"/>
                  <a:gd name="connsiteX176" fmla="*/ 7260166 w 8001000"/>
                  <a:gd name="connsiteY176" fmla="*/ 5005917 h 7799917"/>
                  <a:gd name="connsiteX177" fmla="*/ 7355416 w 8001000"/>
                  <a:gd name="connsiteY177" fmla="*/ 4974167 h 7799917"/>
                  <a:gd name="connsiteX178" fmla="*/ 7397750 w 8001000"/>
                  <a:gd name="connsiteY178" fmla="*/ 4984750 h 7799917"/>
                  <a:gd name="connsiteX179" fmla="*/ 7397750 w 8001000"/>
                  <a:gd name="connsiteY179" fmla="*/ 4984750 h 7799917"/>
                  <a:gd name="connsiteX180" fmla="*/ 7429500 w 8001000"/>
                  <a:gd name="connsiteY180" fmla="*/ 5111750 h 7799917"/>
                  <a:gd name="connsiteX181" fmla="*/ 7397750 w 8001000"/>
                  <a:gd name="connsiteY181" fmla="*/ 5175250 h 7799917"/>
                  <a:gd name="connsiteX182" fmla="*/ 7397750 w 8001000"/>
                  <a:gd name="connsiteY182" fmla="*/ 5175250 h 7799917"/>
                  <a:gd name="connsiteX183" fmla="*/ 7482416 w 8001000"/>
                  <a:gd name="connsiteY183" fmla="*/ 5154084 h 7799917"/>
                  <a:gd name="connsiteX184" fmla="*/ 7535333 w 8001000"/>
                  <a:gd name="connsiteY184" fmla="*/ 5164667 h 7799917"/>
                  <a:gd name="connsiteX185" fmla="*/ 7630583 w 8001000"/>
                  <a:gd name="connsiteY185" fmla="*/ 5143500 h 7799917"/>
                  <a:gd name="connsiteX186" fmla="*/ 7694083 w 8001000"/>
                  <a:gd name="connsiteY186" fmla="*/ 5069417 h 7799917"/>
                  <a:gd name="connsiteX187" fmla="*/ 7694083 w 8001000"/>
                  <a:gd name="connsiteY187" fmla="*/ 5069417 h 7799917"/>
                  <a:gd name="connsiteX188" fmla="*/ 7831666 w 8001000"/>
                  <a:gd name="connsiteY188" fmla="*/ 5080000 h 7799917"/>
                  <a:gd name="connsiteX189" fmla="*/ 7905750 w 8001000"/>
                  <a:gd name="connsiteY189" fmla="*/ 5069417 h 7799917"/>
                  <a:gd name="connsiteX190" fmla="*/ 7821083 w 8001000"/>
                  <a:gd name="connsiteY190" fmla="*/ 5005917 h 7799917"/>
                  <a:gd name="connsiteX191" fmla="*/ 7768166 w 8001000"/>
                  <a:gd name="connsiteY191" fmla="*/ 4942417 h 7799917"/>
                  <a:gd name="connsiteX192" fmla="*/ 7831666 w 8001000"/>
                  <a:gd name="connsiteY192" fmla="*/ 4868334 h 7799917"/>
                  <a:gd name="connsiteX193" fmla="*/ 7884583 w 8001000"/>
                  <a:gd name="connsiteY193" fmla="*/ 4804834 h 7799917"/>
                  <a:gd name="connsiteX194" fmla="*/ 7895166 w 8001000"/>
                  <a:gd name="connsiteY194" fmla="*/ 4699000 h 7799917"/>
                  <a:gd name="connsiteX195" fmla="*/ 7874000 w 8001000"/>
                  <a:gd name="connsiteY195" fmla="*/ 4624917 h 7799917"/>
                  <a:gd name="connsiteX196" fmla="*/ 7863416 w 8001000"/>
                  <a:gd name="connsiteY196" fmla="*/ 4603750 h 7799917"/>
                  <a:gd name="connsiteX197" fmla="*/ 7884583 w 8001000"/>
                  <a:gd name="connsiteY197" fmla="*/ 4519084 h 7799917"/>
                  <a:gd name="connsiteX198" fmla="*/ 7884583 w 8001000"/>
                  <a:gd name="connsiteY198" fmla="*/ 4455584 h 7799917"/>
                  <a:gd name="connsiteX199" fmla="*/ 7842250 w 8001000"/>
                  <a:gd name="connsiteY199" fmla="*/ 4413250 h 7799917"/>
                  <a:gd name="connsiteX200" fmla="*/ 7948083 w 8001000"/>
                  <a:gd name="connsiteY200" fmla="*/ 4318000 h 7799917"/>
                  <a:gd name="connsiteX201" fmla="*/ 8001000 w 8001000"/>
                  <a:gd name="connsiteY201" fmla="*/ 4233334 h 7799917"/>
                  <a:gd name="connsiteX202" fmla="*/ 7979833 w 8001000"/>
                  <a:gd name="connsiteY202" fmla="*/ 4095750 h 7799917"/>
                  <a:gd name="connsiteX203" fmla="*/ 7958666 w 8001000"/>
                  <a:gd name="connsiteY203" fmla="*/ 4011084 h 7799917"/>
                  <a:gd name="connsiteX204" fmla="*/ 7958666 w 8001000"/>
                  <a:gd name="connsiteY204" fmla="*/ 3947584 h 7799917"/>
                  <a:gd name="connsiteX205" fmla="*/ 7895166 w 8001000"/>
                  <a:gd name="connsiteY205" fmla="*/ 3873500 h 7799917"/>
                  <a:gd name="connsiteX206" fmla="*/ 7852833 w 8001000"/>
                  <a:gd name="connsiteY206" fmla="*/ 3810000 h 7799917"/>
                  <a:gd name="connsiteX207" fmla="*/ 7768166 w 8001000"/>
                  <a:gd name="connsiteY207" fmla="*/ 3725334 h 7799917"/>
                  <a:gd name="connsiteX208" fmla="*/ 7778750 w 8001000"/>
                  <a:gd name="connsiteY208" fmla="*/ 3630084 h 7799917"/>
                  <a:gd name="connsiteX209" fmla="*/ 7810500 w 8001000"/>
                  <a:gd name="connsiteY209" fmla="*/ 3577167 h 7799917"/>
                  <a:gd name="connsiteX210" fmla="*/ 7715250 w 8001000"/>
                  <a:gd name="connsiteY210" fmla="*/ 3513667 h 7799917"/>
                  <a:gd name="connsiteX211" fmla="*/ 7672916 w 8001000"/>
                  <a:gd name="connsiteY211" fmla="*/ 3429000 h 7799917"/>
                  <a:gd name="connsiteX212" fmla="*/ 7651750 w 8001000"/>
                  <a:gd name="connsiteY212" fmla="*/ 3227917 h 7799917"/>
                  <a:gd name="connsiteX213" fmla="*/ 7651750 w 8001000"/>
                  <a:gd name="connsiteY213" fmla="*/ 3069167 h 7799917"/>
                  <a:gd name="connsiteX214" fmla="*/ 7672916 w 8001000"/>
                  <a:gd name="connsiteY214" fmla="*/ 2963334 h 7799917"/>
                  <a:gd name="connsiteX215" fmla="*/ 7620000 w 8001000"/>
                  <a:gd name="connsiteY215" fmla="*/ 2783417 h 7799917"/>
                  <a:gd name="connsiteX216" fmla="*/ 7641166 w 8001000"/>
                  <a:gd name="connsiteY216" fmla="*/ 2656417 h 7799917"/>
                  <a:gd name="connsiteX217" fmla="*/ 7651750 w 8001000"/>
                  <a:gd name="connsiteY217" fmla="*/ 2614084 h 7799917"/>
                  <a:gd name="connsiteX218" fmla="*/ 7715250 w 8001000"/>
                  <a:gd name="connsiteY218" fmla="*/ 2550584 h 7799917"/>
                  <a:gd name="connsiteX219" fmla="*/ 7715250 w 8001000"/>
                  <a:gd name="connsiteY219" fmla="*/ 2550584 h 7799917"/>
                  <a:gd name="connsiteX220" fmla="*/ 7704666 w 8001000"/>
                  <a:gd name="connsiteY220" fmla="*/ 2338917 h 7799917"/>
                  <a:gd name="connsiteX221" fmla="*/ 7715250 w 8001000"/>
                  <a:gd name="connsiteY221" fmla="*/ 2254250 h 7799917"/>
                  <a:gd name="connsiteX222" fmla="*/ 7620000 w 8001000"/>
                  <a:gd name="connsiteY222" fmla="*/ 2254250 h 7799917"/>
                  <a:gd name="connsiteX223" fmla="*/ 7493000 w 8001000"/>
                  <a:gd name="connsiteY223" fmla="*/ 2275417 h 7799917"/>
                  <a:gd name="connsiteX224" fmla="*/ 7334250 w 8001000"/>
                  <a:gd name="connsiteY224" fmla="*/ 2180167 h 7799917"/>
                  <a:gd name="connsiteX225" fmla="*/ 7239000 w 8001000"/>
                  <a:gd name="connsiteY225" fmla="*/ 2169584 h 7799917"/>
                  <a:gd name="connsiteX226" fmla="*/ 7164916 w 8001000"/>
                  <a:gd name="connsiteY226" fmla="*/ 2095500 h 7799917"/>
                  <a:gd name="connsiteX227" fmla="*/ 7112000 w 8001000"/>
                  <a:gd name="connsiteY227" fmla="*/ 2042584 h 7799917"/>
                  <a:gd name="connsiteX228" fmla="*/ 7027333 w 8001000"/>
                  <a:gd name="connsiteY228" fmla="*/ 2000250 h 7799917"/>
                  <a:gd name="connsiteX229" fmla="*/ 6963833 w 8001000"/>
                  <a:gd name="connsiteY229" fmla="*/ 2063750 h 7799917"/>
                  <a:gd name="connsiteX230" fmla="*/ 6910916 w 8001000"/>
                  <a:gd name="connsiteY230" fmla="*/ 2084917 h 7799917"/>
                  <a:gd name="connsiteX231" fmla="*/ 6826250 w 8001000"/>
                  <a:gd name="connsiteY231" fmla="*/ 2074334 h 7799917"/>
                  <a:gd name="connsiteX232" fmla="*/ 6773333 w 8001000"/>
                  <a:gd name="connsiteY232" fmla="*/ 2042584 h 7799917"/>
                  <a:gd name="connsiteX233" fmla="*/ 6688666 w 8001000"/>
                  <a:gd name="connsiteY233" fmla="*/ 2095500 h 7799917"/>
                  <a:gd name="connsiteX234" fmla="*/ 6646333 w 8001000"/>
                  <a:gd name="connsiteY234" fmla="*/ 2106084 h 7799917"/>
                  <a:gd name="connsiteX235" fmla="*/ 6582833 w 8001000"/>
                  <a:gd name="connsiteY235" fmla="*/ 2053167 h 7799917"/>
                  <a:gd name="connsiteX236" fmla="*/ 6529916 w 8001000"/>
                  <a:gd name="connsiteY236" fmla="*/ 2095500 h 7799917"/>
                  <a:gd name="connsiteX237" fmla="*/ 6529916 w 8001000"/>
                  <a:gd name="connsiteY237" fmla="*/ 2095500 h 7799917"/>
                  <a:gd name="connsiteX238" fmla="*/ 6424083 w 8001000"/>
                  <a:gd name="connsiteY238" fmla="*/ 2169584 h 7799917"/>
                  <a:gd name="connsiteX239" fmla="*/ 6381750 w 8001000"/>
                  <a:gd name="connsiteY239" fmla="*/ 2211917 h 7799917"/>
                  <a:gd name="connsiteX240" fmla="*/ 6286500 w 8001000"/>
                  <a:gd name="connsiteY240" fmla="*/ 2169584 h 7799917"/>
                  <a:gd name="connsiteX241" fmla="*/ 6223000 w 8001000"/>
                  <a:gd name="connsiteY241" fmla="*/ 2137834 h 7799917"/>
                  <a:gd name="connsiteX242" fmla="*/ 6148916 w 8001000"/>
                  <a:gd name="connsiteY242" fmla="*/ 2042584 h 7799917"/>
                  <a:gd name="connsiteX243" fmla="*/ 6085416 w 8001000"/>
                  <a:gd name="connsiteY243" fmla="*/ 2084917 h 7799917"/>
                  <a:gd name="connsiteX244" fmla="*/ 6032500 w 8001000"/>
                  <a:gd name="connsiteY244" fmla="*/ 2042584 h 7799917"/>
                  <a:gd name="connsiteX245" fmla="*/ 5969000 w 8001000"/>
                  <a:gd name="connsiteY245" fmla="*/ 1989667 h 7799917"/>
                  <a:gd name="connsiteX246" fmla="*/ 5947833 w 8001000"/>
                  <a:gd name="connsiteY246" fmla="*/ 2074334 h 7799917"/>
                  <a:gd name="connsiteX247" fmla="*/ 5926666 w 8001000"/>
                  <a:gd name="connsiteY247" fmla="*/ 2148417 h 7799917"/>
                  <a:gd name="connsiteX248" fmla="*/ 5894916 w 8001000"/>
                  <a:gd name="connsiteY248" fmla="*/ 2201334 h 7799917"/>
                  <a:gd name="connsiteX249" fmla="*/ 5810250 w 8001000"/>
                  <a:gd name="connsiteY249" fmla="*/ 2137834 h 7799917"/>
                  <a:gd name="connsiteX250" fmla="*/ 5757333 w 8001000"/>
                  <a:gd name="connsiteY250" fmla="*/ 2063750 h 7799917"/>
                  <a:gd name="connsiteX251" fmla="*/ 5683250 w 8001000"/>
                  <a:gd name="connsiteY251" fmla="*/ 2063750 h 7799917"/>
                  <a:gd name="connsiteX252" fmla="*/ 5058833 w 8001000"/>
                  <a:gd name="connsiteY252" fmla="*/ 1905000 h 7799917"/>
                  <a:gd name="connsiteX253" fmla="*/ 4857750 w 8001000"/>
                  <a:gd name="connsiteY253" fmla="*/ 1799167 h 7799917"/>
                  <a:gd name="connsiteX254" fmla="*/ 4656666 w 8001000"/>
                  <a:gd name="connsiteY254" fmla="*/ 1767417 h 7799917"/>
                  <a:gd name="connsiteX255" fmla="*/ 4582583 w 8001000"/>
                  <a:gd name="connsiteY255" fmla="*/ 1651000 h 7799917"/>
                  <a:gd name="connsiteX256" fmla="*/ 4413250 w 8001000"/>
                  <a:gd name="connsiteY256" fmla="*/ 1682750 h 7799917"/>
                  <a:gd name="connsiteX257" fmla="*/ 4339166 w 8001000"/>
                  <a:gd name="connsiteY257" fmla="*/ 1608667 h 7799917"/>
                  <a:gd name="connsiteX258" fmla="*/ 4212166 w 8001000"/>
                  <a:gd name="connsiteY258" fmla="*/ 1598084 h 7799917"/>
                  <a:gd name="connsiteX259" fmla="*/ 4138083 w 8001000"/>
                  <a:gd name="connsiteY259" fmla="*/ 1502834 h 7799917"/>
                  <a:gd name="connsiteX260" fmla="*/ 4159250 w 8001000"/>
                  <a:gd name="connsiteY260" fmla="*/ 1037167 h 7799917"/>
                  <a:gd name="connsiteX261" fmla="*/ 4191000 w 8001000"/>
                  <a:gd name="connsiteY261" fmla="*/ 116417 h 7799917"/>
                  <a:gd name="connsiteX262" fmla="*/ 2487083 w 8001000"/>
                  <a:gd name="connsiteY262" fmla="*/ 0 h 7799917"/>
                  <a:gd name="connsiteX0" fmla="*/ 2487083 w 8001000"/>
                  <a:gd name="connsiteY0" fmla="*/ 0 h 7799917"/>
                  <a:gd name="connsiteX1" fmla="*/ 2222500 w 8001000"/>
                  <a:gd name="connsiteY1" fmla="*/ 3249084 h 7799917"/>
                  <a:gd name="connsiteX2" fmla="*/ 2190750 w 8001000"/>
                  <a:gd name="connsiteY2" fmla="*/ 3280834 h 7799917"/>
                  <a:gd name="connsiteX3" fmla="*/ 0 w 8001000"/>
                  <a:gd name="connsiteY3" fmla="*/ 3090334 h 7799917"/>
                  <a:gd name="connsiteX4" fmla="*/ 31750 w 8001000"/>
                  <a:gd name="connsiteY4" fmla="*/ 3206750 h 7799917"/>
                  <a:gd name="connsiteX5" fmla="*/ 148166 w 8001000"/>
                  <a:gd name="connsiteY5" fmla="*/ 3227917 h 7799917"/>
                  <a:gd name="connsiteX6" fmla="*/ 201083 w 8001000"/>
                  <a:gd name="connsiteY6" fmla="*/ 3323167 h 7799917"/>
                  <a:gd name="connsiteX7" fmla="*/ 222250 w 8001000"/>
                  <a:gd name="connsiteY7" fmla="*/ 3397250 h 7799917"/>
                  <a:gd name="connsiteX8" fmla="*/ 243416 w 8001000"/>
                  <a:gd name="connsiteY8" fmla="*/ 3450167 h 7799917"/>
                  <a:gd name="connsiteX9" fmla="*/ 243416 w 8001000"/>
                  <a:gd name="connsiteY9" fmla="*/ 3450167 h 7799917"/>
                  <a:gd name="connsiteX10" fmla="*/ 359833 w 8001000"/>
                  <a:gd name="connsiteY10" fmla="*/ 3460750 h 7799917"/>
                  <a:gd name="connsiteX11" fmla="*/ 433916 w 8001000"/>
                  <a:gd name="connsiteY11" fmla="*/ 3587750 h 7799917"/>
                  <a:gd name="connsiteX12" fmla="*/ 433916 w 8001000"/>
                  <a:gd name="connsiteY12" fmla="*/ 3587750 h 7799917"/>
                  <a:gd name="connsiteX13" fmla="*/ 539750 w 8001000"/>
                  <a:gd name="connsiteY13" fmla="*/ 3725334 h 7799917"/>
                  <a:gd name="connsiteX14" fmla="*/ 603250 w 8001000"/>
                  <a:gd name="connsiteY14" fmla="*/ 3757084 h 7799917"/>
                  <a:gd name="connsiteX15" fmla="*/ 666750 w 8001000"/>
                  <a:gd name="connsiteY15" fmla="*/ 3905250 h 7799917"/>
                  <a:gd name="connsiteX16" fmla="*/ 751416 w 8001000"/>
                  <a:gd name="connsiteY16" fmla="*/ 3947584 h 7799917"/>
                  <a:gd name="connsiteX17" fmla="*/ 804333 w 8001000"/>
                  <a:gd name="connsiteY17" fmla="*/ 3989917 h 7799917"/>
                  <a:gd name="connsiteX18" fmla="*/ 963083 w 8001000"/>
                  <a:gd name="connsiteY18" fmla="*/ 4138084 h 7799917"/>
                  <a:gd name="connsiteX19" fmla="*/ 1005416 w 8001000"/>
                  <a:gd name="connsiteY19" fmla="*/ 4191000 h 7799917"/>
                  <a:gd name="connsiteX20" fmla="*/ 1005416 w 8001000"/>
                  <a:gd name="connsiteY20" fmla="*/ 4275667 h 7799917"/>
                  <a:gd name="connsiteX21" fmla="*/ 1005416 w 8001000"/>
                  <a:gd name="connsiteY21" fmla="*/ 4349750 h 7799917"/>
                  <a:gd name="connsiteX22" fmla="*/ 1068916 w 8001000"/>
                  <a:gd name="connsiteY22" fmla="*/ 4413250 h 7799917"/>
                  <a:gd name="connsiteX23" fmla="*/ 1079500 w 8001000"/>
                  <a:gd name="connsiteY23" fmla="*/ 4529667 h 7799917"/>
                  <a:gd name="connsiteX24" fmla="*/ 1090083 w 8001000"/>
                  <a:gd name="connsiteY24" fmla="*/ 4656667 h 7799917"/>
                  <a:gd name="connsiteX25" fmla="*/ 1100666 w 8001000"/>
                  <a:gd name="connsiteY25" fmla="*/ 4762500 h 7799917"/>
                  <a:gd name="connsiteX26" fmla="*/ 1195916 w 8001000"/>
                  <a:gd name="connsiteY26" fmla="*/ 4857750 h 7799917"/>
                  <a:gd name="connsiteX27" fmla="*/ 1322916 w 8001000"/>
                  <a:gd name="connsiteY27" fmla="*/ 5016500 h 7799917"/>
                  <a:gd name="connsiteX28" fmla="*/ 1471083 w 8001000"/>
                  <a:gd name="connsiteY28" fmla="*/ 5132917 h 7799917"/>
                  <a:gd name="connsiteX29" fmla="*/ 1640416 w 8001000"/>
                  <a:gd name="connsiteY29" fmla="*/ 5164667 h 7799917"/>
                  <a:gd name="connsiteX30" fmla="*/ 1703916 w 8001000"/>
                  <a:gd name="connsiteY30" fmla="*/ 5259917 h 7799917"/>
                  <a:gd name="connsiteX31" fmla="*/ 1820333 w 8001000"/>
                  <a:gd name="connsiteY31" fmla="*/ 5281084 h 7799917"/>
                  <a:gd name="connsiteX32" fmla="*/ 1905000 w 8001000"/>
                  <a:gd name="connsiteY32" fmla="*/ 5386917 h 7799917"/>
                  <a:gd name="connsiteX33" fmla="*/ 2000250 w 8001000"/>
                  <a:gd name="connsiteY33" fmla="*/ 5344584 h 7799917"/>
                  <a:gd name="connsiteX34" fmla="*/ 2095500 w 8001000"/>
                  <a:gd name="connsiteY34" fmla="*/ 5270500 h 7799917"/>
                  <a:gd name="connsiteX35" fmla="*/ 2159000 w 8001000"/>
                  <a:gd name="connsiteY35" fmla="*/ 5217584 h 7799917"/>
                  <a:gd name="connsiteX36" fmla="*/ 2169583 w 8001000"/>
                  <a:gd name="connsiteY36" fmla="*/ 5101167 h 7799917"/>
                  <a:gd name="connsiteX37" fmla="*/ 2201333 w 8001000"/>
                  <a:gd name="connsiteY37" fmla="*/ 4984750 h 7799917"/>
                  <a:gd name="connsiteX38" fmla="*/ 2275416 w 8001000"/>
                  <a:gd name="connsiteY38" fmla="*/ 4910667 h 7799917"/>
                  <a:gd name="connsiteX39" fmla="*/ 2338916 w 8001000"/>
                  <a:gd name="connsiteY39" fmla="*/ 4857750 h 7799917"/>
                  <a:gd name="connsiteX40" fmla="*/ 2455333 w 8001000"/>
                  <a:gd name="connsiteY40" fmla="*/ 4857750 h 7799917"/>
                  <a:gd name="connsiteX41" fmla="*/ 2508250 w 8001000"/>
                  <a:gd name="connsiteY41" fmla="*/ 4794250 h 7799917"/>
                  <a:gd name="connsiteX42" fmla="*/ 2603500 w 8001000"/>
                  <a:gd name="connsiteY42" fmla="*/ 4804834 h 7799917"/>
                  <a:gd name="connsiteX43" fmla="*/ 2688166 w 8001000"/>
                  <a:gd name="connsiteY43" fmla="*/ 4878917 h 7799917"/>
                  <a:gd name="connsiteX44" fmla="*/ 2772833 w 8001000"/>
                  <a:gd name="connsiteY44" fmla="*/ 4847167 h 7799917"/>
                  <a:gd name="connsiteX45" fmla="*/ 2846916 w 8001000"/>
                  <a:gd name="connsiteY45" fmla="*/ 4878917 h 7799917"/>
                  <a:gd name="connsiteX46" fmla="*/ 2942166 w 8001000"/>
                  <a:gd name="connsiteY46" fmla="*/ 4878917 h 7799917"/>
                  <a:gd name="connsiteX47" fmla="*/ 3100916 w 8001000"/>
                  <a:gd name="connsiteY47" fmla="*/ 4878917 h 7799917"/>
                  <a:gd name="connsiteX48" fmla="*/ 3227916 w 8001000"/>
                  <a:gd name="connsiteY48" fmla="*/ 5016500 h 7799917"/>
                  <a:gd name="connsiteX49" fmla="*/ 3259666 w 8001000"/>
                  <a:gd name="connsiteY49" fmla="*/ 5048250 h 7799917"/>
                  <a:gd name="connsiteX50" fmla="*/ 3312583 w 8001000"/>
                  <a:gd name="connsiteY50" fmla="*/ 5122334 h 7799917"/>
                  <a:gd name="connsiteX51" fmla="*/ 3429000 w 8001000"/>
                  <a:gd name="connsiteY51" fmla="*/ 5207000 h 7799917"/>
                  <a:gd name="connsiteX52" fmla="*/ 3492500 w 8001000"/>
                  <a:gd name="connsiteY52" fmla="*/ 5334000 h 7799917"/>
                  <a:gd name="connsiteX53" fmla="*/ 3492500 w 8001000"/>
                  <a:gd name="connsiteY53" fmla="*/ 5334000 h 7799917"/>
                  <a:gd name="connsiteX54" fmla="*/ 3598333 w 8001000"/>
                  <a:gd name="connsiteY54" fmla="*/ 5429250 h 7799917"/>
                  <a:gd name="connsiteX55" fmla="*/ 3598333 w 8001000"/>
                  <a:gd name="connsiteY55" fmla="*/ 5503334 h 7799917"/>
                  <a:gd name="connsiteX56" fmla="*/ 3598333 w 8001000"/>
                  <a:gd name="connsiteY56" fmla="*/ 5577417 h 7799917"/>
                  <a:gd name="connsiteX57" fmla="*/ 3704166 w 8001000"/>
                  <a:gd name="connsiteY57" fmla="*/ 5715000 h 7799917"/>
                  <a:gd name="connsiteX58" fmla="*/ 3683000 w 8001000"/>
                  <a:gd name="connsiteY58" fmla="*/ 5757334 h 7799917"/>
                  <a:gd name="connsiteX59" fmla="*/ 3746500 w 8001000"/>
                  <a:gd name="connsiteY59" fmla="*/ 5820834 h 7799917"/>
                  <a:gd name="connsiteX60" fmla="*/ 3778250 w 8001000"/>
                  <a:gd name="connsiteY60" fmla="*/ 5873750 h 7799917"/>
                  <a:gd name="connsiteX61" fmla="*/ 3757083 w 8001000"/>
                  <a:gd name="connsiteY61" fmla="*/ 5958417 h 7799917"/>
                  <a:gd name="connsiteX62" fmla="*/ 3778250 w 8001000"/>
                  <a:gd name="connsiteY62" fmla="*/ 6000750 h 7799917"/>
                  <a:gd name="connsiteX63" fmla="*/ 3852333 w 8001000"/>
                  <a:gd name="connsiteY63" fmla="*/ 6074834 h 7799917"/>
                  <a:gd name="connsiteX64" fmla="*/ 3915833 w 8001000"/>
                  <a:gd name="connsiteY64" fmla="*/ 6096000 h 7799917"/>
                  <a:gd name="connsiteX65" fmla="*/ 3989916 w 8001000"/>
                  <a:gd name="connsiteY65" fmla="*/ 6286500 h 7799917"/>
                  <a:gd name="connsiteX66" fmla="*/ 4085166 w 8001000"/>
                  <a:gd name="connsiteY66" fmla="*/ 6350000 h 7799917"/>
                  <a:gd name="connsiteX67" fmla="*/ 4116916 w 8001000"/>
                  <a:gd name="connsiteY67" fmla="*/ 6477000 h 7799917"/>
                  <a:gd name="connsiteX68" fmla="*/ 4222750 w 8001000"/>
                  <a:gd name="connsiteY68" fmla="*/ 6508750 h 7799917"/>
                  <a:gd name="connsiteX69" fmla="*/ 4296833 w 8001000"/>
                  <a:gd name="connsiteY69" fmla="*/ 6614584 h 7799917"/>
                  <a:gd name="connsiteX70" fmla="*/ 4296833 w 8001000"/>
                  <a:gd name="connsiteY70" fmla="*/ 6720417 h 7799917"/>
                  <a:gd name="connsiteX71" fmla="*/ 4296833 w 8001000"/>
                  <a:gd name="connsiteY71" fmla="*/ 6720417 h 7799917"/>
                  <a:gd name="connsiteX72" fmla="*/ 4339166 w 8001000"/>
                  <a:gd name="connsiteY72" fmla="*/ 6794500 h 7799917"/>
                  <a:gd name="connsiteX73" fmla="*/ 4318000 w 8001000"/>
                  <a:gd name="connsiteY73" fmla="*/ 6868584 h 7799917"/>
                  <a:gd name="connsiteX74" fmla="*/ 4307416 w 8001000"/>
                  <a:gd name="connsiteY74" fmla="*/ 6942667 h 7799917"/>
                  <a:gd name="connsiteX75" fmla="*/ 4370916 w 8001000"/>
                  <a:gd name="connsiteY75" fmla="*/ 7027334 h 7799917"/>
                  <a:gd name="connsiteX76" fmla="*/ 4445000 w 8001000"/>
                  <a:gd name="connsiteY76" fmla="*/ 7080250 h 7799917"/>
                  <a:gd name="connsiteX77" fmla="*/ 4476750 w 8001000"/>
                  <a:gd name="connsiteY77" fmla="*/ 7207250 h 7799917"/>
                  <a:gd name="connsiteX78" fmla="*/ 4476750 w 8001000"/>
                  <a:gd name="connsiteY78" fmla="*/ 7291917 h 7799917"/>
                  <a:gd name="connsiteX79" fmla="*/ 4550833 w 8001000"/>
                  <a:gd name="connsiteY79" fmla="*/ 7366000 h 7799917"/>
                  <a:gd name="connsiteX80" fmla="*/ 4550833 w 8001000"/>
                  <a:gd name="connsiteY80" fmla="*/ 7366000 h 7799917"/>
                  <a:gd name="connsiteX81" fmla="*/ 4550833 w 8001000"/>
                  <a:gd name="connsiteY81" fmla="*/ 7366000 h 7799917"/>
                  <a:gd name="connsiteX82" fmla="*/ 4699000 w 8001000"/>
                  <a:gd name="connsiteY82" fmla="*/ 7418917 h 7799917"/>
                  <a:gd name="connsiteX83" fmla="*/ 4762500 w 8001000"/>
                  <a:gd name="connsiteY83" fmla="*/ 7514167 h 7799917"/>
                  <a:gd name="connsiteX84" fmla="*/ 4868333 w 8001000"/>
                  <a:gd name="connsiteY84" fmla="*/ 7524750 h 7799917"/>
                  <a:gd name="connsiteX85" fmla="*/ 4953000 w 8001000"/>
                  <a:gd name="connsiteY85" fmla="*/ 7545917 h 7799917"/>
                  <a:gd name="connsiteX86" fmla="*/ 5037666 w 8001000"/>
                  <a:gd name="connsiteY86" fmla="*/ 7641167 h 7799917"/>
                  <a:gd name="connsiteX87" fmla="*/ 5164666 w 8001000"/>
                  <a:gd name="connsiteY87" fmla="*/ 7694084 h 7799917"/>
                  <a:gd name="connsiteX88" fmla="*/ 5207000 w 8001000"/>
                  <a:gd name="connsiteY88" fmla="*/ 7641167 h 7799917"/>
                  <a:gd name="connsiteX89" fmla="*/ 5291666 w 8001000"/>
                  <a:gd name="connsiteY89" fmla="*/ 7641167 h 7799917"/>
                  <a:gd name="connsiteX90" fmla="*/ 5376333 w 8001000"/>
                  <a:gd name="connsiteY90" fmla="*/ 7672917 h 7799917"/>
                  <a:gd name="connsiteX91" fmla="*/ 5461000 w 8001000"/>
                  <a:gd name="connsiteY91" fmla="*/ 7704667 h 7799917"/>
                  <a:gd name="connsiteX92" fmla="*/ 5461000 w 8001000"/>
                  <a:gd name="connsiteY92" fmla="*/ 7704667 h 7799917"/>
                  <a:gd name="connsiteX93" fmla="*/ 5598583 w 8001000"/>
                  <a:gd name="connsiteY93" fmla="*/ 7799917 h 7799917"/>
                  <a:gd name="connsiteX94" fmla="*/ 5640916 w 8001000"/>
                  <a:gd name="connsiteY94" fmla="*/ 7747000 h 7799917"/>
                  <a:gd name="connsiteX95" fmla="*/ 5683250 w 8001000"/>
                  <a:gd name="connsiteY95" fmla="*/ 7683500 h 7799917"/>
                  <a:gd name="connsiteX96" fmla="*/ 5630333 w 8001000"/>
                  <a:gd name="connsiteY96" fmla="*/ 7588250 h 7799917"/>
                  <a:gd name="connsiteX97" fmla="*/ 5588000 w 8001000"/>
                  <a:gd name="connsiteY97" fmla="*/ 7514167 h 7799917"/>
                  <a:gd name="connsiteX98" fmla="*/ 5513916 w 8001000"/>
                  <a:gd name="connsiteY98" fmla="*/ 7461250 h 7799917"/>
                  <a:gd name="connsiteX99" fmla="*/ 5566833 w 8001000"/>
                  <a:gd name="connsiteY99" fmla="*/ 7313084 h 7799917"/>
                  <a:gd name="connsiteX100" fmla="*/ 5535083 w 8001000"/>
                  <a:gd name="connsiteY100" fmla="*/ 7196667 h 7799917"/>
                  <a:gd name="connsiteX101" fmla="*/ 5482166 w 8001000"/>
                  <a:gd name="connsiteY101" fmla="*/ 7080250 h 7799917"/>
                  <a:gd name="connsiteX102" fmla="*/ 5513916 w 8001000"/>
                  <a:gd name="connsiteY102" fmla="*/ 6985000 h 7799917"/>
                  <a:gd name="connsiteX103" fmla="*/ 5566833 w 8001000"/>
                  <a:gd name="connsiteY103" fmla="*/ 6953250 h 7799917"/>
                  <a:gd name="connsiteX104" fmla="*/ 5535083 w 8001000"/>
                  <a:gd name="connsiteY104" fmla="*/ 6868584 h 7799917"/>
                  <a:gd name="connsiteX105" fmla="*/ 5439833 w 8001000"/>
                  <a:gd name="connsiteY105" fmla="*/ 6858000 h 7799917"/>
                  <a:gd name="connsiteX106" fmla="*/ 5355166 w 8001000"/>
                  <a:gd name="connsiteY106" fmla="*/ 6858000 h 7799917"/>
                  <a:gd name="connsiteX107" fmla="*/ 5376333 w 8001000"/>
                  <a:gd name="connsiteY107" fmla="*/ 6773334 h 7799917"/>
                  <a:gd name="connsiteX108" fmla="*/ 5376333 w 8001000"/>
                  <a:gd name="connsiteY108" fmla="*/ 6709834 h 7799917"/>
                  <a:gd name="connsiteX109" fmla="*/ 5334000 w 8001000"/>
                  <a:gd name="connsiteY109" fmla="*/ 6656917 h 7799917"/>
                  <a:gd name="connsiteX110" fmla="*/ 5386916 w 8001000"/>
                  <a:gd name="connsiteY110" fmla="*/ 6646334 h 7799917"/>
                  <a:gd name="connsiteX111" fmla="*/ 5471583 w 8001000"/>
                  <a:gd name="connsiteY111" fmla="*/ 6699250 h 7799917"/>
                  <a:gd name="connsiteX112" fmla="*/ 5492750 w 8001000"/>
                  <a:gd name="connsiteY112" fmla="*/ 6709834 h 7799917"/>
                  <a:gd name="connsiteX113" fmla="*/ 5492750 w 8001000"/>
                  <a:gd name="connsiteY113" fmla="*/ 6709834 h 7799917"/>
                  <a:gd name="connsiteX114" fmla="*/ 5503333 w 8001000"/>
                  <a:gd name="connsiteY114" fmla="*/ 6604000 h 7799917"/>
                  <a:gd name="connsiteX115" fmla="*/ 5566833 w 8001000"/>
                  <a:gd name="connsiteY115" fmla="*/ 6604000 h 7799917"/>
                  <a:gd name="connsiteX116" fmla="*/ 5566833 w 8001000"/>
                  <a:gd name="connsiteY116" fmla="*/ 6688667 h 7799917"/>
                  <a:gd name="connsiteX117" fmla="*/ 5566833 w 8001000"/>
                  <a:gd name="connsiteY117" fmla="*/ 6688667 h 7799917"/>
                  <a:gd name="connsiteX118" fmla="*/ 5662083 w 8001000"/>
                  <a:gd name="connsiteY118" fmla="*/ 6604000 h 7799917"/>
                  <a:gd name="connsiteX119" fmla="*/ 5651500 w 8001000"/>
                  <a:gd name="connsiteY119" fmla="*/ 6498167 h 7799917"/>
                  <a:gd name="connsiteX120" fmla="*/ 5566833 w 8001000"/>
                  <a:gd name="connsiteY120" fmla="*/ 6455834 h 7799917"/>
                  <a:gd name="connsiteX121" fmla="*/ 5492750 w 8001000"/>
                  <a:gd name="connsiteY121" fmla="*/ 6413500 h 7799917"/>
                  <a:gd name="connsiteX122" fmla="*/ 5545666 w 8001000"/>
                  <a:gd name="connsiteY122" fmla="*/ 6371167 h 7799917"/>
                  <a:gd name="connsiteX123" fmla="*/ 5683250 w 8001000"/>
                  <a:gd name="connsiteY123" fmla="*/ 6371167 h 7799917"/>
                  <a:gd name="connsiteX124" fmla="*/ 5778500 w 8001000"/>
                  <a:gd name="connsiteY124" fmla="*/ 6371167 h 7799917"/>
                  <a:gd name="connsiteX125" fmla="*/ 5799666 w 8001000"/>
                  <a:gd name="connsiteY125" fmla="*/ 6307667 h 7799917"/>
                  <a:gd name="connsiteX126" fmla="*/ 5704416 w 8001000"/>
                  <a:gd name="connsiteY126" fmla="*/ 6297084 h 7799917"/>
                  <a:gd name="connsiteX127" fmla="*/ 5704416 w 8001000"/>
                  <a:gd name="connsiteY127" fmla="*/ 6223000 h 7799917"/>
                  <a:gd name="connsiteX128" fmla="*/ 5757333 w 8001000"/>
                  <a:gd name="connsiteY128" fmla="*/ 6191250 h 7799917"/>
                  <a:gd name="connsiteX129" fmla="*/ 5820833 w 8001000"/>
                  <a:gd name="connsiteY129" fmla="*/ 6159500 h 7799917"/>
                  <a:gd name="connsiteX130" fmla="*/ 5905500 w 8001000"/>
                  <a:gd name="connsiteY130" fmla="*/ 6138334 h 7799917"/>
                  <a:gd name="connsiteX131" fmla="*/ 5969000 w 8001000"/>
                  <a:gd name="connsiteY131" fmla="*/ 6127750 h 7799917"/>
                  <a:gd name="connsiteX132" fmla="*/ 5969000 w 8001000"/>
                  <a:gd name="connsiteY132" fmla="*/ 6127750 h 7799917"/>
                  <a:gd name="connsiteX133" fmla="*/ 6053666 w 8001000"/>
                  <a:gd name="connsiteY133" fmla="*/ 6106584 h 7799917"/>
                  <a:gd name="connsiteX134" fmla="*/ 6000750 w 8001000"/>
                  <a:gd name="connsiteY134" fmla="*/ 6064250 h 7799917"/>
                  <a:gd name="connsiteX135" fmla="*/ 5969000 w 8001000"/>
                  <a:gd name="connsiteY135" fmla="*/ 6021917 h 7799917"/>
                  <a:gd name="connsiteX136" fmla="*/ 6032500 w 8001000"/>
                  <a:gd name="connsiteY136" fmla="*/ 5947834 h 7799917"/>
                  <a:gd name="connsiteX137" fmla="*/ 6096000 w 8001000"/>
                  <a:gd name="connsiteY137" fmla="*/ 5937250 h 7799917"/>
                  <a:gd name="connsiteX138" fmla="*/ 6127750 w 8001000"/>
                  <a:gd name="connsiteY138" fmla="*/ 5990167 h 7799917"/>
                  <a:gd name="connsiteX139" fmla="*/ 6127750 w 8001000"/>
                  <a:gd name="connsiteY139" fmla="*/ 5990167 h 7799917"/>
                  <a:gd name="connsiteX140" fmla="*/ 6170083 w 8001000"/>
                  <a:gd name="connsiteY140" fmla="*/ 5926667 h 7799917"/>
                  <a:gd name="connsiteX141" fmla="*/ 6148916 w 8001000"/>
                  <a:gd name="connsiteY141" fmla="*/ 5884334 h 7799917"/>
                  <a:gd name="connsiteX142" fmla="*/ 6106583 w 8001000"/>
                  <a:gd name="connsiteY142" fmla="*/ 5831417 h 7799917"/>
                  <a:gd name="connsiteX143" fmla="*/ 6117166 w 8001000"/>
                  <a:gd name="connsiteY143" fmla="*/ 5746750 h 7799917"/>
                  <a:gd name="connsiteX144" fmla="*/ 6170083 w 8001000"/>
                  <a:gd name="connsiteY144" fmla="*/ 5693834 h 7799917"/>
                  <a:gd name="connsiteX145" fmla="*/ 6223000 w 8001000"/>
                  <a:gd name="connsiteY145" fmla="*/ 5715000 h 7799917"/>
                  <a:gd name="connsiteX146" fmla="*/ 6191250 w 8001000"/>
                  <a:gd name="connsiteY146" fmla="*/ 5778500 h 7799917"/>
                  <a:gd name="connsiteX147" fmla="*/ 6201833 w 8001000"/>
                  <a:gd name="connsiteY147" fmla="*/ 5852584 h 7799917"/>
                  <a:gd name="connsiteX148" fmla="*/ 6286500 w 8001000"/>
                  <a:gd name="connsiteY148" fmla="*/ 5810250 h 7799917"/>
                  <a:gd name="connsiteX149" fmla="*/ 6297083 w 8001000"/>
                  <a:gd name="connsiteY149" fmla="*/ 5757334 h 7799917"/>
                  <a:gd name="connsiteX150" fmla="*/ 6318250 w 8001000"/>
                  <a:gd name="connsiteY150" fmla="*/ 5789084 h 7799917"/>
                  <a:gd name="connsiteX151" fmla="*/ 6318250 w 8001000"/>
                  <a:gd name="connsiteY151" fmla="*/ 5789084 h 7799917"/>
                  <a:gd name="connsiteX152" fmla="*/ 6413500 w 8001000"/>
                  <a:gd name="connsiteY152" fmla="*/ 5767917 h 7799917"/>
                  <a:gd name="connsiteX153" fmla="*/ 6413500 w 8001000"/>
                  <a:gd name="connsiteY153" fmla="*/ 5767917 h 7799917"/>
                  <a:gd name="connsiteX154" fmla="*/ 6487583 w 8001000"/>
                  <a:gd name="connsiteY154" fmla="*/ 5736167 h 7799917"/>
                  <a:gd name="connsiteX155" fmla="*/ 6445250 w 8001000"/>
                  <a:gd name="connsiteY155" fmla="*/ 5820834 h 7799917"/>
                  <a:gd name="connsiteX156" fmla="*/ 6445250 w 8001000"/>
                  <a:gd name="connsiteY156" fmla="*/ 5863167 h 7799917"/>
                  <a:gd name="connsiteX157" fmla="*/ 6529916 w 8001000"/>
                  <a:gd name="connsiteY157" fmla="*/ 5799667 h 7799917"/>
                  <a:gd name="connsiteX158" fmla="*/ 6582833 w 8001000"/>
                  <a:gd name="connsiteY158" fmla="*/ 5757334 h 7799917"/>
                  <a:gd name="connsiteX159" fmla="*/ 6656916 w 8001000"/>
                  <a:gd name="connsiteY159" fmla="*/ 5736167 h 7799917"/>
                  <a:gd name="connsiteX160" fmla="*/ 6773333 w 8001000"/>
                  <a:gd name="connsiteY160" fmla="*/ 5736167 h 7799917"/>
                  <a:gd name="connsiteX161" fmla="*/ 6879166 w 8001000"/>
                  <a:gd name="connsiteY161" fmla="*/ 5693834 h 7799917"/>
                  <a:gd name="connsiteX162" fmla="*/ 6974416 w 8001000"/>
                  <a:gd name="connsiteY162" fmla="*/ 5598584 h 7799917"/>
                  <a:gd name="connsiteX163" fmla="*/ 7016750 w 8001000"/>
                  <a:gd name="connsiteY163" fmla="*/ 5513917 h 7799917"/>
                  <a:gd name="connsiteX164" fmla="*/ 6974416 w 8001000"/>
                  <a:gd name="connsiteY164" fmla="*/ 5513917 h 7799917"/>
                  <a:gd name="connsiteX165" fmla="*/ 6995583 w 8001000"/>
                  <a:gd name="connsiteY165" fmla="*/ 5482167 h 7799917"/>
                  <a:gd name="connsiteX166" fmla="*/ 7112000 w 8001000"/>
                  <a:gd name="connsiteY166" fmla="*/ 5397500 h 7799917"/>
                  <a:gd name="connsiteX167" fmla="*/ 7217833 w 8001000"/>
                  <a:gd name="connsiteY167" fmla="*/ 5344584 h 7799917"/>
                  <a:gd name="connsiteX168" fmla="*/ 7207250 w 8001000"/>
                  <a:gd name="connsiteY168" fmla="*/ 5259917 h 7799917"/>
                  <a:gd name="connsiteX169" fmla="*/ 7175500 w 8001000"/>
                  <a:gd name="connsiteY169" fmla="*/ 5164667 h 7799917"/>
                  <a:gd name="connsiteX170" fmla="*/ 7143750 w 8001000"/>
                  <a:gd name="connsiteY170" fmla="*/ 5090584 h 7799917"/>
                  <a:gd name="connsiteX171" fmla="*/ 7080250 w 8001000"/>
                  <a:gd name="connsiteY171" fmla="*/ 5027084 h 7799917"/>
                  <a:gd name="connsiteX172" fmla="*/ 7090833 w 8001000"/>
                  <a:gd name="connsiteY172" fmla="*/ 4974167 h 7799917"/>
                  <a:gd name="connsiteX173" fmla="*/ 7143750 w 8001000"/>
                  <a:gd name="connsiteY173" fmla="*/ 4963584 h 7799917"/>
                  <a:gd name="connsiteX174" fmla="*/ 7186083 w 8001000"/>
                  <a:gd name="connsiteY174" fmla="*/ 5037667 h 7799917"/>
                  <a:gd name="connsiteX175" fmla="*/ 7239000 w 8001000"/>
                  <a:gd name="connsiteY175" fmla="*/ 5069417 h 7799917"/>
                  <a:gd name="connsiteX176" fmla="*/ 7260166 w 8001000"/>
                  <a:gd name="connsiteY176" fmla="*/ 5005917 h 7799917"/>
                  <a:gd name="connsiteX177" fmla="*/ 7355416 w 8001000"/>
                  <a:gd name="connsiteY177" fmla="*/ 4974167 h 7799917"/>
                  <a:gd name="connsiteX178" fmla="*/ 7397750 w 8001000"/>
                  <a:gd name="connsiteY178" fmla="*/ 4984750 h 7799917"/>
                  <a:gd name="connsiteX179" fmla="*/ 7397750 w 8001000"/>
                  <a:gd name="connsiteY179" fmla="*/ 4984750 h 7799917"/>
                  <a:gd name="connsiteX180" fmla="*/ 7429500 w 8001000"/>
                  <a:gd name="connsiteY180" fmla="*/ 5111750 h 7799917"/>
                  <a:gd name="connsiteX181" fmla="*/ 7397750 w 8001000"/>
                  <a:gd name="connsiteY181" fmla="*/ 5175250 h 7799917"/>
                  <a:gd name="connsiteX182" fmla="*/ 7397750 w 8001000"/>
                  <a:gd name="connsiteY182" fmla="*/ 5175250 h 7799917"/>
                  <a:gd name="connsiteX183" fmla="*/ 7482416 w 8001000"/>
                  <a:gd name="connsiteY183" fmla="*/ 5154084 h 7799917"/>
                  <a:gd name="connsiteX184" fmla="*/ 7535333 w 8001000"/>
                  <a:gd name="connsiteY184" fmla="*/ 5164667 h 7799917"/>
                  <a:gd name="connsiteX185" fmla="*/ 7630583 w 8001000"/>
                  <a:gd name="connsiteY185" fmla="*/ 5143500 h 7799917"/>
                  <a:gd name="connsiteX186" fmla="*/ 7694083 w 8001000"/>
                  <a:gd name="connsiteY186" fmla="*/ 5069417 h 7799917"/>
                  <a:gd name="connsiteX187" fmla="*/ 7694083 w 8001000"/>
                  <a:gd name="connsiteY187" fmla="*/ 5069417 h 7799917"/>
                  <a:gd name="connsiteX188" fmla="*/ 7831666 w 8001000"/>
                  <a:gd name="connsiteY188" fmla="*/ 5080000 h 7799917"/>
                  <a:gd name="connsiteX189" fmla="*/ 7905750 w 8001000"/>
                  <a:gd name="connsiteY189" fmla="*/ 5069417 h 7799917"/>
                  <a:gd name="connsiteX190" fmla="*/ 7821083 w 8001000"/>
                  <a:gd name="connsiteY190" fmla="*/ 5005917 h 7799917"/>
                  <a:gd name="connsiteX191" fmla="*/ 7768166 w 8001000"/>
                  <a:gd name="connsiteY191" fmla="*/ 4942417 h 7799917"/>
                  <a:gd name="connsiteX192" fmla="*/ 7831666 w 8001000"/>
                  <a:gd name="connsiteY192" fmla="*/ 4868334 h 7799917"/>
                  <a:gd name="connsiteX193" fmla="*/ 7884583 w 8001000"/>
                  <a:gd name="connsiteY193" fmla="*/ 4804834 h 7799917"/>
                  <a:gd name="connsiteX194" fmla="*/ 7895166 w 8001000"/>
                  <a:gd name="connsiteY194" fmla="*/ 4699000 h 7799917"/>
                  <a:gd name="connsiteX195" fmla="*/ 7874000 w 8001000"/>
                  <a:gd name="connsiteY195" fmla="*/ 4624917 h 7799917"/>
                  <a:gd name="connsiteX196" fmla="*/ 7863416 w 8001000"/>
                  <a:gd name="connsiteY196" fmla="*/ 4603750 h 7799917"/>
                  <a:gd name="connsiteX197" fmla="*/ 7884583 w 8001000"/>
                  <a:gd name="connsiteY197" fmla="*/ 4519084 h 7799917"/>
                  <a:gd name="connsiteX198" fmla="*/ 7884583 w 8001000"/>
                  <a:gd name="connsiteY198" fmla="*/ 4455584 h 7799917"/>
                  <a:gd name="connsiteX199" fmla="*/ 7842250 w 8001000"/>
                  <a:gd name="connsiteY199" fmla="*/ 4413250 h 7799917"/>
                  <a:gd name="connsiteX200" fmla="*/ 7948083 w 8001000"/>
                  <a:gd name="connsiteY200" fmla="*/ 4318000 h 7799917"/>
                  <a:gd name="connsiteX201" fmla="*/ 8001000 w 8001000"/>
                  <a:gd name="connsiteY201" fmla="*/ 4233334 h 7799917"/>
                  <a:gd name="connsiteX202" fmla="*/ 7979833 w 8001000"/>
                  <a:gd name="connsiteY202" fmla="*/ 4095750 h 7799917"/>
                  <a:gd name="connsiteX203" fmla="*/ 7958666 w 8001000"/>
                  <a:gd name="connsiteY203" fmla="*/ 4011084 h 7799917"/>
                  <a:gd name="connsiteX204" fmla="*/ 7958666 w 8001000"/>
                  <a:gd name="connsiteY204" fmla="*/ 3947584 h 7799917"/>
                  <a:gd name="connsiteX205" fmla="*/ 7895166 w 8001000"/>
                  <a:gd name="connsiteY205" fmla="*/ 3873500 h 7799917"/>
                  <a:gd name="connsiteX206" fmla="*/ 7852833 w 8001000"/>
                  <a:gd name="connsiteY206" fmla="*/ 3810000 h 7799917"/>
                  <a:gd name="connsiteX207" fmla="*/ 7768166 w 8001000"/>
                  <a:gd name="connsiteY207" fmla="*/ 3725334 h 7799917"/>
                  <a:gd name="connsiteX208" fmla="*/ 7778750 w 8001000"/>
                  <a:gd name="connsiteY208" fmla="*/ 3630084 h 7799917"/>
                  <a:gd name="connsiteX209" fmla="*/ 7810500 w 8001000"/>
                  <a:gd name="connsiteY209" fmla="*/ 3577167 h 7799917"/>
                  <a:gd name="connsiteX210" fmla="*/ 7715250 w 8001000"/>
                  <a:gd name="connsiteY210" fmla="*/ 3513667 h 7799917"/>
                  <a:gd name="connsiteX211" fmla="*/ 7672916 w 8001000"/>
                  <a:gd name="connsiteY211" fmla="*/ 3429000 h 7799917"/>
                  <a:gd name="connsiteX212" fmla="*/ 7651750 w 8001000"/>
                  <a:gd name="connsiteY212" fmla="*/ 3227917 h 7799917"/>
                  <a:gd name="connsiteX213" fmla="*/ 7651750 w 8001000"/>
                  <a:gd name="connsiteY213" fmla="*/ 3069167 h 7799917"/>
                  <a:gd name="connsiteX214" fmla="*/ 7672916 w 8001000"/>
                  <a:gd name="connsiteY214" fmla="*/ 2963334 h 7799917"/>
                  <a:gd name="connsiteX215" fmla="*/ 7620000 w 8001000"/>
                  <a:gd name="connsiteY215" fmla="*/ 2783417 h 7799917"/>
                  <a:gd name="connsiteX216" fmla="*/ 7641166 w 8001000"/>
                  <a:gd name="connsiteY216" fmla="*/ 2656417 h 7799917"/>
                  <a:gd name="connsiteX217" fmla="*/ 7651750 w 8001000"/>
                  <a:gd name="connsiteY217" fmla="*/ 2614084 h 7799917"/>
                  <a:gd name="connsiteX218" fmla="*/ 7715250 w 8001000"/>
                  <a:gd name="connsiteY218" fmla="*/ 2550584 h 7799917"/>
                  <a:gd name="connsiteX219" fmla="*/ 7715250 w 8001000"/>
                  <a:gd name="connsiteY219" fmla="*/ 2550584 h 7799917"/>
                  <a:gd name="connsiteX220" fmla="*/ 7704666 w 8001000"/>
                  <a:gd name="connsiteY220" fmla="*/ 2338917 h 7799917"/>
                  <a:gd name="connsiteX221" fmla="*/ 7715250 w 8001000"/>
                  <a:gd name="connsiteY221" fmla="*/ 2254250 h 7799917"/>
                  <a:gd name="connsiteX222" fmla="*/ 7620000 w 8001000"/>
                  <a:gd name="connsiteY222" fmla="*/ 2254250 h 7799917"/>
                  <a:gd name="connsiteX223" fmla="*/ 7493000 w 8001000"/>
                  <a:gd name="connsiteY223" fmla="*/ 2275417 h 7799917"/>
                  <a:gd name="connsiteX224" fmla="*/ 7334250 w 8001000"/>
                  <a:gd name="connsiteY224" fmla="*/ 2180167 h 7799917"/>
                  <a:gd name="connsiteX225" fmla="*/ 7239000 w 8001000"/>
                  <a:gd name="connsiteY225" fmla="*/ 2169584 h 7799917"/>
                  <a:gd name="connsiteX226" fmla="*/ 7164916 w 8001000"/>
                  <a:gd name="connsiteY226" fmla="*/ 2095500 h 7799917"/>
                  <a:gd name="connsiteX227" fmla="*/ 7112000 w 8001000"/>
                  <a:gd name="connsiteY227" fmla="*/ 2042584 h 7799917"/>
                  <a:gd name="connsiteX228" fmla="*/ 7027333 w 8001000"/>
                  <a:gd name="connsiteY228" fmla="*/ 2000250 h 7799917"/>
                  <a:gd name="connsiteX229" fmla="*/ 6963833 w 8001000"/>
                  <a:gd name="connsiteY229" fmla="*/ 2063750 h 7799917"/>
                  <a:gd name="connsiteX230" fmla="*/ 6910916 w 8001000"/>
                  <a:gd name="connsiteY230" fmla="*/ 2084917 h 7799917"/>
                  <a:gd name="connsiteX231" fmla="*/ 6826250 w 8001000"/>
                  <a:gd name="connsiteY231" fmla="*/ 2074334 h 7799917"/>
                  <a:gd name="connsiteX232" fmla="*/ 6773333 w 8001000"/>
                  <a:gd name="connsiteY232" fmla="*/ 2042584 h 7799917"/>
                  <a:gd name="connsiteX233" fmla="*/ 6688666 w 8001000"/>
                  <a:gd name="connsiteY233" fmla="*/ 2095500 h 7799917"/>
                  <a:gd name="connsiteX234" fmla="*/ 6646333 w 8001000"/>
                  <a:gd name="connsiteY234" fmla="*/ 2106084 h 7799917"/>
                  <a:gd name="connsiteX235" fmla="*/ 6582833 w 8001000"/>
                  <a:gd name="connsiteY235" fmla="*/ 2053167 h 7799917"/>
                  <a:gd name="connsiteX236" fmla="*/ 6529916 w 8001000"/>
                  <a:gd name="connsiteY236" fmla="*/ 2095500 h 7799917"/>
                  <a:gd name="connsiteX237" fmla="*/ 6529916 w 8001000"/>
                  <a:gd name="connsiteY237" fmla="*/ 2095500 h 7799917"/>
                  <a:gd name="connsiteX238" fmla="*/ 6424083 w 8001000"/>
                  <a:gd name="connsiteY238" fmla="*/ 2169584 h 7799917"/>
                  <a:gd name="connsiteX239" fmla="*/ 6381750 w 8001000"/>
                  <a:gd name="connsiteY239" fmla="*/ 2211917 h 7799917"/>
                  <a:gd name="connsiteX240" fmla="*/ 6286500 w 8001000"/>
                  <a:gd name="connsiteY240" fmla="*/ 2169584 h 7799917"/>
                  <a:gd name="connsiteX241" fmla="*/ 6223000 w 8001000"/>
                  <a:gd name="connsiteY241" fmla="*/ 2137834 h 7799917"/>
                  <a:gd name="connsiteX242" fmla="*/ 6148916 w 8001000"/>
                  <a:gd name="connsiteY242" fmla="*/ 2042584 h 7799917"/>
                  <a:gd name="connsiteX243" fmla="*/ 6085416 w 8001000"/>
                  <a:gd name="connsiteY243" fmla="*/ 2084917 h 7799917"/>
                  <a:gd name="connsiteX244" fmla="*/ 6032500 w 8001000"/>
                  <a:gd name="connsiteY244" fmla="*/ 2042584 h 7799917"/>
                  <a:gd name="connsiteX245" fmla="*/ 5969000 w 8001000"/>
                  <a:gd name="connsiteY245" fmla="*/ 1989667 h 7799917"/>
                  <a:gd name="connsiteX246" fmla="*/ 5947833 w 8001000"/>
                  <a:gd name="connsiteY246" fmla="*/ 2074334 h 7799917"/>
                  <a:gd name="connsiteX247" fmla="*/ 5926666 w 8001000"/>
                  <a:gd name="connsiteY247" fmla="*/ 2148417 h 7799917"/>
                  <a:gd name="connsiteX248" fmla="*/ 5894916 w 8001000"/>
                  <a:gd name="connsiteY248" fmla="*/ 2201334 h 7799917"/>
                  <a:gd name="connsiteX249" fmla="*/ 5810250 w 8001000"/>
                  <a:gd name="connsiteY249" fmla="*/ 2137834 h 7799917"/>
                  <a:gd name="connsiteX250" fmla="*/ 5757333 w 8001000"/>
                  <a:gd name="connsiteY250" fmla="*/ 2063750 h 7799917"/>
                  <a:gd name="connsiteX251" fmla="*/ 5683250 w 8001000"/>
                  <a:gd name="connsiteY251" fmla="*/ 2063750 h 7799917"/>
                  <a:gd name="connsiteX252" fmla="*/ 5249333 w 8001000"/>
                  <a:gd name="connsiteY252" fmla="*/ 1852084 h 7799917"/>
                  <a:gd name="connsiteX253" fmla="*/ 5058833 w 8001000"/>
                  <a:gd name="connsiteY253" fmla="*/ 1905000 h 7799917"/>
                  <a:gd name="connsiteX254" fmla="*/ 4857750 w 8001000"/>
                  <a:gd name="connsiteY254" fmla="*/ 1799167 h 7799917"/>
                  <a:gd name="connsiteX255" fmla="*/ 4656666 w 8001000"/>
                  <a:gd name="connsiteY255" fmla="*/ 1767417 h 7799917"/>
                  <a:gd name="connsiteX256" fmla="*/ 4582583 w 8001000"/>
                  <a:gd name="connsiteY256" fmla="*/ 1651000 h 7799917"/>
                  <a:gd name="connsiteX257" fmla="*/ 4413250 w 8001000"/>
                  <a:gd name="connsiteY257" fmla="*/ 1682750 h 7799917"/>
                  <a:gd name="connsiteX258" fmla="*/ 4339166 w 8001000"/>
                  <a:gd name="connsiteY258" fmla="*/ 1608667 h 7799917"/>
                  <a:gd name="connsiteX259" fmla="*/ 4212166 w 8001000"/>
                  <a:gd name="connsiteY259" fmla="*/ 1598084 h 7799917"/>
                  <a:gd name="connsiteX260" fmla="*/ 4138083 w 8001000"/>
                  <a:gd name="connsiteY260" fmla="*/ 1502834 h 7799917"/>
                  <a:gd name="connsiteX261" fmla="*/ 4159250 w 8001000"/>
                  <a:gd name="connsiteY261" fmla="*/ 1037167 h 7799917"/>
                  <a:gd name="connsiteX262" fmla="*/ 4191000 w 8001000"/>
                  <a:gd name="connsiteY262" fmla="*/ 116417 h 7799917"/>
                  <a:gd name="connsiteX263" fmla="*/ 2487083 w 8001000"/>
                  <a:gd name="connsiteY263" fmla="*/ 0 h 7799917"/>
                  <a:gd name="connsiteX0" fmla="*/ 2487083 w 8001000"/>
                  <a:gd name="connsiteY0" fmla="*/ 0 h 7799917"/>
                  <a:gd name="connsiteX1" fmla="*/ 2222500 w 8001000"/>
                  <a:gd name="connsiteY1" fmla="*/ 3249084 h 7799917"/>
                  <a:gd name="connsiteX2" fmla="*/ 2190750 w 8001000"/>
                  <a:gd name="connsiteY2" fmla="*/ 3280834 h 7799917"/>
                  <a:gd name="connsiteX3" fmla="*/ 0 w 8001000"/>
                  <a:gd name="connsiteY3" fmla="*/ 3090334 h 7799917"/>
                  <a:gd name="connsiteX4" fmla="*/ 31750 w 8001000"/>
                  <a:gd name="connsiteY4" fmla="*/ 3206750 h 7799917"/>
                  <a:gd name="connsiteX5" fmla="*/ 148166 w 8001000"/>
                  <a:gd name="connsiteY5" fmla="*/ 3227917 h 7799917"/>
                  <a:gd name="connsiteX6" fmla="*/ 201083 w 8001000"/>
                  <a:gd name="connsiteY6" fmla="*/ 3323167 h 7799917"/>
                  <a:gd name="connsiteX7" fmla="*/ 222250 w 8001000"/>
                  <a:gd name="connsiteY7" fmla="*/ 3397250 h 7799917"/>
                  <a:gd name="connsiteX8" fmla="*/ 243416 w 8001000"/>
                  <a:gd name="connsiteY8" fmla="*/ 3450167 h 7799917"/>
                  <a:gd name="connsiteX9" fmla="*/ 243416 w 8001000"/>
                  <a:gd name="connsiteY9" fmla="*/ 3450167 h 7799917"/>
                  <a:gd name="connsiteX10" fmla="*/ 359833 w 8001000"/>
                  <a:gd name="connsiteY10" fmla="*/ 3460750 h 7799917"/>
                  <a:gd name="connsiteX11" fmla="*/ 433916 w 8001000"/>
                  <a:gd name="connsiteY11" fmla="*/ 3587750 h 7799917"/>
                  <a:gd name="connsiteX12" fmla="*/ 433916 w 8001000"/>
                  <a:gd name="connsiteY12" fmla="*/ 3587750 h 7799917"/>
                  <a:gd name="connsiteX13" fmla="*/ 539750 w 8001000"/>
                  <a:gd name="connsiteY13" fmla="*/ 3725334 h 7799917"/>
                  <a:gd name="connsiteX14" fmla="*/ 603250 w 8001000"/>
                  <a:gd name="connsiteY14" fmla="*/ 3757084 h 7799917"/>
                  <a:gd name="connsiteX15" fmla="*/ 666750 w 8001000"/>
                  <a:gd name="connsiteY15" fmla="*/ 3905250 h 7799917"/>
                  <a:gd name="connsiteX16" fmla="*/ 751416 w 8001000"/>
                  <a:gd name="connsiteY16" fmla="*/ 3947584 h 7799917"/>
                  <a:gd name="connsiteX17" fmla="*/ 804333 w 8001000"/>
                  <a:gd name="connsiteY17" fmla="*/ 3989917 h 7799917"/>
                  <a:gd name="connsiteX18" fmla="*/ 963083 w 8001000"/>
                  <a:gd name="connsiteY18" fmla="*/ 4138084 h 7799917"/>
                  <a:gd name="connsiteX19" fmla="*/ 1005416 w 8001000"/>
                  <a:gd name="connsiteY19" fmla="*/ 4191000 h 7799917"/>
                  <a:gd name="connsiteX20" fmla="*/ 1005416 w 8001000"/>
                  <a:gd name="connsiteY20" fmla="*/ 4275667 h 7799917"/>
                  <a:gd name="connsiteX21" fmla="*/ 1005416 w 8001000"/>
                  <a:gd name="connsiteY21" fmla="*/ 4349750 h 7799917"/>
                  <a:gd name="connsiteX22" fmla="*/ 1068916 w 8001000"/>
                  <a:gd name="connsiteY22" fmla="*/ 4413250 h 7799917"/>
                  <a:gd name="connsiteX23" fmla="*/ 1079500 w 8001000"/>
                  <a:gd name="connsiteY23" fmla="*/ 4529667 h 7799917"/>
                  <a:gd name="connsiteX24" fmla="*/ 1090083 w 8001000"/>
                  <a:gd name="connsiteY24" fmla="*/ 4656667 h 7799917"/>
                  <a:gd name="connsiteX25" fmla="*/ 1100666 w 8001000"/>
                  <a:gd name="connsiteY25" fmla="*/ 4762500 h 7799917"/>
                  <a:gd name="connsiteX26" fmla="*/ 1195916 w 8001000"/>
                  <a:gd name="connsiteY26" fmla="*/ 4857750 h 7799917"/>
                  <a:gd name="connsiteX27" fmla="*/ 1322916 w 8001000"/>
                  <a:gd name="connsiteY27" fmla="*/ 5016500 h 7799917"/>
                  <a:gd name="connsiteX28" fmla="*/ 1471083 w 8001000"/>
                  <a:gd name="connsiteY28" fmla="*/ 5132917 h 7799917"/>
                  <a:gd name="connsiteX29" fmla="*/ 1640416 w 8001000"/>
                  <a:gd name="connsiteY29" fmla="*/ 5164667 h 7799917"/>
                  <a:gd name="connsiteX30" fmla="*/ 1703916 w 8001000"/>
                  <a:gd name="connsiteY30" fmla="*/ 5259917 h 7799917"/>
                  <a:gd name="connsiteX31" fmla="*/ 1820333 w 8001000"/>
                  <a:gd name="connsiteY31" fmla="*/ 5281084 h 7799917"/>
                  <a:gd name="connsiteX32" fmla="*/ 1905000 w 8001000"/>
                  <a:gd name="connsiteY32" fmla="*/ 5386917 h 7799917"/>
                  <a:gd name="connsiteX33" fmla="*/ 2000250 w 8001000"/>
                  <a:gd name="connsiteY33" fmla="*/ 5344584 h 7799917"/>
                  <a:gd name="connsiteX34" fmla="*/ 2095500 w 8001000"/>
                  <a:gd name="connsiteY34" fmla="*/ 5270500 h 7799917"/>
                  <a:gd name="connsiteX35" fmla="*/ 2159000 w 8001000"/>
                  <a:gd name="connsiteY35" fmla="*/ 5217584 h 7799917"/>
                  <a:gd name="connsiteX36" fmla="*/ 2169583 w 8001000"/>
                  <a:gd name="connsiteY36" fmla="*/ 5101167 h 7799917"/>
                  <a:gd name="connsiteX37" fmla="*/ 2201333 w 8001000"/>
                  <a:gd name="connsiteY37" fmla="*/ 4984750 h 7799917"/>
                  <a:gd name="connsiteX38" fmla="*/ 2275416 w 8001000"/>
                  <a:gd name="connsiteY38" fmla="*/ 4910667 h 7799917"/>
                  <a:gd name="connsiteX39" fmla="*/ 2338916 w 8001000"/>
                  <a:gd name="connsiteY39" fmla="*/ 4857750 h 7799917"/>
                  <a:gd name="connsiteX40" fmla="*/ 2455333 w 8001000"/>
                  <a:gd name="connsiteY40" fmla="*/ 4857750 h 7799917"/>
                  <a:gd name="connsiteX41" fmla="*/ 2508250 w 8001000"/>
                  <a:gd name="connsiteY41" fmla="*/ 4794250 h 7799917"/>
                  <a:gd name="connsiteX42" fmla="*/ 2603500 w 8001000"/>
                  <a:gd name="connsiteY42" fmla="*/ 4804834 h 7799917"/>
                  <a:gd name="connsiteX43" fmla="*/ 2688166 w 8001000"/>
                  <a:gd name="connsiteY43" fmla="*/ 4878917 h 7799917"/>
                  <a:gd name="connsiteX44" fmla="*/ 2772833 w 8001000"/>
                  <a:gd name="connsiteY44" fmla="*/ 4847167 h 7799917"/>
                  <a:gd name="connsiteX45" fmla="*/ 2846916 w 8001000"/>
                  <a:gd name="connsiteY45" fmla="*/ 4878917 h 7799917"/>
                  <a:gd name="connsiteX46" fmla="*/ 2942166 w 8001000"/>
                  <a:gd name="connsiteY46" fmla="*/ 4878917 h 7799917"/>
                  <a:gd name="connsiteX47" fmla="*/ 3100916 w 8001000"/>
                  <a:gd name="connsiteY47" fmla="*/ 4878917 h 7799917"/>
                  <a:gd name="connsiteX48" fmla="*/ 3227916 w 8001000"/>
                  <a:gd name="connsiteY48" fmla="*/ 5016500 h 7799917"/>
                  <a:gd name="connsiteX49" fmla="*/ 3259666 w 8001000"/>
                  <a:gd name="connsiteY49" fmla="*/ 5048250 h 7799917"/>
                  <a:gd name="connsiteX50" fmla="*/ 3312583 w 8001000"/>
                  <a:gd name="connsiteY50" fmla="*/ 5122334 h 7799917"/>
                  <a:gd name="connsiteX51" fmla="*/ 3429000 w 8001000"/>
                  <a:gd name="connsiteY51" fmla="*/ 5207000 h 7799917"/>
                  <a:gd name="connsiteX52" fmla="*/ 3492500 w 8001000"/>
                  <a:gd name="connsiteY52" fmla="*/ 5334000 h 7799917"/>
                  <a:gd name="connsiteX53" fmla="*/ 3492500 w 8001000"/>
                  <a:gd name="connsiteY53" fmla="*/ 5334000 h 7799917"/>
                  <a:gd name="connsiteX54" fmla="*/ 3598333 w 8001000"/>
                  <a:gd name="connsiteY54" fmla="*/ 5429250 h 7799917"/>
                  <a:gd name="connsiteX55" fmla="*/ 3598333 w 8001000"/>
                  <a:gd name="connsiteY55" fmla="*/ 5503334 h 7799917"/>
                  <a:gd name="connsiteX56" fmla="*/ 3598333 w 8001000"/>
                  <a:gd name="connsiteY56" fmla="*/ 5577417 h 7799917"/>
                  <a:gd name="connsiteX57" fmla="*/ 3704166 w 8001000"/>
                  <a:gd name="connsiteY57" fmla="*/ 5715000 h 7799917"/>
                  <a:gd name="connsiteX58" fmla="*/ 3683000 w 8001000"/>
                  <a:gd name="connsiteY58" fmla="*/ 5757334 h 7799917"/>
                  <a:gd name="connsiteX59" fmla="*/ 3746500 w 8001000"/>
                  <a:gd name="connsiteY59" fmla="*/ 5820834 h 7799917"/>
                  <a:gd name="connsiteX60" fmla="*/ 3778250 w 8001000"/>
                  <a:gd name="connsiteY60" fmla="*/ 5873750 h 7799917"/>
                  <a:gd name="connsiteX61" fmla="*/ 3757083 w 8001000"/>
                  <a:gd name="connsiteY61" fmla="*/ 5958417 h 7799917"/>
                  <a:gd name="connsiteX62" fmla="*/ 3778250 w 8001000"/>
                  <a:gd name="connsiteY62" fmla="*/ 6000750 h 7799917"/>
                  <a:gd name="connsiteX63" fmla="*/ 3852333 w 8001000"/>
                  <a:gd name="connsiteY63" fmla="*/ 6074834 h 7799917"/>
                  <a:gd name="connsiteX64" fmla="*/ 3915833 w 8001000"/>
                  <a:gd name="connsiteY64" fmla="*/ 6096000 h 7799917"/>
                  <a:gd name="connsiteX65" fmla="*/ 3989916 w 8001000"/>
                  <a:gd name="connsiteY65" fmla="*/ 6286500 h 7799917"/>
                  <a:gd name="connsiteX66" fmla="*/ 4085166 w 8001000"/>
                  <a:gd name="connsiteY66" fmla="*/ 6350000 h 7799917"/>
                  <a:gd name="connsiteX67" fmla="*/ 4116916 w 8001000"/>
                  <a:gd name="connsiteY67" fmla="*/ 6477000 h 7799917"/>
                  <a:gd name="connsiteX68" fmla="*/ 4222750 w 8001000"/>
                  <a:gd name="connsiteY68" fmla="*/ 6508750 h 7799917"/>
                  <a:gd name="connsiteX69" fmla="*/ 4296833 w 8001000"/>
                  <a:gd name="connsiteY69" fmla="*/ 6614584 h 7799917"/>
                  <a:gd name="connsiteX70" fmla="*/ 4296833 w 8001000"/>
                  <a:gd name="connsiteY70" fmla="*/ 6720417 h 7799917"/>
                  <a:gd name="connsiteX71" fmla="*/ 4296833 w 8001000"/>
                  <a:gd name="connsiteY71" fmla="*/ 6720417 h 7799917"/>
                  <a:gd name="connsiteX72" fmla="*/ 4339166 w 8001000"/>
                  <a:gd name="connsiteY72" fmla="*/ 6794500 h 7799917"/>
                  <a:gd name="connsiteX73" fmla="*/ 4318000 w 8001000"/>
                  <a:gd name="connsiteY73" fmla="*/ 6868584 h 7799917"/>
                  <a:gd name="connsiteX74" fmla="*/ 4307416 w 8001000"/>
                  <a:gd name="connsiteY74" fmla="*/ 6942667 h 7799917"/>
                  <a:gd name="connsiteX75" fmla="*/ 4370916 w 8001000"/>
                  <a:gd name="connsiteY75" fmla="*/ 7027334 h 7799917"/>
                  <a:gd name="connsiteX76" fmla="*/ 4445000 w 8001000"/>
                  <a:gd name="connsiteY76" fmla="*/ 7080250 h 7799917"/>
                  <a:gd name="connsiteX77" fmla="*/ 4476750 w 8001000"/>
                  <a:gd name="connsiteY77" fmla="*/ 7207250 h 7799917"/>
                  <a:gd name="connsiteX78" fmla="*/ 4476750 w 8001000"/>
                  <a:gd name="connsiteY78" fmla="*/ 7291917 h 7799917"/>
                  <a:gd name="connsiteX79" fmla="*/ 4550833 w 8001000"/>
                  <a:gd name="connsiteY79" fmla="*/ 7366000 h 7799917"/>
                  <a:gd name="connsiteX80" fmla="*/ 4550833 w 8001000"/>
                  <a:gd name="connsiteY80" fmla="*/ 7366000 h 7799917"/>
                  <a:gd name="connsiteX81" fmla="*/ 4550833 w 8001000"/>
                  <a:gd name="connsiteY81" fmla="*/ 7366000 h 7799917"/>
                  <a:gd name="connsiteX82" fmla="*/ 4699000 w 8001000"/>
                  <a:gd name="connsiteY82" fmla="*/ 7418917 h 7799917"/>
                  <a:gd name="connsiteX83" fmla="*/ 4762500 w 8001000"/>
                  <a:gd name="connsiteY83" fmla="*/ 7514167 h 7799917"/>
                  <a:gd name="connsiteX84" fmla="*/ 4868333 w 8001000"/>
                  <a:gd name="connsiteY84" fmla="*/ 7524750 h 7799917"/>
                  <a:gd name="connsiteX85" fmla="*/ 4953000 w 8001000"/>
                  <a:gd name="connsiteY85" fmla="*/ 7545917 h 7799917"/>
                  <a:gd name="connsiteX86" fmla="*/ 5037666 w 8001000"/>
                  <a:gd name="connsiteY86" fmla="*/ 7641167 h 7799917"/>
                  <a:gd name="connsiteX87" fmla="*/ 5164666 w 8001000"/>
                  <a:gd name="connsiteY87" fmla="*/ 7694084 h 7799917"/>
                  <a:gd name="connsiteX88" fmla="*/ 5207000 w 8001000"/>
                  <a:gd name="connsiteY88" fmla="*/ 7641167 h 7799917"/>
                  <a:gd name="connsiteX89" fmla="*/ 5291666 w 8001000"/>
                  <a:gd name="connsiteY89" fmla="*/ 7641167 h 7799917"/>
                  <a:gd name="connsiteX90" fmla="*/ 5376333 w 8001000"/>
                  <a:gd name="connsiteY90" fmla="*/ 7672917 h 7799917"/>
                  <a:gd name="connsiteX91" fmla="*/ 5461000 w 8001000"/>
                  <a:gd name="connsiteY91" fmla="*/ 7704667 h 7799917"/>
                  <a:gd name="connsiteX92" fmla="*/ 5461000 w 8001000"/>
                  <a:gd name="connsiteY92" fmla="*/ 7704667 h 7799917"/>
                  <a:gd name="connsiteX93" fmla="*/ 5598583 w 8001000"/>
                  <a:gd name="connsiteY93" fmla="*/ 7799917 h 7799917"/>
                  <a:gd name="connsiteX94" fmla="*/ 5640916 w 8001000"/>
                  <a:gd name="connsiteY94" fmla="*/ 7747000 h 7799917"/>
                  <a:gd name="connsiteX95" fmla="*/ 5683250 w 8001000"/>
                  <a:gd name="connsiteY95" fmla="*/ 7683500 h 7799917"/>
                  <a:gd name="connsiteX96" fmla="*/ 5630333 w 8001000"/>
                  <a:gd name="connsiteY96" fmla="*/ 7588250 h 7799917"/>
                  <a:gd name="connsiteX97" fmla="*/ 5588000 w 8001000"/>
                  <a:gd name="connsiteY97" fmla="*/ 7514167 h 7799917"/>
                  <a:gd name="connsiteX98" fmla="*/ 5513916 w 8001000"/>
                  <a:gd name="connsiteY98" fmla="*/ 7461250 h 7799917"/>
                  <a:gd name="connsiteX99" fmla="*/ 5566833 w 8001000"/>
                  <a:gd name="connsiteY99" fmla="*/ 7313084 h 7799917"/>
                  <a:gd name="connsiteX100" fmla="*/ 5535083 w 8001000"/>
                  <a:gd name="connsiteY100" fmla="*/ 7196667 h 7799917"/>
                  <a:gd name="connsiteX101" fmla="*/ 5482166 w 8001000"/>
                  <a:gd name="connsiteY101" fmla="*/ 7080250 h 7799917"/>
                  <a:gd name="connsiteX102" fmla="*/ 5513916 w 8001000"/>
                  <a:gd name="connsiteY102" fmla="*/ 6985000 h 7799917"/>
                  <a:gd name="connsiteX103" fmla="*/ 5566833 w 8001000"/>
                  <a:gd name="connsiteY103" fmla="*/ 6953250 h 7799917"/>
                  <a:gd name="connsiteX104" fmla="*/ 5535083 w 8001000"/>
                  <a:gd name="connsiteY104" fmla="*/ 6868584 h 7799917"/>
                  <a:gd name="connsiteX105" fmla="*/ 5439833 w 8001000"/>
                  <a:gd name="connsiteY105" fmla="*/ 6858000 h 7799917"/>
                  <a:gd name="connsiteX106" fmla="*/ 5355166 w 8001000"/>
                  <a:gd name="connsiteY106" fmla="*/ 6858000 h 7799917"/>
                  <a:gd name="connsiteX107" fmla="*/ 5376333 w 8001000"/>
                  <a:gd name="connsiteY107" fmla="*/ 6773334 h 7799917"/>
                  <a:gd name="connsiteX108" fmla="*/ 5376333 w 8001000"/>
                  <a:gd name="connsiteY108" fmla="*/ 6709834 h 7799917"/>
                  <a:gd name="connsiteX109" fmla="*/ 5334000 w 8001000"/>
                  <a:gd name="connsiteY109" fmla="*/ 6656917 h 7799917"/>
                  <a:gd name="connsiteX110" fmla="*/ 5386916 w 8001000"/>
                  <a:gd name="connsiteY110" fmla="*/ 6646334 h 7799917"/>
                  <a:gd name="connsiteX111" fmla="*/ 5471583 w 8001000"/>
                  <a:gd name="connsiteY111" fmla="*/ 6699250 h 7799917"/>
                  <a:gd name="connsiteX112" fmla="*/ 5492750 w 8001000"/>
                  <a:gd name="connsiteY112" fmla="*/ 6709834 h 7799917"/>
                  <a:gd name="connsiteX113" fmla="*/ 5492750 w 8001000"/>
                  <a:gd name="connsiteY113" fmla="*/ 6709834 h 7799917"/>
                  <a:gd name="connsiteX114" fmla="*/ 5503333 w 8001000"/>
                  <a:gd name="connsiteY114" fmla="*/ 6604000 h 7799917"/>
                  <a:gd name="connsiteX115" fmla="*/ 5566833 w 8001000"/>
                  <a:gd name="connsiteY115" fmla="*/ 6604000 h 7799917"/>
                  <a:gd name="connsiteX116" fmla="*/ 5566833 w 8001000"/>
                  <a:gd name="connsiteY116" fmla="*/ 6688667 h 7799917"/>
                  <a:gd name="connsiteX117" fmla="*/ 5566833 w 8001000"/>
                  <a:gd name="connsiteY117" fmla="*/ 6688667 h 7799917"/>
                  <a:gd name="connsiteX118" fmla="*/ 5662083 w 8001000"/>
                  <a:gd name="connsiteY118" fmla="*/ 6604000 h 7799917"/>
                  <a:gd name="connsiteX119" fmla="*/ 5651500 w 8001000"/>
                  <a:gd name="connsiteY119" fmla="*/ 6498167 h 7799917"/>
                  <a:gd name="connsiteX120" fmla="*/ 5566833 w 8001000"/>
                  <a:gd name="connsiteY120" fmla="*/ 6455834 h 7799917"/>
                  <a:gd name="connsiteX121" fmla="*/ 5492750 w 8001000"/>
                  <a:gd name="connsiteY121" fmla="*/ 6413500 h 7799917"/>
                  <a:gd name="connsiteX122" fmla="*/ 5545666 w 8001000"/>
                  <a:gd name="connsiteY122" fmla="*/ 6371167 h 7799917"/>
                  <a:gd name="connsiteX123" fmla="*/ 5683250 w 8001000"/>
                  <a:gd name="connsiteY123" fmla="*/ 6371167 h 7799917"/>
                  <a:gd name="connsiteX124" fmla="*/ 5778500 w 8001000"/>
                  <a:gd name="connsiteY124" fmla="*/ 6371167 h 7799917"/>
                  <a:gd name="connsiteX125" fmla="*/ 5799666 w 8001000"/>
                  <a:gd name="connsiteY125" fmla="*/ 6307667 h 7799917"/>
                  <a:gd name="connsiteX126" fmla="*/ 5704416 w 8001000"/>
                  <a:gd name="connsiteY126" fmla="*/ 6297084 h 7799917"/>
                  <a:gd name="connsiteX127" fmla="*/ 5704416 w 8001000"/>
                  <a:gd name="connsiteY127" fmla="*/ 6223000 h 7799917"/>
                  <a:gd name="connsiteX128" fmla="*/ 5757333 w 8001000"/>
                  <a:gd name="connsiteY128" fmla="*/ 6191250 h 7799917"/>
                  <a:gd name="connsiteX129" fmla="*/ 5820833 w 8001000"/>
                  <a:gd name="connsiteY129" fmla="*/ 6159500 h 7799917"/>
                  <a:gd name="connsiteX130" fmla="*/ 5905500 w 8001000"/>
                  <a:gd name="connsiteY130" fmla="*/ 6138334 h 7799917"/>
                  <a:gd name="connsiteX131" fmla="*/ 5969000 w 8001000"/>
                  <a:gd name="connsiteY131" fmla="*/ 6127750 h 7799917"/>
                  <a:gd name="connsiteX132" fmla="*/ 5969000 w 8001000"/>
                  <a:gd name="connsiteY132" fmla="*/ 6127750 h 7799917"/>
                  <a:gd name="connsiteX133" fmla="*/ 6053666 w 8001000"/>
                  <a:gd name="connsiteY133" fmla="*/ 6106584 h 7799917"/>
                  <a:gd name="connsiteX134" fmla="*/ 6000750 w 8001000"/>
                  <a:gd name="connsiteY134" fmla="*/ 6064250 h 7799917"/>
                  <a:gd name="connsiteX135" fmla="*/ 5969000 w 8001000"/>
                  <a:gd name="connsiteY135" fmla="*/ 6021917 h 7799917"/>
                  <a:gd name="connsiteX136" fmla="*/ 6032500 w 8001000"/>
                  <a:gd name="connsiteY136" fmla="*/ 5947834 h 7799917"/>
                  <a:gd name="connsiteX137" fmla="*/ 6096000 w 8001000"/>
                  <a:gd name="connsiteY137" fmla="*/ 5937250 h 7799917"/>
                  <a:gd name="connsiteX138" fmla="*/ 6127750 w 8001000"/>
                  <a:gd name="connsiteY138" fmla="*/ 5990167 h 7799917"/>
                  <a:gd name="connsiteX139" fmla="*/ 6127750 w 8001000"/>
                  <a:gd name="connsiteY139" fmla="*/ 5990167 h 7799917"/>
                  <a:gd name="connsiteX140" fmla="*/ 6170083 w 8001000"/>
                  <a:gd name="connsiteY140" fmla="*/ 5926667 h 7799917"/>
                  <a:gd name="connsiteX141" fmla="*/ 6148916 w 8001000"/>
                  <a:gd name="connsiteY141" fmla="*/ 5884334 h 7799917"/>
                  <a:gd name="connsiteX142" fmla="*/ 6106583 w 8001000"/>
                  <a:gd name="connsiteY142" fmla="*/ 5831417 h 7799917"/>
                  <a:gd name="connsiteX143" fmla="*/ 6117166 w 8001000"/>
                  <a:gd name="connsiteY143" fmla="*/ 5746750 h 7799917"/>
                  <a:gd name="connsiteX144" fmla="*/ 6170083 w 8001000"/>
                  <a:gd name="connsiteY144" fmla="*/ 5693834 h 7799917"/>
                  <a:gd name="connsiteX145" fmla="*/ 6223000 w 8001000"/>
                  <a:gd name="connsiteY145" fmla="*/ 5715000 h 7799917"/>
                  <a:gd name="connsiteX146" fmla="*/ 6191250 w 8001000"/>
                  <a:gd name="connsiteY146" fmla="*/ 5778500 h 7799917"/>
                  <a:gd name="connsiteX147" fmla="*/ 6201833 w 8001000"/>
                  <a:gd name="connsiteY147" fmla="*/ 5852584 h 7799917"/>
                  <a:gd name="connsiteX148" fmla="*/ 6286500 w 8001000"/>
                  <a:gd name="connsiteY148" fmla="*/ 5810250 h 7799917"/>
                  <a:gd name="connsiteX149" fmla="*/ 6297083 w 8001000"/>
                  <a:gd name="connsiteY149" fmla="*/ 5757334 h 7799917"/>
                  <a:gd name="connsiteX150" fmla="*/ 6318250 w 8001000"/>
                  <a:gd name="connsiteY150" fmla="*/ 5789084 h 7799917"/>
                  <a:gd name="connsiteX151" fmla="*/ 6318250 w 8001000"/>
                  <a:gd name="connsiteY151" fmla="*/ 5789084 h 7799917"/>
                  <a:gd name="connsiteX152" fmla="*/ 6413500 w 8001000"/>
                  <a:gd name="connsiteY152" fmla="*/ 5767917 h 7799917"/>
                  <a:gd name="connsiteX153" fmla="*/ 6413500 w 8001000"/>
                  <a:gd name="connsiteY153" fmla="*/ 5767917 h 7799917"/>
                  <a:gd name="connsiteX154" fmla="*/ 6487583 w 8001000"/>
                  <a:gd name="connsiteY154" fmla="*/ 5736167 h 7799917"/>
                  <a:gd name="connsiteX155" fmla="*/ 6445250 w 8001000"/>
                  <a:gd name="connsiteY155" fmla="*/ 5820834 h 7799917"/>
                  <a:gd name="connsiteX156" fmla="*/ 6445250 w 8001000"/>
                  <a:gd name="connsiteY156" fmla="*/ 5863167 h 7799917"/>
                  <a:gd name="connsiteX157" fmla="*/ 6529916 w 8001000"/>
                  <a:gd name="connsiteY157" fmla="*/ 5799667 h 7799917"/>
                  <a:gd name="connsiteX158" fmla="*/ 6582833 w 8001000"/>
                  <a:gd name="connsiteY158" fmla="*/ 5757334 h 7799917"/>
                  <a:gd name="connsiteX159" fmla="*/ 6656916 w 8001000"/>
                  <a:gd name="connsiteY159" fmla="*/ 5736167 h 7799917"/>
                  <a:gd name="connsiteX160" fmla="*/ 6773333 w 8001000"/>
                  <a:gd name="connsiteY160" fmla="*/ 5736167 h 7799917"/>
                  <a:gd name="connsiteX161" fmla="*/ 6879166 w 8001000"/>
                  <a:gd name="connsiteY161" fmla="*/ 5693834 h 7799917"/>
                  <a:gd name="connsiteX162" fmla="*/ 6974416 w 8001000"/>
                  <a:gd name="connsiteY162" fmla="*/ 5598584 h 7799917"/>
                  <a:gd name="connsiteX163" fmla="*/ 7016750 w 8001000"/>
                  <a:gd name="connsiteY163" fmla="*/ 5513917 h 7799917"/>
                  <a:gd name="connsiteX164" fmla="*/ 6974416 w 8001000"/>
                  <a:gd name="connsiteY164" fmla="*/ 5513917 h 7799917"/>
                  <a:gd name="connsiteX165" fmla="*/ 6995583 w 8001000"/>
                  <a:gd name="connsiteY165" fmla="*/ 5482167 h 7799917"/>
                  <a:gd name="connsiteX166" fmla="*/ 7112000 w 8001000"/>
                  <a:gd name="connsiteY166" fmla="*/ 5397500 h 7799917"/>
                  <a:gd name="connsiteX167" fmla="*/ 7217833 w 8001000"/>
                  <a:gd name="connsiteY167" fmla="*/ 5344584 h 7799917"/>
                  <a:gd name="connsiteX168" fmla="*/ 7207250 w 8001000"/>
                  <a:gd name="connsiteY168" fmla="*/ 5259917 h 7799917"/>
                  <a:gd name="connsiteX169" fmla="*/ 7175500 w 8001000"/>
                  <a:gd name="connsiteY169" fmla="*/ 5164667 h 7799917"/>
                  <a:gd name="connsiteX170" fmla="*/ 7143750 w 8001000"/>
                  <a:gd name="connsiteY170" fmla="*/ 5090584 h 7799917"/>
                  <a:gd name="connsiteX171" fmla="*/ 7080250 w 8001000"/>
                  <a:gd name="connsiteY171" fmla="*/ 5027084 h 7799917"/>
                  <a:gd name="connsiteX172" fmla="*/ 7090833 w 8001000"/>
                  <a:gd name="connsiteY172" fmla="*/ 4974167 h 7799917"/>
                  <a:gd name="connsiteX173" fmla="*/ 7143750 w 8001000"/>
                  <a:gd name="connsiteY173" fmla="*/ 4963584 h 7799917"/>
                  <a:gd name="connsiteX174" fmla="*/ 7186083 w 8001000"/>
                  <a:gd name="connsiteY174" fmla="*/ 5037667 h 7799917"/>
                  <a:gd name="connsiteX175" fmla="*/ 7239000 w 8001000"/>
                  <a:gd name="connsiteY175" fmla="*/ 5069417 h 7799917"/>
                  <a:gd name="connsiteX176" fmla="*/ 7260166 w 8001000"/>
                  <a:gd name="connsiteY176" fmla="*/ 5005917 h 7799917"/>
                  <a:gd name="connsiteX177" fmla="*/ 7355416 w 8001000"/>
                  <a:gd name="connsiteY177" fmla="*/ 4974167 h 7799917"/>
                  <a:gd name="connsiteX178" fmla="*/ 7397750 w 8001000"/>
                  <a:gd name="connsiteY178" fmla="*/ 4984750 h 7799917"/>
                  <a:gd name="connsiteX179" fmla="*/ 7397750 w 8001000"/>
                  <a:gd name="connsiteY179" fmla="*/ 4984750 h 7799917"/>
                  <a:gd name="connsiteX180" fmla="*/ 7429500 w 8001000"/>
                  <a:gd name="connsiteY180" fmla="*/ 5111750 h 7799917"/>
                  <a:gd name="connsiteX181" fmla="*/ 7397750 w 8001000"/>
                  <a:gd name="connsiteY181" fmla="*/ 5175250 h 7799917"/>
                  <a:gd name="connsiteX182" fmla="*/ 7397750 w 8001000"/>
                  <a:gd name="connsiteY182" fmla="*/ 5175250 h 7799917"/>
                  <a:gd name="connsiteX183" fmla="*/ 7482416 w 8001000"/>
                  <a:gd name="connsiteY183" fmla="*/ 5154084 h 7799917"/>
                  <a:gd name="connsiteX184" fmla="*/ 7535333 w 8001000"/>
                  <a:gd name="connsiteY184" fmla="*/ 5164667 h 7799917"/>
                  <a:gd name="connsiteX185" fmla="*/ 7630583 w 8001000"/>
                  <a:gd name="connsiteY185" fmla="*/ 5143500 h 7799917"/>
                  <a:gd name="connsiteX186" fmla="*/ 7694083 w 8001000"/>
                  <a:gd name="connsiteY186" fmla="*/ 5069417 h 7799917"/>
                  <a:gd name="connsiteX187" fmla="*/ 7694083 w 8001000"/>
                  <a:gd name="connsiteY187" fmla="*/ 5069417 h 7799917"/>
                  <a:gd name="connsiteX188" fmla="*/ 7831666 w 8001000"/>
                  <a:gd name="connsiteY188" fmla="*/ 5080000 h 7799917"/>
                  <a:gd name="connsiteX189" fmla="*/ 7905750 w 8001000"/>
                  <a:gd name="connsiteY189" fmla="*/ 5069417 h 7799917"/>
                  <a:gd name="connsiteX190" fmla="*/ 7821083 w 8001000"/>
                  <a:gd name="connsiteY190" fmla="*/ 5005917 h 7799917"/>
                  <a:gd name="connsiteX191" fmla="*/ 7768166 w 8001000"/>
                  <a:gd name="connsiteY191" fmla="*/ 4942417 h 7799917"/>
                  <a:gd name="connsiteX192" fmla="*/ 7831666 w 8001000"/>
                  <a:gd name="connsiteY192" fmla="*/ 4868334 h 7799917"/>
                  <a:gd name="connsiteX193" fmla="*/ 7884583 w 8001000"/>
                  <a:gd name="connsiteY193" fmla="*/ 4804834 h 7799917"/>
                  <a:gd name="connsiteX194" fmla="*/ 7895166 w 8001000"/>
                  <a:gd name="connsiteY194" fmla="*/ 4699000 h 7799917"/>
                  <a:gd name="connsiteX195" fmla="*/ 7874000 w 8001000"/>
                  <a:gd name="connsiteY195" fmla="*/ 4624917 h 7799917"/>
                  <a:gd name="connsiteX196" fmla="*/ 7863416 w 8001000"/>
                  <a:gd name="connsiteY196" fmla="*/ 4603750 h 7799917"/>
                  <a:gd name="connsiteX197" fmla="*/ 7884583 w 8001000"/>
                  <a:gd name="connsiteY197" fmla="*/ 4519084 h 7799917"/>
                  <a:gd name="connsiteX198" fmla="*/ 7884583 w 8001000"/>
                  <a:gd name="connsiteY198" fmla="*/ 4455584 h 7799917"/>
                  <a:gd name="connsiteX199" fmla="*/ 7842250 w 8001000"/>
                  <a:gd name="connsiteY199" fmla="*/ 4413250 h 7799917"/>
                  <a:gd name="connsiteX200" fmla="*/ 7948083 w 8001000"/>
                  <a:gd name="connsiteY200" fmla="*/ 4318000 h 7799917"/>
                  <a:gd name="connsiteX201" fmla="*/ 8001000 w 8001000"/>
                  <a:gd name="connsiteY201" fmla="*/ 4233334 h 7799917"/>
                  <a:gd name="connsiteX202" fmla="*/ 7979833 w 8001000"/>
                  <a:gd name="connsiteY202" fmla="*/ 4095750 h 7799917"/>
                  <a:gd name="connsiteX203" fmla="*/ 7958666 w 8001000"/>
                  <a:gd name="connsiteY203" fmla="*/ 4011084 h 7799917"/>
                  <a:gd name="connsiteX204" fmla="*/ 7958666 w 8001000"/>
                  <a:gd name="connsiteY204" fmla="*/ 3947584 h 7799917"/>
                  <a:gd name="connsiteX205" fmla="*/ 7895166 w 8001000"/>
                  <a:gd name="connsiteY205" fmla="*/ 3873500 h 7799917"/>
                  <a:gd name="connsiteX206" fmla="*/ 7852833 w 8001000"/>
                  <a:gd name="connsiteY206" fmla="*/ 3810000 h 7799917"/>
                  <a:gd name="connsiteX207" fmla="*/ 7768166 w 8001000"/>
                  <a:gd name="connsiteY207" fmla="*/ 3725334 h 7799917"/>
                  <a:gd name="connsiteX208" fmla="*/ 7778750 w 8001000"/>
                  <a:gd name="connsiteY208" fmla="*/ 3630084 h 7799917"/>
                  <a:gd name="connsiteX209" fmla="*/ 7810500 w 8001000"/>
                  <a:gd name="connsiteY209" fmla="*/ 3577167 h 7799917"/>
                  <a:gd name="connsiteX210" fmla="*/ 7715250 w 8001000"/>
                  <a:gd name="connsiteY210" fmla="*/ 3513667 h 7799917"/>
                  <a:gd name="connsiteX211" fmla="*/ 7672916 w 8001000"/>
                  <a:gd name="connsiteY211" fmla="*/ 3429000 h 7799917"/>
                  <a:gd name="connsiteX212" fmla="*/ 7651750 w 8001000"/>
                  <a:gd name="connsiteY212" fmla="*/ 3227917 h 7799917"/>
                  <a:gd name="connsiteX213" fmla="*/ 7651750 w 8001000"/>
                  <a:gd name="connsiteY213" fmla="*/ 3069167 h 7799917"/>
                  <a:gd name="connsiteX214" fmla="*/ 7672916 w 8001000"/>
                  <a:gd name="connsiteY214" fmla="*/ 2963334 h 7799917"/>
                  <a:gd name="connsiteX215" fmla="*/ 7620000 w 8001000"/>
                  <a:gd name="connsiteY215" fmla="*/ 2783417 h 7799917"/>
                  <a:gd name="connsiteX216" fmla="*/ 7641166 w 8001000"/>
                  <a:gd name="connsiteY216" fmla="*/ 2656417 h 7799917"/>
                  <a:gd name="connsiteX217" fmla="*/ 7651750 w 8001000"/>
                  <a:gd name="connsiteY217" fmla="*/ 2614084 h 7799917"/>
                  <a:gd name="connsiteX218" fmla="*/ 7715250 w 8001000"/>
                  <a:gd name="connsiteY218" fmla="*/ 2550584 h 7799917"/>
                  <a:gd name="connsiteX219" fmla="*/ 7715250 w 8001000"/>
                  <a:gd name="connsiteY219" fmla="*/ 2550584 h 7799917"/>
                  <a:gd name="connsiteX220" fmla="*/ 7704666 w 8001000"/>
                  <a:gd name="connsiteY220" fmla="*/ 2338917 h 7799917"/>
                  <a:gd name="connsiteX221" fmla="*/ 7715250 w 8001000"/>
                  <a:gd name="connsiteY221" fmla="*/ 2254250 h 7799917"/>
                  <a:gd name="connsiteX222" fmla="*/ 7620000 w 8001000"/>
                  <a:gd name="connsiteY222" fmla="*/ 2254250 h 7799917"/>
                  <a:gd name="connsiteX223" fmla="*/ 7493000 w 8001000"/>
                  <a:gd name="connsiteY223" fmla="*/ 2275417 h 7799917"/>
                  <a:gd name="connsiteX224" fmla="*/ 7334250 w 8001000"/>
                  <a:gd name="connsiteY224" fmla="*/ 2180167 h 7799917"/>
                  <a:gd name="connsiteX225" fmla="*/ 7239000 w 8001000"/>
                  <a:gd name="connsiteY225" fmla="*/ 2169584 h 7799917"/>
                  <a:gd name="connsiteX226" fmla="*/ 7164916 w 8001000"/>
                  <a:gd name="connsiteY226" fmla="*/ 2095500 h 7799917"/>
                  <a:gd name="connsiteX227" fmla="*/ 7112000 w 8001000"/>
                  <a:gd name="connsiteY227" fmla="*/ 2042584 h 7799917"/>
                  <a:gd name="connsiteX228" fmla="*/ 7027333 w 8001000"/>
                  <a:gd name="connsiteY228" fmla="*/ 2000250 h 7799917"/>
                  <a:gd name="connsiteX229" fmla="*/ 6963833 w 8001000"/>
                  <a:gd name="connsiteY229" fmla="*/ 2063750 h 7799917"/>
                  <a:gd name="connsiteX230" fmla="*/ 6910916 w 8001000"/>
                  <a:gd name="connsiteY230" fmla="*/ 2084917 h 7799917"/>
                  <a:gd name="connsiteX231" fmla="*/ 6826250 w 8001000"/>
                  <a:gd name="connsiteY231" fmla="*/ 2074334 h 7799917"/>
                  <a:gd name="connsiteX232" fmla="*/ 6773333 w 8001000"/>
                  <a:gd name="connsiteY232" fmla="*/ 2042584 h 7799917"/>
                  <a:gd name="connsiteX233" fmla="*/ 6688666 w 8001000"/>
                  <a:gd name="connsiteY233" fmla="*/ 2095500 h 7799917"/>
                  <a:gd name="connsiteX234" fmla="*/ 6646333 w 8001000"/>
                  <a:gd name="connsiteY234" fmla="*/ 2106084 h 7799917"/>
                  <a:gd name="connsiteX235" fmla="*/ 6582833 w 8001000"/>
                  <a:gd name="connsiteY235" fmla="*/ 2053167 h 7799917"/>
                  <a:gd name="connsiteX236" fmla="*/ 6529916 w 8001000"/>
                  <a:gd name="connsiteY236" fmla="*/ 2095500 h 7799917"/>
                  <a:gd name="connsiteX237" fmla="*/ 6529916 w 8001000"/>
                  <a:gd name="connsiteY237" fmla="*/ 2095500 h 7799917"/>
                  <a:gd name="connsiteX238" fmla="*/ 6424083 w 8001000"/>
                  <a:gd name="connsiteY238" fmla="*/ 2169584 h 7799917"/>
                  <a:gd name="connsiteX239" fmla="*/ 6381750 w 8001000"/>
                  <a:gd name="connsiteY239" fmla="*/ 2211917 h 7799917"/>
                  <a:gd name="connsiteX240" fmla="*/ 6286500 w 8001000"/>
                  <a:gd name="connsiteY240" fmla="*/ 2169584 h 7799917"/>
                  <a:gd name="connsiteX241" fmla="*/ 6223000 w 8001000"/>
                  <a:gd name="connsiteY241" fmla="*/ 2137834 h 7799917"/>
                  <a:gd name="connsiteX242" fmla="*/ 6148916 w 8001000"/>
                  <a:gd name="connsiteY242" fmla="*/ 2042584 h 7799917"/>
                  <a:gd name="connsiteX243" fmla="*/ 6085416 w 8001000"/>
                  <a:gd name="connsiteY243" fmla="*/ 2084917 h 7799917"/>
                  <a:gd name="connsiteX244" fmla="*/ 6032500 w 8001000"/>
                  <a:gd name="connsiteY244" fmla="*/ 2042584 h 7799917"/>
                  <a:gd name="connsiteX245" fmla="*/ 5969000 w 8001000"/>
                  <a:gd name="connsiteY245" fmla="*/ 1989667 h 7799917"/>
                  <a:gd name="connsiteX246" fmla="*/ 5947833 w 8001000"/>
                  <a:gd name="connsiteY246" fmla="*/ 2074334 h 7799917"/>
                  <a:gd name="connsiteX247" fmla="*/ 5926666 w 8001000"/>
                  <a:gd name="connsiteY247" fmla="*/ 2148417 h 7799917"/>
                  <a:gd name="connsiteX248" fmla="*/ 5894916 w 8001000"/>
                  <a:gd name="connsiteY248" fmla="*/ 2201334 h 7799917"/>
                  <a:gd name="connsiteX249" fmla="*/ 5810250 w 8001000"/>
                  <a:gd name="connsiteY249" fmla="*/ 2137834 h 7799917"/>
                  <a:gd name="connsiteX250" fmla="*/ 5757333 w 8001000"/>
                  <a:gd name="connsiteY250" fmla="*/ 2063750 h 7799917"/>
                  <a:gd name="connsiteX251" fmla="*/ 5683250 w 8001000"/>
                  <a:gd name="connsiteY251" fmla="*/ 2063750 h 7799917"/>
                  <a:gd name="connsiteX252" fmla="*/ 5323416 w 8001000"/>
                  <a:gd name="connsiteY252" fmla="*/ 1936750 h 7799917"/>
                  <a:gd name="connsiteX253" fmla="*/ 5249333 w 8001000"/>
                  <a:gd name="connsiteY253" fmla="*/ 1852084 h 7799917"/>
                  <a:gd name="connsiteX254" fmla="*/ 5058833 w 8001000"/>
                  <a:gd name="connsiteY254" fmla="*/ 1905000 h 7799917"/>
                  <a:gd name="connsiteX255" fmla="*/ 4857750 w 8001000"/>
                  <a:gd name="connsiteY255" fmla="*/ 1799167 h 7799917"/>
                  <a:gd name="connsiteX256" fmla="*/ 4656666 w 8001000"/>
                  <a:gd name="connsiteY256" fmla="*/ 1767417 h 7799917"/>
                  <a:gd name="connsiteX257" fmla="*/ 4582583 w 8001000"/>
                  <a:gd name="connsiteY257" fmla="*/ 1651000 h 7799917"/>
                  <a:gd name="connsiteX258" fmla="*/ 4413250 w 8001000"/>
                  <a:gd name="connsiteY258" fmla="*/ 1682750 h 7799917"/>
                  <a:gd name="connsiteX259" fmla="*/ 4339166 w 8001000"/>
                  <a:gd name="connsiteY259" fmla="*/ 1608667 h 7799917"/>
                  <a:gd name="connsiteX260" fmla="*/ 4212166 w 8001000"/>
                  <a:gd name="connsiteY260" fmla="*/ 1598084 h 7799917"/>
                  <a:gd name="connsiteX261" fmla="*/ 4138083 w 8001000"/>
                  <a:gd name="connsiteY261" fmla="*/ 1502834 h 7799917"/>
                  <a:gd name="connsiteX262" fmla="*/ 4159250 w 8001000"/>
                  <a:gd name="connsiteY262" fmla="*/ 1037167 h 7799917"/>
                  <a:gd name="connsiteX263" fmla="*/ 4191000 w 8001000"/>
                  <a:gd name="connsiteY263" fmla="*/ 116417 h 7799917"/>
                  <a:gd name="connsiteX264" fmla="*/ 2487083 w 8001000"/>
                  <a:gd name="connsiteY264" fmla="*/ 0 h 7799917"/>
                  <a:gd name="connsiteX0" fmla="*/ 2487083 w 8001000"/>
                  <a:gd name="connsiteY0" fmla="*/ 0 h 7799917"/>
                  <a:gd name="connsiteX1" fmla="*/ 2222500 w 8001000"/>
                  <a:gd name="connsiteY1" fmla="*/ 3249084 h 7799917"/>
                  <a:gd name="connsiteX2" fmla="*/ 2190750 w 8001000"/>
                  <a:gd name="connsiteY2" fmla="*/ 3280834 h 7799917"/>
                  <a:gd name="connsiteX3" fmla="*/ 0 w 8001000"/>
                  <a:gd name="connsiteY3" fmla="*/ 3090334 h 7799917"/>
                  <a:gd name="connsiteX4" fmla="*/ 31750 w 8001000"/>
                  <a:gd name="connsiteY4" fmla="*/ 3206750 h 7799917"/>
                  <a:gd name="connsiteX5" fmla="*/ 148166 w 8001000"/>
                  <a:gd name="connsiteY5" fmla="*/ 3227917 h 7799917"/>
                  <a:gd name="connsiteX6" fmla="*/ 201083 w 8001000"/>
                  <a:gd name="connsiteY6" fmla="*/ 3323167 h 7799917"/>
                  <a:gd name="connsiteX7" fmla="*/ 222250 w 8001000"/>
                  <a:gd name="connsiteY7" fmla="*/ 3397250 h 7799917"/>
                  <a:gd name="connsiteX8" fmla="*/ 243416 w 8001000"/>
                  <a:gd name="connsiteY8" fmla="*/ 3450167 h 7799917"/>
                  <a:gd name="connsiteX9" fmla="*/ 243416 w 8001000"/>
                  <a:gd name="connsiteY9" fmla="*/ 3450167 h 7799917"/>
                  <a:gd name="connsiteX10" fmla="*/ 359833 w 8001000"/>
                  <a:gd name="connsiteY10" fmla="*/ 3460750 h 7799917"/>
                  <a:gd name="connsiteX11" fmla="*/ 433916 w 8001000"/>
                  <a:gd name="connsiteY11" fmla="*/ 3587750 h 7799917"/>
                  <a:gd name="connsiteX12" fmla="*/ 433916 w 8001000"/>
                  <a:gd name="connsiteY12" fmla="*/ 3587750 h 7799917"/>
                  <a:gd name="connsiteX13" fmla="*/ 539750 w 8001000"/>
                  <a:gd name="connsiteY13" fmla="*/ 3725334 h 7799917"/>
                  <a:gd name="connsiteX14" fmla="*/ 603250 w 8001000"/>
                  <a:gd name="connsiteY14" fmla="*/ 3757084 h 7799917"/>
                  <a:gd name="connsiteX15" fmla="*/ 666750 w 8001000"/>
                  <a:gd name="connsiteY15" fmla="*/ 3905250 h 7799917"/>
                  <a:gd name="connsiteX16" fmla="*/ 751416 w 8001000"/>
                  <a:gd name="connsiteY16" fmla="*/ 3947584 h 7799917"/>
                  <a:gd name="connsiteX17" fmla="*/ 804333 w 8001000"/>
                  <a:gd name="connsiteY17" fmla="*/ 3989917 h 7799917"/>
                  <a:gd name="connsiteX18" fmla="*/ 963083 w 8001000"/>
                  <a:gd name="connsiteY18" fmla="*/ 4138084 h 7799917"/>
                  <a:gd name="connsiteX19" fmla="*/ 1005416 w 8001000"/>
                  <a:gd name="connsiteY19" fmla="*/ 4191000 h 7799917"/>
                  <a:gd name="connsiteX20" fmla="*/ 1005416 w 8001000"/>
                  <a:gd name="connsiteY20" fmla="*/ 4275667 h 7799917"/>
                  <a:gd name="connsiteX21" fmla="*/ 1005416 w 8001000"/>
                  <a:gd name="connsiteY21" fmla="*/ 4349750 h 7799917"/>
                  <a:gd name="connsiteX22" fmla="*/ 1068916 w 8001000"/>
                  <a:gd name="connsiteY22" fmla="*/ 4413250 h 7799917"/>
                  <a:gd name="connsiteX23" fmla="*/ 1079500 w 8001000"/>
                  <a:gd name="connsiteY23" fmla="*/ 4529667 h 7799917"/>
                  <a:gd name="connsiteX24" fmla="*/ 1090083 w 8001000"/>
                  <a:gd name="connsiteY24" fmla="*/ 4656667 h 7799917"/>
                  <a:gd name="connsiteX25" fmla="*/ 1100666 w 8001000"/>
                  <a:gd name="connsiteY25" fmla="*/ 4762500 h 7799917"/>
                  <a:gd name="connsiteX26" fmla="*/ 1195916 w 8001000"/>
                  <a:gd name="connsiteY26" fmla="*/ 4857750 h 7799917"/>
                  <a:gd name="connsiteX27" fmla="*/ 1322916 w 8001000"/>
                  <a:gd name="connsiteY27" fmla="*/ 5016500 h 7799917"/>
                  <a:gd name="connsiteX28" fmla="*/ 1471083 w 8001000"/>
                  <a:gd name="connsiteY28" fmla="*/ 5132917 h 7799917"/>
                  <a:gd name="connsiteX29" fmla="*/ 1640416 w 8001000"/>
                  <a:gd name="connsiteY29" fmla="*/ 5164667 h 7799917"/>
                  <a:gd name="connsiteX30" fmla="*/ 1703916 w 8001000"/>
                  <a:gd name="connsiteY30" fmla="*/ 5259917 h 7799917"/>
                  <a:gd name="connsiteX31" fmla="*/ 1820333 w 8001000"/>
                  <a:gd name="connsiteY31" fmla="*/ 5281084 h 7799917"/>
                  <a:gd name="connsiteX32" fmla="*/ 1905000 w 8001000"/>
                  <a:gd name="connsiteY32" fmla="*/ 5386917 h 7799917"/>
                  <a:gd name="connsiteX33" fmla="*/ 2000250 w 8001000"/>
                  <a:gd name="connsiteY33" fmla="*/ 5344584 h 7799917"/>
                  <a:gd name="connsiteX34" fmla="*/ 2095500 w 8001000"/>
                  <a:gd name="connsiteY34" fmla="*/ 5270500 h 7799917"/>
                  <a:gd name="connsiteX35" fmla="*/ 2159000 w 8001000"/>
                  <a:gd name="connsiteY35" fmla="*/ 5217584 h 7799917"/>
                  <a:gd name="connsiteX36" fmla="*/ 2169583 w 8001000"/>
                  <a:gd name="connsiteY36" fmla="*/ 5101167 h 7799917"/>
                  <a:gd name="connsiteX37" fmla="*/ 2201333 w 8001000"/>
                  <a:gd name="connsiteY37" fmla="*/ 4984750 h 7799917"/>
                  <a:gd name="connsiteX38" fmla="*/ 2275416 w 8001000"/>
                  <a:gd name="connsiteY38" fmla="*/ 4910667 h 7799917"/>
                  <a:gd name="connsiteX39" fmla="*/ 2338916 w 8001000"/>
                  <a:gd name="connsiteY39" fmla="*/ 4857750 h 7799917"/>
                  <a:gd name="connsiteX40" fmla="*/ 2455333 w 8001000"/>
                  <a:gd name="connsiteY40" fmla="*/ 4857750 h 7799917"/>
                  <a:gd name="connsiteX41" fmla="*/ 2508250 w 8001000"/>
                  <a:gd name="connsiteY41" fmla="*/ 4794250 h 7799917"/>
                  <a:gd name="connsiteX42" fmla="*/ 2603500 w 8001000"/>
                  <a:gd name="connsiteY42" fmla="*/ 4804834 h 7799917"/>
                  <a:gd name="connsiteX43" fmla="*/ 2688166 w 8001000"/>
                  <a:gd name="connsiteY43" fmla="*/ 4878917 h 7799917"/>
                  <a:gd name="connsiteX44" fmla="*/ 2772833 w 8001000"/>
                  <a:gd name="connsiteY44" fmla="*/ 4847167 h 7799917"/>
                  <a:gd name="connsiteX45" fmla="*/ 2846916 w 8001000"/>
                  <a:gd name="connsiteY45" fmla="*/ 4878917 h 7799917"/>
                  <a:gd name="connsiteX46" fmla="*/ 2942166 w 8001000"/>
                  <a:gd name="connsiteY46" fmla="*/ 4878917 h 7799917"/>
                  <a:gd name="connsiteX47" fmla="*/ 3100916 w 8001000"/>
                  <a:gd name="connsiteY47" fmla="*/ 4878917 h 7799917"/>
                  <a:gd name="connsiteX48" fmla="*/ 3227916 w 8001000"/>
                  <a:gd name="connsiteY48" fmla="*/ 5016500 h 7799917"/>
                  <a:gd name="connsiteX49" fmla="*/ 3259666 w 8001000"/>
                  <a:gd name="connsiteY49" fmla="*/ 5048250 h 7799917"/>
                  <a:gd name="connsiteX50" fmla="*/ 3312583 w 8001000"/>
                  <a:gd name="connsiteY50" fmla="*/ 5122334 h 7799917"/>
                  <a:gd name="connsiteX51" fmla="*/ 3429000 w 8001000"/>
                  <a:gd name="connsiteY51" fmla="*/ 5207000 h 7799917"/>
                  <a:gd name="connsiteX52" fmla="*/ 3492500 w 8001000"/>
                  <a:gd name="connsiteY52" fmla="*/ 5334000 h 7799917"/>
                  <a:gd name="connsiteX53" fmla="*/ 3492500 w 8001000"/>
                  <a:gd name="connsiteY53" fmla="*/ 5334000 h 7799917"/>
                  <a:gd name="connsiteX54" fmla="*/ 3598333 w 8001000"/>
                  <a:gd name="connsiteY54" fmla="*/ 5429250 h 7799917"/>
                  <a:gd name="connsiteX55" fmla="*/ 3598333 w 8001000"/>
                  <a:gd name="connsiteY55" fmla="*/ 5503334 h 7799917"/>
                  <a:gd name="connsiteX56" fmla="*/ 3598333 w 8001000"/>
                  <a:gd name="connsiteY56" fmla="*/ 5577417 h 7799917"/>
                  <a:gd name="connsiteX57" fmla="*/ 3704166 w 8001000"/>
                  <a:gd name="connsiteY57" fmla="*/ 5715000 h 7799917"/>
                  <a:gd name="connsiteX58" fmla="*/ 3683000 w 8001000"/>
                  <a:gd name="connsiteY58" fmla="*/ 5757334 h 7799917"/>
                  <a:gd name="connsiteX59" fmla="*/ 3746500 w 8001000"/>
                  <a:gd name="connsiteY59" fmla="*/ 5820834 h 7799917"/>
                  <a:gd name="connsiteX60" fmla="*/ 3778250 w 8001000"/>
                  <a:gd name="connsiteY60" fmla="*/ 5873750 h 7799917"/>
                  <a:gd name="connsiteX61" fmla="*/ 3757083 w 8001000"/>
                  <a:gd name="connsiteY61" fmla="*/ 5958417 h 7799917"/>
                  <a:gd name="connsiteX62" fmla="*/ 3778250 w 8001000"/>
                  <a:gd name="connsiteY62" fmla="*/ 6000750 h 7799917"/>
                  <a:gd name="connsiteX63" fmla="*/ 3852333 w 8001000"/>
                  <a:gd name="connsiteY63" fmla="*/ 6074834 h 7799917"/>
                  <a:gd name="connsiteX64" fmla="*/ 3915833 w 8001000"/>
                  <a:gd name="connsiteY64" fmla="*/ 6096000 h 7799917"/>
                  <a:gd name="connsiteX65" fmla="*/ 3989916 w 8001000"/>
                  <a:gd name="connsiteY65" fmla="*/ 6286500 h 7799917"/>
                  <a:gd name="connsiteX66" fmla="*/ 4085166 w 8001000"/>
                  <a:gd name="connsiteY66" fmla="*/ 6350000 h 7799917"/>
                  <a:gd name="connsiteX67" fmla="*/ 4116916 w 8001000"/>
                  <a:gd name="connsiteY67" fmla="*/ 6477000 h 7799917"/>
                  <a:gd name="connsiteX68" fmla="*/ 4222750 w 8001000"/>
                  <a:gd name="connsiteY68" fmla="*/ 6508750 h 7799917"/>
                  <a:gd name="connsiteX69" fmla="*/ 4296833 w 8001000"/>
                  <a:gd name="connsiteY69" fmla="*/ 6614584 h 7799917"/>
                  <a:gd name="connsiteX70" fmla="*/ 4296833 w 8001000"/>
                  <a:gd name="connsiteY70" fmla="*/ 6720417 h 7799917"/>
                  <a:gd name="connsiteX71" fmla="*/ 4296833 w 8001000"/>
                  <a:gd name="connsiteY71" fmla="*/ 6720417 h 7799917"/>
                  <a:gd name="connsiteX72" fmla="*/ 4339166 w 8001000"/>
                  <a:gd name="connsiteY72" fmla="*/ 6794500 h 7799917"/>
                  <a:gd name="connsiteX73" fmla="*/ 4318000 w 8001000"/>
                  <a:gd name="connsiteY73" fmla="*/ 6868584 h 7799917"/>
                  <a:gd name="connsiteX74" fmla="*/ 4307416 w 8001000"/>
                  <a:gd name="connsiteY74" fmla="*/ 6942667 h 7799917"/>
                  <a:gd name="connsiteX75" fmla="*/ 4370916 w 8001000"/>
                  <a:gd name="connsiteY75" fmla="*/ 7027334 h 7799917"/>
                  <a:gd name="connsiteX76" fmla="*/ 4445000 w 8001000"/>
                  <a:gd name="connsiteY76" fmla="*/ 7080250 h 7799917"/>
                  <a:gd name="connsiteX77" fmla="*/ 4476750 w 8001000"/>
                  <a:gd name="connsiteY77" fmla="*/ 7207250 h 7799917"/>
                  <a:gd name="connsiteX78" fmla="*/ 4476750 w 8001000"/>
                  <a:gd name="connsiteY78" fmla="*/ 7291917 h 7799917"/>
                  <a:gd name="connsiteX79" fmla="*/ 4550833 w 8001000"/>
                  <a:gd name="connsiteY79" fmla="*/ 7366000 h 7799917"/>
                  <a:gd name="connsiteX80" fmla="*/ 4550833 w 8001000"/>
                  <a:gd name="connsiteY80" fmla="*/ 7366000 h 7799917"/>
                  <a:gd name="connsiteX81" fmla="*/ 4550833 w 8001000"/>
                  <a:gd name="connsiteY81" fmla="*/ 7366000 h 7799917"/>
                  <a:gd name="connsiteX82" fmla="*/ 4699000 w 8001000"/>
                  <a:gd name="connsiteY82" fmla="*/ 7418917 h 7799917"/>
                  <a:gd name="connsiteX83" fmla="*/ 4762500 w 8001000"/>
                  <a:gd name="connsiteY83" fmla="*/ 7514167 h 7799917"/>
                  <a:gd name="connsiteX84" fmla="*/ 4868333 w 8001000"/>
                  <a:gd name="connsiteY84" fmla="*/ 7524750 h 7799917"/>
                  <a:gd name="connsiteX85" fmla="*/ 4953000 w 8001000"/>
                  <a:gd name="connsiteY85" fmla="*/ 7545917 h 7799917"/>
                  <a:gd name="connsiteX86" fmla="*/ 5037666 w 8001000"/>
                  <a:gd name="connsiteY86" fmla="*/ 7641167 h 7799917"/>
                  <a:gd name="connsiteX87" fmla="*/ 5164666 w 8001000"/>
                  <a:gd name="connsiteY87" fmla="*/ 7694084 h 7799917"/>
                  <a:gd name="connsiteX88" fmla="*/ 5207000 w 8001000"/>
                  <a:gd name="connsiteY88" fmla="*/ 7641167 h 7799917"/>
                  <a:gd name="connsiteX89" fmla="*/ 5291666 w 8001000"/>
                  <a:gd name="connsiteY89" fmla="*/ 7641167 h 7799917"/>
                  <a:gd name="connsiteX90" fmla="*/ 5376333 w 8001000"/>
                  <a:gd name="connsiteY90" fmla="*/ 7672917 h 7799917"/>
                  <a:gd name="connsiteX91" fmla="*/ 5461000 w 8001000"/>
                  <a:gd name="connsiteY91" fmla="*/ 7704667 h 7799917"/>
                  <a:gd name="connsiteX92" fmla="*/ 5461000 w 8001000"/>
                  <a:gd name="connsiteY92" fmla="*/ 7704667 h 7799917"/>
                  <a:gd name="connsiteX93" fmla="*/ 5598583 w 8001000"/>
                  <a:gd name="connsiteY93" fmla="*/ 7799917 h 7799917"/>
                  <a:gd name="connsiteX94" fmla="*/ 5640916 w 8001000"/>
                  <a:gd name="connsiteY94" fmla="*/ 7747000 h 7799917"/>
                  <a:gd name="connsiteX95" fmla="*/ 5683250 w 8001000"/>
                  <a:gd name="connsiteY95" fmla="*/ 7683500 h 7799917"/>
                  <a:gd name="connsiteX96" fmla="*/ 5630333 w 8001000"/>
                  <a:gd name="connsiteY96" fmla="*/ 7588250 h 7799917"/>
                  <a:gd name="connsiteX97" fmla="*/ 5588000 w 8001000"/>
                  <a:gd name="connsiteY97" fmla="*/ 7514167 h 7799917"/>
                  <a:gd name="connsiteX98" fmla="*/ 5513916 w 8001000"/>
                  <a:gd name="connsiteY98" fmla="*/ 7461250 h 7799917"/>
                  <a:gd name="connsiteX99" fmla="*/ 5566833 w 8001000"/>
                  <a:gd name="connsiteY99" fmla="*/ 7313084 h 7799917"/>
                  <a:gd name="connsiteX100" fmla="*/ 5535083 w 8001000"/>
                  <a:gd name="connsiteY100" fmla="*/ 7196667 h 7799917"/>
                  <a:gd name="connsiteX101" fmla="*/ 5482166 w 8001000"/>
                  <a:gd name="connsiteY101" fmla="*/ 7080250 h 7799917"/>
                  <a:gd name="connsiteX102" fmla="*/ 5513916 w 8001000"/>
                  <a:gd name="connsiteY102" fmla="*/ 6985000 h 7799917"/>
                  <a:gd name="connsiteX103" fmla="*/ 5566833 w 8001000"/>
                  <a:gd name="connsiteY103" fmla="*/ 6953250 h 7799917"/>
                  <a:gd name="connsiteX104" fmla="*/ 5535083 w 8001000"/>
                  <a:gd name="connsiteY104" fmla="*/ 6868584 h 7799917"/>
                  <a:gd name="connsiteX105" fmla="*/ 5439833 w 8001000"/>
                  <a:gd name="connsiteY105" fmla="*/ 6858000 h 7799917"/>
                  <a:gd name="connsiteX106" fmla="*/ 5355166 w 8001000"/>
                  <a:gd name="connsiteY106" fmla="*/ 6858000 h 7799917"/>
                  <a:gd name="connsiteX107" fmla="*/ 5376333 w 8001000"/>
                  <a:gd name="connsiteY107" fmla="*/ 6773334 h 7799917"/>
                  <a:gd name="connsiteX108" fmla="*/ 5376333 w 8001000"/>
                  <a:gd name="connsiteY108" fmla="*/ 6709834 h 7799917"/>
                  <a:gd name="connsiteX109" fmla="*/ 5334000 w 8001000"/>
                  <a:gd name="connsiteY109" fmla="*/ 6656917 h 7799917"/>
                  <a:gd name="connsiteX110" fmla="*/ 5386916 w 8001000"/>
                  <a:gd name="connsiteY110" fmla="*/ 6646334 h 7799917"/>
                  <a:gd name="connsiteX111" fmla="*/ 5471583 w 8001000"/>
                  <a:gd name="connsiteY111" fmla="*/ 6699250 h 7799917"/>
                  <a:gd name="connsiteX112" fmla="*/ 5492750 w 8001000"/>
                  <a:gd name="connsiteY112" fmla="*/ 6709834 h 7799917"/>
                  <a:gd name="connsiteX113" fmla="*/ 5492750 w 8001000"/>
                  <a:gd name="connsiteY113" fmla="*/ 6709834 h 7799917"/>
                  <a:gd name="connsiteX114" fmla="*/ 5503333 w 8001000"/>
                  <a:gd name="connsiteY114" fmla="*/ 6604000 h 7799917"/>
                  <a:gd name="connsiteX115" fmla="*/ 5566833 w 8001000"/>
                  <a:gd name="connsiteY115" fmla="*/ 6604000 h 7799917"/>
                  <a:gd name="connsiteX116" fmla="*/ 5566833 w 8001000"/>
                  <a:gd name="connsiteY116" fmla="*/ 6688667 h 7799917"/>
                  <a:gd name="connsiteX117" fmla="*/ 5566833 w 8001000"/>
                  <a:gd name="connsiteY117" fmla="*/ 6688667 h 7799917"/>
                  <a:gd name="connsiteX118" fmla="*/ 5662083 w 8001000"/>
                  <a:gd name="connsiteY118" fmla="*/ 6604000 h 7799917"/>
                  <a:gd name="connsiteX119" fmla="*/ 5651500 w 8001000"/>
                  <a:gd name="connsiteY119" fmla="*/ 6498167 h 7799917"/>
                  <a:gd name="connsiteX120" fmla="*/ 5566833 w 8001000"/>
                  <a:gd name="connsiteY120" fmla="*/ 6455834 h 7799917"/>
                  <a:gd name="connsiteX121" fmla="*/ 5492750 w 8001000"/>
                  <a:gd name="connsiteY121" fmla="*/ 6413500 h 7799917"/>
                  <a:gd name="connsiteX122" fmla="*/ 5545666 w 8001000"/>
                  <a:gd name="connsiteY122" fmla="*/ 6371167 h 7799917"/>
                  <a:gd name="connsiteX123" fmla="*/ 5683250 w 8001000"/>
                  <a:gd name="connsiteY123" fmla="*/ 6371167 h 7799917"/>
                  <a:gd name="connsiteX124" fmla="*/ 5778500 w 8001000"/>
                  <a:gd name="connsiteY124" fmla="*/ 6371167 h 7799917"/>
                  <a:gd name="connsiteX125" fmla="*/ 5799666 w 8001000"/>
                  <a:gd name="connsiteY125" fmla="*/ 6307667 h 7799917"/>
                  <a:gd name="connsiteX126" fmla="*/ 5704416 w 8001000"/>
                  <a:gd name="connsiteY126" fmla="*/ 6297084 h 7799917"/>
                  <a:gd name="connsiteX127" fmla="*/ 5704416 w 8001000"/>
                  <a:gd name="connsiteY127" fmla="*/ 6223000 h 7799917"/>
                  <a:gd name="connsiteX128" fmla="*/ 5757333 w 8001000"/>
                  <a:gd name="connsiteY128" fmla="*/ 6191250 h 7799917"/>
                  <a:gd name="connsiteX129" fmla="*/ 5820833 w 8001000"/>
                  <a:gd name="connsiteY129" fmla="*/ 6159500 h 7799917"/>
                  <a:gd name="connsiteX130" fmla="*/ 5905500 w 8001000"/>
                  <a:gd name="connsiteY130" fmla="*/ 6138334 h 7799917"/>
                  <a:gd name="connsiteX131" fmla="*/ 5969000 w 8001000"/>
                  <a:gd name="connsiteY131" fmla="*/ 6127750 h 7799917"/>
                  <a:gd name="connsiteX132" fmla="*/ 5969000 w 8001000"/>
                  <a:gd name="connsiteY132" fmla="*/ 6127750 h 7799917"/>
                  <a:gd name="connsiteX133" fmla="*/ 6053666 w 8001000"/>
                  <a:gd name="connsiteY133" fmla="*/ 6106584 h 7799917"/>
                  <a:gd name="connsiteX134" fmla="*/ 6000750 w 8001000"/>
                  <a:gd name="connsiteY134" fmla="*/ 6064250 h 7799917"/>
                  <a:gd name="connsiteX135" fmla="*/ 5969000 w 8001000"/>
                  <a:gd name="connsiteY135" fmla="*/ 6021917 h 7799917"/>
                  <a:gd name="connsiteX136" fmla="*/ 6032500 w 8001000"/>
                  <a:gd name="connsiteY136" fmla="*/ 5947834 h 7799917"/>
                  <a:gd name="connsiteX137" fmla="*/ 6096000 w 8001000"/>
                  <a:gd name="connsiteY137" fmla="*/ 5937250 h 7799917"/>
                  <a:gd name="connsiteX138" fmla="*/ 6127750 w 8001000"/>
                  <a:gd name="connsiteY138" fmla="*/ 5990167 h 7799917"/>
                  <a:gd name="connsiteX139" fmla="*/ 6127750 w 8001000"/>
                  <a:gd name="connsiteY139" fmla="*/ 5990167 h 7799917"/>
                  <a:gd name="connsiteX140" fmla="*/ 6170083 w 8001000"/>
                  <a:gd name="connsiteY140" fmla="*/ 5926667 h 7799917"/>
                  <a:gd name="connsiteX141" fmla="*/ 6148916 w 8001000"/>
                  <a:gd name="connsiteY141" fmla="*/ 5884334 h 7799917"/>
                  <a:gd name="connsiteX142" fmla="*/ 6106583 w 8001000"/>
                  <a:gd name="connsiteY142" fmla="*/ 5831417 h 7799917"/>
                  <a:gd name="connsiteX143" fmla="*/ 6117166 w 8001000"/>
                  <a:gd name="connsiteY143" fmla="*/ 5746750 h 7799917"/>
                  <a:gd name="connsiteX144" fmla="*/ 6170083 w 8001000"/>
                  <a:gd name="connsiteY144" fmla="*/ 5693834 h 7799917"/>
                  <a:gd name="connsiteX145" fmla="*/ 6223000 w 8001000"/>
                  <a:gd name="connsiteY145" fmla="*/ 5715000 h 7799917"/>
                  <a:gd name="connsiteX146" fmla="*/ 6191250 w 8001000"/>
                  <a:gd name="connsiteY146" fmla="*/ 5778500 h 7799917"/>
                  <a:gd name="connsiteX147" fmla="*/ 6201833 w 8001000"/>
                  <a:gd name="connsiteY147" fmla="*/ 5852584 h 7799917"/>
                  <a:gd name="connsiteX148" fmla="*/ 6286500 w 8001000"/>
                  <a:gd name="connsiteY148" fmla="*/ 5810250 h 7799917"/>
                  <a:gd name="connsiteX149" fmla="*/ 6297083 w 8001000"/>
                  <a:gd name="connsiteY149" fmla="*/ 5757334 h 7799917"/>
                  <a:gd name="connsiteX150" fmla="*/ 6318250 w 8001000"/>
                  <a:gd name="connsiteY150" fmla="*/ 5789084 h 7799917"/>
                  <a:gd name="connsiteX151" fmla="*/ 6318250 w 8001000"/>
                  <a:gd name="connsiteY151" fmla="*/ 5789084 h 7799917"/>
                  <a:gd name="connsiteX152" fmla="*/ 6413500 w 8001000"/>
                  <a:gd name="connsiteY152" fmla="*/ 5767917 h 7799917"/>
                  <a:gd name="connsiteX153" fmla="*/ 6413500 w 8001000"/>
                  <a:gd name="connsiteY153" fmla="*/ 5767917 h 7799917"/>
                  <a:gd name="connsiteX154" fmla="*/ 6487583 w 8001000"/>
                  <a:gd name="connsiteY154" fmla="*/ 5736167 h 7799917"/>
                  <a:gd name="connsiteX155" fmla="*/ 6445250 w 8001000"/>
                  <a:gd name="connsiteY155" fmla="*/ 5820834 h 7799917"/>
                  <a:gd name="connsiteX156" fmla="*/ 6445250 w 8001000"/>
                  <a:gd name="connsiteY156" fmla="*/ 5863167 h 7799917"/>
                  <a:gd name="connsiteX157" fmla="*/ 6529916 w 8001000"/>
                  <a:gd name="connsiteY157" fmla="*/ 5799667 h 7799917"/>
                  <a:gd name="connsiteX158" fmla="*/ 6582833 w 8001000"/>
                  <a:gd name="connsiteY158" fmla="*/ 5757334 h 7799917"/>
                  <a:gd name="connsiteX159" fmla="*/ 6656916 w 8001000"/>
                  <a:gd name="connsiteY159" fmla="*/ 5736167 h 7799917"/>
                  <a:gd name="connsiteX160" fmla="*/ 6773333 w 8001000"/>
                  <a:gd name="connsiteY160" fmla="*/ 5736167 h 7799917"/>
                  <a:gd name="connsiteX161" fmla="*/ 6879166 w 8001000"/>
                  <a:gd name="connsiteY161" fmla="*/ 5693834 h 7799917"/>
                  <a:gd name="connsiteX162" fmla="*/ 6974416 w 8001000"/>
                  <a:gd name="connsiteY162" fmla="*/ 5598584 h 7799917"/>
                  <a:gd name="connsiteX163" fmla="*/ 7016750 w 8001000"/>
                  <a:gd name="connsiteY163" fmla="*/ 5513917 h 7799917"/>
                  <a:gd name="connsiteX164" fmla="*/ 6974416 w 8001000"/>
                  <a:gd name="connsiteY164" fmla="*/ 5513917 h 7799917"/>
                  <a:gd name="connsiteX165" fmla="*/ 6995583 w 8001000"/>
                  <a:gd name="connsiteY165" fmla="*/ 5482167 h 7799917"/>
                  <a:gd name="connsiteX166" fmla="*/ 7112000 w 8001000"/>
                  <a:gd name="connsiteY166" fmla="*/ 5397500 h 7799917"/>
                  <a:gd name="connsiteX167" fmla="*/ 7217833 w 8001000"/>
                  <a:gd name="connsiteY167" fmla="*/ 5344584 h 7799917"/>
                  <a:gd name="connsiteX168" fmla="*/ 7207250 w 8001000"/>
                  <a:gd name="connsiteY168" fmla="*/ 5259917 h 7799917"/>
                  <a:gd name="connsiteX169" fmla="*/ 7175500 w 8001000"/>
                  <a:gd name="connsiteY169" fmla="*/ 5164667 h 7799917"/>
                  <a:gd name="connsiteX170" fmla="*/ 7143750 w 8001000"/>
                  <a:gd name="connsiteY170" fmla="*/ 5090584 h 7799917"/>
                  <a:gd name="connsiteX171" fmla="*/ 7080250 w 8001000"/>
                  <a:gd name="connsiteY171" fmla="*/ 5027084 h 7799917"/>
                  <a:gd name="connsiteX172" fmla="*/ 7090833 w 8001000"/>
                  <a:gd name="connsiteY172" fmla="*/ 4974167 h 7799917"/>
                  <a:gd name="connsiteX173" fmla="*/ 7143750 w 8001000"/>
                  <a:gd name="connsiteY173" fmla="*/ 4963584 h 7799917"/>
                  <a:gd name="connsiteX174" fmla="*/ 7186083 w 8001000"/>
                  <a:gd name="connsiteY174" fmla="*/ 5037667 h 7799917"/>
                  <a:gd name="connsiteX175" fmla="*/ 7239000 w 8001000"/>
                  <a:gd name="connsiteY175" fmla="*/ 5069417 h 7799917"/>
                  <a:gd name="connsiteX176" fmla="*/ 7260166 w 8001000"/>
                  <a:gd name="connsiteY176" fmla="*/ 5005917 h 7799917"/>
                  <a:gd name="connsiteX177" fmla="*/ 7355416 w 8001000"/>
                  <a:gd name="connsiteY177" fmla="*/ 4974167 h 7799917"/>
                  <a:gd name="connsiteX178" fmla="*/ 7397750 w 8001000"/>
                  <a:gd name="connsiteY178" fmla="*/ 4984750 h 7799917"/>
                  <a:gd name="connsiteX179" fmla="*/ 7397750 w 8001000"/>
                  <a:gd name="connsiteY179" fmla="*/ 4984750 h 7799917"/>
                  <a:gd name="connsiteX180" fmla="*/ 7429500 w 8001000"/>
                  <a:gd name="connsiteY180" fmla="*/ 5111750 h 7799917"/>
                  <a:gd name="connsiteX181" fmla="*/ 7397750 w 8001000"/>
                  <a:gd name="connsiteY181" fmla="*/ 5175250 h 7799917"/>
                  <a:gd name="connsiteX182" fmla="*/ 7397750 w 8001000"/>
                  <a:gd name="connsiteY182" fmla="*/ 5175250 h 7799917"/>
                  <a:gd name="connsiteX183" fmla="*/ 7482416 w 8001000"/>
                  <a:gd name="connsiteY183" fmla="*/ 5154084 h 7799917"/>
                  <a:gd name="connsiteX184" fmla="*/ 7535333 w 8001000"/>
                  <a:gd name="connsiteY184" fmla="*/ 5164667 h 7799917"/>
                  <a:gd name="connsiteX185" fmla="*/ 7630583 w 8001000"/>
                  <a:gd name="connsiteY185" fmla="*/ 5143500 h 7799917"/>
                  <a:gd name="connsiteX186" fmla="*/ 7694083 w 8001000"/>
                  <a:gd name="connsiteY186" fmla="*/ 5069417 h 7799917"/>
                  <a:gd name="connsiteX187" fmla="*/ 7694083 w 8001000"/>
                  <a:gd name="connsiteY187" fmla="*/ 5069417 h 7799917"/>
                  <a:gd name="connsiteX188" fmla="*/ 7831666 w 8001000"/>
                  <a:gd name="connsiteY188" fmla="*/ 5080000 h 7799917"/>
                  <a:gd name="connsiteX189" fmla="*/ 7905750 w 8001000"/>
                  <a:gd name="connsiteY189" fmla="*/ 5069417 h 7799917"/>
                  <a:gd name="connsiteX190" fmla="*/ 7821083 w 8001000"/>
                  <a:gd name="connsiteY190" fmla="*/ 5005917 h 7799917"/>
                  <a:gd name="connsiteX191" fmla="*/ 7768166 w 8001000"/>
                  <a:gd name="connsiteY191" fmla="*/ 4942417 h 7799917"/>
                  <a:gd name="connsiteX192" fmla="*/ 7831666 w 8001000"/>
                  <a:gd name="connsiteY192" fmla="*/ 4868334 h 7799917"/>
                  <a:gd name="connsiteX193" fmla="*/ 7884583 w 8001000"/>
                  <a:gd name="connsiteY193" fmla="*/ 4804834 h 7799917"/>
                  <a:gd name="connsiteX194" fmla="*/ 7895166 w 8001000"/>
                  <a:gd name="connsiteY194" fmla="*/ 4699000 h 7799917"/>
                  <a:gd name="connsiteX195" fmla="*/ 7874000 w 8001000"/>
                  <a:gd name="connsiteY195" fmla="*/ 4624917 h 7799917"/>
                  <a:gd name="connsiteX196" fmla="*/ 7863416 w 8001000"/>
                  <a:gd name="connsiteY196" fmla="*/ 4603750 h 7799917"/>
                  <a:gd name="connsiteX197" fmla="*/ 7884583 w 8001000"/>
                  <a:gd name="connsiteY197" fmla="*/ 4519084 h 7799917"/>
                  <a:gd name="connsiteX198" fmla="*/ 7884583 w 8001000"/>
                  <a:gd name="connsiteY198" fmla="*/ 4455584 h 7799917"/>
                  <a:gd name="connsiteX199" fmla="*/ 7842250 w 8001000"/>
                  <a:gd name="connsiteY199" fmla="*/ 4413250 h 7799917"/>
                  <a:gd name="connsiteX200" fmla="*/ 7948083 w 8001000"/>
                  <a:gd name="connsiteY200" fmla="*/ 4318000 h 7799917"/>
                  <a:gd name="connsiteX201" fmla="*/ 8001000 w 8001000"/>
                  <a:gd name="connsiteY201" fmla="*/ 4233334 h 7799917"/>
                  <a:gd name="connsiteX202" fmla="*/ 7979833 w 8001000"/>
                  <a:gd name="connsiteY202" fmla="*/ 4095750 h 7799917"/>
                  <a:gd name="connsiteX203" fmla="*/ 7958666 w 8001000"/>
                  <a:gd name="connsiteY203" fmla="*/ 4011084 h 7799917"/>
                  <a:gd name="connsiteX204" fmla="*/ 7958666 w 8001000"/>
                  <a:gd name="connsiteY204" fmla="*/ 3947584 h 7799917"/>
                  <a:gd name="connsiteX205" fmla="*/ 7895166 w 8001000"/>
                  <a:gd name="connsiteY205" fmla="*/ 3873500 h 7799917"/>
                  <a:gd name="connsiteX206" fmla="*/ 7852833 w 8001000"/>
                  <a:gd name="connsiteY206" fmla="*/ 3810000 h 7799917"/>
                  <a:gd name="connsiteX207" fmla="*/ 7768166 w 8001000"/>
                  <a:gd name="connsiteY207" fmla="*/ 3725334 h 7799917"/>
                  <a:gd name="connsiteX208" fmla="*/ 7778750 w 8001000"/>
                  <a:gd name="connsiteY208" fmla="*/ 3630084 h 7799917"/>
                  <a:gd name="connsiteX209" fmla="*/ 7810500 w 8001000"/>
                  <a:gd name="connsiteY209" fmla="*/ 3577167 h 7799917"/>
                  <a:gd name="connsiteX210" fmla="*/ 7715250 w 8001000"/>
                  <a:gd name="connsiteY210" fmla="*/ 3513667 h 7799917"/>
                  <a:gd name="connsiteX211" fmla="*/ 7672916 w 8001000"/>
                  <a:gd name="connsiteY211" fmla="*/ 3429000 h 7799917"/>
                  <a:gd name="connsiteX212" fmla="*/ 7651750 w 8001000"/>
                  <a:gd name="connsiteY212" fmla="*/ 3227917 h 7799917"/>
                  <a:gd name="connsiteX213" fmla="*/ 7651750 w 8001000"/>
                  <a:gd name="connsiteY213" fmla="*/ 3069167 h 7799917"/>
                  <a:gd name="connsiteX214" fmla="*/ 7672916 w 8001000"/>
                  <a:gd name="connsiteY214" fmla="*/ 2963334 h 7799917"/>
                  <a:gd name="connsiteX215" fmla="*/ 7620000 w 8001000"/>
                  <a:gd name="connsiteY215" fmla="*/ 2783417 h 7799917"/>
                  <a:gd name="connsiteX216" fmla="*/ 7641166 w 8001000"/>
                  <a:gd name="connsiteY216" fmla="*/ 2656417 h 7799917"/>
                  <a:gd name="connsiteX217" fmla="*/ 7651750 w 8001000"/>
                  <a:gd name="connsiteY217" fmla="*/ 2614084 h 7799917"/>
                  <a:gd name="connsiteX218" fmla="*/ 7715250 w 8001000"/>
                  <a:gd name="connsiteY218" fmla="*/ 2550584 h 7799917"/>
                  <a:gd name="connsiteX219" fmla="*/ 7715250 w 8001000"/>
                  <a:gd name="connsiteY219" fmla="*/ 2550584 h 7799917"/>
                  <a:gd name="connsiteX220" fmla="*/ 7704666 w 8001000"/>
                  <a:gd name="connsiteY220" fmla="*/ 2338917 h 7799917"/>
                  <a:gd name="connsiteX221" fmla="*/ 7715250 w 8001000"/>
                  <a:gd name="connsiteY221" fmla="*/ 2254250 h 7799917"/>
                  <a:gd name="connsiteX222" fmla="*/ 7620000 w 8001000"/>
                  <a:gd name="connsiteY222" fmla="*/ 2254250 h 7799917"/>
                  <a:gd name="connsiteX223" fmla="*/ 7493000 w 8001000"/>
                  <a:gd name="connsiteY223" fmla="*/ 2275417 h 7799917"/>
                  <a:gd name="connsiteX224" fmla="*/ 7334250 w 8001000"/>
                  <a:gd name="connsiteY224" fmla="*/ 2180167 h 7799917"/>
                  <a:gd name="connsiteX225" fmla="*/ 7239000 w 8001000"/>
                  <a:gd name="connsiteY225" fmla="*/ 2169584 h 7799917"/>
                  <a:gd name="connsiteX226" fmla="*/ 7164916 w 8001000"/>
                  <a:gd name="connsiteY226" fmla="*/ 2095500 h 7799917"/>
                  <a:gd name="connsiteX227" fmla="*/ 7112000 w 8001000"/>
                  <a:gd name="connsiteY227" fmla="*/ 2042584 h 7799917"/>
                  <a:gd name="connsiteX228" fmla="*/ 7027333 w 8001000"/>
                  <a:gd name="connsiteY228" fmla="*/ 2000250 h 7799917"/>
                  <a:gd name="connsiteX229" fmla="*/ 6963833 w 8001000"/>
                  <a:gd name="connsiteY229" fmla="*/ 2063750 h 7799917"/>
                  <a:gd name="connsiteX230" fmla="*/ 6910916 w 8001000"/>
                  <a:gd name="connsiteY230" fmla="*/ 2084917 h 7799917"/>
                  <a:gd name="connsiteX231" fmla="*/ 6826250 w 8001000"/>
                  <a:gd name="connsiteY231" fmla="*/ 2074334 h 7799917"/>
                  <a:gd name="connsiteX232" fmla="*/ 6773333 w 8001000"/>
                  <a:gd name="connsiteY232" fmla="*/ 2042584 h 7799917"/>
                  <a:gd name="connsiteX233" fmla="*/ 6688666 w 8001000"/>
                  <a:gd name="connsiteY233" fmla="*/ 2095500 h 7799917"/>
                  <a:gd name="connsiteX234" fmla="*/ 6646333 w 8001000"/>
                  <a:gd name="connsiteY234" fmla="*/ 2106084 h 7799917"/>
                  <a:gd name="connsiteX235" fmla="*/ 6582833 w 8001000"/>
                  <a:gd name="connsiteY235" fmla="*/ 2053167 h 7799917"/>
                  <a:gd name="connsiteX236" fmla="*/ 6529916 w 8001000"/>
                  <a:gd name="connsiteY236" fmla="*/ 2095500 h 7799917"/>
                  <a:gd name="connsiteX237" fmla="*/ 6529916 w 8001000"/>
                  <a:gd name="connsiteY237" fmla="*/ 2095500 h 7799917"/>
                  <a:gd name="connsiteX238" fmla="*/ 6424083 w 8001000"/>
                  <a:gd name="connsiteY238" fmla="*/ 2169584 h 7799917"/>
                  <a:gd name="connsiteX239" fmla="*/ 6381750 w 8001000"/>
                  <a:gd name="connsiteY239" fmla="*/ 2211917 h 7799917"/>
                  <a:gd name="connsiteX240" fmla="*/ 6286500 w 8001000"/>
                  <a:gd name="connsiteY240" fmla="*/ 2169584 h 7799917"/>
                  <a:gd name="connsiteX241" fmla="*/ 6223000 w 8001000"/>
                  <a:gd name="connsiteY241" fmla="*/ 2137834 h 7799917"/>
                  <a:gd name="connsiteX242" fmla="*/ 6148916 w 8001000"/>
                  <a:gd name="connsiteY242" fmla="*/ 2042584 h 7799917"/>
                  <a:gd name="connsiteX243" fmla="*/ 6085416 w 8001000"/>
                  <a:gd name="connsiteY243" fmla="*/ 2084917 h 7799917"/>
                  <a:gd name="connsiteX244" fmla="*/ 6032500 w 8001000"/>
                  <a:gd name="connsiteY244" fmla="*/ 2042584 h 7799917"/>
                  <a:gd name="connsiteX245" fmla="*/ 5969000 w 8001000"/>
                  <a:gd name="connsiteY245" fmla="*/ 1989667 h 7799917"/>
                  <a:gd name="connsiteX246" fmla="*/ 5947833 w 8001000"/>
                  <a:gd name="connsiteY246" fmla="*/ 2074334 h 7799917"/>
                  <a:gd name="connsiteX247" fmla="*/ 5926666 w 8001000"/>
                  <a:gd name="connsiteY247" fmla="*/ 2148417 h 7799917"/>
                  <a:gd name="connsiteX248" fmla="*/ 5894916 w 8001000"/>
                  <a:gd name="connsiteY248" fmla="*/ 2201334 h 7799917"/>
                  <a:gd name="connsiteX249" fmla="*/ 5810250 w 8001000"/>
                  <a:gd name="connsiteY249" fmla="*/ 2137834 h 7799917"/>
                  <a:gd name="connsiteX250" fmla="*/ 5757333 w 8001000"/>
                  <a:gd name="connsiteY250" fmla="*/ 2063750 h 7799917"/>
                  <a:gd name="connsiteX251" fmla="*/ 5683250 w 8001000"/>
                  <a:gd name="connsiteY251" fmla="*/ 2063750 h 7799917"/>
                  <a:gd name="connsiteX252" fmla="*/ 5386916 w 8001000"/>
                  <a:gd name="connsiteY252" fmla="*/ 2053167 h 7799917"/>
                  <a:gd name="connsiteX253" fmla="*/ 5323416 w 8001000"/>
                  <a:gd name="connsiteY253" fmla="*/ 1936750 h 7799917"/>
                  <a:gd name="connsiteX254" fmla="*/ 5249333 w 8001000"/>
                  <a:gd name="connsiteY254" fmla="*/ 1852084 h 7799917"/>
                  <a:gd name="connsiteX255" fmla="*/ 5058833 w 8001000"/>
                  <a:gd name="connsiteY255" fmla="*/ 1905000 h 7799917"/>
                  <a:gd name="connsiteX256" fmla="*/ 4857750 w 8001000"/>
                  <a:gd name="connsiteY256" fmla="*/ 1799167 h 7799917"/>
                  <a:gd name="connsiteX257" fmla="*/ 4656666 w 8001000"/>
                  <a:gd name="connsiteY257" fmla="*/ 1767417 h 7799917"/>
                  <a:gd name="connsiteX258" fmla="*/ 4582583 w 8001000"/>
                  <a:gd name="connsiteY258" fmla="*/ 1651000 h 7799917"/>
                  <a:gd name="connsiteX259" fmla="*/ 4413250 w 8001000"/>
                  <a:gd name="connsiteY259" fmla="*/ 1682750 h 7799917"/>
                  <a:gd name="connsiteX260" fmla="*/ 4339166 w 8001000"/>
                  <a:gd name="connsiteY260" fmla="*/ 1608667 h 7799917"/>
                  <a:gd name="connsiteX261" fmla="*/ 4212166 w 8001000"/>
                  <a:gd name="connsiteY261" fmla="*/ 1598084 h 7799917"/>
                  <a:gd name="connsiteX262" fmla="*/ 4138083 w 8001000"/>
                  <a:gd name="connsiteY262" fmla="*/ 1502834 h 7799917"/>
                  <a:gd name="connsiteX263" fmla="*/ 4159250 w 8001000"/>
                  <a:gd name="connsiteY263" fmla="*/ 1037167 h 7799917"/>
                  <a:gd name="connsiteX264" fmla="*/ 4191000 w 8001000"/>
                  <a:gd name="connsiteY264" fmla="*/ 116417 h 7799917"/>
                  <a:gd name="connsiteX265" fmla="*/ 2487083 w 8001000"/>
                  <a:gd name="connsiteY265" fmla="*/ 0 h 7799917"/>
                  <a:gd name="connsiteX0" fmla="*/ 2487083 w 8001000"/>
                  <a:gd name="connsiteY0" fmla="*/ 0 h 7799917"/>
                  <a:gd name="connsiteX1" fmla="*/ 2222500 w 8001000"/>
                  <a:gd name="connsiteY1" fmla="*/ 3249084 h 7799917"/>
                  <a:gd name="connsiteX2" fmla="*/ 2190750 w 8001000"/>
                  <a:gd name="connsiteY2" fmla="*/ 3280834 h 7799917"/>
                  <a:gd name="connsiteX3" fmla="*/ 0 w 8001000"/>
                  <a:gd name="connsiteY3" fmla="*/ 3090334 h 7799917"/>
                  <a:gd name="connsiteX4" fmla="*/ 31750 w 8001000"/>
                  <a:gd name="connsiteY4" fmla="*/ 3206750 h 7799917"/>
                  <a:gd name="connsiteX5" fmla="*/ 148166 w 8001000"/>
                  <a:gd name="connsiteY5" fmla="*/ 3227917 h 7799917"/>
                  <a:gd name="connsiteX6" fmla="*/ 201083 w 8001000"/>
                  <a:gd name="connsiteY6" fmla="*/ 3323167 h 7799917"/>
                  <a:gd name="connsiteX7" fmla="*/ 222250 w 8001000"/>
                  <a:gd name="connsiteY7" fmla="*/ 3397250 h 7799917"/>
                  <a:gd name="connsiteX8" fmla="*/ 243416 w 8001000"/>
                  <a:gd name="connsiteY8" fmla="*/ 3450167 h 7799917"/>
                  <a:gd name="connsiteX9" fmla="*/ 243416 w 8001000"/>
                  <a:gd name="connsiteY9" fmla="*/ 3450167 h 7799917"/>
                  <a:gd name="connsiteX10" fmla="*/ 359833 w 8001000"/>
                  <a:gd name="connsiteY10" fmla="*/ 3460750 h 7799917"/>
                  <a:gd name="connsiteX11" fmla="*/ 433916 w 8001000"/>
                  <a:gd name="connsiteY11" fmla="*/ 3587750 h 7799917"/>
                  <a:gd name="connsiteX12" fmla="*/ 433916 w 8001000"/>
                  <a:gd name="connsiteY12" fmla="*/ 3587750 h 7799917"/>
                  <a:gd name="connsiteX13" fmla="*/ 539750 w 8001000"/>
                  <a:gd name="connsiteY13" fmla="*/ 3725334 h 7799917"/>
                  <a:gd name="connsiteX14" fmla="*/ 603250 w 8001000"/>
                  <a:gd name="connsiteY14" fmla="*/ 3757084 h 7799917"/>
                  <a:gd name="connsiteX15" fmla="*/ 666750 w 8001000"/>
                  <a:gd name="connsiteY15" fmla="*/ 3905250 h 7799917"/>
                  <a:gd name="connsiteX16" fmla="*/ 751416 w 8001000"/>
                  <a:gd name="connsiteY16" fmla="*/ 3947584 h 7799917"/>
                  <a:gd name="connsiteX17" fmla="*/ 804333 w 8001000"/>
                  <a:gd name="connsiteY17" fmla="*/ 3989917 h 7799917"/>
                  <a:gd name="connsiteX18" fmla="*/ 963083 w 8001000"/>
                  <a:gd name="connsiteY18" fmla="*/ 4138084 h 7799917"/>
                  <a:gd name="connsiteX19" fmla="*/ 1005416 w 8001000"/>
                  <a:gd name="connsiteY19" fmla="*/ 4191000 h 7799917"/>
                  <a:gd name="connsiteX20" fmla="*/ 1005416 w 8001000"/>
                  <a:gd name="connsiteY20" fmla="*/ 4275667 h 7799917"/>
                  <a:gd name="connsiteX21" fmla="*/ 1005416 w 8001000"/>
                  <a:gd name="connsiteY21" fmla="*/ 4349750 h 7799917"/>
                  <a:gd name="connsiteX22" fmla="*/ 1068916 w 8001000"/>
                  <a:gd name="connsiteY22" fmla="*/ 4413250 h 7799917"/>
                  <a:gd name="connsiteX23" fmla="*/ 1079500 w 8001000"/>
                  <a:gd name="connsiteY23" fmla="*/ 4529667 h 7799917"/>
                  <a:gd name="connsiteX24" fmla="*/ 1090083 w 8001000"/>
                  <a:gd name="connsiteY24" fmla="*/ 4656667 h 7799917"/>
                  <a:gd name="connsiteX25" fmla="*/ 1100666 w 8001000"/>
                  <a:gd name="connsiteY25" fmla="*/ 4762500 h 7799917"/>
                  <a:gd name="connsiteX26" fmla="*/ 1195916 w 8001000"/>
                  <a:gd name="connsiteY26" fmla="*/ 4857750 h 7799917"/>
                  <a:gd name="connsiteX27" fmla="*/ 1322916 w 8001000"/>
                  <a:gd name="connsiteY27" fmla="*/ 5016500 h 7799917"/>
                  <a:gd name="connsiteX28" fmla="*/ 1471083 w 8001000"/>
                  <a:gd name="connsiteY28" fmla="*/ 5132917 h 7799917"/>
                  <a:gd name="connsiteX29" fmla="*/ 1640416 w 8001000"/>
                  <a:gd name="connsiteY29" fmla="*/ 5164667 h 7799917"/>
                  <a:gd name="connsiteX30" fmla="*/ 1703916 w 8001000"/>
                  <a:gd name="connsiteY30" fmla="*/ 5259917 h 7799917"/>
                  <a:gd name="connsiteX31" fmla="*/ 1820333 w 8001000"/>
                  <a:gd name="connsiteY31" fmla="*/ 5281084 h 7799917"/>
                  <a:gd name="connsiteX32" fmla="*/ 1905000 w 8001000"/>
                  <a:gd name="connsiteY32" fmla="*/ 5386917 h 7799917"/>
                  <a:gd name="connsiteX33" fmla="*/ 2000250 w 8001000"/>
                  <a:gd name="connsiteY33" fmla="*/ 5344584 h 7799917"/>
                  <a:gd name="connsiteX34" fmla="*/ 2095500 w 8001000"/>
                  <a:gd name="connsiteY34" fmla="*/ 5270500 h 7799917"/>
                  <a:gd name="connsiteX35" fmla="*/ 2159000 w 8001000"/>
                  <a:gd name="connsiteY35" fmla="*/ 5217584 h 7799917"/>
                  <a:gd name="connsiteX36" fmla="*/ 2169583 w 8001000"/>
                  <a:gd name="connsiteY36" fmla="*/ 5101167 h 7799917"/>
                  <a:gd name="connsiteX37" fmla="*/ 2201333 w 8001000"/>
                  <a:gd name="connsiteY37" fmla="*/ 4984750 h 7799917"/>
                  <a:gd name="connsiteX38" fmla="*/ 2275416 w 8001000"/>
                  <a:gd name="connsiteY38" fmla="*/ 4910667 h 7799917"/>
                  <a:gd name="connsiteX39" fmla="*/ 2338916 w 8001000"/>
                  <a:gd name="connsiteY39" fmla="*/ 4857750 h 7799917"/>
                  <a:gd name="connsiteX40" fmla="*/ 2455333 w 8001000"/>
                  <a:gd name="connsiteY40" fmla="*/ 4857750 h 7799917"/>
                  <a:gd name="connsiteX41" fmla="*/ 2508250 w 8001000"/>
                  <a:gd name="connsiteY41" fmla="*/ 4794250 h 7799917"/>
                  <a:gd name="connsiteX42" fmla="*/ 2603500 w 8001000"/>
                  <a:gd name="connsiteY42" fmla="*/ 4804834 h 7799917"/>
                  <a:gd name="connsiteX43" fmla="*/ 2688166 w 8001000"/>
                  <a:gd name="connsiteY43" fmla="*/ 4878917 h 7799917"/>
                  <a:gd name="connsiteX44" fmla="*/ 2772833 w 8001000"/>
                  <a:gd name="connsiteY44" fmla="*/ 4847167 h 7799917"/>
                  <a:gd name="connsiteX45" fmla="*/ 2846916 w 8001000"/>
                  <a:gd name="connsiteY45" fmla="*/ 4878917 h 7799917"/>
                  <a:gd name="connsiteX46" fmla="*/ 2942166 w 8001000"/>
                  <a:gd name="connsiteY46" fmla="*/ 4878917 h 7799917"/>
                  <a:gd name="connsiteX47" fmla="*/ 3100916 w 8001000"/>
                  <a:gd name="connsiteY47" fmla="*/ 4878917 h 7799917"/>
                  <a:gd name="connsiteX48" fmla="*/ 3227916 w 8001000"/>
                  <a:gd name="connsiteY48" fmla="*/ 5016500 h 7799917"/>
                  <a:gd name="connsiteX49" fmla="*/ 3259666 w 8001000"/>
                  <a:gd name="connsiteY49" fmla="*/ 5048250 h 7799917"/>
                  <a:gd name="connsiteX50" fmla="*/ 3312583 w 8001000"/>
                  <a:gd name="connsiteY50" fmla="*/ 5122334 h 7799917"/>
                  <a:gd name="connsiteX51" fmla="*/ 3429000 w 8001000"/>
                  <a:gd name="connsiteY51" fmla="*/ 5207000 h 7799917"/>
                  <a:gd name="connsiteX52" fmla="*/ 3492500 w 8001000"/>
                  <a:gd name="connsiteY52" fmla="*/ 5334000 h 7799917"/>
                  <a:gd name="connsiteX53" fmla="*/ 3492500 w 8001000"/>
                  <a:gd name="connsiteY53" fmla="*/ 5334000 h 7799917"/>
                  <a:gd name="connsiteX54" fmla="*/ 3598333 w 8001000"/>
                  <a:gd name="connsiteY54" fmla="*/ 5429250 h 7799917"/>
                  <a:gd name="connsiteX55" fmla="*/ 3598333 w 8001000"/>
                  <a:gd name="connsiteY55" fmla="*/ 5503334 h 7799917"/>
                  <a:gd name="connsiteX56" fmla="*/ 3598333 w 8001000"/>
                  <a:gd name="connsiteY56" fmla="*/ 5577417 h 7799917"/>
                  <a:gd name="connsiteX57" fmla="*/ 3704166 w 8001000"/>
                  <a:gd name="connsiteY57" fmla="*/ 5715000 h 7799917"/>
                  <a:gd name="connsiteX58" fmla="*/ 3683000 w 8001000"/>
                  <a:gd name="connsiteY58" fmla="*/ 5757334 h 7799917"/>
                  <a:gd name="connsiteX59" fmla="*/ 3746500 w 8001000"/>
                  <a:gd name="connsiteY59" fmla="*/ 5820834 h 7799917"/>
                  <a:gd name="connsiteX60" fmla="*/ 3778250 w 8001000"/>
                  <a:gd name="connsiteY60" fmla="*/ 5873750 h 7799917"/>
                  <a:gd name="connsiteX61" fmla="*/ 3757083 w 8001000"/>
                  <a:gd name="connsiteY61" fmla="*/ 5958417 h 7799917"/>
                  <a:gd name="connsiteX62" fmla="*/ 3778250 w 8001000"/>
                  <a:gd name="connsiteY62" fmla="*/ 6000750 h 7799917"/>
                  <a:gd name="connsiteX63" fmla="*/ 3852333 w 8001000"/>
                  <a:gd name="connsiteY63" fmla="*/ 6074834 h 7799917"/>
                  <a:gd name="connsiteX64" fmla="*/ 3915833 w 8001000"/>
                  <a:gd name="connsiteY64" fmla="*/ 6096000 h 7799917"/>
                  <a:gd name="connsiteX65" fmla="*/ 3989916 w 8001000"/>
                  <a:gd name="connsiteY65" fmla="*/ 6286500 h 7799917"/>
                  <a:gd name="connsiteX66" fmla="*/ 4085166 w 8001000"/>
                  <a:gd name="connsiteY66" fmla="*/ 6350000 h 7799917"/>
                  <a:gd name="connsiteX67" fmla="*/ 4116916 w 8001000"/>
                  <a:gd name="connsiteY67" fmla="*/ 6477000 h 7799917"/>
                  <a:gd name="connsiteX68" fmla="*/ 4222750 w 8001000"/>
                  <a:gd name="connsiteY68" fmla="*/ 6508750 h 7799917"/>
                  <a:gd name="connsiteX69" fmla="*/ 4296833 w 8001000"/>
                  <a:gd name="connsiteY69" fmla="*/ 6614584 h 7799917"/>
                  <a:gd name="connsiteX70" fmla="*/ 4296833 w 8001000"/>
                  <a:gd name="connsiteY70" fmla="*/ 6720417 h 7799917"/>
                  <a:gd name="connsiteX71" fmla="*/ 4296833 w 8001000"/>
                  <a:gd name="connsiteY71" fmla="*/ 6720417 h 7799917"/>
                  <a:gd name="connsiteX72" fmla="*/ 4339166 w 8001000"/>
                  <a:gd name="connsiteY72" fmla="*/ 6794500 h 7799917"/>
                  <a:gd name="connsiteX73" fmla="*/ 4318000 w 8001000"/>
                  <a:gd name="connsiteY73" fmla="*/ 6868584 h 7799917"/>
                  <a:gd name="connsiteX74" fmla="*/ 4307416 w 8001000"/>
                  <a:gd name="connsiteY74" fmla="*/ 6942667 h 7799917"/>
                  <a:gd name="connsiteX75" fmla="*/ 4370916 w 8001000"/>
                  <a:gd name="connsiteY75" fmla="*/ 7027334 h 7799917"/>
                  <a:gd name="connsiteX76" fmla="*/ 4445000 w 8001000"/>
                  <a:gd name="connsiteY76" fmla="*/ 7080250 h 7799917"/>
                  <a:gd name="connsiteX77" fmla="*/ 4476750 w 8001000"/>
                  <a:gd name="connsiteY77" fmla="*/ 7207250 h 7799917"/>
                  <a:gd name="connsiteX78" fmla="*/ 4476750 w 8001000"/>
                  <a:gd name="connsiteY78" fmla="*/ 7291917 h 7799917"/>
                  <a:gd name="connsiteX79" fmla="*/ 4550833 w 8001000"/>
                  <a:gd name="connsiteY79" fmla="*/ 7366000 h 7799917"/>
                  <a:gd name="connsiteX80" fmla="*/ 4550833 w 8001000"/>
                  <a:gd name="connsiteY80" fmla="*/ 7366000 h 7799917"/>
                  <a:gd name="connsiteX81" fmla="*/ 4550833 w 8001000"/>
                  <a:gd name="connsiteY81" fmla="*/ 7366000 h 7799917"/>
                  <a:gd name="connsiteX82" fmla="*/ 4699000 w 8001000"/>
                  <a:gd name="connsiteY82" fmla="*/ 7418917 h 7799917"/>
                  <a:gd name="connsiteX83" fmla="*/ 4762500 w 8001000"/>
                  <a:gd name="connsiteY83" fmla="*/ 7514167 h 7799917"/>
                  <a:gd name="connsiteX84" fmla="*/ 4868333 w 8001000"/>
                  <a:gd name="connsiteY84" fmla="*/ 7524750 h 7799917"/>
                  <a:gd name="connsiteX85" fmla="*/ 4953000 w 8001000"/>
                  <a:gd name="connsiteY85" fmla="*/ 7545917 h 7799917"/>
                  <a:gd name="connsiteX86" fmla="*/ 5037666 w 8001000"/>
                  <a:gd name="connsiteY86" fmla="*/ 7641167 h 7799917"/>
                  <a:gd name="connsiteX87" fmla="*/ 5164666 w 8001000"/>
                  <a:gd name="connsiteY87" fmla="*/ 7694084 h 7799917"/>
                  <a:gd name="connsiteX88" fmla="*/ 5207000 w 8001000"/>
                  <a:gd name="connsiteY88" fmla="*/ 7641167 h 7799917"/>
                  <a:gd name="connsiteX89" fmla="*/ 5291666 w 8001000"/>
                  <a:gd name="connsiteY89" fmla="*/ 7641167 h 7799917"/>
                  <a:gd name="connsiteX90" fmla="*/ 5376333 w 8001000"/>
                  <a:gd name="connsiteY90" fmla="*/ 7672917 h 7799917"/>
                  <a:gd name="connsiteX91" fmla="*/ 5461000 w 8001000"/>
                  <a:gd name="connsiteY91" fmla="*/ 7704667 h 7799917"/>
                  <a:gd name="connsiteX92" fmla="*/ 5461000 w 8001000"/>
                  <a:gd name="connsiteY92" fmla="*/ 7704667 h 7799917"/>
                  <a:gd name="connsiteX93" fmla="*/ 5598583 w 8001000"/>
                  <a:gd name="connsiteY93" fmla="*/ 7799917 h 7799917"/>
                  <a:gd name="connsiteX94" fmla="*/ 5640916 w 8001000"/>
                  <a:gd name="connsiteY94" fmla="*/ 7747000 h 7799917"/>
                  <a:gd name="connsiteX95" fmla="*/ 5683250 w 8001000"/>
                  <a:gd name="connsiteY95" fmla="*/ 7683500 h 7799917"/>
                  <a:gd name="connsiteX96" fmla="*/ 5630333 w 8001000"/>
                  <a:gd name="connsiteY96" fmla="*/ 7588250 h 7799917"/>
                  <a:gd name="connsiteX97" fmla="*/ 5588000 w 8001000"/>
                  <a:gd name="connsiteY97" fmla="*/ 7514167 h 7799917"/>
                  <a:gd name="connsiteX98" fmla="*/ 5513916 w 8001000"/>
                  <a:gd name="connsiteY98" fmla="*/ 7461250 h 7799917"/>
                  <a:gd name="connsiteX99" fmla="*/ 5566833 w 8001000"/>
                  <a:gd name="connsiteY99" fmla="*/ 7313084 h 7799917"/>
                  <a:gd name="connsiteX100" fmla="*/ 5535083 w 8001000"/>
                  <a:gd name="connsiteY100" fmla="*/ 7196667 h 7799917"/>
                  <a:gd name="connsiteX101" fmla="*/ 5482166 w 8001000"/>
                  <a:gd name="connsiteY101" fmla="*/ 7080250 h 7799917"/>
                  <a:gd name="connsiteX102" fmla="*/ 5513916 w 8001000"/>
                  <a:gd name="connsiteY102" fmla="*/ 6985000 h 7799917"/>
                  <a:gd name="connsiteX103" fmla="*/ 5566833 w 8001000"/>
                  <a:gd name="connsiteY103" fmla="*/ 6953250 h 7799917"/>
                  <a:gd name="connsiteX104" fmla="*/ 5535083 w 8001000"/>
                  <a:gd name="connsiteY104" fmla="*/ 6868584 h 7799917"/>
                  <a:gd name="connsiteX105" fmla="*/ 5439833 w 8001000"/>
                  <a:gd name="connsiteY105" fmla="*/ 6858000 h 7799917"/>
                  <a:gd name="connsiteX106" fmla="*/ 5355166 w 8001000"/>
                  <a:gd name="connsiteY106" fmla="*/ 6858000 h 7799917"/>
                  <a:gd name="connsiteX107" fmla="*/ 5376333 w 8001000"/>
                  <a:gd name="connsiteY107" fmla="*/ 6773334 h 7799917"/>
                  <a:gd name="connsiteX108" fmla="*/ 5376333 w 8001000"/>
                  <a:gd name="connsiteY108" fmla="*/ 6709834 h 7799917"/>
                  <a:gd name="connsiteX109" fmla="*/ 5334000 w 8001000"/>
                  <a:gd name="connsiteY109" fmla="*/ 6656917 h 7799917"/>
                  <a:gd name="connsiteX110" fmla="*/ 5386916 w 8001000"/>
                  <a:gd name="connsiteY110" fmla="*/ 6646334 h 7799917"/>
                  <a:gd name="connsiteX111" fmla="*/ 5471583 w 8001000"/>
                  <a:gd name="connsiteY111" fmla="*/ 6699250 h 7799917"/>
                  <a:gd name="connsiteX112" fmla="*/ 5492750 w 8001000"/>
                  <a:gd name="connsiteY112" fmla="*/ 6709834 h 7799917"/>
                  <a:gd name="connsiteX113" fmla="*/ 5492750 w 8001000"/>
                  <a:gd name="connsiteY113" fmla="*/ 6709834 h 7799917"/>
                  <a:gd name="connsiteX114" fmla="*/ 5503333 w 8001000"/>
                  <a:gd name="connsiteY114" fmla="*/ 6604000 h 7799917"/>
                  <a:gd name="connsiteX115" fmla="*/ 5566833 w 8001000"/>
                  <a:gd name="connsiteY115" fmla="*/ 6604000 h 7799917"/>
                  <a:gd name="connsiteX116" fmla="*/ 5566833 w 8001000"/>
                  <a:gd name="connsiteY116" fmla="*/ 6688667 h 7799917"/>
                  <a:gd name="connsiteX117" fmla="*/ 5566833 w 8001000"/>
                  <a:gd name="connsiteY117" fmla="*/ 6688667 h 7799917"/>
                  <a:gd name="connsiteX118" fmla="*/ 5662083 w 8001000"/>
                  <a:gd name="connsiteY118" fmla="*/ 6604000 h 7799917"/>
                  <a:gd name="connsiteX119" fmla="*/ 5651500 w 8001000"/>
                  <a:gd name="connsiteY119" fmla="*/ 6498167 h 7799917"/>
                  <a:gd name="connsiteX120" fmla="*/ 5566833 w 8001000"/>
                  <a:gd name="connsiteY120" fmla="*/ 6455834 h 7799917"/>
                  <a:gd name="connsiteX121" fmla="*/ 5492750 w 8001000"/>
                  <a:gd name="connsiteY121" fmla="*/ 6413500 h 7799917"/>
                  <a:gd name="connsiteX122" fmla="*/ 5545666 w 8001000"/>
                  <a:gd name="connsiteY122" fmla="*/ 6371167 h 7799917"/>
                  <a:gd name="connsiteX123" fmla="*/ 5683250 w 8001000"/>
                  <a:gd name="connsiteY123" fmla="*/ 6371167 h 7799917"/>
                  <a:gd name="connsiteX124" fmla="*/ 5778500 w 8001000"/>
                  <a:gd name="connsiteY124" fmla="*/ 6371167 h 7799917"/>
                  <a:gd name="connsiteX125" fmla="*/ 5799666 w 8001000"/>
                  <a:gd name="connsiteY125" fmla="*/ 6307667 h 7799917"/>
                  <a:gd name="connsiteX126" fmla="*/ 5704416 w 8001000"/>
                  <a:gd name="connsiteY126" fmla="*/ 6297084 h 7799917"/>
                  <a:gd name="connsiteX127" fmla="*/ 5704416 w 8001000"/>
                  <a:gd name="connsiteY127" fmla="*/ 6223000 h 7799917"/>
                  <a:gd name="connsiteX128" fmla="*/ 5757333 w 8001000"/>
                  <a:gd name="connsiteY128" fmla="*/ 6191250 h 7799917"/>
                  <a:gd name="connsiteX129" fmla="*/ 5820833 w 8001000"/>
                  <a:gd name="connsiteY129" fmla="*/ 6159500 h 7799917"/>
                  <a:gd name="connsiteX130" fmla="*/ 5905500 w 8001000"/>
                  <a:gd name="connsiteY130" fmla="*/ 6138334 h 7799917"/>
                  <a:gd name="connsiteX131" fmla="*/ 5969000 w 8001000"/>
                  <a:gd name="connsiteY131" fmla="*/ 6127750 h 7799917"/>
                  <a:gd name="connsiteX132" fmla="*/ 5969000 w 8001000"/>
                  <a:gd name="connsiteY132" fmla="*/ 6127750 h 7799917"/>
                  <a:gd name="connsiteX133" fmla="*/ 6053666 w 8001000"/>
                  <a:gd name="connsiteY133" fmla="*/ 6106584 h 7799917"/>
                  <a:gd name="connsiteX134" fmla="*/ 6000750 w 8001000"/>
                  <a:gd name="connsiteY134" fmla="*/ 6064250 h 7799917"/>
                  <a:gd name="connsiteX135" fmla="*/ 5969000 w 8001000"/>
                  <a:gd name="connsiteY135" fmla="*/ 6021917 h 7799917"/>
                  <a:gd name="connsiteX136" fmla="*/ 6032500 w 8001000"/>
                  <a:gd name="connsiteY136" fmla="*/ 5947834 h 7799917"/>
                  <a:gd name="connsiteX137" fmla="*/ 6096000 w 8001000"/>
                  <a:gd name="connsiteY137" fmla="*/ 5937250 h 7799917"/>
                  <a:gd name="connsiteX138" fmla="*/ 6127750 w 8001000"/>
                  <a:gd name="connsiteY138" fmla="*/ 5990167 h 7799917"/>
                  <a:gd name="connsiteX139" fmla="*/ 6127750 w 8001000"/>
                  <a:gd name="connsiteY139" fmla="*/ 5990167 h 7799917"/>
                  <a:gd name="connsiteX140" fmla="*/ 6170083 w 8001000"/>
                  <a:gd name="connsiteY140" fmla="*/ 5926667 h 7799917"/>
                  <a:gd name="connsiteX141" fmla="*/ 6148916 w 8001000"/>
                  <a:gd name="connsiteY141" fmla="*/ 5884334 h 7799917"/>
                  <a:gd name="connsiteX142" fmla="*/ 6106583 w 8001000"/>
                  <a:gd name="connsiteY142" fmla="*/ 5831417 h 7799917"/>
                  <a:gd name="connsiteX143" fmla="*/ 6117166 w 8001000"/>
                  <a:gd name="connsiteY143" fmla="*/ 5746750 h 7799917"/>
                  <a:gd name="connsiteX144" fmla="*/ 6170083 w 8001000"/>
                  <a:gd name="connsiteY144" fmla="*/ 5693834 h 7799917"/>
                  <a:gd name="connsiteX145" fmla="*/ 6223000 w 8001000"/>
                  <a:gd name="connsiteY145" fmla="*/ 5715000 h 7799917"/>
                  <a:gd name="connsiteX146" fmla="*/ 6191250 w 8001000"/>
                  <a:gd name="connsiteY146" fmla="*/ 5778500 h 7799917"/>
                  <a:gd name="connsiteX147" fmla="*/ 6201833 w 8001000"/>
                  <a:gd name="connsiteY147" fmla="*/ 5852584 h 7799917"/>
                  <a:gd name="connsiteX148" fmla="*/ 6286500 w 8001000"/>
                  <a:gd name="connsiteY148" fmla="*/ 5810250 h 7799917"/>
                  <a:gd name="connsiteX149" fmla="*/ 6297083 w 8001000"/>
                  <a:gd name="connsiteY149" fmla="*/ 5757334 h 7799917"/>
                  <a:gd name="connsiteX150" fmla="*/ 6318250 w 8001000"/>
                  <a:gd name="connsiteY150" fmla="*/ 5789084 h 7799917"/>
                  <a:gd name="connsiteX151" fmla="*/ 6318250 w 8001000"/>
                  <a:gd name="connsiteY151" fmla="*/ 5789084 h 7799917"/>
                  <a:gd name="connsiteX152" fmla="*/ 6413500 w 8001000"/>
                  <a:gd name="connsiteY152" fmla="*/ 5767917 h 7799917"/>
                  <a:gd name="connsiteX153" fmla="*/ 6413500 w 8001000"/>
                  <a:gd name="connsiteY153" fmla="*/ 5767917 h 7799917"/>
                  <a:gd name="connsiteX154" fmla="*/ 6487583 w 8001000"/>
                  <a:gd name="connsiteY154" fmla="*/ 5736167 h 7799917"/>
                  <a:gd name="connsiteX155" fmla="*/ 6445250 w 8001000"/>
                  <a:gd name="connsiteY155" fmla="*/ 5820834 h 7799917"/>
                  <a:gd name="connsiteX156" fmla="*/ 6445250 w 8001000"/>
                  <a:gd name="connsiteY156" fmla="*/ 5863167 h 7799917"/>
                  <a:gd name="connsiteX157" fmla="*/ 6529916 w 8001000"/>
                  <a:gd name="connsiteY157" fmla="*/ 5799667 h 7799917"/>
                  <a:gd name="connsiteX158" fmla="*/ 6582833 w 8001000"/>
                  <a:gd name="connsiteY158" fmla="*/ 5757334 h 7799917"/>
                  <a:gd name="connsiteX159" fmla="*/ 6656916 w 8001000"/>
                  <a:gd name="connsiteY159" fmla="*/ 5736167 h 7799917"/>
                  <a:gd name="connsiteX160" fmla="*/ 6773333 w 8001000"/>
                  <a:gd name="connsiteY160" fmla="*/ 5736167 h 7799917"/>
                  <a:gd name="connsiteX161" fmla="*/ 6879166 w 8001000"/>
                  <a:gd name="connsiteY161" fmla="*/ 5693834 h 7799917"/>
                  <a:gd name="connsiteX162" fmla="*/ 6974416 w 8001000"/>
                  <a:gd name="connsiteY162" fmla="*/ 5598584 h 7799917"/>
                  <a:gd name="connsiteX163" fmla="*/ 7016750 w 8001000"/>
                  <a:gd name="connsiteY163" fmla="*/ 5513917 h 7799917"/>
                  <a:gd name="connsiteX164" fmla="*/ 6974416 w 8001000"/>
                  <a:gd name="connsiteY164" fmla="*/ 5513917 h 7799917"/>
                  <a:gd name="connsiteX165" fmla="*/ 6995583 w 8001000"/>
                  <a:gd name="connsiteY165" fmla="*/ 5482167 h 7799917"/>
                  <a:gd name="connsiteX166" fmla="*/ 7112000 w 8001000"/>
                  <a:gd name="connsiteY166" fmla="*/ 5397500 h 7799917"/>
                  <a:gd name="connsiteX167" fmla="*/ 7217833 w 8001000"/>
                  <a:gd name="connsiteY167" fmla="*/ 5344584 h 7799917"/>
                  <a:gd name="connsiteX168" fmla="*/ 7207250 w 8001000"/>
                  <a:gd name="connsiteY168" fmla="*/ 5259917 h 7799917"/>
                  <a:gd name="connsiteX169" fmla="*/ 7175500 w 8001000"/>
                  <a:gd name="connsiteY169" fmla="*/ 5164667 h 7799917"/>
                  <a:gd name="connsiteX170" fmla="*/ 7143750 w 8001000"/>
                  <a:gd name="connsiteY170" fmla="*/ 5090584 h 7799917"/>
                  <a:gd name="connsiteX171" fmla="*/ 7080250 w 8001000"/>
                  <a:gd name="connsiteY171" fmla="*/ 5027084 h 7799917"/>
                  <a:gd name="connsiteX172" fmla="*/ 7090833 w 8001000"/>
                  <a:gd name="connsiteY172" fmla="*/ 4974167 h 7799917"/>
                  <a:gd name="connsiteX173" fmla="*/ 7143750 w 8001000"/>
                  <a:gd name="connsiteY173" fmla="*/ 4963584 h 7799917"/>
                  <a:gd name="connsiteX174" fmla="*/ 7186083 w 8001000"/>
                  <a:gd name="connsiteY174" fmla="*/ 5037667 h 7799917"/>
                  <a:gd name="connsiteX175" fmla="*/ 7239000 w 8001000"/>
                  <a:gd name="connsiteY175" fmla="*/ 5069417 h 7799917"/>
                  <a:gd name="connsiteX176" fmla="*/ 7260166 w 8001000"/>
                  <a:gd name="connsiteY176" fmla="*/ 5005917 h 7799917"/>
                  <a:gd name="connsiteX177" fmla="*/ 7355416 w 8001000"/>
                  <a:gd name="connsiteY177" fmla="*/ 4974167 h 7799917"/>
                  <a:gd name="connsiteX178" fmla="*/ 7397750 w 8001000"/>
                  <a:gd name="connsiteY178" fmla="*/ 4984750 h 7799917"/>
                  <a:gd name="connsiteX179" fmla="*/ 7397750 w 8001000"/>
                  <a:gd name="connsiteY179" fmla="*/ 4984750 h 7799917"/>
                  <a:gd name="connsiteX180" fmla="*/ 7429500 w 8001000"/>
                  <a:gd name="connsiteY180" fmla="*/ 5111750 h 7799917"/>
                  <a:gd name="connsiteX181" fmla="*/ 7397750 w 8001000"/>
                  <a:gd name="connsiteY181" fmla="*/ 5175250 h 7799917"/>
                  <a:gd name="connsiteX182" fmla="*/ 7397750 w 8001000"/>
                  <a:gd name="connsiteY182" fmla="*/ 5175250 h 7799917"/>
                  <a:gd name="connsiteX183" fmla="*/ 7482416 w 8001000"/>
                  <a:gd name="connsiteY183" fmla="*/ 5154084 h 7799917"/>
                  <a:gd name="connsiteX184" fmla="*/ 7535333 w 8001000"/>
                  <a:gd name="connsiteY184" fmla="*/ 5164667 h 7799917"/>
                  <a:gd name="connsiteX185" fmla="*/ 7630583 w 8001000"/>
                  <a:gd name="connsiteY185" fmla="*/ 5143500 h 7799917"/>
                  <a:gd name="connsiteX186" fmla="*/ 7694083 w 8001000"/>
                  <a:gd name="connsiteY186" fmla="*/ 5069417 h 7799917"/>
                  <a:gd name="connsiteX187" fmla="*/ 7694083 w 8001000"/>
                  <a:gd name="connsiteY187" fmla="*/ 5069417 h 7799917"/>
                  <a:gd name="connsiteX188" fmla="*/ 7831666 w 8001000"/>
                  <a:gd name="connsiteY188" fmla="*/ 5080000 h 7799917"/>
                  <a:gd name="connsiteX189" fmla="*/ 7905750 w 8001000"/>
                  <a:gd name="connsiteY189" fmla="*/ 5069417 h 7799917"/>
                  <a:gd name="connsiteX190" fmla="*/ 7821083 w 8001000"/>
                  <a:gd name="connsiteY190" fmla="*/ 5005917 h 7799917"/>
                  <a:gd name="connsiteX191" fmla="*/ 7768166 w 8001000"/>
                  <a:gd name="connsiteY191" fmla="*/ 4942417 h 7799917"/>
                  <a:gd name="connsiteX192" fmla="*/ 7831666 w 8001000"/>
                  <a:gd name="connsiteY192" fmla="*/ 4868334 h 7799917"/>
                  <a:gd name="connsiteX193" fmla="*/ 7884583 w 8001000"/>
                  <a:gd name="connsiteY193" fmla="*/ 4804834 h 7799917"/>
                  <a:gd name="connsiteX194" fmla="*/ 7895166 w 8001000"/>
                  <a:gd name="connsiteY194" fmla="*/ 4699000 h 7799917"/>
                  <a:gd name="connsiteX195" fmla="*/ 7874000 w 8001000"/>
                  <a:gd name="connsiteY195" fmla="*/ 4624917 h 7799917"/>
                  <a:gd name="connsiteX196" fmla="*/ 7863416 w 8001000"/>
                  <a:gd name="connsiteY196" fmla="*/ 4603750 h 7799917"/>
                  <a:gd name="connsiteX197" fmla="*/ 7884583 w 8001000"/>
                  <a:gd name="connsiteY197" fmla="*/ 4519084 h 7799917"/>
                  <a:gd name="connsiteX198" fmla="*/ 7884583 w 8001000"/>
                  <a:gd name="connsiteY198" fmla="*/ 4455584 h 7799917"/>
                  <a:gd name="connsiteX199" fmla="*/ 7842250 w 8001000"/>
                  <a:gd name="connsiteY199" fmla="*/ 4413250 h 7799917"/>
                  <a:gd name="connsiteX200" fmla="*/ 7948083 w 8001000"/>
                  <a:gd name="connsiteY200" fmla="*/ 4318000 h 7799917"/>
                  <a:gd name="connsiteX201" fmla="*/ 8001000 w 8001000"/>
                  <a:gd name="connsiteY201" fmla="*/ 4233334 h 7799917"/>
                  <a:gd name="connsiteX202" fmla="*/ 7979833 w 8001000"/>
                  <a:gd name="connsiteY202" fmla="*/ 4095750 h 7799917"/>
                  <a:gd name="connsiteX203" fmla="*/ 7958666 w 8001000"/>
                  <a:gd name="connsiteY203" fmla="*/ 4011084 h 7799917"/>
                  <a:gd name="connsiteX204" fmla="*/ 7958666 w 8001000"/>
                  <a:gd name="connsiteY204" fmla="*/ 3947584 h 7799917"/>
                  <a:gd name="connsiteX205" fmla="*/ 7895166 w 8001000"/>
                  <a:gd name="connsiteY205" fmla="*/ 3873500 h 7799917"/>
                  <a:gd name="connsiteX206" fmla="*/ 7852833 w 8001000"/>
                  <a:gd name="connsiteY206" fmla="*/ 3810000 h 7799917"/>
                  <a:gd name="connsiteX207" fmla="*/ 7768166 w 8001000"/>
                  <a:gd name="connsiteY207" fmla="*/ 3725334 h 7799917"/>
                  <a:gd name="connsiteX208" fmla="*/ 7778750 w 8001000"/>
                  <a:gd name="connsiteY208" fmla="*/ 3630084 h 7799917"/>
                  <a:gd name="connsiteX209" fmla="*/ 7810500 w 8001000"/>
                  <a:gd name="connsiteY209" fmla="*/ 3577167 h 7799917"/>
                  <a:gd name="connsiteX210" fmla="*/ 7715250 w 8001000"/>
                  <a:gd name="connsiteY210" fmla="*/ 3513667 h 7799917"/>
                  <a:gd name="connsiteX211" fmla="*/ 7672916 w 8001000"/>
                  <a:gd name="connsiteY211" fmla="*/ 3429000 h 7799917"/>
                  <a:gd name="connsiteX212" fmla="*/ 7651750 w 8001000"/>
                  <a:gd name="connsiteY212" fmla="*/ 3227917 h 7799917"/>
                  <a:gd name="connsiteX213" fmla="*/ 7651750 w 8001000"/>
                  <a:gd name="connsiteY213" fmla="*/ 3069167 h 7799917"/>
                  <a:gd name="connsiteX214" fmla="*/ 7672916 w 8001000"/>
                  <a:gd name="connsiteY214" fmla="*/ 2963334 h 7799917"/>
                  <a:gd name="connsiteX215" fmla="*/ 7620000 w 8001000"/>
                  <a:gd name="connsiteY215" fmla="*/ 2783417 h 7799917"/>
                  <a:gd name="connsiteX216" fmla="*/ 7641166 w 8001000"/>
                  <a:gd name="connsiteY216" fmla="*/ 2656417 h 7799917"/>
                  <a:gd name="connsiteX217" fmla="*/ 7651750 w 8001000"/>
                  <a:gd name="connsiteY217" fmla="*/ 2614084 h 7799917"/>
                  <a:gd name="connsiteX218" fmla="*/ 7715250 w 8001000"/>
                  <a:gd name="connsiteY218" fmla="*/ 2550584 h 7799917"/>
                  <a:gd name="connsiteX219" fmla="*/ 7715250 w 8001000"/>
                  <a:gd name="connsiteY219" fmla="*/ 2550584 h 7799917"/>
                  <a:gd name="connsiteX220" fmla="*/ 7704666 w 8001000"/>
                  <a:gd name="connsiteY220" fmla="*/ 2338917 h 7799917"/>
                  <a:gd name="connsiteX221" fmla="*/ 7715250 w 8001000"/>
                  <a:gd name="connsiteY221" fmla="*/ 2254250 h 7799917"/>
                  <a:gd name="connsiteX222" fmla="*/ 7620000 w 8001000"/>
                  <a:gd name="connsiteY222" fmla="*/ 2254250 h 7799917"/>
                  <a:gd name="connsiteX223" fmla="*/ 7493000 w 8001000"/>
                  <a:gd name="connsiteY223" fmla="*/ 2275417 h 7799917"/>
                  <a:gd name="connsiteX224" fmla="*/ 7334250 w 8001000"/>
                  <a:gd name="connsiteY224" fmla="*/ 2180167 h 7799917"/>
                  <a:gd name="connsiteX225" fmla="*/ 7239000 w 8001000"/>
                  <a:gd name="connsiteY225" fmla="*/ 2169584 h 7799917"/>
                  <a:gd name="connsiteX226" fmla="*/ 7164916 w 8001000"/>
                  <a:gd name="connsiteY226" fmla="*/ 2095500 h 7799917"/>
                  <a:gd name="connsiteX227" fmla="*/ 7112000 w 8001000"/>
                  <a:gd name="connsiteY227" fmla="*/ 2042584 h 7799917"/>
                  <a:gd name="connsiteX228" fmla="*/ 7027333 w 8001000"/>
                  <a:gd name="connsiteY228" fmla="*/ 2000250 h 7799917"/>
                  <a:gd name="connsiteX229" fmla="*/ 6963833 w 8001000"/>
                  <a:gd name="connsiteY229" fmla="*/ 2063750 h 7799917"/>
                  <a:gd name="connsiteX230" fmla="*/ 6910916 w 8001000"/>
                  <a:gd name="connsiteY230" fmla="*/ 2084917 h 7799917"/>
                  <a:gd name="connsiteX231" fmla="*/ 6826250 w 8001000"/>
                  <a:gd name="connsiteY231" fmla="*/ 2074334 h 7799917"/>
                  <a:gd name="connsiteX232" fmla="*/ 6773333 w 8001000"/>
                  <a:gd name="connsiteY232" fmla="*/ 2042584 h 7799917"/>
                  <a:gd name="connsiteX233" fmla="*/ 6688666 w 8001000"/>
                  <a:gd name="connsiteY233" fmla="*/ 2095500 h 7799917"/>
                  <a:gd name="connsiteX234" fmla="*/ 6646333 w 8001000"/>
                  <a:gd name="connsiteY234" fmla="*/ 2106084 h 7799917"/>
                  <a:gd name="connsiteX235" fmla="*/ 6582833 w 8001000"/>
                  <a:gd name="connsiteY235" fmla="*/ 2053167 h 7799917"/>
                  <a:gd name="connsiteX236" fmla="*/ 6529916 w 8001000"/>
                  <a:gd name="connsiteY236" fmla="*/ 2095500 h 7799917"/>
                  <a:gd name="connsiteX237" fmla="*/ 6529916 w 8001000"/>
                  <a:gd name="connsiteY237" fmla="*/ 2095500 h 7799917"/>
                  <a:gd name="connsiteX238" fmla="*/ 6424083 w 8001000"/>
                  <a:gd name="connsiteY238" fmla="*/ 2169584 h 7799917"/>
                  <a:gd name="connsiteX239" fmla="*/ 6381750 w 8001000"/>
                  <a:gd name="connsiteY239" fmla="*/ 2211917 h 7799917"/>
                  <a:gd name="connsiteX240" fmla="*/ 6286500 w 8001000"/>
                  <a:gd name="connsiteY240" fmla="*/ 2169584 h 7799917"/>
                  <a:gd name="connsiteX241" fmla="*/ 6223000 w 8001000"/>
                  <a:gd name="connsiteY241" fmla="*/ 2137834 h 7799917"/>
                  <a:gd name="connsiteX242" fmla="*/ 6148916 w 8001000"/>
                  <a:gd name="connsiteY242" fmla="*/ 2042584 h 7799917"/>
                  <a:gd name="connsiteX243" fmla="*/ 6085416 w 8001000"/>
                  <a:gd name="connsiteY243" fmla="*/ 2084917 h 7799917"/>
                  <a:gd name="connsiteX244" fmla="*/ 6032500 w 8001000"/>
                  <a:gd name="connsiteY244" fmla="*/ 2042584 h 7799917"/>
                  <a:gd name="connsiteX245" fmla="*/ 5969000 w 8001000"/>
                  <a:gd name="connsiteY245" fmla="*/ 1989667 h 7799917"/>
                  <a:gd name="connsiteX246" fmla="*/ 5947833 w 8001000"/>
                  <a:gd name="connsiteY246" fmla="*/ 2074334 h 7799917"/>
                  <a:gd name="connsiteX247" fmla="*/ 5926666 w 8001000"/>
                  <a:gd name="connsiteY247" fmla="*/ 2148417 h 7799917"/>
                  <a:gd name="connsiteX248" fmla="*/ 5894916 w 8001000"/>
                  <a:gd name="connsiteY248" fmla="*/ 2201334 h 7799917"/>
                  <a:gd name="connsiteX249" fmla="*/ 5810250 w 8001000"/>
                  <a:gd name="connsiteY249" fmla="*/ 2137834 h 7799917"/>
                  <a:gd name="connsiteX250" fmla="*/ 5757333 w 8001000"/>
                  <a:gd name="connsiteY250" fmla="*/ 2063750 h 7799917"/>
                  <a:gd name="connsiteX251" fmla="*/ 5683250 w 8001000"/>
                  <a:gd name="connsiteY251" fmla="*/ 2063750 h 7799917"/>
                  <a:gd name="connsiteX252" fmla="*/ 5556250 w 8001000"/>
                  <a:gd name="connsiteY252" fmla="*/ 1968500 h 7799917"/>
                  <a:gd name="connsiteX253" fmla="*/ 5386916 w 8001000"/>
                  <a:gd name="connsiteY253" fmla="*/ 2053167 h 7799917"/>
                  <a:gd name="connsiteX254" fmla="*/ 5323416 w 8001000"/>
                  <a:gd name="connsiteY254" fmla="*/ 1936750 h 7799917"/>
                  <a:gd name="connsiteX255" fmla="*/ 5249333 w 8001000"/>
                  <a:gd name="connsiteY255" fmla="*/ 1852084 h 7799917"/>
                  <a:gd name="connsiteX256" fmla="*/ 5058833 w 8001000"/>
                  <a:gd name="connsiteY256" fmla="*/ 1905000 h 7799917"/>
                  <a:gd name="connsiteX257" fmla="*/ 4857750 w 8001000"/>
                  <a:gd name="connsiteY257" fmla="*/ 1799167 h 7799917"/>
                  <a:gd name="connsiteX258" fmla="*/ 4656666 w 8001000"/>
                  <a:gd name="connsiteY258" fmla="*/ 1767417 h 7799917"/>
                  <a:gd name="connsiteX259" fmla="*/ 4582583 w 8001000"/>
                  <a:gd name="connsiteY259" fmla="*/ 1651000 h 7799917"/>
                  <a:gd name="connsiteX260" fmla="*/ 4413250 w 8001000"/>
                  <a:gd name="connsiteY260" fmla="*/ 1682750 h 7799917"/>
                  <a:gd name="connsiteX261" fmla="*/ 4339166 w 8001000"/>
                  <a:gd name="connsiteY261" fmla="*/ 1608667 h 7799917"/>
                  <a:gd name="connsiteX262" fmla="*/ 4212166 w 8001000"/>
                  <a:gd name="connsiteY262" fmla="*/ 1598084 h 7799917"/>
                  <a:gd name="connsiteX263" fmla="*/ 4138083 w 8001000"/>
                  <a:gd name="connsiteY263" fmla="*/ 1502834 h 7799917"/>
                  <a:gd name="connsiteX264" fmla="*/ 4159250 w 8001000"/>
                  <a:gd name="connsiteY264" fmla="*/ 1037167 h 7799917"/>
                  <a:gd name="connsiteX265" fmla="*/ 4191000 w 8001000"/>
                  <a:gd name="connsiteY265" fmla="*/ 116417 h 7799917"/>
                  <a:gd name="connsiteX266" fmla="*/ 2487083 w 8001000"/>
                  <a:gd name="connsiteY266" fmla="*/ 0 h 7799917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  <a:cxn ang="0">
                    <a:pos x="connsiteX2" y="connsiteY2"/>
                  </a:cxn>
                  <a:cxn ang="0">
                    <a:pos x="connsiteX3" y="connsiteY3"/>
                  </a:cxn>
                  <a:cxn ang="0">
                    <a:pos x="connsiteX4" y="connsiteY4"/>
                  </a:cxn>
                  <a:cxn ang="0">
                    <a:pos x="connsiteX5" y="connsiteY5"/>
                  </a:cxn>
                  <a:cxn ang="0">
                    <a:pos x="connsiteX6" y="connsiteY6"/>
                  </a:cxn>
                  <a:cxn ang="0">
                    <a:pos x="connsiteX7" y="connsiteY7"/>
                  </a:cxn>
                  <a:cxn ang="0">
                    <a:pos x="connsiteX8" y="connsiteY8"/>
                  </a:cxn>
                  <a:cxn ang="0">
                    <a:pos x="connsiteX9" y="connsiteY9"/>
                  </a:cxn>
                  <a:cxn ang="0">
                    <a:pos x="connsiteX10" y="connsiteY10"/>
                  </a:cxn>
                  <a:cxn ang="0">
                    <a:pos x="connsiteX11" y="connsiteY11"/>
                  </a:cxn>
                  <a:cxn ang="0">
                    <a:pos x="connsiteX12" y="connsiteY12"/>
                  </a:cxn>
                  <a:cxn ang="0">
                    <a:pos x="connsiteX13" y="connsiteY13"/>
                  </a:cxn>
                  <a:cxn ang="0">
                    <a:pos x="connsiteX14" y="connsiteY14"/>
                  </a:cxn>
                  <a:cxn ang="0">
                    <a:pos x="connsiteX15" y="connsiteY15"/>
                  </a:cxn>
                  <a:cxn ang="0">
                    <a:pos x="connsiteX16" y="connsiteY16"/>
                  </a:cxn>
                  <a:cxn ang="0">
                    <a:pos x="connsiteX17" y="connsiteY17"/>
                  </a:cxn>
                  <a:cxn ang="0">
                    <a:pos x="connsiteX18" y="connsiteY18"/>
                  </a:cxn>
                  <a:cxn ang="0">
                    <a:pos x="connsiteX19" y="connsiteY19"/>
                  </a:cxn>
                  <a:cxn ang="0">
                    <a:pos x="connsiteX20" y="connsiteY20"/>
                  </a:cxn>
                  <a:cxn ang="0">
                    <a:pos x="connsiteX21" y="connsiteY21"/>
                  </a:cxn>
                  <a:cxn ang="0">
                    <a:pos x="connsiteX22" y="connsiteY22"/>
                  </a:cxn>
                  <a:cxn ang="0">
                    <a:pos x="connsiteX23" y="connsiteY23"/>
                  </a:cxn>
                  <a:cxn ang="0">
                    <a:pos x="connsiteX24" y="connsiteY24"/>
                  </a:cxn>
                  <a:cxn ang="0">
                    <a:pos x="connsiteX25" y="connsiteY25"/>
                  </a:cxn>
                  <a:cxn ang="0">
                    <a:pos x="connsiteX26" y="connsiteY26"/>
                  </a:cxn>
                  <a:cxn ang="0">
                    <a:pos x="connsiteX27" y="connsiteY27"/>
                  </a:cxn>
                  <a:cxn ang="0">
                    <a:pos x="connsiteX28" y="connsiteY28"/>
                  </a:cxn>
                  <a:cxn ang="0">
                    <a:pos x="connsiteX29" y="connsiteY29"/>
                  </a:cxn>
                  <a:cxn ang="0">
                    <a:pos x="connsiteX30" y="connsiteY30"/>
                  </a:cxn>
                  <a:cxn ang="0">
                    <a:pos x="connsiteX31" y="connsiteY31"/>
                  </a:cxn>
                  <a:cxn ang="0">
                    <a:pos x="connsiteX32" y="connsiteY32"/>
                  </a:cxn>
                  <a:cxn ang="0">
                    <a:pos x="connsiteX33" y="connsiteY33"/>
                  </a:cxn>
                  <a:cxn ang="0">
                    <a:pos x="connsiteX34" y="connsiteY34"/>
                  </a:cxn>
                  <a:cxn ang="0">
                    <a:pos x="connsiteX35" y="connsiteY35"/>
                  </a:cxn>
                  <a:cxn ang="0">
                    <a:pos x="connsiteX36" y="connsiteY36"/>
                  </a:cxn>
                  <a:cxn ang="0">
                    <a:pos x="connsiteX37" y="connsiteY37"/>
                  </a:cxn>
                  <a:cxn ang="0">
                    <a:pos x="connsiteX38" y="connsiteY38"/>
                  </a:cxn>
                  <a:cxn ang="0">
                    <a:pos x="connsiteX39" y="connsiteY39"/>
                  </a:cxn>
                  <a:cxn ang="0">
                    <a:pos x="connsiteX40" y="connsiteY40"/>
                  </a:cxn>
                  <a:cxn ang="0">
                    <a:pos x="connsiteX41" y="connsiteY41"/>
                  </a:cxn>
                  <a:cxn ang="0">
                    <a:pos x="connsiteX42" y="connsiteY42"/>
                  </a:cxn>
                  <a:cxn ang="0">
                    <a:pos x="connsiteX43" y="connsiteY43"/>
                  </a:cxn>
                  <a:cxn ang="0">
                    <a:pos x="connsiteX44" y="connsiteY44"/>
                  </a:cxn>
                  <a:cxn ang="0">
                    <a:pos x="connsiteX45" y="connsiteY45"/>
                  </a:cxn>
                  <a:cxn ang="0">
                    <a:pos x="connsiteX46" y="connsiteY46"/>
                  </a:cxn>
                  <a:cxn ang="0">
                    <a:pos x="connsiteX47" y="connsiteY47"/>
                  </a:cxn>
                  <a:cxn ang="0">
                    <a:pos x="connsiteX48" y="connsiteY48"/>
                  </a:cxn>
                  <a:cxn ang="0">
                    <a:pos x="connsiteX49" y="connsiteY49"/>
                  </a:cxn>
                  <a:cxn ang="0">
                    <a:pos x="connsiteX50" y="connsiteY50"/>
                  </a:cxn>
                  <a:cxn ang="0">
                    <a:pos x="connsiteX51" y="connsiteY51"/>
                  </a:cxn>
                  <a:cxn ang="0">
                    <a:pos x="connsiteX52" y="connsiteY52"/>
                  </a:cxn>
                  <a:cxn ang="0">
                    <a:pos x="connsiteX53" y="connsiteY53"/>
                  </a:cxn>
                  <a:cxn ang="0">
                    <a:pos x="connsiteX54" y="connsiteY54"/>
                  </a:cxn>
                  <a:cxn ang="0">
                    <a:pos x="connsiteX55" y="connsiteY55"/>
                  </a:cxn>
                  <a:cxn ang="0">
                    <a:pos x="connsiteX56" y="connsiteY56"/>
                  </a:cxn>
                  <a:cxn ang="0">
                    <a:pos x="connsiteX57" y="connsiteY57"/>
                  </a:cxn>
                  <a:cxn ang="0">
                    <a:pos x="connsiteX58" y="connsiteY58"/>
                  </a:cxn>
                  <a:cxn ang="0">
                    <a:pos x="connsiteX59" y="connsiteY59"/>
                  </a:cxn>
                  <a:cxn ang="0">
                    <a:pos x="connsiteX60" y="connsiteY60"/>
                  </a:cxn>
                  <a:cxn ang="0">
                    <a:pos x="connsiteX61" y="connsiteY61"/>
                  </a:cxn>
                  <a:cxn ang="0">
                    <a:pos x="connsiteX62" y="connsiteY62"/>
                  </a:cxn>
                  <a:cxn ang="0">
                    <a:pos x="connsiteX63" y="connsiteY63"/>
                  </a:cxn>
                  <a:cxn ang="0">
                    <a:pos x="connsiteX64" y="connsiteY64"/>
                  </a:cxn>
                  <a:cxn ang="0">
                    <a:pos x="connsiteX65" y="connsiteY65"/>
                  </a:cxn>
                  <a:cxn ang="0">
                    <a:pos x="connsiteX66" y="connsiteY66"/>
                  </a:cxn>
                  <a:cxn ang="0">
                    <a:pos x="connsiteX67" y="connsiteY67"/>
                  </a:cxn>
                  <a:cxn ang="0">
                    <a:pos x="connsiteX68" y="connsiteY68"/>
                  </a:cxn>
                  <a:cxn ang="0">
                    <a:pos x="connsiteX69" y="connsiteY69"/>
                  </a:cxn>
                  <a:cxn ang="0">
                    <a:pos x="connsiteX70" y="connsiteY70"/>
                  </a:cxn>
                  <a:cxn ang="0">
                    <a:pos x="connsiteX71" y="connsiteY71"/>
                  </a:cxn>
                  <a:cxn ang="0">
                    <a:pos x="connsiteX72" y="connsiteY72"/>
                  </a:cxn>
                  <a:cxn ang="0">
                    <a:pos x="connsiteX73" y="connsiteY73"/>
                  </a:cxn>
                  <a:cxn ang="0">
                    <a:pos x="connsiteX74" y="connsiteY74"/>
                  </a:cxn>
                  <a:cxn ang="0">
                    <a:pos x="connsiteX75" y="connsiteY75"/>
                  </a:cxn>
                  <a:cxn ang="0">
                    <a:pos x="connsiteX76" y="connsiteY76"/>
                  </a:cxn>
                  <a:cxn ang="0">
                    <a:pos x="connsiteX77" y="connsiteY77"/>
                  </a:cxn>
                  <a:cxn ang="0">
                    <a:pos x="connsiteX78" y="connsiteY78"/>
                  </a:cxn>
                  <a:cxn ang="0">
                    <a:pos x="connsiteX79" y="connsiteY79"/>
                  </a:cxn>
                  <a:cxn ang="0">
                    <a:pos x="connsiteX80" y="connsiteY80"/>
                  </a:cxn>
                  <a:cxn ang="0">
                    <a:pos x="connsiteX81" y="connsiteY81"/>
                  </a:cxn>
                  <a:cxn ang="0">
                    <a:pos x="connsiteX82" y="connsiteY82"/>
                  </a:cxn>
                  <a:cxn ang="0">
                    <a:pos x="connsiteX83" y="connsiteY83"/>
                  </a:cxn>
                  <a:cxn ang="0">
                    <a:pos x="connsiteX84" y="connsiteY84"/>
                  </a:cxn>
                  <a:cxn ang="0">
                    <a:pos x="connsiteX85" y="connsiteY85"/>
                  </a:cxn>
                  <a:cxn ang="0">
                    <a:pos x="connsiteX86" y="connsiteY86"/>
                  </a:cxn>
                  <a:cxn ang="0">
                    <a:pos x="connsiteX87" y="connsiteY87"/>
                  </a:cxn>
                  <a:cxn ang="0">
                    <a:pos x="connsiteX88" y="connsiteY88"/>
                  </a:cxn>
                  <a:cxn ang="0">
                    <a:pos x="connsiteX89" y="connsiteY89"/>
                  </a:cxn>
                  <a:cxn ang="0">
                    <a:pos x="connsiteX90" y="connsiteY90"/>
                  </a:cxn>
                  <a:cxn ang="0">
                    <a:pos x="connsiteX91" y="connsiteY91"/>
                  </a:cxn>
                  <a:cxn ang="0">
                    <a:pos x="connsiteX92" y="connsiteY92"/>
                  </a:cxn>
                  <a:cxn ang="0">
                    <a:pos x="connsiteX93" y="connsiteY93"/>
                  </a:cxn>
                  <a:cxn ang="0">
                    <a:pos x="connsiteX94" y="connsiteY94"/>
                  </a:cxn>
                  <a:cxn ang="0">
                    <a:pos x="connsiteX95" y="connsiteY95"/>
                  </a:cxn>
                  <a:cxn ang="0">
                    <a:pos x="connsiteX96" y="connsiteY96"/>
                  </a:cxn>
                  <a:cxn ang="0">
                    <a:pos x="connsiteX97" y="connsiteY97"/>
                  </a:cxn>
                  <a:cxn ang="0">
                    <a:pos x="connsiteX98" y="connsiteY98"/>
                  </a:cxn>
                  <a:cxn ang="0">
                    <a:pos x="connsiteX99" y="connsiteY99"/>
                  </a:cxn>
                  <a:cxn ang="0">
                    <a:pos x="connsiteX100" y="connsiteY100"/>
                  </a:cxn>
                  <a:cxn ang="0">
                    <a:pos x="connsiteX101" y="connsiteY101"/>
                  </a:cxn>
                  <a:cxn ang="0">
                    <a:pos x="connsiteX102" y="connsiteY102"/>
                  </a:cxn>
                  <a:cxn ang="0">
                    <a:pos x="connsiteX103" y="connsiteY103"/>
                  </a:cxn>
                  <a:cxn ang="0">
                    <a:pos x="connsiteX104" y="connsiteY104"/>
                  </a:cxn>
                  <a:cxn ang="0">
                    <a:pos x="connsiteX105" y="connsiteY105"/>
                  </a:cxn>
                  <a:cxn ang="0">
                    <a:pos x="connsiteX106" y="connsiteY106"/>
                  </a:cxn>
                  <a:cxn ang="0">
                    <a:pos x="connsiteX107" y="connsiteY107"/>
                  </a:cxn>
                  <a:cxn ang="0">
                    <a:pos x="connsiteX108" y="connsiteY108"/>
                  </a:cxn>
                  <a:cxn ang="0">
                    <a:pos x="connsiteX109" y="connsiteY109"/>
                  </a:cxn>
                  <a:cxn ang="0">
                    <a:pos x="connsiteX110" y="connsiteY110"/>
                  </a:cxn>
                  <a:cxn ang="0">
                    <a:pos x="connsiteX111" y="connsiteY111"/>
                  </a:cxn>
                  <a:cxn ang="0">
                    <a:pos x="connsiteX112" y="connsiteY112"/>
                  </a:cxn>
                  <a:cxn ang="0">
                    <a:pos x="connsiteX113" y="connsiteY113"/>
                  </a:cxn>
                  <a:cxn ang="0">
                    <a:pos x="connsiteX114" y="connsiteY114"/>
                  </a:cxn>
                  <a:cxn ang="0">
                    <a:pos x="connsiteX115" y="connsiteY115"/>
                  </a:cxn>
                  <a:cxn ang="0">
                    <a:pos x="connsiteX116" y="connsiteY116"/>
                  </a:cxn>
                  <a:cxn ang="0">
                    <a:pos x="connsiteX117" y="connsiteY117"/>
                  </a:cxn>
                  <a:cxn ang="0">
                    <a:pos x="connsiteX118" y="connsiteY118"/>
                  </a:cxn>
                  <a:cxn ang="0">
                    <a:pos x="connsiteX119" y="connsiteY119"/>
                  </a:cxn>
                  <a:cxn ang="0">
                    <a:pos x="connsiteX120" y="connsiteY120"/>
                  </a:cxn>
                  <a:cxn ang="0">
                    <a:pos x="connsiteX121" y="connsiteY121"/>
                  </a:cxn>
                  <a:cxn ang="0">
                    <a:pos x="connsiteX122" y="connsiteY122"/>
                  </a:cxn>
                  <a:cxn ang="0">
                    <a:pos x="connsiteX123" y="connsiteY123"/>
                  </a:cxn>
                  <a:cxn ang="0">
                    <a:pos x="connsiteX124" y="connsiteY124"/>
                  </a:cxn>
                  <a:cxn ang="0">
                    <a:pos x="connsiteX125" y="connsiteY125"/>
                  </a:cxn>
                  <a:cxn ang="0">
                    <a:pos x="connsiteX126" y="connsiteY126"/>
                  </a:cxn>
                  <a:cxn ang="0">
                    <a:pos x="connsiteX127" y="connsiteY127"/>
                  </a:cxn>
                  <a:cxn ang="0">
                    <a:pos x="connsiteX128" y="connsiteY128"/>
                  </a:cxn>
                  <a:cxn ang="0">
                    <a:pos x="connsiteX129" y="connsiteY129"/>
                  </a:cxn>
                  <a:cxn ang="0">
                    <a:pos x="connsiteX130" y="connsiteY130"/>
                  </a:cxn>
                  <a:cxn ang="0">
                    <a:pos x="connsiteX131" y="connsiteY131"/>
                  </a:cxn>
                  <a:cxn ang="0">
                    <a:pos x="connsiteX132" y="connsiteY132"/>
                  </a:cxn>
                  <a:cxn ang="0">
                    <a:pos x="connsiteX133" y="connsiteY133"/>
                  </a:cxn>
                  <a:cxn ang="0">
                    <a:pos x="connsiteX134" y="connsiteY134"/>
                  </a:cxn>
                  <a:cxn ang="0">
                    <a:pos x="connsiteX135" y="connsiteY135"/>
                  </a:cxn>
                  <a:cxn ang="0">
                    <a:pos x="connsiteX136" y="connsiteY136"/>
                  </a:cxn>
                  <a:cxn ang="0">
                    <a:pos x="connsiteX137" y="connsiteY137"/>
                  </a:cxn>
                  <a:cxn ang="0">
                    <a:pos x="connsiteX138" y="connsiteY138"/>
                  </a:cxn>
                  <a:cxn ang="0">
                    <a:pos x="connsiteX139" y="connsiteY139"/>
                  </a:cxn>
                  <a:cxn ang="0">
                    <a:pos x="connsiteX140" y="connsiteY140"/>
                  </a:cxn>
                  <a:cxn ang="0">
                    <a:pos x="connsiteX141" y="connsiteY141"/>
                  </a:cxn>
                  <a:cxn ang="0">
                    <a:pos x="connsiteX142" y="connsiteY142"/>
                  </a:cxn>
                  <a:cxn ang="0">
                    <a:pos x="connsiteX143" y="connsiteY143"/>
                  </a:cxn>
                  <a:cxn ang="0">
                    <a:pos x="connsiteX144" y="connsiteY144"/>
                  </a:cxn>
                  <a:cxn ang="0">
                    <a:pos x="connsiteX145" y="connsiteY145"/>
                  </a:cxn>
                  <a:cxn ang="0">
                    <a:pos x="connsiteX146" y="connsiteY146"/>
                  </a:cxn>
                  <a:cxn ang="0">
                    <a:pos x="connsiteX147" y="connsiteY147"/>
                  </a:cxn>
                  <a:cxn ang="0">
                    <a:pos x="connsiteX148" y="connsiteY148"/>
                  </a:cxn>
                  <a:cxn ang="0">
                    <a:pos x="connsiteX149" y="connsiteY149"/>
                  </a:cxn>
                  <a:cxn ang="0">
                    <a:pos x="connsiteX150" y="connsiteY150"/>
                  </a:cxn>
                  <a:cxn ang="0">
                    <a:pos x="connsiteX151" y="connsiteY151"/>
                  </a:cxn>
                  <a:cxn ang="0">
                    <a:pos x="connsiteX152" y="connsiteY152"/>
                  </a:cxn>
                  <a:cxn ang="0">
                    <a:pos x="connsiteX153" y="connsiteY153"/>
                  </a:cxn>
                  <a:cxn ang="0">
                    <a:pos x="connsiteX154" y="connsiteY154"/>
                  </a:cxn>
                  <a:cxn ang="0">
                    <a:pos x="connsiteX155" y="connsiteY155"/>
                  </a:cxn>
                  <a:cxn ang="0">
                    <a:pos x="connsiteX156" y="connsiteY156"/>
                  </a:cxn>
                  <a:cxn ang="0">
                    <a:pos x="connsiteX157" y="connsiteY157"/>
                  </a:cxn>
                  <a:cxn ang="0">
                    <a:pos x="connsiteX158" y="connsiteY158"/>
                  </a:cxn>
                  <a:cxn ang="0">
                    <a:pos x="connsiteX159" y="connsiteY159"/>
                  </a:cxn>
                  <a:cxn ang="0">
                    <a:pos x="connsiteX160" y="connsiteY160"/>
                  </a:cxn>
                  <a:cxn ang="0">
                    <a:pos x="connsiteX161" y="connsiteY161"/>
                  </a:cxn>
                  <a:cxn ang="0">
                    <a:pos x="connsiteX162" y="connsiteY162"/>
                  </a:cxn>
                  <a:cxn ang="0">
                    <a:pos x="connsiteX163" y="connsiteY163"/>
                  </a:cxn>
                  <a:cxn ang="0">
                    <a:pos x="connsiteX164" y="connsiteY164"/>
                  </a:cxn>
                  <a:cxn ang="0">
                    <a:pos x="connsiteX165" y="connsiteY165"/>
                  </a:cxn>
                  <a:cxn ang="0">
                    <a:pos x="connsiteX166" y="connsiteY166"/>
                  </a:cxn>
                  <a:cxn ang="0">
                    <a:pos x="connsiteX167" y="connsiteY167"/>
                  </a:cxn>
                  <a:cxn ang="0">
                    <a:pos x="connsiteX168" y="connsiteY168"/>
                  </a:cxn>
                  <a:cxn ang="0">
                    <a:pos x="connsiteX169" y="connsiteY169"/>
                  </a:cxn>
                  <a:cxn ang="0">
                    <a:pos x="connsiteX170" y="connsiteY170"/>
                  </a:cxn>
                  <a:cxn ang="0">
                    <a:pos x="connsiteX171" y="connsiteY171"/>
                  </a:cxn>
                  <a:cxn ang="0">
                    <a:pos x="connsiteX172" y="connsiteY172"/>
                  </a:cxn>
                  <a:cxn ang="0">
                    <a:pos x="connsiteX173" y="connsiteY173"/>
                  </a:cxn>
                  <a:cxn ang="0">
                    <a:pos x="connsiteX174" y="connsiteY174"/>
                  </a:cxn>
                  <a:cxn ang="0">
                    <a:pos x="connsiteX175" y="connsiteY175"/>
                  </a:cxn>
                  <a:cxn ang="0">
                    <a:pos x="connsiteX176" y="connsiteY176"/>
                  </a:cxn>
                  <a:cxn ang="0">
                    <a:pos x="connsiteX177" y="connsiteY177"/>
                  </a:cxn>
                  <a:cxn ang="0">
                    <a:pos x="connsiteX178" y="connsiteY178"/>
                  </a:cxn>
                  <a:cxn ang="0">
                    <a:pos x="connsiteX179" y="connsiteY179"/>
                  </a:cxn>
                  <a:cxn ang="0">
                    <a:pos x="connsiteX180" y="connsiteY180"/>
                  </a:cxn>
                  <a:cxn ang="0">
                    <a:pos x="connsiteX181" y="connsiteY181"/>
                  </a:cxn>
                  <a:cxn ang="0">
                    <a:pos x="connsiteX182" y="connsiteY182"/>
                  </a:cxn>
                  <a:cxn ang="0">
                    <a:pos x="connsiteX183" y="connsiteY183"/>
                  </a:cxn>
                  <a:cxn ang="0">
                    <a:pos x="connsiteX184" y="connsiteY184"/>
                  </a:cxn>
                  <a:cxn ang="0">
                    <a:pos x="connsiteX185" y="connsiteY185"/>
                  </a:cxn>
                  <a:cxn ang="0">
                    <a:pos x="connsiteX186" y="connsiteY186"/>
                  </a:cxn>
                  <a:cxn ang="0">
                    <a:pos x="connsiteX187" y="connsiteY187"/>
                  </a:cxn>
                  <a:cxn ang="0">
                    <a:pos x="connsiteX188" y="connsiteY188"/>
                  </a:cxn>
                  <a:cxn ang="0">
                    <a:pos x="connsiteX189" y="connsiteY189"/>
                  </a:cxn>
                  <a:cxn ang="0">
                    <a:pos x="connsiteX190" y="connsiteY190"/>
                  </a:cxn>
                  <a:cxn ang="0">
                    <a:pos x="connsiteX191" y="connsiteY191"/>
                  </a:cxn>
                  <a:cxn ang="0">
                    <a:pos x="connsiteX192" y="connsiteY192"/>
                  </a:cxn>
                  <a:cxn ang="0">
                    <a:pos x="connsiteX193" y="connsiteY193"/>
                  </a:cxn>
                  <a:cxn ang="0">
                    <a:pos x="connsiteX194" y="connsiteY194"/>
                  </a:cxn>
                  <a:cxn ang="0">
                    <a:pos x="connsiteX195" y="connsiteY195"/>
                  </a:cxn>
                  <a:cxn ang="0">
                    <a:pos x="connsiteX196" y="connsiteY196"/>
                  </a:cxn>
                  <a:cxn ang="0">
                    <a:pos x="connsiteX197" y="connsiteY197"/>
                  </a:cxn>
                  <a:cxn ang="0">
                    <a:pos x="connsiteX198" y="connsiteY198"/>
                  </a:cxn>
                  <a:cxn ang="0">
                    <a:pos x="connsiteX199" y="connsiteY199"/>
                  </a:cxn>
                  <a:cxn ang="0">
                    <a:pos x="connsiteX200" y="connsiteY200"/>
                  </a:cxn>
                  <a:cxn ang="0">
                    <a:pos x="connsiteX201" y="connsiteY201"/>
                  </a:cxn>
                  <a:cxn ang="0">
                    <a:pos x="connsiteX202" y="connsiteY202"/>
                  </a:cxn>
                  <a:cxn ang="0">
                    <a:pos x="connsiteX203" y="connsiteY203"/>
                  </a:cxn>
                  <a:cxn ang="0">
                    <a:pos x="connsiteX204" y="connsiteY204"/>
                  </a:cxn>
                  <a:cxn ang="0">
                    <a:pos x="connsiteX205" y="connsiteY205"/>
                  </a:cxn>
                  <a:cxn ang="0">
                    <a:pos x="connsiteX206" y="connsiteY206"/>
                  </a:cxn>
                  <a:cxn ang="0">
                    <a:pos x="connsiteX207" y="connsiteY207"/>
                  </a:cxn>
                  <a:cxn ang="0">
                    <a:pos x="connsiteX208" y="connsiteY208"/>
                  </a:cxn>
                  <a:cxn ang="0">
                    <a:pos x="connsiteX209" y="connsiteY209"/>
                  </a:cxn>
                  <a:cxn ang="0">
                    <a:pos x="connsiteX210" y="connsiteY210"/>
                  </a:cxn>
                  <a:cxn ang="0">
                    <a:pos x="connsiteX211" y="connsiteY211"/>
                  </a:cxn>
                  <a:cxn ang="0">
                    <a:pos x="connsiteX212" y="connsiteY212"/>
                  </a:cxn>
                  <a:cxn ang="0">
                    <a:pos x="connsiteX213" y="connsiteY213"/>
                  </a:cxn>
                  <a:cxn ang="0">
                    <a:pos x="connsiteX214" y="connsiteY214"/>
                  </a:cxn>
                  <a:cxn ang="0">
                    <a:pos x="connsiteX215" y="connsiteY215"/>
                  </a:cxn>
                  <a:cxn ang="0">
                    <a:pos x="connsiteX216" y="connsiteY216"/>
                  </a:cxn>
                  <a:cxn ang="0">
                    <a:pos x="connsiteX217" y="connsiteY217"/>
                  </a:cxn>
                  <a:cxn ang="0">
                    <a:pos x="connsiteX218" y="connsiteY218"/>
                  </a:cxn>
                  <a:cxn ang="0">
                    <a:pos x="connsiteX219" y="connsiteY219"/>
                  </a:cxn>
                  <a:cxn ang="0">
                    <a:pos x="connsiteX220" y="connsiteY220"/>
                  </a:cxn>
                  <a:cxn ang="0">
                    <a:pos x="connsiteX221" y="connsiteY221"/>
                  </a:cxn>
                  <a:cxn ang="0">
                    <a:pos x="connsiteX222" y="connsiteY222"/>
                  </a:cxn>
                  <a:cxn ang="0">
                    <a:pos x="connsiteX223" y="connsiteY223"/>
                  </a:cxn>
                  <a:cxn ang="0">
                    <a:pos x="connsiteX224" y="connsiteY224"/>
                  </a:cxn>
                  <a:cxn ang="0">
                    <a:pos x="connsiteX225" y="connsiteY225"/>
                  </a:cxn>
                  <a:cxn ang="0">
                    <a:pos x="connsiteX226" y="connsiteY226"/>
                  </a:cxn>
                  <a:cxn ang="0">
                    <a:pos x="connsiteX227" y="connsiteY227"/>
                  </a:cxn>
                  <a:cxn ang="0">
                    <a:pos x="connsiteX228" y="connsiteY228"/>
                  </a:cxn>
                  <a:cxn ang="0">
                    <a:pos x="connsiteX229" y="connsiteY229"/>
                  </a:cxn>
                  <a:cxn ang="0">
                    <a:pos x="connsiteX230" y="connsiteY230"/>
                  </a:cxn>
                  <a:cxn ang="0">
                    <a:pos x="connsiteX231" y="connsiteY231"/>
                  </a:cxn>
                  <a:cxn ang="0">
                    <a:pos x="connsiteX232" y="connsiteY232"/>
                  </a:cxn>
                  <a:cxn ang="0">
                    <a:pos x="connsiteX233" y="connsiteY233"/>
                  </a:cxn>
                  <a:cxn ang="0">
                    <a:pos x="connsiteX234" y="connsiteY234"/>
                  </a:cxn>
                  <a:cxn ang="0">
                    <a:pos x="connsiteX235" y="connsiteY235"/>
                  </a:cxn>
                  <a:cxn ang="0">
                    <a:pos x="connsiteX236" y="connsiteY236"/>
                  </a:cxn>
                  <a:cxn ang="0">
                    <a:pos x="connsiteX237" y="connsiteY237"/>
                  </a:cxn>
                  <a:cxn ang="0">
                    <a:pos x="connsiteX238" y="connsiteY238"/>
                  </a:cxn>
                  <a:cxn ang="0">
                    <a:pos x="connsiteX239" y="connsiteY239"/>
                  </a:cxn>
                  <a:cxn ang="0">
                    <a:pos x="connsiteX240" y="connsiteY240"/>
                  </a:cxn>
                  <a:cxn ang="0">
                    <a:pos x="connsiteX241" y="connsiteY241"/>
                  </a:cxn>
                  <a:cxn ang="0">
                    <a:pos x="connsiteX242" y="connsiteY242"/>
                  </a:cxn>
                  <a:cxn ang="0">
                    <a:pos x="connsiteX243" y="connsiteY243"/>
                  </a:cxn>
                  <a:cxn ang="0">
                    <a:pos x="connsiteX244" y="connsiteY244"/>
                  </a:cxn>
                  <a:cxn ang="0">
                    <a:pos x="connsiteX245" y="connsiteY245"/>
                  </a:cxn>
                  <a:cxn ang="0">
                    <a:pos x="connsiteX246" y="connsiteY246"/>
                  </a:cxn>
                  <a:cxn ang="0">
                    <a:pos x="connsiteX247" y="connsiteY247"/>
                  </a:cxn>
                  <a:cxn ang="0">
                    <a:pos x="connsiteX248" y="connsiteY248"/>
                  </a:cxn>
                  <a:cxn ang="0">
                    <a:pos x="connsiteX249" y="connsiteY249"/>
                  </a:cxn>
                  <a:cxn ang="0">
                    <a:pos x="connsiteX250" y="connsiteY250"/>
                  </a:cxn>
                  <a:cxn ang="0">
                    <a:pos x="connsiteX251" y="connsiteY251"/>
                  </a:cxn>
                  <a:cxn ang="0">
                    <a:pos x="connsiteX252" y="connsiteY252"/>
                  </a:cxn>
                  <a:cxn ang="0">
                    <a:pos x="connsiteX253" y="connsiteY253"/>
                  </a:cxn>
                  <a:cxn ang="0">
                    <a:pos x="connsiteX254" y="connsiteY254"/>
                  </a:cxn>
                  <a:cxn ang="0">
                    <a:pos x="connsiteX255" y="connsiteY255"/>
                  </a:cxn>
                  <a:cxn ang="0">
                    <a:pos x="connsiteX256" y="connsiteY256"/>
                  </a:cxn>
                  <a:cxn ang="0">
                    <a:pos x="connsiteX257" y="connsiteY257"/>
                  </a:cxn>
                  <a:cxn ang="0">
                    <a:pos x="connsiteX258" y="connsiteY258"/>
                  </a:cxn>
                  <a:cxn ang="0">
                    <a:pos x="connsiteX259" y="connsiteY259"/>
                  </a:cxn>
                  <a:cxn ang="0">
                    <a:pos x="connsiteX260" y="connsiteY260"/>
                  </a:cxn>
                  <a:cxn ang="0">
                    <a:pos x="connsiteX261" y="connsiteY261"/>
                  </a:cxn>
                  <a:cxn ang="0">
                    <a:pos x="connsiteX262" y="connsiteY262"/>
                  </a:cxn>
                  <a:cxn ang="0">
                    <a:pos x="connsiteX263" y="connsiteY263"/>
                  </a:cxn>
                  <a:cxn ang="0">
                    <a:pos x="connsiteX264" y="connsiteY264"/>
                  </a:cxn>
                  <a:cxn ang="0">
                    <a:pos x="connsiteX265" y="connsiteY265"/>
                  </a:cxn>
                  <a:cxn ang="0">
                    <a:pos x="connsiteX266" y="connsiteY266"/>
                  </a:cxn>
                </a:cxnLst>
                <a:rect l="l" t="t" r="r" b="b"/>
                <a:pathLst>
                  <a:path w="8001000" h="7799917">
                    <a:moveTo>
                      <a:pt x="2487083" y="0"/>
                    </a:moveTo>
                    <a:lnTo>
                      <a:pt x="2222500" y="3249084"/>
                    </a:lnTo>
                    <a:lnTo>
                      <a:pt x="2190750" y="3280834"/>
                    </a:lnTo>
                    <a:lnTo>
                      <a:pt x="0" y="3090334"/>
                    </a:lnTo>
                    <a:lnTo>
                      <a:pt x="31750" y="3206750"/>
                    </a:lnTo>
                    <a:lnTo>
                      <a:pt x="148166" y="3227917"/>
                    </a:lnTo>
                    <a:lnTo>
                      <a:pt x="201083" y="3323167"/>
                    </a:lnTo>
                    <a:lnTo>
                      <a:pt x="222250" y="3397250"/>
                    </a:lnTo>
                    <a:lnTo>
                      <a:pt x="243416" y="3450167"/>
                    </a:lnTo>
                    <a:lnTo>
                      <a:pt x="243416" y="3450167"/>
                    </a:lnTo>
                    <a:lnTo>
                      <a:pt x="359833" y="3460750"/>
                    </a:lnTo>
                    <a:lnTo>
                      <a:pt x="433916" y="3587750"/>
                    </a:lnTo>
                    <a:lnTo>
                      <a:pt x="433916" y="3587750"/>
                    </a:lnTo>
                    <a:lnTo>
                      <a:pt x="539750" y="3725334"/>
                    </a:lnTo>
                    <a:lnTo>
                      <a:pt x="603250" y="3757084"/>
                    </a:lnTo>
                    <a:lnTo>
                      <a:pt x="666750" y="3905250"/>
                    </a:lnTo>
                    <a:lnTo>
                      <a:pt x="751416" y="3947584"/>
                    </a:lnTo>
                    <a:lnTo>
                      <a:pt x="804333" y="3989917"/>
                    </a:lnTo>
                    <a:lnTo>
                      <a:pt x="963083" y="4138084"/>
                    </a:lnTo>
                    <a:lnTo>
                      <a:pt x="1005416" y="4191000"/>
                    </a:lnTo>
                    <a:lnTo>
                      <a:pt x="1005416" y="4275667"/>
                    </a:lnTo>
                    <a:lnTo>
                      <a:pt x="1005416" y="4349750"/>
                    </a:lnTo>
                    <a:lnTo>
                      <a:pt x="1068916" y="4413250"/>
                    </a:lnTo>
                    <a:lnTo>
                      <a:pt x="1079500" y="4529667"/>
                    </a:lnTo>
                    <a:lnTo>
                      <a:pt x="1090083" y="4656667"/>
                    </a:lnTo>
                    <a:lnTo>
                      <a:pt x="1100666" y="4762500"/>
                    </a:lnTo>
                    <a:lnTo>
                      <a:pt x="1195916" y="4857750"/>
                    </a:lnTo>
                    <a:lnTo>
                      <a:pt x="1322916" y="5016500"/>
                    </a:lnTo>
                    <a:lnTo>
                      <a:pt x="1471083" y="5132917"/>
                    </a:lnTo>
                    <a:lnTo>
                      <a:pt x="1640416" y="5164667"/>
                    </a:lnTo>
                    <a:lnTo>
                      <a:pt x="1703916" y="5259917"/>
                    </a:lnTo>
                    <a:lnTo>
                      <a:pt x="1820333" y="5281084"/>
                    </a:lnTo>
                    <a:lnTo>
                      <a:pt x="1905000" y="5386917"/>
                    </a:lnTo>
                    <a:lnTo>
                      <a:pt x="2000250" y="5344584"/>
                    </a:lnTo>
                    <a:lnTo>
                      <a:pt x="2095500" y="5270500"/>
                    </a:lnTo>
                    <a:lnTo>
                      <a:pt x="2159000" y="5217584"/>
                    </a:lnTo>
                    <a:lnTo>
                      <a:pt x="2169583" y="5101167"/>
                    </a:lnTo>
                    <a:lnTo>
                      <a:pt x="2201333" y="4984750"/>
                    </a:lnTo>
                    <a:lnTo>
                      <a:pt x="2275416" y="4910667"/>
                    </a:lnTo>
                    <a:lnTo>
                      <a:pt x="2338916" y="4857750"/>
                    </a:lnTo>
                    <a:lnTo>
                      <a:pt x="2455333" y="4857750"/>
                    </a:lnTo>
                    <a:lnTo>
                      <a:pt x="2508250" y="4794250"/>
                    </a:lnTo>
                    <a:lnTo>
                      <a:pt x="2603500" y="4804834"/>
                    </a:lnTo>
                    <a:lnTo>
                      <a:pt x="2688166" y="4878917"/>
                    </a:lnTo>
                    <a:lnTo>
                      <a:pt x="2772833" y="4847167"/>
                    </a:lnTo>
                    <a:lnTo>
                      <a:pt x="2846916" y="4878917"/>
                    </a:lnTo>
                    <a:lnTo>
                      <a:pt x="2942166" y="4878917"/>
                    </a:lnTo>
                    <a:lnTo>
                      <a:pt x="3100916" y="4878917"/>
                    </a:lnTo>
                    <a:lnTo>
                      <a:pt x="3227916" y="5016500"/>
                    </a:lnTo>
                    <a:lnTo>
                      <a:pt x="3259666" y="5048250"/>
                    </a:lnTo>
                    <a:lnTo>
                      <a:pt x="3312583" y="5122334"/>
                    </a:lnTo>
                    <a:lnTo>
                      <a:pt x="3429000" y="5207000"/>
                    </a:lnTo>
                    <a:lnTo>
                      <a:pt x="3492500" y="5334000"/>
                    </a:lnTo>
                    <a:lnTo>
                      <a:pt x="3492500" y="5334000"/>
                    </a:lnTo>
                    <a:lnTo>
                      <a:pt x="3598333" y="5429250"/>
                    </a:lnTo>
                    <a:lnTo>
                      <a:pt x="3598333" y="5503334"/>
                    </a:lnTo>
                    <a:lnTo>
                      <a:pt x="3598333" y="5577417"/>
                    </a:lnTo>
                    <a:lnTo>
                      <a:pt x="3704166" y="5715000"/>
                    </a:lnTo>
                    <a:lnTo>
                      <a:pt x="3683000" y="5757334"/>
                    </a:lnTo>
                    <a:lnTo>
                      <a:pt x="3746500" y="5820834"/>
                    </a:lnTo>
                    <a:lnTo>
                      <a:pt x="3778250" y="5873750"/>
                    </a:lnTo>
                    <a:lnTo>
                      <a:pt x="3757083" y="5958417"/>
                    </a:lnTo>
                    <a:lnTo>
                      <a:pt x="3778250" y="6000750"/>
                    </a:lnTo>
                    <a:lnTo>
                      <a:pt x="3852333" y="6074834"/>
                    </a:lnTo>
                    <a:lnTo>
                      <a:pt x="3915833" y="6096000"/>
                    </a:lnTo>
                    <a:lnTo>
                      <a:pt x="3989916" y="6286500"/>
                    </a:lnTo>
                    <a:lnTo>
                      <a:pt x="4085166" y="6350000"/>
                    </a:lnTo>
                    <a:lnTo>
                      <a:pt x="4116916" y="6477000"/>
                    </a:lnTo>
                    <a:lnTo>
                      <a:pt x="4222750" y="6508750"/>
                    </a:lnTo>
                    <a:lnTo>
                      <a:pt x="4296833" y="6614584"/>
                    </a:lnTo>
                    <a:lnTo>
                      <a:pt x="4296833" y="6720417"/>
                    </a:lnTo>
                    <a:lnTo>
                      <a:pt x="4296833" y="6720417"/>
                    </a:lnTo>
                    <a:lnTo>
                      <a:pt x="4339166" y="6794500"/>
                    </a:lnTo>
                    <a:lnTo>
                      <a:pt x="4318000" y="6868584"/>
                    </a:lnTo>
                    <a:lnTo>
                      <a:pt x="4307416" y="6942667"/>
                    </a:lnTo>
                    <a:lnTo>
                      <a:pt x="4370916" y="7027334"/>
                    </a:lnTo>
                    <a:lnTo>
                      <a:pt x="4445000" y="7080250"/>
                    </a:lnTo>
                    <a:lnTo>
                      <a:pt x="4476750" y="7207250"/>
                    </a:lnTo>
                    <a:lnTo>
                      <a:pt x="4476750" y="7291917"/>
                    </a:lnTo>
                    <a:lnTo>
                      <a:pt x="4550833" y="7366000"/>
                    </a:lnTo>
                    <a:lnTo>
                      <a:pt x="4550833" y="7366000"/>
                    </a:lnTo>
                    <a:lnTo>
                      <a:pt x="4550833" y="7366000"/>
                    </a:lnTo>
                    <a:lnTo>
                      <a:pt x="4699000" y="7418917"/>
                    </a:lnTo>
                    <a:lnTo>
                      <a:pt x="4762500" y="7514167"/>
                    </a:lnTo>
                    <a:lnTo>
                      <a:pt x="4868333" y="7524750"/>
                    </a:lnTo>
                    <a:lnTo>
                      <a:pt x="4953000" y="7545917"/>
                    </a:lnTo>
                    <a:lnTo>
                      <a:pt x="5037666" y="7641167"/>
                    </a:lnTo>
                    <a:lnTo>
                      <a:pt x="5164666" y="7694084"/>
                    </a:lnTo>
                    <a:lnTo>
                      <a:pt x="5207000" y="7641167"/>
                    </a:lnTo>
                    <a:lnTo>
                      <a:pt x="5291666" y="7641167"/>
                    </a:lnTo>
                    <a:lnTo>
                      <a:pt x="5376333" y="7672917"/>
                    </a:lnTo>
                    <a:lnTo>
                      <a:pt x="5461000" y="7704667"/>
                    </a:lnTo>
                    <a:lnTo>
                      <a:pt x="5461000" y="7704667"/>
                    </a:lnTo>
                    <a:lnTo>
                      <a:pt x="5598583" y="7799917"/>
                    </a:lnTo>
                    <a:lnTo>
                      <a:pt x="5640916" y="7747000"/>
                    </a:lnTo>
                    <a:lnTo>
                      <a:pt x="5683250" y="7683500"/>
                    </a:lnTo>
                    <a:lnTo>
                      <a:pt x="5630333" y="7588250"/>
                    </a:lnTo>
                    <a:lnTo>
                      <a:pt x="5588000" y="7514167"/>
                    </a:lnTo>
                    <a:lnTo>
                      <a:pt x="5513916" y="7461250"/>
                    </a:lnTo>
                    <a:lnTo>
                      <a:pt x="5566833" y="7313084"/>
                    </a:lnTo>
                    <a:lnTo>
                      <a:pt x="5535083" y="7196667"/>
                    </a:lnTo>
                    <a:lnTo>
                      <a:pt x="5482166" y="7080250"/>
                    </a:lnTo>
                    <a:lnTo>
                      <a:pt x="5513916" y="6985000"/>
                    </a:lnTo>
                    <a:lnTo>
                      <a:pt x="5566833" y="6953250"/>
                    </a:lnTo>
                    <a:lnTo>
                      <a:pt x="5535083" y="6868584"/>
                    </a:lnTo>
                    <a:lnTo>
                      <a:pt x="5439833" y="6858000"/>
                    </a:lnTo>
                    <a:lnTo>
                      <a:pt x="5355166" y="6858000"/>
                    </a:lnTo>
                    <a:lnTo>
                      <a:pt x="5376333" y="6773334"/>
                    </a:lnTo>
                    <a:lnTo>
                      <a:pt x="5376333" y="6709834"/>
                    </a:lnTo>
                    <a:lnTo>
                      <a:pt x="5334000" y="6656917"/>
                    </a:lnTo>
                    <a:lnTo>
                      <a:pt x="5386916" y="6646334"/>
                    </a:lnTo>
                    <a:lnTo>
                      <a:pt x="5471583" y="6699250"/>
                    </a:lnTo>
                    <a:lnTo>
                      <a:pt x="5492750" y="6709834"/>
                    </a:lnTo>
                    <a:lnTo>
                      <a:pt x="5492750" y="6709834"/>
                    </a:lnTo>
                    <a:lnTo>
                      <a:pt x="5503333" y="6604000"/>
                    </a:lnTo>
                    <a:lnTo>
                      <a:pt x="5566833" y="6604000"/>
                    </a:lnTo>
                    <a:lnTo>
                      <a:pt x="5566833" y="6688667"/>
                    </a:lnTo>
                    <a:lnTo>
                      <a:pt x="5566833" y="6688667"/>
                    </a:lnTo>
                    <a:lnTo>
                      <a:pt x="5662083" y="6604000"/>
                    </a:lnTo>
                    <a:lnTo>
                      <a:pt x="5651500" y="6498167"/>
                    </a:lnTo>
                    <a:lnTo>
                      <a:pt x="5566833" y="6455834"/>
                    </a:lnTo>
                    <a:lnTo>
                      <a:pt x="5492750" y="6413500"/>
                    </a:lnTo>
                    <a:lnTo>
                      <a:pt x="5545666" y="6371167"/>
                    </a:lnTo>
                    <a:lnTo>
                      <a:pt x="5683250" y="6371167"/>
                    </a:lnTo>
                    <a:lnTo>
                      <a:pt x="5778500" y="6371167"/>
                    </a:lnTo>
                    <a:lnTo>
                      <a:pt x="5799666" y="6307667"/>
                    </a:lnTo>
                    <a:lnTo>
                      <a:pt x="5704416" y="6297084"/>
                    </a:lnTo>
                    <a:lnTo>
                      <a:pt x="5704416" y="6223000"/>
                    </a:lnTo>
                    <a:lnTo>
                      <a:pt x="5757333" y="6191250"/>
                    </a:lnTo>
                    <a:lnTo>
                      <a:pt x="5820833" y="6159500"/>
                    </a:lnTo>
                    <a:lnTo>
                      <a:pt x="5905500" y="6138334"/>
                    </a:lnTo>
                    <a:lnTo>
                      <a:pt x="5969000" y="6127750"/>
                    </a:lnTo>
                    <a:lnTo>
                      <a:pt x="5969000" y="6127750"/>
                    </a:lnTo>
                    <a:lnTo>
                      <a:pt x="6053666" y="6106584"/>
                    </a:lnTo>
                    <a:lnTo>
                      <a:pt x="6000750" y="6064250"/>
                    </a:lnTo>
                    <a:lnTo>
                      <a:pt x="5969000" y="6021917"/>
                    </a:lnTo>
                    <a:lnTo>
                      <a:pt x="6032500" y="5947834"/>
                    </a:lnTo>
                    <a:lnTo>
                      <a:pt x="6096000" y="5937250"/>
                    </a:lnTo>
                    <a:lnTo>
                      <a:pt x="6127750" y="5990167"/>
                    </a:lnTo>
                    <a:lnTo>
                      <a:pt x="6127750" y="5990167"/>
                    </a:lnTo>
                    <a:lnTo>
                      <a:pt x="6170083" y="5926667"/>
                    </a:lnTo>
                    <a:lnTo>
                      <a:pt x="6148916" y="5884334"/>
                    </a:lnTo>
                    <a:lnTo>
                      <a:pt x="6106583" y="5831417"/>
                    </a:lnTo>
                    <a:lnTo>
                      <a:pt x="6117166" y="5746750"/>
                    </a:lnTo>
                    <a:lnTo>
                      <a:pt x="6170083" y="5693834"/>
                    </a:lnTo>
                    <a:lnTo>
                      <a:pt x="6223000" y="5715000"/>
                    </a:lnTo>
                    <a:lnTo>
                      <a:pt x="6191250" y="5778500"/>
                    </a:lnTo>
                    <a:lnTo>
                      <a:pt x="6201833" y="5852584"/>
                    </a:lnTo>
                    <a:lnTo>
                      <a:pt x="6286500" y="5810250"/>
                    </a:lnTo>
                    <a:lnTo>
                      <a:pt x="6297083" y="5757334"/>
                    </a:lnTo>
                    <a:lnTo>
                      <a:pt x="6318250" y="5789084"/>
                    </a:lnTo>
                    <a:lnTo>
                      <a:pt x="6318250" y="5789084"/>
                    </a:lnTo>
                    <a:lnTo>
                      <a:pt x="6413500" y="5767917"/>
                    </a:lnTo>
                    <a:lnTo>
                      <a:pt x="6413500" y="5767917"/>
                    </a:lnTo>
                    <a:lnTo>
                      <a:pt x="6487583" y="5736167"/>
                    </a:lnTo>
                    <a:lnTo>
                      <a:pt x="6445250" y="5820834"/>
                    </a:lnTo>
                    <a:lnTo>
                      <a:pt x="6445250" y="5863167"/>
                    </a:lnTo>
                    <a:lnTo>
                      <a:pt x="6529916" y="5799667"/>
                    </a:lnTo>
                    <a:lnTo>
                      <a:pt x="6582833" y="5757334"/>
                    </a:lnTo>
                    <a:lnTo>
                      <a:pt x="6656916" y="5736167"/>
                    </a:lnTo>
                    <a:lnTo>
                      <a:pt x="6773333" y="5736167"/>
                    </a:lnTo>
                    <a:lnTo>
                      <a:pt x="6879166" y="5693834"/>
                    </a:lnTo>
                    <a:lnTo>
                      <a:pt x="6974416" y="5598584"/>
                    </a:lnTo>
                    <a:lnTo>
                      <a:pt x="7016750" y="5513917"/>
                    </a:lnTo>
                    <a:lnTo>
                      <a:pt x="6974416" y="5513917"/>
                    </a:lnTo>
                    <a:lnTo>
                      <a:pt x="6995583" y="5482167"/>
                    </a:lnTo>
                    <a:lnTo>
                      <a:pt x="7112000" y="5397500"/>
                    </a:lnTo>
                    <a:lnTo>
                      <a:pt x="7217833" y="5344584"/>
                    </a:lnTo>
                    <a:lnTo>
                      <a:pt x="7207250" y="5259917"/>
                    </a:lnTo>
                    <a:lnTo>
                      <a:pt x="7175500" y="5164667"/>
                    </a:lnTo>
                    <a:lnTo>
                      <a:pt x="7143750" y="5090584"/>
                    </a:lnTo>
                    <a:lnTo>
                      <a:pt x="7080250" y="5027084"/>
                    </a:lnTo>
                    <a:lnTo>
                      <a:pt x="7090833" y="4974167"/>
                    </a:lnTo>
                    <a:lnTo>
                      <a:pt x="7143750" y="4963584"/>
                    </a:lnTo>
                    <a:lnTo>
                      <a:pt x="7186083" y="5037667"/>
                    </a:lnTo>
                    <a:lnTo>
                      <a:pt x="7239000" y="5069417"/>
                    </a:lnTo>
                    <a:lnTo>
                      <a:pt x="7260166" y="5005917"/>
                    </a:lnTo>
                    <a:lnTo>
                      <a:pt x="7355416" y="4974167"/>
                    </a:lnTo>
                    <a:lnTo>
                      <a:pt x="7397750" y="4984750"/>
                    </a:lnTo>
                    <a:lnTo>
                      <a:pt x="7397750" y="4984750"/>
                    </a:lnTo>
                    <a:lnTo>
                      <a:pt x="7429500" y="5111750"/>
                    </a:lnTo>
                    <a:lnTo>
                      <a:pt x="7397750" y="5175250"/>
                    </a:lnTo>
                    <a:lnTo>
                      <a:pt x="7397750" y="5175250"/>
                    </a:lnTo>
                    <a:lnTo>
                      <a:pt x="7482416" y="5154084"/>
                    </a:lnTo>
                    <a:lnTo>
                      <a:pt x="7535333" y="5164667"/>
                    </a:lnTo>
                    <a:lnTo>
                      <a:pt x="7630583" y="5143500"/>
                    </a:lnTo>
                    <a:lnTo>
                      <a:pt x="7694083" y="5069417"/>
                    </a:lnTo>
                    <a:lnTo>
                      <a:pt x="7694083" y="5069417"/>
                    </a:lnTo>
                    <a:lnTo>
                      <a:pt x="7831666" y="5080000"/>
                    </a:lnTo>
                    <a:lnTo>
                      <a:pt x="7905750" y="5069417"/>
                    </a:lnTo>
                    <a:lnTo>
                      <a:pt x="7821083" y="5005917"/>
                    </a:lnTo>
                    <a:lnTo>
                      <a:pt x="7768166" y="4942417"/>
                    </a:lnTo>
                    <a:lnTo>
                      <a:pt x="7831666" y="4868334"/>
                    </a:lnTo>
                    <a:lnTo>
                      <a:pt x="7884583" y="4804834"/>
                    </a:lnTo>
                    <a:lnTo>
                      <a:pt x="7895166" y="4699000"/>
                    </a:lnTo>
                    <a:lnTo>
                      <a:pt x="7874000" y="4624917"/>
                    </a:lnTo>
                    <a:lnTo>
                      <a:pt x="7863416" y="4603750"/>
                    </a:lnTo>
                    <a:lnTo>
                      <a:pt x="7884583" y="4519084"/>
                    </a:lnTo>
                    <a:lnTo>
                      <a:pt x="7884583" y="4455584"/>
                    </a:lnTo>
                    <a:lnTo>
                      <a:pt x="7842250" y="4413250"/>
                    </a:lnTo>
                    <a:lnTo>
                      <a:pt x="7948083" y="4318000"/>
                    </a:lnTo>
                    <a:lnTo>
                      <a:pt x="8001000" y="4233334"/>
                    </a:lnTo>
                    <a:lnTo>
                      <a:pt x="7979833" y="4095750"/>
                    </a:lnTo>
                    <a:lnTo>
                      <a:pt x="7958666" y="4011084"/>
                    </a:lnTo>
                    <a:lnTo>
                      <a:pt x="7958666" y="3947584"/>
                    </a:lnTo>
                    <a:lnTo>
                      <a:pt x="7895166" y="3873500"/>
                    </a:lnTo>
                    <a:lnTo>
                      <a:pt x="7852833" y="3810000"/>
                    </a:lnTo>
                    <a:lnTo>
                      <a:pt x="7768166" y="3725334"/>
                    </a:lnTo>
                    <a:lnTo>
                      <a:pt x="7778750" y="3630084"/>
                    </a:lnTo>
                    <a:lnTo>
                      <a:pt x="7810500" y="3577167"/>
                    </a:lnTo>
                    <a:lnTo>
                      <a:pt x="7715250" y="3513667"/>
                    </a:lnTo>
                    <a:lnTo>
                      <a:pt x="7672916" y="3429000"/>
                    </a:lnTo>
                    <a:lnTo>
                      <a:pt x="7651750" y="3227917"/>
                    </a:lnTo>
                    <a:lnTo>
                      <a:pt x="7651750" y="3069167"/>
                    </a:lnTo>
                    <a:lnTo>
                      <a:pt x="7672916" y="2963334"/>
                    </a:lnTo>
                    <a:lnTo>
                      <a:pt x="7620000" y="2783417"/>
                    </a:lnTo>
                    <a:lnTo>
                      <a:pt x="7641166" y="2656417"/>
                    </a:lnTo>
                    <a:lnTo>
                      <a:pt x="7651750" y="2614084"/>
                    </a:lnTo>
                    <a:lnTo>
                      <a:pt x="7715250" y="2550584"/>
                    </a:lnTo>
                    <a:lnTo>
                      <a:pt x="7715250" y="2550584"/>
                    </a:lnTo>
                    <a:lnTo>
                      <a:pt x="7704666" y="2338917"/>
                    </a:lnTo>
                    <a:lnTo>
                      <a:pt x="7715250" y="2254250"/>
                    </a:lnTo>
                    <a:lnTo>
                      <a:pt x="7620000" y="2254250"/>
                    </a:lnTo>
                    <a:lnTo>
                      <a:pt x="7493000" y="2275417"/>
                    </a:lnTo>
                    <a:lnTo>
                      <a:pt x="7334250" y="2180167"/>
                    </a:lnTo>
                    <a:lnTo>
                      <a:pt x="7239000" y="2169584"/>
                    </a:lnTo>
                    <a:lnTo>
                      <a:pt x="7164916" y="2095500"/>
                    </a:lnTo>
                    <a:lnTo>
                      <a:pt x="7112000" y="2042584"/>
                    </a:lnTo>
                    <a:lnTo>
                      <a:pt x="7027333" y="2000250"/>
                    </a:lnTo>
                    <a:lnTo>
                      <a:pt x="6963833" y="2063750"/>
                    </a:lnTo>
                    <a:lnTo>
                      <a:pt x="6910916" y="2084917"/>
                    </a:lnTo>
                    <a:lnTo>
                      <a:pt x="6826250" y="2074334"/>
                    </a:lnTo>
                    <a:lnTo>
                      <a:pt x="6773333" y="2042584"/>
                    </a:lnTo>
                    <a:lnTo>
                      <a:pt x="6688666" y="2095500"/>
                    </a:lnTo>
                    <a:lnTo>
                      <a:pt x="6646333" y="2106084"/>
                    </a:lnTo>
                    <a:lnTo>
                      <a:pt x="6582833" y="2053167"/>
                    </a:lnTo>
                    <a:lnTo>
                      <a:pt x="6529916" y="2095500"/>
                    </a:lnTo>
                    <a:lnTo>
                      <a:pt x="6529916" y="2095500"/>
                    </a:lnTo>
                    <a:lnTo>
                      <a:pt x="6424083" y="2169584"/>
                    </a:lnTo>
                    <a:lnTo>
                      <a:pt x="6381750" y="2211917"/>
                    </a:lnTo>
                    <a:lnTo>
                      <a:pt x="6286500" y="2169584"/>
                    </a:lnTo>
                    <a:lnTo>
                      <a:pt x="6223000" y="2137834"/>
                    </a:lnTo>
                    <a:lnTo>
                      <a:pt x="6148916" y="2042584"/>
                    </a:lnTo>
                    <a:lnTo>
                      <a:pt x="6085416" y="2084917"/>
                    </a:lnTo>
                    <a:lnTo>
                      <a:pt x="6032500" y="2042584"/>
                    </a:lnTo>
                    <a:lnTo>
                      <a:pt x="5969000" y="1989667"/>
                    </a:lnTo>
                    <a:lnTo>
                      <a:pt x="5947833" y="2074334"/>
                    </a:lnTo>
                    <a:lnTo>
                      <a:pt x="5926666" y="2148417"/>
                    </a:lnTo>
                    <a:lnTo>
                      <a:pt x="5894916" y="2201334"/>
                    </a:lnTo>
                    <a:lnTo>
                      <a:pt x="5810250" y="2137834"/>
                    </a:lnTo>
                    <a:lnTo>
                      <a:pt x="5757333" y="2063750"/>
                    </a:lnTo>
                    <a:lnTo>
                      <a:pt x="5683250" y="2063750"/>
                    </a:lnTo>
                    <a:cubicBezTo>
                      <a:pt x="5655028" y="2060222"/>
                      <a:pt x="5605639" y="1970264"/>
                      <a:pt x="5556250" y="1968500"/>
                    </a:cubicBezTo>
                    <a:cubicBezTo>
                      <a:pt x="5506861" y="1966736"/>
                      <a:pt x="5431013" y="2070806"/>
                      <a:pt x="5386916" y="2053167"/>
                    </a:cubicBezTo>
                    <a:cubicBezTo>
                      <a:pt x="5342819" y="2035528"/>
                      <a:pt x="5358694" y="1959681"/>
                      <a:pt x="5323416" y="1936750"/>
                    </a:cubicBezTo>
                    <a:cubicBezTo>
                      <a:pt x="5288138" y="1913820"/>
                      <a:pt x="5312833" y="1857376"/>
                      <a:pt x="5249333" y="1852084"/>
                    </a:cubicBezTo>
                    <a:cubicBezTo>
                      <a:pt x="5185833" y="1846792"/>
                      <a:pt x="5134680" y="1931458"/>
                      <a:pt x="5058833" y="1905000"/>
                    </a:cubicBezTo>
                    <a:cubicBezTo>
                      <a:pt x="4982986" y="1878542"/>
                      <a:pt x="4931833" y="1816806"/>
                      <a:pt x="4857750" y="1799167"/>
                    </a:cubicBezTo>
                    <a:cubicBezTo>
                      <a:pt x="4783667" y="1781528"/>
                      <a:pt x="4697235" y="1795639"/>
                      <a:pt x="4656666" y="1767417"/>
                    </a:cubicBezTo>
                    <a:cubicBezTo>
                      <a:pt x="4616097" y="1739195"/>
                      <a:pt x="4637263" y="1656292"/>
                      <a:pt x="4582583" y="1651000"/>
                    </a:cubicBezTo>
                    <a:cubicBezTo>
                      <a:pt x="4527903" y="1645708"/>
                      <a:pt x="4452056" y="1702153"/>
                      <a:pt x="4413250" y="1682750"/>
                    </a:cubicBezTo>
                    <a:cubicBezTo>
                      <a:pt x="4374444" y="1663347"/>
                      <a:pt x="4376208" y="1615723"/>
                      <a:pt x="4339166" y="1608667"/>
                    </a:cubicBezTo>
                    <a:cubicBezTo>
                      <a:pt x="4302124" y="1601612"/>
                      <a:pt x="4245680" y="1624542"/>
                      <a:pt x="4212166" y="1598084"/>
                    </a:cubicBezTo>
                    <a:cubicBezTo>
                      <a:pt x="4198055" y="1531056"/>
                      <a:pt x="4152194" y="1569862"/>
                      <a:pt x="4138083" y="1502834"/>
                    </a:cubicBezTo>
                    <a:lnTo>
                      <a:pt x="4159250" y="1037167"/>
                    </a:lnTo>
                    <a:lnTo>
                      <a:pt x="4191000" y="116417"/>
                    </a:lnTo>
                    <a:lnTo>
                      <a:pt x="2487083" y="0"/>
                    </a:lnTo>
                    <a:close/>
                  </a:path>
                </a:pathLst>
              </a:custGeom>
              <a:solidFill>
                <a:srgbClr val="6496FF"/>
              </a:solidFill>
              <a:ln w="28575" cap="flat" cmpd="sng" algn="ctr">
                <a:noFill/>
                <a:prstDash val="solid"/>
                <a:miter lim="800000"/>
              </a:ln>
              <a:effectLst>
                <a:outerShdw blurRad="50800" dist="39513" dir="13500008" sx="108000" sy="108000" rotWithShape="0">
                  <a:srgbClr val="000000">
                    <a:alpha val="40000"/>
                  </a:srgbClr>
                </a:outerShdw>
              </a:effectLst>
              <a:extLst>
                <a:ext uri="{91240B29-F687-4F45-9708-019B960494DF}">
                  <a14:hiddenLine xmlns:a14="http://schemas.microsoft.com/office/drawing/2010/main" w="28575" cap="flat" cmpd="sng" algn="ctr">
                    <a:solidFill>
                      <a:srgbClr val="9EE0F8"/>
                    </a:solidFill>
                    <a:prstDash val="solid"/>
                    <a:miter lim="800000"/>
                  </a14:hiddenLine>
                </a:ext>
              </a:extLst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en-US" sz="800">
                  <a:latin typeface="Arial" panose="020B0604020202020204" pitchFamily="34" charset="0"/>
                  <a:cs typeface="Arial" panose="020B0604020202020204" pitchFamily="34" charset="0"/>
                </a:endParaRPr>
              </a:p>
            </xdr:txBody>
          </xdr:sp>
          <xdr:sp macro="" textlink="">
            <xdr:nvSpPr>
              <xdr:cNvPr id="51" name="TextBox 50"/>
              <xdr:cNvSpPr txBox="1"/>
            </xdr:nvSpPr>
            <xdr:spPr>
              <a:xfrm>
                <a:off x="13463424" y="14232806"/>
                <a:ext cx="1004917" cy="998222"/>
              </a:xfrm>
              <a:prstGeom prst="rect">
                <a:avLst/>
              </a:prstGeom>
              <a:grpFill/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ctr"/>
              <a:lstStyle/>
              <a:p>
                <a:pPr algn="ctr"/>
                <a:r>
                  <a:rPr lang="en-US" sz="800" b="1">
                    <a:latin typeface="Arial" panose="020B0604020202020204" pitchFamily="34" charset="0"/>
                    <a:cs typeface="Arial" panose="020B0604020202020204" pitchFamily="34" charset="0"/>
                  </a:rPr>
                  <a:t>TX</a:t>
                </a:r>
              </a:p>
            </xdr:txBody>
          </xdr:sp>
        </xdr:grpSp>
      </xdr:grpSp>
      <xdr:grpSp>
        <xdr:nvGrpSpPr>
          <xdr:cNvPr id="70" name="Group 69"/>
          <xdr:cNvGrpSpPr/>
        </xdr:nvGrpSpPr>
        <xdr:grpSpPr>
          <a:xfrm>
            <a:off x="12112487" y="8489674"/>
            <a:ext cx="8326698" cy="8318288"/>
            <a:chOff x="12084645" y="8489674"/>
            <a:chExt cx="8306182" cy="8318288"/>
          </a:xfrm>
          <a:grpFill/>
        </xdr:grpSpPr>
        <xdr:grpSp>
          <xdr:nvGrpSpPr>
            <xdr:cNvPr id="56" name="Group 55"/>
            <xdr:cNvGrpSpPr/>
          </xdr:nvGrpSpPr>
          <xdr:grpSpPr>
            <a:xfrm>
              <a:off x="12626389" y="8879417"/>
              <a:ext cx="4195413" cy="2264833"/>
              <a:chOff x="12721958" y="8879417"/>
              <a:chExt cx="4228861" cy="2264833"/>
            </a:xfrm>
            <a:grpFill/>
          </xdr:grpSpPr>
          <xdr:sp macro="" textlink="">
            <xdr:nvSpPr>
              <xdr:cNvPr id="54" name="Freeform 53"/>
              <xdr:cNvSpPr/>
            </xdr:nvSpPr>
            <xdr:spPr>
              <a:xfrm>
                <a:off x="12721958" y="8879417"/>
                <a:ext cx="4228861" cy="2264833"/>
              </a:xfrm>
              <a:custGeom>
                <a:avLst/>
                <a:gdLst>
                  <a:gd name="connsiteX0" fmla="*/ 95250 w 4243917"/>
                  <a:gd name="connsiteY0" fmla="*/ 0 h 2264833"/>
                  <a:gd name="connsiteX1" fmla="*/ 31750 w 4243917"/>
                  <a:gd name="connsiteY1" fmla="*/ 1322916 h 2264833"/>
                  <a:gd name="connsiteX2" fmla="*/ 0 w 4243917"/>
                  <a:gd name="connsiteY2" fmla="*/ 2148416 h 2264833"/>
                  <a:gd name="connsiteX3" fmla="*/ 2116667 w 4243917"/>
                  <a:gd name="connsiteY3" fmla="*/ 2254250 h 2264833"/>
                  <a:gd name="connsiteX4" fmla="*/ 4243917 w 4243917"/>
                  <a:gd name="connsiteY4" fmla="*/ 2264833 h 2264833"/>
                  <a:gd name="connsiteX5" fmla="*/ 4212167 w 4243917"/>
                  <a:gd name="connsiteY5" fmla="*/ 730250 h 2264833"/>
                  <a:gd name="connsiteX6" fmla="*/ 4169833 w 4243917"/>
                  <a:gd name="connsiteY6" fmla="*/ 709083 h 2264833"/>
                  <a:gd name="connsiteX7" fmla="*/ 4106333 w 4243917"/>
                  <a:gd name="connsiteY7" fmla="*/ 666750 h 2264833"/>
                  <a:gd name="connsiteX8" fmla="*/ 4042833 w 4243917"/>
                  <a:gd name="connsiteY8" fmla="*/ 592666 h 2264833"/>
                  <a:gd name="connsiteX9" fmla="*/ 4042833 w 4243917"/>
                  <a:gd name="connsiteY9" fmla="*/ 539750 h 2264833"/>
                  <a:gd name="connsiteX10" fmla="*/ 3979333 w 4243917"/>
                  <a:gd name="connsiteY10" fmla="*/ 508000 h 2264833"/>
                  <a:gd name="connsiteX11" fmla="*/ 3947583 w 4243917"/>
                  <a:gd name="connsiteY11" fmla="*/ 433916 h 2264833"/>
                  <a:gd name="connsiteX12" fmla="*/ 4000500 w 4243917"/>
                  <a:gd name="connsiteY12" fmla="*/ 285750 h 2264833"/>
                  <a:gd name="connsiteX13" fmla="*/ 4074583 w 4243917"/>
                  <a:gd name="connsiteY13" fmla="*/ 211666 h 2264833"/>
                  <a:gd name="connsiteX14" fmla="*/ 4011083 w 4243917"/>
                  <a:gd name="connsiteY14" fmla="*/ 179916 h 2264833"/>
                  <a:gd name="connsiteX15" fmla="*/ 3947583 w 4243917"/>
                  <a:gd name="connsiteY15" fmla="*/ 211666 h 2264833"/>
                  <a:gd name="connsiteX16" fmla="*/ 3884083 w 4243917"/>
                  <a:gd name="connsiteY16" fmla="*/ 137583 h 2264833"/>
                  <a:gd name="connsiteX17" fmla="*/ 3810000 w 4243917"/>
                  <a:gd name="connsiteY17" fmla="*/ 95250 h 2264833"/>
                  <a:gd name="connsiteX18" fmla="*/ 3503083 w 4243917"/>
                  <a:gd name="connsiteY18" fmla="*/ 127000 h 2264833"/>
                  <a:gd name="connsiteX19" fmla="*/ 1894417 w 4243917"/>
                  <a:gd name="connsiteY19" fmla="*/ 105833 h 2264833"/>
                  <a:gd name="connsiteX20" fmla="*/ 95250 w 4243917"/>
                  <a:gd name="connsiteY20" fmla="*/ 0 h 2264833"/>
                  <a:gd name="connsiteX0" fmla="*/ 95250 w 4243917"/>
                  <a:gd name="connsiteY0" fmla="*/ 0 h 2264833"/>
                  <a:gd name="connsiteX1" fmla="*/ 31750 w 4243917"/>
                  <a:gd name="connsiteY1" fmla="*/ 1322916 h 2264833"/>
                  <a:gd name="connsiteX2" fmla="*/ 0 w 4243917"/>
                  <a:gd name="connsiteY2" fmla="*/ 2148416 h 2264833"/>
                  <a:gd name="connsiteX3" fmla="*/ 624417 w 4243917"/>
                  <a:gd name="connsiteY3" fmla="*/ 2201333 h 2264833"/>
                  <a:gd name="connsiteX4" fmla="*/ 2116667 w 4243917"/>
                  <a:gd name="connsiteY4" fmla="*/ 2254250 h 2264833"/>
                  <a:gd name="connsiteX5" fmla="*/ 4243917 w 4243917"/>
                  <a:gd name="connsiteY5" fmla="*/ 2264833 h 2264833"/>
                  <a:gd name="connsiteX6" fmla="*/ 4212167 w 4243917"/>
                  <a:gd name="connsiteY6" fmla="*/ 730250 h 2264833"/>
                  <a:gd name="connsiteX7" fmla="*/ 4169833 w 4243917"/>
                  <a:gd name="connsiteY7" fmla="*/ 709083 h 2264833"/>
                  <a:gd name="connsiteX8" fmla="*/ 4106333 w 4243917"/>
                  <a:gd name="connsiteY8" fmla="*/ 666750 h 2264833"/>
                  <a:gd name="connsiteX9" fmla="*/ 4042833 w 4243917"/>
                  <a:gd name="connsiteY9" fmla="*/ 592666 h 2264833"/>
                  <a:gd name="connsiteX10" fmla="*/ 4042833 w 4243917"/>
                  <a:gd name="connsiteY10" fmla="*/ 539750 h 2264833"/>
                  <a:gd name="connsiteX11" fmla="*/ 3979333 w 4243917"/>
                  <a:gd name="connsiteY11" fmla="*/ 508000 h 2264833"/>
                  <a:gd name="connsiteX12" fmla="*/ 3947583 w 4243917"/>
                  <a:gd name="connsiteY12" fmla="*/ 433916 h 2264833"/>
                  <a:gd name="connsiteX13" fmla="*/ 4000500 w 4243917"/>
                  <a:gd name="connsiteY13" fmla="*/ 285750 h 2264833"/>
                  <a:gd name="connsiteX14" fmla="*/ 4074583 w 4243917"/>
                  <a:gd name="connsiteY14" fmla="*/ 211666 h 2264833"/>
                  <a:gd name="connsiteX15" fmla="*/ 4011083 w 4243917"/>
                  <a:gd name="connsiteY15" fmla="*/ 179916 h 2264833"/>
                  <a:gd name="connsiteX16" fmla="*/ 3947583 w 4243917"/>
                  <a:gd name="connsiteY16" fmla="*/ 211666 h 2264833"/>
                  <a:gd name="connsiteX17" fmla="*/ 3884083 w 4243917"/>
                  <a:gd name="connsiteY17" fmla="*/ 137583 h 2264833"/>
                  <a:gd name="connsiteX18" fmla="*/ 3810000 w 4243917"/>
                  <a:gd name="connsiteY18" fmla="*/ 95250 h 2264833"/>
                  <a:gd name="connsiteX19" fmla="*/ 3503083 w 4243917"/>
                  <a:gd name="connsiteY19" fmla="*/ 127000 h 2264833"/>
                  <a:gd name="connsiteX20" fmla="*/ 1894417 w 4243917"/>
                  <a:gd name="connsiteY20" fmla="*/ 105833 h 2264833"/>
                  <a:gd name="connsiteX21" fmla="*/ 95250 w 4243917"/>
                  <a:gd name="connsiteY21" fmla="*/ 0 h 2264833"/>
                  <a:gd name="connsiteX0" fmla="*/ 95250 w 4243917"/>
                  <a:gd name="connsiteY0" fmla="*/ 0 h 2264833"/>
                  <a:gd name="connsiteX1" fmla="*/ 31750 w 4243917"/>
                  <a:gd name="connsiteY1" fmla="*/ 1322916 h 2264833"/>
                  <a:gd name="connsiteX2" fmla="*/ 0 w 4243917"/>
                  <a:gd name="connsiteY2" fmla="*/ 2148416 h 2264833"/>
                  <a:gd name="connsiteX3" fmla="*/ 137583 w 4243917"/>
                  <a:gd name="connsiteY3" fmla="*/ 2169583 h 2264833"/>
                  <a:gd name="connsiteX4" fmla="*/ 624417 w 4243917"/>
                  <a:gd name="connsiteY4" fmla="*/ 2201333 h 2264833"/>
                  <a:gd name="connsiteX5" fmla="*/ 2116667 w 4243917"/>
                  <a:gd name="connsiteY5" fmla="*/ 2254250 h 2264833"/>
                  <a:gd name="connsiteX6" fmla="*/ 4243917 w 4243917"/>
                  <a:gd name="connsiteY6" fmla="*/ 2264833 h 2264833"/>
                  <a:gd name="connsiteX7" fmla="*/ 4212167 w 4243917"/>
                  <a:gd name="connsiteY7" fmla="*/ 730250 h 2264833"/>
                  <a:gd name="connsiteX8" fmla="*/ 4169833 w 4243917"/>
                  <a:gd name="connsiteY8" fmla="*/ 709083 h 2264833"/>
                  <a:gd name="connsiteX9" fmla="*/ 4106333 w 4243917"/>
                  <a:gd name="connsiteY9" fmla="*/ 666750 h 2264833"/>
                  <a:gd name="connsiteX10" fmla="*/ 4042833 w 4243917"/>
                  <a:gd name="connsiteY10" fmla="*/ 592666 h 2264833"/>
                  <a:gd name="connsiteX11" fmla="*/ 4042833 w 4243917"/>
                  <a:gd name="connsiteY11" fmla="*/ 539750 h 2264833"/>
                  <a:gd name="connsiteX12" fmla="*/ 3979333 w 4243917"/>
                  <a:gd name="connsiteY12" fmla="*/ 508000 h 2264833"/>
                  <a:gd name="connsiteX13" fmla="*/ 3947583 w 4243917"/>
                  <a:gd name="connsiteY13" fmla="*/ 433916 h 2264833"/>
                  <a:gd name="connsiteX14" fmla="*/ 4000500 w 4243917"/>
                  <a:gd name="connsiteY14" fmla="*/ 285750 h 2264833"/>
                  <a:gd name="connsiteX15" fmla="*/ 4074583 w 4243917"/>
                  <a:gd name="connsiteY15" fmla="*/ 211666 h 2264833"/>
                  <a:gd name="connsiteX16" fmla="*/ 4011083 w 4243917"/>
                  <a:gd name="connsiteY16" fmla="*/ 179916 h 2264833"/>
                  <a:gd name="connsiteX17" fmla="*/ 3947583 w 4243917"/>
                  <a:gd name="connsiteY17" fmla="*/ 211666 h 2264833"/>
                  <a:gd name="connsiteX18" fmla="*/ 3884083 w 4243917"/>
                  <a:gd name="connsiteY18" fmla="*/ 137583 h 2264833"/>
                  <a:gd name="connsiteX19" fmla="*/ 3810000 w 4243917"/>
                  <a:gd name="connsiteY19" fmla="*/ 95250 h 2264833"/>
                  <a:gd name="connsiteX20" fmla="*/ 3503083 w 4243917"/>
                  <a:gd name="connsiteY20" fmla="*/ 127000 h 2264833"/>
                  <a:gd name="connsiteX21" fmla="*/ 1894417 w 4243917"/>
                  <a:gd name="connsiteY21" fmla="*/ 105833 h 2264833"/>
                  <a:gd name="connsiteX22" fmla="*/ 95250 w 4243917"/>
                  <a:gd name="connsiteY22" fmla="*/ 0 h 2264833"/>
                  <a:gd name="connsiteX0" fmla="*/ 95250 w 4243917"/>
                  <a:gd name="connsiteY0" fmla="*/ 0 h 2264833"/>
                  <a:gd name="connsiteX1" fmla="*/ 31750 w 4243917"/>
                  <a:gd name="connsiteY1" fmla="*/ 1322916 h 2264833"/>
                  <a:gd name="connsiteX2" fmla="*/ 0 w 4243917"/>
                  <a:gd name="connsiteY2" fmla="*/ 2148416 h 2264833"/>
                  <a:gd name="connsiteX3" fmla="*/ 137583 w 4243917"/>
                  <a:gd name="connsiteY3" fmla="*/ 2169583 h 2264833"/>
                  <a:gd name="connsiteX4" fmla="*/ 624417 w 4243917"/>
                  <a:gd name="connsiteY4" fmla="*/ 2201333 h 2264833"/>
                  <a:gd name="connsiteX5" fmla="*/ 2116667 w 4243917"/>
                  <a:gd name="connsiteY5" fmla="*/ 2254250 h 2264833"/>
                  <a:gd name="connsiteX6" fmla="*/ 4243917 w 4243917"/>
                  <a:gd name="connsiteY6" fmla="*/ 2264833 h 2264833"/>
                  <a:gd name="connsiteX7" fmla="*/ 4212167 w 4243917"/>
                  <a:gd name="connsiteY7" fmla="*/ 730250 h 2264833"/>
                  <a:gd name="connsiteX8" fmla="*/ 4169833 w 4243917"/>
                  <a:gd name="connsiteY8" fmla="*/ 709083 h 2264833"/>
                  <a:gd name="connsiteX9" fmla="*/ 4106333 w 4243917"/>
                  <a:gd name="connsiteY9" fmla="*/ 666750 h 2264833"/>
                  <a:gd name="connsiteX10" fmla="*/ 4042833 w 4243917"/>
                  <a:gd name="connsiteY10" fmla="*/ 592666 h 2264833"/>
                  <a:gd name="connsiteX11" fmla="*/ 4042833 w 4243917"/>
                  <a:gd name="connsiteY11" fmla="*/ 539750 h 2264833"/>
                  <a:gd name="connsiteX12" fmla="*/ 3979333 w 4243917"/>
                  <a:gd name="connsiteY12" fmla="*/ 508000 h 2264833"/>
                  <a:gd name="connsiteX13" fmla="*/ 3947583 w 4243917"/>
                  <a:gd name="connsiteY13" fmla="*/ 433916 h 2264833"/>
                  <a:gd name="connsiteX14" fmla="*/ 4000500 w 4243917"/>
                  <a:gd name="connsiteY14" fmla="*/ 285750 h 2264833"/>
                  <a:gd name="connsiteX15" fmla="*/ 4074583 w 4243917"/>
                  <a:gd name="connsiteY15" fmla="*/ 211666 h 2264833"/>
                  <a:gd name="connsiteX16" fmla="*/ 4011083 w 4243917"/>
                  <a:gd name="connsiteY16" fmla="*/ 179916 h 2264833"/>
                  <a:gd name="connsiteX17" fmla="*/ 3947583 w 4243917"/>
                  <a:gd name="connsiteY17" fmla="*/ 211666 h 2264833"/>
                  <a:gd name="connsiteX18" fmla="*/ 3884083 w 4243917"/>
                  <a:gd name="connsiteY18" fmla="*/ 137583 h 2264833"/>
                  <a:gd name="connsiteX19" fmla="*/ 3810000 w 4243917"/>
                  <a:gd name="connsiteY19" fmla="*/ 95250 h 2264833"/>
                  <a:gd name="connsiteX20" fmla="*/ 3503083 w 4243917"/>
                  <a:gd name="connsiteY20" fmla="*/ 127000 h 2264833"/>
                  <a:gd name="connsiteX21" fmla="*/ 1894417 w 4243917"/>
                  <a:gd name="connsiteY21" fmla="*/ 74083 h 2264833"/>
                  <a:gd name="connsiteX22" fmla="*/ 95250 w 4243917"/>
                  <a:gd name="connsiteY22" fmla="*/ 0 h 2264833"/>
                  <a:gd name="connsiteX0" fmla="*/ 95932 w 4244599"/>
                  <a:gd name="connsiteY0" fmla="*/ 0 h 2264833"/>
                  <a:gd name="connsiteX1" fmla="*/ 32432 w 4244599"/>
                  <a:gd name="connsiteY1" fmla="*/ 1322916 h 2264833"/>
                  <a:gd name="connsiteX2" fmla="*/ 682 w 4244599"/>
                  <a:gd name="connsiteY2" fmla="*/ 2148416 h 2264833"/>
                  <a:gd name="connsiteX3" fmla="*/ 21849 w 4244599"/>
                  <a:gd name="connsiteY3" fmla="*/ 2148416 h 2264833"/>
                  <a:gd name="connsiteX4" fmla="*/ 138265 w 4244599"/>
                  <a:gd name="connsiteY4" fmla="*/ 2169583 h 2264833"/>
                  <a:gd name="connsiteX5" fmla="*/ 625099 w 4244599"/>
                  <a:gd name="connsiteY5" fmla="*/ 2201333 h 2264833"/>
                  <a:gd name="connsiteX6" fmla="*/ 2117349 w 4244599"/>
                  <a:gd name="connsiteY6" fmla="*/ 2254250 h 2264833"/>
                  <a:gd name="connsiteX7" fmla="*/ 4244599 w 4244599"/>
                  <a:gd name="connsiteY7" fmla="*/ 2264833 h 2264833"/>
                  <a:gd name="connsiteX8" fmla="*/ 4212849 w 4244599"/>
                  <a:gd name="connsiteY8" fmla="*/ 730250 h 2264833"/>
                  <a:gd name="connsiteX9" fmla="*/ 4170515 w 4244599"/>
                  <a:gd name="connsiteY9" fmla="*/ 709083 h 2264833"/>
                  <a:gd name="connsiteX10" fmla="*/ 4107015 w 4244599"/>
                  <a:gd name="connsiteY10" fmla="*/ 666750 h 2264833"/>
                  <a:gd name="connsiteX11" fmla="*/ 4043515 w 4244599"/>
                  <a:gd name="connsiteY11" fmla="*/ 592666 h 2264833"/>
                  <a:gd name="connsiteX12" fmla="*/ 4043515 w 4244599"/>
                  <a:gd name="connsiteY12" fmla="*/ 539750 h 2264833"/>
                  <a:gd name="connsiteX13" fmla="*/ 3980015 w 4244599"/>
                  <a:gd name="connsiteY13" fmla="*/ 508000 h 2264833"/>
                  <a:gd name="connsiteX14" fmla="*/ 3948265 w 4244599"/>
                  <a:gd name="connsiteY14" fmla="*/ 433916 h 2264833"/>
                  <a:gd name="connsiteX15" fmla="*/ 4001182 w 4244599"/>
                  <a:gd name="connsiteY15" fmla="*/ 285750 h 2264833"/>
                  <a:gd name="connsiteX16" fmla="*/ 4075265 w 4244599"/>
                  <a:gd name="connsiteY16" fmla="*/ 211666 h 2264833"/>
                  <a:gd name="connsiteX17" fmla="*/ 4011765 w 4244599"/>
                  <a:gd name="connsiteY17" fmla="*/ 179916 h 2264833"/>
                  <a:gd name="connsiteX18" fmla="*/ 3948265 w 4244599"/>
                  <a:gd name="connsiteY18" fmla="*/ 211666 h 2264833"/>
                  <a:gd name="connsiteX19" fmla="*/ 3884765 w 4244599"/>
                  <a:gd name="connsiteY19" fmla="*/ 137583 h 2264833"/>
                  <a:gd name="connsiteX20" fmla="*/ 3810682 w 4244599"/>
                  <a:gd name="connsiteY20" fmla="*/ 95250 h 2264833"/>
                  <a:gd name="connsiteX21" fmla="*/ 3503765 w 4244599"/>
                  <a:gd name="connsiteY21" fmla="*/ 127000 h 2264833"/>
                  <a:gd name="connsiteX22" fmla="*/ 1895099 w 4244599"/>
                  <a:gd name="connsiteY22" fmla="*/ 74083 h 2264833"/>
                  <a:gd name="connsiteX23" fmla="*/ 95932 w 4244599"/>
                  <a:gd name="connsiteY23" fmla="*/ 0 h 2264833"/>
                  <a:gd name="connsiteX0" fmla="*/ 95355 w 4244022"/>
                  <a:gd name="connsiteY0" fmla="*/ 0 h 2264833"/>
                  <a:gd name="connsiteX1" fmla="*/ 31855 w 4244022"/>
                  <a:gd name="connsiteY1" fmla="*/ 1322916 h 2264833"/>
                  <a:gd name="connsiteX2" fmla="*/ 105 w 4244022"/>
                  <a:gd name="connsiteY2" fmla="*/ 2148416 h 2264833"/>
                  <a:gd name="connsiteX3" fmla="*/ 21272 w 4244022"/>
                  <a:gd name="connsiteY3" fmla="*/ 2148416 h 2264833"/>
                  <a:gd name="connsiteX4" fmla="*/ 137688 w 4244022"/>
                  <a:gd name="connsiteY4" fmla="*/ 2169583 h 2264833"/>
                  <a:gd name="connsiteX5" fmla="*/ 624522 w 4244022"/>
                  <a:gd name="connsiteY5" fmla="*/ 2201333 h 2264833"/>
                  <a:gd name="connsiteX6" fmla="*/ 2116772 w 4244022"/>
                  <a:gd name="connsiteY6" fmla="*/ 2254250 h 2264833"/>
                  <a:gd name="connsiteX7" fmla="*/ 4244022 w 4244022"/>
                  <a:gd name="connsiteY7" fmla="*/ 2264833 h 2264833"/>
                  <a:gd name="connsiteX8" fmla="*/ 4212272 w 4244022"/>
                  <a:gd name="connsiteY8" fmla="*/ 730250 h 2264833"/>
                  <a:gd name="connsiteX9" fmla="*/ 4169938 w 4244022"/>
                  <a:gd name="connsiteY9" fmla="*/ 709083 h 2264833"/>
                  <a:gd name="connsiteX10" fmla="*/ 4106438 w 4244022"/>
                  <a:gd name="connsiteY10" fmla="*/ 666750 h 2264833"/>
                  <a:gd name="connsiteX11" fmla="*/ 4042938 w 4244022"/>
                  <a:gd name="connsiteY11" fmla="*/ 592666 h 2264833"/>
                  <a:gd name="connsiteX12" fmla="*/ 4042938 w 4244022"/>
                  <a:gd name="connsiteY12" fmla="*/ 539750 h 2264833"/>
                  <a:gd name="connsiteX13" fmla="*/ 3979438 w 4244022"/>
                  <a:gd name="connsiteY13" fmla="*/ 508000 h 2264833"/>
                  <a:gd name="connsiteX14" fmla="*/ 3947688 w 4244022"/>
                  <a:gd name="connsiteY14" fmla="*/ 433916 h 2264833"/>
                  <a:gd name="connsiteX15" fmla="*/ 4000605 w 4244022"/>
                  <a:gd name="connsiteY15" fmla="*/ 285750 h 2264833"/>
                  <a:gd name="connsiteX16" fmla="*/ 4074688 w 4244022"/>
                  <a:gd name="connsiteY16" fmla="*/ 211666 h 2264833"/>
                  <a:gd name="connsiteX17" fmla="*/ 4011188 w 4244022"/>
                  <a:gd name="connsiteY17" fmla="*/ 179916 h 2264833"/>
                  <a:gd name="connsiteX18" fmla="*/ 3947688 w 4244022"/>
                  <a:gd name="connsiteY18" fmla="*/ 211666 h 2264833"/>
                  <a:gd name="connsiteX19" fmla="*/ 3884188 w 4244022"/>
                  <a:gd name="connsiteY19" fmla="*/ 137583 h 2264833"/>
                  <a:gd name="connsiteX20" fmla="*/ 3810105 w 4244022"/>
                  <a:gd name="connsiteY20" fmla="*/ 95250 h 2264833"/>
                  <a:gd name="connsiteX21" fmla="*/ 3503188 w 4244022"/>
                  <a:gd name="connsiteY21" fmla="*/ 127000 h 2264833"/>
                  <a:gd name="connsiteX22" fmla="*/ 1894522 w 4244022"/>
                  <a:gd name="connsiteY22" fmla="*/ 74083 h 2264833"/>
                  <a:gd name="connsiteX23" fmla="*/ 95355 w 4244022"/>
                  <a:gd name="connsiteY23" fmla="*/ 0 h 2264833"/>
                  <a:gd name="connsiteX0" fmla="*/ 0 w 4222750"/>
                  <a:gd name="connsiteY0" fmla="*/ 2148416 h 2264833"/>
                  <a:gd name="connsiteX1" fmla="*/ 116416 w 4222750"/>
                  <a:gd name="connsiteY1" fmla="*/ 2169583 h 2264833"/>
                  <a:gd name="connsiteX2" fmla="*/ 603250 w 4222750"/>
                  <a:gd name="connsiteY2" fmla="*/ 2201333 h 2264833"/>
                  <a:gd name="connsiteX3" fmla="*/ 2095500 w 4222750"/>
                  <a:gd name="connsiteY3" fmla="*/ 2254250 h 2264833"/>
                  <a:gd name="connsiteX4" fmla="*/ 4222750 w 4222750"/>
                  <a:gd name="connsiteY4" fmla="*/ 2264833 h 2264833"/>
                  <a:gd name="connsiteX5" fmla="*/ 4191000 w 4222750"/>
                  <a:gd name="connsiteY5" fmla="*/ 730250 h 2264833"/>
                  <a:gd name="connsiteX6" fmla="*/ 4148666 w 4222750"/>
                  <a:gd name="connsiteY6" fmla="*/ 709083 h 2264833"/>
                  <a:gd name="connsiteX7" fmla="*/ 4085166 w 4222750"/>
                  <a:gd name="connsiteY7" fmla="*/ 666750 h 2264833"/>
                  <a:gd name="connsiteX8" fmla="*/ 4021666 w 4222750"/>
                  <a:gd name="connsiteY8" fmla="*/ 592666 h 2264833"/>
                  <a:gd name="connsiteX9" fmla="*/ 4021666 w 4222750"/>
                  <a:gd name="connsiteY9" fmla="*/ 539750 h 2264833"/>
                  <a:gd name="connsiteX10" fmla="*/ 3958166 w 4222750"/>
                  <a:gd name="connsiteY10" fmla="*/ 508000 h 2264833"/>
                  <a:gd name="connsiteX11" fmla="*/ 3926416 w 4222750"/>
                  <a:gd name="connsiteY11" fmla="*/ 433916 h 2264833"/>
                  <a:gd name="connsiteX12" fmla="*/ 3979333 w 4222750"/>
                  <a:gd name="connsiteY12" fmla="*/ 285750 h 2264833"/>
                  <a:gd name="connsiteX13" fmla="*/ 4053416 w 4222750"/>
                  <a:gd name="connsiteY13" fmla="*/ 211666 h 2264833"/>
                  <a:gd name="connsiteX14" fmla="*/ 3989916 w 4222750"/>
                  <a:gd name="connsiteY14" fmla="*/ 179916 h 2264833"/>
                  <a:gd name="connsiteX15" fmla="*/ 3926416 w 4222750"/>
                  <a:gd name="connsiteY15" fmla="*/ 211666 h 2264833"/>
                  <a:gd name="connsiteX16" fmla="*/ 3862916 w 4222750"/>
                  <a:gd name="connsiteY16" fmla="*/ 137583 h 2264833"/>
                  <a:gd name="connsiteX17" fmla="*/ 3788833 w 4222750"/>
                  <a:gd name="connsiteY17" fmla="*/ 95250 h 2264833"/>
                  <a:gd name="connsiteX18" fmla="*/ 3481916 w 4222750"/>
                  <a:gd name="connsiteY18" fmla="*/ 127000 h 2264833"/>
                  <a:gd name="connsiteX19" fmla="*/ 1873250 w 4222750"/>
                  <a:gd name="connsiteY19" fmla="*/ 74083 h 2264833"/>
                  <a:gd name="connsiteX20" fmla="*/ 74083 w 4222750"/>
                  <a:gd name="connsiteY20" fmla="*/ 0 h 2264833"/>
                  <a:gd name="connsiteX21" fmla="*/ 10583 w 4222750"/>
                  <a:gd name="connsiteY21" fmla="*/ 1322916 h 2264833"/>
                  <a:gd name="connsiteX22" fmla="*/ 70412 w 4222750"/>
                  <a:gd name="connsiteY22" fmla="*/ 2239856 h 2264833"/>
                  <a:gd name="connsiteX0" fmla="*/ 12540 w 4235290"/>
                  <a:gd name="connsiteY0" fmla="*/ 2148416 h 2264833"/>
                  <a:gd name="connsiteX1" fmla="*/ 128956 w 4235290"/>
                  <a:gd name="connsiteY1" fmla="*/ 2169583 h 2264833"/>
                  <a:gd name="connsiteX2" fmla="*/ 615790 w 4235290"/>
                  <a:gd name="connsiteY2" fmla="*/ 2201333 h 2264833"/>
                  <a:gd name="connsiteX3" fmla="*/ 2108040 w 4235290"/>
                  <a:gd name="connsiteY3" fmla="*/ 2254250 h 2264833"/>
                  <a:gd name="connsiteX4" fmla="*/ 4235290 w 4235290"/>
                  <a:gd name="connsiteY4" fmla="*/ 2264833 h 2264833"/>
                  <a:gd name="connsiteX5" fmla="*/ 4203540 w 4235290"/>
                  <a:gd name="connsiteY5" fmla="*/ 730250 h 2264833"/>
                  <a:gd name="connsiteX6" fmla="*/ 4161206 w 4235290"/>
                  <a:gd name="connsiteY6" fmla="*/ 709083 h 2264833"/>
                  <a:gd name="connsiteX7" fmla="*/ 4097706 w 4235290"/>
                  <a:gd name="connsiteY7" fmla="*/ 666750 h 2264833"/>
                  <a:gd name="connsiteX8" fmla="*/ 4034206 w 4235290"/>
                  <a:gd name="connsiteY8" fmla="*/ 592666 h 2264833"/>
                  <a:gd name="connsiteX9" fmla="*/ 4034206 w 4235290"/>
                  <a:gd name="connsiteY9" fmla="*/ 539750 h 2264833"/>
                  <a:gd name="connsiteX10" fmla="*/ 3970706 w 4235290"/>
                  <a:gd name="connsiteY10" fmla="*/ 508000 h 2264833"/>
                  <a:gd name="connsiteX11" fmla="*/ 3938956 w 4235290"/>
                  <a:gd name="connsiteY11" fmla="*/ 433916 h 2264833"/>
                  <a:gd name="connsiteX12" fmla="*/ 3991873 w 4235290"/>
                  <a:gd name="connsiteY12" fmla="*/ 285750 h 2264833"/>
                  <a:gd name="connsiteX13" fmla="*/ 4065956 w 4235290"/>
                  <a:gd name="connsiteY13" fmla="*/ 211666 h 2264833"/>
                  <a:gd name="connsiteX14" fmla="*/ 4002456 w 4235290"/>
                  <a:gd name="connsiteY14" fmla="*/ 179916 h 2264833"/>
                  <a:gd name="connsiteX15" fmla="*/ 3938956 w 4235290"/>
                  <a:gd name="connsiteY15" fmla="*/ 211666 h 2264833"/>
                  <a:gd name="connsiteX16" fmla="*/ 3875456 w 4235290"/>
                  <a:gd name="connsiteY16" fmla="*/ 137583 h 2264833"/>
                  <a:gd name="connsiteX17" fmla="*/ 3801373 w 4235290"/>
                  <a:gd name="connsiteY17" fmla="*/ 95250 h 2264833"/>
                  <a:gd name="connsiteX18" fmla="*/ 3494456 w 4235290"/>
                  <a:gd name="connsiteY18" fmla="*/ 127000 h 2264833"/>
                  <a:gd name="connsiteX19" fmla="*/ 1885790 w 4235290"/>
                  <a:gd name="connsiteY19" fmla="*/ 74083 h 2264833"/>
                  <a:gd name="connsiteX20" fmla="*/ 86623 w 4235290"/>
                  <a:gd name="connsiteY20" fmla="*/ 0 h 2264833"/>
                  <a:gd name="connsiteX21" fmla="*/ 23123 w 4235290"/>
                  <a:gd name="connsiteY21" fmla="*/ 1322916 h 2264833"/>
                  <a:gd name="connsiteX22" fmla="*/ 0 w 4235290"/>
                  <a:gd name="connsiteY22" fmla="*/ 2148748 h 2264833"/>
                  <a:gd name="connsiteX0" fmla="*/ 12540 w 4235290"/>
                  <a:gd name="connsiteY0" fmla="*/ 2148416 h 2264833"/>
                  <a:gd name="connsiteX1" fmla="*/ 128956 w 4235290"/>
                  <a:gd name="connsiteY1" fmla="*/ 2169583 h 2264833"/>
                  <a:gd name="connsiteX2" fmla="*/ 615790 w 4235290"/>
                  <a:gd name="connsiteY2" fmla="*/ 2201333 h 2264833"/>
                  <a:gd name="connsiteX3" fmla="*/ 2108040 w 4235290"/>
                  <a:gd name="connsiteY3" fmla="*/ 2254250 h 2264833"/>
                  <a:gd name="connsiteX4" fmla="*/ 4235290 w 4235290"/>
                  <a:gd name="connsiteY4" fmla="*/ 2264833 h 2264833"/>
                  <a:gd name="connsiteX5" fmla="*/ 4203540 w 4235290"/>
                  <a:gd name="connsiteY5" fmla="*/ 730250 h 2264833"/>
                  <a:gd name="connsiteX6" fmla="*/ 4161206 w 4235290"/>
                  <a:gd name="connsiteY6" fmla="*/ 709083 h 2264833"/>
                  <a:gd name="connsiteX7" fmla="*/ 4097706 w 4235290"/>
                  <a:gd name="connsiteY7" fmla="*/ 666750 h 2264833"/>
                  <a:gd name="connsiteX8" fmla="*/ 4034206 w 4235290"/>
                  <a:gd name="connsiteY8" fmla="*/ 592666 h 2264833"/>
                  <a:gd name="connsiteX9" fmla="*/ 4034206 w 4235290"/>
                  <a:gd name="connsiteY9" fmla="*/ 539750 h 2264833"/>
                  <a:gd name="connsiteX10" fmla="*/ 3970706 w 4235290"/>
                  <a:gd name="connsiteY10" fmla="*/ 508000 h 2264833"/>
                  <a:gd name="connsiteX11" fmla="*/ 3938956 w 4235290"/>
                  <a:gd name="connsiteY11" fmla="*/ 433916 h 2264833"/>
                  <a:gd name="connsiteX12" fmla="*/ 3991873 w 4235290"/>
                  <a:gd name="connsiteY12" fmla="*/ 285750 h 2264833"/>
                  <a:gd name="connsiteX13" fmla="*/ 4065956 w 4235290"/>
                  <a:gd name="connsiteY13" fmla="*/ 211666 h 2264833"/>
                  <a:gd name="connsiteX14" fmla="*/ 4002456 w 4235290"/>
                  <a:gd name="connsiteY14" fmla="*/ 179916 h 2264833"/>
                  <a:gd name="connsiteX15" fmla="*/ 3938956 w 4235290"/>
                  <a:gd name="connsiteY15" fmla="*/ 211666 h 2264833"/>
                  <a:gd name="connsiteX16" fmla="*/ 3875456 w 4235290"/>
                  <a:gd name="connsiteY16" fmla="*/ 137583 h 2264833"/>
                  <a:gd name="connsiteX17" fmla="*/ 3801373 w 4235290"/>
                  <a:gd name="connsiteY17" fmla="*/ 95250 h 2264833"/>
                  <a:gd name="connsiteX18" fmla="*/ 3494456 w 4235290"/>
                  <a:gd name="connsiteY18" fmla="*/ 127000 h 2264833"/>
                  <a:gd name="connsiteX19" fmla="*/ 1885790 w 4235290"/>
                  <a:gd name="connsiteY19" fmla="*/ 74083 h 2264833"/>
                  <a:gd name="connsiteX20" fmla="*/ 86623 w 4235290"/>
                  <a:gd name="connsiteY20" fmla="*/ 0 h 2264833"/>
                  <a:gd name="connsiteX21" fmla="*/ 23123 w 4235290"/>
                  <a:gd name="connsiteY21" fmla="*/ 1322916 h 2264833"/>
                  <a:gd name="connsiteX22" fmla="*/ 0 w 4235290"/>
                  <a:gd name="connsiteY22" fmla="*/ 2148748 h 2264833"/>
                  <a:gd name="connsiteX23" fmla="*/ 12540 w 4235290"/>
                  <a:gd name="connsiteY23" fmla="*/ 2148416 h 2264833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  <a:cxn ang="0">
                    <a:pos x="connsiteX2" y="connsiteY2"/>
                  </a:cxn>
                  <a:cxn ang="0">
                    <a:pos x="connsiteX3" y="connsiteY3"/>
                  </a:cxn>
                  <a:cxn ang="0">
                    <a:pos x="connsiteX4" y="connsiteY4"/>
                  </a:cxn>
                  <a:cxn ang="0">
                    <a:pos x="connsiteX5" y="connsiteY5"/>
                  </a:cxn>
                  <a:cxn ang="0">
                    <a:pos x="connsiteX6" y="connsiteY6"/>
                  </a:cxn>
                  <a:cxn ang="0">
                    <a:pos x="connsiteX7" y="connsiteY7"/>
                  </a:cxn>
                  <a:cxn ang="0">
                    <a:pos x="connsiteX8" y="connsiteY8"/>
                  </a:cxn>
                  <a:cxn ang="0">
                    <a:pos x="connsiteX9" y="connsiteY9"/>
                  </a:cxn>
                  <a:cxn ang="0">
                    <a:pos x="connsiteX10" y="connsiteY10"/>
                  </a:cxn>
                  <a:cxn ang="0">
                    <a:pos x="connsiteX11" y="connsiteY11"/>
                  </a:cxn>
                  <a:cxn ang="0">
                    <a:pos x="connsiteX12" y="connsiteY12"/>
                  </a:cxn>
                  <a:cxn ang="0">
                    <a:pos x="connsiteX13" y="connsiteY13"/>
                  </a:cxn>
                  <a:cxn ang="0">
                    <a:pos x="connsiteX14" y="connsiteY14"/>
                  </a:cxn>
                  <a:cxn ang="0">
                    <a:pos x="connsiteX15" y="connsiteY15"/>
                  </a:cxn>
                  <a:cxn ang="0">
                    <a:pos x="connsiteX16" y="connsiteY16"/>
                  </a:cxn>
                  <a:cxn ang="0">
                    <a:pos x="connsiteX17" y="connsiteY17"/>
                  </a:cxn>
                  <a:cxn ang="0">
                    <a:pos x="connsiteX18" y="connsiteY18"/>
                  </a:cxn>
                  <a:cxn ang="0">
                    <a:pos x="connsiteX19" y="connsiteY19"/>
                  </a:cxn>
                  <a:cxn ang="0">
                    <a:pos x="connsiteX20" y="connsiteY20"/>
                  </a:cxn>
                  <a:cxn ang="0">
                    <a:pos x="connsiteX21" y="connsiteY21"/>
                  </a:cxn>
                  <a:cxn ang="0">
                    <a:pos x="connsiteX22" y="connsiteY22"/>
                  </a:cxn>
                  <a:cxn ang="0">
                    <a:pos x="connsiteX23" y="connsiteY23"/>
                  </a:cxn>
                </a:cxnLst>
                <a:rect l="l" t="t" r="r" b="b"/>
                <a:pathLst>
                  <a:path w="4235290" h="2264833">
                    <a:moveTo>
                      <a:pt x="12540" y="2148416"/>
                    </a:moveTo>
                    <a:cubicBezTo>
                      <a:pt x="35470" y="2151944"/>
                      <a:pt x="28414" y="2169583"/>
                      <a:pt x="128956" y="2169583"/>
                    </a:cubicBezTo>
                    <a:cubicBezTo>
                      <a:pt x="229498" y="2169583"/>
                      <a:pt x="291234" y="2185458"/>
                      <a:pt x="615790" y="2201333"/>
                    </a:cubicBezTo>
                    <a:lnTo>
                      <a:pt x="2108040" y="2254250"/>
                    </a:lnTo>
                    <a:lnTo>
                      <a:pt x="4235290" y="2264833"/>
                    </a:lnTo>
                    <a:lnTo>
                      <a:pt x="4203540" y="730250"/>
                    </a:lnTo>
                    <a:lnTo>
                      <a:pt x="4161206" y="709083"/>
                    </a:lnTo>
                    <a:lnTo>
                      <a:pt x="4097706" y="666750"/>
                    </a:lnTo>
                    <a:lnTo>
                      <a:pt x="4034206" y="592666"/>
                    </a:lnTo>
                    <a:lnTo>
                      <a:pt x="4034206" y="539750"/>
                    </a:lnTo>
                    <a:lnTo>
                      <a:pt x="3970706" y="508000"/>
                    </a:lnTo>
                    <a:lnTo>
                      <a:pt x="3938956" y="433916"/>
                    </a:lnTo>
                    <a:lnTo>
                      <a:pt x="3991873" y="285750"/>
                    </a:lnTo>
                    <a:lnTo>
                      <a:pt x="4065956" y="211666"/>
                    </a:lnTo>
                    <a:lnTo>
                      <a:pt x="4002456" y="179916"/>
                    </a:lnTo>
                    <a:lnTo>
                      <a:pt x="3938956" y="211666"/>
                    </a:lnTo>
                    <a:lnTo>
                      <a:pt x="3875456" y="137583"/>
                    </a:lnTo>
                    <a:lnTo>
                      <a:pt x="3801373" y="95250"/>
                    </a:lnTo>
                    <a:lnTo>
                      <a:pt x="3494456" y="127000"/>
                    </a:lnTo>
                    <a:lnTo>
                      <a:pt x="1885790" y="74083"/>
                    </a:lnTo>
                    <a:lnTo>
                      <a:pt x="86623" y="0"/>
                    </a:lnTo>
                    <a:lnTo>
                      <a:pt x="23123" y="1322916"/>
                    </a:lnTo>
                    <a:cubicBezTo>
                      <a:pt x="12540" y="1598083"/>
                      <a:pt x="0" y="2148748"/>
                      <a:pt x="0" y="2148748"/>
                    </a:cubicBezTo>
                    <a:lnTo>
                      <a:pt x="12540" y="2148416"/>
                    </a:lnTo>
                    <a:close/>
                  </a:path>
                </a:pathLst>
              </a:custGeom>
              <a:solidFill>
                <a:srgbClr val="B4FF00"/>
              </a:solidFill>
              <a:ln w="28575" cap="flat" cmpd="sng" algn="ctr">
                <a:noFill/>
                <a:prstDash val="solid"/>
                <a:miter lim="800000"/>
              </a:ln>
              <a:effectLst/>
              <a:extLst>
                <a:ext uri="{91240B29-F687-4F45-9708-019B960494DF}">
                  <a14:hiddenLine xmlns:a14="http://schemas.microsoft.com/office/drawing/2010/main" w="28575" cap="flat" cmpd="sng" algn="ctr">
                    <a:solidFill>
                      <a:srgbClr val="0C789C"/>
                    </a:solidFill>
                    <a:prstDash val="solid"/>
                    <a:miter lim="800000"/>
                  </a14:hiddenLine>
                </a:ext>
              </a:extLst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en-US" sz="800">
                  <a:latin typeface="Arial" panose="020B0604020202020204" pitchFamily="34" charset="0"/>
                  <a:cs typeface="Arial" panose="020B0604020202020204" pitchFamily="34" charset="0"/>
                </a:endParaRPr>
              </a:p>
            </xdr:txBody>
          </xdr:sp>
          <xdr:sp macro="" textlink="">
            <xdr:nvSpPr>
              <xdr:cNvPr id="55" name="TextBox 54"/>
              <xdr:cNvSpPr txBox="1"/>
            </xdr:nvSpPr>
            <xdr:spPr>
              <a:xfrm>
                <a:off x="13444049" y="9373530"/>
                <a:ext cx="1003464" cy="998221"/>
              </a:xfrm>
              <a:prstGeom prst="rect">
                <a:avLst/>
              </a:prstGeom>
              <a:grpFill/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ctr"/>
              <a:lstStyle/>
              <a:p>
                <a:pPr algn="ctr"/>
                <a:r>
                  <a:rPr lang="en-US" sz="800" b="1">
                    <a:latin typeface="Arial" panose="020B0604020202020204" pitchFamily="34" charset="0"/>
                    <a:cs typeface="Arial" panose="020B0604020202020204" pitchFamily="34" charset="0"/>
                  </a:rPr>
                  <a:t>KS</a:t>
                </a:r>
              </a:p>
            </xdr:txBody>
          </xdr:sp>
        </xdr:grpSp>
        <xdr:grpSp>
          <xdr:nvGrpSpPr>
            <xdr:cNvPr id="60" name="Group 59"/>
            <xdr:cNvGrpSpPr/>
          </xdr:nvGrpSpPr>
          <xdr:grpSpPr>
            <a:xfrm>
              <a:off x="12084645" y="11040717"/>
              <a:ext cx="4873360" cy="2476500"/>
              <a:chOff x="12175435" y="11040717"/>
              <a:chExt cx="4911587" cy="2476500"/>
            </a:xfrm>
            <a:grpFill/>
          </xdr:grpSpPr>
          <xdr:sp macro="" textlink="">
            <xdr:nvSpPr>
              <xdr:cNvPr id="57" name="Freeform 56"/>
              <xdr:cNvSpPr/>
            </xdr:nvSpPr>
            <xdr:spPr>
              <a:xfrm>
                <a:off x="12175435" y="11040717"/>
                <a:ext cx="4911587" cy="2476500"/>
              </a:xfrm>
              <a:custGeom>
                <a:avLst/>
                <a:gdLst>
                  <a:gd name="connsiteX0" fmla="*/ 33130 w 4911587"/>
                  <a:gd name="connsiteY0" fmla="*/ 0 h 2476500"/>
                  <a:gd name="connsiteX1" fmla="*/ 24848 w 4911587"/>
                  <a:gd name="connsiteY1" fmla="*/ 190500 h 2476500"/>
                  <a:gd name="connsiteX2" fmla="*/ 0 w 4911587"/>
                  <a:gd name="connsiteY2" fmla="*/ 256761 h 2476500"/>
                  <a:gd name="connsiteX3" fmla="*/ 74543 w 4911587"/>
                  <a:gd name="connsiteY3" fmla="*/ 289892 h 2476500"/>
                  <a:gd name="connsiteX4" fmla="*/ 190500 w 4911587"/>
                  <a:gd name="connsiteY4" fmla="*/ 256761 h 2476500"/>
                  <a:gd name="connsiteX5" fmla="*/ 1606826 w 4911587"/>
                  <a:gd name="connsiteY5" fmla="*/ 356153 h 2476500"/>
                  <a:gd name="connsiteX6" fmla="*/ 1714500 w 4911587"/>
                  <a:gd name="connsiteY6" fmla="*/ 364435 h 2476500"/>
                  <a:gd name="connsiteX7" fmla="*/ 1764195 w 4911587"/>
                  <a:gd name="connsiteY7" fmla="*/ 463826 h 2476500"/>
                  <a:gd name="connsiteX8" fmla="*/ 1739348 w 4911587"/>
                  <a:gd name="connsiteY8" fmla="*/ 778566 h 2476500"/>
                  <a:gd name="connsiteX9" fmla="*/ 1739348 w 4911587"/>
                  <a:gd name="connsiteY9" fmla="*/ 894522 h 2476500"/>
                  <a:gd name="connsiteX10" fmla="*/ 1739348 w 4911587"/>
                  <a:gd name="connsiteY10" fmla="*/ 1167848 h 2476500"/>
                  <a:gd name="connsiteX11" fmla="*/ 1739348 w 4911587"/>
                  <a:gd name="connsiteY11" fmla="*/ 1300370 h 2476500"/>
                  <a:gd name="connsiteX12" fmla="*/ 1714500 w 4911587"/>
                  <a:gd name="connsiteY12" fmla="*/ 1416326 h 2476500"/>
                  <a:gd name="connsiteX13" fmla="*/ 1722782 w 4911587"/>
                  <a:gd name="connsiteY13" fmla="*/ 1524000 h 2476500"/>
                  <a:gd name="connsiteX14" fmla="*/ 1697935 w 4911587"/>
                  <a:gd name="connsiteY14" fmla="*/ 1590261 h 2476500"/>
                  <a:gd name="connsiteX15" fmla="*/ 1697935 w 4911587"/>
                  <a:gd name="connsiteY15" fmla="*/ 1772479 h 2476500"/>
                  <a:gd name="connsiteX16" fmla="*/ 1764195 w 4911587"/>
                  <a:gd name="connsiteY16" fmla="*/ 1805609 h 2476500"/>
                  <a:gd name="connsiteX17" fmla="*/ 1789043 w 4911587"/>
                  <a:gd name="connsiteY17" fmla="*/ 1880153 h 2476500"/>
                  <a:gd name="connsiteX18" fmla="*/ 1863587 w 4911587"/>
                  <a:gd name="connsiteY18" fmla="*/ 1905000 h 2476500"/>
                  <a:gd name="connsiteX19" fmla="*/ 1946413 w 4911587"/>
                  <a:gd name="connsiteY19" fmla="*/ 1855305 h 2476500"/>
                  <a:gd name="connsiteX20" fmla="*/ 2037522 w 4911587"/>
                  <a:gd name="connsiteY20" fmla="*/ 1871870 h 2476500"/>
                  <a:gd name="connsiteX21" fmla="*/ 2120348 w 4911587"/>
                  <a:gd name="connsiteY21" fmla="*/ 1921566 h 2476500"/>
                  <a:gd name="connsiteX22" fmla="*/ 2161761 w 4911587"/>
                  <a:gd name="connsiteY22" fmla="*/ 2062370 h 2476500"/>
                  <a:gd name="connsiteX23" fmla="*/ 2161761 w 4911587"/>
                  <a:gd name="connsiteY23" fmla="*/ 2062370 h 2476500"/>
                  <a:gd name="connsiteX24" fmla="*/ 2277717 w 4911587"/>
                  <a:gd name="connsiteY24" fmla="*/ 2078935 h 2476500"/>
                  <a:gd name="connsiteX25" fmla="*/ 2277717 w 4911587"/>
                  <a:gd name="connsiteY25" fmla="*/ 2078935 h 2476500"/>
                  <a:gd name="connsiteX26" fmla="*/ 2360543 w 4911587"/>
                  <a:gd name="connsiteY26" fmla="*/ 2095500 h 2476500"/>
                  <a:gd name="connsiteX27" fmla="*/ 2426804 w 4911587"/>
                  <a:gd name="connsiteY27" fmla="*/ 2070653 h 2476500"/>
                  <a:gd name="connsiteX28" fmla="*/ 2501348 w 4911587"/>
                  <a:gd name="connsiteY28" fmla="*/ 2095500 h 2476500"/>
                  <a:gd name="connsiteX29" fmla="*/ 2526195 w 4911587"/>
                  <a:gd name="connsiteY29" fmla="*/ 2153479 h 2476500"/>
                  <a:gd name="connsiteX30" fmla="*/ 2592456 w 4911587"/>
                  <a:gd name="connsiteY30" fmla="*/ 2120348 h 2476500"/>
                  <a:gd name="connsiteX31" fmla="*/ 2683565 w 4911587"/>
                  <a:gd name="connsiteY31" fmla="*/ 2087218 h 2476500"/>
                  <a:gd name="connsiteX32" fmla="*/ 2774674 w 4911587"/>
                  <a:gd name="connsiteY32" fmla="*/ 2095500 h 2476500"/>
                  <a:gd name="connsiteX33" fmla="*/ 2816087 w 4911587"/>
                  <a:gd name="connsiteY33" fmla="*/ 2153479 h 2476500"/>
                  <a:gd name="connsiteX34" fmla="*/ 2840935 w 4911587"/>
                  <a:gd name="connsiteY34" fmla="*/ 2228022 h 2476500"/>
                  <a:gd name="connsiteX35" fmla="*/ 2932043 w 4911587"/>
                  <a:gd name="connsiteY35" fmla="*/ 2261153 h 2476500"/>
                  <a:gd name="connsiteX36" fmla="*/ 2932043 w 4911587"/>
                  <a:gd name="connsiteY36" fmla="*/ 2261153 h 2476500"/>
                  <a:gd name="connsiteX37" fmla="*/ 3006587 w 4911587"/>
                  <a:gd name="connsiteY37" fmla="*/ 2219740 h 2476500"/>
                  <a:gd name="connsiteX38" fmla="*/ 3114261 w 4911587"/>
                  <a:gd name="connsiteY38" fmla="*/ 2244587 h 2476500"/>
                  <a:gd name="connsiteX39" fmla="*/ 3114261 w 4911587"/>
                  <a:gd name="connsiteY39" fmla="*/ 2244587 h 2476500"/>
                  <a:gd name="connsiteX40" fmla="*/ 3163956 w 4911587"/>
                  <a:gd name="connsiteY40" fmla="*/ 2335696 h 2476500"/>
                  <a:gd name="connsiteX41" fmla="*/ 3238500 w 4911587"/>
                  <a:gd name="connsiteY41" fmla="*/ 2302566 h 2476500"/>
                  <a:gd name="connsiteX42" fmla="*/ 3271630 w 4911587"/>
                  <a:gd name="connsiteY42" fmla="*/ 2269435 h 2476500"/>
                  <a:gd name="connsiteX43" fmla="*/ 3296478 w 4911587"/>
                  <a:gd name="connsiteY43" fmla="*/ 2294283 h 2476500"/>
                  <a:gd name="connsiteX44" fmla="*/ 3337891 w 4911587"/>
                  <a:gd name="connsiteY44" fmla="*/ 2302566 h 2476500"/>
                  <a:gd name="connsiteX45" fmla="*/ 3362739 w 4911587"/>
                  <a:gd name="connsiteY45" fmla="*/ 2252870 h 2476500"/>
                  <a:gd name="connsiteX46" fmla="*/ 3478695 w 4911587"/>
                  <a:gd name="connsiteY46" fmla="*/ 2236305 h 2476500"/>
                  <a:gd name="connsiteX47" fmla="*/ 3536674 w 4911587"/>
                  <a:gd name="connsiteY47" fmla="*/ 2286000 h 2476500"/>
                  <a:gd name="connsiteX48" fmla="*/ 3536674 w 4911587"/>
                  <a:gd name="connsiteY48" fmla="*/ 2286000 h 2476500"/>
                  <a:gd name="connsiteX49" fmla="*/ 3544956 w 4911587"/>
                  <a:gd name="connsiteY49" fmla="*/ 2327413 h 2476500"/>
                  <a:gd name="connsiteX50" fmla="*/ 3627782 w 4911587"/>
                  <a:gd name="connsiteY50" fmla="*/ 2294283 h 2476500"/>
                  <a:gd name="connsiteX51" fmla="*/ 3694043 w 4911587"/>
                  <a:gd name="connsiteY51" fmla="*/ 2327413 h 2476500"/>
                  <a:gd name="connsiteX52" fmla="*/ 3785152 w 4911587"/>
                  <a:gd name="connsiteY52" fmla="*/ 2418522 h 2476500"/>
                  <a:gd name="connsiteX53" fmla="*/ 3867978 w 4911587"/>
                  <a:gd name="connsiteY53" fmla="*/ 2377109 h 2476500"/>
                  <a:gd name="connsiteX54" fmla="*/ 3925956 w 4911587"/>
                  <a:gd name="connsiteY54" fmla="*/ 2327413 h 2476500"/>
                  <a:gd name="connsiteX55" fmla="*/ 4000500 w 4911587"/>
                  <a:gd name="connsiteY55" fmla="*/ 2319131 h 2476500"/>
                  <a:gd name="connsiteX56" fmla="*/ 4000500 w 4911587"/>
                  <a:gd name="connsiteY56" fmla="*/ 2319131 h 2476500"/>
                  <a:gd name="connsiteX57" fmla="*/ 4116456 w 4911587"/>
                  <a:gd name="connsiteY57" fmla="*/ 2319131 h 2476500"/>
                  <a:gd name="connsiteX58" fmla="*/ 4157869 w 4911587"/>
                  <a:gd name="connsiteY58" fmla="*/ 2286000 h 2476500"/>
                  <a:gd name="connsiteX59" fmla="*/ 4207565 w 4911587"/>
                  <a:gd name="connsiteY59" fmla="*/ 2269435 h 2476500"/>
                  <a:gd name="connsiteX60" fmla="*/ 4306956 w 4911587"/>
                  <a:gd name="connsiteY60" fmla="*/ 2261153 h 2476500"/>
                  <a:gd name="connsiteX61" fmla="*/ 4356652 w 4911587"/>
                  <a:gd name="connsiteY61" fmla="*/ 2343979 h 2476500"/>
                  <a:gd name="connsiteX62" fmla="*/ 4406348 w 4911587"/>
                  <a:gd name="connsiteY62" fmla="*/ 2261153 h 2476500"/>
                  <a:gd name="connsiteX63" fmla="*/ 4480891 w 4911587"/>
                  <a:gd name="connsiteY63" fmla="*/ 2236305 h 2476500"/>
                  <a:gd name="connsiteX64" fmla="*/ 4605130 w 4911587"/>
                  <a:gd name="connsiteY64" fmla="*/ 2277718 h 2476500"/>
                  <a:gd name="connsiteX65" fmla="*/ 4696239 w 4911587"/>
                  <a:gd name="connsiteY65" fmla="*/ 2377109 h 2476500"/>
                  <a:gd name="connsiteX66" fmla="*/ 4795630 w 4911587"/>
                  <a:gd name="connsiteY66" fmla="*/ 2451653 h 2476500"/>
                  <a:gd name="connsiteX67" fmla="*/ 4861891 w 4911587"/>
                  <a:gd name="connsiteY67" fmla="*/ 2476500 h 2476500"/>
                  <a:gd name="connsiteX68" fmla="*/ 4903304 w 4911587"/>
                  <a:gd name="connsiteY68" fmla="*/ 2476500 h 2476500"/>
                  <a:gd name="connsiteX69" fmla="*/ 4895022 w 4911587"/>
                  <a:gd name="connsiteY69" fmla="*/ 2145196 h 2476500"/>
                  <a:gd name="connsiteX70" fmla="*/ 4870174 w 4911587"/>
                  <a:gd name="connsiteY70" fmla="*/ 1880153 h 2476500"/>
                  <a:gd name="connsiteX71" fmla="*/ 4903304 w 4911587"/>
                  <a:gd name="connsiteY71" fmla="*/ 1739348 h 2476500"/>
                  <a:gd name="connsiteX72" fmla="*/ 4911587 w 4911587"/>
                  <a:gd name="connsiteY72" fmla="*/ 1341783 h 2476500"/>
                  <a:gd name="connsiteX73" fmla="*/ 4861891 w 4911587"/>
                  <a:gd name="connsiteY73" fmla="*/ 1085022 h 2476500"/>
                  <a:gd name="connsiteX74" fmla="*/ 4837043 w 4911587"/>
                  <a:gd name="connsiteY74" fmla="*/ 902805 h 2476500"/>
                  <a:gd name="connsiteX75" fmla="*/ 4803913 w 4911587"/>
                  <a:gd name="connsiteY75" fmla="*/ 662609 h 2476500"/>
                  <a:gd name="connsiteX76" fmla="*/ 4762500 w 4911587"/>
                  <a:gd name="connsiteY76" fmla="*/ 554935 h 2476500"/>
                  <a:gd name="connsiteX77" fmla="*/ 4704522 w 4911587"/>
                  <a:gd name="connsiteY77" fmla="*/ 480392 h 2476500"/>
                  <a:gd name="connsiteX78" fmla="*/ 4704522 w 4911587"/>
                  <a:gd name="connsiteY78" fmla="*/ 289892 h 2476500"/>
                  <a:gd name="connsiteX79" fmla="*/ 4687956 w 4911587"/>
                  <a:gd name="connsiteY79" fmla="*/ 198783 h 2476500"/>
                  <a:gd name="connsiteX80" fmla="*/ 3611217 w 4911587"/>
                  <a:gd name="connsiteY80" fmla="*/ 215348 h 2476500"/>
                  <a:gd name="connsiteX81" fmla="*/ 2799522 w 4911587"/>
                  <a:gd name="connsiteY81" fmla="*/ 215348 h 2476500"/>
                  <a:gd name="connsiteX82" fmla="*/ 2070652 w 4911587"/>
                  <a:gd name="connsiteY82" fmla="*/ 190500 h 2476500"/>
                  <a:gd name="connsiteX83" fmla="*/ 1408043 w 4911587"/>
                  <a:gd name="connsiteY83" fmla="*/ 165653 h 2476500"/>
                  <a:gd name="connsiteX84" fmla="*/ 886239 w 4911587"/>
                  <a:gd name="connsiteY84" fmla="*/ 140805 h 2476500"/>
                  <a:gd name="connsiteX85" fmla="*/ 546652 w 4911587"/>
                  <a:gd name="connsiteY85" fmla="*/ 115957 h 2476500"/>
                  <a:gd name="connsiteX86" fmla="*/ 438978 w 4911587"/>
                  <a:gd name="connsiteY86" fmla="*/ 115957 h 2476500"/>
                  <a:gd name="connsiteX87" fmla="*/ 372717 w 4911587"/>
                  <a:gd name="connsiteY87" fmla="*/ 33131 h 2476500"/>
                  <a:gd name="connsiteX88" fmla="*/ 248478 w 4911587"/>
                  <a:gd name="connsiteY88" fmla="*/ 16566 h 2476500"/>
                  <a:gd name="connsiteX89" fmla="*/ 33130 w 4911587"/>
                  <a:gd name="connsiteY89" fmla="*/ 0 h 2476500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  <a:cxn ang="0">
                    <a:pos x="connsiteX2" y="connsiteY2"/>
                  </a:cxn>
                  <a:cxn ang="0">
                    <a:pos x="connsiteX3" y="connsiteY3"/>
                  </a:cxn>
                  <a:cxn ang="0">
                    <a:pos x="connsiteX4" y="connsiteY4"/>
                  </a:cxn>
                  <a:cxn ang="0">
                    <a:pos x="connsiteX5" y="connsiteY5"/>
                  </a:cxn>
                  <a:cxn ang="0">
                    <a:pos x="connsiteX6" y="connsiteY6"/>
                  </a:cxn>
                  <a:cxn ang="0">
                    <a:pos x="connsiteX7" y="connsiteY7"/>
                  </a:cxn>
                  <a:cxn ang="0">
                    <a:pos x="connsiteX8" y="connsiteY8"/>
                  </a:cxn>
                  <a:cxn ang="0">
                    <a:pos x="connsiteX9" y="connsiteY9"/>
                  </a:cxn>
                  <a:cxn ang="0">
                    <a:pos x="connsiteX10" y="connsiteY10"/>
                  </a:cxn>
                  <a:cxn ang="0">
                    <a:pos x="connsiteX11" y="connsiteY11"/>
                  </a:cxn>
                  <a:cxn ang="0">
                    <a:pos x="connsiteX12" y="connsiteY12"/>
                  </a:cxn>
                  <a:cxn ang="0">
                    <a:pos x="connsiteX13" y="connsiteY13"/>
                  </a:cxn>
                  <a:cxn ang="0">
                    <a:pos x="connsiteX14" y="connsiteY14"/>
                  </a:cxn>
                  <a:cxn ang="0">
                    <a:pos x="connsiteX15" y="connsiteY15"/>
                  </a:cxn>
                  <a:cxn ang="0">
                    <a:pos x="connsiteX16" y="connsiteY16"/>
                  </a:cxn>
                  <a:cxn ang="0">
                    <a:pos x="connsiteX17" y="connsiteY17"/>
                  </a:cxn>
                  <a:cxn ang="0">
                    <a:pos x="connsiteX18" y="connsiteY18"/>
                  </a:cxn>
                  <a:cxn ang="0">
                    <a:pos x="connsiteX19" y="connsiteY19"/>
                  </a:cxn>
                  <a:cxn ang="0">
                    <a:pos x="connsiteX20" y="connsiteY20"/>
                  </a:cxn>
                  <a:cxn ang="0">
                    <a:pos x="connsiteX21" y="connsiteY21"/>
                  </a:cxn>
                  <a:cxn ang="0">
                    <a:pos x="connsiteX22" y="connsiteY22"/>
                  </a:cxn>
                  <a:cxn ang="0">
                    <a:pos x="connsiteX23" y="connsiteY23"/>
                  </a:cxn>
                  <a:cxn ang="0">
                    <a:pos x="connsiteX24" y="connsiteY24"/>
                  </a:cxn>
                  <a:cxn ang="0">
                    <a:pos x="connsiteX25" y="connsiteY25"/>
                  </a:cxn>
                  <a:cxn ang="0">
                    <a:pos x="connsiteX26" y="connsiteY26"/>
                  </a:cxn>
                  <a:cxn ang="0">
                    <a:pos x="connsiteX27" y="connsiteY27"/>
                  </a:cxn>
                  <a:cxn ang="0">
                    <a:pos x="connsiteX28" y="connsiteY28"/>
                  </a:cxn>
                  <a:cxn ang="0">
                    <a:pos x="connsiteX29" y="connsiteY29"/>
                  </a:cxn>
                  <a:cxn ang="0">
                    <a:pos x="connsiteX30" y="connsiteY30"/>
                  </a:cxn>
                  <a:cxn ang="0">
                    <a:pos x="connsiteX31" y="connsiteY31"/>
                  </a:cxn>
                  <a:cxn ang="0">
                    <a:pos x="connsiteX32" y="connsiteY32"/>
                  </a:cxn>
                  <a:cxn ang="0">
                    <a:pos x="connsiteX33" y="connsiteY33"/>
                  </a:cxn>
                  <a:cxn ang="0">
                    <a:pos x="connsiteX34" y="connsiteY34"/>
                  </a:cxn>
                  <a:cxn ang="0">
                    <a:pos x="connsiteX35" y="connsiteY35"/>
                  </a:cxn>
                  <a:cxn ang="0">
                    <a:pos x="connsiteX36" y="connsiteY36"/>
                  </a:cxn>
                  <a:cxn ang="0">
                    <a:pos x="connsiteX37" y="connsiteY37"/>
                  </a:cxn>
                  <a:cxn ang="0">
                    <a:pos x="connsiteX38" y="connsiteY38"/>
                  </a:cxn>
                  <a:cxn ang="0">
                    <a:pos x="connsiteX39" y="connsiteY39"/>
                  </a:cxn>
                  <a:cxn ang="0">
                    <a:pos x="connsiteX40" y="connsiteY40"/>
                  </a:cxn>
                  <a:cxn ang="0">
                    <a:pos x="connsiteX41" y="connsiteY41"/>
                  </a:cxn>
                  <a:cxn ang="0">
                    <a:pos x="connsiteX42" y="connsiteY42"/>
                  </a:cxn>
                  <a:cxn ang="0">
                    <a:pos x="connsiteX43" y="connsiteY43"/>
                  </a:cxn>
                  <a:cxn ang="0">
                    <a:pos x="connsiteX44" y="connsiteY44"/>
                  </a:cxn>
                  <a:cxn ang="0">
                    <a:pos x="connsiteX45" y="connsiteY45"/>
                  </a:cxn>
                  <a:cxn ang="0">
                    <a:pos x="connsiteX46" y="connsiteY46"/>
                  </a:cxn>
                  <a:cxn ang="0">
                    <a:pos x="connsiteX47" y="connsiteY47"/>
                  </a:cxn>
                  <a:cxn ang="0">
                    <a:pos x="connsiteX48" y="connsiteY48"/>
                  </a:cxn>
                  <a:cxn ang="0">
                    <a:pos x="connsiteX49" y="connsiteY49"/>
                  </a:cxn>
                  <a:cxn ang="0">
                    <a:pos x="connsiteX50" y="connsiteY50"/>
                  </a:cxn>
                  <a:cxn ang="0">
                    <a:pos x="connsiteX51" y="connsiteY51"/>
                  </a:cxn>
                  <a:cxn ang="0">
                    <a:pos x="connsiteX52" y="connsiteY52"/>
                  </a:cxn>
                  <a:cxn ang="0">
                    <a:pos x="connsiteX53" y="connsiteY53"/>
                  </a:cxn>
                  <a:cxn ang="0">
                    <a:pos x="connsiteX54" y="connsiteY54"/>
                  </a:cxn>
                  <a:cxn ang="0">
                    <a:pos x="connsiteX55" y="connsiteY55"/>
                  </a:cxn>
                  <a:cxn ang="0">
                    <a:pos x="connsiteX56" y="connsiteY56"/>
                  </a:cxn>
                  <a:cxn ang="0">
                    <a:pos x="connsiteX57" y="connsiteY57"/>
                  </a:cxn>
                  <a:cxn ang="0">
                    <a:pos x="connsiteX58" y="connsiteY58"/>
                  </a:cxn>
                  <a:cxn ang="0">
                    <a:pos x="connsiteX59" y="connsiteY59"/>
                  </a:cxn>
                  <a:cxn ang="0">
                    <a:pos x="connsiteX60" y="connsiteY60"/>
                  </a:cxn>
                  <a:cxn ang="0">
                    <a:pos x="connsiteX61" y="connsiteY61"/>
                  </a:cxn>
                  <a:cxn ang="0">
                    <a:pos x="connsiteX62" y="connsiteY62"/>
                  </a:cxn>
                  <a:cxn ang="0">
                    <a:pos x="connsiteX63" y="connsiteY63"/>
                  </a:cxn>
                  <a:cxn ang="0">
                    <a:pos x="connsiteX64" y="connsiteY64"/>
                  </a:cxn>
                  <a:cxn ang="0">
                    <a:pos x="connsiteX65" y="connsiteY65"/>
                  </a:cxn>
                  <a:cxn ang="0">
                    <a:pos x="connsiteX66" y="connsiteY66"/>
                  </a:cxn>
                  <a:cxn ang="0">
                    <a:pos x="connsiteX67" y="connsiteY67"/>
                  </a:cxn>
                  <a:cxn ang="0">
                    <a:pos x="connsiteX68" y="connsiteY68"/>
                  </a:cxn>
                  <a:cxn ang="0">
                    <a:pos x="connsiteX69" y="connsiteY69"/>
                  </a:cxn>
                  <a:cxn ang="0">
                    <a:pos x="connsiteX70" y="connsiteY70"/>
                  </a:cxn>
                  <a:cxn ang="0">
                    <a:pos x="connsiteX71" y="connsiteY71"/>
                  </a:cxn>
                  <a:cxn ang="0">
                    <a:pos x="connsiteX72" y="connsiteY72"/>
                  </a:cxn>
                  <a:cxn ang="0">
                    <a:pos x="connsiteX73" y="connsiteY73"/>
                  </a:cxn>
                  <a:cxn ang="0">
                    <a:pos x="connsiteX74" y="connsiteY74"/>
                  </a:cxn>
                  <a:cxn ang="0">
                    <a:pos x="connsiteX75" y="connsiteY75"/>
                  </a:cxn>
                  <a:cxn ang="0">
                    <a:pos x="connsiteX76" y="connsiteY76"/>
                  </a:cxn>
                  <a:cxn ang="0">
                    <a:pos x="connsiteX77" y="connsiteY77"/>
                  </a:cxn>
                  <a:cxn ang="0">
                    <a:pos x="connsiteX78" y="connsiteY78"/>
                  </a:cxn>
                  <a:cxn ang="0">
                    <a:pos x="connsiteX79" y="connsiteY79"/>
                  </a:cxn>
                  <a:cxn ang="0">
                    <a:pos x="connsiteX80" y="connsiteY80"/>
                  </a:cxn>
                  <a:cxn ang="0">
                    <a:pos x="connsiteX81" y="connsiteY81"/>
                  </a:cxn>
                  <a:cxn ang="0">
                    <a:pos x="connsiteX82" y="connsiteY82"/>
                  </a:cxn>
                  <a:cxn ang="0">
                    <a:pos x="connsiteX83" y="connsiteY83"/>
                  </a:cxn>
                  <a:cxn ang="0">
                    <a:pos x="connsiteX84" y="connsiteY84"/>
                  </a:cxn>
                  <a:cxn ang="0">
                    <a:pos x="connsiteX85" y="connsiteY85"/>
                  </a:cxn>
                  <a:cxn ang="0">
                    <a:pos x="connsiteX86" y="connsiteY86"/>
                  </a:cxn>
                  <a:cxn ang="0">
                    <a:pos x="connsiteX87" y="connsiteY87"/>
                  </a:cxn>
                  <a:cxn ang="0">
                    <a:pos x="connsiteX88" y="connsiteY88"/>
                  </a:cxn>
                  <a:cxn ang="0">
                    <a:pos x="connsiteX89" y="connsiteY89"/>
                  </a:cxn>
                </a:cxnLst>
                <a:rect l="l" t="t" r="r" b="b"/>
                <a:pathLst>
                  <a:path w="4911587" h="2476500">
                    <a:moveTo>
                      <a:pt x="33130" y="0"/>
                    </a:moveTo>
                    <a:lnTo>
                      <a:pt x="24848" y="190500"/>
                    </a:lnTo>
                    <a:lnTo>
                      <a:pt x="0" y="256761"/>
                    </a:lnTo>
                    <a:lnTo>
                      <a:pt x="74543" y="289892"/>
                    </a:lnTo>
                    <a:lnTo>
                      <a:pt x="190500" y="256761"/>
                    </a:lnTo>
                    <a:lnTo>
                      <a:pt x="1606826" y="356153"/>
                    </a:lnTo>
                    <a:lnTo>
                      <a:pt x="1714500" y="364435"/>
                    </a:lnTo>
                    <a:lnTo>
                      <a:pt x="1764195" y="463826"/>
                    </a:lnTo>
                    <a:lnTo>
                      <a:pt x="1739348" y="778566"/>
                    </a:lnTo>
                    <a:lnTo>
                      <a:pt x="1739348" y="894522"/>
                    </a:lnTo>
                    <a:lnTo>
                      <a:pt x="1739348" y="1167848"/>
                    </a:lnTo>
                    <a:lnTo>
                      <a:pt x="1739348" y="1300370"/>
                    </a:lnTo>
                    <a:lnTo>
                      <a:pt x="1714500" y="1416326"/>
                    </a:lnTo>
                    <a:lnTo>
                      <a:pt x="1722782" y="1524000"/>
                    </a:lnTo>
                    <a:lnTo>
                      <a:pt x="1697935" y="1590261"/>
                    </a:lnTo>
                    <a:lnTo>
                      <a:pt x="1697935" y="1772479"/>
                    </a:lnTo>
                    <a:lnTo>
                      <a:pt x="1764195" y="1805609"/>
                    </a:lnTo>
                    <a:lnTo>
                      <a:pt x="1789043" y="1880153"/>
                    </a:lnTo>
                    <a:lnTo>
                      <a:pt x="1863587" y="1905000"/>
                    </a:lnTo>
                    <a:lnTo>
                      <a:pt x="1946413" y="1855305"/>
                    </a:lnTo>
                    <a:lnTo>
                      <a:pt x="2037522" y="1871870"/>
                    </a:lnTo>
                    <a:lnTo>
                      <a:pt x="2120348" y="1921566"/>
                    </a:lnTo>
                    <a:lnTo>
                      <a:pt x="2161761" y="2062370"/>
                    </a:lnTo>
                    <a:lnTo>
                      <a:pt x="2161761" y="2062370"/>
                    </a:lnTo>
                    <a:lnTo>
                      <a:pt x="2277717" y="2078935"/>
                    </a:lnTo>
                    <a:lnTo>
                      <a:pt x="2277717" y="2078935"/>
                    </a:lnTo>
                    <a:lnTo>
                      <a:pt x="2360543" y="2095500"/>
                    </a:lnTo>
                    <a:lnTo>
                      <a:pt x="2426804" y="2070653"/>
                    </a:lnTo>
                    <a:lnTo>
                      <a:pt x="2501348" y="2095500"/>
                    </a:lnTo>
                    <a:lnTo>
                      <a:pt x="2526195" y="2153479"/>
                    </a:lnTo>
                    <a:lnTo>
                      <a:pt x="2592456" y="2120348"/>
                    </a:lnTo>
                    <a:lnTo>
                      <a:pt x="2683565" y="2087218"/>
                    </a:lnTo>
                    <a:lnTo>
                      <a:pt x="2774674" y="2095500"/>
                    </a:lnTo>
                    <a:lnTo>
                      <a:pt x="2816087" y="2153479"/>
                    </a:lnTo>
                    <a:lnTo>
                      <a:pt x="2840935" y="2228022"/>
                    </a:lnTo>
                    <a:lnTo>
                      <a:pt x="2932043" y="2261153"/>
                    </a:lnTo>
                    <a:lnTo>
                      <a:pt x="2932043" y="2261153"/>
                    </a:lnTo>
                    <a:lnTo>
                      <a:pt x="3006587" y="2219740"/>
                    </a:lnTo>
                    <a:lnTo>
                      <a:pt x="3114261" y="2244587"/>
                    </a:lnTo>
                    <a:lnTo>
                      <a:pt x="3114261" y="2244587"/>
                    </a:lnTo>
                    <a:lnTo>
                      <a:pt x="3163956" y="2335696"/>
                    </a:lnTo>
                    <a:lnTo>
                      <a:pt x="3238500" y="2302566"/>
                    </a:lnTo>
                    <a:lnTo>
                      <a:pt x="3271630" y="2269435"/>
                    </a:lnTo>
                    <a:lnTo>
                      <a:pt x="3296478" y="2294283"/>
                    </a:lnTo>
                    <a:lnTo>
                      <a:pt x="3337891" y="2302566"/>
                    </a:lnTo>
                    <a:lnTo>
                      <a:pt x="3362739" y="2252870"/>
                    </a:lnTo>
                    <a:lnTo>
                      <a:pt x="3478695" y="2236305"/>
                    </a:lnTo>
                    <a:lnTo>
                      <a:pt x="3536674" y="2286000"/>
                    </a:lnTo>
                    <a:lnTo>
                      <a:pt x="3536674" y="2286000"/>
                    </a:lnTo>
                    <a:lnTo>
                      <a:pt x="3544956" y="2327413"/>
                    </a:lnTo>
                    <a:lnTo>
                      <a:pt x="3627782" y="2294283"/>
                    </a:lnTo>
                    <a:lnTo>
                      <a:pt x="3694043" y="2327413"/>
                    </a:lnTo>
                    <a:lnTo>
                      <a:pt x="3785152" y="2418522"/>
                    </a:lnTo>
                    <a:lnTo>
                      <a:pt x="3867978" y="2377109"/>
                    </a:lnTo>
                    <a:lnTo>
                      <a:pt x="3925956" y="2327413"/>
                    </a:lnTo>
                    <a:lnTo>
                      <a:pt x="4000500" y="2319131"/>
                    </a:lnTo>
                    <a:lnTo>
                      <a:pt x="4000500" y="2319131"/>
                    </a:lnTo>
                    <a:lnTo>
                      <a:pt x="4116456" y="2319131"/>
                    </a:lnTo>
                    <a:lnTo>
                      <a:pt x="4157869" y="2286000"/>
                    </a:lnTo>
                    <a:lnTo>
                      <a:pt x="4207565" y="2269435"/>
                    </a:lnTo>
                    <a:lnTo>
                      <a:pt x="4306956" y="2261153"/>
                    </a:lnTo>
                    <a:lnTo>
                      <a:pt x="4356652" y="2343979"/>
                    </a:lnTo>
                    <a:lnTo>
                      <a:pt x="4406348" y="2261153"/>
                    </a:lnTo>
                    <a:lnTo>
                      <a:pt x="4480891" y="2236305"/>
                    </a:lnTo>
                    <a:lnTo>
                      <a:pt x="4605130" y="2277718"/>
                    </a:lnTo>
                    <a:lnTo>
                      <a:pt x="4696239" y="2377109"/>
                    </a:lnTo>
                    <a:lnTo>
                      <a:pt x="4795630" y="2451653"/>
                    </a:lnTo>
                    <a:lnTo>
                      <a:pt x="4861891" y="2476500"/>
                    </a:lnTo>
                    <a:lnTo>
                      <a:pt x="4903304" y="2476500"/>
                    </a:lnTo>
                    <a:lnTo>
                      <a:pt x="4895022" y="2145196"/>
                    </a:lnTo>
                    <a:lnTo>
                      <a:pt x="4870174" y="1880153"/>
                    </a:lnTo>
                    <a:lnTo>
                      <a:pt x="4903304" y="1739348"/>
                    </a:lnTo>
                    <a:lnTo>
                      <a:pt x="4911587" y="1341783"/>
                    </a:lnTo>
                    <a:lnTo>
                      <a:pt x="4861891" y="1085022"/>
                    </a:lnTo>
                    <a:lnTo>
                      <a:pt x="4837043" y="902805"/>
                    </a:lnTo>
                    <a:lnTo>
                      <a:pt x="4803913" y="662609"/>
                    </a:lnTo>
                    <a:lnTo>
                      <a:pt x="4762500" y="554935"/>
                    </a:lnTo>
                    <a:lnTo>
                      <a:pt x="4704522" y="480392"/>
                    </a:lnTo>
                    <a:lnTo>
                      <a:pt x="4704522" y="289892"/>
                    </a:lnTo>
                    <a:lnTo>
                      <a:pt x="4687956" y="198783"/>
                    </a:lnTo>
                    <a:lnTo>
                      <a:pt x="3611217" y="215348"/>
                    </a:lnTo>
                    <a:lnTo>
                      <a:pt x="2799522" y="215348"/>
                    </a:lnTo>
                    <a:lnTo>
                      <a:pt x="2070652" y="190500"/>
                    </a:lnTo>
                    <a:lnTo>
                      <a:pt x="1408043" y="165653"/>
                    </a:lnTo>
                    <a:lnTo>
                      <a:pt x="886239" y="140805"/>
                    </a:lnTo>
                    <a:lnTo>
                      <a:pt x="546652" y="115957"/>
                    </a:lnTo>
                    <a:lnTo>
                      <a:pt x="438978" y="115957"/>
                    </a:lnTo>
                    <a:lnTo>
                      <a:pt x="372717" y="33131"/>
                    </a:lnTo>
                    <a:lnTo>
                      <a:pt x="248478" y="16566"/>
                    </a:lnTo>
                    <a:lnTo>
                      <a:pt x="33130" y="0"/>
                    </a:lnTo>
                    <a:close/>
                  </a:path>
                </a:pathLst>
              </a:custGeom>
              <a:solidFill>
                <a:srgbClr val="D2D2D2"/>
              </a:solidFill>
              <a:ln w="28575" cap="flat" cmpd="sng" algn="ctr">
                <a:noFill/>
                <a:prstDash val="solid"/>
                <a:miter lim="800000"/>
              </a:ln>
              <a:effectLst/>
              <a:extLst>
                <a:ext uri="{91240B29-F687-4F45-9708-019B960494DF}">
                  <a14:hiddenLine xmlns:a14="http://schemas.microsoft.com/office/drawing/2010/main" w="28575" cap="flat" cmpd="sng" algn="ctr">
                    <a:solidFill>
                      <a:srgbClr val="C00000"/>
                    </a:solidFill>
                    <a:prstDash val="solid"/>
                    <a:miter lim="800000"/>
                  </a14:hiddenLine>
                </a:ext>
              </a:extLst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en-US" sz="800">
                  <a:latin typeface="Arial" panose="020B0604020202020204" pitchFamily="34" charset="0"/>
                  <a:cs typeface="Arial" panose="020B0604020202020204" pitchFamily="34" charset="0"/>
                </a:endParaRPr>
              </a:p>
            </xdr:txBody>
          </xdr:sp>
          <xdr:sp macro="" textlink="">
            <xdr:nvSpPr>
              <xdr:cNvPr id="59" name="TextBox 58"/>
              <xdr:cNvSpPr txBox="1"/>
            </xdr:nvSpPr>
            <xdr:spPr>
              <a:xfrm>
                <a:off x="15490355" y="11558731"/>
                <a:ext cx="1003336" cy="998222"/>
              </a:xfrm>
              <a:prstGeom prst="rect">
                <a:avLst/>
              </a:prstGeom>
              <a:grpFill/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ctr"/>
              <a:lstStyle/>
              <a:p>
                <a:pPr algn="ctr"/>
                <a:r>
                  <a:rPr lang="en-US" sz="800" b="1">
                    <a:latin typeface="Arial" panose="020B0604020202020204" pitchFamily="34" charset="0"/>
                    <a:cs typeface="Arial" panose="020B0604020202020204" pitchFamily="34" charset="0"/>
                  </a:rPr>
                  <a:t>OK</a:t>
                </a:r>
              </a:p>
            </xdr:txBody>
          </xdr:sp>
        </xdr:grpSp>
        <xdr:grpSp>
          <xdr:nvGrpSpPr>
            <xdr:cNvPr id="63" name="Group 62"/>
            <xdr:cNvGrpSpPr/>
          </xdr:nvGrpSpPr>
          <xdr:grpSpPr>
            <a:xfrm>
              <a:off x="16291891" y="8489674"/>
              <a:ext cx="3690222" cy="3296478"/>
              <a:chOff x="16416130" y="8489674"/>
              <a:chExt cx="3718892" cy="3296478"/>
            </a:xfrm>
            <a:grpFill/>
          </xdr:grpSpPr>
          <xdr:sp macro="" textlink="">
            <xdr:nvSpPr>
              <xdr:cNvPr id="61" name="Freeform 60"/>
              <xdr:cNvSpPr/>
            </xdr:nvSpPr>
            <xdr:spPr>
              <a:xfrm>
                <a:off x="16416130" y="8489674"/>
                <a:ext cx="3718892" cy="3296478"/>
              </a:xfrm>
              <a:custGeom>
                <a:avLst/>
                <a:gdLst>
                  <a:gd name="connsiteX0" fmla="*/ 0 w 3718892"/>
                  <a:gd name="connsiteY0" fmla="*/ 49696 h 3296478"/>
                  <a:gd name="connsiteX1" fmla="*/ 886240 w 3718892"/>
                  <a:gd name="connsiteY1" fmla="*/ 82826 h 3296478"/>
                  <a:gd name="connsiteX2" fmla="*/ 1358348 w 3718892"/>
                  <a:gd name="connsiteY2" fmla="*/ 57978 h 3296478"/>
                  <a:gd name="connsiteX3" fmla="*/ 1573696 w 3718892"/>
                  <a:gd name="connsiteY3" fmla="*/ 49696 h 3296478"/>
                  <a:gd name="connsiteX4" fmla="*/ 1780761 w 3718892"/>
                  <a:gd name="connsiteY4" fmla="*/ 41413 h 3296478"/>
                  <a:gd name="connsiteX5" fmla="*/ 1979544 w 3718892"/>
                  <a:gd name="connsiteY5" fmla="*/ 41413 h 3296478"/>
                  <a:gd name="connsiteX6" fmla="*/ 2087218 w 3718892"/>
                  <a:gd name="connsiteY6" fmla="*/ 0 h 3296478"/>
                  <a:gd name="connsiteX7" fmla="*/ 2219740 w 3718892"/>
                  <a:gd name="connsiteY7" fmla="*/ 132522 h 3296478"/>
                  <a:gd name="connsiteX8" fmla="*/ 2219740 w 3718892"/>
                  <a:gd name="connsiteY8" fmla="*/ 132522 h 3296478"/>
                  <a:gd name="connsiteX9" fmla="*/ 2244587 w 3718892"/>
                  <a:gd name="connsiteY9" fmla="*/ 182217 h 3296478"/>
                  <a:gd name="connsiteX10" fmla="*/ 2211457 w 3718892"/>
                  <a:gd name="connsiteY10" fmla="*/ 223630 h 3296478"/>
                  <a:gd name="connsiteX11" fmla="*/ 2219740 w 3718892"/>
                  <a:gd name="connsiteY11" fmla="*/ 323022 h 3296478"/>
                  <a:gd name="connsiteX12" fmla="*/ 2236305 w 3718892"/>
                  <a:gd name="connsiteY12" fmla="*/ 397565 h 3296478"/>
                  <a:gd name="connsiteX13" fmla="*/ 2236305 w 3718892"/>
                  <a:gd name="connsiteY13" fmla="*/ 397565 h 3296478"/>
                  <a:gd name="connsiteX14" fmla="*/ 2277718 w 3718892"/>
                  <a:gd name="connsiteY14" fmla="*/ 513522 h 3296478"/>
                  <a:gd name="connsiteX15" fmla="*/ 2286000 w 3718892"/>
                  <a:gd name="connsiteY15" fmla="*/ 571500 h 3296478"/>
                  <a:gd name="connsiteX16" fmla="*/ 2302566 w 3718892"/>
                  <a:gd name="connsiteY16" fmla="*/ 596348 h 3296478"/>
                  <a:gd name="connsiteX17" fmla="*/ 2327413 w 3718892"/>
                  <a:gd name="connsiteY17" fmla="*/ 621196 h 3296478"/>
                  <a:gd name="connsiteX18" fmla="*/ 2327413 w 3718892"/>
                  <a:gd name="connsiteY18" fmla="*/ 662609 h 3296478"/>
                  <a:gd name="connsiteX19" fmla="*/ 2501348 w 3718892"/>
                  <a:gd name="connsiteY19" fmla="*/ 795130 h 3296478"/>
                  <a:gd name="connsiteX20" fmla="*/ 2575892 w 3718892"/>
                  <a:gd name="connsiteY20" fmla="*/ 869674 h 3296478"/>
                  <a:gd name="connsiteX21" fmla="*/ 2675283 w 3718892"/>
                  <a:gd name="connsiteY21" fmla="*/ 927652 h 3296478"/>
                  <a:gd name="connsiteX22" fmla="*/ 2716696 w 3718892"/>
                  <a:gd name="connsiteY22" fmla="*/ 1002196 h 3296478"/>
                  <a:gd name="connsiteX23" fmla="*/ 2683566 w 3718892"/>
                  <a:gd name="connsiteY23" fmla="*/ 1060174 h 3296478"/>
                  <a:gd name="connsiteX24" fmla="*/ 2733261 w 3718892"/>
                  <a:gd name="connsiteY24" fmla="*/ 1151283 h 3296478"/>
                  <a:gd name="connsiteX25" fmla="*/ 2766392 w 3718892"/>
                  <a:gd name="connsiteY25" fmla="*/ 1225826 h 3296478"/>
                  <a:gd name="connsiteX26" fmla="*/ 2824370 w 3718892"/>
                  <a:gd name="connsiteY26" fmla="*/ 1250674 h 3296478"/>
                  <a:gd name="connsiteX27" fmla="*/ 2865783 w 3718892"/>
                  <a:gd name="connsiteY27" fmla="*/ 1192696 h 3296478"/>
                  <a:gd name="connsiteX28" fmla="*/ 2890631 w 3718892"/>
                  <a:gd name="connsiteY28" fmla="*/ 1151283 h 3296478"/>
                  <a:gd name="connsiteX29" fmla="*/ 2948609 w 3718892"/>
                  <a:gd name="connsiteY29" fmla="*/ 1192696 h 3296478"/>
                  <a:gd name="connsiteX30" fmla="*/ 2990022 w 3718892"/>
                  <a:gd name="connsiteY30" fmla="*/ 1217543 h 3296478"/>
                  <a:gd name="connsiteX31" fmla="*/ 3064566 w 3718892"/>
                  <a:gd name="connsiteY31" fmla="*/ 1242391 h 3296478"/>
                  <a:gd name="connsiteX32" fmla="*/ 3023153 w 3718892"/>
                  <a:gd name="connsiteY32" fmla="*/ 1267239 h 3296478"/>
                  <a:gd name="connsiteX33" fmla="*/ 2998305 w 3718892"/>
                  <a:gd name="connsiteY33" fmla="*/ 1325217 h 3296478"/>
                  <a:gd name="connsiteX34" fmla="*/ 3023153 w 3718892"/>
                  <a:gd name="connsiteY34" fmla="*/ 1374913 h 3296478"/>
                  <a:gd name="connsiteX35" fmla="*/ 2990022 w 3718892"/>
                  <a:gd name="connsiteY35" fmla="*/ 1432891 h 3296478"/>
                  <a:gd name="connsiteX36" fmla="*/ 2965174 w 3718892"/>
                  <a:gd name="connsiteY36" fmla="*/ 1540565 h 3296478"/>
                  <a:gd name="connsiteX37" fmla="*/ 2923761 w 3718892"/>
                  <a:gd name="connsiteY37" fmla="*/ 1606826 h 3296478"/>
                  <a:gd name="connsiteX38" fmla="*/ 2932044 w 3718892"/>
                  <a:gd name="connsiteY38" fmla="*/ 1697935 h 3296478"/>
                  <a:gd name="connsiteX39" fmla="*/ 2981740 w 3718892"/>
                  <a:gd name="connsiteY39" fmla="*/ 1747630 h 3296478"/>
                  <a:gd name="connsiteX40" fmla="*/ 3081131 w 3718892"/>
                  <a:gd name="connsiteY40" fmla="*/ 1822174 h 3296478"/>
                  <a:gd name="connsiteX41" fmla="*/ 3147392 w 3718892"/>
                  <a:gd name="connsiteY41" fmla="*/ 1855304 h 3296478"/>
                  <a:gd name="connsiteX42" fmla="*/ 3147392 w 3718892"/>
                  <a:gd name="connsiteY42" fmla="*/ 1855304 h 3296478"/>
                  <a:gd name="connsiteX43" fmla="*/ 3213653 w 3718892"/>
                  <a:gd name="connsiteY43" fmla="*/ 1962978 h 3296478"/>
                  <a:gd name="connsiteX44" fmla="*/ 3279913 w 3718892"/>
                  <a:gd name="connsiteY44" fmla="*/ 1946413 h 3296478"/>
                  <a:gd name="connsiteX45" fmla="*/ 3337892 w 3718892"/>
                  <a:gd name="connsiteY45" fmla="*/ 1971261 h 3296478"/>
                  <a:gd name="connsiteX46" fmla="*/ 3412435 w 3718892"/>
                  <a:gd name="connsiteY46" fmla="*/ 2062369 h 3296478"/>
                  <a:gd name="connsiteX47" fmla="*/ 3412435 w 3718892"/>
                  <a:gd name="connsiteY47" fmla="*/ 2062369 h 3296478"/>
                  <a:gd name="connsiteX48" fmla="*/ 3462131 w 3718892"/>
                  <a:gd name="connsiteY48" fmla="*/ 2062369 h 3296478"/>
                  <a:gd name="connsiteX49" fmla="*/ 3462131 w 3718892"/>
                  <a:gd name="connsiteY49" fmla="*/ 2062369 h 3296478"/>
                  <a:gd name="connsiteX50" fmla="*/ 3453848 w 3718892"/>
                  <a:gd name="connsiteY50" fmla="*/ 2128630 h 3296478"/>
                  <a:gd name="connsiteX51" fmla="*/ 3495261 w 3718892"/>
                  <a:gd name="connsiteY51" fmla="*/ 2194891 h 3296478"/>
                  <a:gd name="connsiteX52" fmla="*/ 3528392 w 3718892"/>
                  <a:gd name="connsiteY52" fmla="*/ 2236304 h 3296478"/>
                  <a:gd name="connsiteX53" fmla="*/ 3528392 w 3718892"/>
                  <a:gd name="connsiteY53" fmla="*/ 2236304 h 3296478"/>
                  <a:gd name="connsiteX54" fmla="*/ 3445566 w 3718892"/>
                  <a:gd name="connsiteY54" fmla="*/ 2335696 h 3296478"/>
                  <a:gd name="connsiteX55" fmla="*/ 3495261 w 3718892"/>
                  <a:gd name="connsiteY55" fmla="*/ 2435087 h 3296478"/>
                  <a:gd name="connsiteX56" fmla="*/ 3594653 w 3718892"/>
                  <a:gd name="connsiteY56" fmla="*/ 2542761 h 3296478"/>
                  <a:gd name="connsiteX57" fmla="*/ 3594653 w 3718892"/>
                  <a:gd name="connsiteY57" fmla="*/ 2542761 h 3296478"/>
                  <a:gd name="connsiteX58" fmla="*/ 3669196 w 3718892"/>
                  <a:gd name="connsiteY58" fmla="*/ 2542761 h 3296478"/>
                  <a:gd name="connsiteX59" fmla="*/ 3718892 w 3718892"/>
                  <a:gd name="connsiteY59" fmla="*/ 2575891 h 3296478"/>
                  <a:gd name="connsiteX60" fmla="*/ 3702327 w 3718892"/>
                  <a:gd name="connsiteY60" fmla="*/ 2650435 h 3296478"/>
                  <a:gd name="connsiteX61" fmla="*/ 3677479 w 3718892"/>
                  <a:gd name="connsiteY61" fmla="*/ 2716696 h 3296478"/>
                  <a:gd name="connsiteX62" fmla="*/ 3694044 w 3718892"/>
                  <a:gd name="connsiteY62" fmla="*/ 2782956 h 3296478"/>
                  <a:gd name="connsiteX63" fmla="*/ 3694044 w 3718892"/>
                  <a:gd name="connsiteY63" fmla="*/ 2782956 h 3296478"/>
                  <a:gd name="connsiteX64" fmla="*/ 3619500 w 3718892"/>
                  <a:gd name="connsiteY64" fmla="*/ 2782956 h 3296478"/>
                  <a:gd name="connsiteX65" fmla="*/ 3619500 w 3718892"/>
                  <a:gd name="connsiteY65" fmla="*/ 2782956 h 3296478"/>
                  <a:gd name="connsiteX66" fmla="*/ 3602935 w 3718892"/>
                  <a:gd name="connsiteY66" fmla="*/ 2874065 h 3296478"/>
                  <a:gd name="connsiteX67" fmla="*/ 3602935 w 3718892"/>
                  <a:gd name="connsiteY67" fmla="*/ 2874065 h 3296478"/>
                  <a:gd name="connsiteX68" fmla="*/ 3528392 w 3718892"/>
                  <a:gd name="connsiteY68" fmla="*/ 2840935 h 3296478"/>
                  <a:gd name="connsiteX69" fmla="*/ 3453848 w 3718892"/>
                  <a:gd name="connsiteY69" fmla="*/ 2874065 h 3296478"/>
                  <a:gd name="connsiteX70" fmla="*/ 3470413 w 3718892"/>
                  <a:gd name="connsiteY70" fmla="*/ 2915478 h 3296478"/>
                  <a:gd name="connsiteX71" fmla="*/ 3511827 w 3718892"/>
                  <a:gd name="connsiteY71" fmla="*/ 2948609 h 3296478"/>
                  <a:gd name="connsiteX72" fmla="*/ 3511827 w 3718892"/>
                  <a:gd name="connsiteY72" fmla="*/ 2948609 h 3296478"/>
                  <a:gd name="connsiteX73" fmla="*/ 3503544 w 3718892"/>
                  <a:gd name="connsiteY73" fmla="*/ 3014869 h 3296478"/>
                  <a:gd name="connsiteX74" fmla="*/ 3462131 w 3718892"/>
                  <a:gd name="connsiteY74" fmla="*/ 3039717 h 3296478"/>
                  <a:gd name="connsiteX75" fmla="*/ 3486979 w 3718892"/>
                  <a:gd name="connsiteY75" fmla="*/ 3072848 h 3296478"/>
                  <a:gd name="connsiteX76" fmla="*/ 3486979 w 3718892"/>
                  <a:gd name="connsiteY76" fmla="*/ 3072848 h 3296478"/>
                  <a:gd name="connsiteX77" fmla="*/ 3412435 w 3718892"/>
                  <a:gd name="connsiteY77" fmla="*/ 3114261 h 3296478"/>
                  <a:gd name="connsiteX78" fmla="*/ 3453848 w 3718892"/>
                  <a:gd name="connsiteY78" fmla="*/ 3163956 h 3296478"/>
                  <a:gd name="connsiteX79" fmla="*/ 3453848 w 3718892"/>
                  <a:gd name="connsiteY79" fmla="*/ 3163956 h 3296478"/>
                  <a:gd name="connsiteX80" fmla="*/ 3453848 w 3718892"/>
                  <a:gd name="connsiteY80" fmla="*/ 3163956 h 3296478"/>
                  <a:gd name="connsiteX81" fmla="*/ 3429000 w 3718892"/>
                  <a:gd name="connsiteY81" fmla="*/ 3279913 h 3296478"/>
                  <a:gd name="connsiteX82" fmla="*/ 3321327 w 3718892"/>
                  <a:gd name="connsiteY82" fmla="*/ 3271630 h 3296478"/>
                  <a:gd name="connsiteX83" fmla="*/ 3255066 w 3718892"/>
                  <a:gd name="connsiteY83" fmla="*/ 3271630 h 3296478"/>
                  <a:gd name="connsiteX84" fmla="*/ 3163957 w 3718892"/>
                  <a:gd name="connsiteY84" fmla="*/ 3288196 h 3296478"/>
                  <a:gd name="connsiteX85" fmla="*/ 3064566 w 3718892"/>
                  <a:gd name="connsiteY85" fmla="*/ 3296478 h 3296478"/>
                  <a:gd name="connsiteX86" fmla="*/ 3064566 w 3718892"/>
                  <a:gd name="connsiteY86" fmla="*/ 3296478 h 3296478"/>
                  <a:gd name="connsiteX87" fmla="*/ 3155674 w 3718892"/>
                  <a:gd name="connsiteY87" fmla="*/ 3197087 h 3296478"/>
                  <a:gd name="connsiteX88" fmla="*/ 3230218 w 3718892"/>
                  <a:gd name="connsiteY88" fmla="*/ 3130826 h 3296478"/>
                  <a:gd name="connsiteX89" fmla="*/ 3263348 w 3718892"/>
                  <a:gd name="connsiteY89" fmla="*/ 3048000 h 3296478"/>
                  <a:gd name="connsiteX90" fmla="*/ 3180522 w 3718892"/>
                  <a:gd name="connsiteY90" fmla="*/ 2965174 h 3296478"/>
                  <a:gd name="connsiteX91" fmla="*/ 3130827 w 3718892"/>
                  <a:gd name="connsiteY91" fmla="*/ 2907196 h 3296478"/>
                  <a:gd name="connsiteX92" fmla="*/ 2990022 w 3718892"/>
                  <a:gd name="connsiteY92" fmla="*/ 2915478 h 3296478"/>
                  <a:gd name="connsiteX93" fmla="*/ 2269435 w 3718892"/>
                  <a:gd name="connsiteY93" fmla="*/ 2981739 h 3296478"/>
                  <a:gd name="connsiteX94" fmla="*/ 1673087 w 3718892"/>
                  <a:gd name="connsiteY94" fmla="*/ 2990022 h 3296478"/>
                  <a:gd name="connsiteX95" fmla="*/ 1159566 w 3718892"/>
                  <a:gd name="connsiteY95" fmla="*/ 2998304 h 3296478"/>
                  <a:gd name="connsiteX96" fmla="*/ 911087 w 3718892"/>
                  <a:gd name="connsiteY96" fmla="*/ 2998304 h 3296478"/>
                  <a:gd name="connsiteX97" fmla="*/ 596348 w 3718892"/>
                  <a:gd name="connsiteY97" fmla="*/ 3014869 h 3296478"/>
                  <a:gd name="connsiteX98" fmla="*/ 571500 w 3718892"/>
                  <a:gd name="connsiteY98" fmla="*/ 2898913 h 3296478"/>
                  <a:gd name="connsiteX99" fmla="*/ 571500 w 3718892"/>
                  <a:gd name="connsiteY99" fmla="*/ 2758109 h 3296478"/>
                  <a:gd name="connsiteX100" fmla="*/ 646044 w 3718892"/>
                  <a:gd name="connsiteY100" fmla="*/ 2675283 h 3296478"/>
                  <a:gd name="connsiteX101" fmla="*/ 646044 w 3718892"/>
                  <a:gd name="connsiteY101" fmla="*/ 2095500 h 3296478"/>
                  <a:gd name="connsiteX102" fmla="*/ 629479 w 3718892"/>
                  <a:gd name="connsiteY102" fmla="*/ 1209261 h 3296478"/>
                  <a:gd name="connsiteX103" fmla="*/ 654327 w 3718892"/>
                  <a:gd name="connsiteY103" fmla="*/ 1076739 h 3296478"/>
                  <a:gd name="connsiteX104" fmla="*/ 596348 w 3718892"/>
                  <a:gd name="connsiteY104" fmla="*/ 993913 h 3296478"/>
                  <a:gd name="connsiteX105" fmla="*/ 530087 w 3718892"/>
                  <a:gd name="connsiteY105" fmla="*/ 993913 h 3296478"/>
                  <a:gd name="connsiteX106" fmla="*/ 455544 w 3718892"/>
                  <a:gd name="connsiteY106" fmla="*/ 935935 h 3296478"/>
                  <a:gd name="connsiteX107" fmla="*/ 405848 w 3718892"/>
                  <a:gd name="connsiteY107" fmla="*/ 844826 h 3296478"/>
                  <a:gd name="connsiteX108" fmla="*/ 381000 w 3718892"/>
                  <a:gd name="connsiteY108" fmla="*/ 803413 h 3296478"/>
                  <a:gd name="connsiteX109" fmla="*/ 372718 w 3718892"/>
                  <a:gd name="connsiteY109" fmla="*/ 762000 h 3296478"/>
                  <a:gd name="connsiteX110" fmla="*/ 438979 w 3718892"/>
                  <a:gd name="connsiteY110" fmla="*/ 654326 h 3296478"/>
                  <a:gd name="connsiteX111" fmla="*/ 438979 w 3718892"/>
                  <a:gd name="connsiteY111" fmla="*/ 513522 h 3296478"/>
                  <a:gd name="connsiteX112" fmla="*/ 389283 w 3718892"/>
                  <a:gd name="connsiteY112" fmla="*/ 463826 h 3296478"/>
                  <a:gd name="connsiteX113" fmla="*/ 289892 w 3718892"/>
                  <a:gd name="connsiteY113" fmla="*/ 455543 h 3296478"/>
                  <a:gd name="connsiteX114" fmla="*/ 281609 w 3718892"/>
                  <a:gd name="connsiteY114" fmla="*/ 480391 h 3296478"/>
                  <a:gd name="connsiteX115" fmla="*/ 223631 w 3718892"/>
                  <a:gd name="connsiteY115" fmla="*/ 438978 h 3296478"/>
                  <a:gd name="connsiteX116" fmla="*/ 157370 w 3718892"/>
                  <a:gd name="connsiteY116" fmla="*/ 372717 h 3296478"/>
                  <a:gd name="connsiteX117" fmla="*/ 149087 w 3718892"/>
                  <a:gd name="connsiteY117" fmla="*/ 314739 h 3296478"/>
                  <a:gd name="connsiteX118" fmla="*/ 115957 w 3718892"/>
                  <a:gd name="connsiteY118" fmla="*/ 231913 h 3296478"/>
                  <a:gd name="connsiteX119" fmla="*/ 66261 w 3718892"/>
                  <a:gd name="connsiteY119" fmla="*/ 190500 h 3296478"/>
                  <a:gd name="connsiteX120" fmla="*/ 33131 w 3718892"/>
                  <a:gd name="connsiteY120" fmla="*/ 124239 h 3296478"/>
                  <a:gd name="connsiteX121" fmla="*/ 0 w 3718892"/>
                  <a:gd name="connsiteY121" fmla="*/ 49696 h 3296478"/>
                  <a:gd name="connsiteX0" fmla="*/ 0 w 3718892"/>
                  <a:gd name="connsiteY0" fmla="*/ 49696 h 3296478"/>
                  <a:gd name="connsiteX1" fmla="*/ 886240 w 3718892"/>
                  <a:gd name="connsiteY1" fmla="*/ 82826 h 3296478"/>
                  <a:gd name="connsiteX2" fmla="*/ 1358348 w 3718892"/>
                  <a:gd name="connsiteY2" fmla="*/ 57978 h 3296478"/>
                  <a:gd name="connsiteX3" fmla="*/ 1573696 w 3718892"/>
                  <a:gd name="connsiteY3" fmla="*/ 49696 h 3296478"/>
                  <a:gd name="connsiteX4" fmla="*/ 1780761 w 3718892"/>
                  <a:gd name="connsiteY4" fmla="*/ 16566 h 3296478"/>
                  <a:gd name="connsiteX5" fmla="*/ 1979544 w 3718892"/>
                  <a:gd name="connsiteY5" fmla="*/ 41413 h 3296478"/>
                  <a:gd name="connsiteX6" fmla="*/ 2087218 w 3718892"/>
                  <a:gd name="connsiteY6" fmla="*/ 0 h 3296478"/>
                  <a:gd name="connsiteX7" fmla="*/ 2219740 w 3718892"/>
                  <a:gd name="connsiteY7" fmla="*/ 132522 h 3296478"/>
                  <a:gd name="connsiteX8" fmla="*/ 2219740 w 3718892"/>
                  <a:gd name="connsiteY8" fmla="*/ 132522 h 3296478"/>
                  <a:gd name="connsiteX9" fmla="*/ 2244587 w 3718892"/>
                  <a:gd name="connsiteY9" fmla="*/ 182217 h 3296478"/>
                  <a:gd name="connsiteX10" fmla="*/ 2211457 w 3718892"/>
                  <a:gd name="connsiteY10" fmla="*/ 223630 h 3296478"/>
                  <a:gd name="connsiteX11" fmla="*/ 2219740 w 3718892"/>
                  <a:gd name="connsiteY11" fmla="*/ 323022 h 3296478"/>
                  <a:gd name="connsiteX12" fmla="*/ 2236305 w 3718892"/>
                  <a:gd name="connsiteY12" fmla="*/ 397565 h 3296478"/>
                  <a:gd name="connsiteX13" fmla="*/ 2236305 w 3718892"/>
                  <a:gd name="connsiteY13" fmla="*/ 397565 h 3296478"/>
                  <a:gd name="connsiteX14" fmla="*/ 2277718 w 3718892"/>
                  <a:gd name="connsiteY14" fmla="*/ 513522 h 3296478"/>
                  <a:gd name="connsiteX15" fmla="*/ 2286000 w 3718892"/>
                  <a:gd name="connsiteY15" fmla="*/ 571500 h 3296478"/>
                  <a:gd name="connsiteX16" fmla="*/ 2302566 w 3718892"/>
                  <a:gd name="connsiteY16" fmla="*/ 596348 h 3296478"/>
                  <a:gd name="connsiteX17" fmla="*/ 2327413 w 3718892"/>
                  <a:gd name="connsiteY17" fmla="*/ 621196 h 3296478"/>
                  <a:gd name="connsiteX18" fmla="*/ 2327413 w 3718892"/>
                  <a:gd name="connsiteY18" fmla="*/ 662609 h 3296478"/>
                  <a:gd name="connsiteX19" fmla="*/ 2501348 w 3718892"/>
                  <a:gd name="connsiteY19" fmla="*/ 795130 h 3296478"/>
                  <a:gd name="connsiteX20" fmla="*/ 2575892 w 3718892"/>
                  <a:gd name="connsiteY20" fmla="*/ 869674 h 3296478"/>
                  <a:gd name="connsiteX21" fmla="*/ 2675283 w 3718892"/>
                  <a:gd name="connsiteY21" fmla="*/ 927652 h 3296478"/>
                  <a:gd name="connsiteX22" fmla="*/ 2716696 w 3718892"/>
                  <a:gd name="connsiteY22" fmla="*/ 1002196 h 3296478"/>
                  <a:gd name="connsiteX23" fmla="*/ 2683566 w 3718892"/>
                  <a:gd name="connsiteY23" fmla="*/ 1060174 h 3296478"/>
                  <a:gd name="connsiteX24" fmla="*/ 2733261 w 3718892"/>
                  <a:gd name="connsiteY24" fmla="*/ 1151283 h 3296478"/>
                  <a:gd name="connsiteX25" fmla="*/ 2766392 w 3718892"/>
                  <a:gd name="connsiteY25" fmla="*/ 1225826 h 3296478"/>
                  <a:gd name="connsiteX26" fmla="*/ 2824370 w 3718892"/>
                  <a:gd name="connsiteY26" fmla="*/ 1250674 h 3296478"/>
                  <a:gd name="connsiteX27" fmla="*/ 2865783 w 3718892"/>
                  <a:gd name="connsiteY27" fmla="*/ 1192696 h 3296478"/>
                  <a:gd name="connsiteX28" fmla="*/ 2890631 w 3718892"/>
                  <a:gd name="connsiteY28" fmla="*/ 1151283 h 3296478"/>
                  <a:gd name="connsiteX29" fmla="*/ 2948609 w 3718892"/>
                  <a:gd name="connsiteY29" fmla="*/ 1192696 h 3296478"/>
                  <a:gd name="connsiteX30" fmla="*/ 2990022 w 3718892"/>
                  <a:gd name="connsiteY30" fmla="*/ 1217543 h 3296478"/>
                  <a:gd name="connsiteX31" fmla="*/ 3064566 w 3718892"/>
                  <a:gd name="connsiteY31" fmla="*/ 1242391 h 3296478"/>
                  <a:gd name="connsiteX32" fmla="*/ 3023153 w 3718892"/>
                  <a:gd name="connsiteY32" fmla="*/ 1267239 h 3296478"/>
                  <a:gd name="connsiteX33" fmla="*/ 2998305 w 3718892"/>
                  <a:gd name="connsiteY33" fmla="*/ 1325217 h 3296478"/>
                  <a:gd name="connsiteX34" fmla="*/ 3023153 w 3718892"/>
                  <a:gd name="connsiteY34" fmla="*/ 1374913 h 3296478"/>
                  <a:gd name="connsiteX35" fmla="*/ 2990022 w 3718892"/>
                  <a:gd name="connsiteY35" fmla="*/ 1432891 h 3296478"/>
                  <a:gd name="connsiteX36" fmla="*/ 2965174 w 3718892"/>
                  <a:gd name="connsiteY36" fmla="*/ 1540565 h 3296478"/>
                  <a:gd name="connsiteX37" fmla="*/ 2923761 w 3718892"/>
                  <a:gd name="connsiteY37" fmla="*/ 1606826 h 3296478"/>
                  <a:gd name="connsiteX38" fmla="*/ 2932044 w 3718892"/>
                  <a:gd name="connsiteY38" fmla="*/ 1697935 h 3296478"/>
                  <a:gd name="connsiteX39" fmla="*/ 2981740 w 3718892"/>
                  <a:gd name="connsiteY39" fmla="*/ 1747630 h 3296478"/>
                  <a:gd name="connsiteX40" fmla="*/ 3081131 w 3718892"/>
                  <a:gd name="connsiteY40" fmla="*/ 1822174 h 3296478"/>
                  <a:gd name="connsiteX41" fmla="*/ 3147392 w 3718892"/>
                  <a:gd name="connsiteY41" fmla="*/ 1855304 h 3296478"/>
                  <a:gd name="connsiteX42" fmla="*/ 3147392 w 3718892"/>
                  <a:gd name="connsiteY42" fmla="*/ 1855304 h 3296478"/>
                  <a:gd name="connsiteX43" fmla="*/ 3213653 w 3718892"/>
                  <a:gd name="connsiteY43" fmla="*/ 1962978 h 3296478"/>
                  <a:gd name="connsiteX44" fmla="*/ 3279913 w 3718892"/>
                  <a:gd name="connsiteY44" fmla="*/ 1946413 h 3296478"/>
                  <a:gd name="connsiteX45" fmla="*/ 3337892 w 3718892"/>
                  <a:gd name="connsiteY45" fmla="*/ 1971261 h 3296478"/>
                  <a:gd name="connsiteX46" fmla="*/ 3412435 w 3718892"/>
                  <a:gd name="connsiteY46" fmla="*/ 2062369 h 3296478"/>
                  <a:gd name="connsiteX47" fmla="*/ 3412435 w 3718892"/>
                  <a:gd name="connsiteY47" fmla="*/ 2062369 h 3296478"/>
                  <a:gd name="connsiteX48" fmla="*/ 3462131 w 3718892"/>
                  <a:gd name="connsiteY48" fmla="*/ 2062369 h 3296478"/>
                  <a:gd name="connsiteX49" fmla="*/ 3462131 w 3718892"/>
                  <a:gd name="connsiteY49" fmla="*/ 2062369 h 3296478"/>
                  <a:gd name="connsiteX50" fmla="*/ 3453848 w 3718892"/>
                  <a:gd name="connsiteY50" fmla="*/ 2128630 h 3296478"/>
                  <a:gd name="connsiteX51" fmla="*/ 3495261 w 3718892"/>
                  <a:gd name="connsiteY51" fmla="*/ 2194891 h 3296478"/>
                  <a:gd name="connsiteX52" fmla="*/ 3528392 w 3718892"/>
                  <a:gd name="connsiteY52" fmla="*/ 2236304 h 3296478"/>
                  <a:gd name="connsiteX53" fmla="*/ 3528392 w 3718892"/>
                  <a:gd name="connsiteY53" fmla="*/ 2236304 h 3296478"/>
                  <a:gd name="connsiteX54" fmla="*/ 3445566 w 3718892"/>
                  <a:gd name="connsiteY54" fmla="*/ 2335696 h 3296478"/>
                  <a:gd name="connsiteX55" fmla="*/ 3495261 w 3718892"/>
                  <a:gd name="connsiteY55" fmla="*/ 2435087 h 3296478"/>
                  <a:gd name="connsiteX56" fmla="*/ 3594653 w 3718892"/>
                  <a:gd name="connsiteY56" fmla="*/ 2542761 h 3296478"/>
                  <a:gd name="connsiteX57" fmla="*/ 3594653 w 3718892"/>
                  <a:gd name="connsiteY57" fmla="*/ 2542761 h 3296478"/>
                  <a:gd name="connsiteX58" fmla="*/ 3669196 w 3718892"/>
                  <a:gd name="connsiteY58" fmla="*/ 2542761 h 3296478"/>
                  <a:gd name="connsiteX59" fmla="*/ 3718892 w 3718892"/>
                  <a:gd name="connsiteY59" fmla="*/ 2575891 h 3296478"/>
                  <a:gd name="connsiteX60" fmla="*/ 3702327 w 3718892"/>
                  <a:gd name="connsiteY60" fmla="*/ 2650435 h 3296478"/>
                  <a:gd name="connsiteX61" fmla="*/ 3677479 w 3718892"/>
                  <a:gd name="connsiteY61" fmla="*/ 2716696 h 3296478"/>
                  <a:gd name="connsiteX62" fmla="*/ 3694044 w 3718892"/>
                  <a:gd name="connsiteY62" fmla="*/ 2782956 h 3296478"/>
                  <a:gd name="connsiteX63" fmla="*/ 3694044 w 3718892"/>
                  <a:gd name="connsiteY63" fmla="*/ 2782956 h 3296478"/>
                  <a:gd name="connsiteX64" fmla="*/ 3619500 w 3718892"/>
                  <a:gd name="connsiteY64" fmla="*/ 2782956 h 3296478"/>
                  <a:gd name="connsiteX65" fmla="*/ 3619500 w 3718892"/>
                  <a:gd name="connsiteY65" fmla="*/ 2782956 h 3296478"/>
                  <a:gd name="connsiteX66" fmla="*/ 3602935 w 3718892"/>
                  <a:gd name="connsiteY66" fmla="*/ 2874065 h 3296478"/>
                  <a:gd name="connsiteX67" fmla="*/ 3602935 w 3718892"/>
                  <a:gd name="connsiteY67" fmla="*/ 2874065 h 3296478"/>
                  <a:gd name="connsiteX68" fmla="*/ 3528392 w 3718892"/>
                  <a:gd name="connsiteY68" fmla="*/ 2840935 h 3296478"/>
                  <a:gd name="connsiteX69" fmla="*/ 3453848 w 3718892"/>
                  <a:gd name="connsiteY69" fmla="*/ 2874065 h 3296478"/>
                  <a:gd name="connsiteX70" fmla="*/ 3470413 w 3718892"/>
                  <a:gd name="connsiteY70" fmla="*/ 2915478 h 3296478"/>
                  <a:gd name="connsiteX71" fmla="*/ 3511827 w 3718892"/>
                  <a:gd name="connsiteY71" fmla="*/ 2948609 h 3296478"/>
                  <a:gd name="connsiteX72" fmla="*/ 3511827 w 3718892"/>
                  <a:gd name="connsiteY72" fmla="*/ 2948609 h 3296478"/>
                  <a:gd name="connsiteX73" fmla="*/ 3503544 w 3718892"/>
                  <a:gd name="connsiteY73" fmla="*/ 3014869 h 3296478"/>
                  <a:gd name="connsiteX74" fmla="*/ 3462131 w 3718892"/>
                  <a:gd name="connsiteY74" fmla="*/ 3039717 h 3296478"/>
                  <a:gd name="connsiteX75" fmla="*/ 3486979 w 3718892"/>
                  <a:gd name="connsiteY75" fmla="*/ 3072848 h 3296478"/>
                  <a:gd name="connsiteX76" fmla="*/ 3486979 w 3718892"/>
                  <a:gd name="connsiteY76" fmla="*/ 3072848 h 3296478"/>
                  <a:gd name="connsiteX77" fmla="*/ 3412435 w 3718892"/>
                  <a:gd name="connsiteY77" fmla="*/ 3114261 h 3296478"/>
                  <a:gd name="connsiteX78" fmla="*/ 3453848 w 3718892"/>
                  <a:gd name="connsiteY78" fmla="*/ 3163956 h 3296478"/>
                  <a:gd name="connsiteX79" fmla="*/ 3453848 w 3718892"/>
                  <a:gd name="connsiteY79" fmla="*/ 3163956 h 3296478"/>
                  <a:gd name="connsiteX80" fmla="*/ 3453848 w 3718892"/>
                  <a:gd name="connsiteY80" fmla="*/ 3163956 h 3296478"/>
                  <a:gd name="connsiteX81" fmla="*/ 3429000 w 3718892"/>
                  <a:gd name="connsiteY81" fmla="*/ 3279913 h 3296478"/>
                  <a:gd name="connsiteX82" fmla="*/ 3321327 w 3718892"/>
                  <a:gd name="connsiteY82" fmla="*/ 3271630 h 3296478"/>
                  <a:gd name="connsiteX83" fmla="*/ 3255066 w 3718892"/>
                  <a:gd name="connsiteY83" fmla="*/ 3271630 h 3296478"/>
                  <a:gd name="connsiteX84" fmla="*/ 3163957 w 3718892"/>
                  <a:gd name="connsiteY84" fmla="*/ 3288196 h 3296478"/>
                  <a:gd name="connsiteX85" fmla="*/ 3064566 w 3718892"/>
                  <a:gd name="connsiteY85" fmla="*/ 3296478 h 3296478"/>
                  <a:gd name="connsiteX86" fmla="*/ 3064566 w 3718892"/>
                  <a:gd name="connsiteY86" fmla="*/ 3296478 h 3296478"/>
                  <a:gd name="connsiteX87" fmla="*/ 3155674 w 3718892"/>
                  <a:gd name="connsiteY87" fmla="*/ 3197087 h 3296478"/>
                  <a:gd name="connsiteX88" fmla="*/ 3230218 w 3718892"/>
                  <a:gd name="connsiteY88" fmla="*/ 3130826 h 3296478"/>
                  <a:gd name="connsiteX89" fmla="*/ 3263348 w 3718892"/>
                  <a:gd name="connsiteY89" fmla="*/ 3048000 h 3296478"/>
                  <a:gd name="connsiteX90" fmla="*/ 3180522 w 3718892"/>
                  <a:gd name="connsiteY90" fmla="*/ 2965174 h 3296478"/>
                  <a:gd name="connsiteX91" fmla="*/ 3130827 w 3718892"/>
                  <a:gd name="connsiteY91" fmla="*/ 2907196 h 3296478"/>
                  <a:gd name="connsiteX92" fmla="*/ 2990022 w 3718892"/>
                  <a:gd name="connsiteY92" fmla="*/ 2915478 h 3296478"/>
                  <a:gd name="connsiteX93" fmla="*/ 2269435 w 3718892"/>
                  <a:gd name="connsiteY93" fmla="*/ 2981739 h 3296478"/>
                  <a:gd name="connsiteX94" fmla="*/ 1673087 w 3718892"/>
                  <a:gd name="connsiteY94" fmla="*/ 2990022 h 3296478"/>
                  <a:gd name="connsiteX95" fmla="*/ 1159566 w 3718892"/>
                  <a:gd name="connsiteY95" fmla="*/ 2998304 h 3296478"/>
                  <a:gd name="connsiteX96" fmla="*/ 911087 w 3718892"/>
                  <a:gd name="connsiteY96" fmla="*/ 2998304 h 3296478"/>
                  <a:gd name="connsiteX97" fmla="*/ 596348 w 3718892"/>
                  <a:gd name="connsiteY97" fmla="*/ 3014869 h 3296478"/>
                  <a:gd name="connsiteX98" fmla="*/ 571500 w 3718892"/>
                  <a:gd name="connsiteY98" fmla="*/ 2898913 h 3296478"/>
                  <a:gd name="connsiteX99" fmla="*/ 571500 w 3718892"/>
                  <a:gd name="connsiteY99" fmla="*/ 2758109 h 3296478"/>
                  <a:gd name="connsiteX100" fmla="*/ 646044 w 3718892"/>
                  <a:gd name="connsiteY100" fmla="*/ 2675283 h 3296478"/>
                  <a:gd name="connsiteX101" fmla="*/ 646044 w 3718892"/>
                  <a:gd name="connsiteY101" fmla="*/ 2095500 h 3296478"/>
                  <a:gd name="connsiteX102" fmla="*/ 629479 w 3718892"/>
                  <a:gd name="connsiteY102" fmla="*/ 1209261 h 3296478"/>
                  <a:gd name="connsiteX103" fmla="*/ 654327 w 3718892"/>
                  <a:gd name="connsiteY103" fmla="*/ 1076739 h 3296478"/>
                  <a:gd name="connsiteX104" fmla="*/ 596348 w 3718892"/>
                  <a:gd name="connsiteY104" fmla="*/ 993913 h 3296478"/>
                  <a:gd name="connsiteX105" fmla="*/ 530087 w 3718892"/>
                  <a:gd name="connsiteY105" fmla="*/ 993913 h 3296478"/>
                  <a:gd name="connsiteX106" fmla="*/ 455544 w 3718892"/>
                  <a:gd name="connsiteY106" fmla="*/ 935935 h 3296478"/>
                  <a:gd name="connsiteX107" fmla="*/ 405848 w 3718892"/>
                  <a:gd name="connsiteY107" fmla="*/ 844826 h 3296478"/>
                  <a:gd name="connsiteX108" fmla="*/ 381000 w 3718892"/>
                  <a:gd name="connsiteY108" fmla="*/ 803413 h 3296478"/>
                  <a:gd name="connsiteX109" fmla="*/ 372718 w 3718892"/>
                  <a:gd name="connsiteY109" fmla="*/ 762000 h 3296478"/>
                  <a:gd name="connsiteX110" fmla="*/ 438979 w 3718892"/>
                  <a:gd name="connsiteY110" fmla="*/ 654326 h 3296478"/>
                  <a:gd name="connsiteX111" fmla="*/ 438979 w 3718892"/>
                  <a:gd name="connsiteY111" fmla="*/ 513522 h 3296478"/>
                  <a:gd name="connsiteX112" fmla="*/ 389283 w 3718892"/>
                  <a:gd name="connsiteY112" fmla="*/ 463826 h 3296478"/>
                  <a:gd name="connsiteX113" fmla="*/ 289892 w 3718892"/>
                  <a:gd name="connsiteY113" fmla="*/ 455543 h 3296478"/>
                  <a:gd name="connsiteX114" fmla="*/ 281609 w 3718892"/>
                  <a:gd name="connsiteY114" fmla="*/ 480391 h 3296478"/>
                  <a:gd name="connsiteX115" fmla="*/ 223631 w 3718892"/>
                  <a:gd name="connsiteY115" fmla="*/ 438978 h 3296478"/>
                  <a:gd name="connsiteX116" fmla="*/ 157370 w 3718892"/>
                  <a:gd name="connsiteY116" fmla="*/ 372717 h 3296478"/>
                  <a:gd name="connsiteX117" fmla="*/ 149087 w 3718892"/>
                  <a:gd name="connsiteY117" fmla="*/ 314739 h 3296478"/>
                  <a:gd name="connsiteX118" fmla="*/ 115957 w 3718892"/>
                  <a:gd name="connsiteY118" fmla="*/ 231913 h 3296478"/>
                  <a:gd name="connsiteX119" fmla="*/ 66261 w 3718892"/>
                  <a:gd name="connsiteY119" fmla="*/ 190500 h 3296478"/>
                  <a:gd name="connsiteX120" fmla="*/ 33131 w 3718892"/>
                  <a:gd name="connsiteY120" fmla="*/ 124239 h 3296478"/>
                  <a:gd name="connsiteX121" fmla="*/ 0 w 3718892"/>
                  <a:gd name="connsiteY121" fmla="*/ 49696 h 3296478"/>
                  <a:gd name="connsiteX0" fmla="*/ 0 w 3718892"/>
                  <a:gd name="connsiteY0" fmla="*/ 49696 h 3296478"/>
                  <a:gd name="connsiteX1" fmla="*/ 886240 w 3718892"/>
                  <a:gd name="connsiteY1" fmla="*/ 82826 h 3296478"/>
                  <a:gd name="connsiteX2" fmla="*/ 1358348 w 3718892"/>
                  <a:gd name="connsiteY2" fmla="*/ 57978 h 3296478"/>
                  <a:gd name="connsiteX3" fmla="*/ 1573696 w 3718892"/>
                  <a:gd name="connsiteY3" fmla="*/ 49696 h 3296478"/>
                  <a:gd name="connsiteX4" fmla="*/ 1780761 w 3718892"/>
                  <a:gd name="connsiteY4" fmla="*/ 16566 h 3296478"/>
                  <a:gd name="connsiteX5" fmla="*/ 1979544 w 3718892"/>
                  <a:gd name="connsiteY5" fmla="*/ 8283 h 3296478"/>
                  <a:gd name="connsiteX6" fmla="*/ 2087218 w 3718892"/>
                  <a:gd name="connsiteY6" fmla="*/ 0 h 3296478"/>
                  <a:gd name="connsiteX7" fmla="*/ 2219740 w 3718892"/>
                  <a:gd name="connsiteY7" fmla="*/ 132522 h 3296478"/>
                  <a:gd name="connsiteX8" fmla="*/ 2219740 w 3718892"/>
                  <a:gd name="connsiteY8" fmla="*/ 132522 h 3296478"/>
                  <a:gd name="connsiteX9" fmla="*/ 2244587 w 3718892"/>
                  <a:gd name="connsiteY9" fmla="*/ 182217 h 3296478"/>
                  <a:gd name="connsiteX10" fmla="*/ 2211457 w 3718892"/>
                  <a:gd name="connsiteY10" fmla="*/ 223630 h 3296478"/>
                  <a:gd name="connsiteX11" fmla="*/ 2219740 w 3718892"/>
                  <a:gd name="connsiteY11" fmla="*/ 323022 h 3296478"/>
                  <a:gd name="connsiteX12" fmla="*/ 2236305 w 3718892"/>
                  <a:gd name="connsiteY12" fmla="*/ 397565 h 3296478"/>
                  <a:gd name="connsiteX13" fmla="*/ 2236305 w 3718892"/>
                  <a:gd name="connsiteY13" fmla="*/ 397565 h 3296478"/>
                  <a:gd name="connsiteX14" fmla="*/ 2277718 w 3718892"/>
                  <a:gd name="connsiteY14" fmla="*/ 513522 h 3296478"/>
                  <a:gd name="connsiteX15" fmla="*/ 2286000 w 3718892"/>
                  <a:gd name="connsiteY15" fmla="*/ 571500 h 3296478"/>
                  <a:gd name="connsiteX16" fmla="*/ 2302566 w 3718892"/>
                  <a:gd name="connsiteY16" fmla="*/ 596348 h 3296478"/>
                  <a:gd name="connsiteX17" fmla="*/ 2327413 w 3718892"/>
                  <a:gd name="connsiteY17" fmla="*/ 621196 h 3296478"/>
                  <a:gd name="connsiteX18" fmla="*/ 2327413 w 3718892"/>
                  <a:gd name="connsiteY18" fmla="*/ 662609 h 3296478"/>
                  <a:gd name="connsiteX19" fmla="*/ 2501348 w 3718892"/>
                  <a:gd name="connsiteY19" fmla="*/ 795130 h 3296478"/>
                  <a:gd name="connsiteX20" fmla="*/ 2575892 w 3718892"/>
                  <a:gd name="connsiteY20" fmla="*/ 869674 h 3296478"/>
                  <a:gd name="connsiteX21" fmla="*/ 2675283 w 3718892"/>
                  <a:gd name="connsiteY21" fmla="*/ 927652 h 3296478"/>
                  <a:gd name="connsiteX22" fmla="*/ 2716696 w 3718892"/>
                  <a:gd name="connsiteY22" fmla="*/ 1002196 h 3296478"/>
                  <a:gd name="connsiteX23" fmla="*/ 2683566 w 3718892"/>
                  <a:gd name="connsiteY23" fmla="*/ 1060174 h 3296478"/>
                  <a:gd name="connsiteX24" fmla="*/ 2733261 w 3718892"/>
                  <a:gd name="connsiteY24" fmla="*/ 1151283 h 3296478"/>
                  <a:gd name="connsiteX25" fmla="*/ 2766392 w 3718892"/>
                  <a:gd name="connsiteY25" fmla="*/ 1225826 h 3296478"/>
                  <a:gd name="connsiteX26" fmla="*/ 2824370 w 3718892"/>
                  <a:gd name="connsiteY26" fmla="*/ 1250674 h 3296478"/>
                  <a:gd name="connsiteX27" fmla="*/ 2865783 w 3718892"/>
                  <a:gd name="connsiteY27" fmla="*/ 1192696 h 3296478"/>
                  <a:gd name="connsiteX28" fmla="*/ 2890631 w 3718892"/>
                  <a:gd name="connsiteY28" fmla="*/ 1151283 h 3296478"/>
                  <a:gd name="connsiteX29" fmla="*/ 2948609 w 3718892"/>
                  <a:gd name="connsiteY29" fmla="*/ 1192696 h 3296478"/>
                  <a:gd name="connsiteX30" fmla="*/ 2990022 w 3718892"/>
                  <a:gd name="connsiteY30" fmla="*/ 1217543 h 3296478"/>
                  <a:gd name="connsiteX31" fmla="*/ 3064566 w 3718892"/>
                  <a:gd name="connsiteY31" fmla="*/ 1242391 h 3296478"/>
                  <a:gd name="connsiteX32" fmla="*/ 3023153 w 3718892"/>
                  <a:gd name="connsiteY32" fmla="*/ 1267239 h 3296478"/>
                  <a:gd name="connsiteX33" fmla="*/ 2998305 w 3718892"/>
                  <a:gd name="connsiteY33" fmla="*/ 1325217 h 3296478"/>
                  <a:gd name="connsiteX34" fmla="*/ 3023153 w 3718892"/>
                  <a:gd name="connsiteY34" fmla="*/ 1374913 h 3296478"/>
                  <a:gd name="connsiteX35" fmla="*/ 2990022 w 3718892"/>
                  <a:gd name="connsiteY35" fmla="*/ 1432891 h 3296478"/>
                  <a:gd name="connsiteX36" fmla="*/ 2965174 w 3718892"/>
                  <a:gd name="connsiteY36" fmla="*/ 1540565 h 3296478"/>
                  <a:gd name="connsiteX37" fmla="*/ 2923761 w 3718892"/>
                  <a:gd name="connsiteY37" fmla="*/ 1606826 h 3296478"/>
                  <a:gd name="connsiteX38" fmla="*/ 2932044 w 3718892"/>
                  <a:gd name="connsiteY38" fmla="*/ 1697935 h 3296478"/>
                  <a:gd name="connsiteX39" fmla="*/ 2981740 w 3718892"/>
                  <a:gd name="connsiteY39" fmla="*/ 1747630 h 3296478"/>
                  <a:gd name="connsiteX40" fmla="*/ 3081131 w 3718892"/>
                  <a:gd name="connsiteY40" fmla="*/ 1822174 h 3296478"/>
                  <a:gd name="connsiteX41" fmla="*/ 3147392 w 3718892"/>
                  <a:gd name="connsiteY41" fmla="*/ 1855304 h 3296478"/>
                  <a:gd name="connsiteX42" fmla="*/ 3147392 w 3718892"/>
                  <a:gd name="connsiteY42" fmla="*/ 1855304 h 3296478"/>
                  <a:gd name="connsiteX43" fmla="*/ 3213653 w 3718892"/>
                  <a:gd name="connsiteY43" fmla="*/ 1962978 h 3296478"/>
                  <a:gd name="connsiteX44" fmla="*/ 3279913 w 3718892"/>
                  <a:gd name="connsiteY44" fmla="*/ 1946413 h 3296478"/>
                  <a:gd name="connsiteX45" fmla="*/ 3337892 w 3718892"/>
                  <a:gd name="connsiteY45" fmla="*/ 1971261 h 3296478"/>
                  <a:gd name="connsiteX46" fmla="*/ 3412435 w 3718892"/>
                  <a:gd name="connsiteY46" fmla="*/ 2062369 h 3296478"/>
                  <a:gd name="connsiteX47" fmla="*/ 3412435 w 3718892"/>
                  <a:gd name="connsiteY47" fmla="*/ 2062369 h 3296478"/>
                  <a:gd name="connsiteX48" fmla="*/ 3462131 w 3718892"/>
                  <a:gd name="connsiteY48" fmla="*/ 2062369 h 3296478"/>
                  <a:gd name="connsiteX49" fmla="*/ 3462131 w 3718892"/>
                  <a:gd name="connsiteY49" fmla="*/ 2062369 h 3296478"/>
                  <a:gd name="connsiteX50" fmla="*/ 3453848 w 3718892"/>
                  <a:gd name="connsiteY50" fmla="*/ 2128630 h 3296478"/>
                  <a:gd name="connsiteX51" fmla="*/ 3495261 w 3718892"/>
                  <a:gd name="connsiteY51" fmla="*/ 2194891 h 3296478"/>
                  <a:gd name="connsiteX52" fmla="*/ 3528392 w 3718892"/>
                  <a:gd name="connsiteY52" fmla="*/ 2236304 h 3296478"/>
                  <a:gd name="connsiteX53" fmla="*/ 3528392 w 3718892"/>
                  <a:gd name="connsiteY53" fmla="*/ 2236304 h 3296478"/>
                  <a:gd name="connsiteX54" fmla="*/ 3445566 w 3718892"/>
                  <a:gd name="connsiteY54" fmla="*/ 2335696 h 3296478"/>
                  <a:gd name="connsiteX55" fmla="*/ 3495261 w 3718892"/>
                  <a:gd name="connsiteY55" fmla="*/ 2435087 h 3296478"/>
                  <a:gd name="connsiteX56" fmla="*/ 3594653 w 3718892"/>
                  <a:gd name="connsiteY56" fmla="*/ 2542761 h 3296478"/>
                  <a:gd name="connsiteX57" fmla="*/ 3594653 w 3718892"/>
                  <a:gd name="connsiteY57" fmla="*/ 2542761 h 3296478"/>
                  <a:gd name="connsiteX58" fmla="*/ 3669196 w 3718892"/>
                  <a:gd name="connsiteY58" fmla="*/ 2542761 h 3296478"/>
                  <a:gd name="connsiteX59" fmla="*/ 3718892 w 3718892"/>
                  <a:gd name="connsiteY59" fmla="*/ 2575891 h 3296478"/>
                  <a:gd name="connsiteX60" fmla="*/ 3702327 w 3718892"/>
                  <a:gd name="connsiteY60" fmla="*/ 2650435 h 3296478"/>
                  <a:gd name="connsiteX61" fmla="*/ 3677479 w 3718892"/>
                  <a:gd name="connsiteY61" fmla="*/ 2716696 h 3296478"/>
                  <a:gd name="connsiteX62" fmla="*/ 3694044 w 3718892"/>
                  <a:gd name="connsiteY62" fmla="*/ 2782956 h 3296478"/>
                  <a:gd name="connsiteX63" fmla="*/ 3694044 w 3718892"/>
                  <a:gd name="connsiteY63" fmla="*/ 2782956 h 3296478"/>
                  <a:gd name="connsiteX64" fmla="*/ 3619500 w 3718892"/>
                  <a:gd name="connsiteY64" fmla="*/ 2782956 h 3296478"/>
                  <a:gd name="connsiteX65" fmla="*/ 3619500 w 3718892"/>
                  <a:gd name="connsiteY65" fmla="*/ 2782956 h 3296478"/>
                  <a:gd name="connsiteX66" fmla="*/ 3602935 w 3718892"/>
                  <a:gd name="connsiteY66" fmla="*/ 2874065 h 3296478"/>
                  <a:gd name="connsiteX67" fmla="*/ 3602935 w 3718892"/>
                  <a:gd name="connsiteY67" fmla="*/ 2874065 h 3296478"/>
                  <a:gd name="connsiteX68" fmla="*/ 3528392 w 3718892"/>
                  <a:gd name="connsiteY68" fmla="*/ 2840935 h 3296478"/>
                  <a:gd name="connsiteX69" fmla="*/ 3453848 w 3718892"/>
                  <a:gd name="connsiteY69" fmla="*/ 2874065 h 3296478"/>
                  <a:gd name="connsiteX70" fmla="*/ 3470413 w 3718892"/>
                  <a:gd name="connsiteY70" fmla="*/ 2915478 h 3296478"/>
                  <a:gd name="connsiteX71" fmla="*/ 3511827 w 3718892"/>
                  <a:gd name="connsiteY71" fmla="*/ 2948609 h 3296478"/>
                  <a:gd name="connsiteX72" fmla="*/ 3511827 w 3718892"/>
                  <a:gd name="connsiteY72" fmla="*/ 2948609 h 3296478"/>
                  <a:gd name="connsiteX73" fmla="*/ 3503544 w 3718892"/>
                  <a:gd name="connsiteY73" fmla="*/ 3014869 h 3296478"/>
                  <a:gd name="connsiteX74" fmla="*/ 3462131 w 3718892"/>
                  <a:gd name="connsiteY74" fmla="*/ 3039717 h 3296478"/>
                  <a:gd name="connsiteX75" fmla="*/ 3486979 w 3718892"/>
                  <a:gd name="connsiteY75" fmla="*/ 3072848 h 3296478"/>
                  <a:gd name="connsiteX76" fmla="*/ 3486979 w 3718892"/>
                  <a:gd name="connsiteY76" fmla="*/ 3072848 h 3296478"/>
                  <a:gd name="connsiteX77" fmla="*/ 3412435 w 3718892"/>
                  <a:gd name="connsiteY77" fmla="*/ 3114261 h 3296478"/>
                  <a:gd name="connsiteX78" fmla="*/ 3453848 w 3718892"/>
                  <a:gd name="connsiteY78" fmla="*/ 3163956 h 3296478"/>
                  <a:gd name="connsiteX79" fmla="*/ 3453848 w 3718892"/>
                  <a:gd name="connsiteY79" fmla="*/ 3163956 h 3296478"/>
                  <a:gd name="connsiteX80" fmla="*/ 3453848 w 3718892"/>
                  <a:gd name="connsiteY80" fmla="*/ 3163956 h 3296478"/>
                  <a:gd name="connsiteX81" fmla="*/ 3429000 w 3718892"/>
                  <a:gd name="connsiteY81" fmla="*/ 3279913 h 3296478"/>
                  <a:gd name="connsiteX82" fmla="*/ 3321327 w 3718892"/>
                  <a:gd name="connsiteY82" fmla="*/ 3271630 h 3296478"/>
                  <a:gd name="connsiteX83" fmla="*/ 3255066 w 3718892"/>
                  <a:gd name="connsiteY83" fmla="*/ 3271630 h 3296478"/>
                  <a:gd name="connsiteX84" fmla="*/ 3163957 w 3718892"/>
                  <a:gd name="connsiteY84" fmla="*/ 3288196 h 3296478"/>
                  <a:gd name="connsiteX85" fmla="*/ 3064566 w 3718892"/>
                  <a:gd name="connsiteY85" fmla="*/ 3296478 h 3296478"/>
                  <a:gd name="connsiteX86" fmla="*/ 3064566 w 3718892"/>
                  <a:gd name="connsiteY86" fmla="*/ 3296478 h 3296478"/>
                  <a:gd name="connsiteX87" fmla="*/ 3155674 w 3718892"/>
                  <a:gd name="connsiteY87" fmla="*/ 3197087 h 3296478"/>
                  <a:gd name="connsiteX88" fmla="*/ 3230218 w 3718892"/>
                  <a:gd name="connsiteY88" fmla="*/ 3130826 h 3296478"/>
                  <a:gd name="connsiteX89" fmla="*/ 3263348 w 3718892"/>
                  <a:gd name="connsiteY89" fmla="*/ 3048000 h 3296478"/>
                  <a:gd name="connsiteX90" fmla="*/ 3180522 w 3718892"/>
                  <a:gd name="connsiteY90" fmla="*/ 2965174 h 3296478"/>
                  <a:gd name="connsiteX91" fmla="*/ 3130827 w 3718892"/>
                  <a:gd name="connsiteY91" fmla="*/ 2907196 h 3296478"/>
                  <a:gd name="connsiteX92" fmla="*/ 2990022 w 3718892"/>
                  <a:gd name="connsiteY92" fmla="*/ 2915478 h 3296478"/>
                  <a:gd name="connsiteX93" fmla="*/ 2269435 w 3718892"/>
                  <a:gd name="connsiteY93" fmla="*/ 2981739 h 3296478"/>
                  <a:gd name="connsiteX94" fmla="*/ 1673087 w 3718892"/>
                  <a:gd name="connsiteY94" fmla="*/ 2990022 h 3296478"/>
                  <a:gd name="connsiteX95" fmla="*/ 1159566 w 3718892"/>
                  <a:gd name="connsiteY95" fmla="*/ 2998304 h 3296478"/>
                  <a:gd name="connsiteX96" fmla="*/ 911087 w 3718892"/>
                  <a:gd name="connsiteY96" fmla="*/ 2998304 h 3296478"/>
                  <a:gd name="connsiteX97" fmla="*/ 596348 w 3718892"/>
                  <a:gd name="connsiteY97" fmla="*/ 3014869 h 3296478"/>
                  <a:gd name="connsiteX98" fmla="*/ 571500 w 3718892"/>
                  <a:gd name="connsiteY98" fmla="*/ 2898913 h 3296478"/>
                  <a:gd name="connsiteX99" fmla="*/ 571500 w 3718892"/>
                  <a:gd name="connsiteY99" fmla="*/ 2758109 h 3296478"/>
                  <a:gd name="connsiteX100" fmla="*/ 646044 w 3718892"/>
                  <a:gd name="connsiteY100" fmla="*/ 2675283 h 3296478"/>
                  <a:gd name="connsiteX101" fmla="*/ 646044 w 3718892"/>
                  <a:gd name="connsiteY101" fmla="*/ 2095500 h 3296478"/>
                  <a:gd name="connsiteX102" fmla="*/ 629479 w 3718892"/>
                  <a:gd name="connsiteY102" fmla="*/ 1209261 h 3296478"/>
                  <a:gd name="connsiteX103" fmla="*/ 654327 w 3718892"/>
                  <a:gd name="connsiteY103" fmla="*/ 1076739 h 3296478"/>
                  <a:gd name="connsiteX104" fmla="*/ 596348 w 3718892"/>
                  <a:gd name="connsiteY104" fmla="*/ 993913 h 3296478"/>
                  <a:gd name="connsiteX105" fmla="*/ 530087 w 3718892"/>
                  <a:gd name="connsiteY105" fmla="*/ 993913 h 3296478"/>
                  <a:gd name="connsiteX106" fmla="*/ 455544 w 3718892"/>
                  <a:gd name="connsiteY106" fmla="*/ 935935 h 3296478"/>
                  <a:gd name="connsiteX107" fmla="*/ 405848 w 3718892"/>
                  <a:gd name="connsiteY107" fmla="*/ 844826 h 3296478"/>
                  <a:gd name="connsiteX108" fmla="*/ 381000 w 3718892"/>
                  <a:gd name="connsiteY108" fmla="*/ 803413 h 3296478"/>
                  <a:gd name="connsiteX109" fmla="*/ 372718 w 3718892"/>
                  <a:gd name="connsiteY109" fmla="*/ 762000 h 3296478"/>
                  <a:gd name="connsiteX110" fmla="*/ 438979 w 3718892"/>
                  <a:gd name="connsiteY110" fmla="*/ 654326 h 3296478"/>
                  <a:gd name="connsiteX111" fmla="*/ 438979 w 3718892"/>
                  <a:gd name="connsiteY111" fmla="*/ 513522 h 3296478"/>
                  <a:gd name="connsiteX112" fmla="*/ 389283 w 3718892"/>
                  <a:gd name="connsiteY112" fmla="*/ 463826 h 3296478"/>
                  <a:gd name="connsiteX113" fmla="*/ 289892 w 3718892"/>
                  <a:gd name="connsiteY113" fmla="*/ 455543 h 3296478"/>
                  <a:gd name="connsiteX114" fmla="*/ 281609 w 3718892"/>
                  <a:gd name="connsiteY114" fmla="*/ 480391 h 3296478"/>
                  <a:gd name="connsiteX115" fmla="*/ 223631 w 3718892"/>
                  <a:gd name="connsiteY115" fmla="*/ 438978 h 3296478"/>
                  <a:gd name="connsiteX116" fmla="*/ 157370 w 3718892"/>
                  <a:gd name="connsiteY116" fmla="*/ 372717 h 3296478"/>
                  <a:gd name="connsiteX117" fmla="*/ 149087 w 3718892"/>
                  <a:gd name="connsiteY117" fmla="*/ 314739 h 3296478"/>
                  <a:gd name="connsiteX118" fmla="*/ 115957 w 3718892"/>
                  <a:gd name="connsiteY118" fmla="*/ 231913 h 3296478"/>
                  <a:gd name="connsiteX119" fmla="*/ 66261 w 3718892"/>
                  <a:gd name="connsiteY119" fmla="*/ 190500 h 3296478"/>
                  <a:gd name="connsiteX120" fmla="*/ 33131 w 3718892"/>
                  <a:gd name="connsiteY120" fmla="*/ 124239 h 3296478"/>
                  <a:gd name="connsiteX121" fmla="*/ 0 w 3718892"/>
                  <a:gd name="connsiteY121" fmla="*/ 49696 h 3296478"/>
                  <a:gd name="connsiteX0" fmla="*/ 0 w 3718892"/>
                  <a:gd name="connsiteY0" fmla="*/ 49696 h 3296478"/>
                  <a:gd name="connsiteX1" fmla="*/ 886240 w 3718892"/>
                  <a:gd name="connsiteY1" fmla="*/ 82826 h 3296478"/>
                  <a:gd name="connsiteX2" fmla="*/ 1358348 w 3718892"/>
                  <a:gd name="connsiteY2" fmla="*/ 57978 h 3296478"/>
                  <a:gd name="connsiteX3" fmla="*/ 1573696 w 3718892"/>
                  <a:gd name="connsiteY3" fmla="*/ 49696 h 3296478"/>
                  <a:gd name="connsiteX4" fmla="*/ 1780761 w 3718892"/>
                  <a:gd name="connsiteY4" fmla="*/ 16566 h 3296478"/>
                  <a:gd name="connsiteX5" fmla="*/ 1979544 w 3718892"/>
                  <a:gd name="connsiteY5" fmla="*/ 8283 h 3296478"/>
                  <a:gd name="connsiteX6" fmla="*/ 2087218 w 3718892"/>
                  <a:gd name="connsiteY6" fmla="*/ 0 h 3296478"/>
                  <a:gd name="connsiteX7" fmla="*/ 2219740 w 3718892"/>
                  <a:gd name="connsiteY7" fmla="*/ 132522 h 3296478"/>
                  <a:gd name="connsiteX8" fmla="*/ 2219740 w 3718892"/>
                  <a:gd name="connsiteY8" fmla="*/ 132522 h 3296478"/>
                  <a:gd name="connsiteX9" fmla="*/ 2244587 w 3718892"/>
                  <a:gd name="connsiteY9" fmla="*/ 182217 h 3296478"/>
                  <a:gd name="connsiteX10" fmla="*/ 2211457 w 3718892"/>
                  <a:gd name="connsiteY10" fmla="*/ 223630 h 3296478"/>
                  <a:gd name="connsiteX11" fmla="*/ 2219740 w 3718892"/>
                  <a:gd name="connsiteY11" fmla="*/ 323022 h 3296478"/>
                  <a:gd name="connsiteX12" fmla="*/ 2236305 w 3718892"/>
                  <a:gd name="connsiteY12" fmla="*/ 397565 h 3296478"/>
                  <a:gd name="connsiteX13" fmla="*/ 2236305 w 3718892"/>
                  <a:gd name="connsiteY13" fmla="*/ 397565 h 3296478"/>
                  <a:gd name="connsiteX14" fmla="*/ 2277718 w 3718892"/>
                  <a:gd name="connsiteY14" fmla="*/ 513522 h 3296478"/>
                  <a:gd name="connsiteX15" fmla="*/ 2286000 w 3718892"/>
                  <a:gd name="connsiteY15" fmla="*/ 571500 h 3296478"/>
                  <a:gd name="connsiteX16" fmla="*/ 2302566 w 3718892"/>
                  <a:gd name="connsiteY16" fmla="*/ 596348 h 3296478"/>
                  <a:gd name="connsiteX17" fmla="*/ 2327413 w 3718892"/>
                  <a:gd name="connsiteY17" fmla="*/ 621196 h 3296478"/>
                  <a:gd name="connsiteX18" fmla="*/ 2327413 w 3718892"/>
                  <a:gd name="connsiteY18" fmla="*/ 662609 h 3296478"/>
                  <a:gd name="connsiteX19" fmla="*/ 2501348 w 3718892"/>
                  <a:gd name="connsiteY19" fmla="*/ 795130 h 3296478"/>
                  <a:gd name="connsiteX20" fmla="*/ 2575892 w 3718892"/>
                  <a:gd name="connsiteY20" fmla="*/ 869674 h 3296478"/>
                  <a:gd name="connsiteX21" fmla="*/ 2675283 w 3718892"/>
                  <a:gd name="connsiteY21" fmla="*/ 927652 h 3296478"/>
                  <a:gd name="connsiteX22" fmla="*/ 2716696 w 3718892"/>
                  <a:gd name="connsiteY22" fmla="*/ 1002196 h 3296478"/>
                  <a:gd name="connsiteX23" fmla="*/ 2683566 w 3718892"/>
                  <a:gd name="connsiteY23" fmla="*/ 1060174 h 3296478"/>
                  <a:gd name="connsiteX24" fmla="*/ 2733261 w 3718892"/>
                  <a:gd name="connsiteY24" fmla="*/ 1151283 h 3296478"/>
                  <a:gd name="connsiteX25" fmla="*/ 2766392 w 3718892"/>
                  <a:gd name="connsiteY25" fmla="*/ 1225826 h 3296478"/>
                  <a:gd name="connsiteX26" fmla="*/ 2824370 w 3718892"/>
                  <a:gd name="connsiteY26" fmla="*/ 1250674 h 3296478"/>
                  <a:gd name="connsiteX27" fmla="*/ 2865783 w 3718892"/>
                  <a:gd name="connsiteY27" fmla="*/ 1192696 h 3296478"/>
                  <a:gd name="connsiteX28" fmla="*/ 2890631 w 3718892"/>
                  <a:gd name="connsiteY28" fmla="*/ 1151283 h 3296478"/>
                  <a:gd name="connsiteX29" fmla="*/ 2948609 w 3718892"/>
                  <a:gd name="connsiteY29" fmla="*/ 1192696 h 3296478"/>
                  <a:gd name="connsiteX30" fmla="*/ 2990022 w 3718892"/>
                  <a:gd name="connsiteY30" fmla="*/ 1217543 h 3296478"/>
                  <a:gd name="connsiteX31" fmla="*/ 3064566 w 3718892"/>
                  <a:gd name="connsiteY31" fmla="*/ 1242391 h 3296478"/>
                  <a:gd name="connsiteX32" fmla="*/ 3023153 w 3718892"/>
                  <a:gd name="connsiteY32" fmla="*/ 1267239 h 3296478"/>
                  <a:gd name="connsiteX33" fmla="*/ 2998305 w 3718892"/>
                  <a:gd name="connsiteY33" fmla="*/ 1325217 h 3296478"/>
                  <a:gd name="connsiteX34" fmla="*/ 3023153 w 3718892"/>
                  <a:gd name="connsiteY34" fmla="*/ 1374913 h 3296478"/>
                  <a:gd name="connsiteX35" fmla="*/ 2990022 w 3718892"/>
                  <a:gd name="connsiteY35" fmla="*/ 1432891 h 3296478"/>
                  <a:gd name="connsiteX36" fmla="*/ 2965174 w 3718892"/>
                  <a:gd name="connsiteY36" fmla="*/ 1540565 h 3296478"/>
                  <a:gd name="connsiteX37" fmla="*/ 2923761 w 3718892"/>
                  <a:gd name="connsiteY37" fmla="*/ 1606826 h 3296478"/>
                  <a:gd name="connsiteX38" fmla="*/ 2932044 w 3718892"/>
                  <a:gd name="connsiteY38" fmla="*/ 1697935 h 3296478"/>
                  <a:gd name="connsiteX39" fmla="*/ 2981740 w 3718892"/>
                  <a:gd name="connsiteY39" fmla="*/ 1747630 h 3296478"/>
                  <a:gd name="connsiteX40" fmla="*/ 3081131 w 3718892"/>
                  <a:gd name="connsiteY40" fmla="*/ 1822174 h 3296478"/>
                  <a:gd name="connsiteX41" fmla="*/ 3147392 w 3718892"/>
                  <a:gd name="connsiteY41" fmla="*/ 1855304 h 3296478"/>
                  <a:gd name="connsiteX42" fmla="*/ 3147392 w 3718892"/>
                  <a:gd name="connsiteY42" fmla="*/ 1855304 h 3296478"/>
                  <a:gd name="connsiteX43" fmla="*/ 3213653 w 3718892"/>
                  <a:gd name="connsiteY43" fmla="*/ 1962978 h 3296478"/>
                  <a:gd name="connsiteX44" fmla="*/ 3279913 w 3718892"/>
                  <a:gd name="connsiteY44" fmla="*/ 1946413 h 3296478"/>
                  <a:gd name="connsiteX45" fmla="*/ 3337892 w 3718892"/>
                  <a:gd name="connsiteY45" fmla="*/ 1971261 h 3296478"/>
                  <a:gd name="connsiteX46" fmla="*/ 3412435 w 3718892"/>
                  <a:gd name="connsiteY46" fmla="*/ 2062369 h 3296478"/>
                  <a:gd name="connsiteX47" fmla="*/ 3412435 w 3718892"/>
                  <a:gd name="connsiteY47" fmla="*/ 2062369 h 3296478"/>
                  <a:gd name="connsiteX48" fmla="*/ 3462131 w 3718892"/>
                  <a:gd name="connsiteY48" fmla="*/ 2062369 h 3296478"/>
                  <a:gd name="connsiteX49" fmla="*/ 3462131 w 3718892"/>
                  <a:gd name="connsiteY49" fmla="*/ 2062369 h 3296478"/>
                  <a:gd name="connsiteX50" fmla="*/ 3453848 w 3718892"/>
                  <a:gd name="connsiteY50" fmla="*/ 2128630 h 3296478"/>
                  <a:gd name="connsiteX51" fmla="*/ 3495261 w 3718892"/>
                  <a:gd name="connsiteY51" fmla="*/ 2194891 h 3296478"/>
                  <a:gd name="connsiteX52" fmla="*/ 3528392 w 3718892"/>
                  <a:gd name="connsiteY52" fmla="*/ 2236304 h 3296478"/>
                  <a:gd name="connsiteX53" fmla="*/ 3528392 w 3718892"/>
                  <a:gd name="connsiteY53" fmla="*/ 2236304 h 3296478"/>
                  <a:gd name="connsiteX54" fmla="*/ 3445566 w 3718892"/>
                  <a:gd name="connsiteY54" fmla="*/ 2335696 h 3296478"/>
                  <a:gd name="connsiteX55" fmla="*/ 3495261 w 3718892"/>
                  <a:gd name="connsiteY55" fmla="*/ 2435087 h 3296478"/>
                  <a:gd name="connsiteX56" fmla="*/ 3594653 w 3718892"/>
                  <a:gd name="connsiteY56" fmla="*/ 2542761 h 3296478"/>
                  <a:gd name="connsiteX57" fmla="*/ 3594653 w 3718892"/>
                  <a:gd name="connsiteY57" fmla="*/ 2542761 h 3296478"/>
                  <a:gd name="connsiteX58" fmla="*/ 3669196 w 3718892"/>
                  <a:gd name="connsiteY58" fmla="*/ 2542761 h 3296478"/>
                  <a:gd name="connsiteX59" fmla="*/ 3718892 w 3718892"/>
                  <a:gd name="connsiteY59" fmla="*/ 2575891 h 3296478"/>
                  <a:gd name="connsiteX60" fmla="*/ 3702327 w 3718892"/>
                  <a:gd name="connsiteY60" fmla="*/ 2650435 h 3296478"/>
                  <a:gd name="connsiteX61" fmla="*/ 3677479 w 3718892"/>
                  <a:gd name="connsiteY61" fmla="*/ 2716696 h 3296478"/>
                  <a:gd name="connsiteX62" fmla="*/ 3694044 w 3718892"/>
                  <a:gd name="connsiteY62" fmla="*/ 2782956 h 3296478"/>
                  <a:gd name="connsiteX63" fmla="*/ 3694044 w 3718892"/>
                  <a:gd name="connsiteY63" fmla="*/ 2782956 h 3296478"/>
                  <a:gd name="connsiteX64" fmla="*/ 3619500 w 3718892"/>
                  <a:gd name="connsiteY64" fmla="*/ 2782956 h 3296478"/>
                  <a:gd name="connsiteX65" fmla="*/ 3619500 w 3718892"/>
                  <a:gd name="connsiteY65" fmla="*/ 2782956 h 3296478"/>
                  <a:gd name="connsiteX66" fmla="*/ 3602935 w 3718892"/>
                  <a:gd name="connsiteY66" fmla="*/ 2874065 h 3296478"/>
                  <a:gd name="connsiteX67" fmla="*/ 3602935 w 3718892"/>
                  <a:gd name="connsiteY67" fmla="*/ 2874065 h 3296478"/>
                  <a:gd name="connsiteX68" fmla="*/ 3528392 w 3718892"/>
                  <a:gd name="connsiteY68" fmla="*/ 2840935 h 3296478"/>
                  <a:gd name="connsiteX69" fmla="*/ 3453848 w 3718892"/>
                  <a:gd name="connsiteY69" fmla="*/ 2874065 h 3296478"/>
                  <a:gd name="connsiteX70" fmla="*/ 3470413 w 3718892"/>
                  <a:gd name="connsiteY70" fmla="*/ 2915478 h 3296478"/>
                  <a:gd name="connsiteX71" fmla="*/ 3511827 w 3718892"/>
                  <a:gd name="connsiteY71" fmla="*/ 2948609 h 3296478"/>
                  <a:gd name="connsiteX72" fmla="*/ 3511827 w 3718892"/>
                  <a:gd name="connsiteY72" fmla="*/ 2948609 h 3296478"/>
                  <a:gd name="connsiteX73" fmla="*/ 3503544 w 3718892"/>
                  <a:gd name="connsiteY73" fmla="*/ 3014869 h 3296478"/>
                  <a:gd name="connsiteX74" fmla="*/ 3462131 w 3718892"/>
                  <a:gd name="connsiteY74" fmla="*/ 3039717 h 3296478"/>
                  <a:gd name="connsiteX75" fmla="*/ 3486979 w 3718892"/>
                  <a:gd name="connsiteY75" fmla="*/ 3072848 h 3296478"/>
                  <a:gd name="connsiteX76" fmla="*/ 3486979 w 3718892"/>
                  <a:gd name="connsiteY76" fmla="*/ 3072848 h 3296478"/>
                  <a:gd name="connsiteX77" fmla="*/ 3412435 w 3718892"/>
                  <a:gd name="connsiteY77" fmla="*/ 3114261 h 3296478"/>
                  <a:gd name="connsiteX78" fmla="*/ 3453848 w 3718892"/>
                  <a:gd name="connsiteY78" fmla="*/ 3163956 h 3296478"/>
                  <a:gd name="connsiteX79" fmla="*/ 3453848 w 3718892"/>
                  <a:gd name="connsiteY79" fmla="*/ 3163956 h 3296478"/>
                  <a:gd name="connsiteX80" fmla="*/ 3453848 w 3718892"/>
                  <a:gd name="connsiteY80" fmla="*/ 3163956 h 3296478"/>
                  <a:gd name="connsiteX81" fmla="*/ 3429000 w 3718892"/>
                  <a:gd name="connsiteY81" fmla="*/ 3279913 h 3296478"/>
                  <a:gd name="connsiteX82" fmla="*/ 3321327 w 3718892"/>
                  <a:gd name="connsiteY82" fmla="*/ 3271630 h 3296478"/>
                  <a:gd name="connsiteX83" fmla="*/ 3255066 w 3718892"/>
                  <a:gd name="connsiteY83" fmla="*/ 3271630 h 3296478"/>
                  <a:gd name="connsiteX84" fmla="*/ 3163957 w 3718892"/>
                  <a:gd name="connsiteY84" fmla="*/ 3288196 h 3296478"/>
                  <a:gd name="connsiteX85" fmla="*/ 3064566 w 3718892"/>
                  <a:gd name="connsiteY85" fmla="*/ 3296478 h 3296478"/>
                  <a:gd name="connsiteX86" fmla="*/ 3064566 w 3718892"/>
                  <a:gd name="connsiteY86" fmla="*/ 3296478 h 3296478"/>
                  <a:gd name="connsiteX87" fmla="*/ 3155674 w 3718892"/>
                  <a:gd name="connsiteY87" fmla="*/ 3197087 h 3296478"/>
                  <a:gd name="connsiteX88" fmla="*/ 3230218 w 3718892"/>
                  <a:gd name="connsiteY88" fmla="*/ 3130826 h 3296478"/>
                  <a:gd name="connsiteX89" fmla="*/ 3263348 w 3718892"/>
                  <a:gd name="connsiteY89" fmla="*/ 3048000 h 3296478"/>
                  <a:gd name="connsiteX90" fmla="*/ 3180522 w 3718892"/>
                  <a:gd name="connsiteY90" fmla="*/ 2965174 h 3296478"/>
                  <a:gd name="connsiteX91" fmla="*/ 3130827 w 3718892"/>
                  <a:gd name="connsiteY91" fmla="*/ 2907196 h 3296478"/>
                  <a:gd name="connsiteX92" fmla="*/ 2990022 w 3718892"/>
                  <a:gd name="connsiteY92" fmla="*/ 2940326 h 3296478"/>
                  <a:gd name="connsiteX93" fmla="*/ 2269435 w 3718892"/>
                  <a:gd name="connsiteY93" fmla="*/ 2981739 h 3296478"/>
                  <a:gd name="connsiteX94" fmla="*/ 1673087 w 3718892"/>
                  <a:gd name="connsiteY94" fmla="*/ 2990022 h 3296478"/>
                  <a:gd name="connsiteX95" fmla="*/ 1159566 w 3718892"/>
                  <a:gd name="connsiteY95" fmla="*/ 2998304 h 3296478"/>
                  <a:gd name="connsiteX96" fmla="*/ 911087 w 3718892"/>
                  <a:gd name="connsiteY96" fmla="*/ 2998304 h 3296478"/>
                  <a:gd name="connsiteX97" fmla="*/ 596348 w 3718892"/>
                  <a:gd name="connsiteY97" fmla="*/ 3014869 h 3296478"/>
                  <a:gd name="connsiteX98" fmla="*/ 571500 w 3718892"/>
                  <a:gd name="connsiteY98" fmla="*/ 2898913 h 3296478"/>
                  <a:gd name="connsiteX99" fmla="*/ 571500 w 3718892"/>
                  <a:gd name="connsiteY99" fmla="*/ 2758109 h 3296478"/>
                  <a:gd name="connsiteX100" fmla="*/ 646044 w 3718892"/>
                  <a:gd name="connsiteY100" fmla="*/ 2675283 h 3296478"/>
                  <a:gd name="connsiteX101" fmla="*/ 646044 w 3718892"/>
                  <a:gd name="connsiteY101" fmla="*/ 2095500 h 3296478"/>
                  <a:gd name="connsiteX102" fmla="*/ 629479 w 3718892"/>
                  <a:gd name="connsiteY102" fmla="*/ 1209261 h 3296478"/>
                  <a:gd name="connsiteX103" fmla="*/ 654327 w 3718892"/>
                  <a:gd name="connsiteY103" fmla="*/ 1076739 h 3296478"/>
                  <a:gd name="connsiteX104" fmla="*/ 596348 w 3718892"/>
                  <a:gd name="connsiteY104" fmla="*/ 993913 h 3296478"/>
                  <a:gd name="connsiteX105" fmla="*/ 530087 w 3718892"/>
                  <a:gd name="connsiteY105" fmla="*/ 993913 h 3296478"/>
                  <a:gd name="connsiteX106" fmla="*/ 455544 w 3718892"/>
                  <a:gd name="connsiteY106" fmla="*/ 935935 h 3296478"/>
                  <a:gd name="connsiteX107" fmla="*/ 405848 w 3718892"/>
                  <a:gd name="connsiteY107" fmla="*/ 844826 h 3296478"/>
                  <a:gd name="connsiteX108" fmla="*/ 381000 w 3718892"/>
                  <a:gd name="connsiteY108" fmla="*/ 803413 h 3296478"/>
                  <a:gd name="connsiteX109" fmla="*/ 372718 w 3718892"/>
                  <a:gd name="connsiteY109" fmla="*/ 762000 h 3296478"/>
                  <a:gd name="connsiteX110" fmla="*/ 438979 w 3718892"/>
                  <a:gd name="connsiteY110" fmla="*/ 654326 h 3296478"/>
                  <a:gd name="connsiteX111" fmla="*/ 438979 w 3718892"/>
                  <a:gd name="connsiteY111" fmla="*/ 513522 h 3296478"/>
                  <a:gd name="connsiteX112" fmla="*/ 389283 w 3718892"/>
                  <a:gd name="connsiteY112" fmla="*/ 463826 h 3296478"/>
                  <a:gd name="connsiteX113" fmla="*/ 289892 w 3718892"/>
                  <a:gd name="connsiteY113" fmla="*/ 455543 h 3296478"/>
                  <a:gd name="connsiteX114" fmla="*/ 281609 w 3718892"/>
                  <a:gd name="connsiteY114" fmla="*/ 480391 h 3296478"/>
                  <a:gd name="connsiteX115" fmla="*/ 223631 w 3718892"/>
                  <a:gd name="connsiteY115" fmla="*/ 438978 h 3296478"/>
                  <a:gd name="connsiteX116" fmla="*/ 157370 w 3718892"/>
                  <a:gd name="connsiteY116" fmla="*/ 372717 h 3296478"/>
                  <a:gd name="connsiteX117" fmla="*/ 149087 w 3718892"/>
                  <a:gd name="connsiteY117" fmla="*/ 314739 h 3296478"/>
                  <a:gd name="connsiteX118" fmla="*/ 115957 w 3718892"/>
                  <a:gd name="connsiteY118" fmla="*/ 231913 h 3296478"/>
                  <a:gd name="connsiteX119" fmla="*/ 66261 w 3718892"/>
                  <a:gd name="connsiteY119" fmla="*/ 190500 h 3296478"/>
                  <a:gd name="connsiteX120" fmla="*/ 33131 w 3718892"/>
                  <a:gd name="connsiteY120" fmla="*/ 124239 h 3296478"/>
                  <a:gd name="connsiteX121" fmla="*/ 0 w 3718892"/>
                  <a:gd name="connsiteY121" fmla="*/ 49696 h 3296478"/>
                  <a:gd name="connsiteX0" fmla="*/ 0 w 3718892"/>
                  <a:gd name="connsiteY0" fmla="*/ 49696 h 3296478"/>
                  <a:gd name="connsiteX1" fmla="*/ 886240 w 3718892"/>
                  <a:gd name="connsiteY1" fmla="*/ 82826 h 3296478"/>
                  <a:gd name="connsiteX2" fmla="*/ 1358348 w 3718892"/>
                  <a:gd name="connsiteY2" fmla="*/ 57978 h 3296478"/>
                  <a:gd name="connsiteX3" fmla="*/ 1573696 w 3718892"/>
                  <a:gd name="connsiteY3" fmla="*/ 49696 h 3296478"/>
                  <a:gd name="connsiteX4" fmla="*/ 1780761 w 3718892"/>
                  <a:gd name="connsiteY4" fmla="*/ 16566 h 3296478"/>
                  <a:gd name="connsiteX5" fmla="*/ 1979544 w 3718892"/>
                  <a:gd name="connsiteY5" fmla="*/ 8283 h 3296478"/>
                  <a:gd name="connsiteX6" fmla="*/ 2087218 w 3718892"/>
                  <a:gd name="connsiteY6" fmla="*/ 0 h 3296478"/>
                  <a:gd name="connsiteX7" fmla="*/ 2219740 w 3718892"/>
                  <a:gd name="connsiteY7" fmla="*/ 132522 h 3296478"/>
                  <a:gd name="connsiteX8" fmla="*/ 2219740 w 3718892"/>
                  <a:gd name="connsiteY8" fmla="*/ 132522 h 3296478"/>
                  <a:gd name="connsiteX9" fmla="*/ 2244587 w 3718892"/>
                  <a:gd name="connsiteY9" fmla="*/ 182217 h 3296478"/>
                  <a:gd name="connsiteX10" fmla="*/ 2211457 w 3718892"/>
                  <a:gd name="connsiteY10" fmla="*/ 223630 h 3296478"/>
                  <a:gd name="connsiteX11" fmla="*/ 2219740 w 3718892"/>
                  <a:gd name="connsiteY11" fmla="*/ 323022 h 3296478"/>
                  <a:gd name="connsiteX12" fmla="*/ 2236305 w 3718892"/>
                  <a:gd name="connsiteY12" fmla="*/ 397565 h 3296478"/>
                  <a:gd name="connsiteX13" fmla="*/ 2236305 w 3718892"/>
                  <a:gd name="connsiteY13" fmla="*/ 397565 h 3296478"/>
                  <a:gd name="connsiteX14" fmla="*/ 2277718 w 3718892"/>
                  <a:gd name="connsiteY14" fmla="*/ 513522 h 3296478"/>
                  <a:gd name="connsiteX15" fmla="*/ 2286000 w 3718892"/>
                  <a:gd name="connsiteY15" fmla="*/ 571500 h 3296478"/>
                  <a:gd name="connsiteX16" fmla="*/ 2302566 w 3718892"/>
                  <a:gd name="connsiteY16" fmla="*/ 596348 h 3296478"/>
                  <a:gd name="connsiteX17" fmla="*/ 2327413 w 3718892"/>
                  <a:gd name="connsiteY17" fmla="*/ 621196 h 3296478"/>
                  <a:gd name="connsiteX18" fmla="*/ 2327413 w 3718892"/>
                  <a:gd name="connsiteY18" fmla="*/ 662609 h 3296478"/>
                  <a:gd name="connsiteX19" fmla="*/ 2501348 w 3718892"/>
                  <a:gd name="connsiteY19" fmla="*/ 795130 h 3296478"/>
                  <a:gd name="connsiteX20" fmla="*/ 2575892 w 3718892"/>
                  <a:gd name="connsiteY20" fmla="*/ 869674 h 3296478"/>
                  <a:gd name="connsiteX21" fmla="*/ 2675283 w 3718892"/>
                  <a:gd name="connsiteY21" fmla="*/ 927652 h 3296478"/>
                  <a:gd name="connsiteX22" fmla="*/ 2716696 w 3718892"/>
                  <a:gd name="connsiteY22" fmla="*/ 1002196 h 3296478"/>
                  <a:gd name="connsiteX23" fmla="*/ 2683566 w 3718892"/>
                  <a:gd name="connsiteY23" fmla="*/ 1060174 h 3296478"/>
                  <a:gd name="connsiteX24" fmla="*/ 2733261 w 3718892"/>
                  <a:gd name="connsiteY24" fmla="*/ 1151283 h 3296478"/>
                  <a:gd name="connsiteX25" fmla="*/ 2766392 w 3718892"/>
                  <a:gd name="connsiteY25" fmla="*/ 1225826 h 3296478"/>
                  <a:gd name="connsiteX26" fmla="*/ 2824370 w 3718892"/>
                  <a:gd name="connsiteY26" fmla="*/ 1250674 h 3296478"/>
                  <a:gd name="connsiteX27" fmla="*/ 2865783 w 3718892"/>
                  <a:gd name="connsiteY27" fmla="*/ 1192696 h 3296478"/>
                  <a:gd name="connsiteX28" fmla="*/ 2890631 w 3718892"/>
                  <a:gd name="connsiteY28" fmla="*/ 1151283 h 3296478"/>
                  <a:gd name="connsiteX29" fmla="*/ 2948609 w 3718892"/>
                  <a:gd name="connsiteY29" fmla="*/ 1192696 h 3296478"/>
                  <a:gd name="connsiteX30" fmla="*/ 2990022 w 3718892"/>
                  <a:gd name="connsiteY30" fmla="*/ 1217543 h 3296478"/>
                  <a:gd name="connsiteX31" fmla="*/ 3064566 w 3718892"/>
                  <a:gd name="connsiteY31" fmla="*/ 1242391 h 3296478"/>
                  <a:gd name="connsiteX32" fmla="*/ 3023153 w 3718892"/>
                  <a:gd name="connsiteY32" fmla="*/ 1267239 h 3296478"/>
                  <a:gd name="connsiteX33" fmla="*/ 2998305 w 3718892"/>
                  <a:gd name="connsiteY33" fmla="*/ 1325217 h 3296478"/>
                  <a:gd name="connsiteX34" fmla="*/ 3023153 w 3718892"/>
                  <a:gd name="connsiteY34" fmla="*/ 1374913 h 3296478"/>
                  <a:gd name="connsiteX35" fmla="*/ 2990022 w 3718892"/>
                  <a:gd name="connsiteY35" fmla="*/ 1432891 h 3296478"/>
                  <a:gd name="connsiteX36" fmla="*/ 2965174 w 3718892"/>
                  <a:gd name="connsiteY36" fmla="*/ 1540565 h 3296478"/>
                  <a:gd name="connsiteX37" fmla="*/ 2923761 w 3718892"/>
                  <a:gd name="connsiteY37" fmla="*/ 1606826 h 3296478"/>
                  <a:gd name="connsiteX38" fmla="*/ 2932044 w 3718892"/>
                  <a:gd name="connsiteY38" fmla="*/ 1697935 h 3296478"/>
                  <a:gd name="connsiteX39" fmla="*/ 2981740 w 3718892"/>
                  <a:gd name="connsiteY39" fmla="*/ 1747630 h 3296478"/>
                  <a:gd name="connsiteX40" fmla="*/ 3081131 w 3718892"/>
                  <a:gd name="connsiteY40" fmla="*/ 1822174 h 3296478"/>
                  <a:gd name="connsiteX41" fmla="*/ 3147392 w 3718892"/>
                  <a:gd name="connsiteY41" fmla="*/ 1855304 h 3296478"/>
                  <a:gd name="connsiteX42" fmla="*/ 3147392 w 3718892"/>
                  <a:gd name="connsiteY42" fmla="*/ 1855304 h 3296478"/>
                  <a:gd name="connsiteX43" fmla="*/ 3213653 w 3718892"/>
                  <a:gd name="connsiteY43" fmla="*/ 1962978 h 3296478"/>
                  <a:gd name="connsiteX44" fmla="*/ 3279913 w 3718892"/>
                  <a:gd name="connsiteY44" fmla="*/ 1946413 h 3296478"/>
                  <a:gd name="connsiteX45" fmla="*/ 3337892 w 3718892"/>
                  <a:gd name="connsiteY45" fmla="*/ 1971261 h 3296478"/>
                  <a:gd name="connsiteX46" fmla="*/ 3412435 w 3718892"/>
                  <a:gd name="connsiteY46" fmla="*/ 2062369 h 3296478"/>
                  <a:gd name="connsiteX47" fmla="*/ 3412435 w 3718892"/>
                  <a:gd name="connsiteY47" fmla="*/ 2062369 h 3296478"/>
                  <a:gd name="connsiteX48" fmla="*/ 3462131 w 3718892"/>
                  <a:gd name="connsiteY48" fmla="*/ 2062369 h 3296478"/>
                  <a:gd name="connsiteX49" fmla="*/ 3462131 w 3718892"/>
                  <a:gd name="connsiteY49" fmla="*/ 2062369 h 3296478"/>
                  <a:gd name="connsiteX50" fmla="*/ 3453848 w 3718892"/>
                  <a:gd name="connsiteY50" fmla="*/ 2128630 h 3296478"/>
                  <a:gd name="connsiteX51" fmla="*/ 3495261 w 3718892"/>
                  <a:gd name="connsiteY51" fmla="*/ 2194891 h 3296478"/>
                  <a:gd name="connsiteX52" fmla="*/ 3528392 w 3718892"/>
                  <a:gd name="connsiteY52" fmla="*/ 2236304 h 3296478"/>
                  <a:gd name="connsiteX53" fmla="*/ 3528392 w 3718892"/>
                  <a:gd name="connsiteY53" fmla="*/ 2236304 h 3296478"/>
                  <a:gd name="connsiteX54" fmla="*/ 3445566 w 3718892"/>
                  <a:gd name="connsiteY54" fmla="*/ 2335696 h 3296478"/>
                  <a:gd name="connsiteX55" fmla="*/ 3495261 w 3718892"/>
                  <a:gd name="connsiteY55" fmla="*/ 2435087 h 3296478"/>
                  <a:gd name="connsiteX56" fmla="*/ 3594653 w 3718892"/>
                  <a:gd name="connsiteY56" fmla="*/ 2542761 h 3296478"/>
                  <a:gd name="connsiteX57" fmla="*/ 3594653 w 3718892"/>
                  <a:gd name="connsiteY57" fmla="*/ 2542761 h 3296478"/>
                  <a:gd name="connsiteX58" fmla="*/ 3669196 w 3718892"/>
                  <a:gd name="connsiteY58" fmla="*/ 2542761 h 3296478"/>
                  <a:gd name="connsiteX59" fmla="*/ 3718892 w 3718892"/>
                  <a:gd name="connsiteY59" fmla="*/ 2575891 h 3296478"/>
                  <a:gd name="connsiteX60" fmla="*/ 3702327 w 3718892"/>
                  <a:gd name="connsiteY60" fmla="*/ 2650435 h 3296478"/>
                  <a:gd name="connsiteX61" fmla="*/ 3677479 w 3718892"/>
                  <a:gd name="connsiteY61" fmla="*/ 2716696 h 3296478"/>
                  <a:gd name="connsiteX62" fmla="*/ 3694044 w 3718892"/>
                  <a:gd name="connsiteY62" fmla="*/ 2782956 h 3296478"/>
                  <a:gd name="connsiteX63" fmla="*/ 3694044 w 3718892"/>
                  <a:gd name="connsiteY63" fmla="*/ 2782956 h 3296478"/>
                  <a:gd name="connsiteX64" fmla="*/ 3619500 w 3718892"/>
                  <a:gd name="connsiteY64" fmla="*/ 2782956 h 3296478"/>
                  <a:gd name="connsiteX65" fmla="*/ 3619500 w 3718892"/>
                  <a:gd name="connsiteY65" fmla="*/ 2782956 h 3296478"/>
                  <a:gd name="connsiteX66" fmla="*/ 3602935 w 3718892"/>
                  <a:gd name="connsiteY66" fmla="*/ 2874065 h 3296478"/>
                  <a:gd name="connsiteX67" fmla="*/ 3602935 w 3718892"/>
                  <a:gd name="connsiteY67" fmla="*/ 2874065 h 3296478"/>
                  <a:gd name="connsiteX68" fmla="*/ 3528392 w 3718892"/>
                  <a:gd name="connsiteY68" fmla="*/ 2840935 h 3296478"/>
                  <a:gd name="connsiteX69" fmla="*/ 3453848 w 3718892"/>
                  <a:gd name="connsiteY69" fmla="*/ 2874065 h 3296478"/>
                  <a:gd name="connsiteX70" fmla="*/ 3470413 w 3718892"/>
                  <a:gd name="connsiteY70" fmla="*/ 2915478 h 3296478"/>
                  <a:gd name="connsiteX71" fmla="*/ 3511827 w 3718892"/>
                  <a:gd name="connsiteY71" fmla="*/ 2948609 h 3296478"/>
                  <a:gd name="connsiteX72" fmla="*/ 3511827 w 3718892"/>
                  <a:gd name="connsiteY72" fmla="*/ 2948609 h 3296478"/>
                  <a:gd name="connsiteX73" fmla="*/ 3503544 w 3718892"/>
                  <a:gd name="connsiteY73" fmla="*/ 3014869 h 3296478"/>
                  <a:gd name="connsiteX74" fmla="*/ 3462131 w 3718892"/>
                  <a:gd name="connsiteY74" fmla="*/ 3039717 h 3296478"/>
                  <a:gd name="connsiteX75" fmla="*/ 3486979 w 3718892"/>
                  <a:gd name="connsiteY75" fmla="*/ 3072848 h 3296478"/>
                  <a:gd name="connsiteX76" fmla="*/ 3486979 w 3718892"/>
                  <a:gd name="connsiteY76" fmla="*/ 3072848 h 3296478"/>
                  <a:gd name="connsiteX77" fmla="*/ 3412435 w 3718892"/>
                  <a:gd name="connsiteY77" fmla="*/ 3114261 h 3296478"/>
                  <a:gd name="connsiteX78" fmla="*/ 3453848 w 3718892"/>
                  <a:gd name="connsiteY78" fmla="*/ 3163956 h 3296478"/>
                  <a:gd name="connsiteX79" fmla="*/ 3453848 w 3718892"/>
                  <a:gd name="connsiteY79" fmla="*/ 3163956 h 3296478"/>
                  <a:gd name="connsiteX80" fmla="*/ 3453848 w 3718892"/>
                  <a:gd name="connsiteY80" fmla="*/ 3163956 h 3296478"/>
                  <a:gd name="connsiteX81" fmla="*/ 3429000 w 3718892"/>
                  <a:gd name="connsiteY81" fmla="*/ 3279913 h 3296478"/>
                  <a:gd name="connsiteX82" fmla="*/ 3321327 w 3718892"/>
                  <a:gd name="connsiteY82" fmla="*/ 3271630 h 3296478"/>
                  <a:gd name="connsiteX83" fmla="*/ 3255066 w 3718892"/>
                  <a:gd name="connsiteY83" fmla="*/ 3271630 h 3296478"/>
                  <a:gd name="connsiteX84" fmla="*/ 3163957 w 3718892"/>
                  <a:gd name="connsiteY84" fmla="*/ 3288196 h 3296478"/>
                  <a:gd name="connsiteX85" fmla="*/ 3064566 w 3718892"/>
                  <a:gd name="connsiteY85" fmla="*/ 3296478 h 3296478"/>
                  <a:gd name="connsiteX86" fmla="*/ 3064566 w 3718892"/>
                  <a:gd name="connsiteY86" fmla="*/ 3296478 h 3296478"/>
                  <a:gd name="connsiteX87" fmla="*/ 3155674 w 3718892"/>
                  <a:gd name="connsiteY87" fmla="*/ 3197087 h 3296478"/>
                  <a:gd name="connsiteX88" fmla="*/ 3230218 w 3718892"/>
                  <a:gd name="connsiteY88" fmla="*/ 3130826 h 3296478"/>
                  <a:gd name="connsiteX89" fmla="*/ 3263348 w 3718892"/>
                  <a:gd name="connsiteY89" fmla="*/ 3048000 h 3296478"/>
                  <a:gd name="connsiteX90" fmla="*/ 3180522 w 3718892"/>
                  <a:gd name="connsiteY90" fmla="*/ 2965174 h 3296478"/>
                  <a:gd name="connsiteX91" fmla="*/ 3130827 w 3718892"/>
                  <a:gd name="connsiteY91" fmla="*/ 2907196 h 3296478"/>
                  <a:gd name="connsiteX92" fmla="*/ 2990022 w 3718892"/>
                  <a:gd name="connsiteY92" fmla="*/ 2940326 h 3296478"/>
                  <a:gd name="connsiteX93" fmla="*/ 2269435 w 3718892"/>
                  <a:gd name="connsiteY93" fmla="*/ 2981739 h 3296478"/>
                  <a:gd name="connsiteX94" fmla="*/ 1673087 w 3718892"/>
                  <a:gd name="connsiteY94" fmla="*/ 2990022 h 3296478"/>
                  <a:gd name="connsiteX95" fmla="*/ 1159566 w 3718892"/>
                  <a:gd name="connsiteY95" fmla="*/ 2998304 h 3296478"/>
                  <a:gd name="connsiteX96" fmla="*/ 911087 w 3718892"/>
                  <a:gd name="connsiteY96" fmla="*/ 2998304 h 3296478"/>
                  <a:gd name="connsiteX97" fmla="*/ 596348 w 3718892"/>
                  <a:gd name="connsiteY97" fmla="*/ 3014869 h 3296478"/>
                  <a:gd name="connsiteX98" fmla="*/ 571500 w 3718892"/>
                  <a:gd name="connsiteY98" fmla="*/ 2898913 h 3296478"/>
                  <a:gd name="connsiteX99" fmla="*/ 571500 w 3718892"/>
                  <a:gd name="connsiteY99" fmla="*/ 2758109 h 3296478"/>
                  <a:gd name="connsiteX100" fmla="*/ 646044 w 3718892"/>
                  <a:gd name="connsiteY100" fmla="*/ 2675283 h 3296478"/>
                  <a:gd name="connsiteX101" fmla="*/ 646044 w 3718892"/>
                  <a:gd name="connsiteY101" fmla="*/ 2095500 h 3296478"/>
                  <a:gd name="connsiteX102" fmla="*/ 629479 w 3718892"/>
                  <a:gd name="connsiteY102" fmla="*/ 1209261 h 3296478"/>
                  <a:gd name="connsiteX103" fmla="*/ 629479 w 3718892"/>
                  <a:gd name="connsiteY103" fmla="*/ 1076739 h 3296478"/>
                  <a:gd name="connsiteX104" fmla="*/ 596348 w 3718892"/>
                  <a:gd name="connsiteY104" fmla="*/ 993913 h 3296478"/>
                  <a:gd name="connsiteX105" fmla="*/ 530087 w 3718892"/>
                  <a:gd name="connsiteY105" fmla="*/ 993913 h 3296478"/>
                  <a:gd name="connsiteX106" fmla="*/ 455544 w 3718892"/>
                  <a:gd name="connsiteY106" fmla="*/ 935935 h 3296478"/>
                  <a:gd name="connsiteX107" fmla="*/ 405848 w 3718892"/>
                  <a:gd name="connsiteY107" fmla="*/ 844826 h 3296478"/>
                  <a:gd name="connsiteX108" fmla="*/ 381000 w 3718892"/>
                  <a:gd name="connsiteY108" fmla="*/ 803413 h 3296478"/>
                  <a:gd name="connsiteX109" fmla="*/ 372718 w 3718892"/>
                  <a:gd name="connsiteY109" fmla="*/ 762000 h 3296478"/>
                  <a:gd name="connsiteX110" fmla="*/ 438979 w 3718892"/>
                  <a:gd name="connsiteY110" fmla="*/ 654326 h 3296478"/>
                  <a:gd name="connsiteX111" fmla="*/ 438979 w 3718892"/>
                  <a:gd name="connsiteY111" fmla="*/ 513522 h 3296478"/>
                  <a:gd name="connsiteX112" fmla="*/ 389283 w 3718892"/>
                  <a:gd name="connsiteY112" fmla="*/ 463826 h 3296478"/>
                  <a:gd name="connsiteX113" fmla="*/ 289892 w 3718892"/>
                  <a:gd name="connsiteY113" fmla="*/ 455543 h 3296478"/>
                  <a:gd name="connsiteX114" fmla="*/ 281609 w 3718892"/>
                  <a:gd name="connsiteY114" fmla="*/ 480391 h 3296478"/>
                  <a:gd name="connsiteX115" fmla="*/ 223631 w 3718892"/>
                  <a:gd name="connsiteY115" fmla="*/ 438978 h 3296478"/>
                  <a:gd name="connsiteX116" fmla="*/ 157370 w 3718892"/>
                  <a:gd name="connsiteY116" fmla="*/ 372717 h 3296478"/>
                  <a:gd name="connsiteX117" fmla="*/ 149087 w 3718892"/>
                  <a:gd name="connsiteY117" fmla="*/ 314739 h 3296478"/>
                  <a:gd name="connsiteX118" fmla="*/ 115957 w 3718892"/>
                  <a:gd name="connsiteY118" fmla="*/ 231913 h 3296478"/>
                  <a:gd name="connsiteX119" fmla="*/ 66261 w 3718892"/>
                  <a:gd name="connsiteY119" fmla="*/ 190500 h 3296478"/>
                  <a:gd name="connsiteX120" fmla="*/ 33131 w 3718892"/>
                  <a:gd name="connsiteY120" fmla="*/ 124239 h 3296478"/>
                  <a:gd name="connsiteX121" fmla="*/ 0 w 3718892"/>
                  <a:gd name="connsiteY121" fmla="*/ 49696 h 3296478"/>
                  <a:gd name="connsiteX0" fmla="*/ 0 w 3718892"/>
                  <a:gd name="connsiteY0" fmla="*/ 49696 h 3296478"/>
                  <a:gd name="connsiteX1" fmla="*/ 886240 w 3718892"/>
                  <a:gd name="connsiteY1" fmla="*/ 82826 h 3296478"/>
                  <a:gd name="connsiteX2" fmla="*/ 1358348 w 3718892"/>
                  <a:gd name="connsiteY2" fmla="*/ 57978 h 3296478"/>
                  <a:gd name="connsiteX3" fmla="*/ 1573696 w 3718892"/>
                  <a:gd name="connsiteY3" fmla="*/ 49696 h 3296478"/>
                  <a:gd name="connsiteX4" fmla="*/ 1780761 w 3718892"/>
                  <a:gd name="connsiteY4" fmla="*/ 16566 h 3296478"/>
                  <a:gd name="connsiteX5" fmla="*/ 1979544 w 3718892"/>
                  <a:gd name="connsiteY5" fmla="*/ 8283 h 3296478"/>
                  <a:gd name="connsiteX6" fmla="*/ 2087218 w 3718892"/>
                  <a:gd name="connsiteY6" fmla="*/ 0 h 3296478"/>
                  <a:gd name="connsiteX7" fmla="*/ 2219740 w 3718892"/>
                  <a:gd name="connsiteY7" fmla="*/ 132522 h 3296478"/>
                  <a:gd name="connsiteX8" fmla="*/ 2219740 w 3718892"/>
                  <a:gd name="connsiteY8" fmla="*/ 132522 h 3296478"/>
                  <a:gd name="connsiteX9" fmla="*/ 2244587 w 3718892"/>
                  <a:gd name="connsiteY9" fmla="*/ 182217 h 3296478"/>
                  <a:gd name="connsiteX10" fmla="*/ 2211457 w 3718892"/>
                  <a:gd name="connsiteY10" fmla="*/ 223630 h 3296478"/>
                  <a:gd name="connsiteX11" fmla="*/ 2219740 w 3718892"/>
                  <a:gd name="connsiteY11" fmla="*/ 323022 h 3296478"/>
                  <a:gd name="connsiteX12" fmla="*/ 2236305 w 3718892"/>
                  <a:gd name="connsiteY12" fmla="*/ 397565 h 3296478"/>
                  <a:gd name="connsiteX13" fmla="*/ 2236305 w 3718892"/>
                  <a:gd name="connsiteY13" fmla="*/ 397565 h 3296478"/>
                  <a:gd name="connsiteX14" fmla="*/ 2277718 w 3718892"/>
                  <a:gd name="connsiteY14" fmla="*/ 513522 h 3296478"/>
                  <a:gd name="connsiteX15" fmla="*/ 2286000 w 3718892"/>
                  <a:gd name="connsiteY15" fmla="*/ 571500 h 3296478"/>
                  <a:gd name="connsiteX16" fmla="*/ 2302566 w 3718892"/>
                  <a:gd name="connsiteY16" fmla="*/ 596348 h 3296478"/>
                  <a:gd name="connsiteX17" fmla="*/ 2327413 w 3718892"/>
                  <a:gd name="connsiteY17" fmla="*/ 621196 h 3296478"/>
                  <a:gd name="connsiteX18" fmla="*/ 2327413 w 3718892"/>
                  <a:gd name="connsiteY18" fmla="*/ 662609 h 3296478"/>
                  <a:gd name="connsiteX19" fmla="*/ 2501348 w 3718892"/>
                  <a:gd name="connsiteY19" fmla="*/ 795130 h 3296478"/>
                  <a:gd name="connsiteX20" fmla="*/ 2575892 w 3718892"/>
                  <a:gd name="connsiteY20" fmla="*/ 869674 h 3296478"/>
                  <a:gd name="connsiteX21" fmla="*/ 2675283 w 3718892"/>
                  <a:gd name="connsiteY21" fmla="*/ 927652 h 3296478"/>
                  <a:gd name="connsiteX22" fmla="*/ 2716696 w 3718892"/>
                  <a:gd name="connsiteY22" fmla="*/ 1002196 h 3296478"/>
                  <a:gd name="connsiteX23" fmla="*/ 2683566 w 3718892"/>
                  <a:gd name="connsiteY23" fmla="*/ 1060174 h 3296478"/>
                  <a:gd name="connsiteX24" fmla="*/ 2733261 w 3718892"/>
                  <a:gd name="connsiteY24" fmla="*/ 1151283 h 3296478"/>
                  <a:gd name="connsiteX25" fmla="*/ 2766392 w 3718892"/>
                  <a:gd name="connsiteY25" fmla="*/ 1225826 h 3296478"/>
                  <a:gd name="connsiteX26" fmla="*/ 2824370 w 3718892"/>
                  <a:gd name="connsiteY26" fmla="*/ 1250674 h 3296478"/>
                  <a:gd name="connsiteX27" fmla="*/ 2865783 w 3718892"/>
                  <a:gd name="connsiteY27" fmla="*/ 1192696 h 3296478"/>
                  <a:gd name="connsiteX28" fmla="*/ 2890631 w 3718892"/>
                  <a:gd name="connsiteY28" fmla="*/ 1151283 h 3296478"/>
                  <a:gd name="connsiteX29" fmla="*/ 2948609 w 3718892"/>
                  <a:gd name="connsiteY29" fmla="*/ 1192696 h 3296478"/>
                  <a:gd name="connsiteX30" fmla="*/ 2990022 w 3718892"/>
                  <a:gd name="connsiteY30" fmla="*/ 1217543 h 3296478"/>
                  <a:gd name="connsiteX31" fmla="*/ 3064566 w 3718892"/>
                  <a:gd name="connsiteY31" fmla="*/ 1242391 h 3296478"/>
                  <a:gd name="connsiteX32" fmla="*/ 3023153 w 3718892"/>
                  <a:gd name="connsiteY32" fmla="*/ 1267239 h 3296478"/>
                  <a:gd name="connsiteX33" fmla="*/ 2998305 w 3718892"/>
                  <a:gd name="connsiteY33" fmla="*/ 1325217 h 3296478"/>
                  <a:gd name="connsiteX34" fmla="*/ 3023153 w 3718892"/>
                  <a:gd name="connsiteY34" fmla="*/ 1374913 h 3296478"/>
                  <a:gd name="connsiteX35" fmla="*/ 2990022 w 3718892"/>
                  <a:gd name="connsiteY35" fmla="*/ 1432891 h 3296478"/>
                  <a:gd name="connsiteX36" fmla="*/ 2965174 w 3718892"/>
                  <a:gd name="connsiteY36" fmla="*/ 1540565 h 3296478"/>
                  <a:gd name="connsiteX37" fmla="*/ 2923761 w 3718892"/>
                  <a:gd name="connsiteY37" fmla="*/ 1606826 h 3296478"/>
                  <a:gd name="connsiteX38" fmla="*/ 2932044 w 3718892"/>
                  <a:gd name="connsiteY38" fmla="*/ 1697935 h 3296478"/>
                  <a:gd name="connsiteX39" fmla="*/ 2981740 w 3718892"/>
                  <a:gd name="connsiteY39" fmla="*/ 1747630 h 3296478"/>
                  <a:gd name="connsiteX40" fmla="*/ 3081131 w 3718892"/>
                  <a:gd name="connsiteY40" fmla="*/ 1822174 h 3296478"/>
                  <a:gd name="connsiteX41" fmla="*/ 3147392 w 3718892"/>
                  <a:gd name="connsiteY41" fmla="*/ 1855304 h 3296478"/>
                  <a:gd name="connsiteX42" fmla="*/ 3147392 w 3718892"/>
                  <a:gd name="connsiteY42" fmla="*/ 1855304 h 3296478"/>
                  <a:gd name="connsiteX43" fmla="*/ 3213653 w 3718892"/>
                  <a:gd name="connsiteY43" fmla="*/ 1962978 h 3296478"/>
                  <a:gd name="connsiteX44" fmla="*/ 3279913 w 3718892"/>
                  <a:gd name="connsiteY44" fmla="*/ 1946413 h 3296478"/>
                  <a:gd name="connsiteX45" fmla="*/ 3337892 w 3718892"/>
                  <a:gd name="connsiteY45" fmla="*/ 1971261 h 3296478"/>
                  <a:gd name="connsiteX46" fmla="*/ 3412435 w 3718892"/>
                  <a:gd name="connsiteY46" fmla="*/ 2062369 h 3296478"/>
                  <a:gd name="connsiteX47" fmla="*/ 3412435 w 3718892"/>
                  <a:gd name="connsiteY47" fmla="*/ 2062369 h 3296478"/>
                  <a:gd name="connsiteX48" fmla="*/ 3462131 w 3718892"/>
                  <a:gd name="connsiteY48" fmla="*/ 2062369 h 3296478"/>
                  <a:gd name="connsiteX49" fmla="*/ 3462131 w 3718892"/>
                  <a:gd name="connsiteY49" fmla="*/ 2062369 h 3296478"/>
                  <a:gd name="connsiteX50" fmla="*/ 3453848 w 3718892"/>
                  <a:gd name="connsiteY50" fmla="*/ 2128630 h 3296478"/>
                  <a:gd name="connsiteX51" fmla="*/ 3495261 w 3718892"/>
                  <a:gd name="connsiteY51" fmla="*/ 2194891 h 3296478"/>
                  <a:gd name="connsiteX52" fmla="*/ 3528392 w 3718892"/>
                  <a:gd name="connsiteY52" fmla="*/ 2236304 h 3296478"/>
                  <a:gd name="connsiteX53" fmla="*/ 3528392 w 3718892"/>
                  <a:gd name="connsiteY53" fmla="*/ 2236304 h 3296478"/>
                  <a:gd name="connsiteX54" fmla="*/ 3445566 w 3718892"/>
                  <a:gd name="connsiteY54" fmla="*/ 2335696 h 3296478"/>
                  <a:gd name="connsiteX55" fmla="*/ 3495261 w 3718892"/>
                  <a:gd name="connsiteY55" fmla="*/ 2435087 h 3296478"/>
                  <a:gd name="connsiteX56" fmla="*/ 3594653 w 3718892"/>
                  <a:gd name="connsiteY56" fmla="*/ 2542761 h 3296478"/>
                  <a:gd name="connsiteX57" fmla="*/ 3594653 w 3718892"/>
                  <a:gd name="connsiteY57" fmla="*/ 2542761 h 3296478"/>
                  <a:gd name="connsiteX58" fmla="*/ 3669196 w 3718892"/>
                  <a:gd name="connsiteY58" fmla="*/ 2542761 h 3296478"/>
                  <a:gd name="connsiteX59" fmla="*/ 3718892 w 3718892"/>
                  <a:gd name="connsiteY59" fmla="*/ 2575891 h 3296478"/>
                  <a:gd name="connsiteX60" fmla="*/ 3702327 w 3718892"/>
                  <a:gd name="connsiteY60" fmla="*/ 2650435 h 3296478"/>
                  <a:gd name="connsiteX61" fmla="*/ 3677479 w 3718892"/>
                  <a:gd name="connsiteY61" fmla="*/ 2716696 h 3296478"/>
                  <a:gd name="connsiteX62" fmla="*/ 3694044 w 3718892"/>
                  <a:gd name="connsiteY62" fmla="*/ 2782956 h 3296478"/>
                  <a:gd name="connsiteX63" fmla="*/ 3694044 w 3718892"/>
                  <a:gd name="connsiteY63" fmla="*/ 2782956 h 3296478"/>
                  <a:gd name="connsiteX64" fmla="*/ 3619500 w 3718892"/>
                  <a:gd name="connsiteY64" fmla="*/ 2782956 h 3296478"/>
                  <a:gd name="connsiteX65" fmla="*/ 3619500 w 3718892"/>
                  <a:gd name="connsiteY65" fmla="*/ 2782956 h 3296478"/>
                  <a:gd name="connsiteX66" fmla="*/ 3602935 w 3718892"/>
                  <a:gd name="connsiteY66" fmla="*/ 2874065 h 3296478"/>
                  <a:gd name="connsiteX67" fmla="*/ 3602935 w 3718892"/>
                  <a:gd name="connsiteY67" fmla="*/ 2874065 h 3296478"/>
                  <a:gd name="connsiteX68" fmla="*/ 3528392 w 3718892"/>
                  <a:gd name="connsiteY68" fmla="*/ 2840935 h 3296478"/>
                  <a:gd name="connsiteX69" fmla="*/ 3453848 w 3718892"/>
                  <a:gd name="connsiteY69" fmla="*/ 2874065 h 3296478"/>
                  <a:gd name="connsiteX70" fmla="*/ 3470413 w 3718892"/>
                  <a:gd name="connsiteY70" fmla="*/ 2915478 h 3296478"/>
                  <a:gd name="connsiteX71" fmla="*/ 3511827 w 3718892"/>
                  <a:gd name="connsiteY71" fmla="*/ 2948609 h 3296478"/>
                  <a:gd name="connsiteX72" fmla="*/ 3511827 w 3718892"/>
                  <a:gd name="connsiteY72" fmla="*/ 2948609 h 3296478"/>
                  <a:gd name="connsiteX73" fmla="*/ 3503544 w 3718892"/>
                  <a:gd name="connsiteY73" fmla="*/ 3014869 h 3296478"/>
                  <a:gd name="connsiteX74" fmla="*/ 3462131 w 3718892"/>
                  <a:gd name="connsiteY74" fmla="*/ 3039717 h 3296478"/>
                  <a:gd name="connsiteX75" fmla="*/ 3486979 w 3718892"/>
                  <a:gd name="connsiteY75" fmla="*/ 3072848 h 3296478"/>
                  <a:gd name="connsiteX76" fmla="*/ 3486979 w 3718892"/>
                  <a:gd name="connsiteY76" fmla="*/ 3072848 h 3296478"/>
                  <a:gd name="connsiteX77" fmla="*/ 3412435 w 3718892"/>
                  <a:gd name="connsiteY77" fmla="*/ 3114261 h 3296478"/>
                  <a:gd name="connsiteX78" fmla="*/ 3453848 w 3718892"/>
                  <a:gd name="connsiteY78" fmla="*/ 3163956 h 3296478"/>
                  <a:gd name="connsiteX79" fmla="*/ 3453848 w 3718892"/>
                  <a:gd name="connsiteY79" fmla="*/ 3163956 h 3296478"/>
                  <a:gd name="connsiteX80" fmla="*/ 3453848 w 3718892"/>
                  <a:gd name="connsiteY80" fmla="*/ 3163956 h 3296478"/>
                  <a:gd name="connsiteX81" fmla="*/ 3429000 w 3718892"/>
                  <a:gd name="connsiteY81" fmla="*/ 3279913 h 3296478"/>
                  <a:gd name="connsiteX82" fmla="*/ 3321327 w 3718892"/>
                  <a:gd name="connsiteY82" fmla="*/ 3271630 h 3296478"/>
                  <a:gd name="connsiteX83" fmla="*/ 3255066 w 3718892"/>
                  <a:gd name="connsiteY83" fmla="*/ 3271630 h 3296478"/>
                  <a:gd name="connsiteX84" fmla="*/ 3163957 w 3718892"/>
                  <a:gd name="connsiteY84" fmla="*/ 3288196 h 3296478"/>
                  <a:gd name="connsiteX85" fmla="*/ 3064566 w 3718892"/>
                  <a:gd name="connsiteY85" fmla="*/ 3296478 h 3296478"/>
                  <a:gd name="connsiteX86" fmla="*/ 3064566 w 3718892"/>
                  <a:gd name="connsiteY86" fmla="*/ 3296478 h 3296478"/>
                  <a:gd name="connsiteX87" fmla="*/ 3155674 w 3718892"/>
                  <a:gd name="connsiteY87" fmla="*/ 3197087 h 3296478"/>
                  <a:gd name="connsiteX88" fmla="*/ 3230218 w 3718892"/>
                  <a:gd name="connsiteY88" fmla="*/ 3130826 h 3296478"/>
                  <a:gd name="connsiteX89" fmla="*/ 3263348 w 3718892"/>
                  <a:gd name="connsiteY89" fmla="*/ 3048000 h 3296478"/>
                  <a:gd name="connsiteX90" fmla="*/ 3180522 w 3718892"/>
                  <a:gd name="connsiteY90" fmla="*/ 2965174 h 3296478"/>
                  <a:gd name="connsiteX91" fmla="*/ 3130827 w 3718892"/>
                  <a:gd name="connsiteY91" fmla="*/ 2907196 h 3296478"/>
                  <a:gd name="connsiteX92" fmla="*/ 2990022 w 3718892"/>
                  <a:gd name="connsiteY92" fmla="*/ 2940326 h 3296478"/>
                  <a:gd name="connsiteX93" fmla="*/ 2269435 w 3718892"/>
                  <a:gd name="connsiteY93" fmla="*/ 2981739 h 3296478"/>
                  <a:gd name="connsiteX94" fmla="*/ 1673087 w 3718892"/>
                  <a:gd name="connsiteY94" fmla="*/ 2990022 h 3296478"/>
                  <a:gd name="connsiteX95" fmla="*/ 1159566 w 3718892"/>
                  <a:gd name="connsiteY95" fmla="*/ 3023152 h 3296478"/>
                  <a:gd name="connsiteX96" fmla="*/ 911087 w 3718892"/>
                  <a:gd name="connsiteY96" fmla="*/ 2998304 h 3296478"/>
                  <a:gd name="connsiteX97" fmla="*/ 596348 w 3718892"/>
                  <a:gd name="connsiteY97" fmla="*/ 3014869 h 3296478"/>
                  <a:gd name="connsiteX98" fmla="*/ 571500 w 3718892"/>
                  <a:gd name="connsiteY98" fmla="*/ 2898913 h 3296478"/>
                  <a:gd name="connsiteX99" fmla="*/ 571500 w 3718892"/>
                  <a:gd name="connsiteY99" fmla="*/ 2758109 h 3296478"/>
                  <a:gd name="connsiteX100" fmla="*/ 646044 w 3718892"/>
                  <a:gd name="connsiteY100" fmla="*/ 2675283 h 3296478"/>
                  <a:gd name="connsiteX101" fmla="*/ 646044 w 3718892"/>
                  <a:gd name="connsiteY101" fmla="*/ 2095500 h 3296478"/>
                  <a:gd name="connsiteX102" fmla="*/ 629479 w 3718892"/>
                  <a:gd name="connsiteY102" fmla="*/ 1209261 h 3296478"/>
                  <a:gd name="connsiteX103" fmla="*/ 629479 w 3718892"/>
                  <a:gd name="connsiteY103" fmla="*/ 1076739 h 3296478"/>
                  <a:gd name="connsiteX104" fmla="*/ 596348 w 3718892"/>
                  <a:gd name="connsiteY104" fmla="*/ 993913 h 3296478"/>
                  <a:gd name="connsiteX105" fmla="*/ 530087 w 3718892"/>
                  <a:gd name="connsiteY105" fmla="*/ 993913 h 3296478"/>
                  <a:gd name="connsiteX106" fmla="*/ 455544 w 3718892"/>
                  <a:gd name="connsiteY106" fmla="*/ 935935 h 3296478"/>
                  <a:gd name="connsiteX107" fmla="*/ 405848 w 3718892"/>
                  <a:gd name="connsiteY107" fmla="*/ 844826 h 3296478"/>
                  <a:gd name="connsiteX108" fmla="*/ 381000 w 3718892"/>
                  <a:gd name="connsiteY108" fmla="*/ 803413 h 3296478"/>
                  <a:gd name="connsiteX109" fmla="*/ 372718 w 3718892"/>
                  <a:gd name="connsiteY109" fmla="*/ 762000 h 3296478"/>
                  <a:gd name="connsiteX110" fmla="*/ 438979 w 3718892"/>
                  <a:gd name="connsiteY110" fmla="*/ 654326 h 3296478"/>
                  <a:gd name="connsiteX111" fmla="*/ 438979 w 3718892"/>
                  <a:gd name="connsiteY111" fmla="*/ 513522 h 3296478"/>
                  <a:gd name="connsiteX112" fmla="*/ 389283 w 3718892"/>
                  <a:gd name="connsiteY112" fmla="*/ 463826 h 3296478"/>
                  <a:gd name="connsiteX113" fmla="*/ 289892 w 3718892"/>
                  <a:gd name="connsiteY113" fmla="*/ 455543 h 3296478"/>
                  <a:gd name="connsiteX114" fmla="*/ 281609 w 3718892"/>
                  <a:gd name="connsiteY114" fmla="*/ 480391 h 3296478"/>
                  <a:gd name="connsiteX115" fmla="*/ 223631 w 3718892"/>
                  <a:gd name="connsiteY115" fmla="*/ 438978 h 3296478"/>
                  <a:gd name="connsiteX116" fmla="*/ 157370 w 3718892"/>
                  <a:gd name="connsiteY116" fmla="*/ 372717 h 3296478"/>
                  <a:gd name="connsiteX117" fmla="*/ 149087 w 3718892"/>
                  <a:gd name="connsiteY117" fmla="*/ 314739 h 3296478"/>
                  <a:gd name="connsiteX118" fmla="*/ 115957 w 3718892"/>
                  <a:gd name="connsiteY118" fmla="*/ 231913 h 3296478"/>
                  <a:gd name="connsiteX119" fmla="*/ 66261 w 3718892"/>
                  <a:gd name="connsiteY119" fmla="*/ 190500 h 3296478"/>
                  <a:gd name="connsiteX120" fmla="*/ 33131 w 3718892"/>
                  <a:gd name="connsiteY120" fmla="*/ 124239 h 3296478"/>
                  <a:gd name="connsiteX121" fmla="*/ 0 w 3718892"/>
                  <a:gd name="connsiteY121" fmla="*/ 49696 h 3296478"/>
                  <a:gd name="connsiteX0" fmla="*/ 0 w 3718892"/>
                  <a:gd name="connsiteY0" fmla="*/ 49696 h 3296478"/>
                  <a:gd name="connsiteX1" fmla="*/ 886240 w 3718892"/>
                  <a:gd name="connsiteY1" fmla="*/ 82826 h 3296478"/>
                  <a:gd name="connsiteX2" fmla="*/ 1358348 w 3718892"/>
                  <a:gd name="connsiteY2" fmla="*/ 57978 h 3296478"/>
                  <a:gd name="connsiteX3" fmla="*/ 1573696 w 3718892"/>
                  <a:gd name="connsiteY3" fmla="*/ 49696 h 3296478"/>
                  <a:gd name="connsiteX4" fmla="*/ 1780761 w 3718892"/>
                  <a:gd name="connsiteY4" fmla="*/ 16566 h 3296478"/>
                  <a:gd name="connsiteX5" fmla="*/ 1979544 w 3718892"/>
                  <a:gd name="connsiteY5" fmla="*/ 8283 h 3296478"/>
                  <a:gd name="connsiteX6" fmla="*/ 2087218 w 3718892"/>
                  <a:gd name="connsiteY6" fmla="*/ 0 h 3296478"/>
                  <a:gd name="connsiteX7" fmla="*/ 2219740 w 3718892"/>
                  <a:gd name="connsiteY7" fmla="*/ 132522 h 3296478"/>
                  <a:gd name="connsiteX8" fmla="*/ 2219740 w 3718892"/>
                  <a:gd name="connsiteY8" fmla="*/ 132522 h 3296478"/>
                  <a:gd name="connsiteX9" fmla="*/ 2244587 w 3718892"/>
                  <a:gd name="connsiteY9" fmla="*/ 182217 h 3296478"/>
                  <a:gd name="connsiteX10" fmla="*/ 2211457 w 3718892"/>
                  <a:gd name="connsiteY10" fmla="*/ 223630 h 3296478"/>
                  <a:gd name="connsiteX11" fmla="*/ 2219740 w 3718892"/>
                  <a:gd name="connsiteY11" fmla="*/ 323022 h 3296478"/>
                  <a:gd name="connsiteX12" fmla="*/ 2236305 w 3718892"/>
                  <a:gd name="connsiteY12" fmla="*/ 397565 h 3296478"/>
                  <a:gd name="connsiteX13" fmla="*/ 2236305 w 3718892"/>
                  <a:gd name="connsiteY13" fmla="*/ 397565 h 3296478"/>
                  <a:gd name="connsiteX14" fmla="*/ 2277718 w 3718892"/>
                  <a:gd name="connsiteY14" fmla="*/ 513522 h 3296478"/>
                  <a:gd name="connsiteX15" fmla="*/ 2286000 w 3718892"/>
                  <a:gd name="connsiteY15" fmla="*/ 571500 h 3296478"/>
                  <a:gd name="connsiteX16" fmla="*/ 2302566 w 3718892"/>
                  <a:gd name="connsiteY16" fmla="*/ 596348 h 3296478"/>
                  <a:gd name="connsiteX17" fmla="*/ 2327413 w 3718892"/>
                  <a:gd name="connsiteY17" fmla="*/ 621196 h 3296478"/>
                  <a:gd name="connsiteX18" fmla="*/ 2327413 w 3718892"/>
                  <a:gd name="connsiteY18" fmla="*/ 662609 h 3296478"/>
                  <a:gd name="connsiteX19" fmla="*/ 2501348 w 3718892"/>
                  <a:gd name="connsiteY19" fmla="*/ 795130 h 3296478"/>
                  <a:gd name="connsiteX20" fmla="*/ 2575892 w 3718892"/>
                  <a:gd name="connsiteY20" fmla="*/ 869674 h 3296478"/>
                  <a:gd name="connsiteX21" fmla="*/ 2675283 w 3718892"/>
                  <a:gd name="connsiteY21" fmla="*/ 927652 h 3296478"/>
                  <a:gd name="connsiteX22" fmla="*/ 2716696 w 3718892"/>
                  <a:gd name="connsiteY22" fmla="*/ 1002196 h 3296478"/>
                  <a:gd name="connsiteX23" fmla="*/ 2683566 w 3718892"/>
                  <a:gd name="connsiteY23" fmla="*/ 1060174 h 3296478"/>
                  <a:gd name="connsiteX24" fmla="*/ 2733261 w 3718892"/>
                  <a:gd name="connsiteY24" fmla="*/ 1151283 h 3296478"/>
                  <a:gd name="connsiteX25" fmla="*/ 2766392 w 3718892"/>
                  <a:gd name="connsiteY25" fmla="*/ 1225826 h 3296478"/>
                  <a:gd name="connsiteX26" fmla="*/ 2824370 w 3718892"/>
                  <a:gd name="connsiteY26" fmla="*/ 1250674 h 3296478"/>
                  <a:gd name="connsiteX27" fmla="*/ 2865783 w 3718892"/>
                  <a:gd name="connsiteY27" fmla="*/ 1192696 h 3296478"/>
                  <a:gd name="connsiteX28" fmla="*/ 2890631 w 3718892"/>
                  <a:gd name="connsiteY28" fmla="*/ 1151283 h 3296478"/>
                  <a:gd name="connsiteX29" fmla="*/ 2948609 w 3718892"/>
                  <a:gd name="connsiteY29" fmla="*/ 1192696 h 3296478"/>
                  <a:gd name="connsiteX30" fmla="*/ 2990022 w 3718892"/>
                  <a:gd name="connsiteY30" fmla="*/ 1217543 h 3296478"/>
                  <a:gd name="connsiteX31" fmla="*/ 3064566 w 3718892"/>
                  <a:gd name="connsiteY31" fmla="*/ 1242391 h 3296478"/>
                  <a:gd name="connsiteX32" fmla="*/ 3023153 w 3718892"/>
                  <a:gd name="connsiteY32" fmla="*/ 1267239 h 3296478"/>
                  <a:gd name="connsiteX33" fmla="*/ 2998305 w 3718892"/>
                  <a:gd name="connsiteY33" fmla="*/ 1325217 h 3296478"/>
                  <a:gd name="connsiteX34" fmla="*/ 3023153 w 3718892"/>
                  <a:gd name="connsiteY34" fmla="*/ 1374913 h 3296478"/>
                  <a:gd name="connsiteX35" fmla="*/ 2990022 w 3718892"/>
                  <a:gd name="connsiteY35" fmla="*/ 1432891 h 3296478"/>
                  <a:gd name="connsiteX36" fmla="*/ 2965174 w 3718892"/>
                  <a:gd name="connsiteY36" fmla="*/ 1540565 h 3296478"/>
                  <a:gd name="connsiteX37" fmla="*/ 2923761 w 3718892"/>
                  <a:gd name="connsiteY37" fmla="*/ 1606826 h 3296478"/>
                  <a:gd name="connsiteX38" fmla="*/ 2932044 w 3718892"/>
                  <a:gd name="connsiteY38" fmla="*/ 1697935 h 3296478"/>
                  <a:gd name="connsiteX39" fmla="*/ 2981740 w 3718892"/>
                  <a:gd name="connsiteY39" fmla="*/ 1747630 h 3296478"/>
                  <a:gd name="connsiteX40" fmla="*/ 3081131 w 3718892"/>
                  <a:gd name="connsiteY40" fmla="*/ 1822174 h 3296478"/>
                  <a:gd name="connsiteX41" fmla="*/ 3147392 w 3718892"/>
                  <a:gd name="connsiteY41" fmla="*/ 1855304 h 3296478"/>
                  <a:gd name="connsiteX42" fmla="*/ 3147392 w 3718892"/>
                  <a:gd name="connsiteY42" fmla="*/ 1855304 h 3296478"/>
                  <a:gd name="connsiteX43" fmla="*/ 3213653 w 3718892"/>
                  <a:gd name="connsiteY43" fmla="*/ 1962978 h 3296478"/>
                  <a:gd name="connsiteX44" fmla="*/ 3279913 w 3718892"/>
                  <a:gd name="connsiteY44" fmla="*/ 1946413 h 3296478"/>
                  <a:gd name="connsiteX45" fmla="*/ 3337892 w 3718892"/>
                  <a:gd name="connsiteY45" fmla="*/ 1971261 h 3296478"/>
                  <a:gd name="connsiteX46" fmla="*/ 3412435 w 3718892"/>
                  <a:gd name="connsiteY46" fmla="*/ 2062369 h 3296478"/>
                  <a:gd name="connsiteX47" fmla="*/ 3412435 w 3718892"/>
                  <a:gd name="connsiteY47" fmla="*/ 2062369 h 3296478"/>
                  <a:gd name="connsiteX48" fmla="*/ 3462131 w 3718892"/>
                  <a:gd name="connsiteY48" fmla="*/ 2062369 h 3296478"/>
                  <a:gd name="connsiteX49" fmla="*/ 3462131 w 3718892"/>
                  <a:gd name="connsiteY49" fmla="*/ 2062369 h 3296478"/>
                  <a:gd name="connsiteX50" fmla="*/ 3453848 w 3718892"/>
                  <a:gd name="connsiteY50" fmla="*/ 2128630 h 3296478"/>
                  <a:gd name="connsiteX51" fmla="*/ 3495261 w 3718892"/>
                  <a:gd name="connsiteY51" fmla="*/ 2194891 h 3296478"/>
                  <a:gd name="connsiteX52" fmla="*/ 3528392 w 3718892"/>
                  <a:gd name="connsiteY52" fmla="*/ 2236304 h 3296478"/>
                  <a:gd name="connsiteX53" fmla="*/ 3528392 w 3718892"/>
                  <a:gd name="connsiteY53" fmla="*/ 2236304 h 3296478"/>
                  <a:gd name="connsiteX54" fmla="*/ 3445566 w 3718892"/>
                  <a:gd name="connsiteY54" fmla="*/ 2335696 h 3296478"/>
                  <a:gd name="connsiteX55" fmla="*/ 3495261 w 3718892"/>
                  <a:gd name="connsiteY55" fmla="*/ 2435087 h 3296478"/>
                  <a:gd name="connsiteX56" fmla="*/ 3594653 w 3718892"/>
                  <a:gd name="connsiteY56" fmla="*/ 2542761 h 3296478"/>
                  <a:gd name="connsiteX57" fmla="*/ 3594653 w 3718892"/>
                  <a:gd name="connsiteY57" fmla="*/ 2542761 h 3296478"/>
                  <a:gd name="connsiteX58" fmla="*/ 3669196 w 3718892"/>
                  <a:gd name="connsiteY58" fmla="*/ 2542761 h 3296478"/>
                  <a:gd name="connsiteX59" fmla="*/ 3718892 w 3718892"/>
                  <a:gd name="connsiteY59" fmla="*/ 2575891 h 3296478"/>
                  <a:gd name="connsiteX60" fmla="*/ 3702327 w 3718892"/>
                  <a:gd name="connsiteY60" fmla="*/ 2650435 h 3296478"/>
                  <a:gd name="connsiteX61" fmla="*/ 3677479 w 3718892"/>
                  <a:gd name="connsiteY61" fmla="*/ 2716696 h 3296478"/>
                  <a:gd name="connsiteX62" fmla="*/ 3694044 w 3718892"/>
                  <a:gd name="connsiteY62" fmla="*/ 2782956 h 3296478"/>
                  <a:gd name="connsiteX63" fmla="*/ 3694044 w 3718892"/>
                  <a:gd name="connsiteY63" fmla="*/ 2782956 h 3296478"/>
                  <a:gd name="connsiteX64" fmla="*/ 3619500 w 3718892"/>
                  <a:gd name="connsiteY64" fmla="*/ 2782956 h 3296478"/>
                  <a:gd name="connsiteX65" fmla="*/ 3619500 w 3718892"/>
                  <a:gd name="connsiteY65" fmla="*/ 2782956 h 3296478"/>
                  <a:gd name="connsiteX66" fmla="*/ 3602935 w 3718892"/>
                  <a:gd name="connsiteY66" fmla="*/ 2874065 h 3296478"/>
                  <a:gd name="connsiteX67" fmla="*/ 3602935 w 3718892"/>
                  <a:gd name="connsiteY67" fmla="*/ 2874065 h 3296478"/>
                  <a:gd name="connsiteX68" fmla="*/ 3528392 w 3718892"/>
                  <a:gd name="connsiteY68" fmla="*/ 2840935 h 3296478"/>
                  <a:gd name="connsiteX69" fmla="*/ 3453848 w 3718892"/>
                  <a:gd name="connsiteY69" fmla="*/ 2874065 h 3296478"/>
                  <a:gd name="connsiteX70" fmla="*/ 3470413 w 3718892"/>
                  <a:gd name="connsiteY70" fmla="*/ 2915478 h 3296478"/>
                  <a:gd name="connsiteX71" fmla="*/ 3511827 w 3718892"/>
                  <a:gd name="connsiteY71" fmla="*/ 2948609 h 3296478"/>
                  <a:gd name="connsiteX72" fmla="*/ 3511827 w 3718892"/>
                  <a:gd name="connsiteY72" fmla="*/ 2948609 h 3296478"/>
                  <a:gd name="connsiteX73" fmla="*/ 3503544 w 3718892"/>
                  <a:gd name="connsiteY73" fmla="*/ 3014869 h 3296478"/>
                  <a:gd name="connsiteX74" fmla="*/ 3462131 w 3718892"/>
                  <a:gd name="connsiteY74" fmla="*/ 3039717 h 3296478"/>
                  <a:gd name="connsiteX75" fmla="*/ 3486979 w 3718892"/>
                  <a:gd name="connsiteY75" fmla="*/ 3072848 h 3296478"/>
                  <a:gd name="connsiteX76" fmla="*/ 3486979 w 3718892"/>
                  <a:gd name="connsiteY76" fmla="*/ 3072848 h 3296478"/>
                  <a:gd name="connsiteX77" fmla="*/ 3412435 w 3718892"/>
                  <a:gd name="connsiteY77" fmla="*/ 3114261 h 3296478"/>
                  <a:gd name="connsiteX78" fmla="*/ 3453848 w 3718892"/>
                  <a:gd name="connsiteY78" fmla="*/ 3163956 h 3296478"/>
                  <a:gd name="connsiteX79" fmla="*/ 3453848 w 3718892"/>
                  <a:gd name="connsiteY79" fmla="*/ 3163956 h 3296478"/>
                  <a:gd name="connsiteX80" fmla="*/ 3453848 w 3718892"/>
                  <a:gd name="connsiteY80" fmla="*/ 3163956 h 3296478"/>
                  <a:gd name="connsiteX81" fmla="*/ 3429000 w 3718892"/>
                  <a:gd name="connsiteY81" fmla="*/ 3279913 h 3296478"/>
                  <a:gd name="connsiteX82" fmla="*/ 3321327 w 3718892"/>
                  <a:gd name="connsiteY82" fmla="*/ 3271630 h 3296478"/>
                  <a:gd name="connsiteX83" fmla="*/ 3255066 w 3718892"/>
                  <a:gd name="connsiteY83" fmla="*/ 3271630 h 3296478"/>
                  <a:gd name="connsiteX84" fmla="*/ 3163957 w 3718892"/>
                  <a:gd name="connsiteY84" fmla="*/ 3288196 h 3296478"/>
                  <a:gd name="connsiteX85" fmla="*/ 3064566 w 3718892"/>
                  <a:gd name="connsiteY85" fmla="*/ 3296478 h 3296478"/>
                  <a:gd name="connsiteX86" fmla="*/ 3064566 w 3718892"/>
                  <a:gd name="connsiteY86" fmla="*/ 3296478 h 3296478"/>
                  <a:gd name="connsiteX87" fmla="*/ 3155674 w 3718892"/>
                  <a:gd name="connsiteY87" fmla="*/ 3197087 h 3296478"/>
                  <a:gd name="connsiteX88" fmla="*/ 3230218 w 3718892"/>
                  <a:gd name="connsiteY88" fmla="*/ 3130826 h 3296478"/>
                  <a:gd name="connsiteX89" fmla="*/ 3263348 w 3718892"/>
                  <a:gd name="connsiteY89" fmla="*/ 3048000 h 3296478"/>
                  <a:gd name="connsiteX90" fmla="*/ 3180522 w 3718892"/>
                  <a:gd name="connsiteY90" fmla="*/ 2965174 h 3296478"/>
                  <a:gd name="connsiteX91" fmla="*/ 3130827 w 3718892"/>
                  <a:gd name="connsiteY91" fmla="*/ 2907196 h 3296478"/>
                  <a:gd name="connsiteX92" fmla="*/ 2990022 w 3718892"/>
                  <a:gd name="connsiteY92" fmla="*/ 2940326 h 3296478"/>
                  <a:gd name="connsiteX93" fmla="*/ 2269435 w 3718892"/>
                  <a:gd name="connsiteY93" fmla="*/ 2981739 h 3296478"/>
                  <a:gd name="connsiteX94" fmla="*/ 1673087 w 3718892"/>
                  <a:gd name="connsiteY94" fmla="*/ 2990022 h 3296478"/>
                  <a:gd name="connsiteX95" fmla="*/ 1159566 w 3718892"/>
                  <a:gd name="connsiteY95" fmla="*/ 3023152 h 3296478"/>
                  <a:gd name="connsiteX96" fmla="*/ 886239 w 3718892"/>
                  <a:gd name="connsiteY96" fmla="*/ 3023152 h 3296478"/>
                  <a:gd name="connsiteX97" fmla="*/ 596348 w 3718892"/>
                  <a:gd name="connsiteY97" fmla="*/ 3014869 h 3296478"/>
                  <a:gd name="connsiteX98" fmla="*/ 571500 w 3718892"/>
                  <a:gd name="connsiteY98" fmla="*/ 2898913 h 3296478"/>
                  <a:gd name="connsiteX99" fmla="*/ 571500 w 3718892"/>
                  <a:gd name="connsiteY99" fmla="*/ 2758109 h 3296478"/>
                  <a:gd name="connsiteX100" fmla="*/ 646044 w 3718892"/>
                  <a:gd name="connsiteY100" fmla="*/ 2675283 h 3296478"/>
                  <a:gd name="connsiteX101" fmla="*/ 646044 w 3718892"/>
                  <a:gd name="connsiteY101" fmla="*/ 2095500 h 3296478"/>
                  <a:gd name="connsiteX102" fmla="*/ 629479 w 3718892"/>
                  <a:gd name="connsiteY102" fmla="*/ 1209261 h 3296478"/>
                  <a:gd name="connsiteX103" fmla="*/ 629479 w 3718892"/>
                  <a:gd name="connsiteY103" fmla="*/ 1076739 h 3296478"/>
                  <a:gd name="connsiteX104" fmla="*/ 596348 w 3718892"/>
                  <a:gd name="connsiteY104" fmla="*/ 993913 h 3296478"/>
                  <a:gd name="connsiteX105" fmla="*/ 530087 w 3718892"/>
                  <a:gd name="connsiteY105" fmla="*/ 993913 h 3296478"/>
                  <a:gd name="connsiteX106" fmla="*/ 455544 w 3718892"/>
                  <a:gd name="connsiteY106" fmla="*/ 935935 h 3296478"/>
                  <a:gd name="connsiteX107" fmla="*/ 405848 w 3718892"/>
                  <a:gd name="connsiteY107" fmla="*/ 844826 h 3296478"/>
                  <a:gd name="connsiteX108" fmla="*/ 381000 w 3718892"/>
                  <a:gd name="connsiteY108" fmla="*/ 803413 h 3296478"/>
                  <a:gd name="connsiteX109" fmla="*/ 372718 w 3718892"/>
                  <a:gd name="connsiteY109" fmla="*/ 762000 h 3296478"/>
                  <a:gd name="connsiteX110" fmla="*/ 438979 w 3718892"/>
                  <a:gd name="connsiteY110" fmla="*/ 654326 h 3296478"/>
                  <a:gd name="connsiteX111" fmla="*/ 438979 w 3718892"/>
                  <a:gd name="connsiteY111" fmla="*/ 513522 h 3296478"/>
                  <a:gd name="connsiteX112" fmla="*/ 389283 w 3718892"/>
                  <a:gd name="connsiteY112" fmla="*/ 463826 h 3296478"/>
                  <a:gd name="connsiteX113" fmla="*/ 289892 w 3718892"/>
                  <a:gd name="connsiteY113" fmla="*/ 455543 h 3296478"/>
                  <a:gd name="connsiteX114" fmla="*/ 281609 w 3718892"/>
                  <a:gd name="connsiteY114" fmla="*/ 480391 h 3296478"/>
                  <a:gd name="connsiteX115" fmla="*/ 223631 w 3718892"/>
                  <a:gd name="connsiteY115" fmla="*/ 438978 h 3296478"/>
                  <a:gd name="connsiteX116" fmla="*/ 157370 w 3718892"/>
                  <a:gd name="connsiteY116" fmla="*/ 372717 h 3296478"/>
                  <a:gd name="connsiteX117" fmla="*/ 149087 w 3718892"/>
                  <a:gd name="connsiteY117" fmla="*/ 314739 h 3296478"/>
                  <a:gd name="connsiteX118" fmla="*/ 115957 w 3718892"/>
                  <a:gd name="connsiteY118" fmla="*/ 231913 h 3296478"/>
                  <a:gd name="connsiteX119" fmla="*/ 66261 w 3718892"/>
                  <a:gd name="connsiteY119" fmla="*/ 190500 h 3296478"/>
                  <a:gd name="connsiteX120" fmla="*/ 33131 w 3718892"/>
                  <a:gd name="connsiteY120" fmla="*/ 124239 h 3296478"/>
                  <a:gd name="connsiteX121" fmla="*/ 0 w 3718892"/>
                  <a:gd name="connsiteY121" fmla="*/ 49696 h 3296478"/>
                  <a:gd name="connsiteX0" fmla="*/ 0 w 3718892"/>
                  <a:gd name="connsiteY0" fmla="*/ 49696 h 3296478"/>
                  <a:gd name="connsiteX1" fmla="*/ 886240 w 3718892"/>
                  <a:gd name="connsiteY1" fmla="*/ 82826 h 3296478"/>
                  <a:gd name="connsiteX2" fmla="*/ 1358348 w 3718892"/>
                  <a:gd name="connsiteY2" fmla="*/ 57978 h 3296478"/>
                  <a:gd name="connsiteX3" fmla="*/ 1573696 w 3718892"/>
                  <a:gd name="connsiteY3" fmla="*/ 49696 h 3296478"/>
                  <a:gd name="connsiteX4" fmla="*/ 1780761 w 3718892"/>
                  <a:gd name="connsiteY4" fmla="*/ 16566 h 3296478"/>
                  <a:gd name="connsiteX5" fmla="*/ 1979544 w 3718892"/>
                  <a:gd name="connsiteY5" fmla="*/ 8283 h 3296478"/>
                  <a:gd name="connsiteX6" fmla="*/ 2087218 w 3718892"/>
                  <a:gd name="connsiteY6" fmla="*/ 0 h 3296478"/>
                  <a:gd name="connsiteX7" fmla="*/ 2219740 w 3718892"/>
                  <a:gd name="connsiteY7" fmla="*/ 132522 h 3296478"/>
                  <a:gd name="connsiteX8" fmla="*/ 2219740 w 3718892"/>
                  <a:gd name="connsiteY8" fmla="*/ 132522 h 3296478"/>
                  <a:gd name="connsiteX9" fmla="*/ 2244587 w 3718892"/>
                  <a:gd name="connsiteY9" fmla="*/ 182217 h 3296478"/>
                  <a:gd name="connsiteX10" fmla="*/ 2211457 w 3718892"/>
                  <a:gd name="connsiteY10" fmla="*/ 223630 h 3296478"/>
                  <a:gd name="connsiteX11" fmla="*/ 2219740 w 3718892"/>
                  <a:gd name="connsiteY11" fmla="*/ 323022 h 3296478"/>
                  <a:gd name="connsiteX12" fmla="*/ 2236305 w 3718892"/>
                  <a:gd name="connsiteY12" fmla="*/ 397565 h 3296478"/>
                  <a:gd name="connsiteX13" fmla="*/ 2236305 w 3718892"/>
                  <a:gd name="connsiteY13" fmla="*/ 397565 h 3296478"/>
                  <a:gd name="connsiteX14" fmla="*/ 2277718 w 3718892"/>
                  <a:gd name="connsiteY14" fmla="*/ 513522 h 3296478"/>
                  <a:gd name="connsiteX15" fmla="*/ 2286000 w 3718892"/>
                  <a:gd name="connsiteY15" fmla="*/ 571500 h 3296478"/>
                  <a:gd name="connsiteX16" fmla="*/ 2302566 w 3718892"/>
                  <a:gd name="connsiteY16" fmla="*/ 596348 h 3296478"/>
                  <a:gd name="connsiteX17" fmla="*/ 2327413 w 3718892"/>
                  <a:gd name="connsiteY17" fmla="*/ 621196 h 3296478"/>
                  <a:gd name="connsiteX18" fmla="*/ 2327413 w 3718892"/>
                  <a:gd name="connsiteY18" fmla="*/ 662609 h 3296478"/>
                  <a:gd name="connsiteX19" fmla="*/ 2501348 w 3718892"/>
                  <a:gd name="connsiteY19" fmla="*/ 795130 h 3296478"/>
                  <a:gd name="connsiteX20" fmla="*/ 2575892 w 3718892"/>
                  <a:gd name="connsiteY20" fmla="*/ 869674 h 3296478"/>
                  <a:gd name="connsiteX21" fmla="*/ 2675283 w 3718892"/>
                  <a:gd name="connsiteY21" fmla="*/ 927652 h 3296478"/>
                  <a:gd name="connsiteX22" fmla="*/ 2716696 w 3718892"/>
                  <a:gd name="connsiteY22" fmla="*/ 1002196 h 3296478"/>
                  <a:gd name="connsiteX23" fmla="*/ 2683566 w 3718892"/>
                  <a:gd name="connsiteY23" fmla="*/ 1060174 h 3296478"/>
                  <a:gd name="connsiteX24" fmla="*/ 2733261 w 3718892"/>
                  <a:gd name="connsiteY24" fmla="*/ 1151283 h 3296478"/>
                  <a:gd name="connsiteX25" fmla="*/ 2766392 w 3718892"/>
                  <a:gd name="connsiteY25" fmla="*/ 1225826 h 3296478"/>
                  <a:gd name="connsiteX26" fmla="*/ 2824370 w 3718892"/>
                  <a:gd name="connsiteY26" fmla="*/ 1250674 h 3296478"/>
                  <a:gd name="connsiteX27" fmla="*/ 2865783 w 3718892"/>
                  <a:gd name="connsiteY27" fmla="*/ 1192696 h 3296478"/>
                  <a:gd name="connsiteX28" fmla="*/ 2890631 w 3718892"/>
                  <a:gd name="connsiteY28" fmla="*/ 1151283 h 3296478"/>
                  <a:gd name="connsiteX29" fmla="*/ 2948609 w 3718892"/>
                  <a:gd name="connsiteY29" fmla="*/ 1192696 h 3296478"/>
                  <a:gd name="connsiteX30" fmla="*/ 2990022 w 3718892"/>
                  <a:gd name="connsiteY30" fmla="*/ 1217543 h 3296478"/>
                  <a:gd name="connsiteX31" fmla="*/ 3064566 w 3718892"/>
                  <a:gd name="connsiteY31" fmla="*/ 1242391 h 3296478"/>
                  <a:gd name="connsiteX32" fmla="*/ 3023153 w 3718892"/>
                  <a:gd name="connsiteY32" fmla="*/ 1267239 h 3296478"/>
                  <a:gd name="connsiteX33" fmla="*/ 2998305 w 3718892"/>
                  <a:gd name="connsiteY33" fmla="*/ 1325217 h 3296478"/>
                  <a:gd name="connsiteX34" fmla="*/ 3023153 w 3718892"/>
                  <a:gd name="connsiteY34" fmla="*/ 1374913 h 3296478"/>
                  <a:gd name="connsiteX35" fmla="*/ 2990022 w 3718892"/>
                  <a:gd name="connsiteY35" fmla="*/ 1432891 h 3296478"/>
                  <a:gd name="connsiteX36" fmla="*/ 2965174 w 3718892"/>
                  <a:gd name="connsiteY36" fmla="*/ 1540565 h 3296478"/>
                  <a:gd name="connsiteX37" fmla="*/ 2923761 w 3718892"/>
                  <a:gd name="connsiteY37" fmla="*/ 1606826 h 3296478"/>
                  <a:gd name="connsiteX38" fmla="*/ 2932044 w 3718892"/>
                  <a:gd name="connsiteY38" fmla="*/ 1697935 h 3296478"/>
                  <a:gd name="connsiteX39" fmla="*/ 2981740 w 3718892"/>
                  <a:gd name="connsiteY39" fmla="*/ 1747630 h 3296478"/>
                  <a:gd name="connsiteX40" fmla="*/ 3081131 w 3718892"/>
                  <a:gd name="connsiteY40" fmla="*/ 1822174 h 3296478"/>
                  <a:gd name="connsiteX41" fmla="*/ 3147392 w 3718892"/>
                  <a:gd name="connsiteY41" fmla="*/ 1855304 h 3296478"/>
                  <a:gd name="connsiteX42" fmla="*/ 3147392 w 3718892"/>
                  <a:gd name="connsiteY42" fmla="*/ 1855304 h 3296478"/>
                  <a:gd name="connsiteX43" fmla="*/ 3213653 w 3718892"/>
                  <a:gd name="connsiteY43" fmla="*/ 1962978 h 3296478"/>
                  <a:gd name="connsiteX44" fmla="*/ 3279913 w 3718892"/>
                  <a:gd name="connsiteY44" fmla="*/ 1946413 h 3296478"/>
                  <a:gd name="connsiteX45" fmla="*/ 3337892 w 3718892"/>
                  <a:gd name="connsiteY45" fmla="*/ 1971261 h 3296478"/>
                  <a:gd name="connsiteX46" fmla="*/ 3412435 w 3718892"/>
                  <a:gd name="connsiteY46" fmla="*/ 2062369 h 3296478"/>
                  <a:gd name="connsiteX47" fmla="*/ 3412435 w 3718892"/>
                  <a:gd name="connsiteY47" fmla="*/ 2062369 h 3296478"/>
                  <a:gd name="connsiteX48" fmla="*/ 3462131 w 3718892"/>
                  <a:gd name="connsiteY48" fmla="*/ 2062369 h 3296478"/>
                  <a:gd name="connsiteX49" fmla="*/ 3462131 w 3718892"/>
                  <a:gd name="connsiteY49" fmla="*/ 2062369 h 3296478"/>
                  <a:gd name="connsiteX50" fmla="*/ 3453848 w 3718892"/>
                  <a:gd name="connsiteY50" fmla="*/ 2128630 h 3296478"/>
                  <a:gd name="connsiteX51" fmla="*/ 3495261 w 3718892"/>
                  <a:gd name="connsiteY51" fmla="*/ 2194891 h 3296478"/>
                  <a:gd name="connsiteX52" fmla="*/ 3528392 w 3718892"/>
                  <a:gd name="connsiteY52" fmla="*/ 2236304 h 3296478"/>
                  <a:gd name="connsiteX53" fmla="*/ 3528392 w 3718892"/>
                  <a:gd name="connsiteY53" fmla="*/ 2236304 h 3296478"/>
                  <a:gd name="connsiteX54" fmla="*/ 3445566 w 3718892"/>
                  <a:gd name="connsiteY54" fmla="*/ 2335696 h 3296478"/>
                  <a:gd name="connsiteX55" fmla="*/ 3520109 w 3718892"/>
                  <a:gd name="connsiteY55" fmla="*/ 2435087 h 3296478"/>
                  <a:gd name="connsiteX56" fmla="*/ 3594653 w 3718892"/>
                  <a:gd name="connsiteY56" fmla="*/ 2542761 h 3296478"/>
                  <a:gd name="connsiteX57" fmla="*/ 3594653 w 3718892"/>
                  <a:gd name="connsiteY57" fmla="*/ 2542761 h 3296478"/>
                  <a:gd name="connsiteX58" fmla="*/ 3669196 w 3718892"/>
                  <a:gd name="connsiteY58" fmla="*/ 2542761 h 3296478"/>
                  <a:gd name="connsiteX59" fmla="*/ 3718892 w 3718892"/>
                  <a:gd name="connsiteY59" fmla="*/ 2575891 h 3296478"/>
                  <a:gd name="connsiteX60" fmla="*/ 3702327 w 3718892"/>
                  <a:gd name="connsiteY60" fmla="*/ 2650435 h 3296478"/>
                  <a:gd name="connsiteX61" fmla="*/ 3677479 w 3718892"/>
                  <a:gd name="connsiteY61" fmla="*/ 2716696 h 3296478"/>
                  <a:gd name="connsiteX62" fmla="*/ 3694044 w 3718892"/>
                  <a:gd name="connsiteY62" fmla="*/ 2782956 h 3296478"/>
                  <a:gd name="connsiteX63" fmla="*/ 3694044 w 3718892"/>
                  <a:gd name="connsiteY63" fmla="*/ 2782956 h 3296478"/>
                  <a:gd name="connsiteX64" fmla="*/ 3619500 w 3718892"/>
                  <a:gd name="connsiteY64" fmla="*/ 2782956 h 3296478"/>
                  <a:gd name="connsiteX65" fmla="*/ 3619500 w 3718892"/>
                  <a:gd name="connsiteY65" fmla="*/ 2782956 h 3296478"/>
                  <a:gd name="connsiteX66" fmla="*/ 3602935 w 3718892"/>
                  <a:gd name="connsiteY66" fmla="*/ 2874065 h 3296478"/>
                  <a:gd name="connsiteX67" fmla="*/ 3602935 w 3718892"/>
                  <a:gd name="connsiteY67" fmla="*/ 2874065 h 3296478"/>
                  <a:gd name="connsiteX68" fmla="*/ 3528392 w 3718892"/>
                  <a:gd name="connsiteY68" fmla="*/ 2840935 h 3296478"/>
                  <a:gd name="connsiteX69" fmla="*/ 3453848 w 3718892"/>
                  <a:gd name="connsiteY69" fmla="*/ 2874065 h 3296478"/>
                  <a:gd name="connsiteX70" fmla="*/ 3470413 w 3718892"/>
                  <a:gd name="connsiteY70" fmla="*/ 2915478 h 3296478"/>
                  <a:gd name="connsiteX71" fmla="*/ 3511827 w 3718892"/>
                  <a:gd name="connsiteY71" fmla="*/ 2948609 h 3296478"/>
                  <a:gd name="connsiteX72" fmla="*/ 3511827 w 3718892"/>
                  <a:gd name="connsiteY72" fmla="*/ 2948609 h 3296478"/>
                  <a:gd name="connsiteX73" fmla="*/ 3503544 w 3718892"/>
                  <a:gd name="connsiteY73" fmla="*/ 3014869 h 3296478"/>
                  <a:gd name="connsiteX74" fmla="*/ 3462131 w 3718892"/>
                  <a:gd name="connsiteY74" fmla="*/ 3039717 h 3296478"/>
                  <a:gd name="connsiteX75" fmla="*/ 3486979 w 3718892"/>
                  <a:gd name="connsiteY75" fmla="*/ 3072848 h 3296478"/>
                  <a:gd name="connsiteX76" fmla="*/ 3486979 w 3718892"/>
                  <a:gd name="connsiteY76" fmla="*/ 3072848 h 3296478"/>
                  <a:gd name="connsiteX77" fmla="*/ 3412435 w 3718892"/>
                  <a:gd name="connsiteY77" fmla="*/ 3114261 h 3296478"/>
                  <a:gd name="connsiteX78" fmla="*/ 3453848 w 3718892"/>
                  <a:gd name="connsiteY78" fmla="*/ 3163956 h 3296478"/>
                  <a:gd name="connsiteX79" fmla="*/ 3453848 w 3718892"/>
                  <a:gd name="connsiteY79" fmla="*/ 3163956 h 3296478"/>
                  <a:gd name="connsiteX80" fmla="*/ 3453848 w 3718892"/>
                  <a:gd name="connsiteY80" fmla="*/ 3163956 h 3296478"/>
                  <a:gd name="connsiteX81" fmla="*/ 3429000 w 3718892"/>
                  <a:gd name="connsiteY81" fmla="*/ 3279913 h 3296478"/>
                  <a:gd name="connsiteX82" fmla="*/ 3321327 w 3718892"/>
                  <a:gd name="connsiteY82" fmla="*/ 3271630 h 3296478"/>
                  <a:gd name="connsiteX83" fmla="*/ 3255066 w 3718892"/>
                  <a:gd name="connsiteY83" fmla="*/ 3271630 h 3296478"/>
                  <a:gd name="connsiteX84" fmla="*/ 3163957 w 3718892"/>
                  <a:gd name="connsiteY84" fmla="*/ 3288196 h 3296478"/>
                  <a:gd name="connsiteX85" fmla="*/ 3064566 w 3718892"/>
                  <a:gd name="connsiteY85" fmla="*/ 3296478 h 3296478"/>
                  <a:gd name="connsiteX86" fmla="*/ 3064566 w 3718892"/>
                  <a:gd name="connsiteY86" fmla="*/ 3296478 h 3296478"/>
                  <a:gd name="connsiteX87" fmla="*/ 3155674 w 3718892"/>
                  <a:gd name="connsiteY87" fmla="*/ 3197087 h 3296478"/>
                  <a:gd name="connsiteX88" fmla="*/ 3230218 w 3718892"/>
                  <a:gd name="connsiteY88" fmla="*/ 3130826 h 3296478"/>
                  <a:gd name="connsiteX89" fmla="*/ 3263348 w 3718892"/>
                  <a:gd name="connsiteY89" fmla="*/ 3048000 h 3296478"/>
                  <a:gd name="connsiteX90" fmla="*/ 3180522 w 3718892"/>
                  <a:gd name="connsiteY90" fmla="*/ 2965174 h 3296478"/>
                  <a:gd name="connsiteX91" fmla="*/ 3130827 w 3718892"/>
                  <a:gd name="connsiteY91" fmla="*/ 2907196 h 3296478"/>
                  <a:gd name="connsiteX92" fmla="*/ 2990022 w 3718892"/>
                  <a:gd name="connsiteY92" fmla="*/ 2940326 h 3296478"/>
                  <a:gd name="connsiteX93" fmla="*/ 2269435 w 3718892"/>
                  <a:gd name="connsiteY93" fmla="*/ 2981739 h 3296478"/>
                  <a:gd name="connsiteX94" fmla="*/ 1673087 w 3718892"/>
                  <a:gd name="connsiteY94" fmla="*/ 2990022 h 3296478"/>
                  <a:gd name="connsiteX95" fmla="*/ 1159566 w 3718892"/>
                  <a:gd name="connsiteY95" fmla="*/ 3023152 h 3296478"/>
                  <a:gd name="connsiteX96" fmla="*/ 886239 w 3718892"/>
                  <a:gd name="connsiteY96" fmla="*/ 3023152 h 3296478"/>
                  <a:gd name="connsiteX97" fmla="*/ 596348 w 3718892"/>
                  <a:gd name="connsiteY97" fmla="*/ 3014869 h 3296478"/>
                  <a:gd name="connsiteX98" fmla="*/ 571500 w 3718892"/>
                  <a:gd name="connsiteY98" fmla="*/ 2898913 h 3296478"/>
                  <a:gd name="connsiteX99" fmla="*/ 571500 w 3718892"/>
                  <a:gd name="connsiteY99" fmla="*/ 2758109 h 3296478"/>
                  <a:gd name="connsiteX100" fmla="*/ 646044 w 3718892"/>
                  <a:gd name="connsiteY100" fmla="*/ 2675283 h 3296478"/>
                  <a:gd name="connsiteX101" fmla="*/ 646044 w 3718892"/>
                  <a:gd name="connsiteY101" fmla="*/ 2095500 h 3296478"/>
                  <a:gd name="connsiteX102" fmla="*/ 629479 w 3718892"/>
                  <a:gd name="connsiteY102" fmla="*/ 1209261 h 3296478"/>
                  <a:gd name="connsiteX103" fmla="*/ 629479 w 3718892"/>
                  <a:gd name="connsiteY103" fmla="*/ 1076739 h 3296478"/>
                  <a:gd name="connsiteX104" fmla="*/ 596348 w 3718892"/>
                  <a:gd name="connsiteY104" fmla="*/ 993913 h 3296478"/>
                  <a:gd name="connsiteX105" fmla="*/ 530087 w 3718892"/>
                  <a:gd name="connsiteY105" fmla="*/ 993913 h 3296478"/>
                  <a:gd name="connsiteX106" fmla="*/ 455544 w 3718892"/>
                  <a:gd name="connsiteY106" fmla="*/ 935935 h 3296478"/>
                  <a:gd name="connsiteX107" fmla="*/ 405848 w 3718892"/>
                  <a:gd name="connsiteY107" fmla="*/ 844826 h 3296478"/>
                  <a:gd name="connsiteX108" fmla="*/ 381000 w 3718892"/>
                  <a:gd name="connsiteY108" fmla="*/ 803413 h 3296478"/>
                  <a:gd name="connsiteX109" fmla="*/ 372718 w 3718892"/>
                  <a:gd name="connsiteY109" fmla="*/ 762000 h 3296478"/>
                  <a:gd name="connsiteX110" fmla="*/ 438979 w 3718892"/>
                  <a:gd name="connsiteY110" fmla="*/ 654326 h 3296478"/>
                  <a:gd name="connsiteX111" fmla="*/ 438979 w 3718892"/>
                  <a:gd name="connsiteY111" fmla="*/ 513522 h 3296478"/>
                  <a:gd name="connsiteX112" fmla="*/ 389283 w 3718892"/>
                  <a:gd name="connsiteY112" fmla="*/ 463826 h 3296478"/>
                  <a:gd name="connsiteX113" fmla="*/ 289892 w 3718892"/>
                  <a:gd name="connsiteY113" fmla="*/ 455543 h 3296478"/>
                  <a:gd name="connsiteX114" fmla="*/ 281609 w 3718892"/>
                  <a:gd name="connsiteY114" fmla="*/ 480391 h 3296478"/>
                  <a:gd name="connsiteX115" fmla="*/ 223631 w 3718892"/>
                  <a:gd name="connsiteY115" fmla="*/ 438978 h 3296478"/>
                  <a:gd name="connsiteX116" fmla="*/ 157370 w 3718892"/>
                  <a:gd name="connsiteY116" fmla="*/ 372717 h 3296478"/>
                  <a:gd name="connsiteX117" fmla="*/ 149087 w 3718892"/>
                  <a:gd name="connsiteY117" fmla="*/ 314739 h 3296478"/>
                  <a:gd name="connsiteX118" fmla="*/ 115957 w 3718892"/>
                  <a:gd name="connsiteY118" fmla="*/ 231913 h 3296478"/>
                  <a:gd name="connsiteX119" fmla="*/ 66261 w 3718892"/>
                  <a:gd name="connsiteY119" fmla="*/ 190500 h 3296478"/>
                  <a:gd name="connsiteX120" fmla="*/ 33131 w 3718892"/>
                  <a:gd name="connsiteY120" fmla="*/ 124239 h 3296478"/>
                  <a:gd name="connsiteX121" fmla="*/ 0 w 3718892"/>
                  <a:gd name="connsiteY121" fmla="*/ 49696 h 3296478"/>
                  <a:gd name="connsiteX0" fmla="*/ 0 w 3718892"/>
                  <a:gd name="connsiteY0" fmla="*/ 49696 h 3296478"/>
                  <a:gd name="connsiteX1" fmla="*/ 886240 w 3718892"/>
                  <a:gd name="connsiteY1" fmla="*/ 82826 h 3296478"/>
                  <a:gd name="connsiteX2" fmla="*/ 1358348 w 3718892"/>
                  <a:gd name="connsiteY2" fmla="*/ 57978 h 3296478"/>
                  <a:gd name="connsiteX3" fmla="*/ 1573696 w 3718892"/>
                  <a:gd name="connsiteY3" fmla="*/ 49696 h 3296478"/>
                  <a:gd name="connsiteX4" fmla="*/ 1780761 w 3718892"/>
                  <a:gd name="connsiteY4" fmla="*/ 16566 h 3296478"/>
                  <a:gd name="connsiteX5" fmla="*/ 1979544 w 3718892"/>
                  <a:gd name="connsiteY5" fmla="*/ 8283 h 3296478"/>
                  <a:gd name="connsiteX6" fmla="*/ 2087218 w 3718892"/>
                  <a:gd name="connsiteY6" fmla="*/ 0 h 3296478"/>
                  <a:gd name="connsiteX7" fmla="*/ 2219740 w 3718892"/>
                  <a:gd name="connsiteY7" fmla="*/ 132522 h 3296478"/>
                  <a:gd name="connsiteX8" fmla="*/ 2219740 w 3718892"/>
                  <a:gd name="connsiteY8" fmla="*/ 132522 h 3296478"/>
                  <a:gd name="connsiteX9" fmla="*/ 2244587 w 3718892"/>
                  <a:gd name="connsiteY9" fmla="*/ 182217 h 3296478"/>
                  <a:gd name="connsiteX10" fmla="*/ 2211457 w 3718892"/>
                  <a:gd name="connsiteY10" fmla="*/ 223630 h 3296478"/>
                  <a:gd name="connsiteX11" fmla="*/ 2219740 w 3718892"/>
                  <a:gd name="connsiteY11" fmla="*/ 323022 h 3296478"/>
                  <a:gd name="connsiteX12" fmla="*/ 2236305 w 3718892"/>
                  <a:gd name="connsiteY12" fmla="*/ 397565 h 3296478"/>
                  <a:gd name="connsiteX13" fmla="*/ 2236305 w 3718892"/>
                  <a:gd name="connsiteY13" fmla="*/ 397565 h 3296478"/>
                  <a:gd name="connsiteX14" fmla="*/ 2277718 w 3718892"/>
                  <a:gd name="connsiteY14" fmla="*/ 513522 h 3296478"/>
                  <a:gd name="connsiteX15" fmla="*/ 2286000 w 3718892"/>
                  <a:gd name="connsiteY15" fmla="*/ 571500 h 3296478"/>
                  <a:gd name="connsiteX16" fmla="*/ 2302566 w 3718892"/>
                  <a:gd name="connsiteY16" fmla="*/ 596348 h 3296478"/>
                  <a:gd name="connsiteX17" fmla="*/ 2327413 w 3718892"/>
                  <a:gd name="connsiteY17" fmla="*/ 621196 h 3296478"/>
                  <a:gd name="connsiteX18" fmla="*/ 2327413 w 3718892"/>
                  <a:gd name="connsiteY18" fmla="*/ 662609 h 3296478"/>
                  <a:gd name="connsiteX19" fmla="*/ 2501348 w 3718892"/>
                  <a:gd name="connsiteY19" fmla="*/ 795130 h 3296478"/>
                  <a:gd name="connsiteX20" fmla="*/ 2575892 w 3718892"/>
                  <a:gd name="connsiteY20" fmla="*/ 869674 h 3296478"/>
                  <a:gd name="connsiteX21" fmla="*/ 2675283 w 3718892"/>
                  <a:gd name="connsiteY21" fmla="*/ 927652 h 3296478"/>
                  <a:gd name="connsiteX22" fmla="*/ 2716696 w 3718892"/>
                  <a:gd name="connsiteY22" fmla="*/ 1002196 h 3296478"/>
                  <a:gd name="connsiteX23" fmla="*/ 2683566 w 3718892"/>
                  <a:gd name="connsiteY23" fmla="*/ 1060174 h 3296478"/>
                  <a:gd name="connsiteX24" fmla="*/ 2733261 w 3718892"/>
                  <a:gd name="connsiteY24" fmla="*/ 1151283 h 3296478"/>
                  <a:gd name="connsiteX25" fmla="*/ 2766392 w 3718892"/>
                  <a:gd name="connsiteY25" fmla="*/ 1225826 h 3296478"/>
                  <a:gd name="connsiteX26" fmla="*/ 2824370 w 3718892"/>
                  <a:gd name="connsiteY26" fmla="*/ 1250674 h 3296478"/>
                  <a:gd name="connsiteX27" fmla="*/ 2865783 w 3718892"/>
                  <a:gd name="connsiteY27" fmla="*/ 1192696 h 3296478"/>
                  <a:gd name="connsiteX28" fmla="*/ 2890631 w 3718892"/>
                  <a:gd name="connsiteY28" fmla="*/ 1151283 h 3296478"/>
                  <a:gd name="connsiteX29" fmla="*/ 2948609 w 3718892"/>
                  <a:gd name="connsiteY29" fmla="*/ 1192696 h 3296478"/>
                  <a:gd name="connsiteX30" fmla="*/ 2990022 w 3718892"/>
                  <a:gd name="connsiteY30" fmla="*/ 1217543 h 3296478"/>
                  <a:gd name="connsiteX31" fmla="*/ 3064566 w 3718892"/>
                  <a:gd name="connsiteY31" fmla="*/ 1242391 h 3296478"/>
                  <a:gd name="connsiteX32" fmla="*/ 3023153 w 3718892"/>
                  <a:gd name="connsiteY32" fmla="*/ 1267239 h 3296478"/>
                  <a:gd name="connsiteX33" fmla="*/ 2998305 w 3718892"/>
                  <a:gd name="connsiteY33" fmla="*/ 1325217 h 3296478"/>
                  <a:gd name="connsiteX34" fmla="*/ 3023153 w 3718892"/>
                  <a:gd name="connsiteY34" fmla="*/ 1374913 h 3296478"/>
                  <a:gd name="connsiteX35" fmla="*/ 2990022 w 3718892"/>
                  <a:gd name="connsiteY35" fmla="*/ 1432891 h 3296478"/>
                  <a:gd name="connsiteX36" fmla="*/ 2965174 w 3718892"/>
                  <a:gd name="connsiteY36" fmla="*/ 1540565 h 3296478"/>
                  <a:gd name="connsiteX37" fmla="*/ 2923761 w 3718892"/>
                  <a:gd name="connsiteY37" fmla="*/ 1606826 h 3296478"/>
                  <a:gd name="connsiteX38" fmla="*/ 2932044 w 3718892"/>
                  <a:gd name="connsiteY38" fmla="*/ 1697935 h 3296478"/>
                  <a:gd name="connsiteX39" fmla="*/ 2981740 w 3718892"/>
                  <a:gd name="connsiteY39" fmla="*/ 1747630 h 3296478"/>
                  <a:gd name="connsiteX40" fmla="*/ 3081131 w 3718892"/>
                  <a:gd name="connsiteY40" fmla="*/ 1822174 h 3296478"/>
                  <a:gd name="connsiteX41" fmla="*/ 3147392 w 3718892"/>
                  <a:gd name="connsiteY41" fmla="*/ 1855304 h 3296478"/>
                  <a:gd name="connsiteX42" fmla="*/ 3147392 w 3718892"/>
                  <a:gd name="connsiteY42" fmla="*/ 1855304 h 3296478"/>
                  <a:gd name="connsiteX43" fmla="*/ 3213653 w 3718892"/>
                  <a:gd name="connsiteY43" fmla="*/ 1962978 h 3296478"/>
                  <a:gd name="connsiteX44" fmla="*/ 3279913 w 3718892"/>
                  <a:gd name="connsiteY44" fmla="*/ 1946413 h 3296478"/>
                  <a:gd name="connsiteX45" fmla="*/ 3337892 w 3718892"/>
                  <a:gd name="connsiteY45" fmla="*/ 1971261 h 3296478"/>
                  <a:gd name="connsiteX46" fmla="*/ 3412435 w 3718892"/>
                  <a:gd name="connsiteY46" fmla="*/ 2062369 h 3296478"/>
                  <a:gd name="connsiteX47" fmla="*/ 3412435 w 3718892"/>
                  <a:gd name="connsiteY47" fmla="*/ 2062369 h 3296478"/>
                  <a:gd name="connsiteX48" fmla="*/ 3462131 w 3718892"/>
                  <a:gd name="connsiteY48" fmla="*/ 2062369 h 3296478"/>
                  <a:gd name="connsiteX49" fmla="*/ 3462131 w 3718892"/>
                  <a:gd name="connsiteY49" fmla="*/ 2062369 h 3296478"/>
                  <a:gd name="connsiteX50" fmla="*/ 3453848 w 3718892"/>
                  <a:gd name="connsiteY50" fmla="*/ 2128630 h 3296478"/>
                  <a:gd name="connsiteX51" fmla="*/ 3495261 w 3718892"/>
                  <a:gd name="connsiteY51" fmla="*/ 2194891 h 3296478"/>
                  <a:gd name="connsiteX52" fmla="*/ 3528392 w 3718892"/>
                  <a:gd name="connsiteY52" fmla="*/ 2236304 h 3296478"/>
                  <a:gd name="connsiteX53" fmla="*/ 3528392 w 3718892"/>
                  <a:gd name="connsiteY53" fmla="*/ 2236304 h 3296478"/>
                  <a:gd name="connsiteX54" fmla="*/ 3495262 w 3718892"/>
                  <a:gd name="connsiteY54" fmla="*/ 2335696 h 3296478"/>
                  <a:gd name="connsiteX55" fmla="*/ 3520109 w 3718892"/>
                  <a:gd name="connsiteY55" fmla="*/ 2435087 h 3296478"/>
                  <a:gd name="connsiteX56" fmla="*/ 3594653 w 3718892"/>
                  <a:gd name="connsiteY56" fmla="*/ 2542761 h 3296478"/>
                  <a:gd name="connsiteX57" fmla="*/ 3594653 w 3718892"/>
                  <a:gd name="connsiteY57" fmla="*/ 2542761 h 3296478"/>
                  <a:gd name="connsiteX58" fmla="*/ 3669196 w 3718892"/>
                  <a:gd name="connsiteY58" fmla="*/ 2542761 h 3296478"/>
                  <a:gd name="connsiteX59" fmla="*/ 3718892 w 3718892"/>
                  <a:gd name="connsiteY59" fmla="*/ 2575891 h 3296478"/>
                  <a:gd name="connsiteX60" fmla="*/ 3702327 w 3718892"/>
                  <a:gd name="connsiteY60" fmla="*/ 2650435 h 3296478"/>
                  <a:gd name="connsiteX61" fmla="*/ 3677479 w 3718892"/>
                  <a:gd name="connsiteY61" fmla="*/ 2716696 h 3296478"/>
                  <a:gd name="connsiteX62" fmla="*/ 3694044 w 3718892"/>
                  <a:gd name="connsiteY62" fmla="*/ 2782956 h 3296478"/>
                  <a:gd name="connsiteX63" fmla="*/ 3694044 w 3718892"/>
                  <a:gd name="connsiteY63" fmla="*/ 2782956 h 3296478"/>
                  <a:gd name="connsiteX64" fmla="*/ 3619500 w 3718892"/>
                  <a:gd name="connsiteY64" fmla="*/ 2782956 h 3296478"/>
                  <a:gd name="connsiteX65" fmla="*/ 3619500 w 3718892"/>
                  <a:gd name="connsiteY65" fmla="*/ 2782956 h 3296478"/>
                  <a:gd name="connsiteX66" fmla="*/ 3602935 w 3718892"/>
                  <a:gd name="connsiteY66" fmla="*/ 2874065 h 3296478"/>
                  <a:gd name="connsiteX67" fmla="*/ 3602935 w 3718892"/>
                  <a:gd name="connsiteY67" fmla="*/ 2874065 h 3296478"/>
                  <a:gd name="connsiteX68" fmla="*/ 3528392 w 3718892"/>
                  <a:gd name="connsiteY68" fmla="*/ 2840935 h 3296478"/>
                  <a:gd name="connsiteX69" fmla="*/ 3453848 w 3718892"/>
                  <a:gd name="connsiteY69" fmla="*/ 2874065 h 3296478"/>
                  <a:gd name="connsiteX70" fmla="*/ 3470413 w 3718892"/>
                  <a:gd name="connsiteY70" fmla="*/ 2915478 h 3296478"/>
                  <a:gd name="connsiteX71" fmla="*/ 3511827 w 3718892"/>
                  <a:gd name="connsiteY71" fmla="*/ 2948609 h 3296478"/>
                  <a:gd name="connsiteX72" fmla="*/ 3511827 w 3718892"/>
                  <a:gd name="connsiteY72" fmla="*/ 2948609 h 3296478"/>
                  <a:gd name="connsiteX73" fmla="*/ 3503544 w 3718892"/>
                  <a:gd name="connsiteY73" fmla="*/ 3014869 h 3296478"/>
                  <a:gd name="connsiteX74" fmla="*/ 3462131 w 3718892"/>
                  <a:gd name="connsiteY74" fmla="*/ 3039717 h 3296478"/>
                  <a:gd name="connsiteX75" fmla="*/ 3486979 w 3718892"/>
                  <a:gd name="connsiteY75" fmla="*/ 3072848 h 3296478"/>
                  <a:gd name="connsiteX76" fmla="*/ 3486979 w 3718892"/>
                  <a:gd name="connsiteY76" fmla="*/ 3072848 h 3296478"/>
                  <a:gd name="connsiteX77" fmla="*/ 3412435 w 3718892"/>
                  <a:gd name="connsiteY77" fmla="*/ 3114261 h 3296478"/>
                  <a:gd name="connsiteX78" fmla="*/ 3453848 w 3718892"/>
                  <a:gd name="connsiteY78" fmla="*/ 3163956 h 3296478"/>
                  <a:gd name="connsiteX79" fmla="*/ 3453848 w 3718892"/>
                  <a:gd name="connsiteY79" fmla="*/ 3163956 h 3296478"/>
                  <a:gd name="connsiteX80" fmla="*/ 3453848 w 3718892"/>
                  <a:gd name="connsiteY80" fmla="*/ 3163956 h 3296478"/>
                  <a:gd name="connsiteX81" fmla="*/ 3429000 w 3718892"/>
                  <a:gd name="connsiteY81" fmla="*/ 3279913 h 3296478"/>
                  <a:gd name="connsiteX82" fmla="*/ 3321327 w 3718892"/>
                  <a:gd name="connsiteY82" fmla="*/ 3271630 h 3296478"/>
                  <a:gd name="connsiteX83" fmla="*/ 3255066 w 3718892"/>
                  <a:gd name="connsiteY83" fmla="*/ 3271630 h 3296478"/>
                  <a:gd name="connsiteX84" fmla="*/ 3163957 w 3718892"/>
                  <a:gd name="connsiteY84" fmla="*/ 3288196 h 3296478"/>
                  <a:gd name="connsiteX85" fmla="*/ 3064566 w 3718892"/>
                  <a:gd name="connsiteY85" fmla="*/ 3296478 h 3296478"/>
                  <a:gd name="connsiteX86" fmla="*/ 3064566 w 3718892"/>
                  <a:gd name="connsiteY86" fmla="*/ 3296478 h 3296478"/>
                  <a:gd name="connsiteX87" fmla="*/ 3155674 w 3718892"/>
                  <a:gd name="connsiteY87" fmla="*/ 3197087 h 3296478"/>
                  <a:gd name="connsiteX88" fmla="*/ 3230218 w 3718892"/>
                  <a:gd name="connsiteY88" fmla="*/ 3130826 h 3296478"/>
                  <a:gd name="connsiteX89" fmla="*/ 3263348 w 3718892"/>
                  <a:gd name="connsiteY89" fmla="*/ 3048000 h 3296478"/>
                  <a:gd name="connsiteX90" fmla="*/ 3180522 w 3718892"/>
                  <a:gd name="connsiteY90" fmla="*/ 2965174 h 3296478"/>
                  <a:gd name="connsiteX91" fmla="*/ 3130827 w 3718892"/>
                  <a:gd name="connsiteY91" fmla="*/ 2907196 h 3296478"/>
                  <a:gd name="connsiteX92" fmla="*/ 2990022 w 3718892"/>
                  <a:gd name="connsiteY92" fmla="*/ 2940326 h 3296478"/>
                  <a:gd name="connsiteX93" fmla="*/ 2269435 w 3718892"/>
                  <a:gd name="connsiteY93" fmla="*/ 2981739 h 3296478"/>
                  <a:gd name="connsiteX94" fmla="*/ 1673087 w 3718892"/>
                  <a:gd name="connsiteY94" fmla="*/ 2990022 h 3296478"/>
                  <a:gd name="connsiteX95" fmla="*/ 1159566 w 3718892"/>
                  <a:gd name="connsiteY95" fmla="*/ 3023152 h 3296478"/>
                  <a:gd name="connsiteX96" fmla="*/ 886239 w 3718892"/>
                  <a:gd name="connsiteY96" fmla="*/ 3023152 h 3296478"/>
                  <a:gd name="connsiteX97" fmla="*/ 596348 w 3718892"/>
                  <a:gd name="connsiteY97" fmla="*/ 3014869 h 3296478"/>
                  <a:gd name="connsiteX98" fmla="*/ 571500 w 3718892"/>
                  <a:gd name="connsiteY98" fmla="*/ 2898913 h 3296478"/>
                  <a:gd name="connsiteX99" fmla="*/ 571500 w 3718892"/>
                  <a:gd name="connsiteY99" fmla="*/ 2758109 h 3296478"/>
                  <a:gd name="connsiteX100" fmla="*/ 646044 w 3718892"/>
                  <a:gd name="connsiteY100" fmla="*/ 2675283 h 3296478"/>
                  <a:gd name="connsiteX101" fmla="*/ 646044 w 3718892"/>
                  <a:gd name="connsiteY101" fmla="*/ 2095500 h 3296478"/>
                  <a:gd name="connsiteX102" fmla="*/ 629479 w 3718892"/>
                  <a:gd name="connsiteY102" fmla="*/ 1209261 h 3296478"/>
                  <a:gd name="connsiteX103" fmla="*/ 629479 w 3718892"/>
                  <a:gd name="connsiteY103" fmla="*/ 1076739 h 3296478"/>
                  <a:gd name="connsiteX104" fmla="*/ 596348 w 3718892"/>
                  <a:gd name="connsiteY104" fmla="*/ 993913 h 3296478"/>
                  <a:gd name="connsiteX105" fmla="*/ 530087 w 3718892"/>
                  <a:gd name="connsiteY105" fmla="*/ 993913 h 3296478"/>
                  <a:gd name="connsiteX106" fmla="*/ 455544 w 3718892"/>
                  <a:gd name="connsiteY106" fmla="*/ 935935 h 3296478"/>
                  <a:gd name="connsiteX107" fmla="*/ 405848 w 3718892"/>
                  <a:gd name="connsiteY107" fmla="*/ 844826 h 3296478"/>
                  <a:gd name="connsiteX108" fmla="*/ 381000 w 3718892"/>
                  <a:gd name="connsiteY108" fmla="*/ 803413 h 3296478"/>
                  <a:gd name="connsiteX109" fmla="*/ 372718 w 3718892"/>
                  <a:gd name="connsiteY109" fmla="*/ 762000 h 3296478"/>
                  <a:gd name="connsiteX110" fmla="*/ 438979 w 3718892"/>
                  <a:gd name="connsiteY110" fmla="*/ 654326 h 3296478"/>
                  <a:gd name="connsiteX111" fmla="*/ 438979 w 3718892"/>
                  <a:gd name="connsiteY111" fmla="*/ 513522 h 3296478"/>
                  <a:gd name="connsiteX112" fmla="*/ 389283 w 3718892"/>
                  <a:gd name="connsiteY112" fmla="*/ 463826 h 3296478"/>
                  <a:gd name="connsiteX113" fmla="*/ 289892 w 3718892"/>
                  <a:gd name="connsiteY113" fmla="*/ 455543 h 3296478"/>
                  <a:gd name="connsiteX114" fmla="*/ 281609 w 3718892"/>
                  <a:gd name="connsiteY114" fmla="*/ 480391 h 3296478"/>
                  <a:gd name="connsiteX115" fmla="*/ 223631 w 3718892"/>
                  <a:gd name="connsiteY115" fmla="*/ 438978 h 3296478"/>
                  <a:gd name="connsiteX116" fmla="*/ 157370 w 3718892"/>
                  <a:gd name="connsiteY116" fmla="*/ 372717 h 3296478"/>
                  <a:gd name="connsiteX117" fmla="*/ 149087 w 3718892"/>
                  <a:gd name="connsiteY117" fmla="*/ 314739 h 3296478"/>
                  <a:gd name="connsiteX118" fmla="*/ 115957 w 3718892"/>
                  <a:gd name="connsiteY118" fmla="*/ 231913 h 3296478"/>
                  <a:gd name="connsiteX119" fmla="*/ 66261 w 3718892"/>
                  <a:gd name="connsiteY119" fmla="*/ 190500 h 3296478"/>
                  <a:gd name="connsiteX120" fmla="*/ 33131 w 3718892"/>
                  <a:gd name="connsiteY120" fmla="*/ 124239 h 3296478"/>
                  <a:gd name="connsiteX121" fmla="*/ 0 w 3718892"/>
                  <a:gd name="connsiteY121" fmla="*/ 49696 h 3296478"/>
                  <a:gd name="connsiteX0" fmla="*/ 0 w 3718892"/>
                  <a:gd name="connsiteY0" fmla="*/ 49696 h 3296478"/>
                  <a:gd name="connsiteX1" fmla="*/ 886240 w 3718892"/>
                  <a:gd name="connsiteY1" fmla="*/ 82826 h 3296478"/>
                  <a:gd name="connsiteX2" fmla="*/ 1358348 w 3718892"/>
                  <a:gd name="connsiteY2" fmla="*/ 57978 h 3296478"/>
                  <a:gd name="connsiteX3" fmla="*/ 1573696 w 3718892"/>
                  <a:gd name="connsiteY3" fmla="*/ 49696 h 3296478"/>
                  <a:gd name="connsiteX4" fmla="*/ 1780761 w 3718892"/>
                  <a:gd name="connsiteY4" fmla="*/ 16566 h 3296478"/>
                  <a:gd name="connsiteX5" fmla="*/ 1979544 w 3718892"/>
                  <a:gd name="connsiteY5" fmla="*/ 8283 h 3296478"/>
                  <a:gd name="connsiteX6" fmla="*/ 2087218 w 3718892"/>
                  <a:gd name="connsiteY6" fmla="*/ 0 h 3296478"/>
                  <a:gd name="connsiteX7" fmla="*/ 2219740 w 3718892"/>
                  <a:gd name="connsiteY7" fmla="*/ 132522 h 3296478"/>
                  <a:gd name="connsiteX8" fmla="*/ 2219740 w 3718892"/>
                  <a:gd name="connsiteY8" fmla="*/ 132522 h 3296478"/>
                  <a:gd name="connsiteX9" fmla="*/ 2244587 w 3718892"/>
                  <a:gd name="connsiteY9" fmla="*/ 182217 h 3296478"/>
                  <a:gd name="connsiteX10" fmla="*/ 2211457 w 3718892"/>
                  <a:gd name="connsiteY10" fmla="*/ 223630 h 3296478"/>
                  <a:gd name="connsiteX11" fmla="*/ 2219740 w 3718892"/>
                  <a:gd name="connsiteY11" fmla="*/ 323022 h 3296478"/>
                  <a:gd name="connsiteX12" fmla="*/ 2236305 w 3718892"/>
                  <a:gd name="connsiteY12" fmla="*/ 397565 h 3296478"/>
                  <a:gd name="connsiteX13" fmla="*/ 2236305 w 3718892"/>
                  <a:gd name="connsiteY13" fmla="*/ 397565 h 3296478"/>
                  <a:gd name="connsiteX14" fmla="*/ 2277718 w 3718892"/>
                  <a:gd name="connsiteY14" fmla="*/ 513522 h 3296478"/>
                  <a:gd name="connsiteX15" fmla="*/ 2286000 w 3718892"/>
                  <a:gd name="connsiteY15" fmla="*/ 571500 h 3296478"/>
                  <a:gd name="connsiteX16" fmla="*/ 2302566 w 3718892"/>
                  <a:gd name="connsiteY16" fmla="*/ 596348 h 3296478"/>
                  <a:gd name="connsiteX17" fmla="*/ 2327413 w 3718892"/>
                  <a:gd name="connsiteY17" fmla="*/ 621196 h 3296478"/>
                  <a:gd name="connsiteX18" fmla="*/ 2327413 w 3718892"/>
                  <a:gd name="connsiteY18" fmla="*/ 662609 h 3296478"/>
                  <a:gd name="connsiteX19" fmla="*/ 2501348 w 3718892"/>
                  <a:gd name="connsiteY19" fmla="*/ 795130 h 3296478"/>
                  <a:gd name="connsiteX20" fmla="*/ 2575892 w 3718892"/>
                  <a:gd name="connsiteY20" fmla="*/ 869674 h 3296478"/>
                  <a:gd name="connsiteX21" fmla="*/ 2675283 w 3718892"/>
                  <a:gd name="connsiteY21" fmla="*/ 927652 h 3296478"/>
                  <a:gd name="connsiteX22" fmla="*/ 2716696 w 3718892"/>
                  <a:gd name="connsiteY22" fmla="*/ 1002196 h 3296478"/>
                  <a:gd name="connsiteX23" fmla="*/ 2683566 w 3718892"/>
                  <a:gd name="connsiteY23" fmla="*/ 1060174 h 3296478"/>
                  <a:gd name="connsiteX24" fmla="*/ 2733261 w 3718892"/>
                  <a:gd name="connsiteY24" fmla="*/ 1151283 h 3296478"/>
                  <a:gd name="connsiteX25" fmla="*/ 2766392 w 3718892"/>
                  <a:gd name="connsiteY25" fmla="*/ 1225826 h 3296478"/>
                  <a:gd name="connsiteX26" fmla="*/ 2824370 w 3718892"/>
                  <a:gd name="connsiteY26" fmla="*/ 1250674 h 3296478"/>
                  <a:gd name="connsiteX27" fmla="*/ 2865783 w 3718892"/>
                  <a:gd name="connsiteY27" fmla="*/ 1192696 h 3296478"/>
                  <a:gd name="connsiteX28" fmla="*/ 2890631 w 3718892"/>
                  <a:gd name="connsiteY28" fmla="*/ 1151283 h 3296478"/>
                  <a:gd name="connsiteX29" fmla="*/ 2948609 w 3718892"/>
                  <a:gd name="connsiteY29" fmla="*/ 1192696 h 3296478"/>
                  <a:gd name="connsiteX30" fmla="*/ 2990022 w 3718892"/>
                  <a:gd name="connsiteY30" fmla="*/ 1217543 h 3296478"/>
                  <a:gd name="connsiteX31" fmla="*/ 3064566 w 3718892"/>
                  <a:gd name="connsiteY31" fmla="*/ 1242391 h 3296478"/>
                  <a:gd name="connsiteX32" fmla="*/ 3023153 w 3718892"/>
                  <a:gd name="connsiteY32" fmla="*/ 1267239 h 3296478"/>
                  <a:gd name="connsiteX33" fmla="*/ 2998305 w 3718892"/>
                  <a:gd name="connsiteY33" fmla="*/ 1325217 h 3296478"/>
                  <a:gd name="connsiteX34" fmla="*/ 3023153 w 3718892"/>
                  <a:gd name="connsiteY34" fmla="*/ 1374913 h 3296478"/>
                  <a:gd name="connsiteX35" fmla="*/ 2990022 w 3718892"/>
                  <a:gd name="connsiteY35" fmla="*/ 1432891 h 3296478"/>
                  <a:gd name="connsiteX36" fmla="*/ 2965174 w 3718892"/>
                  <a:gd name="connsiteY36" fmla="*/ 1540565 h 3296478"/>
                  <a:gd name="connsiteX37" fmla="*/ 2923761 w 3718892"/>
                  <a:gd name="connsiteY37" fmla="*/ 1606826 h 3296478"/>
                  <a:gd name="connsiteX38" fmla="*/ 2932044 w 3718892"/>
                  <a:gd name="connsiteY38" fmla="*/ 1697935 h 3296478"/>
                  <a:gd name="connsiteX39" fmla="*/ 2981740 w 3718892"/>
                  <a:gd name="connsiteY39" fmla="*/ 1747630 h 3296478"/>
                  <a:gd name="connsiteX40" fmla="*/ 3081131 w 3718892"/>
                  <a:gd name="connsiteY40" fmla="*/ 1822174 h 3296478"/>
                  <a:gd name="connsiteX41" fmla="*/ 3147392 w 3718892"/>
                  <a:gd name="connsiteY41" fmla="*/ 1855304 h 3296478"/>
                  <a:gd name="connsiteX42" fmla="*/ 3147392 w 3718892"/>
                  <a:gd name="connsiteY42" fmla="*/ 1855304 h 3296478"/>
                  <a:gd name="connsiteX43" fmla="*/ 3213653 w 3718892"/>
                  <a:gd name="connsiteY43" fmla="*/ 1962978 h 3296478"/>
                  <a:gd name="connsiteX44" fmla="*/ 3279913 w 3718892"/>
                  <a:gd name="connsiteY44" fmla="*/ 1946413 h 3296478"/>
                  <a:gd name="connsiteX45" fmla="*/ 3337892 w 3718892"/>
                  <a:gd name="connsiteY45" fmla="*/ 1971261 h 3296478"/>
                  <a:gd name="connsiteX46" fmla="*/ 3412435 w 3718892"/>
                  <a:gd name="connsiteY46" fmla="*/ 2062369 h 3296478"/>
                  <a:gd name="connsiteX47" fmla="*/ 3412435 w 3718892"/>
                  <a:gd name="connsiteY47" fmla="*/ 2062369 h 3296478"/>
                  <a:gd name="connsiteX48" fmla="*/ 3462131 w 3718892"/>
                  <a:gd name="connsiteY48" fmla="*/ 2062369 h 3296478"/>
                  <a:gd name="connsiteX49" fmla="*/ 3462131 w 3718892"/>
                  <a:gd name="connsiteY49" fmla="*/ 2062369 h 3296478"/>
                  <a:gd name="connsiteX50" fmla="*/ 3453848 w 3718892"/>
                  <a:gd name="connsiteY50" fmla="*/ 2128630 h 3296478"/>
                  <a:gd name="connsiteX51" fmla="*/ 3495261 w 3718892"/>
                  <a:gd name="connsiteY51" fmla="*/ 2194891 h 3296478"/>
                  <a:gd name="connsiteX52" fmla="*/ 3528392 w 3718892"/>
                  <a:gd name="connsiteY52" fmla="*/ 2236304 h 3296478"/>
                  <a:gd name="connsiteX53" fmla="*/ 3528392 w 3718892"/>
                  <a:gd name="connsiteY53" fmla="*/ 2236304 h 3296478"/>
                  <a:gd name="connsiteX54" fmla="*/ 3495262 w 3718892"/>
                  <a:gd name="connsiteY54" fmla="*/ 2335696 h 3296478"/>
                  <a:gd name="connsiteX55" fmla="*/ 3520109 w 3718892"/>
                  <a:gd name="connsiteY55" fmla="*/ 2435087 h 3296478"/>
                  <a:gd name="connsiteX56" fmla="*/ 3594653 w 3718892"/>
                  <a:gd name="connsiteY56" fmla="*/ 2542761 h 3296478"/>
                  <a:gd name="connsiteX57" fmla="*/ 3594653 w 3718892"/>
                  <a:gd name="connsiteY57" fmla="*/ 2542761 h 3296478"/>
                  <a:gd name="connsiteX58" fmla="*/ 3669196 w 3718892"/>
                  <a:gd name="connsiteY58" fmla="*/ 2542761 h 3296478"/>
                  <a:gd name="connsiteX59" fmla="*/ 3718892 w 3718892"/>
                  <a:gd name="connsiteY59" fmla="*/ 2575891 h 3296478"/>
                  <a:gd name="connsiteX60" fmla="*/ 3702327 w 3718892"/>
                  <a:gd name="connsiteY60" fmla="*/ 2650435 h 3296478"/>
                  <a:gd name="connsiteX61" fmla="*/ 3677479 w 3718892"/>
                  <a:gd name="connsiteY61" fmla="*/ 2716696 h 3296478"/>
                  <a:gd name="connsiteX62" fmla="*/ 3694044 w 3718892"/>
                  <a:gd name="connsiteY62" fmla="*/ 2782956 h 3296478"/>
                  <a:gd name="connsiteX63" fmla="*/ 3702326 w 3718892"/>
                  <a:gd name="connsiteY63" fmla="*/ 2824369 h 3296478"/>
                  <a:gd name="connsiteX64" fmla="*/ 3619500 w 3718892"/>
                  <a:gd name="connsiteY64" fmla="*/ 2782956 h 3296478"/>
                  <a:gd name="connsiteX65" fmla="*/ 3619500 w 3718892"/>
                  <a:gd name="connsiteY65" fmla="*/ 2782956 h 3296478"/>
                  <a:gd name="connsiteX66" fmla="*/ 3602935 w 3718892"/>
                  <a:gd name="connsiteY66" fmla="*/ 2874065 h 3296478"/>
                  <a:gd name="connsiteX67" fmla="*/ 3602935 w 3718892"/>
                  <a:gd name="connsiteY67" fmla="*/ 2874065 h 3296478"/>
                  <a:gd name="connsiteX68" fmla="*/ 3528392 w 3718892"/>
                  <a:gd name="connsiteY68" fmla="*/ 2840935 h 3296478"/>
                  <a:gd name="connsiteX69" fmla="*/ 3453848 w 3718892"/>
                  <a:gd name="connsiteY69" fmla="*/ 2874065 h 3296478"/>
                  <a:gd name="connsiteX70" fmla="*/ 3470413 w 3718892"/>
                  <a:gd name="connsiteY70" fmla="*/ 2915478 h 3296478"/>
                  <a:gd name="connsiteX71" fmla="*/ 3511827 w 3718892"/>
                  <a:gd name="connsiteY71" fmla="*/ 2948609 h 3296478"/>
                  <a:gd name="connsiteX72" fmla="*/ 3511827 w 3718892"/>
                  <a:gd name="connsiteY72" fmla="*/ 2948609 h 3296478"/>
                  <a:gd name="connsiteX73" fmla="*/ 3503544 w 3718892"/>
                  <a:gd name="connsiteY73" fmla="*/ 3014869 h 3296478"/>
                  <a:gd name="connsiteX74" fmla="*/ 3462131 w 3718892"/>
                  <a:gd name="connsiteY74" fmla="*/ 3039717 h 3296478"/>
                  <a:gd name="connsiteX75" fmla="*/ 3486979 w 3718892"/>
                  <a:gd name="connsiteY75" fmla="*/ 3072848 h 3296478"/>
                  <a:gd name="connsiteX76" fmla="*/ 3486979 w 3718892"/>
                  <a:gd name="connsiteY76" fmla="*/ 3072848 h 3296478"/>
                  <a:gd name="connsiteX77" fmla="*/ 3412435 w 3718892"/>
                  <a:gd name="connsiteY77" fmla="*/ 3114261 h 3296478"/>
                  <a:gd name="connsiteX78" fmla="*/ 3453848 w 3718892"/>
                  <a:gd name="connsiteY78" fmla="*/ 3163956 h 3296478"/>
                  <a:gd name="connsiteX79" fmla="*/ 3453848 w 3718892"/>
                  <a:gd name="connsiteY79" fmla="*/ 3163956 h 3296478"/>
                  <a:gd name="connsiteX80" fmla="*/ 3453848 w 3718892"/>
                  <a:gd name="connsiteY80" fmla="*/ 3163956 h 3296478"/>
                  <a:gd name="connsiteX81" fmla="*/ 3429000 w 3718892"/>
                  <a:gd name="connsiteY81" fmla="*/ 3279913 h 3296478"/>
                  <a:gd name="connsiteX82" fmla="*/ 3321327 w 3718892"/>
                  <a:gd name="connsiteY82" fmla="*/ 3271630 h 3296478"/>
                  <a:gd name="connsiteX83" fmla="*/ 3255066 w 3718892"/>
                  <a:gd name="connsiteY83" fmla="*/ 3271630 h 3296478"/>
                  <a:gd name="connsiteX84" fmla="*/ 3163957 w 3718892"/>
                  <a:gd name="connsiteY84" fmla="*/ 3288196 h 3296478"/>
                  <a:gd name="connsiteX85" fmla="*/ 3064566 w 3718892"/>
                  <a:gd name="connsiteY85" fmla="*/ 3296478 h 3296478"/>
                  <a:gd name="connsiteX86" fmla="*/ 3064566 w 3718892"/>
                  <a:gd name="connsiteY86" fmla="*/ 3296478 h 3296478"/>
                  <a:gd name="connsiteX87" fmla="*/ 3155674 w 3718892"/>
                  <a:gd name="connsiteY87" fmla="*/ 3197087 h 3296478"/>
                  <a:gd name="connsiteX88" fmla="*/ 3230218 w 3718892"/>
                  <a:gd name="connsiteY88" fmla="*/ 3130826 h 3296478"/>
                  <a:gd name="connsiteX89" fmla="*/ 3263348 w 3718892"/>
                  <a:gd name="connsiteY89" fmla="*/ 3048000 h 3296478"/>
                  <a:gd name="connsiteX90" fmla="*/ 3180522 w 3718892"/>
                  <a:gd name="connsiteY90" fmla="*/ 2965174 h 3296478"/>
                  <a:gd name="connsiteX91" fmla="*/ 3130827 w 3718892"/>
                  <a:gd name="connsiteY91" fmla="*/ 2907196 h 3296478"/>
                  <a:gd name="connsiteX92" fmla="*/ 2990022 w 3718892"/>
                  <a:gd name="connsiteY92" fmla="*/ 2940326 h 3296478"/>
                  <a:gd name="connsiteX93" fmla="*/ 2269435 w 3718892"/>
                  <a:gd name="connsiteY93" fmla="*/ 2981739 h 3296478"/>
                  <a:gd name="connsiteX94" fmla="*/ 1673087 w 3718892"/>
                  <a:gd name="connsiteY94" fmla="*/ 2990022 h 3296478"/>
                  <a:gd name="connsiteX95" fmla="*/ 1159566 w 3718892"/>
                  <a:gd name="connsiteY95" fmla="*/ 3023152 h 3296478"/>
                  <a:gd name="connsiteX96" fmla="*/ 886239 w 3718892"/>
                  <a:gd name="connsiteY96" fmla="*/ 3023152 h 3296478"/>
                  <a:gd name="connsiteX97" fmla="*/ 596348 w 3718892"/>
                  <a:gd name="connsiteY97" fmla="*/ 3014869 h 3296478"/>
                  <a:gd name="connsiteX98" fmla="*/ 571500 w 3718892"/>
                  <a:gd name="connsiteY98" fmla="*/ 2898913 h 3296478"/>
                  <a:gd name="connsiteX99" fmla="*/ 571500 w 3718892"/>
                  <a:gd name="connsiteY99" fmla="*/ 2758109 h 3296478"/>
                  <a:gd name="connsiteX100" fmla="*/ 646044 w 3718892"/>
                  <a:gd name="connsiteY100" fmla="*/ 2675283 h 3296478"/>
                  <a:gd name="connsiteX101" fmla="*/ 646044 w 3718892"/>
                  <a:gd name="connsiteY101" fmla="*/ 2095500 h 3296478"/>
                  <a:gd name="connsiteX102" fmla="*/ 629479 w 3718892"/>
                  <a:gd name="connsiteY102" fmla="*/ 1209261 h 3296478"/>
                  <a:gd name="connsiteX103" fmla="*/ 629479 w 3718892"/>
                  <a:gd name="connsiteY103" fmla="*/ 1076739 h 3296478"/>
                  <a:gd name="connsiteX104" fmla="*/ 596348 w 3718892"/>
                  <a:gd name="connsiteY104" fmla="*/ 993913 h 3296478"/>
                  <a:gd name="connsiteX105" fmla="*/ 530087 w 3718892"/>
                  <a:gd name="connsiteY105" fmla="*/ 993913 h 3296478"/>
                  <a:gd name="connsiteX106" fmla="*/ 455544 w 3718892"/>
                  <a:gd name="connsiteY106" fmla="*/ 935935 h 3296478"/>
                  <a:gd name="connsiteX107" fmla="*/ 405848 w 3718892"/>
                  <a:gd name="connsiteY107" fmla="*/ 844826 h 3296478"/>
                  <a:gd name="connsiteX108" fmla="*/ 381000 w 3718892"/>
                  <a:gd name="connsiteY108" fmla="*/ 803413 h 3296478"/>
                  <a:gd name="connsiteX109" fmla="*/ 372718 w 3718892"/>
                  <a:gd name="connsiteY109" fmla="*/ 762000 h 3296478"/>
                  <a:gd name="connsiteX110" fmla="*/ 438979 w 3718892"/>
                  <a:gd name="connsiteY110" fmla="*/ 654326 h 3296478"/>
                  <a:gd name="connsiteX111" fmla="*/ 438979 w 3718892"/>
                  <a:gd name="connsiteY111" fmla="*/ 513522 h 3296478"/>
                  <a:gd name="connsiteX112" fmla="*/ 389283 w 3718892"/>
                  <a:gd name="connsiteY112" fmla="*/ 463826 h 3296478"/>
                  <a:gd name="connsiteX113" fmla="*/ 289892 w 3718892"/>
                  <a:gd name="connsiteY113" fmla="*/ 455543 h 3296478"/>
                  <a:gd name="connsiteX114" fmla="*/ 281609 w 3718892"/>
                  <a:gd name="connsiteY114" fmla="*/ 480391 h 3296478"/>
                  <a:gd name="connsiteX115" fmla="*/ 223631 w 3718892"/>
                  <a:gd name="connsiteY115" fmla="*/ 438978 h 3296478"/>
                  <a:gd name="connsiteX116" fmla="*/ 157370 w 3718892"/>
                  <a:gd name="connsiteY116" fmla="*/ 372717 h 3296478"/>
                  <a:gd name="connsiteX117" fmla="*/ 149087 w 3718892"/>
                  <a:gd name="connsiteY117" fmla="*/ 314739 h 3296478"/>
                  <a:gd name="connsiteX118" fmla="*/ 115957 w 3718892"/>
                  <a:gd name="connsiteY118" fmla="*/ 231913 h 3296478"/>
                  <a:gd name="connsiteX119" fmla="*/ 66261 w 3718892"/>
                  <a:gd name="connsiteY119" fmla="*/ 190500 h 3296478"/>
                  <a:gd name="connsiteX120" fmla="*/ 33131 w 3718892"/>
                  <a:gd name="connsiteY120" fmla="*/ 124239 h 3296478"/>
                  <a:gd name="connsiteX121" fmla="*/ 0 w 3718892"/>
                  <a:gd name="connsiteY121" fmla="*/ 49696 h 3296478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  <a:cxn ang="0">
                    <a:pos x="connsiteX2" y="connsiteY2"/>
                  </a:cxn>
                  <a:cxn ang="0">
                    <a:pos x="connsiteX3" y="connsiteY3"/>
                  </a:cxn>
                  <a:cxn ang="0">
                    <a:pos x="connsiteX4" y="connsiteY4"/>
                  </a:cxn>
                  <a:cxn ang="0">
                    <a:pos x="connsiteX5" y="connsiteY5"/>
                  </a:cxn>
                  <a:cxn ang="0">
                    <a:pos x="connsiteX6" y="connsiteY6"/>
                  </a:cxn>
                  <a:cxn ang="0">
                    <a:pos x="connsiteX7" y="connsiteY7"/>
                  </a:cxn>
                  <a:cxn ang="0">
                    <a:pos x="connsiteX8" y="connsiteY8"/>
                  </a:cxn>
                  <a:cxn ang="0">
                    <a:pos x="connsiteX9" y="connsiteY9"/>
                  </a:cxn>
                  <a:cxn ang="0">
                    <a:pos x="connsiteX10" y="connsiteY10"/>
                  </a:cxn>
                  <a:cxn ang="0">
                    <a:pos x="connsiteX11" y="connsiteY11"/>
                  </a:cxn>
                  <a:cxn ang="0">
                    <a:pos x="connsiteX12" y="connsiteY12"/>
                  </a:cxn>
                  <a:cxn ang="0">
                    <a:pos x="connsiteX13" y="connsiteY13"/>
                  </a:cxn>
                  <a:cxn ang="0">
                    <a:pos x="connsiteX14" y="connsiteY14"/>
                  </a:cxn>
                  <a:cxn ang="0">
                    <a:pos x="connsiteX15" y="connsiteY15"/>
                  </a:cxn>
                  <a:cxn ang="0">
                    <a:pos x="connsiteX16" y="connsiteY16"/>
                  </a:cxn>
                  <a:cxn ang="0">
                    <a:pos x="connsiteX17" y="connsiteY17"/>
                  </a:cxn>
                  <a:cxn ang="0">
                    <a:pos x="connsiteX18" y="connsiteY18"/>
                  </a:cxn>
                  <a:cxn ang="0">
                    <a:pos x="connsiteX19" y="connsiteY19"/>
                  </a:cxn>
                  <a:cxn ang="0">
                    <a:pos x="connsiteX20" y="connsiteY20"/>
                  </a:cxn>
                  <a:cxn ang="0">
                    <a:pos x="connsiteX21" y="connsiteY21"/>
                  </a:cxn>
                  <a:cxn ang="0">
                    <a:pos x="connsiteX22" y="connsiteY22"/>
                  </a:cxn>
                  <a:cxn ang="0">
                    <a:pos x="connsiteX23" y="connsiteY23"/>
                  </a:cxn>
                  <a:cxn ang="0">
                    <a:pos x="connsiteX24" y="connsiteY24"/>
                  </a:cxn>
                  <a:cxn ang="0">
                    <a:pos x="connsiteX25" y="connsiteY25"/>
                  </a:cxn>
                  <a:cxn ang="0">
                    <a:pos x="connsiteX26" y="connsiteY26"/>
                  </a:cxn>
                  <a:cxn ang="0">
                    <a:pos x="connsiteX27" y="connsiteY27"/>
                  </a:cxn>
                  <a:cxn ang="0">
                    <a:pos x="connsiteX28" y="connsiteY28"/>
                  </a:cxn>
                  <a:cxn ang="0">
                    <a:pos x="connsiteX29" y="connsiteY29"/>
                  </a:cxn>
                  <a:cxn ang="0">
                    <a:pos x="connsiteX30" y="connsiteY30"/>
                  </a:cxn>
                  <a:cxn ang="0">
                    <a:pos x="connsiteX31" y="connsiteY31"/>
                  </a:cxn>
                  <a:cxn ang="0">
                    <a:pos x="connsiteX32" y="connsiteY32"/>
                  </a:cxn>
                  <a:cxn ang="0">
                    <a:pos x="connsiteX33" y="connsiteY33"/>
                  </a:cxn>
                  <a:cxn ang="0">
                    <a:pos x="connsiteX34" y="connsiteY34"/>
                  </a:cxn>
                  <a:cxn ang="0">
                    <a:pos x="connsiteX35" y="connsiteY35"/>
                  </a:cxn>
                  <a:cxn ang="0">
                    <a:pos x="connsiteX36" y="connsiteY36"/>
                  </a:cxn>
                  <a:cxn ang="0">
                    <a:pos x="connsiteX37" y="connsiteY37"/>
                  </a:cxn>
                  <a:cxn ang="0">
                    <a:pos x="connsiteX38" y="connsiteY38"/>
                  </a:cxn>
                  <a:cxn ang="0">
                    <a:pos x="connsiteX39" y="connsiteY39"/>
                  </a:cxn>
                  <a:cxn ang="0">
                    <a:pos x="connsiteX40" y="connsiteY40"/>
                  </a:cxn>
                  <a:cxn ang="0">
                    <a:pos x="connsiteX41" y="connsiteY41"/>
                  </a:cxn>
                  <a:cxn ang="0">
                    <a:pos x="connsiteX42" y="connsiteY42"/>
                  </a:cxn>
                  <a:cxn ang="0">
                    <a:pos x="connsiteX43" y="connsiteY43"/>
                  </a:cxn>
                  <a:cxn ang="0">
                    <a:pos x="connsiteX44" y="connsiteY44"/>
                  </a:cxn>
                  <a:cxn ang="0">
                    <a:pos x="connsiteX45" y="connsiteY45"/>
                  </a:cxn>
                  <a:cxn ang="0">
                    <a:pos x="connsiteX46" y="connsiteY46"/>
                  </a:cxn>
                  <a:cxn ang="0">
                    <a:pos x="connsiteX47" y="connsiteY47"/>
                  </a:cxn>
                  <a:cxn ang="0">
                    <a:pos x="connsiteX48" y="connsiteY48"/>
                  </a:cxn>
                  <a:cxn ang="0">
                    <a:pos x="connsiteX49" y="connsiteY49"/>
                  </a:cxn>
                  <a:cxn ang="0">
                    <a:pos x="connsiteX50" y="connsiteY50"/>
                  </a:cxn>
                  <a:cxn ang="0">
                    <a:pos x="connsiteX51" y="connsiteY51"/>
                  </a:cxn>
                  <a:cxn ang="0">
                    <a:pos x="connsiteX52" y="connsiteY52"/>
                  </a:cxn>
                  <a:cxn ang="0">
                    <a:pos x="connsiteX53" y="connsiteY53"/>
                  </a:cxn>
                  <a:cxn ang="0">
                    <a:pos x="connsiteX54" y="connsiteY54"/>
                  </a:cxn>
                  <a:cxn ang="0">
                    <a:pos x="connsiteX55" y="connsiteY55"/>
                  </a:cxn>
                  <a:cxn ang="0">
                    <a:pos x="connsiteX56" y="connsiteY56"/>
                  </a:cxn>
                  <a:cxn ang="0">
                    <a:pos x="connsiteX57" y="connsiteY57"/>
                  </a:cxn>
                  <a:cxn ang="0">
                    <a:pos x="connsiteX58" y="connsiteY58"/>
                  </a:cxn>
                  <a:cxn ang="0">
                    <a:pos x="connsiteX59" y="connsiteY59"/>
                  </a:cxn>
                  <a:cxn ang="0">
                    <a:pos x="connsiteX60" y="connsiteY60"/>
                  </a:cxn>
                  <a:cxn ang="0">
                    <a:pos x="connsiteX61" y="connsiteY61"/>
                  </a:cxn>
                  <a:cxn ang="0">
                    <a:pos x="connsiteX62" y="connsiteY62"/>
                  </a:cxn>
                  <a:cxn ang="0">
                    <a:pos x="connsiteX63" y="connsiteY63"/>
                  </a:cxn>
                  <a:cxn ang="0">
                    <a:pos x="connsiteX64" y="connsiteY64"/>
                  </a:cxn>
                  <a:cxn ang="0">
                    <a:pos x="connsiteX65" y="connsiteY65"/>
                  </a:cxn>
                  <a:cxn ang="0">
                    <a:pos x="connsiteX66" y="connsiteY66"/>
                  </a:cxn>
                  <a:cxn ang="0">
                    <a:pos x="connsiteX67" y="connsiteY67"/>
                  </a:cxn>
                  <a:cxn ang="0">
                    <a:pos x="connsiteX68" y="connsiteY68"/>
                  </a:cxn>
                  <a:cxn ang="0">
                    <a:pos x="connsiteX69" y="connsiteY69"/>
                  </a:cxn>
                  <a:cxn ang="0">
                    <a:pos x="connsiteX70" y="connsiteY70"/>
                  </a:cxn>
                  <a:cxn ang="0">
                    <a:pos x="connsiteX71" y="connsiteY71"/>
                  </a:cxn>
                  <a:cxn ang="0">
                    <a:pos x="connsiteX72" y="connsiteY72"/>
                  </a:cxn>
                  <a:cxn ang="0">
                    <a:pos x="connsiteX73" y="connsiteY73"/>
                  </a:cxn>
                  <a:cxn ang="0">
                    <a:pos x="connsiteX74" y="connsiteY74"/>
                  </a:cxn>
                  <a:cxn ang="0">
                    <a:pos x="connsiteX75" y="connsiteY75"/>
                  </a:cxn>
                  <a:cxn ang="0">
                    <a:pos x="connsiteX76" y="connsiteY76"/>
                  </a:cxn>
                  <a:cxn ang="0">
                    <a:pos x="connsiteX77" y="connsiteY77"/>
                  </a:cxn>
                  <a:cxn ang="0">
                    <a:pos x="connsiteX78" y="connsiteY78"/>
                  </a:cxn>
                  <a:cxn ang="0">
                    <a:pos x="connsiteX79" y="connsiteY79"/>
                  </a:cxn>
                  <a:cxn ang="0">
                    <a:pos x="connsiteX80" y="connsiteY80"/>
                  </a:cxn>
                  <a:cxn ang="0">
                    <a:pos x="connsiteX81" y="connsiteY81"/>
                  </a:cxn>
                  <a:cxn ang="0">
                    <a:pos x="connsiteX82" y="connsiteY82"/>
                  </a:cxn>
                  <a:cxn ang="0">
                    <a:pos x="connsiteX83" y="connsiteY83"/>
                  </a:cxn>
                  <a:cxn ang="0">
                    <a:pos x="connsiteX84" y="connsiteY84"/>
                  </a:cxn>
                  <a:cxn ang="0">
                    <a:pos x="connsiteX85" y="connsiteY85"/>
                  </a:cxn>
                  <a:cxn ang="0">
                    <a:pos x="connsiteX86" y="connsiteY86"/>
                  </a:cxn>
                  <a:cxn ang="0">
                    <a:pos x="connsiteX87" y="connsiteY87"/>
                  </a:cxn>
                  <a:cxn ang="0">
                    <a:pos x="connsiteX88" y="connsiteY88"/>
                  </a:cxn>
                  <a:cxn ang="0">
                    <a:pos x="connsiteX89" y="connsiteY89"/>
                  </a:cxn>
                  <a:cxn ang="0">
                    <a:pos x="connsiteX90" y="connsiteY90"/>
                  </a:cxn>
                  <a:cxn ang="0">
                    <a:pos x="connsiteX91" y="connsiteY91"/>
                  </a:cxn>
                  <a:cxn ang="0">
                    <a:pos x="connsiteX92" y="connsiteY92"/>
                  </a:cxn>
                  <a:cxn ang="0">
                    <a:pos x="connsiteX93" y="connsiteY93"/>
                  </a:cxn>
                  <a:cxn ang="0">
                    <a:pos x="connsiteX94" y="connsiteY94"/>
                  </a:cxn>
                  <a:cxn ang="0">
                    <a:pos x="connsiteX95" y="connsiteY95"/>
                  </a:cxn>
                  <a:cxn ang="0">
                    <a:pos x="connsiteX96" y="connsiteY96"/>
                  </a:cxn>
                  <a:cxn ang="0">
                    <a:pos x="connsiteX97" y="connsiteY97"/>
                  </a:cxn>
                  <a:cxn ang="0">
                    <a:pos x="connsiteX98" y="connsiteY98"/>
                  </a:cxn>
                  <a:cxn ang="0">
                    <a:pos x="connsiteX99" y="connsiteY99"/>
                  </a:cxn>
                  <a:cxn ang="0">
                    <a:pos x="connsiteX100" y="connsiteY100"/>
                  </a:cxn>
                  <a:cxn ang="0">
                    <a:pos x="connsiteX101" y="connsiteY101"/>
                  </a:cxn>
                  <a:cxn ang="0">
                    <a:pos x="connsiteX102" y="connsiteY102"/>
                  </a:cxn>
                  <a:cxn ang="0">
                    <a:pos x="connsiteX103" y="connsiteY103"/>
                  </a:cxn>
                  <a:cxn ang="0">
                    <a:pos x="connsiteX104" y="connsiteY104"/>
                  </a:cxn>
                  <a:cxn ang="0">
                    <a:pos x="connsiteX105" y="connsiteY105"/>
                  </a:cxn>
                  <a:cxn ang="0">
                    <a:pos x="connsiteX106" y="connsiteY106"/>
                  </a:cxn>
                  <a:cxn ang="0">
                    <a:pos x="connsiteX107" y="connsiteY107"/>
                  </a:cxn>
                  <a:cxn ang="0">
                    <a:pos x="connsiteX108" y="connsiteY108"/>
                  </a:cxn>
                  <a:cxn ang="0">
                    <a:pos x="connsiteX109" y="connsiteY109"/>
                  </a:cxn>
                  <a:cxn ang="0">
                    <a:pos x="connsiteX110" y="connsiteY110"/>
                  </a:cxn>
                  <a:cxn ang="0">
                    <a:pos x="connsiteX111" y="connsiteY111"/>
                  </a:cxn>
                  <a:cxn ang="0">
                    <a:pos x="connsiteX112" y="connsiteY112"/>
                  </a:cxn>
                  <a:cxn ang="0">
                    <a:pos x="connsiteX113" y="connsiteY113"/>
                  </a:cxn>
                  <a:cxn ang="0">
                    <a:pos x="connsiteX114" y="connsiteY114"/>
                  </a:cxn>
                  <a:cxn ang="0">
                    <a:pos x="connsiteX115" y="connsiteY115"/>
                  </a:cxn>
                  <a:cxn ang="0">
                    <a:pos x="connsiteX116" y="connsiteY116"/>
                  </a:cxn>
                  <a:cxn ang="0">
                    <a:pos x="connsiteX117" y="connsiteY117"/>
                  </a:cxn>
                  <a:cxn ang="0">
                    <a:pos x="connsiteX118" y="connsiteY118"/>
                  </a:cxn>
                  <a:cxn ang="0">
                    <a:pos x="connsiteX119" y="connsiteY119"/>
                  </a:cxn>
                  <a:cxn ang="0">
                    <a:pos x="connsiteX120" y="connsiteY120"/>
                  </a:cxn>
                  <a:cxn ang="0">
                    <a:pos x="connsiteX121" y="connsiteY121"/>
                  </a:cxn>
                </a:cxnLst>
                <a:rect l="l" t="t" r="r" b="b"/>
                <a:pathLst>
                  <a:path w="3718892" h="3296478">
                    <a:moveTo>
                      <a:pt x="0" y="49696"/>
                    </a:moveTo>
                    <a:lnTo>
                      <a:pt x="886240" y="82826"/>
                    </a:lnTo>
                    <a:lnTo>
                      <a:pt x="1358348" y="57978"/>
                    </a:lnTo>
                    <a:cubicBezTo>
                      <a:pt x="1430131" y="55217"/>
                      <a:pt x="1503294" y="56598"/>
                      <a:pt x="1573696" y="49696"/>
                    </a:cubicBezTo>
                    <a:cubicBezTo>
                      <a:pt x="1644098" y="42794"/>
                      <a:pt x="1711739" y="27609"/>
                      <a:pt x="1780761" y="16566"/>
                    </a:cubicBezTo>
                    <a:lnTo>
                      <a:pt x="1979544" y="8283"/>
                    </a:lnTo>
                    <a:lnTo>
                      <a:pt x="2087218" y="0"/>
                    </a:lnTo>
                    <a:lnTo>
                      <a:pt x="2219740" y="132522"/>
                    </a:lnTo>
                    <a:lnTo>
                      <a:pt x="2219740" y="132522"/>
                    </a:lnTo>
                    <a:lnTo>
                      <a:pt x="2244587" y="182217"/>
                    </a:lnTo>
                    <a:lnTo>
                      <a:pt x="2211457" y="223630"/>
                    </a:lnTo>
                    <a:lnTo>
                      <a:pt x="2219740" y="323022"/>
                    </a:lnTo>
                    <a:lnTo>
                      <a:pt x="2236305" y="397565"/>
                    </a:lnTo>
                    <a:lnTo>
                      <a:pt x="2236305" y="397565"/>
                    </a:lnTo>
                    <a:lnTo>
                      <a:pt x="2277718" y="513522"/>
                    </a:lnTo>
                    <a:lnTo>
                      <a:pt x="2286000" y="571500"/>
                    </a:lnTo>
                    <a:lnTo>
                      <a:pt x="2302566" y="596348"/>
                    </a:lnTo>
                    <a:lnTo>
                      <a:pt x="2327413" y="621196"/>
                    </a:lnTo>
                    <a:lnTo>
                      <a:pt x="2327413" y="662609"/>
                    </a:lnTo>
                    <a:lnTo>
                      <a:pt x="2501348" y="795130"/>
                    </a:lnTo>
                    <a:lnTo>
                      <a:pt x="2575892" y="869674"/>
                    </a:lnTo>
                    <a:lnTo>
                      <a:pt x="2675283" y="927652"/>
                    </a:lnTo>
                    <a:lnTo>
                      <a:pt x="2716696" y="1002196"/>
                    </a:lnTo>
                    <a:lnTo>
                      <a:pt x="2683566" y="1060174"/>
                    </a:lnTo>
                    <a:lnTo>
                      <a:pt x="2733261" y="1151283"/>
                    </a:lnTo>
                    <a:lnTo>
                      <a:pt x="2766392" y="1225826"/>
                    </a:lnTo>
                    <a:lnTo>
                      <a:pt x="2824370" y="1250674"/>
                    </a:lnTo>
                    <a:lnTo>
                      <a:pt x="2865783" y="1192696"/>
                    </a:lnTo>
                    <a:lnTo>
                      <a:pt x="2890631" y="1151283"/>
                    </a:lnTo>
                    <a:lnTo>
                      <a:pt x="2948609" y="1192696"/>
                    </a:lnTo>
                    <a:lnTo>
                      <a:pt x="2990022" y="1217543"/>
                    </a:lnTo>
                    <a:lnTo>
                      <a:pt x="3064566" y="1242391"/>
                    </a:lnTo>
                    <a:lnTo>
                      <a:pt x="3023153" y="1267239"/>
                    </a:lnTo>
                    <a:lnTo>
                      <a:pt x="2998305" y="1325217"/>
                    </a:lnTo>
                    <a:lnTo>
                      <a:pt x="3023153" y="1374913"/>
                    </a:lnTo>
                    <a:lnTo>
                      <a:pt x="2990022" y="1432891"/>
                    </a:lnTo>
                    <a:lnTo>
                      <a:pt x="2965174" y="1540565"/>
                    </a:lnTo>
                    <a:lnTo>
                      <a:pt x="2923761" y="1606826"/>
                    </a:lnTo>
                    <a:lnTo>
                      <a:pt x="2932044" y="1697935"/>
                    </a:lnTo>
                    <a:lnTo>
                      <a:pt x="2981740" y="1747630"/>
                    </a:lnTo>
                    <a:lnTo>
                      <a:pt x="3081131" y="1822174"/>
                    </a:lnTo>
                    <a:lnTo>
                      <a:pt x="3147392" y="1855304"/>
                    </a:lnTo>
                    <a:lnTo>
                      <a:pt x="3147392" y="1855304"/>
                    </a:lnTo>
                    <a:lnTo>
                      <a:pt x="3213653" y="1962978"/>
                    </a:lnTo>
                    <a:lnTo>
                      <a:pt x="3279913" y="1946413"/>
                    </a:lnTo>
                    <a:lnTo>
                      <a:pt x="3337892" y="1971261"/>
                    </a:lnTo>
                    <a:lnTo>
                      <a:pt x="3412435" y="2062369"/>
                    </a:lnTo>
                    <a:lnTo>
                      <a:pt x="3412435" y="2062369"/>
                    </a:lnTo>
                    <a:lnTo>
                      <a:pt x="3462131" y="2062369"/>
                    </a:lnTo>
                    <a:lnTo>
                      <a:pt x="3462131" y="2062369"/>
                    </a:lnTo>
                    <a:lnTo>
                      <a:pt x="3453848" y="2128630"/>
                    </a:lnTo>
                    <a:lnTo>
                      <a:pt x="3495261" y="2194891"/>
                    </a:lnTo>
                    <a:lnTo>
                      <a:pt x="3528392" y="2236304"/>
                    </a:lnTo>
                    <a:lnTo>
                      <a:pt x="3528392" y="2236304"/>
                    </a:lnTo>
                    <a:lnTo>
                      <a:pt x="3495262" y="2335696"/>
                    </a:lnTo>
                    <a:lnTo>
                      <a:pt x="3520109" y="2435087"/>
                    </a:lnTo>
                    <a:lnTo>
                      <a:pt x="3594653" y="2542761"/>
                    </a:lnTo>
                    <a:lnTo>
                      <a:pt x="3594653" y="2542761"/>
                    </a:lnTo>
                    <a:lnTo>
                      <a:pt x="3669196" y="2542761"/>
                    </a:lnTo>
                    <a:lnTo>
                      <a:pt x="3718892" y="2575891"/>
                    </a:lnTo>
                    <a:lnTo>
                      <a:pt x="3702327" y="2650435"/>
                    </a:lnTo>
                    <a:lnTo>
                      <a:pt x="3677479" y="2716696"/>
                    </a:lnTo>
                    <a:cubicBezTo>
                      <a:pt x="3683001" y="2738783"/>
                      <a:pt x="3689903" y="2765011"/>
                      <a:pt x="3694044" y="2782956"/>
                    </a:cubicBezTo>
                    <a:cubicBezTo>
                      <a:pt x="3698185" y="2800901"/>
                      <a:pt x="3699565" y="2810565"/>
                      <a:pt x="3702326" y="2824369"/>
                    </a:cubicBezTo>
                    <a:lnTo>
                      <a:pt x="3619500" y="2782956"/>
                    </a:lnTo>
                    <a:lnTo>
                      <a:pt x="3619500" y="2782956"/>
                    </a:lnTo>
                    <a:lnTo>
                      <a:pt x="3602935" y="2874065"/>
                    </a:lnTo>
                    <a:lnTo>
                      <a:pt x="3602935" y="2874065"/>
                    </a:lnTo>
                    <a:lnTo>
                      <a:pt x="3528392" y="2840935"/>
                    </a:lnTo>
                    <a:lnTo>
                      <a:pt x="3453848" y="2874065"/>
                    </a:lnTo>
                    <a:lnTo>
                      <a:pt x="3470413" y="2915478"/>
                    </a:lnTo>
                    <a:lnTo>
                      <a:pt x="3511827" y="2948609"/>
                    </a:lnTo>
                    <a:lnTo>
                      <a:pt x="3511827" y="2948609"/>
                    </a:lnTo>
                    <a:lnTo>
                      <a:pt x="3503544" y="3014869"/>
                    </a:lnTo>
                    <a:lnTo>
                      <a:pt x="3462131" y="3039717"/>
                    </a:lnTo>
                    <a:lnTo>
                      <a:pt x="3486979" y="3072848"/>
                    </a:lnTo>
                    <a:lnTo>
                      <a:pt x="3486979" y="3072848"/>
                    </a:lnTo>
                    <a:lnTo>
                      <a:pt x="3412435" y="3114261"/>
                    </a:lnTo>
                    <a:lnTo>
                      <a:pt x="3453848" y="3163956"/>
                    </a:lnTo>
                    <a:lnTo>
                      <a:pt x="3453848" y="3163956"/>
                    </a:lnTo>
                    <a:lnTo>
                      <a:pt x="3453848" y="3163956"/>
                    </a:lnTo>
                    <a:lnTo>
                      <a:pt x="3429000" y="3279913"/>
                    </a:lnTo>
                    <a:lnTo>
                      <a:pt x="3321327" y="3271630"/>
                    </a:lnTo>
                    <a:lnTo>
                      <a:pt x="3255066" y="3271630"/>
                    </a:lnTo>
                    <a:lnTo>
                      <a:pt x="3163957" y="3288196"/>
                    </a:lnTo>
                    <a:lnTo>
                      <a:pt x="3064566" y="3296478"/>
                    </a:lnTo>
                    <a:lnTo>
                      <a:pt x="3064566" y="3296478"/>
                    </a:lnTo>
                    <a:lnTo>
                      <a:pt x="3155674" y="3197087"/>
                    </a:lnTo>
                    <a:lnTo>
                      <a:pt x="3230218" y="3130826"/>
                    </a:lnTo>
                    <a:lnTo>
                      <a:pt x="3263348" y="3048000"/>
                    </a:lnTo>
                    <a:lnTo>
                      <a:pt x="3180522" y="2965174"/>
                    </a:lnTo>
                    <a:lnTo>
                      <a:pt x="3130827" y="2907196"/>
                    </a:lnTo>
                    <a:lnTo>
                      <a:pt x="2990022" y="2940326"/>
                    </a:lnTo>
                    <a:lnTo>
                      <a:pt x="2269435" y="2981739"/>
                    </a:lnTo>
                    <a:cubicBezTo>
                      <a:pt x="2070652" y="2984500"/>
                      <a:pt x="1858065" y="2983120"/>
                      <a:pt x="1673087" y="2990022"/>
                    </a:cubicBezTo>
                    <a:cubicBezTo>
                      <a:pt x="1488109" y="2996924"/>
                      <a:pt x="1330740" y="3012109"/>
                      <a:pt x="1159566" y="3023152"/>
                    </a:cubicBezTo>
                    <a:lnTo>
                      <a:pt x="886239" y="3023152"/>
                    </a:lnTo>
                    <a:lnTo>
                      <a:pt x="596348" y="3014869"/>
                    </a:lnTo>
                    <a:lnTo>
                      <a:pt x="571500" y="2898913"/>
                    </a:lnTo>
                    <a:lnTo>
                      <a:pt x="571500" y="2758109"/>
                    </a:lnTo>
                    <a:lnTo>
                      <a:pt x="646044" y="2675283"/>
                    </a:lnTo>
                    <a:lnTo>
                      <a:pt x="646044" y="2095500"/>
                    </a:lnTo>
                    <a:lnTo>
                      <a:pt x="629479" y="1209261"/>
                    </a:lnTo>
                    <a:lnTo>
                      <a:pt x="629479" y="1076739"/>
                    </a:lnTo>
                    <a:lnTo>
                      <a:pt x="596348" y="993913"/>
                    </a:lnTo>
                    <a:lnTo>
                      <a:pt x="530087" y="993913"/>
                    </a:lnTo>
                    <a:lnTo>
                      <a:pt x="455544" y="935935"/>
                    </a:lnTo>
                    <a:lnTo>
                      <a:pt x="405848" y="844826"/>
                    </a:lnTo>
                    <a:lnTo>
                      <a:pt x="381000" y="803413"/>
                    </a:lnTo>
                    <a:lnTo>
                      <a:pt x="372718" y="762000"/>
                    </a:lnTo>
                    <a:lnTo>
                      <a:pt x="438979" y="654326"/>
                    </a:lnTo>
                    <a:lnTo>
                      <a:pt x="438979" y="513522"/>
                    </a:lnTo>
                    <a:lnTo>
                      <a:pt x="389283" y="463826"/>
                    </a:lnTo>
                    <a:lnTo>
                      <a:pt x="289892" y="455543"/>
                    </a:lnTo>
                    <a:lnTo>
                      <a:pt x="281609" y="480391"/>
                    </a:lnTo>
                    <a:lnTo>
                      <a:pt x="223631" y="438978"/>
                    </a:lnTo>
                    <a:lnTo>
                      <a:pt x="157370" y="372717"/>
                    </a:lnTo>
                    <a:lnTo>
                      <a:pt x="149087" y="314739"/>
                    </a:lnTo>
                    <a:lnTo>
                      <a:pt x="115957" y="231913"/>
                    </a:lnTo>
                    <a:lnTo>
                      <a:pt x="66261" y="190500"/>
                    </a:lnTo>
                    <a:lnTo>
                      <a:pt x="33131" y="124239"/>
                    </a:lnTo>
                    <a:lnTo>
                      <a:pt x="0" y="49696"/>
                    </a:lnTo>
                    <a:close/>
                  </a:path>
                </a:pathLst>
              </a:custGeom>
              <a:solidFill>
                <a:srgbClr val="B4FF00"/>
              </a:solidFill>
              <a:ln w="28575"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en-US" sz="800">
                  <a:latin typeface="Arial" panose="020B0604020202020204" pitchFamily="34" charset="0"/>
                  <a:cs typeface="Arial" panose="020B0604020202020204" pitchFamily="34" charset="0"/>
                </a:endParaRPr>
              </a:p>
            </xdr:txBody>
          </xdr:sp>
          <xdr:sp macro="" textlink="">
            <xdr:nvSpPr>
              <xdr:cNvPr id="62" name="TextBox 61"/>
              <xdr:cNvSpPr txBox="1"/>
            </xdr:nvSpPr>
            <xdr:spPr>
              <a:xfrm>
                <a:off x="17731912" y="9366415"/>
                <a:ext cx="1003261" cy="998221"/>
              </a:xfrm>
              <a:prstGeom prst="rect">
                <a:avLst/>
              </a:prstGeom>
              <a:grpFill/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ctr"/>
              <a:lstStyle/>
              <a:p>
                <a:pPr algn="ctr"/>
                <a:r>
                  <a:rPr lang="en-US" sz="800" b="1">
                    <a:latin typeface="Arial" panose="020B0604020202020204" pitchFamily="34" charset="0"/>
                    <a:cs typeface="Arial" panose="020B0604020202020204" pitchFamily="34" charset="0"/>
                  </a:rPr>
                  <a:t>MO</a:t>
                </a:r>
              </a:p>
            </xdr:txBody>
          </xdr:sp>
        </xdr:grpSp>
        <xdr:grpSp>
          <xdr:nvGrpSpPr>
            <xdr:cNvPr id="33" name="Group 32"/>
            <xdr:cNvGrpSpPr/>
          </xdr:nvGrpSpPr>
          <xdr:grpSpPr>
            <a:xfrm>
              <a:off x="16949722" y="11529391"/>
              <a:ext cx="2725934" cy="2435087"/>
              <a:chOff x="17078739" y="11529391"/>
              <a:chExt cx="2749826" cy="2435087"/>
            </a:xfrm>
            <a:grpFill/>
          </xdr:grpSpPr>
          <xdr:sp macro="" textlink="">
            <xdr:nvSpPr>
              <xdr:cNvPr id="31" name="Freeform 30"/>
              <xdr:cNvSpPr/>
            </xdr:nvSpPr>
            <xdr:spPr>
              <a:xfrm>
                <a:off x="17078739" y="11529391"/>
                <a:ext cx="2749826" cy="2435087"/>
              </a:xfrm>
              <a:custGeom>
                <a:avLst/>
                <a:gdLst>
                  <a:gd name="connsiteX0" fmla="*/ 0 w 2749826"/>
                  <a:gd name="connsiteY0" fmla="*/ 82826 h 2435087"/>
                  <a:gd name="connsiteX1" fmla="*/ 74544 w 2749826"/>
                  <a:gd name="connsiteY1" fmla="*/ 447261 h 2435087"/>
                  <a:gd name="connsiteX2" fmla="*/ 91109 w 2749826"/>
                  <a:gd name="connsiteY2" fmla="*/ 612913 h 2435087"/>
                  <a:gd name="connsiteX3" fmla="*/ 124239 w 2749826"/>
                  <a:gd name="connsiteY3" fmla="*/ 762000 h 2435087"/>
                  <a:gd name="connsiteX4" fmla="*/ 124239 w 2749826"/>
                  <a:gd name="connsiteY4" fmla="*/ 985631 h 2435087"/>
                  <a:gd name="connsiteX5" fmla="*/ 115957 w 2749826"/>
                  <a:gd name="connsiteY5" fmla="*/ 2037522 h 2435087"/>
                  <a:gd name="connsiteX6" fmla="*/ 207065 w 2749826"/>
                  <a:gd name="connsiteY6" fmla="*/ 1996109 h 2435087"/>
                  <a:gd name="connsiteX7" fmla="*/ 281609 w 2749826"/>
                  <a:gd name="connsiteY7" fmla="*/ 2012674 h 2435087"/>
                  <a:gd name="connsiteX8" fmla="*/ 323022 w 2749826"/>
                  <a:gd name="connsiteY8" fmla="*/ 2037522 h 2435087"/>
                  <a:gd name="connsiteX9" fmla="*/ 347870 w 2749826"/>
                  <a:gd name="connsiteY9" fmla="*/ 2070652 h 2435087"/>
                  <a:gd name="connsiteX10" fmla="*/ 372718 w 2749826"/>
                  <a:gd name="connsiteY10" fmla="*/ 2103783 h 2435087"/>
                  <a:gd name="connsiteX11" fmla="*/ 356152 w 2749826"/>
                  <a:gd name="connsiteY11" fmla="*/ 2178326 h 2435087"/>
                  <a:gd name="connsiteX12" fmla="*/ 372718 w 2749826"/>
                  <a:gd name="connsiteY12" fmla="*/ 2252870 h 2435087"/>
                  <a:gd name="connsiteX13" fmla="*/ 372718 w 2749826"/>
                  <a:gd name="connsiteY13" fmla="*/ 2435087 h 2435087"/>
                  <a:gd name="connsiteX14" fmla="*/ 1863587 w 2749826"/>
                  <a:gd name="connsiteY14" fmla="*/ 2385392 h 2435087"/>
                  <a:gd name="connsiteX15" fmla="*/ 1921565 w 2749826"/>
                  <a:gd name="connsiteY15" fmla="*/ 2385392 h 2435087"/>
                  <a:gd name="connsiteX16" fmla="*/ 1946413 w 2749826"/>
                  <a:gd name="connsiteY16" fmla="*/ 2310848 h 2435087"/>
                  <a:gd name="connsiteX17" fmla="*/ 1962978 w 2749826"/>
                  <a:gd name="connsiteY17" fmla="*/ 2244587 h 2435087"/>
                  <a:gd name="connsiteX18" fmla="*/ 1938131 w 2749826"/>
                  <a:gd name="connsiteY18" fmla="*/ 2186609 h 2435087"/>
                  <a:gd name="connsiteX19" fmla="*/ 1896718 w 2749826"/>
                  <a:gd name="connsiteY19" fmla="*/ 2145196 h 2435087"/>
                  <a:gd name="connsiteX20" fmla="*/ 1855304 w 2749826"/>
                  <a:gd name="connsiteY20" fmla="*/ 2078935 h 2435087"/>
                  <a:gd name="connsiteX21" fmla="*/ 1896718 w 2749826"/>
                  <a:gd name="connsiteY21" fmla="*/ 1987826 h 2435087"/>
                  <a:gd name="connsiteX22" fmla="*/ 1929848 w 2749826"/>
                  <a:gd name="connsiteY22" fmla="*/ 1913283 h 2435087"/>
                  <a:gd name="connsiteX23" fmla="*/ 1962978 w 2749826"/>
                  <a:gd name="connsiteY23" fmla="*/ 1855305 h 2435087"/>
                  <a:gd name="connsiteX24" fmla="*/ 2004391 w 2749826"/>
                  <a:gd name="connsiteY24" fmla="*/ 1780761 h 2435087"/>
                  <a:gd name="connsiteX25" fmla="*/ 1962978 w 2749826"/>
                  <a:gd name="connsiteY25" fmla="*/ 1780761 h 2435087"/>
                  <a:gd name="connsiteX26" fmla="*/ 1954696 w 2749826"/>
                  <a:gd name="connsiteY26" fmla="*/ 1722783 h 2435087"/>
                  <a:gd name="connsiteX27" fmla="*/ 2004391 w 2749826"/>
                  <a:gd name="connsiteY27" fmla="*/ 1681370 h 2435087"/>
                  <a:gd name="connsiteX28" fmla="*/ 2037522 w 2749826"/>
                  <a:gd name="connsiteY28" fmla="*/ 1639957 h 2435087"/>
                  <a:gd name="connsiteX29" fmla="*/ 2029239 w 2749826"/>
                  <a:gd name="connsiteY29" fmla="*/ 1598544 h 2435087"/>
                  <a:gd name="connsiteX30" fmla="*/ 2112065 w 2749826"/>
                  <a:gd name="connsiteY30" fmla="*/ 1499152 h 2435087"/>
                  <a:gd name="connsiteX31" fmla="*/ 2170044 w 2749826"/>
                  <a:gd name="connsiteY31" fmla="*/ 1424609 h 2435087"/>
                  <a:gd name="connsiteX32" fmla="*/ 2228022 w 2749826"/>
                  <a:gd name="connsiteY32" fmla="*/ 1366631 h 2435087"/>
                  <a:gd name="connsiteX33" fmla="*/ 2269435 w 2749826"/>
                  <a:gd name="connsiteY33" fmla="*/ 1350066 h 2435087"/>
                  <a:gd name="connsiteX34" fmla="*/ 2244587 w 2749826"/>
                  <a:gd name="connsiteY34" fmla="*/ 1308652 h 2435087"/>
                  <a:gd name="connsiteX35" fmla="*/ 2236304 w 2749826"/>
                  <a:gd name="connsiteY35" fmla="*/ 1234109 h 2435087"/>
                  <a:gd name="connsiteX36" fmla="*/ 2286000 w 2749826"/>
                  <a:gd name="connsiteY36" fmla="*/ 1151283 h 2435087"/>
                  <a:gd name="connsiteX37" fmla="*/ 2302565 w 2749826"/>
                  <a:gd name="connsiteY37" fmla="*/ 1085022 h 2435087"/>
                  <a:gd name="connsiteX38" fmla="*/ 2360544 w 2749826"/>
                  <a:gd name="connsiteY38" fmla="*/ 1010479 h 2435087"/>
                  <a:gd name="connsiteX39" fmla="*/ 2418522 w 2749826"/>
                  <a:gd name="connsiteY39" fmla="*/ 960783 h 2435087"/>
                  <a:gd name="connsiteX40" fmla="*/ 2426804 w 2749826"/>
                  <a:gd name="connsiteY40" fmla="*/ 927652 h 2435087"/>
                  <a:gd name="connsiteX41" fmla="*/ 2526196 w 2749826"/>
                  <a:gd name="connsiteY41" fmla="*/ 877957 h 2435087"/>
                  <a:gd name="connsiteX42" fmla="*/ 2575891 w 2749826"/>
                  <a:gd name="connsiteY42" fmla="*/ 877957 h 2435087"/>
                  <a:gd name="connsiteX43" fmla="*/ 2559326 w 2749826"/>
                  <a:gd name="connsiteY43" fmla="*/ 828261 h 2435087"/>
                  <a:gd name="connsiteX44" fmla="*/ 2501348 w 2749826"/>
                  <a:gd name="connsiteY44" fmla="*/ 745435 h 2435087"/>
                  <a:gd name="connsiteX45" fmla="*/ 2501348 w 2749826"/>
                  <a:gd name="connsiteY45" fmla="*/ 670892 h 2435087"/>
                  <a:gd name="connsiteX46" fmla="*/ 2584174 w 2749826"/>
                  <a:gd name="connsiteY46" fmla="*/ 588066 h 2435087"/>
                  <a:gd name="connsiteX47" fmla="*/ 2642152 w 2749826"/>
                  <a:gd name="connsiteY47" fmla="*/ 496957 h 2435087"/>
                  <a:gd name="connsiteX48" fmla="*/ 2667000 w 2749826"/>
                  <a:gd name="connsiteY48" fmla="*/ 422413 h 2435087"/>
                  <a:gd name="connsiteX49" fmla="*/ 2716696 w 2749826"/>
                  <a:gd name="connsiteY49" fmla="*/ 389283 h 2435087"/>
                  <a:gd name="connsiteX50" fmla="*/ 2749826 w 2749826"/>
                  <a:gd name="connsiteY50" fmla="*/ 323022 h 2435087"/>
                  <a:gd name="connsiteX51" fmla="*/ 2592457 w 2749826"/>
                  <a:gd name="connsiteY51" fmla="*/ 339587 h 2435087"/>
                  <a:gd name="connsiteX52" fmla="*/ 2493065 w 2749826"/>
                  <a:gd name="connsiteY52" fmla="*/ 356152 h 2435087"/>
                  <a:gd name="connsiteX53" fmla="*/ 2393674 w 2749826"/>
                  <a:gd name="connsiteY53" fmla="*/ 381000 h 2435087"/>
                  <a:gd name="connsiteX54" fmla="*/ 2302565 w 2749826"/>
                  <a:gd name="connsiteY54" fmla="*/ 347870 h 2435087"/>
                  <a:gd name="connsiteX55" fmla="*/ 2302565 w 2749826"/>
                  <a:gd name="connsiteY55" fmla="*/ 289892 h 2435087"/>
                  <a:gd name="connsiteX56" fmla="*/ 2302565 w 2749826"/>
                  <a:gd name="connsiteY56" fmla="*/ 215348 h 2435087"/>
                  <a:gd name="connsiteX57" fmla="*/ 2360544 w 2749826"/>
                  <a:gd name="connsiteY57" fmla="*/ 132522 h 2435087"/>
                  <a:gd name="connsiteX58" fmla="*/ 2443370 w 2749826"/>
                  <a:gd name="connsiteY58" fmla="*/ 49696 h 2435087"/>
                  <a:gd name="connsiteX59" fmla="*/ 2451652 w 2749826"/>
                  <a:gd name="connsiteY59" fmla="*/ 0 h 2435087"/>
                  <a:gd name="connsiteX60" fmla="*/ 1896718 w 2749826"/>
                  <a:gd name="connsiteY60" fmla="*/ 33131 h 2435087"/>
                  <a:gd name="connsiteX61" fmla="*/ 1681370 w 2749826"/>
                  <a:gd name="connsiteY61" fmla="*/ 49696 h 2435087"/>
                  <a:gd name="connsiteX62" fmla="*/ 1283804 w 2749826"/>
                  <a:gd name="connsiteY62" fmla="*/ 74544 h 2435087"/>
                  <a:gd name="connsiteX63" fmla="*/ 1076739 w 2749826"/>
                  <a:gd name="connsiteY63" fmla="*/ 74544 h 2435087"/>
                  <a:gd name="connsiteX64" fmla="*/ 819978 w 2749826"/>
                  <a:gd name="connsiteY64" fmla="*/ 91109 h 2435087"/>
                  <a:gd name="connsiteX65" fmla="*/ 588065 w 2749826"/>
                  <a:gd name="connsiteY65" fmla="*/ 91109 h 2435087"/>
                  <a:gd name="connsiteX66" fmla="*/ 397565 w 2749826"/>
                  <a:gd name="connsiteY66" fmla="*/ 99392 h 2435087"/>
                  <a:gd name="connsiteX67" fmla="*/ 198783 w 2749826"/>
                  <a:gd name="connsiteY67" fmla="*/ 99392 h 2435087"/>
                  <a:gd name="connsiteX68" fmla="*/ 0 w 2749826"/>
                  <a:gd name="connsiteY68" fmla="*/ 82826 h 2435087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  <a:cxn ang="0">
                    <a:pos x="connsiteX2" y="connsiteY2"/>
                  </a:cxn>
                  <a:cxn ang="0">
                    <a:pos x="connsiteX3" y="connsiteY3"/>
                  </a:cxn>
                  <a:cxn ang="0">
                    <a:pos x="connsiteX4" y="connsiteY4"/>
                  </a:cxn>
                  <a:cxn ang="0">
                    <a:pos x="connsiteX5" y="connsiteY5"/>
                  </a:cxn>
                  <a:cxn ang="0">
                    <a:pos x="connsiteX6" y="connsiteY6"/>
                  </a:cxn>
                  <a:cxn ang="0">
                    <a:pos x="connsiteX7" y="connsiteY7"/>
                  </a:cxn>
                  <a:cxn ang="0">
                    <a:pos x="connsiteX8" y="connsiteY8"/>
                  </a:cxn>
                  <a:cxn ang="0">
                    <a:pos x="connsiteX9" y="connsiteY9"/>
                  </a:cxn>
                  <a:cxn ang="0">
                    <a:pos x="connsiteX10" y="connsiteY10"/>
                  </a:cxn>
                  <a:cxn ang="0">
                    <a:pos x="connsiteX11" y="connsiteY11"/>
                  </a:cxn>
                  <a:cxn ang="0">
                    <a:pos x="connsiteX12" y="connsiteY12"/>
                  </a:cxn>
                  <a:cxn ang="0">
                    <a:pos x="connsiteX13" y="connsiteY13"/>
                  </a:cxn>
                  <a:cxn ang="0">
                    <a:pos x="connsiteX14" y="connsiteY14"/>
                  </a:cxn>
                  <a:cxn ang="0">
                    <a:pos x="connsiteX15" y="connsiteY15"/>
                  </a:cxn>
                  <a:cxn ang="0">
                    <a:pos x="connsiteX16" y="connsiteY16"/>
                  </a:cxn>
                  <a:cxn ang="0">
                    <a:pos x="connsiteX17" y="connsiteY17"/>
                  </a:cxn>
                  <a:cxn ang="0">
                    <a:pos x="connsiteX18" y="connsiteY18"/>
                  </a:cxn>
                  <a:cxn ang="0">
                    <a:pos x="connsiteX19" y="connsiteY19"/>
                  </a:cxn>
                  <a:cxn ang="0">
                    <a:pos x="connsiteX20" y="connsiteY20"/>
                  </a:cxn>
                  <a:cxn ang="0">
                    <a:pos x="connsiteX21" y="connsiteY21"/>
                  </a:cxn>
                  <a:cxn ang="0">
                    <a:pos x="connsiteX22" y="connsiteY22"/>
                  </a:cxn>
                  <a:cxn ang="0">
                    <a:pos x="connsiteX23" y="connsiteY23"/>
                  </a:cxn>
                  <a:cxn ang="0">
                    <a:pos x="connsiteX24" y="connsiteY24"/>
                  </a:cxn>
                  <a:cxn ang="0">
                    <a:pos x="connsiteX25" y="connsiteY25"/>
                  </a:cxn>
                  <a:cxn ang="0">
                    <a:pos x="connsiteX26" y="connsiteY26"/>
                  </a:cxn>
                  <a:cxn ang="0">
                    <a:pos x="connsiteX27" y="connsiteY27"/>
                  </a:cxn>
                  <a:cxn ang="0">
                    <a:pos x="connsiteX28" y="connsiteY28"/>
                  </a:cxn>
                  <a:cxn ang="0">
                    <a:pos x="connsiteX29" y="connsiteY29"/>
                  </a:cxn>
                  <a:cxn ang="0">
                    <a:pos x="connsiteX30" y="connsiteY30"/>
                  </a:cxn>
                  <a:cxn ang="0">
                    <a:pos x="connsiteX31" y="connsiteY31"/>
                  </a:cxn>
                  <a:cxn ang="0">
                    <a:pos x="connsiteX32" y="connsiteY32"/>
                  </a:cxn>
                  <a:cxn ang="0">
                    <a:pos x="connsiteX33" y="connsiteY33"/>
                  </a:cxn>
                  <a:cxn ang="0">
                    <a:pos x="connsiteX34" y="connsiteY34"/>
                  </a:cxn>
                  <a:cxn ang="0">
                    <a:pos x="connsiteX35" y="connsiteY35"/>
                  </a:cxn>
                  <a:cxn ang="0">
                    <a:pos x="connsiteX36" y="connsiteY36"/>
                  </a:cxn>
                  <a:cxn ang="0">
                    <a:pos x="connsiteX37" y="connsiteY37"/>
                  </a:cxn>
                  <a:cxn ang="0">
                    <a:pos x="connsiteX38" y="connsiteY38"/>
                  </a:cxn>
                  <a:cxn ang="0">
                    <a:pos x="connsiteX39" y="connsiteY39"/>
                  </a:cxn>
                  <a:cxn ang="0">
                    <a:pos x="connsiteX40" y="connsiteY40"/>
                  </a:cxn>
                  <a:cxn ang="0">
                    <a:pos x="connsiteX41" y="connsiteY41"/>
                  </a:cxn>
                  <a:cxn ang="0">
                    <a:pos x="connsiteX42" y="connsiteY42"/>
                  </a:cxn>
                  <a:cxn ang="0">
                    <a:pos x="connsiteX43" y="connsiteY43"/>
                  </a:cxn>
                  <a:cxn ang="0">
                    <a:pos x="connsiteX44" y="connsiteY44"/>
                  </a:cxn>
                  <a:cxn ang="0">
                    <a:pos x="connsiteX45" y="connsiteY45"/>
                  </a:cxn>
                  <a:cxn ang="0">
                    <a:pos x="connsiteX46" y="connsiteY46"/>
                  </a:cxn>
                  <a:cxn ang="0">
                    <a:pos x="connsiteX47" y="connsiteY47"/>
                  </a:cxn>
                  <a:cxn ang="0">
                    <a:pos x="connsiteX48" y="connsiteY48"/>
                  </a:cxn>
                  <a:cxn ang="0">
                    <a:pos x="connsiteX49" y="connsiteY49"/>
                  </a:cxn>
                  <a:cxn ang="0">
                    <a:pos x="connsiteX50" y="connsiteY50"/>
                  </a:cxn>
                  <a:cxn ang="0">
                    <a:pos x="connsiteX51" y="connsiteY51"/>
                  </a:cxn>
                  <a:cxn ang="0">
                    <a:pos x="connsiteX52" y="connsiteY52"/>
                  </a:cxn>
                  <a:cxn ang="0">
                    <a:pos x="connsiteX53" y="connsiteY53"/>
                  </a:cxn>
                  <a:cxn ang="0">
                    <a:pos x="connsiteX54" y="connsiteY54"/>
                  </a:cxn>
                  <a:cxn ang="0">
                    <a:pos x="connsiteX55" y="connsiteY55"/>
                  </a:cxn>
                  <a:cxn ang="0">
                    <a:pos x="connsiteX56" y="connsiteY56"/>
                  </a:cxn>
                  <a:cxn ang="0">
                    <a:pos x="connsiteX57" y="connsiteY57"/>
                  </a:cxn>
                  <a:cxn ang="0">
                    <a:pos x="connsiteX58" y="connsiteY58"/>
                  </a:cxn>
                  <a:cxn ang="0">
                    <a:pos x="connsiteX59" y="connsiteY59"/>
                  </a:cxn>
                  <a:cxn ang="0">
                    <a:pos x="connsiteX60" y="connsiteY60"/>
                  </a:cxn>
                  <a:cxn ang="0">
                    <a:pos x="connsiteX61" y="connsiteY61"/>
                  </a:cxn>
                  <a:cxn ang="0">
                    <a:pos x="connsiteX62" y="connsiteY62"/>
                  </a:cxn>
                  <a:cxn ang="0">
                    <a:pos x="connsiteX63" y="connsiteY63"/>
                  </a:cxn>
                  <a:cxn ang="0">
                    <a:pos x="connsiteX64" y="connsiteY64"/>
                  </a:cxn>
                  <a:cxn ang="0">
                    <a:pos x="connsiteX65" y="connsiteY65"/>
                  </a:cxn>
                  <a:cxn ang="0">
                    <a:pos x="connsiteX66" y="connsiteY66"/>
                  </a:cxn>
                  <a:cxn ang="0">
                    <a:pos x="connsiteX67" y="connsiteY67"/>
                  </a:cxn>
                  <a:cxn ang="0">
                    <a:pos x="connsiteX68" y="connsiteY68"/>
                  </a:cxn>
                </a:cxnLst>
                <a:rect l="l" t="t" r="r" b="b"/>
                <a:pathLst>
                  <a:path w="2749826" h="2435087">
                    <a:moveTo>
                      <a:pt x="0" y="82826"/>
                    </a:moveTo>
                    <a:lnTo>
                      <a:pt x="74544" y="447261"/>
                    </a:lnTo>
                    <a:lnTo>
                      <a:pt x="91109" y="612913"/>
                    </a:lnTo>
                    <a:lnTo>
                      <a:pt x="124239" y="762000"/>
                    </a:lnTo>
                    <a:lnTo>
                      <a:pt x="124239" y="985631"/>
                    </a:lnTo>
                    <a:cubicBezTo>
                      <a:pt x="121478" y="1336261"/>
                      <a:pt x="118718" y="1686892"/>
                      <a:pt x="115957" y="2037522"/>
                    </a:cubicBezTo>
                    <a:lnTo>
                      <a:pt x="207065" y="1996109"/>
                    </a:lnTo>
                    <a:lnTo>
                      <a:pt x="281609" y="2012674"/>
                    </a:lnTo>
                    <a:lnTo>
                      <a:pt x="323022" y="2037522"/>
                    </a:lnTo>
                    <a:lnTo>
                      <a:pt x="347870" y="2070652"/>
                    </a:lnTo>
                    <a:lnTo>
                      <a:pt x="372718" y="2103783"/>
                    </a:lnTo>
                    <a:lnTo>
                      <a:pt x="356152" y="2178326"/>
                    </a:lnTo>
                    <a:lnTo>
                      <a:pt x="372718" y="2252870"/>
                    </a:lnTo>
                    <a:lnTo>
                      <a:pt x="372718" y="2435087"/>
                    </a:lnTo>
                    <a:lnTo>
                      <a:pt x="1863587" y="2385392"/>
                    </a:lnTo>
                    <a:lnTo>
                      <a:pt x="1921565" y="2385392"/>
                    </a:lnTo>
                    <a:lnTo>
                      <a:pt x="1946413" y="2310848"/>
                    </a:lnTo>
                    <a:lnTo>
                      <a:pt x="1962978" y="2244587"/>
                    </a:lnTo>
                    <a:lnTo>
                      <a:pt x="1938131" y="2186609"/>
                    </a:lnTo>
                    <a:lnTo>
                      <a:pt x="1896718" y="2145196"/>
                    </a:lnTo>
                    <a:lnTo>
                      <a:pt x="1855304" y="2078935"/>
                    </a:lnTo>
                    <a:lnTo>
                      <a:pt x="1896718" y="1987826"/>
                    </a:lnTo>
                    <a:lnTo>
                      <a:pt x="1929848" y="1913283"/>
                    </a:lnTo>
                    <a:lnTo>
                      <a:pt x="1962978" y="1855305"/>
                    </a:lnTo>
                    <a:lnTo>
                      <a:pt x="2004391" y="1780761"/>
                    </a:lnTo>
                    <a:lnTo>
                      <a:pt x="1962978" y="1780761"/>
                    </a:lnTo>
                    <a:lnTo>
                      <a:pt x="1954696" y="1722783"/>
                    </a:lnTo>
                    <a:lnTo>
                      <a:pt x="2004391" y="1681370"/>
                    </a:lnTo>
                    <a:lnTo>
                      <a:pt x="2037522" y="1639957"/>
                    </a:lnTo>
                    <a:lnTo>
                      <a:pt x="2029239" y="1598544"/>
                    </a:lnTo>
                    <a:lnTo>
                      <a:pt x="2112065" y="1499152"/>
                    </a:lnTo>
                    <a:lnTo>
                      <a:pt x="2170044" y="1424609"/>
                    </a:lnTo>
                    <a:lnTo>
                      <a:pt x="2228022" y="1366631"/>
                    </a:lnTo>
                    <a:lnTo>
                      <a:pt x="2269435" y="1350066"/>
                    </a:lnTo>
                    <a:lnTo>
                      <a:pt x="2244587" y="1308652"/>
                    </a:lnTo>
                    <a:lnTo>
                      <a:pt x="2236304" y="1234109"/>
                    </a:lnTo>
                    <a:lnTo>
                      <a:pt x="2286000" y="1151283"/>
                    </a:lnTo>
                    <a:lnTo>
                      <a:pt x="2302565" y="1085022"/>
                    </a:lnTo>
                    <a:lnTo>
                      <a:pt x="2360544" y="1010479"/>
                    </a:lnTo>
                    <a:lnTo>
                      <a:pt x="2418522" y="960783"/>
                    </a:lnTo>
                    <a:lnTo>
                      <a:pt x="2426804" y="927652"/>
                    </a:lnTo>
                    <a:lnTo>
                      <a:pt x="2526196" y="877957"/>
                    </a:lnTo>
                    <a:lnTo>
                      <a:pt x="2575891" y="877957"/>
                    </a:lnTo>
                    <a:lnTo>
                      <a:pt x="2559326" y="828261"/>
                    </a:lnTo>
                    <a:lnTo>
                      <a:pt x="2501348" y="745435"/>
                    </a:lnTo>
                    <a:lnTo>
                      <a:pt x="2501348" y="670892"/>
                    </a:lnTo>
                    <a:lnTo>
                      <a:pt x="2584174" y="588066"/>
                    </a:lnTo>
                    <a:lnTo>
                      <a:pt x="2642152" y="496957"/>
                    </a:lnTo>
                    <a:lnTo>
                      <a:pt x="2667000" y="422413"/>
                    </a:lnTo>
                    <a:lnTo>
                      <a:pt x="2716696" y="389283"/>
                    </a:lnTo>
                    <a:lnTo>
                      <a:pt x="2749826" y="323022"/>
                    </a:lnTo>
                    <a:lnTo>
                      <a:pt x="2592457" y="339587"/>
                    </a:lnTo>
                    <a:lnTo>
                      <a:pt x="2493065" y="356152"/>
                    </a:lnTo>
                    <a:lnTo>
                      <a:pt x="2393674" y="381000"/>
                    </a:lnTo>
                    <a:lnTo>
                      <a:pt x="2302565" y="347870"/>
                    </a:lnTo>
                    <a:lnTo>
                      <a:pt x="2302565" y="289892"/>
                    </a:lnTo>
                    <a:lnTo>
                      <a:pt x="2302565" y="215348"/>
                    </a:lnTo>
                    <a:lnTo>
                      <a:pt x="2360544" y="132522"/>
                    </a:lnTo>
                    <a:lnTo>
                      <a:pt x="2443370" y="49696"/>
                    </a:lnTo>
                    <a:lnTo>
                      <a:pt x="2451652" y="0"/>
                    </a:lnTo>
                    <a:lnTo>
                      <a:pt x="1896718" y="33131"/>
                    </a:lnTo>
                    <a:lnTo>
                      <a:pt x="1681370" y="49696"/>
                    </a:lnTo>
                    <a:lnTo>
                      <a:pt x="1283804" y="74544"/>
                    </a:lnTo>
                    <a:lnTo>
                      <a:pt x="1076739" y="74544"/>
                    </a:lnTo>
                    <a:lnTo>
                      <a:pt x="819978" y="91109"/>
                    </a:lnTo>
                    <a:lnTo>
                      <a:pt x="588065" y="91109"/>
                    </a:lnTo>
                    <a:lnTo>
                      <a:pt x="397565" y="99392"/>
                    </a:lnTo>
                    <a:lnTo>
                      <a:pt x="198783" y="99392"/>
                    </a:lnTo>
                    <a:lnTo>
                      <a:pt x="0" y="82826"/>
                    </a:lnTo>
                    <a:close/>
                  </a:path>
                </a:pathLst>
              </a:custGeom>
              <a:solidFill>
                <a:srgbClr val="D2D2D2"/>
              </a:solidFill>
              <a:ln w="28575" cap="flat" cmpd="sng" algn="ctr">
                <a:noFill/>
                <a:prstDash val="solid"/>
                <a:miter lim="800000"/>
              </a:ln>
              <a:effectLst/>
              <a:extLst>
                <a:ext uri="{91240B29-F687-4F45-9708-019B960494DF}">
                  <a14:hiddenLine xmlns:a14="http://schemas.microsoft.com/office/drawing/2010/main" w="28575" cap="flat" cmpd="sng" algn="ctr">
                    <a:solidFill>
                      <a:srgbClr val="9EE0F8"/>
                    </a:solidFill>
                    <a:prstDash val="solid"/>
                    <a:miter lim="800000"/>
                  </a14:hiddenLine>
                </a:ext>
                <a:ext uri="{AF507438-7753-43E0-B8FC-AC1667EBCBE1}">
                  <a14:hiddenEffects xmlns:a14="http://schemas.microsoft.com/office/drawing/2010/main">
                    <a:effectLst>
                      <a:outerShdw blurRad="50800" dist="38076" dir="8099984" sx="110000" sy="110000" rotWithShape="0">
                        <a:srgbClr val="000000">
                          <a:alpha val="40000"/>
                        </a:srgbClr>
                      </a:outerShdw>
                    </a:effectLst>
                  </a14:hiddenEffects>
                </a:ext>
              </a:extLst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en-US" sz="800">
                  <a:latin typeface="Arial" panose="020B0604020202020204" pitchFamily="34" charset="0"/>
                  <a:cs typeface="Arial" panose="020B0604020202020204" pitchFamily="34" charset="0"/>
                </a:endParaRPr>
              </a:p>
            </xdr:txBody>
          </xdr:sp>
          <xdr:sp macro="" textlink="">
            <xdr:nvSpPr>
              <xdr:cNvPr id="64" name="TextBox 63"/>
              <xdr:cNvSpPr txBox="1"/>
            </xdr:nvSpPr>
            <xdr:spPr>
              <a:xfrm>
                <a:off x="17764382" y="11959578"/>
                <a:ext cx="1004253" cy="998222"/>
              </a:xfrm>
              <a:prstGeom prst="rect">
                <a:avLst/>
              </a:prstGeom>
              <a:grpFill/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ctr"/>
              <a:lstStyle/>
              <a:p>
                <a:pPr algn="ctr"/>
                <a:r>
                  <a:rPr lang="en-US" sz="800" b="1">
                    <a:latin typeface="Arial" panose="020B0604020202020204" pitchFamily="34" charset="0"/>
                    <a:cs typeface="Arial" panose="020B0604020202020204" pitchFamily="34" charset="0"/>
                  </a:rPr>
                  <a:t>AR</a:t>
                </a:r>
              </a:p>
            </xdr:txBody>
          </xdr:sp>
        </xdr:grpSp>
        <xdr:grpSp>
          <xdr:nvGrpSpPr>
            <xdr:cNvPr id="69" name="Group 68"/>
            <xdr:cNvGrpSpPr/>
          </xdr:nvGrpSpPr>
          <xdr:grpSpPr>
            <a:xfrm>
              <a:off x="17254904" y="14053038"/>
              <a:ext cx="3135923" cy="2754924"/>
              <a:chOff x="17254904" y="14053038"/>
              <a:chExt cx="3135923" cy="2754924"/>
            </a:xfrm>
            <a:grpFill/>
          </xdr:grpSpPr>
          <xdr:sp macro="" textlink="">
            <xdr:nvSpPr>
              <xdr:cNvPr id="66" name="Freeform 65"/>
              <xdr:cNvSpPr/>
            </xdr:nvSpPr>
            <xdr:spPr>
              <a:xfrm>
                <a:off x="17254904" y="14053038"/>
                <a:ext cx="3135923" cy="2754924"/>
              </a:xfrm>
              <a:custGeom>
                <a:avLst/>
                <a:gdLst>
                  <a:gd name="connsiteX0" fmla="*/ 14654 w 3135923"/>
                  <a:gd name="connsiteY0" fmla="*/ 36635 h 2754924"/>
                  <a:gd name="connsiteX1" fmla="*/ 1677865 w 3135923"/>
                  <a:gd name="connsiteY1" fmla="*/ 0 h 2754924"/>
                  <a:gd name="connsiteX2" fmla="*/ 1692519 w 3135923"/>
                  <a:gd name="connsiteY2" fmla="*/ 36635 h 2754924"/>
                  <a:gd name="connsiteX3" fmla="*/ 1721827 w 3135923"/>
                  <a:gd name="connsiteY3" fmla="*/ 65943 h 2754924"/>
                  <a:gd name="connsiteX4" fmla="*/ 1699846 w 3135923"/>
                  <a:gd name="connsiteY4" fmla="*/ 109904 h 2754924"/>
                  <a:gd name="connsiteX5" fmla="*/ 1699846 w 3135923"/>
                  <a:gd name="connsiteY5" fmla="*/ 153866 h 2754924"/>
                  <a:gd name="connsiteX6" fmla="*/ 1773115 w 3135923"/>
                  <a:gd name="connsiteY6" fmla="*/ 168520 h 2754924"/>
                  <a:gd name="connsiteX7" fmla="*/ 1729154 w 3135923"/>
                  <a:gd name="connsiteY7" fmla="*/ 205154 h 2754924"/>
                  <a:gd name="connsiteX8" fmla="*/ 1699846 w 3135923"/>
                  <a:gd name="connsiteY8" fmla="*/ 256443 h 2754924"/>
                  <a:gd name="connsiteX9" fmla="*/ 1765788 w 3135923"/>
                  <a:gd name="connsiteY9" fmla="*/ 285750 h 2754924"/>
                  <a:gd name="connsiteX10" fmla="*/ 1707173 w 3135923"/>
                  <a:gd name="connsiteY10" fmla="*/ 315058 h 2754924"/>
                  <a:gd name="connsiteX11" fmla="*/ 1780442 w 3135923"/>
                  <a:gd name="connsiteY11" fmla="*/ 373674 h 2754924"/>
                  <a:gd name="connsiteX12" fmla="*/ 1817077 w 3135923"/>
                  <a:gd name="connsiteY12" fmla="*/ 373674 h 2754924"/>
                  <a:gd name="connsiteX13" fmla="*/ 1795096 w 3135923"/>
                  <a:gd name="connsiteY13" fmla="*/ 417635 h 2754924"/>
                  <a:gd name="connsiteX14" fmla="*/ 1875692 w 3135923"/>
                  <a:gd name="connsiteY14" fmla="*/ 424962 h 2754924"/>
                  <a:gd name="connsiteX15" fmla="*/ 1875692 w 3135923"/>
                  <a:gd name="connsiteY15" fmla="*/ 468924 h 2754924"/>
                  <a:gd name="connsiteX16" fmla="*/ 1787769 w 3135923"/>
                  <a:gd name="connsiteY16" fmla="*/ 483577 h 2754924"/>
                  <a:gd name="connsiteX17" fmla="*/ 1729154 w 3135923"/>
                  <a:gd name="connsiteY17" fmla="*/ 512885 h 2754924"/>
                  <a:gd name="connsiteX18" fmla="*/ 1677865 w 3135923"/>
                  <a:gd name="connsiteY18" fmla="*/ 549520 h 2754924"/>
                  <a:gd name="connsiteX19" fmla="*/ 1736481 w 3135923"/>
                  <a:gd name="connsiteY19" fmla="*/ 578827 h 2754924"/>
                  <a:gd name="connsiteX20" fmla="*/ 1758461 w 3135923"/>
                  <a:gd name="connsiteY20" fmla="*/ 608135 h 2754924"/>
                  <a:gd name="connsiteX21" fmla="*/ 1758461 w 3135923"/>
                  <a:gd name="connsiteY21" fmla="*/ 608135 h 2754924"/>
                  <a:gd name="connsiteX22" fmla="*/ 1707173 w 3135923"/>
                  <a:gd name="connsiteY22" fmla="*/ 732693 h 2754924"/>
                  <a:gd name="connsiteX23" fmla="*/ 1641231 w 3135923"/>
                  <a:gd name="connsiteY23" fmla="*/ 776654 h 2754924"/>
                  <a:gd name="connsiteX24" fmla="*/ 1626577 w 3135923"/>
                  <a:gd name="connsiteY24" fmla="*/ 835270 h 2754924"/>
                  <a:gd name="connsiteX25" fmla="*/ 1619250 w 3135923"/>
                  <a:gd name="connsiteY25" fmla="*/ 908539 h 2754924"/>
                  <a:gd name="connsiteX26" fmla="*/ 1575288 w 3135923"/>
                  <a:gd name="connsiteY26" fmla="*/ 945174 h 2754924"/>
                  <a:gd name="connsiteX27" fmla="*/ 1509346 w 3135923"/>
                  <a:gd name="connsiteY27" fmla="*/ 930520 h 2754924"/>
                  <a:gd name="connsiteX28" fmla="*/ 1553308 w 3135923"/>
                  <a:gd name="connsiteY28" fmla="*/ 1018443 h 2754924"/>
                  <a:gd name="connsiteX29" fmla="*/ 1553308 w 3135923"/>
                  <a:gd name="connsiteY29" fmla="*/ 1018443 h 2754924"/>
                  <a:gd name="connsiteX30" fmla="*/ 1509346 w 3135923"/>
                  <a:gd name="connsiteY30" fmla="*/ 1077058 h 2754924"/>
                  <a:gd name="connsiteX31" fmla="*/ 1524000 w 3135923"/>
                  <a:gd name="connsiteY31" fmla="*/ 1172308 h 2754924"/>
                  <a:gd name="connsiteX32" fmla="*/ 1524000 w 3135923"/>
                  <a:gd name="connsiteY32" fmla="*/ 1172308 h 2754924"/>
                  <a:gd name="connsiteX33" fmla="*/ 1465384 w 3135923"/>
                  <a:gd name="connsiteY33" fmla="*/ 1208943 h 2754924"/>
                  <a:gd name="connsiteX34" fmla="*/ 1472711 w 3135923"/>
                  <a:gd name="connsiteY34" fmla="*/ 1289539 h 2754924"/>
                  <a:gd name="connsiteX35" fmla="*/ 1480038 w 3135923"/>
                  <a:gd name="connsiteY35" fmla="*/ 1348154 h 2754924"/>
                  <a:gd name="connsiteX36" fmla="*/ 1480038 w 3135923"/>
                  <a:gd name="connsiteY36" fmla="*/ 1348154 h 2754924"/>
                  <a:gd name="connsiteX37" fmla="*/ 1487365 w 3135923"/>
                  <a:gd name="connsiteY37" fmla="*/ 1465385 h 2754924"/>
                  <a:gd name="connsiteX38" fmla="*/ 2154115 w 3135923"/>
                  <a:gd name="connsiteY38" fmla="*/ 1428750 h 2754924"/>
                  <a:gd name="connsiteX39" fmla="*/ 2652346 w 3135923"/>
                  <a:gd name="connsiteY39" fmla="*/ 1414097 h 2754924"/>
                  <a:gd name="connsiteX40" fmla="*/ 2586404 w 3135923"/>
                  <a:gd name="connsiteY40" fmla="*/ 1575289 h 2754924"/>
                  <a:gd name="connsiteX41" fmla="*/ 2623038 w 3135923"/>
                  <a:gd name="connsiteY41" fmla="*/ 1663212 h 2754924"/>
                  <a:gd name="connsiteX42" fmla="*/ 2703634 w 3135923"/>
                  <a:gd name="connsiteY42" fmla="*/ 1787770 h 2754924"/>
                  <a:gd name="connsiteX43" fmla="*/ 2769577 w 3135923"/>
                  <a:gd name="connsiteY43" fmla="*/ 1890347 h 2754924"/>
                  <a:gd name="connsiteX44" fmla="*/ 2798884 w 3135923"/>
                  <a:gd name="connsiteY44" fmla="*/ 1956289 h 2754924"/>
                  <a:gd name="connsiteX45" fmla="*/ 2732942 w 3135923"/>
                  <a:gd name="connsiteY45" fmla="*/ 1926981 h 2754924"/>
                  <a:gd name="connsiteX46" fmla="*/ 2688981 w 3135923"/>
                  <a:gd name="connsiteY46" fmla="*/ 1905000 h 2754924"/>
                  <a:gd name="connsiteX47" fmla="*/ 2637692 w 3135923"/>
                  <a:gd name="connsiteY47" fmla="*/ 1912327 h 2754924"/>
                  <a:gd name="connsiteX48" fmla="*/ 2579077 w 3135923"/>
                  <a:gd name="connsiteY48" fmla="*/ 1861039 h 2754924"/>
                  <a:gd name="connsiteX49" fmla="*/ 2513134 w 3135923"/>
                  <a:gd name="connsiteY49" fmla="*/ 1817077 h 2754924"/>
                  <a:gd name="connsiteX50" fmla="*/ 2439865 w 3135923"/>
                  <a:gd name="connsiteY50" fmla="*/ 1795097 h 2754924"/>
                  <a:gd name="connsiteX51" fmla="*/ 2381250 w 3135923"/>
                  <a:gd name="connsiteY51" fmla="*/ 1809750 h 2754924"/>
                  <a:gd name="connsiteX52" fmla="*/ 2322634 w 3135923"/>
                  <a:gd name="connsiteY52" fmla="*/ 1861039 h 2754924"/>
                  <a:gd name="connsiteX53" fmla="*/ 2307981 w 3135923"/>
                  <a:gd name="connsiteY53" fmla="*/ 1926981 h 2754924"/>
                  <a:gd name="connsiteX54" fmla="*/ 2242038 w 3135923"/>
                  <a:gd name="connsiteY54" fmla="*/ 1956289 h 2754924"/>
                  <a:gd name="connsiteX55" fmla="*/ 2249365 w 3135923"/>
                  <a:gd name="connsiteY55" fmla="*/ 2022231 h 2754924"/>
                  <a:gd name="connsiteX56" fmla="*/ 2315308 w 3135923"/>
                  <a:gd name="connsiteY56" fmla="*/ 2058866 h 2754924"/>
                  <a:gd name="connsiteX57" fmla="*/ 2469173 w 3135923"/>
                  <a:gd name="connsiteY57" fmla="*/ 2088174 h 2754924"/>
                  <a:gd name="connsiteX58" fmla="*/ 2564423 w 3135923"/>
                  <a:gd name="connsiteY58" fmla="*/ 2073520 h 2754924"/>
                  <a:gd name="connsiteX59" fmla="*/ 2630365 w 3135923"/>
                  <a:gd name="connsiteY59" fmla="*/ 2029558 h 2754924"/>
                  <a:gd name="connsiteX60" fmla="*/ 2667000 w 3135923"/>
                  <a:gd name="connsiteY60" fmla="*/ 2051539 h 2754924"/>
                  <a:gd name="connsiteX61" fmla="*/ 2645019 w 3135923"/>
                  <a:gd name="connsiteY61" fmla="*/ 2095500 h 2754924"/>
                  <a:gd name="connsiteX62" fmla="*/ 2681654 w 3135923"/>
                  <a:gd name="connsiteY62" fmla="*/ 2154116 h 2754924"/>
                  <a:gd name="connsiteX63" fmla="*/ 2762250 w 3135923"/>
                  <a:gd name="connsiteY63" fmla="*/ 2154116 h 2754924"/>
                  <a:gd name="connsiteX64" fmla="*/ 2784231 w 3135923"/>
                  <a:gd name="connsiteY64" fmla="*/ 2212731 h 2754924"/>
                  <a:gd name="connsiteX65" fmla="*/ 2835519 w 3135923"/>
                  <a:gd name="connsiteY65" fmla="*/ 2154116 h 2754924"/>
                  <a:gd name="connsiteX66" fmla="*/ 2798884 w 3135923"/>
                  <a:gd name="connsiteY66" fmla="*/ 2220058 h 2754924"/>
                  <a:gd name="connsiteX67" fmla="*/ 2740269 w 3135923"/>
                  <a:gd name="connsiteY67" fmla="*/ 2293327 h 2754924"/>
                  <a:gd name="connsiteX68" fmla="*/ 2696308 w 3135923"/>
                  <a:gd name="connsiteY68" fmla="*/ 2337289 h 2754924"/>
                  <a:gd name="connsiteX69" fmla="*/ 2754923 w 3135923"/>
                  <a:gd name="connsiteY69" fmla="*/ 2439866 h 2754924"/>
                  <a:gd name="connsiteX70" fmla="*/ 2806211 w 3135923"/>
                  <a:gd name="connsiteY70" fmla="*/ 2469174 h 2754924"/>
                  <a:gd name="connsiteX71" fmla="*/ 2842846 w 3135923"/>
                  <a:gd name="connsiteY71" fmla="*/ 2505808 h 2754924"/>
                  <a:gd name="connsiteX72" fmla="*/ 2930769 w 3135923"/>
                  <a:gd name="connsiteY72" fmla="*/ 2527789 h 2754924"/>
                  <a:gd name="connsiteX73" fmla="*/ 2996711 w 3135923"/>
                  <a:gd name="connsiteY73" fmla="*/ 2557097 h 2754924"/>
                  <a:gd name="connsiteX74" fmla="*/ 3091961 w 3135923"/>
                  <a:gd name="connsiteY74" fmla="*/ 2586404 h 2754924"/>
                  <a:gd name="connsiteX75" fmla="*/ 3135923 w 3135923"/>
                  <a:gd name="connsiteY75" fmla="*/ 2688981 h 2754924"/>
                  <a:gd name="connsiteX76" fmla="*/ 3135923 w 3135923"/>
                  <a:gd name="connsiteY76" fmla="*/ 2688981 h 2754924"/>
                  <a:gd name="connsiteX77" fmla="*/ 2996711 w 3135923"/>
                  <a:gd name="connsiteY77" fmla="*/ 2645020 h 2754924"/>
                  <a:gd name="connsiteX78" fmla="*/ 2960077 w 3135923"/>
                  <a:gd name="connsiteY78" fmla="*/ 2645020 h 2754924"/>
                  <a:gd name="connsiteX79" fmla="*/ 2872154 w 3135923"/>
                  <a:gd name="connsiteY79" fmla="*/ 2586404 h 2754924"/>
                  <a:gd name="connsiteX80" fmla="*/ 2850173 w 3135923"/>
                  <a:gd name="connsiteY80" fmla="*/ 2615712 h 2754924"/>
                  <a:gd name="connsiteX81" fmla="*/ 2776904 w 3135923"/>
                  <a:gd name="connsiteY81" fmla="*/ 2549770 h 2754924"/>
                  <a:gd name="connsiteX82" fmla="*/ 2776904 w 3135923"/>
                  <a:gd name="connsiteY82" fmla="*/ 2549770 h 2754924"/>
                  <a:gd name="connsiteX83" fmla="*/ 2725615 w 3135923"/>
                  <a:gd name="connsiteY83" fmla="*/ 2498481 h 2754924"/>
                  <a:gd name="connsiteX84" fmla="*/ 2703634 w 3135923"/>
                  <a:gd name="connsiteY84" fmla="*/ 2447193 h 2754924"/>
                  <a:gd name="connsiteX85" fmla="*/ 2667000 w 3135923"/>
                  <a:gd name="connsiteY85" fmla="*/ 2425212 h 2754924"/>
                  <a:gd name="connsiteX86" fmla="*/ 2608384 w 3135923"/>
                  <a:gd name="connsiteY86" fmla="*/ 2425212 h 2754924"/>
                  <a:gd name="connsiteX87" fmla="*/ 2513134 w 3135923"/>
                  <a:gd name="connsiteY87" fmla="*/ 2388577 h 2754924"/>
                  <a:gd name="connsiteX88" fmla="*/ 2505808 w 3135923"/>
                  <a:gd name="connsiteY88" fmla="*/ 2344616 h 2754924"/>
                  <a:gd name="connsiteX89" fmla="*/ 2454519 w 3135923"/>
                  <a:gd name="connsiteY89" fmla="*/ 2366597 h 2754924"/>
                  <a:gd name="connsiteX90" fmla="*/ 2395904 w 3135923"/>
                  <a:gd name="connsiteY90" fmla="*/ 2417885 h 2754924"/>
                  <a:gd name="connsiteX91" fmla="*/ 2425211 w 3135923"/>
                  <a:gd name="connsiteY91" fmla="*/ 2469174 h 2754924"/>
                  <a:gd name="connsiteX92" fmla="*/ 2476500 w 3135923"/>
                  <a:gd name="connsiteY92" fmla="*/ 2498481 h 2754924"/>
                  <a:gd name="connsiteX93" fmla="*/ 2542442 w 3135923"/>
                  <a:gd name="connsiteY93" fmla="*/ 2527789 h 2754924"/>
                  <a:gd name="connsiteX94" fmla="*/ 2505808 w 3135923"/>
                  <a:gd name="connsiteY94" fmla="*/ 2571750 h 2754924"/>
                  <a:gd name="connsiteX95" fmla="*/ 2498481 w 3135923"/>
                  <a:gd name="connsiteY95" fmla="*/ 2623039 h 2754924"/>
                  <a:gd name="connsiteX96" fmla="*/ 2483827 w 3135923"/>
                  <a:gd name="connsiteY96" fmla="*/ 2703635 h 2754924"/>
                  <a:gd name="connsiteX97" fmla="*/ 2417884 w 3135923"/>
                  <a:gd name="connsiteY97" fmla="*/ 2696308 h 2754924"/>
                  <a:gd name="connsiteX98" fmla="*/ 2454519 w 3135923"/>
                  <a:gd name="connsiteY98" fmla="*/ 2623039 h 2754924"/>
                  <a:gd name="connsiteX99" fmla="*/ 2381250 w 3135923"/>
                  <a:gd name="connsiteY99" fmla="*/ 2571750 h 2754924"/>
                  <a:gd name="connsiteX100" fmla="*/ 2351942 w 3135923"/>
                  <a:gd name="connsiteY100" fmla="*/ 2571750 h 2754924"/>
                  <a:gd name="connsiteX101" fmla="*/ 2264019 w 3135923"/>
                  <a:gd name="connsiteY101" fmla="*/ 2527789 h 2754924"/>
                  <a:gd name="connsiteX102" fmla="*/ 2220058 w 3135923"/>
                  <a:gd name="connsiteY102" fmla="*/ 2571750 h 2754924"/>
                  <a:gd name="connsiteX103" fmla="*/ 2168769 w 3135923"/>
                  <a:gd name="connsiteY103" fmla="*/ 2601058 h 2754924"/>
                  <a:gd name="connsiteX104" fmla="*/ 2102827 w 3135923"/>
                  <a:gd name="connsiteY104" fmla="*/ 2608385 h 2754924"/>
                  <a:gd name="connsiteX105" fmla="*/ 2168769 w 3135923"/>
                  <a:gd name="connsiteY105" fmla="*/ 2681654 h 2754924"/>
                  <a:gd name="connsiteX106" fmla="*/ 2139461 w 3135923"/>
                  <a:gd name="connsiteY106" fmla="*/ 2710962 h 2754924"/>
                  <a:gd name="connsiteX107" fmla="*/ 2110154 w 3135923"/>
                  <a:gd name="connsiteY107" fmla="*/ 2754924 h 2754924"/>
                  <a:gd name="connsiteX108" fmla="*/ 2073519 w 3135923"/>
                  <a:gd name="connsiteY108" fmla="*/ 2667000 h 2754924"/>
                  <a:gd name="connsiteX109" fmla="*/ 2051538 w 3135923"/>
                  <a:gd name="connsiteY109" fmla="*/ 2630366 h 2754924"/>
                  <a:gd name="connsiteX110" fmla="*/ 2022231 w 3135923"/>
                  <a:gd name="connsiteY110" fmla="*/ 2571750 h 2754924"/>
                  <a:gd name="connsiteX111" fmla="*/ 1941634 w 3135923"/>
                  <a:gd name="connsiteY111" fmla="*/ 2571750 h 2754924"/>
                  <a:gd name="connsiteX112" fmla="*/ 1875692 w 3135923"/>
                  <a:gd name="connsiteY112" fmla="*/ 2571750 h 2754924"/>
                  <a:gd name="connsiteX113" fmla="*/ 1802423 w 3135923"/>
                  <a:gd name="connsiteY113" fmla="*/ 2527789 h 2754924"/>
                  <a:gd name="connsiteX114" fmla="*/ 1824404 w 3135923"/>
                  <a:gd name="connsiteY114" fmla="*/ 2454520 h 2754924"/>
                  <a:gd name="connsiteX115" fmla="*/ 1839058 w 3135923"/>
                  <a:gd name="connsiteY115" fmla="*/ 2373924 h 2754924"/>
                  <a:gd name="connsiteX116" fmla="*/ 1883019 w 3135923"/>
                  <a:gd name="connsiteY116" fmla="*/ 2366597 h 2754924"/>
                  <a:gd name="connsiteX117" fmla="*/ 1912327 w 3135923"/>
                  <a:gd name="connsiteY117" fmla="*/ 2286000 h 2754924"/>
                  <a:gd name="connsiteX118" fmla="*/ 1875692 w 3135923"/>
                  <a:gd name="connsiteY118" fmla="*/ 2256693 h 2754924"/>
                  <a:gd name="connsiteX119" fmla="*/ 1817077 w 3135923"/>
                  <a:gd name="connsiteY119" fmla="*/ 2271347 h 2754924"/>
                  <a:gd name="connsiteX120" fmla="*/ 1758461 w 3135923"/>
                  <a:gd name="connsiteY120" fmla="*/ 2264020 h 2754924"/>
                  <a:gd name="connsiteX121" fmla="*/ 1707173 w 3135923"/>
                  <a:gd name="connsiteY121" fmla="*/ 2205404 h 2754924"/>
                  <a:gd name="connsiteX122" fmla="*/ 1714500 w 3135923"/>
                  <a:gd name="connsiteY122" fmla="*/ 2146789 h 2754924"/>
                  <a:gd name="connsiteX123" fmla="*/ 1677865 w 3135923"/>
                  <a:gd name="connsiteY123" fmla="*/ 2088174 h 2754924"/>
                  <a:gd name="connsiteX124" fmla="*/ 1611923 w 3135923"/>
                  <a:gd name="connsiteY124" fmla="*/ 2110154 h 2754924"/>
                  <a:gd name="connsiteX125" fmla="*/ 1538654 w 3135923"/>
                  <a:gd name="connsiteY125" fmla="*/ 2051539 h 2754924"/>
                  <a:gd name="connsiteX126" fmla="*/ 1538654 w 3135923"/>
                  <a:gd name="connsiteY126" fmla="*/ 2051539 h 2754924"/>
                  <a:gd name="connsiteX127" fmla="*/ 1487365 w 3135923"/>
                  <a:gd name="connsiteY127" fmla="*/ 2139462 h 2754924"/>
                  <a:gd name="connsiteX128" fmla="*/ 1531327 w 3135923"/>
                  <a:gd name="connsiteY128" fmla="*/ 2205404 h 2754924"/>
                  <a:gd name="connsiteX129" fmla="*/ 1633904 w 3135923"/>
                  <a:gd name="connsiteY129" fmla="*/ 2249366 h 2754924"/>
                  <a:gd name="connsiteX130" fmla="*/ 1677865 w 3135923"/>
                  <a:gd name="connsiteY130" fmla="*/ 2315308 h 2754924"/>
                  <a:gd name="connsiteX131" fmla="*/ 1707173 w 3135923"/>
                  <a:gd name="connsiteY131" fmla="*/ 2329962 h 2754924"/>
                  <a:gd name="connsiteX132" fmla="*/ 1780442 w 3135923"/>
                  <a:gd name="connsiteY132" fmla="*/ 2337289 h 2754924"/>
                  <a:gd name="connsiteX133" fmla="*/ 1780442 w 3135923"/>
                  <a:gd name="connsiteY133" fmla="*/ 2337289 h 2754924"/>
                  <a:gd name="connsiteX134" fmla="*/ 1758461 w 3135923"/>
                  <a:gd name="connsiteY134" fmla="*/ 2476500 h 2754924"/>
                  <a:gd name="connsiteX135" fmla="*/ 1699846 w 3135923"/>
                  <a:gd name="connsiteY135" fmla="*/ 2469174 h 2754924"/>
                  <a:gd name="connsiteX136" fmla="*/ 1707173 w 3135923"/>
                  <a:gd name="connsiteY136" fmla="*/ 2425212 h 2754924"/>
                  <a:gd name="connsiteX137" fmla="*/ 1670538 w 3135923"/>
                  <a:gd name="connsiteY137" fmla="*/ 2373924 h 2754924"/>
                  <a:gd name="connsiteX138" fmla="*/ 1648558 w 3135923"/>
                  <a:gd name="connsiteY138" fmla="*/ 2417885 h 2754924"/>
                  <a:gd name="connsiteX139" fmla="*/ 1626577 w 3135923"/>
                  <a:gd name="connsiteY139" fmla="*/ 2469174 h 2754924"/>
                  <a:gd name="connsiteX140" fmla="*/ 1589942 w 3135923"/>
                  <a:gd name="connsiteY140" fmla="*/ 2410558 h 2754924"/>
                  <a:gd name="connsiteX141" fmla="*/ 1560634 w 3135923"/>
                  <a:gd name="connsiteY141" fmla="*/ 2381250 h 2754924"/>
                  <a:gd name="connsiteX142" fmla="*/ 1560634 w 3135923"/>
                  <a:gd name="connsiteY142" fmla="*/ 2329962 h 2754924"/>
                  <a:gd name="connsiteX143" fmla="*/ 1560634 w 3135923"/>
                  <a:gd name="connsiteY143" fmla="*/ 2300654 h 2754924"/>
                  <a:gd name="connsiteX144" fmla="*/ 1509346 w 3135923"/>
                  <a:gd name="connsiteY144" fmla="*/ 2307981 h 2754924"/>
                  <a:gd name="connsiteX145" fmla="*/ 1458058 w 3135923"/>
                  <a:gd name="connsiteY145" fmla="*/ 2322635 h 2754924"/>
                  <a:gd name="connsiteX146" fmla="*/ 1406769 w 3135923"/>
                  <a:gd name="connsiteY146" fmla="*/ 2300654 h 2754924"/>
                  <a:gd name="connsiteX147" fmla="*/ 1450731 w 3135923"/>
                  <a:gd name="connsiteY147" fmla="*/ 2271347 h 2754924"/>
                  <a:gd name="connsiteX148" fmla="*/ 1406769 w 3135923"/>
                  <a:gd name="connsiteY148" fmla="*/ 2220058 h 2754924"/>
                  <a:gd name="connsiteX149" fmla="*/ 1370134 w 3135923"/>
                  <a:gd name="connsiteY149" fmla="*/ 2256693 h 2754924"/>
                  <a:gd name="connsiteX150" fmla="*/ 1318846 w 3135923"/>
                  <a:gd name="connsiteY150" fmla="*/ 2256693 h 2754924"/>
                  <a:gd name="connsiteX151" fmla="*/ 1289538 w 3135923"/>
                  <a:gd name="connsiteY151" fmla="*/ 2286000 h 2754924"/>
                  <a:gd name="connsiteX152" fmla="*/ 1216269 w 3135923"/>
                  <a:gd name="connsiteY152" fmla="*/ 2337289 h 2754924"/>
                  <a:gd name="connsiteX153" fmla="*/ 1172308 w 3135923"/>
                  <a:gd name="connsiteY153" fmla="*/ 2307981 h 2754924"/>
                  <a:gd name="connsiteX154" fmla="*/ 1172308 w 3135923"/>
                  <a:gd name="connsiteY154" fmla="*/ 2351943 h 2754924"/>
                  <a:gd name="connsiteX155" fmla="*/ 1172308 w 3135923"/>
                  <a:gd name="connsiteY155" fmla="*/ 2395904 h 2754924"/>
                  <a:gd name="connsiteX156" fmla="*/ 1216269 w 3135923"/>
                  <a:gd name="connsiteY156" fmla="*/ 2417885 h 2754924"/>
                  <a:gd name="connsiteX157" fmla="*/ 1216269 w 3135923"/>
                  <a:gd name="connsiteY157" fmla="*/ 2447193 h 2754924"/>
                  <a:gd name="connsiteX158" fmla="*/ 1157654 w 3135923"/>
                  <a:gd name="connsiteY158" fmla="*/ 2483827 h 2754924"/>
                  <a:gd name="connsiteX159" fmla="*/ 1011115 w 3135923"/>
                  <a:gd name="connsiteY159" fmla="*/ 2483827 h 2754924"/>
                  <a:gd name="connsiteX160" fmla="*/ 901211 w 3135923"/>
                  <a:gd name="connsiteY160" fmla="*/ 2469174 h 2754924"/>
                  <a:gd name="connsiteX161" fmla="*/ 893884 w 3135923"/>
                  <a:gd name="connsiteY161" fmla="*/ 2447193 h 2754924"/>
                  <a:gd name="connsiteX162" fmla="*/ 776654 w 3135923"/>
                  <a:gd name="connsiteY162" fmla="*/ 2395904 h 2754924"/>
                  <a:gd name="connsiteX163" fmla="*/ 703384 w 3135923"/>
                  <a:gd name="connsiteY163" fmla="*/ 2373924 h 2754924"/>
                  <a:gd name="connsiteX164" fmla="*/ 564173 w 3135923"/>
                  <a:gd name="connsiteY164" fmla="*/ 2322635 h 2754924"/>
                  <a:gd name="connsiteX165" fmla="*/ 490904 w 3135923"/>
                  <a:gd name="connsiteY165" fmla="*/ 2322635 h 2754924"/>
                  <a:gd name="connsiteX166" fmla="*/ 381000 w 3135923"/>
                  <a:gd name="connsiteY166" fmla="*/ 2329962 h 2754924"/>
                  <a:gd name="connsiteX167" fmla="*/ 271096 w 3135923"/>
                  <a:gd name="connsiteY167" fmla="*/ 2351943 h 2754924"/>
                  <a:gd name="connsiteX168" fmla="*/ 190500 w 3135923"/>
                  <a:gd name="connsiteY168" fmla="*/ 2351943 h 2754924"/>
                  <a:gd name="connsiteX169" fmla="*/ 161192 w 3135923"/>
                  <a:gd name="connsiteY169" fmla="*/ 2344616 h 2754924"/>
                  <a:gd name="connsiteX170" fmla="*/ 241788 w 3135923"/>
                  <a:gd name="connsiteY170" fmla="*/ 2286000 h 2754924"/>
                  <a:gd name="connsiteX171" fmla="*/ 278423 w 3135923"/>
                  <a:gd name="connsiteY171" fmla="*/ 2176097 h 2754924"/>
                  <a:gd name="connsiteX172" fmla="*/ 256442 w 3135923"/>
                  <a:gd name="connsiteY172" fmla="*/ 2029558 h 2754924"/>
                  <a:gd name="connsiteX173" fmla="*/ 256442 w 3135923"/>
                  <a:gd name="connsiteY173" fmla="*/ 1970943 h 2754924"/>
                  <a:gd name="connsiteX174" fmla="*/ 227134 w 3135923"/>
                  <a:gd name="connsiteY174" fmla="*/ 1941635 h 2754924"/>
                  <a:gd name="connsiteX175" fmla="*/ 227134 w 3135923"/>
                  <a:gd name="connsiteY175" fmla="*/ 1897674 h 2754924"/>
                  <a:gd name="connsiteX176" fmla="*/ 278423 w 3135923"/>
                  <a:gd name="connsiteY176" fmla="*/ 1890347 h 2754924"/>
                  <a:gd name="connsiteX177" fmla="*/ 285750 w 3135923"/>
                  <a:gd name="connsiteY177" fmla="*/ 1831731 h 2754924"/>
                  <a:gd name="connsiteX178" fmla="*/ 241788 w 3135923"/>
                  <a:gd name="connsiteY178" fmla="*/ 1780443 h 2754924"/>
                  <a:gd name="connsiteX179" fmla="*/ 278423 w 3135923"/>
                  <a:gd name="connsiteY179" fmla="*/ 1707174 h 2754924"/>
                  <a:gd name="connsiteX180" fmla="*/ 315058 w 3135923"/>
                  <a:gd name="connsiteY180" fmla="*/ 1611924 h 2754924"/>
                  <a:gd name="connsiteX181" fmla="*/ 359019 w 3135923"/>
                  <a:gd name="connsiteY181" fmla="*/ 1545981 h 2754924"/>
                  <a:gd name="connsiteX182" fmla="*/ 366346 w 3135923"/>
                  <a:gd name="connsiteY182" fmla="*/ 1465385 h 2754924"/>
                  <a:gd name="connsiteX183" fmla="*/ 366346 w 3135923"/>
                  <a:gd name="connsiteY183" fmla="*/ 1377462 h 2754924"/>
                  <a:gd name="connsiteX184" fmla="*/ 322384 w 3135923"/>
                  <a:gd name="connsiteY184" fmla="*/ 1296866 h 2754924"/>
                  <a:gd name="connsiteX185" fmla="*/ 285750 w 3135923"/>
                  <a:gd name="connsiteY185" fmla="*/ 1223597 h 2754924"/>
                  <a:gd name="connsiteX186" fmla="*/ 219808 w 3135923"/>
                  <a:gd name="connsiteY186" fmla="*/ 1077058 h 2754924"/>
                  <a:gd name="connsiteX187" fmla="*/ 190500 w 3135923"/>
                  <a:gd name="connsiteY187" fmla="*/ 1069731 h 2754924"/>
                  <a:gd name="connsiteX188" fmla="*/ 139211 w 3135923"/>
                  <a:gd name="connsiteY188" fmla="*/ 1003789 h 2754924"/>
                  <a:gd name="connsiteX189" fmla="*/ 175846 w 3135923"/>
                  <a:gd name="connsiteY189" fmla="*/ 945174 h 2754924"/>
                  <a:gd name="connsiteX190" fmla="*/ 153865 w 3135923"/>
                  <a:gd name="connsiteY190" fmla="*/ 871904 h 2754924"/>
                  <a:gd name="connsiteX191" fmla="*/ 102577 w 3135923"/>
                  <a:gd name="connsiteY191" fmla="*/ 783981 h 2754924"/>
                  <a:gd name="connsiteX192" fmla="*/ 43961 w 3135923"/>
                  <a:gd name="connsiteY192" fmla="*/ 762000 h 2754924"/>
                  <a:gd name="connsiteX193" fmla="*/ 43961 w 3135923"/>
                  <a:gd name="connsiteY193" fmla="*/ 762000 h 2754924"/>
                  <a:gd name="connsiteX194" fmla="*/ 0 w 3135923"/>
                  <a:gd name="connsiteY194" fmla="*/ 696058 h 2754924"/>
                  <a:gd name="connsiteX195" fmla="*/ 14654 w 3135923"/>
                  <a:gd name="connsiteY195" fmla="*/ 36635 h 2754924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  <a:cxn ang="0">
                    <a:pos x="connsiteX2" y="connsiteY2"/>
                  </a:cxn>
                  <a:cxn ang="0">
                    <a:pos x="connsiteX3" y="connsiteY3"/>
                  </a:cxn>
                  <a:cxn ang="0">
                    <a:pos x="connsiteX4" y="connsiteY4"/>
                  </a:cxn>
                  <a:cxn ang="0">
                    <a:pos x="connsiteX5" y="connsiteY5"/>
                  </a:cxn>
                  <a:cxn ang="0">
                    <a:pos x="connsiteX6" y="connsiteY6"/>
                  </a:cxn>
                  <a:cxn ang="0">
                    <a:pos x="connsiteX7" y="connsiteY7"/>
                  </a:cxn>
                  <a:cxn ang="0">
                    <a:pos x="connsiteX8" y="connsiteY8"/>
                  </a:cxn>
                  <a:cxn ang="0">
                    <a:pos x="connsiteX9" y="connsiteY9"/>
                  </a:cxn>
                  <a:cxn ang="0">
                    <a:pos x="connsiteX10" y="connsiteY10"/>
                  </a:cxn>
                  <a:cxn ang="0">
                    <a:pos x="connsiteX11" y="connsiteY11"/>
                  </a:cxn>
                  <a:cxn ang="0">
                    <a:pos x="connsiteX12" y="connsiteY12"/>
                  </a:cxn>
                  <a:cxn ang="0">
                    <a:pos x="connsiteX13" y="connsiteY13"/>
                  </a:cxn>
                  <a:cxn ang="0">
                    <a:pos x="connsiteX14" y="connsiteY14"/>
                  </a:cxn>
                  <a:cxn ang="0">
                    <a:pos x="connsiteX15" y="connsiteY15"/>
                  </a:cxn>
                  <a:cxn ang="0">
                    <a:pos x="connsiteX16" y="connsiteY16"/>
                  </a:cxn>
                  <a:cxn ang="0">
                    <a:pos x="connsiteX17" y="connsiteY17"/>
                  </a:cxn>
                  <a:cxn ang="0">
                    <a:pos x="connsiteX18" y="connsiteY18"/>
                  </a:cxn>
                  <a:cxn ang="0">
                    <a:pos x="connsiteX19" y="connsiteY19"/>
                  </a:cxn>
                  <a:cxn ang="0">
                    <a:pos x="connsiteX20" y="connsiteY20"/>
                  </a:cxn>
                  <a:cxn ang="0">
                    <a:pos x="connsiteX21" y="connsiteY21"/>
                  </a:cxn>
                  <a:cxn ang="0">
                    <a:pos x="connsiteX22" y="connsiteY22"/>
                  </a:cxn>
                  <a:cxn ang="0">
                    <a:pos x="connsiteX23" y="connsiteY23"/>
                  </a:cxn>
                  <a:cxn ang="0">
                    <a:pos x="connsiteX24" y="connsiteY24"/>
                  </a:cxn>
                  <a:cxn ang="0">
                    <a:pos x="connsiteX25" y="connsiteY25"/>
                  </a:cxn>
                  <a:cxn ang="0">
                    <a:pos x="connsiteX26" y="connsiteY26"/>
                  </a:cxn>
                  <a:cxn ang="0">
                    <a:pos x="connsiteX27" y="connsiteY27"/>
                  </a:cxn>
                  <a:cxn ang="0">
                    <a:pos x="connsiteX28" y="connsiteY28"/>
                  </a:cxn>
                  <a:cxn ang="0">
                    <a:pos x="connsiteX29" y="connsiteY29"/>
                  </a:cxn>
                  <a:cxn ang="0">
                    <a:pos x="connsiteX30" y="connsiteY30"/>
                  </a:cxn>
                  <a:cxn ang="0">
                    <a:pos x="connsiteX31" y="connsiteY31"/>
                  </a:cxn>
                  <a:cxn ang="0">
                    <a:pos x="connsiteX32" y="connsiteY32"/>
                  </a:cxn>
                  <a:cxn ang="0">
                    <a:pos x="connsiteX33" y="connsiteY33"/>
                  </a:cxn>
                  <a:cxn ang="0">
                    <a:pos x="connsiteX34" y="connsiteY34"/>
                  </a:cxn>
                  <a:cxn ang="0">
                    <a:pos x="connsiteX35" y="connsiteY35"/>
                  </a:cxn>
                  <a:cxn ang="0">
                    <a:pos x="connsiteX36" y="connsiteY36"/>
                  </a:cxn>
                  <a:cxn ang="0">
                    <a:pos x="connsiteX37" y="connsiteY37"/>
                  </a:cxn>
                  <a:cxn ang="0">
                    <a:pos x="connsiteX38" y="connsiteY38"/>
                  </a:cxn>
                  <a:cxn ang="0">
                    <a:pos x="connsiteX39" y="connsiteY39"/>
                  </a:cxn>
                  <a:cxn ang="0">
                    <a:pos x="connsiteX40" y="connsiteY40"/>
                  </a:cxn>
                  <a:cxn ang="0">
                    <a:pos x="connsiteX41" y="connsiteY41"/>
                  </a:cxn>
                  <a:cxn ang="0">
                    <a:pos x="connsiteX42" y="connsiteY42"/>
                  </a:cxn>
                  <a:cxn ang="0">
                    <a:pos x="connsiteX43" y="connsiteY43"/>
                  </a:cxn>
                  <a:cxn ang="0">
                    <a:pos x="connsiteX44" y="connsiteY44"/>
                  </a:cxn>
                  <a:cxn ang="0">
                    <a:pos x="connsiteX45" y="connsiteY45"/>
                  </a:cxn>
                  <a:cxn ang="0">
                    <a:pos x="connsiteX46" y="connsiteY46"/>
                  </a:cxn>
                  <a:cxn ang="0">
                    <a:pos x="connsiteX47" y="connsiteY47"/>
                  </a:cxn>
                  <a:cxn ang="0">
                    <a:pos x="connsiteX48" y="connsiteY48"/>
                  </a:cxn>
                  <a:cxn ang="0">
                    <a:pos x="connsiteX49" y="connsiteY49"/>
                  </a:cxn>
                  <a:cxn ang="0">
                    <a:pos x="connsiteX50" y="connsiteY50"/>
                  </a:cxn>
                  <a:cxn ang="0">
                    <a:pos x="connsiteX51" y="connsiteY51"/>
                  </a:cxn>
                  <a:cxn ang="0">
                    <a:pos x="connsiteX52" y="connsiteY52"/>
                  </a:cxn>
                  <a:cxn ang="0">
                    <a:pos x="connsiteX53" y="connsiteY53"/>
                  </a:cxn>
                  <a:cxn ang="0">
                    <a:pos x="connsiteX54" y="connsiteY54"/>
                  </a:cxn>
                  <a:cxn ang="0">
                    <a:pos x="connsiteX55" y="connsiteY55"/>
                  </a:cxn>
                  <a:cxn ang="0">
                    <a:pos x="connsiteX56" y="connsiteY56"/>
                  </a:cxn>
                  <a:cxn ang="0">
                    <a:pos x="connsiteX57" y="connsiteY57"/>
                  </a:cxn>
                  <a:cxn ang="0">
                    <a:pos x="connsiteX58" y="connsiteY58"/>
                  </a:cxn>
                  <a:cxn ang="0">
                    <a:pos x="connsiteX59" y="connsiteY59"/>
                  </a:cxn>
                  <a:cxn ang="0">
                    <a:pos x="connsiteX60" y="connsiteY60"/>
                  </a:cxn>
                  <a:cxn ang="0">
                    <a:pos x="connsiteX61" y="connsiteY61"/>
                  </a:cxn>
                  <a:cxn ang="0">
                    <a:pos x="connsiteX62" y="connsiteY62"/>
                  </a:cxn>
                  <a:cxn ang="0">
                    <a:pos x="connsiteX63" y="connsiteY63"/>
                  </a:cxn>
                  <a:cxn ang="0">
                    <a:pos x="connsiteX64" y="connsiteY64"/>
                  </a:cxn>
                  <a:cxn ang="0">
                    <a:pos x="connsiteX65" y="connsiteY65"/>
                  </a:cxn>
                  <a:cxn ang="0">
                    <a:pos x="connsiteX66" y="connsiteY66"/>
                  </a:cxn>
                  <a:cxn ang="0">
                    <a:pos x="connsiteX67" y="connsiteY67"/>
                  </a:cxn>
                  <a:cxn ang="0">
                    <a:pos x="connsiteX68" y="connsiteY68"/>
                  </a:cxn>
                  <a:cxn ang="0">
                    <a:pos x="connsiteX69" y="connsiteY69"/>
                  </a:cxn>
                  <a:cxn ang="0">
                    <a:pos x="connsiteX70" y="connsiteY70"/>
                  </a:cxn>
                  <a:cxn ang="0">
                    <a:pos x="connsiteX71" y="connsiteY71"/>
                  </a:cxn>
                  <a:cxn ang="0">
                    <a:pos x="connsiteX72" y="connsiteY72"/>
                  </a:cxn>
                  <a:cxn ang="0">
                    <a:pos x="connsiteX73" y="connsiteY73"/>
                  </a:cxn>
                  <a:cxn ang="0">
                    <a:pos x="connsiteX74" y="connsiteY74"/>
                  </a:cxn>
                  <a:cxn ang="0">
                    <a:pos x="connsiteX75" y="connsiteY75"/>
                  </a:cxn>
                  <a:cxn ang="0">
                    <a:pos x="connsiteX76" y="connsiteY76"/>
                  </a:cxn>
                  <a:cxn ang="0">
                    <a:pos x="connsiteX77" y="connsiteY77"/>
                  </a:cxn>
                  <a:cxn ang="0">
                    <a:pos x="connsiteX78" y="connsiteY78"/>
                  </a:cxn>
                  <a:cxn ang="0">
                    <a:pos x="connsiteX79" y="connsiteY79"/>
                  </a:cxn>
                  <a:cxn ang="0">
                    <a:pos x="connsiteX80" y="connsiteY80"/>
                  </a:cxn>
                  <a:cxn ang="0">
                    <a:pos x="connsiteX81" y="connsiteY81"/>
                  </a:cxn>
                  <a:cxn ang="0">
                    <a:pos x="connsiteX82" y="connsiteY82"/>
                  </a:cxn>
                  <a:cxn ang="0">
                    <a:pos x="connsiteX83" y="connsiteY83"/>
                  </a:cxn>
                  <a:cxn ang="0">
                    <a:pos x="connsiteX84" y="connsiteY84"/>
                  </a:cxn>
                  <a:cxn ang="0">
                    <a:pos x="connsiteX85" y="connsiteY85"/>
                  </a:cxn>
                  <a:cxn ang="0">
                    <a:pos x="connsiteX86" y="connsiteY86"/>
                  </a:cxn>
                  <a:cxn ang="0">
                    <a:pos x="connsiteX87" y="connsiteY87"/>
                  </a:cxn>
                  <a:cxn ang="0">
                    <a:pos x="connsiteX88" y="connsiteY88"/>
                  </a:cxn>
                  <a:cxn ang="0">
                    <a:pos x="connsiteX89" y="connsiteY89"/>
                  </a:cxn>
                  <a:cxn ang="0">
                    <a:pos x="connsiteX90" y="connsiteY90"/>
                  </a:cxn>
                  <a:cxn ang="0">
                    <a:pos x="connsiteX91" y="connsiteY91"/>
                  </a:cxn>
                  <a:cxn ang="0">
                    <a:pos x="connsiteX92" y="connsiteY92"/>
                  </a:cxn>
                  <a:cxn ang="0">
                    <a:pos x="connsiteX93" y="connsiteY93"/>
                  </a:cxn>
                  <a:cxn ang="0">
                    <a:pos x="connsiteX94" y="connsiteY94"/>
                  </a:cxn>
                  <a:cxn ang="0">
                    <a:pos x="connsiteX95" y="connsiteY95"/>
                  </a:cxn>
                  <a:cxn ang="0">
                    <a:pos x="connsiteX96" y="connsiteY96"/>
                  </a:cxn>
                  <a:cxn ang="0">
                    <a:pos x="connsiteX97" y="connsiteY97"/>
                  </a:cxn>
                  <a:cxn ang="0">
                    <a:pos x="connsiteX98" y="connsiteY98"/>
                  </a:cxn>
                  <a:cxn ang="0">
                    <a:pos x="connsiteX99" y="connsiteY99"/>
                  </a:cxn>
                  <a:cxn ang="0">
                    <a:pos x="connsiteX100" y="connsiteY100"/>
                  </a:cxn>
                  <a:cxn ang="0">
                    <a:pos x="connsiteX101" y="connsiteY101"/>
                  </a:cxn>
                  <a:cxn ang="0">
                    <a:pos x="connsiteX102" y="connsiteY102"/>
                  </a:cxn>
                  <a:cxn ang="0">
                    <a:pos x="connsiteX103" y="connsiteY103"/>
                  </a:cxn>
                  <a:cxn ang="0">
                    <a:pos x="connsiteX104" y="connsiteY104"/>
                  </a:cxn>
                  <a:cxn ang="0">
                    <a:pos x="connsiteX105" y="connsiteY105"/>
                  </a:cxn>
                  <a:cxn ang="0">
                    <a:pos x="connsiteX106" y="connsiteY106"/>
                  </a:cxn>
                  <a:cxn ang="0">
                    <a:pos x="connsiteX107" y="connsiteY107"/>
                  </a:cxn>
                  <a:cxn ang="0">
                    <a:pos x="connsiteX108" y="connsiteY108"/>
                  </a:cxn>
                  <a:cxn ang="0">
                    <a:pos x="connsiteX109" y="connsiteY109"/>
                  </a:cxn>
                  <a:cxn ang="0">
                    <a:pos x="connsiteX110" y="connsiteY110"/>
                  </a:cxn>
                  <a:cxn ang="0">
                    <a:pos x="connsiteX111" y="connsiteY111"/>
                  </a:cxn>
                  <a:cxn ang="0">
                    <a:pos x="connsiteX112" y="connsiteY112"/>
                  </a:cxn>
                  <a:cxn ang="0">
                    <a:pos x="connsiteX113" y="connsiteY113"/>
                  </a:cxn>
                  <a:cxn ang="0">
                    <a:pos x="connsiteX114" y="connsiteY114"/>
                  </a:cxn>
                  <a:cxn ang="0">
                    <a:pos x="connsiteX115" y="connsiteY115"/>
                  </a:cxn>
                  <a:cxn ang="0">
                    <a:pos x="connsiteX116" y="connsiteY116"/>
                  </a:cxn>
                  <a:cxn ang="0">
                    <a:pos x="connsiteX117" y="connsiteY117"/>
                  </a:cxn>
                  <a:cxn ang="0">
                    <a:pos x="connsiteX118" y="connsiteY118"/>
                  </a:cxn>
                  <a:cxn ang="0">
                    <a:pos x="connsiteX119" y="connsiteY119"/>
                  </a:cxn>
                  <a:cxn ang="0">
                    <a:pos x="connsiteX120" y="connsiteY120"/>
                  </a:cxn>
                  <a:cxn ang="0">
                    <a:pos x="connsiteX121" y="connsiteY121"/>
                  </a:cxn>
                  <a:cxn ang="0">
                    <a:pos x="connsiteX122" y="connsiteY122"/>
                  </a:cxn>
                  <a:cxn ang="0">
                    <a:pos x="connsiteX123" y="connsiteY123"/>
                  </a:cxn>
                  <a:cxn ang="0">
                    <a:pos x="connsiteX124" y="connsiteY124"/>
                  </a:cxn>
                  <a:cxn ang="0">
                    <a:pos x="connsiteX125" y="connsiteY125"/>
                  </a:cxn>
                  <a:cxn ang="0">
                    <a:pos x="connsiteX126" y="connsiteY126"/>
                  </a:cxn>
                  <a:cxn ang="0">
                    <a:pos x="connsiteX127" y="connsiteY127"/>
                  </a:cxn>
                  <a:cxn ang="0">
                    <a:pos x="connsiteX128" y="connsiteY128"/>
                  </a:cxn>
                  <a:cxn ang="0">
                    <a:pos x="connsiteX129" y="connsiteY129"/>
                  </a:cxn>
                  <a:cxn ang="0">
                    <a:pos x="connsiteX130" y="connsiteY130"/>
                  </a:cxn>
                  <a:cxn ang="0">
                    <a:pos x="connsiteX131" y="connsiteY131"/>
                  </a:cxn>
                  <a:cxn ang="0">
                    <a:pos x="connsiteX132" y="connsiteY132"/>
                  </a:cxn>
                  <a:cxn ang="0">
                    <a:pos x="connsiteX133" y="connsiteY133"/>
                  </a:cxn>
                  <a:cxn ang="0">
                    <a:pos x="connsiteX134" y="connsiteY134"/>
                  </a:cxn>
                  <a:cxn ang="0">
                    <a:pos x="connsiteX135" y="connsiteY135"/>
                  </a:cxn>
                  <a:cxn ang="0">
                    <a:pos x="connsiteX136" y="connsiteY136"/>
                  </a:cxn>
                  <a:cxn ang="0">
                    <a:pos x="connsiteX137" y="connsiteY137"/>
                  </a:cxn>
                  <a:cxn ang="0">
                    <a:pos x="connsiteX138" y="connsiteY138"/>
                  </a:cxn>
                  <a:cxn ang="0">
                    <a:pos x="connsiteX139" y="connsiteY139"/>
                  </a:cxn>
                  <a:cxn ang="0">
                    <a:pos x="connsiteX140" y="connsiteY140"/>
                  </a:cxn>
                  <a:cxn ang="0">
                    <a:pos x="connsiteX141" y="connsiteY141"/>
                  </a:cxn>
                  <a:cxn ang="0">
                    <a:pos x="connsiteX142" y="connsiteY142"/>
                  </a:cxn>
                  <a:cxn ang="0">
                    <a:pos x="connsiteX143" y="connsiteY143"/>
                  </a:cxn>
                  <a:cxn ang="0">
                    <a:pos x="connsiteX144" y="connsiteY144"/>
                  </a:cxn>
                  <a:cxn ang="0">
                    <a:pos x="connsiteX145" y="connsiteY145"/>
                  </a:cxn>
                  <a:cxn ang="0">
                    <a:pos x="connsiteX146" y="connsiteY146"/>
                  </a:cxn>
                  <a:cxn ang="0">
                    <a:pos x="connsiteX147" y="connsiteY147"/>
                  </a:cxn>
                  <a:cxn ang="0">
                    <a:pos x="connsiteX148" y="connsiteY148"/>
                  </a:cxn>
                  <a:cxn ang="0">
                    <a:pos x="connsiteX149" y="connsiteY149"/>
                  </a:cxn>
                  <a:cxn ang="0">
                    <a:pos x="connsiteX150" y="connsiteY150"/>
                  </a:cxn>
                  <a:cxn ang="0">
                    <a:pos x="connsiteX151" y="connsiteY151"/>
                  </a:cxn>
                  <a:cxn ang="0">
                    <a:pos x="connsiteX152" y="connsiteY152"/>
                  </a:cxn>
                  <a:cxn ang="0">
                    <a:pos x="connsiteX153" y="connsiteY153"/>
                  </a:cxn>
                  <a:cxn ang="0">
                    <a:pos x="connsiteX154" y="connsiteY154"/>
                  </a:cxn>
                  <a:cxn ang="0">
                    <a:pos x="connsiteX155" y="connsiteY155"/>
                  </a:cxn>
                  <a:cxn ang="0">
                    <a:pos x="connsiteX156" y="connsiteY156"/>
                  </a:cxn>
                  <a:cxn ang="0">
                    <a:pos x="connsiteX157" y="connsiteY157"/>
                  </a:cxn>
                  <a:cxn ang="0">
                    <a:pos x="connsiteX158" y="connsiteY158"/>
                  </a:cxn>
                  <a:cxn ang="0">
                    <a:pos x="connsiteX159" y="connsiteY159"/>
                  </a:cxn>
                  <a:cxn ang="0">
                    <a:pos x="connsiteX160" y="connsiteY160"/>
                  </a:cxn>
                  <a:cxn ang="0">
                    <a:pos x="connsiteX161" y="connsiteY161"/>
                  </a:cxn>
                  <a:cxn ang="0">
                    <a:pos x="connsiteX162" y="connsiteY162"/>
                  </a:cxn>
                  <a:cxn ang="0">
                    <a:pos x="connsiteX163" y="connsiteY163"/>
                  </a:cxn>
                  <a:cxn ang="0">
                    <a:pos x="connsiteX164" y="connsiteY164"/>
                  </a:cxn>
                  <a:cxn ang="0">
                    <a:pos x="connsiteX165" y="connsiteY165"/>
                  </a:cxn>
                  <a:cxn ang="0">
                    <a:pos x="connsiteX166" y="connsiteY166"/>
                  </a:cxn>
                  <a:cxn ang="0">
                    <a:pos x="connsiteX167" y="connsiteY167"/>
                  </a:cxn>
                  <a:cxn ang="0">
                    <a:pos x="connsiteX168" y="connsiteY168"/>
                  </a:cxn>
                  <a:cxn ang="0">
                    <a:pos x="connsiteX169" y="connsiteY169"/>
                  </a:cxn>
                  <a:cxn ang="0">
                    <a:pos x="connsiteX170" y="connsiteY170"/>
                  </a:cxn>
                  <a:cxn ang="0">
                    <a:pos x="connsiteX171" y="connsiteY171"/>
                  </a:cxn>
                  <a:cxn ang="0">
                    <a:pos x="connsiteX172" y="connsiteY172"/>
                  </a:cxn>
                  <a:cxn ang="0">
                    <a:pos x="connsiteX173" y="connsiteY173"/>
                  </a:cxn>
                  <a:cxn ang="0">
                    <a:pos x="connsiteX174" y="connsiteY174"/>
                  </a:cxn>
                  <a:cxn ang="0">
                    <a:pos x="connsiteX175" y="connsiteY175"/>
                  </a:cxn>
                  <a:cxn ang="0">
                    <a:pos x="connsiteX176" y="connsiteY176"/>
                  </a:cxn>
                  <a:cxn ang="0">
                    <a:pos x="connsiteX177" y="connsiteY177"/>
                  </a:cxn>
                  <a:cxn ang="0">
                    <a:pos x="connsiteX178" y="connsiteY178"/>
                  </a:cxn>
                  <a:cxn ang="0">
                    <a:pos x="connsiteX179" y="connsiteY179"/>
                  </a:cxn>
                  <a:cxn ang="0">
                    <a:pos x="connsiteX180" y="connsiteY180"/>
                  </a:cxn>
                  <a:cxn ang="0">
                    <a:pos x="connsiteX181" y="connsiteY181"/>
                  </a:cxn>
                  <a:cxn ang="0">
                    <a:pos x="connsiteX182" y="connsiteY182"/>
                  </a:cxn>
                  <a:cxn ang="0">
                    <a:pos x="connsiteX183" y="connsiteY183"/>
                  </a:cxn>
                  <a:cxn ang="0">
                    <a:pos x="connsiteX184" y="connsiteY184"/>
                  </a:cxn>
                  <a:cxn ang="0">
                    <a:pos x="connsiteX185" y="connsiteY185"/>
                  </a:cxn>
                  <a:cxn ang="0">
                    <a:pos x="connsiteX186" y="connsiteY186"/>
                  </a:cxn>
                  <a:cxn ang="0">
                    <a:pos x="connsiteX187" y="connsiteY187"/>
                  </a:cxn>
                  <a:cxn ang="0">
                    <a:pos x="connsiteX188" y="connsiteY188"/>
                  </a:cxn>
                  <a:cxn ang="0">
                    <a:pos x="connsiteX189" y="connsiteY189"/>
                  </a:cxn>
                  <a:cxn ang="0">
                    <a:pos x="connsiteX190" y="connsiteY190"/>
                  </a:cxn>
                  <a:cxn ang="0">
                    <a:pos x="connsiteX191" y="connsiteY191"/>
                  </a:cxn>
                  <a:cxn ang="0">
                    <a:pos x="connsiteX192" y="connsiteY192"/>
                  </a:cxn>
                  <a:cxn ang="0">
                    <a:pos x="connsiteX193" y="connsiteY193"/>
                  </a:cxn>
                  <a:cxn ang="0">
                    <a:pos x="connsiteX194" y="connsiteY194"/>
                  </a:cxn>
                  <a:cxn ang="0">
                    <a:pos x="connsiteX195" y="connsiteY195"/>
                  </a:cxn>
                </a:cxnLst>
                <a:rect l="l" t="t" r="r" b="b"/>
                <a:pathLst>
                  <a:path w="3135923" h="2754924">
                    <a:moveTo>
                      <a:pt x="14654" y="36635"/>
                    </a:moveTo>
                    <a:lnTo>
                      <a:pt x="1677865" y="0"/>
                    </a:lnTo>
                    <a:lnTo>
                      <a:pt x="1692519" y="36635"/>
                    </a:lnTo>
                    <a:lnTo>
                      <a:pt x="1721827" y="65943"/>
                    </a:lnTo>
                    <a:lnTo>
                      <a:pt x="1699846" y="109904"/>
                    </a:lnTo>
                    <a:lnTo>
                      <a:pt x="1699846" y="153866"/>
                    </a:lnTo>
                    <a:lnTo>
                      <a:pt x="1773115" y="168520"/>
                    </a:lnTo>
                    <a:lnTo>
                      <a:pt x="1729154" y="205154"/>
                    </a:lnTo>
                    <a:lnTo>
                      <a:pt x="1699846" y="256443"/>
                    </a:lnTo>
                    <a:lnTo>
                      <a:pt x="1765788" y="285750"/>
                    </a:lnTo>
                    <a:lnTo>
                      <a:pt x="1707173" y="315058"/>
                    </a:lnTo>
                    <a:lnTo>
                      <a:pt x="1780442" y="373674"/>
                    </a:lnTo>
                    <a:lnTo>
                      <a:pt x="1817077" y="373674"/>
                    </a:lnTo>
                    <a:lnTo>
                      <a:pt x="1795096" y="417635"/>
                    </a:lnTo>
                    <a:lnTo>
                      <a:pt x="1875692" y="424962"/>
                    </a:lnTo>
                    <a:lnTo>
                      <a:pt x="1875692" y="468924"/>
                    </a:lnTo>
                    <a:lnTo>
                      <a:pt x="1787769" y="483577"/>
                    </a:lnTo>
                    <a:lnTo>
                      <a:pt x="1729154" y="512885"/>
                    </a:lnTo>
                    <a:lnTo>
                      <a:pt x="1677865" y="549520"/>
                    </a:lnTo>
                    <a:lnTo>
                      <a:pt x="1736481" y="578827"/>
                    </a:lnTo>
                    <a:lnTo>
                      <a:pt x="1758461" y="608135"/>
                    </a:lnTo>
                    <a:lnTo>
                      <a:pt x="1758461" y="608135"/>
                    </a:lnTo>
                    <a:lnTo>
                      <a:pt x="1707173" y="732693"/>
                    </a:lnTo>
                    <a:lnTo>
                      <a:pt x="1641231" y="776654"/>
                    </a:lnTo>
                    <a:lnTo>
                      <a:pt x="1626577" y="835270"/>
                    </a:lnTo>
                    <a:lnTo>
                      <a:pt x="1619250" y="908539"/>
                    </a:lnTo>
                    <a:lnTo>
                      <a:pt x="1575288" y="945174"/>
                    </a:lnTo>
                    <a:lnTo>
                      <a:pt x="1509346" y="930520"/>
                    </a:lnTo>
                    <a:lnTo>
                      <a:pt x="1553308" y="1018443"/>
                    </a:lnTo>
                    <a:lnTo>
                      <a:pt x="1553308" y="1018443"/>
                    </a:lnTo>
                    <a:lnTo>
                      <a:pt x="1509346" y="1077058"/>
                    </a:lnTo>
                    <a:lnTo>
                      <a:pt x="1524000" y="1172308"/>
                    </a:lnTo>
                    <a:lnTo>
                      <a:pt x="1524000" y="1172308"/>
                    </a:lnTo>
                    <a:lnTo>
                      <a:pt x="1465384" y="1208943"/>
                    </a:lnTo>
                    <a:lnTo>
                      <a:pt x="1472711" y="1289539"/>
                    </a:lnTo>
                    <a:lnTo>
                      <a:pt x="1480038" y="1348154"/>
                    </a:lnTo>
                    <a:lnTo>
                      <a:pt x="1480038" y="1348154"/>
                    </a:lnTo>
                    <a:lnTo>
                      <a:pt x="1487365" y="1465385"/>
                    </a:lnTo>
                    <a:lnTo>
                      <a:pt x="2154115" y="1428750"/>
                    </a:lnTo>
                    <a:lnTo>
                      <a:pt x="2652346" y="1414097"/>
                    </a:lnTo>
                    <a:lnTo>
                      <a:pt x="2586404" y="1575289"/>
                    </a:lnTo>
                    <a:lnTo>
                      <a:pt x="2623038" y="1663212"/>
                    </a:lnTo>
                    <a:lnTo>
                      <a:pt x="2703634" y="1787770"/>
                    </a:lnTo>
                    <a:lnTo>
                      <a:pt x="2769577" y="1890347"/>
                    </a:lnTo>
                    <a:lnTo>
                      <a:pt x="2798884" y="1956289"/>
                    </a:lnTo>
                    <a:lnTo>
                      <a:pt x="2732942" y="1926981"/>
                    </a:lnTo>
                    <a:lnTo>
                      <a:pt x="2688981" y="1905000"/>
                    </a:lnTo>
                    <a:lnTo>
                      <a:pt x="2637692" y="1912327"/>
                    </a:lnTo>
                    <a:lnTo>
                      <a:pt x="2579077" y="1861039"/>
                    </a:lnTo>
                    <a:lnTo>
                      <a:pt x="2513134" y="1817077"/>
                    </a:lnTo>
                    <a:lnTo>
                      <a:pt x="2439865" y="1795097"/>
                    </a:lnTo>
                    <a:lnTo>
                      <a:pt x="2381250" y="1809750"/>
                    </a:lnTo>
                    <a:lnTo>
                      <a:pt x="2322634" y="1861039"/>
                    </a:lnTo>
                    <a:lnTo>
                      <a:pt x="2307981" y="1926981"/>
                    </a:lnTo>
                    <a:lnTo>
                      <a:pt x="2242038" y="1956289"/>
                    </a:lnTo>
                    <a:lnTo>
                      <a:pt x="2249365" y="2022231"/>
                    </a:lnTo>
                    <a:lnTo>
                      <a:pt x="2315308" y="2058866"/>
                    </a:lnTo>
                    <a:lnTo>
                      <a:pt x="2469173" y="2088174"/>
                    </a:lnTo>
                    <a:lnTo>
                      <a:pt x="2564423" y="2073520"/>
                    </a:lnTo>
                    <a:lnTo>
                      <a:pt x="2630365" y="2029558"/>
                    </a:lnTo>
                    <a:lnTo>
                      <a:pt x="2667000" y="2051539"/>
                    </a:lnTo>
                    <a:lnTo>
                      <a:pt x="2645019" y="2095500"/>
                    </a:lnTo>
                    <a:lnTo>
                      <a:pt x="2681654" y="2154116"/>
                    </a:lnTo>
                    <a:lnTo>
                      <a:pt x="2762250" y="2154116"/>
                    </a:lnTo>
                    <a:lnTo>
                      <a:pt x="2784231" y="2212731"/>
                    </a:lnTo>
                    <a:lnTo>
                      <a:pt x="2835519" y="2154116"/>
                    </a:lnTo>
                    <a:lnTo>
                      <a:pt x="2798884" y="2220058"/>
                    </a:lnTo>
                    <a:lnTo>
                      <a:pt x="2740269" y="2293327"/>
                    </a:lnTo>
                    <a:lnTo>
                      <a:pt x="2696308" y="2337289"/>
                    </a:lnTo>
                    <a:lnTo>
                      <a:pt x="2754923" y="2439866"/>
                    </a:lnTo>
                    <a:lnTo>
                      <a:pt x="2806211" y="2469174"/>
                    </a:lnTo>
                    <a:lnTo>
                      <a:pt x="2842846" y="2505808"/>
                    </a:lnTo>
                    <a:lnTo>
                      <a:pt x="2930769" y="2527789"/>
                    </a:lnTo>
                    <a:lnTo>
                      <a:pt x="2996711" y="2557097"/>
                    </a:lnTo>
                    <a:lnTo>
                      <a:pt x="3091961" y="2586404"/>
                    </a:lnTo>
                    <a:lnTo>
                      <a:pt x="3135923" y="2688981"/>
                    </a:lnTo>
                    <a:lnTo>
                      <a:pt x="3135923" y="2688981"/>
                    </a:lnTo>
                    <a:lnTo>
                      <a:pt x="2996711" y="2645020"/>
                    </a:lnTo>
                    <a:lnTo>
                      <a:pt x="2960077" y="2645020"/>
                    </a:lnTo>
                    <a:lnTo>
                      <a:pt x="2872154" y="2586404"/>
                    </a:lnTo>
                    <a:lnTo>
                      <a:pt x="2850173" y="2615712"/>
                    </a:lnTo>
                    <a:lnTo>
                      <a:pt x="2776904" y="2549770"/>
                    </a:lnTo>
                    <a:lnTo>
                      <a:pt x="2776904" y="2549770"/>
                    </a:lnTo>
                    <a:lnTo>
                      <a:pt x="2725615" y="2498481"/>
                    </a:lnTo>
                    <a:lnTo>
                      <a:pt x="2703634" y="2447193"/>
                    </a:lnTo>
                    <a:lnTo>
                      <a:pt x="2667000" y="2425212"/>
                    </a:lnTo>
                    <a:lnTo>
                      <a:pt x="2608384" y="2425212"/>
                    </a:lnTo>
                    <a:lnTo>
                      <a:pt x="2513134" y="2388577"/>
                    </a:lnTo>
                    <a:lnTo>
                      <a:pt x="2505808" y="2344616"/>
                    </a:lnTo>
                    <a:lnTo>
                      <a:pt x="2454519" y="2366597"/>
                    </a:lnTo>
                    <a:lnTo>
                      <a:pt x="2395904" y="2417885"/>
                    </a:lnTo>
                    <a:lnTo>
                      <a:pt x="2425211" y="2469174"/>
                    </a:lnTo>
                    <a:lnTo>
                      <a:pt x="2476500" y="2498481"/>
                    </a:lnTo>
                    <a:lnTo>
                      <a:pt x="2542442" y="2527789"/>
                    </a:lnTo>
                    <a:lnTo>
                      <a:pt x="2505808" y="2571750"/>
                    </a:lnTo>
                    <a:lnTo>
                      <a:pt x="2498481" y="2623039"/>
                    </a:lnTo>
                    <a:lnTo>
                      <a:pt x="2483827" y="2703635"/>
                    </a:lnTo>
                    <a:lnTo>
                      <a:pt x="2417884" y="2696308"/>
                    </a:lnTo>
                    <a:lnTo>
                      <a:pt x="2454519" y="2623039"/>
                    </a:lnTo>
                    <a:lnTo>
                      <a:pt x="2381250" y="2571750"/>
                    </a:lnTo>
                    <a:lnTo>
                      <a:pt x="2351942" y="2571750"/>
                    </a:lnTo>
                    <a:lnTo>
                      <a:pt x="2264019" y="2527789"/>
                    </a:lnTo>
                    <a:lnTo>
                      <a:pt x="2220058" y="2571750"/>
                    </a:lnTo>
                    <a:lnTo>
                      <a:pt x="2168769" y="2601058"/>
                    </a:lnTo>
                    <a:lnTo>
                      <a:pt x="2102827" y="2608385"/>
                    </a:lnTo>
                    <a:lnTo>
                      <a:pt x="2168769" y="2681654"/>
                    </a:lnTo>
                    <a:lnTo>
                      <a:pt x="2139461" y="2710962"/>
                    </a:lnTo>
                    <a:lnTo>
                      <a:pt x="2110154" y="2754924"/>
                    </a:lnTo>
                    <a:lnTo>
                      <a:pt x="2073519" y="2667000"/>
                    </a:lnTo>
                    <a:lnTo>
                      <a:pt x="2051538" y="2630366"/>
                    </a:lnTo>
                    <a:lnTo>
                      <a:pt x="2022231" y="2571750"/>
                    </a:lnTo>
                    <a:lnTo>
                      <a:pt x="1941634" y="2571750"/>
                    </a:lnTo>
                    <a:lnTo>
                      <a:pt x="1875692" y="2571750"/>
                    </a:lnTo>
                    <a:lnTo>
                      <a:pt x="1802423" y="2527789"/>
                    </a:lnTo>
                    <a:lnTo>
                      <a:pt x="1824404" y="2454520"/>
                    </a:lnTo>
                    <a:lnTo>
                      <a:pt x="1839058" y="2373924"/>
                    </a:lnTo>
                    <a:lnTo>
                      <a:pt x="1883019" y="2366597"/>
                    </a:lnTo>
                    <a:lnTo>
                      <a:pt x="1912327" y="2286000"/>
                    </a:lnTo>
                    <a:lnTo>
                      <a:pt x="1875692" y="2256693"/>
                    </a:lnTo>
                    <a:lnTo>
                      <a:pt x="1817077" y="2271347"/>
                    </a:lnTo>
                    <a:lnTo>
                      <a:pt x="1758461" y="2264020"/>
                    </a:lnTo>
                    <a:lnTo>
                      <a:pt x="1707173" y="2205404"/>
                    </a:lnTo>
                    <a:lnTo>
                      <a:pt x="1714500" y="2146789"/>
                    </a:lnTo>
                    <a:lnTo>
                      <a:pt x="1677865" y="2088174"/>
                    </a:lnTo>
                    <a:lnTo>
                      <a:pt x="1611923" y="2110154"/>
                    </a:lnTo>
                    <a:lnTo>
                      <a:pt x="1538654" y="2051539"/>
                    </a:lnTo>
                    <a:lnTo>
                      <a:pt x="1538654" y="2051539"/>
                    </a:lnTo>
                    <a:lnTo>
                      <a:pt x="1487365" y="2139462"/>
                    </a:lnTo>
                    <a:lnTo>
                      <a:pt x="1531327" y="2205404"/>
                    </a:lnTo>
                    <a:lnTo>
                      <a:pt x="1633904" y="2249366"/>
                    </a:lnTo>
                    <a:lnTo>
                      <a:pt x="1677865" y="2315308"/>
                    </a:lnTo>
                    <a:lnTo>
                      <a:pt x="1707173" y="2329962"/>
                    </a:lnTo>
                    <a:lnTo>
                      <a:pt x="1780442" y="2337289"/>
                    </a:lnTo>
                    <a:lnTo>
                      <a:pt x="1780442" y="2337289"/>
                    </a:lnTo>
                    <a:lnTo>
                      <a:pt x="1758461" y="2476500"/>
                    </a:lnTo>
                    <a:lnTo>
                      <a:pt x="1699846" y="2469174"/>
                    </a:lnTo>
                    <a:lnTo>
                      <a:pt x="1707173" y="2425212"/>
                    </a:lnTo>
                    <a:lnTo>
                      <a:pt x="1670538" y="2373924"/>
                    </a:lnTo>
                    <a:lnTo>
                      <a:pt x="1648558" y="2417885"/>
                    </a:lnTo>
                    <a:lnTo>
                      <a:pt x="1626577" y="2469174"/>
                    </a:lnTo>
                    <a:lnTo>
                      <a:pt x="1589942" y="2410558"/>
                    </a:lnTo>
                    <a:lnTo>
                      <a:pt x="1560634" y="2381250"/>
                    </a:lnTo>
                    <a:lnTo>
                      <a:pt x="1560634" y="2329962"/>
                    </a:lnTo>
                    <a:lnTo>
                      <a:pt x="1560634" y="2300654"/>
                    </a:lnTo>
                    <a:lnTo>
                      <a:pt x="1509346" y="2307981"/>
                    </a:lnTo>
                    <a:lnTo>
                      <a:pt x="1458058" y="2322635"/>
                    </a:lnTo>
                    <a:lnTo>
                      <a:pt x="1406769" y="2300654"/>
                    </a:lnTo>
                    <a:lnTo>
                      <a:pt x="1450731" y="2271347"/>
                    </a:lnTo>
                    <a:lnTo>
                      <a:pt x="1406769" y="2220058"/>
                    </a:lnTo>
                    <a:lnTo>
                      <a:pt x="1370134" y="2256693"/>
                    </a:lnTo>
                    <a:lnTo>
                      <a:pt x="1318846" y="2256693"/>
                    </a:lnTo>
                    <a:lnTo>
                      <a:pt x="1289538" y="2286000"/>
                    </a:lnTo>
                    <a:lnTo>
                      <a:pt x="1216269" y="2337289"/>
                    </a:lnTo>
                    <a:lnTo>
                      <a:pt x="1172308" y="2307981"/>
                    </a:lnTo>
                    <a:lnTo>
                      <a:pt x="1172308" y="2351943"/>
                    </a:lnTo>
                    <a:lnTo>
                      <a:pt x="1172308" y="2395904"/>
                    </a:lnTo>
                    <a:lnTo>
                      <a:pt x="1216269" y="2417885"/>
                    </a:lnTo>
                    <a:lnTo>
                      <a:pt x="1216269" y="2447193"/>
                    </a:lnTo>
                    <a:lnTo>
                      <a:pt x="1157654" y="2483827"/>
                    </a:lnTo>
                    <a:lnTo>
                      <a:pt x="1011115" y="2483827"/>
                    </a:lnTo>
                    <a:lnTo>
                      <a:pt x="901211" y="2469174"/>
                    </a:lnTo>
                    <a:lnTo>
                      <a:pt x="893884" y="2447193"/>
                    </a:lnTo>
                    <a:lnTo>
                      <a:pt x="776654" y="2395904"/>
                    </a:lnTo>
                    <a:lnTo>
                      <a:pt x="703384" y="2373924"/>
                    </a:lnTo>
                    <a:lnTo>
                      <a:pt x="564173" y="2322635"/>
                    </a:lnTo>
                    <a:lnTo>
                      <a:pt x="490904" y="2322635"/>
                    </a:lnTo>
                    <a:lnTo>
                      <a:pt x="381000" y="2329962"/>
                    </a:lnTo>
                    <a:lnTo>
                      <a:pt x="271096" y="2351943"/>
                    </a:lnTo>
                    <a:lnTo>
                      <a:pt x="190500" y="2351943"/>
                    </a:lnTo>
                    <a:lnTo>
                      <a:pt x="161192" y="2344616"/>
                    </a:lnTo>
                    <a:lnTo>
                      <a:pt x="241788" y="2286000"/>
                    </a:lnTo>
                    <a:lnTo>
                      <a:pt x="278423" y="2176097"/>
                    </a:lnTo>
                    <a:lnTo>
                      <a:pt x="256442" y="2029558"/>
                    </a:lnTo>
                    <a:lnTo>
                      <a:pt x="256442" y="1970943"/>
                    </a:lnTo>
                    <a:lnTo>
                      <a:pt x="227134" y="1941635"/>
                    </a:lnTo>
                    <a:lnTo>
                      <a:pt x="227134" y="1897674"/>
                    </a:lnTo>
                    <a:lnTo>
                      <a:pt x="278423" y="1890347"/>
                    </a:lnTo>
                    <a:lnTo>
                      <a:pt x="285750" y="1831731"/>
                    </a:lnTo>
                    <a:lnTo>
                      <a:pt x="241788" y="1780443"/>
                    </a:lnTo>
                    <a:lnTo>
                      <a:pt x="278423" y="1707174"/>
                    </a:lnTo>
                    <a:lnTo>
                      <a:pt x="315058" y="1611924"/>
                    </a:lnTo>
                    <a:lnTo>
                      <a:pt x="359019" y="1545981"/>
                    </a:lnTo>
                    <a:lnTo>
                      <a:pt x="366346" y="1465385"/>
                    </a:lnTo>
                    <a:lnTo>
                      <a:pt x="366346" y="1377462"/>
                    </a:lnTo>
                    <a:lnTo>
                      <a:pt x="322384" y="1296866"/>
                    </a:lnTo>
                    <a:lnTo>
                      <a:pt x="285750" y="1223597"/>
                    </a:lnTo>
                    <a:lnTo>
                      <a:pt x="219808" y="1077058"/>
                    </a:lnTo>
                    <a:lnTo>
                      <a:pt x="190500" y="1069731"/>
                    </a:lnTo>
                    <a:lnTo>
                      <a:pt x="139211" y="1003789"/>
                    </a:lnTo>
                    <a:lnTo>
                      <a:pt x="175846" y="945174"/>
                    </a:lnTo>
                    <a:lnTo>
                      <a:pt x="153865" y="871904"/>
                    </a:lnTo>
                    <a:lnTo>
                      <a:pt x="102577" y="783981"/>
                    </a:lnTo>
                    <a:lnTo>
                      <a:pt x="43961" y="762000"/>
                    </a:lnTo>
                    <a:lnTo>
                      <a:pt x="43961" y="762000"/>
                    </a:lnTo>
                    <a:lnTo>
                      <a:pt x="0" y="696058"/>
                    </a:lnTo>
                    <a:cubicBezTo>
                      <a:pt x="2442" y="473808"/>
                      <a:pt x="4885" y="251558"/>
                      <a:pt x="14654" y="36635"/>
                    </a:cubicBezTo>
                    <a:close/>
                  </a:path>
                </a:pathLst>
              </a:custGeom>
              <a:solidFill>
                <a:srgbClr val="B4FF00"/>
              </a:solidFill>
              <a:ln w="28575"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en-US" sz="800">
                  <a:latin typeface="Arial" panose="020B0604020202020204" pitchFamily="34" charset="0"/>
                  <a:cs typeface="Arial" panose="020B0604020202020204" pitchFamily="34" charset="0"/>
                </a:endParaRPr>
              </a:p>
            </xdr:txBody>
          </xdr:sp>
          <xdr:sp macro="" textlink="">
            <xdr:nvSpPr>
              <xdr:cNvPr id="68" name="TextBox 67"/>
              <xdr:cNvSpPr txBox="1"/>
            </xdr:nvSpPr>
            <xdr:spPr>
              <a:xfrm>
                <a:off x="17682231" y="14351291"/>
                <a:ext cx="995527" cy="998221"/>
              </a:xfrm>
              <a:prstGeom prst="rect">
                <a:avLst/>
              </a:prstGeom>
              <a:grpFill/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ctr"/>
              <a:lstStyle/>
              <a:p>
                <a:pPr algn="ctr"/>
                <a:r>
                  <a:rPr lang="en-US" sz="800" b="1">
                    <a:latin typeface="Arial" panose="020B0604020202020204" pitchFamily="34" charset="0"/>
                    <a:cs typeface="Arial" panose="020B0604020202020204" pitchFamily="34" charset="0"/>
                  </a:rPr>
                  <a:t>LA</a:t>
                </a:r>
              </a:p>
            </xdr:txBody>
          </xdr:sp>
        </xdr:grpSp>
      </xdr:grpSp>
      <xdr:grpSp>
        <xdr:nvGrpSpPr>
          <xdr:cNvPr id="89" name="Group 88"/>
          <xdr:cNvGrpSpPr/>
        </xdr:nvGrpSpPr>
        <xdr:grpSpPr>
          <a:xfrm>
            <a:off x="18897600" y="11905720"/>
            <a:ext cx="7610474" cy="7077605"/>
            <a:chOff x="18897600" y="11905720"/>
            <a:chExt cx="7610474" cy="7077605"/>
          </a:xfrm>
          <a:grpFill/>
        </xdr:grpSpPr>
        <xdr:grpSp>
          <xdr:nvGrpSpPr>
            <xdr:cNvPr id="73" name="Group 72"/>
            <xdr:cNvGrpSpPr/>
          </xdr:nvGrpSpPr>
          <xdr:grpSpPr>
            <a:xfrm>
              <a:off x="18897600" y="12477750"/>
              <a:ext cx="1905000" cy="3448050"/>
              <a:chOff x="18897600" y="12477750"/>
              <a:chExt cx="1905000" cy="3448050"/>
            </a:xfrm>
            <a:grpFill/>
          </xdr:grpSpPr>
          <xdr:sp macro="" textlink="">
            <xdr:nvSpPr>
              <xdr:cNvPr id="71" name="Freeform 70"/>
              <xdr:cNvSpPr/>
            </xdr:nvSpPr>
            <xdr:spPr>
              <a:xfrm>
                <a:off x="18897600" y="12477750"/>
                <a:ext cx="1905000" cy="3448050"/>
              </a:xfrm>
              <a:custGeom>
                <a:avLst/>
                <a:gdLst>
                  <a:gd name="connsiteX0" fmla="*/ 638175 w 1905000"/>
                  <a:gd name="connsiteY0" fmla="*/ 76200 h 3448050"/>
                  <a:gd name="connsiteX1" fmla="*/ 1790700 w 1905000"/>
                  <a:gd name="connsiteY1" fmla="*/ 0 h 3448050"/>
                  <a:gd name="connsiteX2" fmla="*/ 1828800 w 1905000"/>
                  <a:gd name="connsiteY2" fmla="*/ 57150 h 3448050"/>
                  <a:gd name="connsiteX3" fmla="*/ 1800225 w 1905000"/>
                  <a:gd name="connsiteY3" fmla="*/ 1323975 h 3448050"/>
                  <a:gd name="connsiteX4" fmla="*/ 1790700 w 1905000"/>
                  <a:gd name="connsiteY4" fmla="*/ 1800225 h 3448050"/>
                  <a:gd name="connsiteX5" fmla="*/ 1733550 w 1905000"/>
                  <a:gd name="connsiteY5" fmla="*/ 2390775 h 3448050"/>
                  <a:gd name="connsiteX6" fmla="*/ 1905000 w 1905000"/>
                  <a:gd name="connsiteY6" fmla="*/ 3324225 h 3448050"/>
                  <a:gd name="connsiteX7" fmla="*/ 1800225 w 1905000"/>
                  <a:gd name="connsiteY7" fmla="*/ 3333750 h 3448050"/>
                  <a:gd name="connsiteX8" fmla="*/ 1733550 w 1905000"/>
                  <a:gd name="connsiteY8" fmla="*/ 3333750 h 3448050"/>
                  <a:gd name="connsiteX9" fmla="*/ 1685925 w 1905000"/>
                  <a:gd name="connsiteY9" fmla="*/ 3257550 h 3448050"/>
                  <a:gd name="connsiteX10" fmla="*/ 1609725 w 1905000"/>
                  <a:gd name="connsiteY10" fmla="*/ 3257550 h 3448050"/>
                  <a:gd name="connsiteX11" fmla="*/ 1533525 w 1905000"/>
                  <a:gd name="connsiteY11" fmla="*/ 3276600 h 3448050"/>
                  <a:gd name="connsiteX12" fmla="*/ 1533525 w 1905000"/>
                  <a:gd name="connsiteY12" fmla="*/ 3352800 h 3448050"/>
                  <a:gd name="connsiteX13" fmla="*/ 1457325 w 1905000"/>
                  <a:gd name="connsiteY13" fmla="*/ 3362325 h 3448050"/>
                  <a:gd name="connsiteX14" fmla="*/ 1371600 w 1905000"/>
                  <a:gd name="connsiteY14" fmla="*/ 3343275 h 3448050"/>
                  <a:gd name="connsiteX15" fmla="*/ 1314450 w 1905000"/>
                  <a:gd name="connsiteY15" fmla="*/ 3362325 h 3448050"/>
                  <a:gd name="connsiteX16" fmla="*/ 1323975 w 1905000"/>
                  <a:gd name="connsiteY16" fmla="*/ 3448050 h 3448050"/>
                  <a:gd name="connsiteX17" fmla="*/ 1266825 w 1905000"/>
                  <a:gd name="connsiteY17" fmla="*/ 3448050 h 3448050"/>
                  <a:gd name="connsiteX18" fmla="*/ 1276350 w 1905000"/>
                  <a:gd name="connsiteY18" fmla="*/ 3352800 h 3448050"/>
                  <a:gd name="connsiteX19" fmla="*/ 1209675 w 1905000"/>
                  <a:gd name="connsiteY19" fmla="*/ 3276600 h 3448050"/>
                  <a:gd name="connsiteX20" fmla="*/ 1162050 w 1905000"/>
                  <a:gd name="connsiteY20" fmla="*/ 3228975 h 3448050"/>
                  <a:gd name="connsiteX21" fmla="*/ 1133475 w 1905000"/>
                  <a:gd name="connsiteY21" fmla="*/ 3162300 h 3448050"/>
                  <a:gd name="connsiteX22" fmla="*/ 1133475 w 1905000"/>
                  <a:gd name="connsiteY22" fmla="*/ 3086100 h 3448050"/>
                  <a:gd name="connsiteX23" fmla="*/ 1190625 w 1905000"/>
                  <a:gd name="connsiteY23" fmla="*/ 2990850 h 3448050"/>
                  <a:gd name="connsiteX24" fmla="*/ 1200150 w 1905000"/>
                  <a:gd name="connsiteY24" fmla="*/ 2914650 h 3448050"/>
                  <a:gd name="connsiteX25" fmla="*/ 1133475 w 1905000"/>
                  <a:gd name="connsiteY25" fmla="*/ 2838450 h 3448050"/>
                  <a:gd name="connsiteX26" fmla="*/ 1057275 w 1905000"/>
                  <a:gd name="connsiteY26" fmla="*/ 2819400 h 3448050"/>
                  <a:gd name="connsiteX27" fmla="*/ 895350 w 1905000"/>
                  <a:gd name="connsiteY27" fmla="*/ 2857500 h 3448050"/>
                  <a:gd name="connsiteX28" fmla="*/ 0 w 1905000"/>
                  <a:gd name="connsiteY28" fmla="*/ 2905125 h 3448050"/>
                  <a:gd name="connsiteX29" fmla="*/ 47625 w 1905000"/>
                  <a:gd name="connsiteY29" fmla="*/ 2847975 h 3448050"/>
                  <a:gd name="connsiteX30" fmla="*/ 66675 w 1905000"/>
                  <a:gd name="connsiteY30" fmla="*/ 2771775 h 3448050"/>
                  <a:gd name="connsiteX31" fmla="*/ 38100 w 1905000"/>
                  <a:gd name="connsiteY31" fmla="*/ 2714625 h 3448050"/>
                  <a:gd name="connsiteX32" fmla="*/ 66675 w 1905000"/>
                  <a:gd name="connsiteY32" fmla="*/ 2667000 h 3448050"/>
                  <a:gd name="connsiteX33" fmla="*/ 123825 w 1905000"/>
                  <a:gd name="connsiteY33" fmla="*/ 2609850 h 3448050"/>
                  <a:gd name="connsiteX34" fmla="*/ 123825 w 1905000"/>
                  <a:gd name="connsiteY34" fmla="*/ 2609850 h 3448050"/>
                  <a:gd name="connsiteX35" fmla="*/ 123825 w 1905000"/>
                  <a:gd name="connsiteY35" fmla="*/ 2505075 h 3448050"/>
                  <a:gd name="connsiteX36" fmla="*/ 190500 w 1905000"/>
                  <a:gd name="connsiteY36" fmla="*/ 2457450 h 3448050"/>
                  <a:gd name="connsiteX37" fmla="*/ 190500 w 1905000"/>
                  <a:gd name="connsiteY37" fmla="*/ 2457450 h 3448050"/>
                  <a:gd name="connsiteX38" fmla="*/ 209550 w 1905000"/>
                  <a:gd name="connsiteY38" fmla="*/ 2362200 h 3448050"/>
                  <a:gd name="connsiteX39" fmla="*/ 304800 w 1905000"/>
                  <a:gd name="connsiteY39" fmla="*/ 2305050 h 3448050"/>
                  <a:gd name="connsiteX40" fmla="*/ 304800 w 1905000"/>
                  <a:gd name="connsiteY40" fmla="*/ 2305050 h 3448050"/>
                  <a:gd name="connsiteX41" fmla="*/ 323850 w 1905000"/>
                  <a:gd name="connsiteY41" fmla="*/ 2171700 h 3448050"/>
                  <a:gd name="connsiteX42" fmla="*/ 361950 w 1905000"/>
                  <a:gd name="connsiteY42" fmla="*/ 2057400 h 3448050"/>
                  <a:gd name="connsiteX43" fmla="*/ 409575 w 1905000"/>
                  <a:gd name="connsiteY43" fmla="*/ 2009775 h 3448050"/>
                  <a:gd name="connsiteX44" fmla="*/ 409575 w 1905000"/>
                  <a:gd name="connsiteY44" fmla="*/ 1962150 h 3448050"/>
                  <a:gd name="connsiteX45" fmla="*/ 342900 w 1905000"/>
                  <a:gd name="connsiteY45" fmla="*/ 1866900 h 3448050"/>
                  <a:gd name="connsiteX46" fmla="*/ 295275 w 1905000"/>
                  <a:gd name="connsiteY46" fmla="*/ 1800225 h 3448050"/>
                  <a:gd name="connsiteX47" fmla="*/ 247650 w 1905000"/>
                  <a:gd name="connsiteY47" fmla="*/ 1704975 h 3448050"/>
                  <a:gd name="connsiteX48" fmla="*/ 266700 w 1905000"/>
                  <a:gd name="connsiteY48" fmla="*/ 1638300 h 3448050"/>
                  <a:gd name="connsiteX49" fmla="*/ 276225 w 1905000"/>
                  <a:gd name="connsiteY49" fmla="*/ 1571625 h 3448050"/>
                  <a:gd name="connsiteX50" fmla="*/ 276225 w 1905000"/>
                  <a:gd name="connsiteY50" fmla="*/ 1533525 h 3448050"/>
                  <a:gd name="connsiteX51" fmla="*/ 247650 w 1905000"/>
                  <a:gd name="connsiteY51" fmla="*/ 1476375 h 3448050"/>
                  <a:gd name="connsiteX52" fmla="*/ 190500 w 1905000"/>
                  <a:gd name="connsiteY52" fmla="*/ 1447800 h 3448050"/>
                  <a:gd name="connsiteX53" fmla="*/ 200025 w 1905000"/>
                  <a:gd name="connsiteY53" fmla="*/ 1371600 h 3448050"/>
                  <a:gd name="connsiteX54" fmla="*/ 238125 w 1905000"/>
                  <a:gd name="connsiteY54" fmla="*/ 1295400 h 3448050"/>
                  <a:gd name="connsiteX55" fmla="*/ 161925 w 1905000"/>
                  <a:gd name="connsiteY55" fmla="*/ 1276350 h 3448050"/>
                  <a:gd name="connsiteX56" fmla="*/ 161925 w 1905000"/>
                  <a:gd name="connsiteY56" fmla="*/ 1200150 h 3448050"/>
                  <a:gd name="connsiteX57" fmla="*/ 171450 w 1905000"/>
                  <a:gd name="connsiteY57" fmla="*/ 1171575 h 3448050"/>
                  <a:gd name="connsiteX58" fmla="*/ 133350 w 1905000"/>
                  <a:gd name="connsiteY58" fmla="*/ 1133475 h 3448050"/>
                  <a:gd name="connsiteX59" fmla="*/ 104775 w 1905000"/>
                  <a:gd name="connsiteY59" fmla="*/ 1076325 h 3448050"/>
                  <a:gd name="connsiteX60" fmla="*/ 200025 w 1905000"/>
                  <a:gd name="connsiteY60" fmla="*/ 1038225 h 3448050"/>
                  <a:gd name="connsiteX61" fmla="*/ 219075 w 1905000"/>
                  <a:gd name="connsiteY61" fmla="*/ 933450 h 3448050"/>
                  <a:gd name="connsiteX62" fmla="*/ 190500 w 1905000"/>
                  <a:gd name="connsiteY62" fmla="*/ 904875 h 3448050"/>
                  <a:gd name="connsiteX63" fmla="*/ 219075 w 1905000"/>
                  <a:gd name="connsiteY63" fmla="*/ 790575 h 3448050"/>
                  <a:gd name="connsiteX64" fmla="*/ 266700 w 1905000"/>
                  <a:gd name="connsiteY64" fmla="*/ 781050 h 3448050"/>
                  <a:gd name="connsiteX65" fmla="*/ 285750 w 1905000"/>
                  <a:gd name="connsiteY65" fmla="*/ 704850 h 3448050"/>
                  <a:gd name="connsiteX66" fmla="*/ 266700 w 1905000"/>
                  <a:gd name="connsiteY66" fmla="*/ 657225 h 3448050"/>
                  <a:gd name="connsiteX67" fmla="*/ 333375 w 1905000"/>
                  <a:gd name="connsiteY67" fmla="*/ 590550 h 3448050"/>
                  <a:gd name="connsiteX68" fmla="*/ 400050 w 1905000"/>
                  <a:gd name="connsiteY68" fmla="*/ 609600 h 3448050"/>
                  <a:gd name="connsiteX69" fmla="*/ 400050 w 1905000"/>
                  <a:gd name="connsiteY69" fmla="*/ 609600 h 3448050"/>
                  <a:gd name="connsiteX70" fmla="*/ 457200 w 1905000"/>
                  <a:gd name="connsiteY70" fmla="*/ 485775 h 3448050"/>
                  <a:gd name="connsiteX71" fmla="*/ 457200 w 1905000"/>
                  <a:gd name="connsiteY71" fmla="*/ 409575 h 3448050"/>
                  <a:gd name="connsiteX72" fmla="*/ 504825 w 1905000"/>
                  <a:gd name="connsiteY72" fmla="*/ 323850 h 3448050"/>
                  <a:gd name="connsiteX73" fmla="*/ 476250 w 1905000"/>
                  <a:gd name="connsiteY73" fmla="*/ 238125 h 3448050"/>
                  <a:gd name="connsiteX74" fmla="*/ 476250 w 1905000"/>
                  <a:gd name="connsiteY74" fmla="*/ 238125 h 3448050"/>
                  <a:gd name="connsiteX75" fmla="*/ 571500 w 1905000"/>
                  <a:gd name="connsiteY75" fmla="*/ 200025 h 3448050"/>
                  <a:gd name="connsiteX76" fmla="*/ 638175 w 1905000"/>
                  <a:gd name="connsiteY76" fmla="*/ 76200 h 3448050"/>
                  <a:gd name="connsiteX0" fmla="*/ 638175 w 1905000"/>
                  <a:gd name="connsiteY0" fmla="*/ 76200 h 3448050"/>
                  <a:gd name="connsiteX1" fmla="*/ 1790700 w 1905000"/>
                  <a:gd name="connsiteY1" fmla="*/ 0 h 3448050"/>
                  <a:gd name="connsiteX2" fmla="*/ 1828800 w 1905000"/>
                  <a:gd name="connsiteY2" fmla="*/ 57150 h 3448050"/>
                  <a:gd name="connsiteX3" fmla="*/ 1800225 w 1905000"/>
                  <a:gd name="connsiteY3" fmla="*/ 1323975 h 3448050"/>
                  <a:gd name="connsiteX4" fmla="*/ 1790700 w 1905000"/>
                  <a:gd name="connsiteY4" fmla="*/ 1800225 h 3448050"/>
                  <a:gd name="connsiteX5" fmla="*/ 1800225 w 1905000"/>
                  <a:gd name="connsiteY5" fmla="*/ 2390775 h 3448050"/>
                  <a:gd name="connsiteX6" fmla="*/ 1905000 w 1905000"/>
                  <a:gd name="connsiteY6" fmla="*/ 3324225 h 3448050"/>
                  <a:gd name="connsiteX7" fmla="*/ 1800225 w 1905000"/>
                  <a:gd name="connsiteY7" fmla="*/ 3333750 h 3448050"/>
                  <a:gd name="connsiteX8" fmla="*/ 1733550 w 1905000"/>
                  <a:gd name="connsiteY8" fmla="*/ 3333750 h 3448050"/>
                  <a:gd name="connsiteX9" fmla="*/ 1685925 w 1905000"/>
                  <a:gd name="connsiteY9" fmla="*/ 3257550 h 3448050"/>
                  <a:gd name="connsiteX10" fmla="*/ 1609725 w 1905000"/>
                  <a:gd name="connsiteY10" fmla="*/ 3257550 h 3448050"/>
                  <a:gd name="connsiteX11" fmla="*/ 1533525 w 1905000"/>
                  <a:gd name="connsiteY11" fmla="*/ 3276600 h 3448050"/>
                  <a:gd name="connsiteX12" fmla="*/ 1533525 w 1905000"/>
                  <a:gd name="connsiteY12" fmla="*/ 3352800 h 3448050"/>
                  <a:gd name="connsiteX13" fmla="*/ 1457325 w 1905000"/>
                  <a:gd name="connsiteY13" fmla="*/ 3362325 h 3448050"/>
                  <a:gd name="connsiteX14" fmla="*/ 1371600 w 1905000"/>
                  <a:gd name="connsiteY14" fmla="*/ 3343275 h 3448050"/>
                  <a:gd name="connsiteX15" fmla="*/ 1314450 w 1905000"/>
                  <a:gd name="connsiteY15" fmla="*/ 3362325 h 3448050"/>
                  <a:gd name="connsiteX16" fmla="*/ 1323975 w 1905000"/>
                  <a:gd name="connsiteY16" fmla="*/ 3448050 h 3448050"/>
                  <a:gd name="connsiteX17" fmla="*/ 1266825 w 1905000"/>
                  <a:gd name="connsiteY17" fmla="*/ 3448050 h 3448050"/>
                  <a:gd name="connsiteX18" fmla="*/ 1276350 w 1905000"/>
                  <a:gd name="connsiteY18" fmla="*/ 3352800 h 3448050"/>
                  <a:gd name="connsiteX19" fmla="*/ 1209675 w 1905000"/>
                  <a:gd name="connsiteY19" fmla="*/ 3276600 h 3448050"/>
                  <a:gd name="connsiteX20" fmla="*/ 1162050 w 1905000"/>
                  <a:gd name="connsiteY20" fmla="*/ 3228975 h 3448050"/>
                  <a:gd name="connsiteX21" fmla="*/ 1133475 w 1905000"/>
                  <a:gd name="connsiteY21" fmla="*/ 3162300 h 3448050"/>
                  <a:gd name="connsiteX22" fmla="*/ 1133475 w 1905000"/>
                  <a:gd name="connsiteY22" fmla="*/ 3086100 h 3448050"/>
                  <a:gd name="connsiteX23" fmla="*/ 1190625 w 1905000"/>
                  <a:gd name="connsiteY23" fmla="*/ 2990850 h 3448050"/>
                  <a:gd name="connsiteX24" fmla="*/ 1200150 w 1905000"/>
                  <a:gd name="connsiteY24" fmla="*/ 2914650 h 3448050"/>
                  <a:gd name="connsiteX25" fmla="*/ 1133475 w 1905000"/>
                  <a:gd name="connsiteY25" fmla="*/ 2838450 h 3448050"/>
                  <a:gd name="connsiteX26" fmla="*/ 1057275 w 1905000"/>
                  <a:gd name="connsiteY26" fmla="*/ 2819400 h 3448050"/>
                  <a:gd name="connsiteX27" fmla="*/ 895350 w 1905000"/>
                  <a:gd name="connsiteY27" fmla="*/ 2857500 h 3448050"/>
                  <a:gd name="connsiteX28" fmla="*/ 0 w 1905000"/>
                  <a:gd name="connsiteY28" fmla="*/ 2905125 h 3448050"/>
                  <a:gd name="connsiteX29" fmla="*/ 47625 w 1905000"/>
                  <a:gd name="connsiteY29" fmla="*/ 2847975 h 3448050"/>
                  <a:gd name="connsiteX30" fmla="*/ 66675 w 1905000"/>
                  <a:gd name="connsiteY30" fmla="*/ 2771775 h 3448050"/>
                  <a:gd name="connsiteX31" fmla="*/ 38100 w 1905000"/>
                  <a:gd name="connsiteY31" fmla="*/ 2714625 h 3448050"/>
                  <a:gd name="connsiteX32" fmla="*/ 66675 w 1905000"/>
                  <a:gd name="connsiteY32" fmla="*/ 2667000 h 3448050"/>
                  <a:gd name="connsiteX33" fmla="*/ 123825 w 1905000"/>
                  <a:gd name="connsiteY33" fmla="*/ 2609850 h 3448050"/>
                  <a:gd name="connsiteX34" fmla="*/ 123825 w 1905000"/>
                  <a:gd name="connsiteY34" fmla="*/ 2609850 h 3448050"/>
                  <a:gd name="connsiteX35" fmla="*/ 123825 w 1905000"/>
                  <a:gd name="connsiteY35" fmla="*/ 2505075 h 3448050"/>
                  <a:gd name="connsiteX36" fmla="*/ 190500 w 1905000"/>
                  <a:gd name="connsiteY36" fmla="*/ 2457450 h 3448050"/>
                  <a:gd name="connsiteX37" fmla="*/ 190500 w 1905000"/>
                  <a:gd name="connsiteY37" fmla="*/ 2457450 h 3448050"/>
                  <a:gd name="connsiteX38" fmla="*/ 209550 w 1905000"/>
                  <a:gd name="connsiteY38" fmla="*/ 2362200 h 3448050"/>
                  <a:gd name="connsiteX39" fmla="*/ 304800 w 1905000"/>
                  <a:gd name="connsiteY39" fmla="*/ 2305050 h 3448050"/>
                  <a:gd name="connsiteX40" fmla="*/ 304800 w 1905000"/>
                  <a:gd name="connsiteY40" fmla="*/ 2305050 h 3448050"/>
                  <a:gd name="connsiteX41" fmla="*/ 323850 w 1905000"/>
                  <a:gd name="connsiteY41" fmla="*/ 2171700 h 3448050"/>
                  <a:gd name="connsiteX42" fmla="*/ 361950 w 1905000"/>
                  <a:gd name="connsiteY42" fmla="*/ 2057400 h 3448050"/>
                  <a:gd name="connsiteX43" fmla="*/ 409575 w 1905000"/>
                  <a:gd name="connsiteY43" fmla="*/ 2009775 h 3448050"/>
                  <a:gd name="connsiteX44" fmla="*/ 409575 w 1905000"/>
                  <a:gd name="connsiteY44" fmla="*/ 1962150 h 3448050"/>
                  <a:gd name="connsiteX45" fmla="*/ 342900 w 1905000"/>
                  <a:gd name="connsiteY45" fmla="*/ 1866900 h 3448050"/>
                  <a:gd name="connsiteX46" fmla="*/ 295275 w 1905000"/>
                  <a:gd name="connsiteY46" fmla="*/ 1800225 h 3448050"/>
                  <a:gd name="connsiteX47" fmla="*/ 247650 w 1905000"/>
                  <a:gd name="connsiteY47" fmla="*/ 1704975 h 3448050"/>
                  <a:gd name="connsiteX48" fmla="*/ 266700 w 1905000"/>
                  <a:gd name="connsiteY48" fmla="*/ 1638300 h 3448050"/>
                  <a:gd name="connsiteX49" fmla="*/ 276225 w 1905000"/>
                  <a:gd name="connsiteY49" fmla="*/ 1571625 h 3448050"/>
                  <a:gd name="connsiteX50" fmla="*/ 276225 w 1905000"/>
                  <a:gd name="connsiteY50" fmla="*/ 1533525 h 3448050"/>
                  <a:gd name="connsiteX51" fmla="*/ 247650 w 1905000"/>
                  <a:gd name="connsiteY51" fmla="*/ 1476375 h 3448050"/>
                  <a:gd name="connsiteX52" fmla="*/ 190500 w 1905000"/>
                  <a:gd name="connsiteY52" fmla="*/ 1447800 h 3448050"/>
                  <a:gd name="connsiteX53" fmla="*/ 200025 w 1905000"/>
                  <a:gd name="connsiteY53" fmla="*/ 1371600 h 3448050"/>
                  <a:gd name="connsiteX54" fmla="*/ 238125 w 1905000"/>
                  <a:gd name="connsiteY54" fmla="*/ 1295400 h 3448050"/>
                  <a:gd name="connsiteX55" fmla="*/ 161925 w 1905000"/>
                  <a:gd name="connsiteY55" fmla="*/ 1276350 h 3448050"/>
                  <a:gd name="connsiteX56" fmla="*/ 161925 w 1905000"/>
                  <a:gd name="connsiteY56" fmla="*/ 1200150 h 3448050"/>
                  <a:gd name="connsiteX57" fmla="*/ 171450 w 1905000"/>
                  <a:gd name="connsiteY57" fmla="*/ 1171575 h 3448050"/>
                  <a:gd name="connsiteX58" fmla="*/ 133350 w 1905000"/>
                  <a:gd name="connsiteY58" fmla="*/ 1133475 h 3448050"/>
                  <a:gd name="connsiteX59" fmla="*/ 104775 w 1905000"/>
                  <a:gd name="connsiteY59" fmla="*/ 1076325 h 3448050"/>
                  <a:gd name="connsiteX60" fmla="*/ 200025 w 1905000"/>
                  <a:gd name="connsiteY60" fmla="*/ 1038225 h 3448050"/>
                  <a:gd name="connsiteX61" fmla="*/ 219075 w 1905000"/>
                  <a:gd name="connsiteY61" fmla="*/ 933450 h 3448050"/>
                  <a:gd name="connsiteX62" fmla="*/ 190500 w 1905000"/>
                  <a:gd name="connsiteY62" fmla="*/ 904875 h 3448050"/>
                  <a:gd name="connsiteX63" fmla="*/ 219075 w 1905000"/>
                  <a:gd name="connsiteY63" fmla="*/ 790575 h 3448050"/>
                  <a:gd name="connsiteX64" fmla="*/ 266700 w 1905000"/>
                  <a:gd name="connsiteY64" fmla="*/ 781050 h 3448050"/>
                  <a:gd name="connsiteX65" fmla="*/ 285750 w 1905000"/>
                  <a:gd name="connsiteY65" fmla="*/ 704850 h 3448050"/>
                  <a:gd name="connsiteX66" fmla="*/ 266700 w 1905000"/>
                  <a:gd name="connsiteY66" fmla="*/ 657225 h 3448050"/>
                  <a:gd name="connsiteX67" fmla="*/ 333375 w 1905000"/>
                  <a:gd name="connsiteY67" fmla="*/ 590550 h 3448050"/>
                  <a:gd name="connsiteX68" fmla="*/ 400050 w 1905000"/>
                  <a:gd name="connsiteY68" fmla="*/ 609600 h 3448050"/>
                  <a:gd name="connsiteX69" fmla="*/ 400050 w 1905000"/>
                  <a:gd name="connsiteY69" fmla="*/ 609600 h 3448050"/>
                  <a:gd name="connsiteX70" fmla="*/ 457200 w 1905000"/>
                  <a:gd name="connsiteY70" fmla="*/ 485775 h 3448050"/>
                  <a:gd name="connsiteX71" fmla="*/ 457200 w 1905000"/>
                  <a:gd name="connsiteY71" fmla="*/ 409575 h 3448050"/>
                  <a:gd name="connsiteX72" fmla="*/ 504825 w 1905000"/>
                  <a:gd name="connsiteY72" fmla="*/ 323850 h 3448050"/>
                  <a:gd name="connsiteX73" fmla="*/ 476250 w 1905000"/>
                  <a:gd name="connsiteY73" fmla="*/ 238125 h 3448050"/>
                  <a:gd name="connsiteX74" fmla="*/ 476250 w 1905000"/>
                  <a:gd name="connsiteY74" fmla="*/ 238125 h 3448050"/>
                  <a:gd name="connsiteX75" fmla="*/ 571500 w 1905000"/>
                  <a:gd name="connsiteY75" fmla="*/ 200025 h 3448050"/>
                  <a:gd name="connsiteX76" fmla="*/ 638175 w 1905000"/>
                  <a:gd name="connsiteY76" fmla="*/ 76200 h 3448050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  <a:cxn ang="0">
                    <a:pos x="connsiteX2" y="connsiteY2"/>
                  </a:cxn>
                  <a:cxn ang="0">
                    <a:pos x="connsiteX3" y="connsiteY3"/>
                  </a:cxn>
                  <a:cxn ang="0">
                    <a:pos x="connsiteX4" y="connsiteY4"/>
                  </a:cxn>
                  <a:cxn ang="0">
                    <a:pos x="connsiteX5" y="connsiteY5"/>
                  </a:cxn>
                  <a:cxn ang="0">
                    <a:pos x="connsiteX6" y="connsiteY6"/>
                  </a:cxn>
                  <a:cxn ang="0">
                    <a:pos x="connsiteX7" y="connsiteY7"/>
                  </a:cxn>
                  <a:cxn ang="0">
                    <a:pos x="connsiteX8" y="connsiteY8"/>
                  </a:cxn>
                  <a:cxn ang="0">
                    <a:pos x="connsiteX9" y="connsiteY9"/>
                  </a:cxn>
                  <a:cxn ang="0">
                    <a:pos x="connsiteX10" y="connsiteY10"/>
                  </a:cxn>
                  <a:cxn ang="0">
                    <a:pos x="connsiteX11" y="connsiteY11"/>
                  </a:cxn>
                  <a:cxn ang="0">
                    <a:pos x="connsiteX12" y="connsiteY12"/>
                  </a:cxn>
                  <a:cxn ang="0">
                    <a:pos x="connsiteX13" y="connsiteY13"/>
                  </a:cxn>
                  <a:cxn ang="0">
                    <a:pos x="connsiteX14" y="connsiteY14"/>
                  </a:cxn>
                  <a:cxn ang="0">
                    <a:pos x="connsiteX15" y="connsiteY15"/>
                  </a:cxn>
                  <a:cxn ang="0">
                    <a:pos x="connsiteX16" y="connsiteY16"/>
                  </a:cxn>
                  <a:cxn ang="0">
                    <a:pos x="connsiteX17" y="connsiteY17"/>
                  </a:cxn>
                  <a:cxn ang="0">
                    <a:pos x="connsiteX18" y="connsiteY18"/>
                  </a:cxn>
                  <a:cxn ang="0">
                    <a:pos x="connsiteX19" y="connsiteY19"/>
                  </a:cxn>
                  <a:cxn ang="0">
                    <a:pos x="connsiteX20" y="connsiteY20"/>
                  </a:cxn>
                  <a:cxn ang="0">
                    <a:pos x="connsiteX21" y="connsiteY21"/>
                  </a:cxn>
                  <a:cxn ang="0">
                    <a:pos x="connsiteX22" y="connsiteY22"/>
                  </a:cxn>
                  <a:cxn ang="0">
                    <a:pos x="connsiteX23" y="connsiteY23"/>
                  </a:cxn>
                  <a:cxn ang="0">
                    <a:pos x="connsiteX24" y="connsiteY24"/>
                  </a:cxn>
                  <a:cxn ang="0">
                    <a:pos x="connsiteX25" y="connsiteY25"/>
                  </a:cxn>
                  <a:cxn ang="0">
                    <a:pos x="connsiteX26" y="connsiteY26"/>
                  </a:cxn>
                  <a:cxn ang="0">
                    <a:pos x="connsiteX27" y="connsiteY27"/>
                  </a:cxn>
                  <a:cxn ang="0">
                    <a:pos x="connsiteX28" y="connsiteY28"/>
                  </a:cxn>
                  <a:cxn ang="0">
                    <a:pos x="connsiteX29" y="connsiteY29"/>
                  </a:cxn>
                  <a:cxn ang="0">
                    <a:pos x="connsiteX30" y="connsiteY30"/>
                  </a:cxn>
                  <a:cxn ang="0">
                    <a:pos x="connsiteX31" y="connsiteY31"/>
                  </a:cxn>
                  <a:cxn ang="0">
                    <a:pos x="connsiteX32" y="connsiteY32"/>
                  </a:cxn>
                  <a:cxn ang="0">
                    <a:pos x="connsiteX33" y="connsiteY33"/>
                  </a:cxn>
                  <a:cxn ang="0">
                    <a:pos x="connsiteX34" y="connsiteY34"/>
                  </a:cxn>
                  <a:cxn ang="0">
                    <a:pos x="connsiteX35" y="connsiteY35"/>
                  </a:cxn>
                  <a:cxn ang="0">
                    <a:pos x="connsiteX36" y="connsiteY36"/>
                  </a:cxn>
                  <a:cxn ang="0">
                    <a:pos x="connsiteX37" y="connsiteY37"/>
                  </a:cxn>
                  <a:cxn ang="0">
                    <a:pos x="connsiteX38" y="connsiteY38"/>
                  </a:cxn>
                  <a:cxn ang="0">
                    <a:pos x="connsiteX39" y="connsiteY39"/>
                  </a:cxn>
                  <a:cxn ang="0">
                    <a:pos x="connsiteX40" y="connsiteY40"/>
                  </a:cxn>
                  <a:cxn ang="0">
                    <a:pos x="connsiteX41" y="connsiteY41"/>
                  </a:cxn>
                  <a:cxn ang="0">
                    <a:pos x="connsiteX42" y="connsiteY42"/>
                  </a:cxn>
                  <a:cxn ang="0">
                    <a:pos x="connsiteX43" y="connsiteY43"/>
                  </a:cxn>
                  <a:cxn ang="0">
                    <a:pos x="connsiteX44" y="connsiteY44"/>
                  </a:cxn>
                  <a:cxn ang="0">
                    <a:pos x="connsiteX45" y="connsiteY45"/>
                  </a:cxn>
                  <a:cxn ang="0">
                    <a:pos x="connsiteX46" y="connsiteY46"/>
                  </a:cxn>
                  <a:cxn ang="0">
                    <a:pos x="connsiteX47" y="connsiteY47"/>
                  </a:cxn>
                  <a:cxn ang="0">
                    <a:pos x="connsiteX48" y="connsiteY48"/>
                  </a:cxn>
                  <a:cxn ang="0">
                    <a:pos x="connsiteX49" y="connsiteY49"/>
                  </a:cxn>
                  <a:cxn ang="0">
                    <a:pos x="connsiteX50" y="connsiteY50"/>
                  </a:cxn>
                  <a:cxn ang="0">
                    <a:pos x="connsiteX51" y="connsiteY51"/>
                  </a:cxn>
                  <a:cxn ang="0">
                    <a:pos x="connsiteX52" y="connsiteY52"/>
                  </a:cxn>
                  <a:cxn ang="0">
                    <a:pos x="connsiteX53" y="connsiteY53"/>
                  </a:cxn>
                  <a:cxn ang="0">
                    <a:pos x="connsiteX54" y="connsiteY54"/>
                  </a:cxn>
                  <a:cxn ang="0">
                    <a:pos x="connsiteX55" y="connsiteY55"/>
                  </a:cxn>
                  <a:cxn ang="0">
                    <a:pos x="connsiteX56" y="connsiteY56"/>
                  </a:cxn>
                  <a:cxn ang="0">
                    <a:pos x="connsiteX57" y="connsiteY57"/>
                  </a:cxn>
                  <a:cxn ang="0">
                    <a:pos x="connsiteX58" y="connsiteY58"/>
                  </a:cxn>
                  <a:cxn ang="0">
                    <a:pos x="connsiteX59" y="connsiteY59"/>
                  </a:cxn>
                  <a:cxn ang="0">
                    <a:pos x="connsiteX60" y="connsiteY60"/>
                  </a:cxn>
                  <a:cxn ang="0">
                    <a:pos x="connsiteX61" y="connsiteY61"/>
                  </a:cxn>
                  <a:cxn ang="0">
                    <a:pos x="connsiteX62" y="connsiteY62"/>
                  </a:cxn>
                  <a:cxn ang="0">
                    <a:pos x="connsiteX63" y="connsiteY63"/>
                  </a:cxn>
                  <a:cxn ang="0">
                    <a:pos x="connsiteX64" y="connsiteY64"/>
                  </a:cxn>
                  <a:cxn ang="0">
                    <a:pos x="connsiteX65" y="connsiteY65"/>
                  </a:cxn>
                  <a:cxn ang="0">
                    <a:pos x="connsiteX66" y="connsiteY66"/>
                  </a:cxn>
                  <a:cxn ang="0">
                    <a:pos x="connsiteX67" y="connsiteY67"/>
                  </a:cxn>
                  <a:cxn ang="0">
                    <a:pos x="connsiteX68" y="connsiteY68"/>
                  </a:cxn>
                  <a:cxn ang="0">
                    <a:pos x="connsiteX69" y="connsiteY69"/>
                  </a:cxn>
                  <a:cxn ang="0">
                    <a:pos x="connsiteX70" y="connsiteY70"/>
                  </a:cxn>
                  <a:cxn ang="0">
                    <a:pos x="connsiteX71" y="connsiteY71"/>
                  </a:cxn>
                  <a:cxn ang="0">
                    <a:pos x="connsiteX72" y="connsiteY72"/>
                  </a:cxn>
                  <a:cxn ang="0">
                    <a:pos x="connsiteX73" y="connsiteY73"/>
                  </a:cxn>
                  <a:cxn ang="0">
                    <a:pos x="connsiteX74" y="connsiteY74"/>
                  </a:cxn>
                  <a:cxn ang="0">
                    <a:pos x="connsiteX75" y="connsiteY75"/>
                  </a:cxn>
                  <a:cxn ang="0">
                    <a:pos x="connsiteX76" y="connsiteY76"/>
                  </a:cxn>
                </a:cxnLst>
                <a:rect l="l" t="t" r="r" b="b"/>
                <a:pathLst>
                  <a:path w="1905000" h="3448050">
                    <a:moveTo>
                      <a:pt x="638175" y="76200"/>
                    </a:moveTo>
                    <a:lnTo>
                      <a:pt x="1790700" y="0"/>
                    </a:lnTo>
                    <a:lnTo>
                      <a:pt x="1828800" y="57150"/>
                    </a:lnTo>
                    <a:lnTo>
                      <a:pt x="1800225" y="1323975"/>
                    </a:lnTo>
                    <a:lnTo>
                      <a:pt x="1790700" y="1800225"/>
                    </a:lnTo>
                    <a:lnTo>
                      <a:pt x="1800225" y="2390775"/>
                    </a:lnTo>
                    <a:lnTo>
                      <a:pt x="1905000" y="3324225"/>
                    </a:lnTo>
                    <a:lnTo>
                      <a:pt x="1800225" y="3333750"/>
                    </a:lnTo>
                    <a:lnTo>
                      <a:pt x="1733550" y="3333750"/>
                    </a:lnTo>
                    <a:lnTo>
                      <a:pt x="1685925" y="3257550"/>
                    </a:lnTo>
                    <a:lnTo>
                      <a:pt x="1609725" y="3257550"/>
                    </a:lnTo>
                    <a:lnTo>
                      <a:pt x="1533525" y="3276600"/>
                    </a:lnTo>
                    <a:lnTo>
                      <a:pt x="1533525" y="3352800"/>
                    </a:lnTo>
                    <a:lnTo>
                      <a:pt x="1457325" y="3362325"/>
                    </a:lnTo>
                    <a:lnTo>
                      <a:pt x="1371600" y="3343275"/>
                    </a:lnTo>
                    <a:lnTo>
                      <a:pt x="1314450" y="3362325"/>
                    </a:lnTo>
                    <a:lnTo>
                      <a:pt x="1323975" y="3448050"/>
                    </a:lnTo>
                    <a:lnTo>
                      <a:pt x="1266825" y="3448050"/>
                    </a:lnTo>
                    <a:lnTo>
                      <a:pt x="1276350" y="3352800"/>
                    </a:lnTo>
                    <a:lnTo>
                      <a:pt x="1209675" y="3276600"/>
                    </a:lnTo>
                    <a:lnTo>
                      <a:pt x="1162050" y="3228975"/>
                    </a:lnTo>
                    <a:lnTo>
                      <a:pt x="1133475" y="3162300"/>
                    </a:lnTo>
                    <a:lnTo>
                      <a:pt x="1133475" y="3086100"/>
                    </a:lnTo>
                    <a:lnTo>
                      <a:pt x="1190625" y="2990850"/>
                    </a:lnTo>
                    <a:lnTo>
                      <a:pt x="1200150" y="2914650"/>
                    </a:lnTo>
                    <a:lnTo>
                      <a:pt x="1133475" y="2838450"/>
                    </a:lnTo>
                    <a:lnTo>
                      <a:pt x="1057275" y="2819400"/>
                    </a:lnTo>
                    <a:lnTo>
                      <a:pt x="895350" y="2857500"/>
                    </a:lnTo>
                    <a:lnTo>
                      <a:pt x="0" y="2905125"/>
                    </a:lnTo>
                    <a:lnTo>
                      <a:pt x="47625" y="2847975"/>
                    </a:lnTo>
                    <a:lnTo>
                      <a:pt x="66675" y="2771775"/>
                    </a:lnTo>
                    <a:lnTo>
                      <a:pt x="38100" y="2714625"/>
                    </a:lnTo>
                    <a:lnTo>
                      <a:pt x="66675" y="2667000"/>
                    </a:lnTo>
                    <a:lnTo>
                      <a:pt x="123825" y="2609850"/>
                    </a:lnTo>
                    <a:lnTo>
                      <a:pt x="123825" y="2609850"/>
                    </a:lnTo>
                    <a:lnTo>
                      <a:pt x="123825" y="2505075"/>
                    </a:lnTo>
                    <a:lnTo>
                      <a:pt x="190500" y="2457450"/>
                    </a:lnTo>
                    <a:lnTo>
                      <a:pt x="190500" y="2457450"/>
                    </a:lnTo>
                    <a:lnTo>
                      <a:pt x="209550" y="2362200"/>
                    </a:lnTo>
                    <a:lnTo>
                      <a:pt x="304800" y="2305050"/>
                    </a:lnTo>
                    <a:lnTo>
                      <a:pt x="304800" y="2305050"/>
                    </a:lnTo>
                    <a:lnTo>
                      <a:pt x="323850" y="2171700"/>
                    </a:lnTo>
                    <a:lnTo>
                      <a:pt x="361950" y="2057400"/>
                    </a:lnTo>
                    <a:lnTo>
                      <a:pt x="409575" y="2009775"/>
                    </a:lnTo>
                    <a:lnTo>
                      <a:pt x="409575" y="1962150"/>
                    </a:lnTo>
                    <a:lnTo>
                      <a:pt x="342900" y="1866900"/>
                    </a:lnTo>
                    <a:lnTo>
                      <a:pt x="295275" y="1800225"/>
                    </a:lnTo>
                    <a:lnTo>
                      <a:pt x="247650" y="1704975"/>
                    </a:lnTo>
                    <a:lnTo>
                      <a:pt x="266700" y="1638300"/>
                    </a:lnTo>
                    <a:lnTo>
                      <a:pt x="276225" y="1571625"/>
                    </a:lnTo>
                    <a:lnTo>
                      <a:pt x="276225" y="1533525"/>
                    </a:lnTo>
                    <a:lnTo>
                      <a:pt x="247650" y="1476375"/>
                    </a:lnTo>
                    <a:lnTo>
                      <a:pt x="190500" y="1447800"/>
                    </a:lnTo>
                    <a:lnTo>
                      <a:pt x="200025" y="1371600"/>
                    </a:lnTo>
                    <a:lnTo>
                      <a:pt x="238125" y="1295400"/>
                    </a:lnTo>
                    <a:lnTo>
                      <a:pt x="161925" y="1276350"/>
                    </a:lnTo>
                    <a:lnTo>
                      <a:pt x="161925" y="1200150"/>
                    </a:lnTo>
                    <a:lnTo>
                      <a:pt x="171450" y="1171575"/>
                    </a:lnTo>
                    <a:lnTo>
                      <a:pt x="133350" y="1133475"/>
                    </a:lnTo>
                    <a:lnTo>
                      <a:pt x="104775" y="1076325"/>
                    </a:lnTo>
                    <a:lnTo>
                      <a:pt x="200025" y="1038225"/>
                    </a:lnTo>
                    <a:lnTo>
                      <a:pt x="219075" y="933450"/>
                    </a:lnTo>
                    <a:lnTo>
                      <a:pt x="190500" y="904875"/>
                    </a:lnTo>
                    <a:lnTo>
                      <a:pt x="219075" y="790575"/>
                    </a:lnTo>
                    <a:lnTo>
                      <a:pt x="266700" y="781050"/>
                    </a:lnTo>
                    <a:lnTo>
                      <a:pt x="285750" y="704850"/>
                    </a:lnTo>
                    <a:lnTo>
                      <a:pt x="266700" y="657225"/>
                    </a:lnTo>
                    <a:lnTo>
                      <a:pt x="333375" y="590550"/>
                    </a:lnTo>
                    <a:lnTo>
                      <a:pt x="400050" y="609600"/>
                    </a:lnTo>
                    <a:lnTo>
                      <a:pt x="400050" y="609600"/>
                    </a:lnTo>
                    <a:lnTo>
                      <a:pt x="457200" y="485775"/>
                    </a:lnTo>
                    <a:lnTo>
                      <a:pt x="457200" y="409575"/>
                    </a:lnTo>
                    <a:lnTo>
                      <a:pt x="504825" y="323850"/>
                    </a:lnTo>
                    <a:lnTo>
                      <a:pt x="476250" y="238125"/>
                    </a:lnTo>
                    <a:lnTo>
                      <a:pt x="476250" y="238125"/>
                    </a:lnTo>
                    <a:lnTo>
                      <a:pt x="571500" y="200025"/>
                    </a:lnTo>
                    <a:lnTo>
                      <a:pt x="638175" y="76200"/>
                    </a:lnTo>
                    <a:close/>
                  </a:path>
                </a:pathLst>
              </a:custGeom>
              <a:solidFill>
                <a:srgbClr val="D2D2D2"/>
              </a:solidFill>
              <a:ln w="28575" cap="flat" cmpd="sng" algn="ctr">
                <a:noFill/>
                <a:prstDash val="solid"/>
                <a:miter lim="800000"/>
              </a:ln>
              <a:effectLst/>
              <a:extLst>
                <a:ext uri="{91240B29-F687-4F45-9708-019B960494DF}">
                  <a14:hiddenLine xmlns:a14="http://schemas.microsoft.com/office/drawing/2010/main" w="28575" cap="flat" cmpd="sng" algn="ctr">
                    <a:solidFill>
                      <a:srgbClr val="C00000"/>
                    </a:solidFill>
                    <a:prstDash val="solid"/>
                    <a:miter lim="800000"/>
                  </a14:hiddenLine>
                </a:ext>
              </a:extLst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en-US" sz="800">
                  <a:latin typeface="Arial" panose="020B0604020202020204" pitchFamily="34" charset="0"/>
                  <a:cs typeface="Arial" panose="020B0604020202020204" pitchFamily="34" charset="0"/>
                </a:endParaRPr>
              </a:p>
            </xdr:txBody>
          </xdr:sp>
          <xdr:sp macro="" textlink="">
            <xdr:nvSpPr>
              <xdr:cNvPr id="72" name="TextBox 71"/>
              <xdr:cNvSpPr txBox="1"/>
            </xdr:nvSpPr>
            <xdr:spPr>
              <a:xfrm>
                <a:off x="19396303" y="13016594"/>
                <a:ext cx="997985" cy="998221"/>
              </a:xfrm>
              <a:prstGeom prst="rect">
                <a:avLst/>
              </a:prstGeom>
              <a:grpFill/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ctr"/>
              <a:lstStyle/>
              <a:p>
                <a:pPr algn="ctr"/>
                <a:r>
                  <a:rPr lang="en-US" sz="800" b="1">
                    <a:latin typeface="Arial" panose="020B0604020202020204" pitchFamily="34" charset="0"/>
                    <a:cs typeface="Arial" panose="020B0604020202020204" pitchFamily="34" charset="0"/>
                  </a:rPr>
                  <a:t>MS</a:t>
                </a:r>
              </a:p>
            </xdr:txBody>
          </xdr:sp>
        </xdr:grpSp>
        <xdr:grpSp>
          <xdr:nvGrpSpPr>
            <xdr:cNvPr id="76" name="Group 75"/>
            <xdr:cNvGrpSpPr/>
          </xdr:nvGrpSpPr>
          <xdr:grpSpPr>
            <a:xfrm>
              <a:off x="20802600" y="12353925"/>
              <a:ext cx="1943100" cy="3457575"/>
              <a:chOff x="20802600" y="12353925"/>
              <a:chExt cx="1943100" cy="3457575"/>
            </a:xfrm>
            <a:grpFill/>
          </xdr:grpSpPr>
          <xdr:sp macro="" textlink="">
            <xdr:nvSpPr>
              <xdr:cNvPr id="74" name="Freeform 73"/>
              <xdr:cNvSpPr/>
            </xdr:nvSpPr>
            <xdr:spPr>
              <a:xfrm>
                <a:off x="20802600" y="12353925"/>
                <a:ext cx="1943100" cy="3457575"/>
              </a:xfrm>
              <a:custGeom>
                <a:avLst/>
                <a:gdLst>
                  <a:gd name="connsiteX0" fmla="*/ 47625 w 1943100"/>
                  <a:gd name="connsiteY0" fmla="*/ 95250 h 3457575"/>
                  <a:gd name="connsiteX1" fmla="*/ 1333500 w 1943100"/>
                  <a:gd name="connsiteY1" fmla="*/ 0 h 3457575"/>
                  <a:gd name="connsiteX2" fmla="*/ 1562100 w 1943100"/>
                  <a:gd name="connsiteY2" fmla="*/ 857250 h 3457575"/>
                  <a:gd name="connsiteX3" fmla="*/ 1657350 w 1943100"/>
                  <a:gd name="connsiteY3" fmla="*/ 1152525 h 3457575"/>
                  <a:gd name="connsiteX4" fmla="*/ 1724025 w 1943100"/>
                  <a:gd name="connsiteY4" fmla="*/ 1352550 h 3457575"/>
                  <a:gd name="connsiteX5" fmla="*/ 1771650 w 1943100"/>
                  <a:gd name="connsiteY5" fmla="*/ 1619250 h 3457575"/>
                  <a:gd name="connsiteX6" fmla="*/ 1895475 w 1943100"/>
                  <a:gd name="connsiteY6" fmla="*/ 1762125 h 3457575"/>
                  <a:gd name="connsiteX7" fmla="*/ 1933575 w 1943100"/>
                  <a:gd name="connsiteY7" fmla="*/ 1809750 h 3457575"/>
                  <a:gd name="connsiteX8" fmla="*/ 1895475 w 1943100"/>
                  <a:gd name="connsiteY8" fmla="*/ 1876425 h 3457575"/>
                  <a:gd name="connsiteX9" fmla="*/ 1905000 w 1943100"/>
                  <a:gd name="connsiteY9" fmla="*/ 1924050 h 3457575"/>
                  <a:gd name="connsiteX10" fmla="*/ 1828800 w 1943100"/>
                  <a:gd name="connsiteY10" fmla="*/ 2009775 h 3457575"/>
                  <a:gd name="connsiteX11" fmla="*/ 1866900 w 1943100"/>
                  <a:gd name="connsiteY11" fmla="*/ 2143125 h 3457575"/>
                  <a:gd name="connsiteX12" fmla="*/ 1847850 w 1943100"/>
                  <a:gd name="connsiteY12" fmla="*/ 2228850 h 3457575"/>
                  <a:gd name="connsiteX13" fmla="*/ 1857375 w 1943100"/>
                  <a:gd name="connsiteY13" fmla="*/ 2314575 h 3457575"/>
                  <a:gd name="connsiteX14" fmla="*/ 1933575 w 1943100"/>
                  <a:gd name="connsiteY14" fmla="*/ 2381250 h 3457575"/>
                  <a:gd name="connsiteX15" fmla="*/ 1943100 w 1943100"/>
                  <a:gd name="connsiteY15" fmla="*/ 2419350 h 3457575"/>
                  <a:gd name="connsiteX16" fmla="*/ 1895475 w 1943100"/>
                  <a:gd name="connsiteY16" fmla="*/ 2486025 h 3457575"/>
                  <a:gd name="connsiteX17" fmla="*/ 1943100 w 1943100"/>
                  <a:gd name="connsiteY17" fmla="*/ 2705100 h 3457575"/>
                  <a:gd name="connsiteX18" fmla="*/ 428625 w 1943100"/>
                  <a:gd name="connsiteY18" fmla="*/ 2876550 h 3457575"/>
                  <a:gd name="connsiteX19" fmla="*/ 400050 w 1943100"/>
                  <a:gd name="connsiteY19" fmla="*/ 2924175 h 3457575"/>
                  <a:gd name="connsiteX20" fmla="*/ 371475 w 1943100"/>
                  <a:gd name="connsiteY20" fmla="*/ 3000375 h 3457575"/>
                  <a:gd name="connsiteX21" fmla="*/ 419100 w 1943100"/>
                  <a:gd name="connsiteY21" fmla="*/ 3095625 h 3457575"/>
                  <a:gd name="connsiteX22" fmla="*/ 485775 w 1943100"/>
                  <a:gd name="connsiteY22" fmla="*/ 3219450 h 3457575"/>
                  <a:gd name="connsiteX23" fmla="*/ 552450 w 1943100"/>
                  <a:gd name="connsiteY23" fmla="*/ 3295650 h 3457575"/>
                  <a:gd name="connsiteX24" fmla="*/ 552450 w 1943100"/>
                  <a:gd name="connsiteY24" fmla="*/ 3390900 h 3457575"/>
                  <a:gd name="connsiteX25" fmla="*/ 476250 w 1943100"/>
                  <a:gd name="connsiteY25" fmla="*/ 3457575 h 3457575"/>
                  <a:gd name="connsiteX26" fmla="*/ 476250 w 1943100"/>
                  <a:gd name="connsiteY26" fmla="*/ 3457575 h 3457575"/>
                  <a:gd name="connsiteX27" fmla="*/ 400050 w 1943100"/>
                  <a:gd name="connsiteY27" fmla="*/ 3390900 h 3457575"/>
                  <a:gd name="connsiteX28" fmla="*/ 342900 w 1943100"/>
                  <a:gd name="connsiteY28" fmla="*/ 3362325 h 3457575"/>
                  <a:gd name="connsiteX29" fmla="*/ 342900 w 1943100"/>
                  <a:gd name="connsiteY29" fmla="*/ 3362325 h 3457575"/>
                  <a:gd name="connsiteX30" fmla="*/ 361950 w 1943100"/>
                  <a:gd name="connsiteY30" fmla="*/ 3276600 h 3457575"/>
                  <a:gd name="connsiteX31" fmla="*/ 333375 w 1943100"/>
                  <a:gd name="connsiteY31" fmla="*/ 3209925 h 3457575"/>
                  <a:gd name="connsiteX32" fmla="*/ 333375 w 1943100"/>
                  <a:gd name="connsiteY32" fmla="*/ 3209925 h 3457575"/>
                  <a:gd name="connsiteX33" fmla="*/ 285750 w 1943100"/>
                  <a:gd name="connsiteY33" fmla="*/ 3076575 h 3457575"/>
                  <a:gd name="connsiteX34" fmla="*/ 228600 w 1943100"/>
                  <a:gd name="connsiteY34" fmla="*/ 3124200 h 3457575"/>
                  <a:gd name="connsiteX35" fmla="*/ 200025 w 1943100"/>
                  <a:gd name="connsiteY35" fmla="*/ 3181350 h 3457575"/>
                  <a:gd name="connsiteX36" fmla="*/ 200025 w 1943100"/>
                  <a:gd name="connsiteY36" fmla="*/ 3248025 h 3457575"/>
                  <a:gd name="connsiteX37" fmla="*/ 152400 w 1943100"/>
                  <a:gd name="connsiteY37" fmla="*/ 3276600 h 3457575"/>
                  <a:gd name="connsiteX38" fmla="*/ 200025 w 1943100"/>
                  <a:gd name="connsiteY38" fmla="*/ 3333750 h 3457575"/>
                  <a:gd name="connsiteX39" fmla="*/ 200025 w 1943100"/>
                  <a:gd name="connsiteY39" fmla="*/ 3429000 h 3457575"/>
                  <a:gd name="connsiteX40" fmla="*/ 142875 w 1943100"/>
                  <a:gd name="connsiteY40" fmla="*/ 3429000 h 3457575"/>
                  <a:gd name="connsiteX41" fmla="*/ 114300 w 1943100"/>
                  <a:gd name="connsiteY41" fmla="*/ 3352800 h 3457575"/>
                  <a:gd name="connsiteX42" fmla="*/ 114300 w 1943100"/>
                  <a:gd name="connsiteY42" fmla="*/ 3171825 h 3457575"/>
                  <a:gd name="connsiteX43" fmla="*/ 38100 w 1943100"/>
                  <a:gd name="connsiteY43" fmla="*/ 3067050 h 3457575"/>
                  <a:gd name="connsiteX44" fmla="*/ 66675 w 1943100"/>
                  <a:gd name="connsiteY44" fmla="*/ 2943225 h 3457575"/>
                  <a:gd name="connsiteX45" fmla="*/ 0 w 1943100"/>
                  <a:gd name="connsiteY45" fmla="*/ 2409825 h 3457575"/>
                  <a:gd name="connsiteX46" fmla="*/ 0 w 1943100"/>
                  <a:gd name="connsiteY46" fmla="*/ 2295525 h 3457575"/>
                  <a:gd name="connsiteX47" fmla="*/ 19050 w 1943100"/>
                  <a:gd name="connsiteY47" fmla="*/ 2143125 h 3457575"/>
                  <a:gd name="connsiteX48" fmla="*/ 9525 w 1943100"/>
                  <a:gd name="connsiteY48" fmla="*/ 1685925 h 3457575"/>
                  <a:gd name="connsiteX49" fmla="*/ 47625 w 1943100"/>
                  <a:gd name="connsiteY49" fmla="*/ 95250 h 3457575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  <a:cxn ang="0">
                    <a:pos x="connsiteX2" y="connsiteY2"/>
                  </a:cxn>
                  <a:cxn ang="0">
                    <a:pos x="connsiteX3" y="connsiteY3"/>
                  </a:cxn>
                  <a:cxn ang="0">
                    <a:pos x="connsiteX4" y="connsiteY4"/>
                  </a:cxn>
                  <a:cxn ang="0">
                    <a:pos x="connsiteX5" y="connsiteY5"/>
                  </a:cxn>
                  <a:cxn ang="0">
                    <a:pos x="connsiteX6" y="connsiteY6"/>
                  </a:cxn>
                  <a:cxn ang="0">
                    <a:pos x="connsiteX7" y="connsiteY7"/>
                  </a:cxn>
                  <a:cxn ang="0">
                    <a:pos x="connsiteX8" y="connsiteY8"/>
                  </a:cxn>
                  <a:cxn ang="0">
                    <a:pos x="connsiteX9" y="connsiteY9"/>
                  </a:cxn>
                  <a:cxn ang="0">
                    <a:pos x="connsiteX10" y="connsiteY10"/>
                  </a:cxn>
                  <a:cxn ang="0">
                    <a:pos x="connsiteX11" y="connsiteY11"/>
                  </a:cxn>
                  <a:cxn ang="0">
                    <a:pos x="connsiteX12" y="connsiteY12"/>
                  </a:cxn>
                  <a:cxn ang="0">
                    <a:pos x="connsiteX13" y="connsiteY13"/>
                  </a:cxn>
                  <a:cxn ang="0">
                    <a:pos x="connsiteX14" y="connsiteY14"/>
                  </a:cxn>
                  <a:cxn ang="0">
                    <a:pos x="connsiteX15" y="connsiteY15"/>
                  </a:cxn>
                  <a:cxn ang="0">
                    <a:pos x="connsiteX16" y="connsiteY16"/>
                  </a:cxn>
                  <a:cxn ang="0">
                    <a:pos x="connsiteX17" y="connsiteY17"/>
                  </a:cxn>
                  <a:cxn ang="0">
                    <a:pos x="connsiteX18" y="connsiteY18"/>
                  </a:cxn>
                  <a:cxn ang="0">
                    <a:pos x="connsiteX19" y="connsiteY19"/>
                  </a:cxn>
                  <a:cxn ang="0">
                    <a:pos x="connsiteX20" y="connsiteY20"/>
                  </a:cxn>
                  <a:cxn ang="0">
                    <a:pos x="connsiteX21" y="connsiteY21"/>
                  </a:cxn>
                  <a:cxn ang="0">
                    <a:pos x="connsiteX22" y="connsiteY22"/>
                  </a:cxn>
                  <a:cxn ang="0">
                    <a:pos x="connsiteX23" y="connsiteY23"/>
                  </a:cxn>
                  <a:cxn ang="0">
                    <a:pos x="connsiteX24" y="connsiteY24"/>
                  </a:cxn>
                  <a:cxn ang="0">
                    <a:pos x="connsiteX25" y="connsiteY25"/>
                  </a:cxn>
                  <a:cxn ang="0">
                    <a:pos x="connsiteX26" y="connsiteY26"/>
                  </a:cxn>
                  <a:cxn ang="0">
                    <a:pos x="connsiteX27" y="connsiteY27"/>
                  </a:cxn>
                  <a:cxn ang="0">
                    <a:pos x="connsiteX28" y="connsiteY28"/>
                  </a:cxn>
                  <a:cxn ang="0">
                    <a:pos x="connsiteX29" y="connsiteY29"/>
                  </a:cxn>
                  <a:cxn ang="0">
                    <a:pos x="connsiteX30" y="connsiteY30"/>
                  </a:cxn>
                  <a:cxn ang="0">
                    <a:pos x="connsiteX31" y="connsiteY31"/>
                  </a:cxn>
                  <a:cxn ang="0">
                    <a:pos x="connsiteX32" y="connsiteY32"/>
                  </a:cxn>
                  <a:cxn ang="0">
                    <a:pos x="connsiteX33" y="connsiteY33"/>
                  </a:cxn>
                  <a:cxn ang="0">
                    <a:pos x="connsiteX34" y="connsiteY34"/>
                  </a:cxn>
                  <a:cxn ang="0">
                    <a:pos x="connsiteX35" y="connsiteY35"/>
                  </a:cxn>
                  <a:cxn ang="0">
                    <a:pos x="connsiteX36" y="connsiteY36"/>
                  </a:cxn>
                  <a:cxn ang="0">
                    <a:pos x="connsiteX37" y="connsiteY37"/>
                  </a:cxn>
                  <a:cxn ang="0">
                    <a:pos x="connsiteX38" y="connsiteY38"/>
                  </a:cxn>
                  <a:cxn ang="0">
                    <a:pos x="connsiteX39" y="connsiteY39"/>
                  </a:cxn>
                  <a:cxn ang="0">
                    <a:pos x="connsiteX40" y="connsiteY40"/>
                  </a:cxn>
                  <a:cxn ang="0">
                    <a:pos x="connsiteX41" y="connsiteY41"/>
                  </a:cxn>
                  <a:cxn ang="0">
                    <a:pos x="connsiteX42" y="connsiteY42"/>
                  </a:cxn>
                  <a:cxn ang="0">
                    <a:pos x="connsiteX43" y="connsiteY43"/>
                  </a:cxn>
                  <a:cxn ang="0">
                    <a:pos x="connsiteX44" y="connsiteY44"/>
                  </a:cxn>
                  <a:cxn ang="0">
                    <a:pos x="connsiteX45" y="connsiteY45"/>
                  </a:cxn>
                  <a:cxn ang="0">
                    <a:pos x="connsiteX46" y="connsiteY46"/>
                  </a:cxn>
                  <a:cxn ang="0">
                    <a:pos x="connsiteX47" y="connsiteY47"/>
                  </a:cxn>
                  <a:cxn ang="0">
                    <a:pos x="connsiteX48" y="connsiteY48"/>
                  </a:cxn>
                  <a:cxn ang="0">
                    <a:pos x="connsiteX49" y="connsiteY49"/>
                  </a:cxn>
                </a:cxnLst>
                <a:rect l="l" t="t" r="r" b="b"/>
                <a:pathLst>
                  <a:path w="1943100" h="3457575">
                    <a:moveTo>
                      <a:pt x="47625" y="95250"/>
                    </a:moveTo>
                    <a:lnTo>
                      <a:pt x="1333500" y="0"/>
                    </a:lnTo>
                    <a:lnTo>
                      <a:pt x="1562100" y="857250"/>
                    </a:lnTo>
                    <a:lnTo>
                      <a:pt x="1657350" y="1152525"/>
                    </a:lnTo>
                    <a:lnTo>
                      <a:pt x="1724025" y="1352550"/>
                    </a:lnTo>
                    <a:lnTo>
                      <a:pt x="1771650" y="1619250"/>
                    </a:lnTo>
                    <a:lnTo>
                      <a:pt x="1895475" y="1762125"/>
                    </a:lnTo>
                    <a:lnTo>
                      <a:pt x="1933575" y="1809750"/>
                    </a:lnTo>
                    <a:lnTo>
                      <a:pt x="1895475" y="1876425"/>
                    </a:lnTo>
                    <a:lnTo>
                      <a:pt x="1905000" y="1924050"/>
                    </a:lnTo>
                    <a:lnTo>
                      <a:pt x="1828800" y="2009775"/>
                    </a:lnTo>
                    <a:lnTo>
                      <a:pt x="1866900" y="2143125"/>
                    </a:lnTo>
                    <a:lnTo>
                      <a:pt x="1847850" y="2228850"/>
                    </a:lnTo>
                    <a:lnTo>
                      <a:pt x="1857375" y="2314575"/>
                    </a:lnTo>
                    <a:lnTo>
                      <a:pt x="1933575" y="2381250"/>
                    </a:lnTo>
                    <a:lnTo>
                      <a:pt x="1943100" y="2419350"/>
                    </a:lnTo>
                    <a:lnTo>
                      <a:pt x="1895475" y="2486025"/>
                    </a:lnTo>
                    <a:lnTo>
                      <a:pt x="1943100" y="2705100"/>
                    </a:lnTo>
                    <a:lnTo>
                      <a:pt x="428625" y="2876550"/>
                    </a:lnTo>
                    <a:lnTo>
                      <a:pt x="400050" y="2924175"/>
                    </a:lnTo>
                    <a:lnTo>
                      <a:pt x="371475" y="3000375"/>
                    </a:lnTo>
                    <a:lnTo>
                      <a:pt x="419100" y="3095625"/>
                    </a:lnTo>
                    <a:lnTo>
                      <a:pt x="485775" y="3219450"/>
                    </a:lnTo>
                    <a:lnTo>
                      <a:pt x="552450" y="3295650"/>
                    </a:lnTo>
                    <a:lnTo>
                      <a:pt x="552450" y="3390900"/>
                    </a:lnTo>
                    <a:lnTo>
                      <a:pt x="476250" y="3457575"/>
                    </a:lnTo>
                    <a:lnTo>
                      <a:pt x="476250" y="3457575"/>
                    </a:lnTo>
                    <a:lnTo>
                      <a:pt x="400050" y="3390900"/>
                    </a:lnTo>
                    <a:lnTo>
                      <a:pt x="342900" y="3362325"/>
                    </a:lnTo>
                    <a:lnTo>
                      <a:pt x="342900" y="3362325"/>
                    </a:lnTo>
                    <a:lnTo>
                      <a:pt x="361950" y="3276600"/>
                    </a:lnTo>
                    <a:lnTo>
                      <a:pt x="333375" y="3209925"/>
                    </a:lnTo>
                    <a:lnTo>
                      <a:pt x="333375" y="3209925"/>
                    </a:lnTo>
                    <a:lnTo>
                      <a:pt x="285750" y="3076575"/>
                    </a:lnTo>
                    <a:lnTo>
                      <a:pt x="228600" y="3124200"/>
                    </a:lnTo>
                    <a:lnTo>
                      <a:pt x="200025" y="3181350"/>
                    </a:lnTo>
                    <a:lnTo>
                      <a:pt x="200025" y="3248025"/>
                    </a:lnTo>
                    <a:lnTo>
                      <a:pt x="152400" y="3276600"/>
                    </a:lnTo>
                    <a:lnTo>
                      <a:pt x="200025" y="3333750"/>
                    </a:lnTo>
                    <a:lnTo>
                      <a:pt x="200025" y="3429000"/>
                    </a:lnTo>
                    <a:lnTo>
                      <a:pt x="142875" y="3429000"/>
                    </a:lnTo>
                    <a:lnTo>
                      <a:pt x="114300" y="3352800"/>
                    </a:lnTo>
                    <a:lnTo>
                      <a:pt x="114300" y="3171825"/>
                    </a:lnTo>
                    <a:lnTo>
                      <a:pt x="38100" y="3067050"/>
                    </a:lnTo>
                    <a:lnTo>
                      <a:pt x="66675" y="2943225"/>
                    </a:lnTo>
                    <a:lnTo>
                      <a:pt x="0" y="2409825"/>
                    </a:lnTo>
                    <a:lnTo>
                      <a:pt x="0" y="2295525"/>
                    </a:lnTo>
                    <a:lnTo>
                      <a:pt x="19050" y="2143125"/>
                    </a:lnTo>
                    <a:lnTo>
                      <a:pt x="9525" y="1685925"/>
                    </a:lnTo>
                    <a:lnTo>
                      <a:pt x="47625" y="95250"/>
                    </a:lnTo>
                    <a:close/>
                  </a:path>
                </a:pathLst>
              </a:custGeom>
              <a:solidFill>
                <a:srgbClr val="B4FF00"/>
              </a:solidFill>
              <a:ln w="28575" cap="flat" cmpd="sng" algn="ctr">
                <a:noFill/>
                <a:prstDash val="solid"/>
                <a:miter lim="800000"/>
              </a:ln>
              <a:effectLst/>
              <a:extLst>
                <a:ext uri="{91240B29-F687-4F45-9708-019B960494DF}">
                  <a14:hiddenLine xmlns:a14="http://schemas.microsoft.com/office/drawing/2010/main" w="28575" cap="flat" cmpd="sng" algn="ctr">
                    <a:solidFill>
                      <a:srgbClr val="9EE0F8"/>
                    </a:solidFill>
                    <a:prstDash val="solid"/>
                    <a:miter lim="800000"/>
                  </a14:hiddenLine>
                </a:ext>
                <a:ext uri="{AF507438-7753-43E0-B8FC-AC1667EBCBE1}">
                  <a14:hiddenEffects xmlns:a14="http://schemas.microsoft.com/office/drawing/2010/main">
                    <a:effectLst>
                      <a:outerShdw blurRad="50800" dist="39513" dir="13500008" sx="108000" sy="108000" rotWithShape="0">
                        <a:srgbClr val="000000">
                          <a:alpha val="40000"/>
                        </a:srgbClr>
                      </a:outerShdw>
                    </a:effectLst>
                  </a14:hiddenEffects>
                </a:ext>
              </a:extLst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en-US" sz="800">
                  <a:latin typeface="Arial" panose="020B0604020202020204" pitchFamily="34" charset="0"/>
                  <a:cs typeface="Arial" panose="020B0604020202020204" pitchFamily="34" charset="0"/>
                </a:endParaRPr>
              </a:p>
            </xdr:txBody>
          </xdr:sp>
          <xdr:sp macro="" textlink="">
            <xdr:nvSpPr>
              <xdr:cNvPr id="75" name="TextBox 74"/>
              <xdr:cNvSpPr txBox="1"/>
            </xdr:nvSpPr>
            <xdr:spPr>
              <a:xfrm>
                <a:off x="21162146" y="13079408"/>
                <a:ext cx="997985" cy="998221"/>
              </a:xfrm>
              <a:prstGeom prst="rect">
                <a:avLst/>
              </a:prstGeom>
              <a:grpFill/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ctr"/>
              <a:lstStyle/>
              <a:p>
                <a:pPr algn="ctr"/>
                <a:r>
                  <a:rPr lang="en-US" sz="800" b="1">
                    <a:latin typeface="Arial" panose="020B0604020202020204" pitchFamily="34" charset="0"/>
                    <a:cs typeface="Arial" panose="020B0604020202020204" pitchFamily="34" charset="0"/>
                  </a:rPr>
                  <a:t>AL</a:t>
                </a:r>
              </a:p>
            </xdr:txBody>
          </xdr:sp>
        </xdr:grpSp>
        <xdr:grpSp>
          <xdr:nvGrpSpPr>
            <xdr:cNvPr id="79" name="Group 78"/>
            <xdr:cNvGrpSpPr/>
          </xdr:nvGrpSpPr>
          <xdr:grpSpPr>
            <a:xfrm>
              <a:off x="22250400" y="12144375"/>
              <a:ext cx="2981325" cy="3219450"/>
              <a:chOff x="22250400" y="12144375"/>
              <a:chExt cx="2981325" cy="3219450"/>
            </a:xfrm>
            <a:grpFill/>
          </xdr:grpSpPr>
          <xdr:sp macro="" textlink="">
            <xdr:nvSpPr>
              <xdr:cNvPr id="77" name="Freeform 76"/>
              <xdr:cNvSpPr/>
            </xdr:nvSpPr>
            <xdr:spPr>
              <a:xfrm>
                <a:off x="22250400" y="12144375"/>
                <a:ext cx="2981325" cy="3219450"/>
              </a:xfrm>
              <a:custGeom>
                <a:avLst/>
                <a:gdLst>
                  <a:gd name="connsiteX0" fmla="*/ 0 w 2981325"/>
                  <a:gd name="connsiteY0" fmla="*/ 200025 h 3219450"/>
                  <a:gd name="connsiteX1" fmla="*/ 1381125 w 2981325"/>
                  <a:gd name="connsiteY1" fmla="*/ 0 h 3219450"/>
                  <a:gd name="connsiteX2" fmla="*/ 1285875 w 2981325"/>
                  <a:gd name="connsiteY2" fmla="*/ 180975 h 3219450"/>
                  <a:gd name="connsiteX3" fmla="*/ 1333500 w 2981325"/>
                  <a:gd name="connsiteY3" fmla="*/ 276225 h 3219450"/>
                  <a:gd name="connsiteX4" fmla="*/ 1428750 w 2981325"/>
                  <a:gd name="connsiteY4" fmla="*/ 314325 h 3219450"/>
                  <a:gd name="connsiteX5" fmla="*/ 1514475 w 2981325"/>
                  <a:gd name="connsiteY5" fmla="*/ 352425 h 3219450"/>
                  <a:gd name="connsiteX6" fmla="*/ 1514475 w 2981325"/>
                  <a:gd name="connsiteY6" fmla="*/ 352425 h 3219450"/>
                  <a:gd name="connsiteX7" fmla="*/ 1590675 w 2981325"/>
                  <a:gd name="connsiteY7" fmla="*/ 371475 h 3219450"/>
                  <a:gd name="connsiteX8" fmla="*/ 1657350 w 2981325"/>
                  <a:gd name="connsiteY8" fmla="*/ 438150 h 3219450"/>
                  <a:gd name="connsiteX9" fmla="*/ 1676400 w 2981325"/>
                  <a:gd name="connsiteY9" fmla="*/ 514350 h 3219450"/>
                  <a:gd name="connsiteX10" fmla="*/ 1762125 w 2981325"/>
                  <a:gd name="connsiteY10" fmla="*/ 619125 h 3219450"/>
                  <a:gd name="connsiteX11" fmla="*/ 1857375 w 2981325"/>
                  <a:gd name="connsiteY11" fmla="*/ 704850 h 3219450"/>
                  <a:gd name="connsiteX12" fmla="*/ 1981200 w 2981325"/>
                  <a:gd name="connsiteY12" fmla="*/ 800100 h 3219450"/>
                  <a:gd name="connsiteX13" fmla="*/ 2066925 w 2981325"/>
                  <a:gd name="connsiteY13" fmla="*/ 885825 h 3219450"/>
                  <a:gd name="connsiteX14" fmla="*/ 2143125 w 2981325"/>
                  <a:gd name="connsiteY14" fmla="*/ 942975 h 3219450"/>
                  <a:gd name="connsiteX15" fmla="*/ 2266950 w 2981325"/>
                  <a:gd name="connsiteY15" fmla="*/ 1009650 h 3219450"/>
                  <a:gd name="connsiteX16" fmla="*/ 2266950 w 2981325"/>
                  <a:gd name="connsiteY16" fmla="*/ 1095375 h 3219450"/>
                  <a:gd name="connsiteX17" fmla="*/ 2390775 w 2981325"/>
                  <a:gd name="connsiteY17" fmla="*/ 1171575 h 3219450"/>
                  <a:gd name="connsiteX18" fmla="*/ 2495550 w 2981325"/>
                  <a:gd name="connsiteY18" fmla="*/ 1238250 h 3219450"/>
                  <a:gd name="connsiteX19" fmla="*/ 2571750 w 2981325"/>
                  <a:gd name="connsiteY19" fmla="*/ 1285875 h 3219450"/>
                  <a:gd name="connsiteX20" fmla="*/ 2571750 w 2981325"/>
                  <a:gd name="connsiteY20" fmla="*/ 1381125 h 3219450"/>
                  <a:gd name="connsiteX21" fmla="*/ 2638425 w 2981325"/>
                  <a:gd name="connsiteY21" fmla="*/ 1428750 h 3219450"/>
                  <a:gd name="connsiteX22" fmla="*/ 2667000 w 2981325"/>
                  <a:gd name="connsiteY22" fmla="*/ 1533525 h 3219450"/>
                  <a:gd name="connsiteX23" fmla="*/ 2762250 w 2981325"/>
                  <a:gd name="connsiteY23" fmla="*/ 1619250 h 3219450"/>
                  <a:gd name="connsiteX24" fmla="*/ 2828925 w 2981325"/>
                  <a:gd name="connsiteY24" fmla="*/ 1685925 h 3219450"/>
                  <a:gd name="connsiteX25" fmla="*/ 2895600 w 2981325"/>
                  <a:gd name="connsiteY25" fmla="*/ 1857375 h 3219450"/>
                  <a:gd name="connsiteX26" fmla="*/ 2914650 w 2981325"/>
                  <a:gd name="connsiteY26" fmla="*/ 1914525 h 3219450"/>
                  <a:gd name="connsiteX27" fmla="*/ 2981325 w 2981325"/>
                  <a:gd name="connsiteY27" fmla="*/ 1924050 h 3219450"/>
                  <a:gd name="connsiteX28" fmla="*/ 2943225 w 2981325"/>
                  <a:gd name="connsiteY28" fmla="*/ 1971675 h 3219450"/>
                  <a:gd name="connsiteX29" fmla="*/ 2867025 w 2981325"/>
                  <a:gd name="connsiteY29" fmla="*/ 1990725 h 3219450"/>
                  <a:gd name="connsiteX30" fmla="*/ 2867025 w 2981325"/>
                  <a:gd name="connsiteY30" fmla="*/ 1990725 h 3219450"/>
                  <a:gd name="connsiteX31" fmla="*/ 2819400 w 2981325"/>
                  <a:gd name="connsiteY31" fmla="*/ 2057400 h 3219450"/>
                  <a:gd name="connsiteX32" fmla="*/ 2876550 w 2981325"/>
                  <a:gd name="connsiteY32" fmla="*/ 2105025 h 3219450"/>
                  <a:gd name="connsiteX33" fmla="*/ 2790825 w 2981325"/>
                  <a:gd name="connsiteY33" fmla="*/ 2114550 h 3219450"/>
                  <a:gd name="connsiteX34" fmla="*/ 2867025 w 2981325"/>
                  <a:gd name="connsiteY34" fmla="*/ 2181225 h 3219450"/>
                  <a:gd name="connsiteX35" fmla="*/ 2828925 w 2981325"/>
                  <a:gd name="connsiteY35" fmla="*/ 2257425 h 3219450"/>
                  <a:gd name="connsiteX36" fmla="*/ 2828925 w 2981325"/>
                  <a:gd name="connsiteY36" fmla="*/ 2257425 h 3219450"/>
                  <a:gd name="connsiteX37" fmla="*/ 2828925 w 2981325"/>
                  <a:gd name="connsiteY37" fmla="*/ 2352675 h 3219450"/>
                  <a:gd name="connsiteX38" fmla="*/ 2828925 w 2981325"/>
                  <a:gd name="connsiteY38" fmla="*/ 2352675 h 3219450"/>
                  <a:gd name="connsiteX39" fmla="*/ 2876550 w 2981325"/>
                  <a:gd name="connsiteY39" fmla="*/ 2428875 h 3219450"/>
                  <a:gd name="connsiteX40" fmla="*/ 2876550 w 2981325"/>
                  <a:gd name="connsiteY40" fmla="*/ 2428875 h 3219450"/>
                  <a:gd name="connsiteX41" fmla="*/ 2762250 w 2981325"/>
                  <a:gd name="connsiteY41" fmla="*/ 2438400 h 3219450"/>
                  <a:gd name="connsiteX42" fmla="*/ 2809875 w 2981325"/>
                  <a:gd name="connsiteY42" fmla="*/ 2524125 h 3219450"/>
                  <a:gd name="connsiteX43" fmla="*/ 2886075 w 2981325"/>
                  <a:gd name="connsiteY43" fmla="*/ 2524125 h 3219450"/>
                  <a:gd name="connsiteX44" fmla="*/ 2895600 w 2981325"/>
                  <a:gd name="connsiteY44" fmla="*/ 2562225 h 3219450"/>
                  <a:gd name="connsiteX45" fmla="*/ 2828925 w 2981325"/>
                  <a:gd name="connsiteY45" fmla="*/ 2571750 h 3219450"/>
                  <a:gd name="connsiteX46" fmla="*/ 2790825 w 2981325"/>
                  <a:gd name="connsiteY46" fmla="*/ 2600325 h 3219450"/>
                  <a:gd name="connsiteX47" fmla="*/ 2762250 w 2981325"/>
                  <a:gd name="connsiteY47" fmla="*/ 2571750 h 3219450"/>
                  <a:gd name="connsiteX48" fmla="*/ 2714625 w 2981325"/>
                  <a:gd name="connsiteY48" fmla="*/ 2562225 h 3219450"/>
                  <a:gd name="connsiteX49" fmla="*/ 2752725 w 2981325"/>
                  <a:gd name="connsiteY49" fmla="*/ 2638425 h 3219450"/>
                  <a:gd name="connsiteX50" fmla="*/ 2762250 w 2981325"/>
                  <a:gd name="connsiteY50" fmla="*/ 2695575 h 3219450"/>
                  <a:gd name="connsiteX51" fmla="*/ 2809875 w 2981325"/>
                  <a:gd name="connsiteY51" fmla="*/ 2752725 h 3219450"/>
                  <a:gd name="connsiteX52" fmla="*/ 2705100 w 2981325"/>
                  <a:gd name="connsiteY52" fmla="*/ 2743200 h 3219450"/>
                  <a:gd name="connsiteX53" fmla="*/ 2667000 w 2981325"/>
                  <a:gd name="connsiteY53" fmla="*/ 2762250 h 3219450"/>
                  <a:gd name="connsiteX54" fmla="*/ 2743200 w 2981325"/>
                  <a:gd name="connsiteY54" fmla="*/ 2781300 h 3219450"/>
                  <a:gd name="connsiteX55" fmla="*/ 2743200 w 2981325"/>
                  <a:gd name="connsiteY55" fmla="*/ 2781300 h 3219450"/>
                  <a:gd name="connsiteX56" fmla="*/ 2781300 w 2981325"/>
                  <a:gd name="connsiteY56" fmla="*/ 2857500 h 3219450"/>
                  <a:gd name="connsiteX57" fmla="*/ 2800350 w 2981325"/>
                  <a:gd name="connsiteY57" fmla="*/ 2914650 h 3219450"/>
                  <a:gd name="connsiteX58" fmla="*/ 2771775 w 2981325"/>
                  <a:gd name="connsiteY58" fmla="*/ 2943225 h 3219450"/>
                  <a:gd name="connsiteX59" fmla="*/ 2638425 w 2981325"/>
                  <a:gd name="connsiteY59" fmla="*/ 2867025 h 3219450"/>
                  <a:gd name="connsiteX60" fmla="*/ 2552700 w 2981325"/>
                  <a:gd name="connsiteY60" fmla="*/ 2847975 h 3219450"/>
                  <a:gd name="connsiteX61" fmla="*/ 2495550 w 2981325"/>
                  <a:gd name="connsiteY61" fmla="*/ 2914650 h 3219450"/>
                  <a:gd name="connsiteX62" fmla="*/ 2495550 w 2981325"/>
                  <a:gd name="connsiteY62" fmla="*/ 2990850 h 3219450"/>
                  <a:gd name="connsiteX63" fmla="*/ 2514600 w 2981325"/>
                  <a:gd name="connsiteY63" fmla="*/ 3057525 h 3219450"/>
                  <a:gd name="connsiteX64" fmla="*/ 2524125 w 2981325"/>
                  <a:gd name="connsiteY64" fmla="*/ 3171825 h 3219450"/>
                  <a:gd name="connsiteX65" fmla="*/ 2457450 w 2981325"/>
                  <a:gd name="connsiteY65" fmla="*/ 3219450 h 3219450"/>
                  <a:gd name="connsiteX66" fmla="*/ 2409825 w 2981325"/>
                  <a:gd name="connsiteY66" fmla="*/ 3095625 h 3219450"/>
                  <a:gd name="connsiteX67" fmla="*/ 2371725 w 2981325"/>
                  <a:gd name="connsiteY67" fmla="*/ 3057525 h 3219450"/>
                  <a:gd name="connsiteX68" fmla="*/ 809625 w 2981325"/>
                  <a:gd name="connsiteY68" fmla="*/ 3181350 h 3219450"/>
                  <a:gd name="connsiteX69" fmla="*/ 762000 w 2981325"/>
                  <a:gd name="connsiteY69" fmla="*/ 3114675 h 3219450"/>
                  <a:gd name="connsiteX70" fmla="*/ 762000 w 2981325"/>
                  <a:gd name="connsiteY70" fmla="*/ 3076575 h 3219450"/>
                  <a:gd name="connsiteX71" fmla="*/ 685800 w 2981325"/>
                  <a:gd name="connsiteY71" fmla="*/ 2962275 h 3219450"/>
                  <a:gd name="connsiteX72" fmla="*/ 666750 w 2981325"/>
                  <a:gd name="connsiteY72" fmla="*/ 2876550 h 3219450"/>
                  <a:gd name="connsiteX73" fmla="*/ 600075 w 2981325"/>
                  <a:gd name="connsiteY73" fmla="*/ 2847975 h 3219450"/>
                  <a:gd name="connsiteX74" fmla="*/ 609600 w 2981325"/>
                  <a:gd name="connsiteY74" fmla="*/ 2781300 h 3219450"/>
                  <a:gd name="connsiteX75" fmla="*/ 581025 w 2981325"/>
                  <a:gd name="connsiteY75" fmla="*/ 2714625 h 3219450"/>
                  <a:gd name="connsiteX76" fmla="*/ 581025 w 2981325"/>
                  <a:gd name="connsiteY76" fmla="*/ 2714625 h 3219450"/>
                  <a:gd name="connsiteX77" fmla="*/ 638175 w 2981325"/>
                  <a:gd name="connsiteY77" fmla="*/ 2619375 h 3219450"/>
                  <a:gd name="connsiteX78" fmla="*/ 609600 w 2981325"/>
                  <a:gd name="connsiteY78" fmla="*/ 2524125 h 3219450"/>
                  <a:gd name="connsiteX79" fmla="*/ 504825 w 2981325"/>
                  <a:gd name="connsiteY79" fmla="*/ 2457450 h 3219450"/>
                  <a:gd name="connsiteX80" fmla="*/ 523875 w 2981325"/>
                  <a:gd name="connsiteY80" fmla="*/ 2362200 h 3219450"/>
                  <a:gd name="connsiteX81" fmla="*/ 552450 w 2981325"/>
                  <a:gd name="connsiteY81" fmla="*/ 2286000 h 3219450"/>
                  <a:gd name="connsiteX82" fmla="*/ 561975 w 2981325"/>
                  <a:gd name="connsiteY82" fmla="*/ 2200275 h 3219450"/>
                  <a:gd name="connsiteX83" fmla="*/ 628650 w 2981325"/>
                  <a:gd name="connsiteY83" fmla="*/ 2133600 h 3219450"/>
                  <a:gd name="connsiteX84" fmla="*/ 666750 w 2981325"/>
                  <a:gd name="connsiteY84" fmla="*/ 2066925 h 3219450"/>
                  <a:gd name="connsiteX85" fmla="*/ 619125 w 2981325"/>
                  <a:gd name="connsiteY85" fmla="*/ 2038350 h 3219450"/>
                  <a:gd name="connsiteX86" fmla="*/ 590550 w 2981325"/>
                  <a:gd name="connsiteY86" fmla="*/ 2019300 h 3219450"/>
                  <a:gd name="connsiteX87" fmla="*/ 590550 w 2981325"/>
                  <a:gd name="connsiteY87" fmla="*/ 1962150 h 3219450"/>
                  <a:gd name="connsiteX88" fmla="*/ 552450 w 2981325"/>
                  <a:gd name="connsiteY88" fmla="*/ 1866900 h 3219450"/>
                  <a:gd name="connsiteX89" fmla="*/ 485775 w 2981325"/>
                  <a:gd name="connsiteY89" fmla="*/ 1809750 h 3219450"/>
                  <a:gd name="connsiteX90" fmla="*/ 457200 w 2981325"/>
                  <a:gd name="connsiteY90" fmla="*/ 1743075 h 3219450"/>
                  <a:gd name="connsiteX91" fmla="*/ 438150 w 2981325"/>
                  <a:gd name="connsiteY91" fmla="*/ 1666875 h 3219450"/>
                  <a:gd name="connsiteX92" fmla="*/ 228600 w 2981325"/>
                  <a:gd name="connsiteY92" fmla="*/ 981075 h 3219450"/>
                  <a:gd name="connsiteX93" fmla="*/ 0 w 2981325"/>
                  <a:gd name="connsiteY93" fmla="*/ 200025 h 3219450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  <a:cxn ang="0">
                    <a:pos x="connsiteX2" y="connsiteY2"/>
                  </a:cxn>
                  <a:cxn ang="0">
                    <a:pos x="connsiteX3" y="connsiteY3"/>
                  </a:cxn>
                  <a:cxn ang="0">
                    <a:pos x="connsiteX4" y="connsiteY4"/>
                  </a:cxn>
                  <a:cxn ang="0">
                    <a:pos x="connsiteX5" y="connsiteY5"/>
                  </a:cxn>
                  <a:cxn ang="0">
                    <a:pos x="connsiteX6" y="connsiteY6"/>
                  </a:cxn>
                  <a:cxn ang="0">
                    <a:pos x="connsiteX7" y="connsiteY7"/>
                  </a:cxn>
                  <a:cxn ang="0">
                    <a:pos x="connsiteX8" y="connsiteY8"/>
                  </a:cxn>
                  <a:cxn ang="0">
                    <a:pos x="connsiteX9" y="connsiteY9"/>
                  </a:cxn>
                  <a:cxn ang="0">
                    <a:pos x="connsiteX10" y="connsiteY10"/>
                  </a:cxn>
                  <a:cxn ang="0">
                    <a:pos x="connsiteX11" y="connsiteY11"/>
                  </a:cxn>
                  <a:cxn ang="0">
                    <a:pos x="connsiteX12" y="connsiteY12"/>
                  </a:cxn>
                  <a:cxn ang="0">
                    <a:pos x="connsiteX13" y="connsiteY13"/>
                  </a:cxn>
                  <a:cxn ang="0">
                    <a:pos x="connsiteX14" y="connsiteY14"/>
                  </a:cxn>
                  <a:cxn ang="0">
                    <a:pos x="connsiteX15" y="connsiteY15"/>
                  </a:cxn>
                  <a:cxn ang="0">
                    <a:pos x="connsiteX16" y="connsiteY16"/>
                  </a:cxn>
                  <a:cxn ang="0">
                    <a:pos x="connsiteX17" y="connsiteY17"/>
                  </a:cxn>
                  <a:cxn ang="0">
                    <a:pos x="connsiteX18" y="connsiteY18"/>
                  </a:cxn>
                  <a:cxn ang="0">
                    <a:pos x="connsiteX19" y="connsiteY19"/>
                  </a:cxn>
                  <a:cxn ang="0">
                    <a:pos x="connsiteX20" y="connsiteY20"/>
                  </a:cxn>
                  <a:cxn ang="0">
                    <a:pos x="connsiteX21" y="connsiteY21"/>
                  </a:cxn>
                  <a:cxn ang="0">
                    <a:pos x="connsiteX22" y="connsiteY22"/>
                  </a:cxn>
                  <a:cxn ang="0">
                    <a:pos x="connsiteX23" y="connsiteY23"/>
                  </a:cxn>
                  <a:cxn ang="0">
                    <a:pos x="connsiteX24" y="connsiteY24"/>
                  </a:cxn>
                  <a:cxn ang="0">
                    <a:pos x="connsiteX25" y="connsiteY25"/>
                  </a:cxn>
                  <a:cxn ang="0">
                    <a:pos x="connsiteX26" y="connsiteY26"/>
                  </a:cxn>
                  <a:cxn ang="0">
                    <a:pos x="connsiteX27" y="connsiteY27"/>
                  </a:cxn>
                  <a:cxn ang="0">
                    <a:pos x="connsiteX28" y="connsiteY28"/>
                  </a:cxn>
                  <a:cxn ang="0">
                    <a:pos x="connsiteX29" y="connsiteY29"/>
                  </a:cxn>
                  <a:cxn ang="0">
                    <a:pos x="connsiteX30" y="connsiteY30"/>
                  </a:cxn>
                  <a:cxn ang="0">
                    <a:pos x="connsiteX31" y="connsiteY31"/>
                  </a:cxn>
                  <a:cxn ang="0">
                    <a:pos x="connsiteX32" y="connsiteY32"/>
                  </a:cxn>
                  <a:cxn ang="0">
                    <a:pos x="connsiteX33" y="connsiteY33"/>
                  </a:cxn>
                  <a:cxn ang="0">
                    <a:pos x="connsiteX34" y="connsiteY34"/>
                  </a:cxn>
                  <a:cxn ang="0">
                    <a:pos x="connsiteX35" y="connsiteY35"/>
                  </a:cxn>
                  <a:cxn ang="0">
                    <a:pos x="connsiteX36" y="connsiteY36"/>
                  </a:cxn>
                  <a:cxn ang="0">
                    <a:pos x="connsiteX37" y="connsiteY37"/>
                  </a:cxn>
                  <a:cxn ang="0">
                    <a:pos x="connsiteX38" y="connsiteY38"/>
                  </a:cxn>
                  <a:cxn ang="0">
                    <a:pos x="connsiteX39" y="connsiteY39"/>
                  </a:cxn>
                  <a:cxn ang="0">
                    <a:pos x="connsiteX40" y="connsiteY40"/>
                  </a:cxn>
                  <a:cxn ang="0">
                    <a:pos x="connsiteX41" y="connsiteY41"/>
                  </a:cxn>
                  <a:cxn ang="0">
                    <a:pos x="connsiteX42" y="connsiteY42"/>
                  </a:cxn>
                  <a:cxn ang="0">
                    <a:pos x="connsiteX43" y="connsiteY43"/>
                  </a:cxn>
                  <a:cxn ang="0">
                    <a:pos x="connsiteX44" y="connsiteY44"/>
                  </a:cxn>
                  <a:cxn ang="0">
                    <a:pos x="connsiteX45" y="connsiteY45"/>
                  </a:cxn>
                  <a:cxn ang="0">
                    <a:pos x="connsiteX46" y="connsiteY46"/>
                  </a:cxn>
                  <a:cxn ang="0">
                    <a:pos x="connsiteX47" y="connsiteY47"/>
                  </a:cxn>
                  <a:cxn ang="0">
                    <a:pos x="connsiteX48" y="connsiteY48"/>
                  </a:cxn>
                  <a:cxn ang="0">
                    <a:pos x="connsiteX49" y="connsiteY49"/>
                  </a:cxn>
                  <a:cxn ang="0">
                    <a:pos x="connsiteX50" y="connsiteY50"/>
                  </a:cxn>
                  <a:cxn ang="0">
                    <a:pos x="connsiteX51" y="connsiteY51"/>
                  </a:cxn>
                  <a:cxn ang="0">
                    <a:pos x="connsiteX52" y="connsiteY52"/>
                  </a:cxn>
                  <a:cxn ang="0">
                    <a:pos x="connsiteX53" y="connsiteY53"/>
                  </a:cxn>
                  <a:cxn ang="0">
                    <a:pos x="connsiteX54" y="connsiteY54"/>
                  </a:cxn>
                  <a:cxn ang="0">
                    <a:pos x="connsiteX55" y="connsiteY55"/>
                  </a:cxn>
                  <a:cxn ang="0">
                    <a:pos x="connsiteX56" y="connsiteY56"/>
                  </a:cxn>
                  <a:cxn ang="0">
                    <a:pos x="connsiteX57" y="connsiteY57"/>
                  </a:cxn>
                  <a:cxn ang="0">
                    <a:pos x="connsiteX58" y="connsiteY58"/>
                  </a:cxn>
                  <a:cxn ang="0">
                    <a:pos x="connsiteX59" y="connsiteY59"/>
                  </a:cxn>
                  <a:cxn ang="0">
                    <a:pos x="connsiteX60" y="connsiteY60"/>
                  </a:cxn>
                  <a:cxn ang="0">
                    <a:pos x="connsiteX61" y="connsiteY61"/>
                  </a:cxn>
                  <a:cxn ang="0">
                    <a:pos x="connsiteX62" y="connsiteY62"/>
                  </a:cxn>
                  <a:cxn ang="0">
                    <a:pos x="connsiteX63" y="connsiteY63"/>
                  </a:cxn>
                  <a:cxn ang="0">
                    <a:pos x="connsiteX64" y="connsiteY64"/>
                  </a:cxn>
                  <a:cxn ang="0">
                    <a:pos x="connsiteX65" y="connsiteY65"/>
                  </a:cxn>
                  <a:cxn ang="0">
                    <a:pos x="connsiteX66" y="connsiteY66"/>
                  </a:cxn>
                  <a:cxn ang="0">
                    <a:pos x="connsiteX67" y="connsiteY67"/>
                  </a:cxn>
                  <a:cxn ang="0">
                    <a:pos x="connsiteX68" y="connsiteY68"/>
                  </a:cxn>
                  <a:cxn ang="0">
                    <a:pos x="connsiteX69" y="connsiteY69"/>
                  </a:cxn>
                  <a:cxn ang="0">
                    <a:pos x="connsiteX70" y="connsiteY70"/>
                  </a:cxn>
                  <a:cxn ang="0">
                    <a:pos x="connsiteX71" y="connsiteY71"/>
                  </a:cxn>
                  <a:cxn ang="0">
                    <a:pos x="connsiteX72" y="connsiteY72"/>
                  </a:cxn>
                  <a:cxn ang="0">
                    <a:pos x="connsiteX73" y="connsiteY73"/>
                  </a:cxn>
                  <a:cxn ang="0">
                    <a:pos x="connsiteX74" y="connsiteY74"/>
                  </a:cxn>
                  <a:cxn ang="0">
                    <a:pos x="connsiteX75" y="connsiteY75"/>
                  </a:cxn>
                  <a:cxn ang="0">
                    <a:pos x="connsiteX76" y="connsiteY76"/>
                  </a:cxn>
                  <a:cxn ang="0">
                    <a:pos x="connsiteX77" y="connsiteY77"/>
                  </a:cxn>
                  <a:cxn ang="0">
                    <a:pos x="connsiteX78" y="connsiteY78"/>
                  </a:cxn>
                  <a:cxn ang="0">
                    <a:pos x="connsiteX79" y="connsiteY79"/>
                  </a:cxn>
                  <a:cxn ang="0">
                    <a:pos x="connsiteX80" y="connsiteY80"/>
                  </a:cxn>
                  <a:cxn ang="0">
                    <a:pos x="connsiteX81" y="connsiteY81"/>
                  </a:cxn>
                  <a:cxn ang="0">
                    <a:pos x="connsiteX82" y="connsiteY82"/>
                  </a:cxn>
                  <a:cxn ang="0">
                    <a:pos x="connsiteX83" y="connsiteY83"/>
                  </a:cxn>
                  <a:cxn ang="0">
                    <a:pos x="connsiteX84" y="connsiteY84"/>
                  </a:cxn>
                  <a:cxn ang="0">
                    <a:pos x="connsiteX85" y="connsiteY85"/>
                  </a:cxn>
                  <a:cxn ang="0">
                    <a:pos x="connsiteX86" y="connsiteY86"/>
                  </a:cxn>
                  <a:cxn ang="0">
                    <a:pos x="connsiteX87" y="connsiteY87"/>
                  </a:cxn>
                  <a:cxn ang="0">
                    <a:pos x="connsiteX88" y="connsiteY88"/>
                  </a:cxn>
                  <a:cxn ang="0">
                    <a:pos x="connsiteX89" y="connsiteY89"/>
                  </a:cxn>
                  <a:cxn ang="0">
                    <a:pos x="connsiteX90" y="connsiteY90"/>
                  </a:cxn>
                  <a:cxn ang="0">
                    <a:pos x="connsiteX91" y="connsiteY91"/>
                  </a:cxn>
                  <a:cxn ang="0">
                    <a:pos x="connsiteX92" y="connsiteY92"/>
                  </a:cxn>
                  <a:cxn ang="0">
                    <a:pos x="connsiteX93" y="connsiteY93"/>
                  </a:cxn>
                </a:cxnLst>
                <a:rect l="l" t="t" r="r" b="b"/>
                <a:pathLst>
                  <a:path w="2981325" h="3219450">
                    <a:moveTo>
                      <a:pt x="0" y="200025"/>
                    </a:moveTo>
                    <a:lnTo>
                      <a:pt x="1381125" y="0"/>
                    </a:lnTo>
                    <a:lnTo>
                      <a:pt x="1285875" y="180975"/>
                    </a:lnTo>
                    <a:lnTo>
                      <a:pt x="1333500" y="276225"/>
                    </a:lnTo>
                    <a:lnTo>
                      <a:pt x="1428750" y="314325"/>
                    </a:lnTo>
                    <a:lnTo>
                      <a:pt x="1514475" y="352425"/>
                    </a:lnTo>
                    <a:lnTo>
                      <a:pt x="1514475" y="352425"/>
                    </a:lnTo>
                    <a:lnTo>
                      <a:pt x="1590675" y="371475"/>
                    </a:lnTo>
                    <a:lnTo>
                      <a:pt x="1657350" y="438150"/>
                    </a:lnTo>
                    <a:lnTo>
                      <a:pt x="1676400" y="514350"/>
                    </a:lnTo>
                    <a:lnTo>
                      <a:pt x="1762125" y="619125"/>
                    </a:lnTo>
                    <a:lnTo>
                      <a:pt x="1857375" y="704850"/>
                    </a:lnTo>
                    <a:lnTo>
                      <a:pt x="1981200" y="800100"/>
                    </a:lnTo>
                    <a:lnTo>
                      <a:pt x="2066925" y="885825"/>
                    </a:lnTo>
                    <a:lnTo>
                      <a:pt x="2143125" y="942975"/>
                    </a:lnTo>
                    <a:lnTo>
                      <a:pt x="2266950" y="1009650"/>
                    </a:lnTo>
                    <a:lnTo>
                      <a:pt x="2266950" y="1095375"/>
                    </a:lnTo>
                    <a:lnTo>
                      <a:pt x="2390775" y="1171575"/>
                    </a:lnTo>
                    <a:lnTo>
                      <a:pt x="2495550" y="1238250"/>
                    </a:lnTo>
                    <a:lnTo>
                      <a:pt x="2571750" y="1285875"/>
                    </a:lnTo>
                    <a:lnTo>
                      <a:pt x="2571750" y="1381125"/>
                    </a:lnTo>
                    <a:lnTo>
                      <a:pt x="2638425" y="1428750"/>
                    </a:lnTo>
                    <a:lnTo>
                      <a:pt x="2667000" y="1533525"/>
                    </a:lnTo>
                    <a:lnTo>
                      <a:pt x="2762250" y="1619250"/>
                    </a:lnTo>
                    <a:lnTo>
                      <a:pt x="2828925" y="1685925"/>
                    </a:lnTo>
                    <a:lnTo>
                      <a:pt x="2895600" y="1857375"/>
                    </a:lnTo>
                    <a:lnTo>
                      <a:pt x="2914650" y="1914525"/>
                    </a:lnTo>
                    <a:lnTo>
                      <a:pt x="2981325" y="1924050"/>
                    </a:lnTo>
                    <a:lnTo>
                      <a:pt x="2943225" y="1971675"/>
                    </a:lnTo>
                    <a:lnTo>
                      <a:pt x="2867025" y="1990725"/>
                    </a:lnTo>
                    <a:lnTo>
                      <a:pt x="2867025" y="1990725"/>
                    </a:lnTo>
                    <a:lnTo>
                      <a:pt x="2819400" y="2057400"/>
                    </a:lnTo>
                    <a:lnTo>
                      <a:pt x="2876550" y="2105025"/>
                    </a:lnTo>
                    <a:lnTo>
                      <a:pt x="2790825" y="2114550"/>
                    </a:lnTo>
                    <a:lnTo>
                      <a:pt x="2867025" y="2181225"/>
                    </a:lnTo>
                    <a:lnTo>
                      <a:pt x="2828925" y="2257425"/>
                    </a:lnTo>
                    <a:lnTo>
                      <a:pt x="2828925" y="2257425"/>
                    </a:lnTo>
                    <a:lnTo>
                      <a:pt x="2828925" y="2352675"/>
                    </a:lnTo>
                    <a:lnTo>
                      <a:pt x="2828925" y="2352675"/>
                    </a:lnTo>
                    <a:lnTo>
                      <a:pt x="2876550" y="2428875"/>
                    </a:lnTo>
                    <a:lnTo>
                      <a:pt x="2876550" y="2428875"/>
                    </a:lnTo>
                    <a:lnTo>
                      <a:pt x="2762250" y="2438400"/>
                    </a:lnTo>
                    <a:lnTo>
                      <a:pt x="2809875" y="2524125"/>
                    </a:lnTo>
                    <a:lnTo>
                      <a:pt x="2886075" y="2524125"/>
                    </a:lnTo>
                    <a:lnTo>
                      <a:pt x="2895600" y="2562225"/>
                    </a:lnTo>
                    <a:lnTo>
                      <a:pt x="2828925" y="2571750"/>
                    </a:lnTo>
                    <a:lnTo>
                      <a:pt x="2790825" y="2600325"/>
                    </a:lnTo>
                    <a:lnTo>
                      <a:pt x="2762250" y="2571750"/>
                    </a:lnTo>
                    <a:lnTo>
                      <a:pt x="2714625" y="2562225"/>
                    </a:lnTo>
                    <a:lnTo>
                      <a:pt x="2752725" y="2638425"/>
                    </a:lnTo>
                    <a:lnTo>
                      <a:pt x="2762250" y="2695575"/>
                    </a:lnTo>
                    <a:lnTo>
                      <a:pt x="2809875" y="2752725"/>
                    </a:lnTo>
                    <a:lnTo>
                      <a:pt x="2705100" y="2743200"/>
                    </a:lnTo>
                    <a:lnTo>
                      <a:pt x="2667000" y="2762250"/>
                    </a:lnTo>
                    <a:lnTo>
                      <a:pt x="2743200" y="2781300"/>
                    </a:lnTo>
                    <a:lnTo>
                      <a:pt x="2743200" y="2781300"/>
                    </a:lnTo>
                    <a:lnTo>
                      <a:pt x="2781300" y="2857500"/>
                    </a:lnTo>
                    <a:lnTo>
                      <a:pt x="2800350" y="2914650"/>
                    </a:lnTo>
                    <a:lnTo>
                      <a:pt x="2771775" y="2943225"/>
                    </a:lnTo>
                    <a:lnTo>
                      <a:pt x="2638425" y="2867025"/>
                    </a:lnTo>
                    <a:lnTo>
                      <a:pt x="2552700" y="2847975"/>
                    </a:lnTo>
                    <a:lnTo>
                      <a:pt x="2495550" y="2914650"/>
                    </a:lnTo>
                    <a:lnTo>
                      <a:pt x="2495550" y="2990850"/>
                    </a:lnTo>
                    <a:lnTo>
                      <a:pt x="2514600" y="3057525"/>
                    </a:lnTo>
                    <a:lnTo>
                      <a:pt x="2524125" y="3171825"/>
                    </a:lnTo>
                    <a:lnTo>
                      <a:pt x="2457450" y="3219450"/>
                    </a:lnTo>
                    <a:lnTo>
                      <a:pt x="2409825" y="3095625"/>
                    </a:lnTo>
                    <a:lnTo>
                      <a:pt x="2371725" y="3057525"/>
                    </a:lnTo>
                    <a:lnTo>
                      <a:pt x="809625" y="3181350"/>
                    </a:lnTo>
                    <a:lnTo>
                      <a:pt x="762000" y="3114675"/>
                    </a:lnTo>
                    <a:lnTo>
                      <a:pt x="762000" y="3076575"/>
                    </a:lnTo>
                    <a:lnTo>
                      <a:pt x="685800" y="2962275"/>
                    </a:lnTo>
                    <a:lnTo>
                      <a:pt x="666750" y="2876550"/>
                    </a:lnTo>
                    <a:lnTo>
                      <a:pt x="600075" y="2847975"/>
                    </a:lnTo>
                    <a:lnTo>
                      <a:pt x="609600" y="2781300"/>
                    </a:lnTo>
                    <a:lnTo>
                      <a:pt x="581025" y="2714625"/>
                    </a:lnTo>
                    <a:lnTo>
                      <a:pt x="581025" y="2714625"/>
                    </a:lnTo>
                    <a:lnTo>
                      <a:pt x="638175" y="2619375"/>
                    </a:lnTo>
                    <a:lnTo>
                      <a:pt x="609600" y="2524125"/>
                    </a:lnTo>
                    <a:lnTo>
                      <a:pt x="504825" y="2457450"/>
                    </a:lnTo>
                    <a:lnTo>
                      <a:pt x="523875" y="2362200"/>
                    </a:lnTo>
                    <a:lnTo>
                      <a:pt x="552450" y="2286000"/>
                    </a:lnTo>
                    <a:lnTo>
                      <a:pt x="561975" y="2200275"/>
                    </a:lnTo>
                    <a:lnTo>
                      <a:pt x="628650" y="2133600"/>
                    </a:lnTo>
                    <a:lnTo>
                      <a:pt x="666750" y="2066925"/>
                    </a:lnTo>
                    <a:lnTo>
                      <a:pt x="619125" y="2038350"/>
                    </a:lnTo>
                    <a:lnTo>
                      <a:pt x="590550" y="2019300"/>
                    </a:lnTo>
                    <a:lnTo>
                      <a:pt x="590550" y="1962150"/>
                    </a:lnTo>
                    <a:lnTo>
                      <a:pt x="552450" y="1866900"/>
                    </a:lnTo>
                    <a:lnTo>
                      <a:pt x="485775" y="1809750"/>
                    </a:lnTo>
                    <a:lnTo>
                      <a:pt x="457200" y="1743075"/>
                    </a:lnTo>
                    <a:lnTo>
                      <a:pt x="438150" y="1666875"/>
                    </a:lnTo>
                    <a:lnTo>
                      <a:pt x="228600" y="981075"/>
                    </a:lnTo>
                    <a:lnTo>
                      <a:pt x="0" y="200025"/>
                    </a:lnTo>
                    <a:close/>
                  </a:path>
                </a:pathLst>
              </a:custGeom>
              <a:solidFill>
                <a:srgbClr val="B4FF00"/>
              </a:solidFill>
              <a:ln w="28575" cap="flat" cmpd="sng" algn="ctr">
                <a:noFill/>
                <a:prstDash val="solid"/>
                <a:miter lim="800000"/>
              </a:ln>
              <a:effectLst/>
              <a:extLst>
                <a:ext uri="{91240B29-F687-4F45-9708-019B960494DF}">
                  <a14:hiddenLine xmlns:a14="http://schemas.microsoft.com/office/drawing/2010/main" w="28575" cap="flat" cmpd="sng" algn="ctr">
                    <a:solidFill>
                      <a:srgbClr val="11B6EC"/>
                    </a:solidFill>
                    <a:prstDash val="solid"/>
                    <a:miter lim="800000"/>
                  </a14:hiddenLine>
                </a:ext>
                <a:ext uri="{AF507438-7753-43E0-B8FC-AC1667EBCBE1}">
                  <a14:hiddenEffects xmlns:a14="http://schemas.microsoft.com/office/drawing/2010/main">
                    <a:effectLst>
                      <a:outerShdw blurRad="50800" dist="38076" dir="8099984" sx="105000" sy="105000" rotWithShape="0">
                        <a:srgbClr val="000000">
                          <a:alpha val="40000"/>
                        </a:srgbClr>
                      </a:outerShdw>
                    </a:effectLst>
                  </a14:hiddenEffects>
                </a:ext>
              </a:extLst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en-US" sz="800">
                  <a:latin typeface="Arial" panose="020B0604020202020204" pitchFamily="34" charset="0"/>
                  <a:cs typeface="Arial" panose="020B0604020202020204" pitchFamily="34" charset="0"/>
                </a:endParaRPr>
              </a:p>
            </xdr:txBody>
          </xdr:sp>
          <xdr:sp macro="" textlink="">
            <xdr:nvSpPr>
              <xdr:cNvPr id="78" name="TextBox 77"/>
              <xdr:cNvSpPr txBox="1"/>
            </xdr:nvSpPr>
            <xdr:spPr>
              <a:xfrm>
                <a:off x="23308831" y="13062166"/>
                <a:ext cx="997985" cy="998222"/>
              </a:xfrm>
              <a:prstGeom prst="rect">
                <a:avLst/>
              </a:prstGeom>
              <a:grpFill/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ctr"/>
              <a:lstStyle/>
              <a:p>
                <a:pPr algn="ctr"/>
                <a:r>
                  <a:rPr lang="en-US" sz="800" b="1">
                    <a:latin typeface="Arial" panose="020B0604020202020204" pitchFamily="34" charset="0"/>
                    <a:cs typeface="Arial" panose="020B0604020202020204" pitchFamily="34" charset="0"/>
                  </a:rPr>
                  <a:t>GA</a:t>
                </a:r>
              </a:p>
            </xdr:txBody>
          </xdr:sp>
        </xdr:grpSp>
        <xdr:grpSp>
          <xdr:nvGrpSpPr>
            <xdr:cNvPr id="83" name="Group 82"/>
            <xdr:cNvGrpSpPr/>
          </xdr:nvGrpSpPr>
          <xdr:grpSpPr>
            <a:xfrm>
              <a:off x="21297899" y="15154275"/>
              <a:ext cx="5210175" cy="3829050"/>
              <a:chOff x="21297899" y="15154275"/>
              <a:chExt cx="5210175" cy="3829050"/>
            </a:xfrm>
            <a:grpFill/>
          </xdr:grpSpPr>
          <xdr:sp macro="" textlink="">
            <xdr:nvSpPr>
              <xdr:cNvPr id="81" name="Freeform 80"/>
              <xdr:cNvSpPr/>
            </xdr:nvSpPr>
            <xdr:spPr>
              <a:xfrm>
                <a:off x="21297899" y="15154275"/>
                <a:ext cx="5210175" cy="3829050"/>
              </a:xfrm>
              <a:custGeom>
                <a:avLst/>
                <a:gdLst>
                  <a:gd name="connsiteX0" fmla="*/ 0 w 5181600"/>
                  <a:gd name="connsiteY0" fmla="*/ 180975 h 3829050"/>
                  <a:gd name="connsiteX1" fmla="*/ 1485900 w 5181600"/>
                  <a:gd name="connsiteY1" fmla="*/ 28575 h 3829050"/>
                  <a:gd name="connsiteX2" fmla="*/ 1552575 w 5181600"/>
                  <a:gd name="connsiteY2" fmla="*/ 95250 h 3829050"/>
                  <a:gd name="connsiteX3" fmla="*/ 1552575 w 5181600"/>
                  <a:gd name="connsiteY3" fmla="*/ 161925 h 3829050"/>
                  <a:gd name="connsiteX4" fmla="*/ 1619250 w 5181600"/>
                  <a:gd name="connsiteY4" fmla="*/ 276225 h 3829050"/>
                  <a:gd name="connsiteX5" fmla="*/ 3257550 w 5181600"/>
                  <a:gd name="connsiteY5" fmla="*/ 180975 h 3829050"/>
                  <a:gd name="connsiteX6" fmla="*/ 3343275 w 5181600"/>
                  <a:gd name="connsiteY6" fmla="*/ 314325 h 3829050"/>
                  <a:gd name="connsiteX7" fmla="*/ 3505200 w 5181600"/>
                  <a:gd name="connsiteY7" fmla="*/ 314325 h 3829050"/>
                  <a:gd name="connsiteX8" fmla="*/ 3581400 w 5181600"/>
                  <a:gd name="connsiteY8" fmla="*/ 257175 h 3829050"/>
                  <a:gd name="connsiteX9" fmla="*/ 3571875 w 5181600"/>
                  <a:gd name="connsiteY9" fmla="*/ 114300 h 3829050"/>
                  <a:gd name="connsiteX10" fmla="*/ 3514725 w 5181600"/>
                  <a:gd name="connsiteY10" fmla="*/ 9525 h 3829050"/>
                  <a:gd name="connsiteX11" fmla="*/ 3514725 w 5181600"/>
                  <a:gd name="connsiteY11" fmla="*/ 9525 h 3829050"/>
                  <a:gd name="connsiteX12" fmla="*/ 3590925 w 5181600"/>
                  <a:gd name="connsiteY12" fmla="*/ 0 h 3829050"/>
                  <a:gd name="connsiteX13" fmla="*/ 3743325 w 5181600"/>
                  <a:gd name="connsiteY13" fmla="*/ 0 h 3829050"/>
                  <a:gd name="connsiteX14" fmla="*/ 3771900 w 5181600"/>
                  <a:gd name="connsiteY14" fmla="*/ 38100 h 3829050"/>
                  <a:gd name="connsiteX15" fmla="*/ 3943350 w 5181600"/>
                  <a:gd name="connsiteY15" fmla="*/ 552450 h 3829050"/>
                  <a:gd name="connsiteX16" fmla="*/ 4133850 w 5181600"/>
                  <a:gd name="connsiteY16" fmla="*/ 819150 h 3829050"/>
                  <a:gd name="connsiteX17" fmla="*/ 4343400 w 5181600"/>
                  <a:gd name="connsiteY17" fmla="*/ 1114425 h 3829050"/>
                  <a:gd name="connsiteX18" fmla="*/ 4362450 w 5181600"/>
                  <a:gd name="connsiteY18" fmla="*/ 1219200 h 3829050"/>
                  <a:gd name="connsiteX19" fmla="*/ 4467225 w 5181600"/>
                  <a:gd name="connsiteY19" fmla="*/ 1533525 h 3829050"/>
                  <a:gd name="connsiteX20" fmla="*/ 4752975 w 5181600"/>
                  <a:gd name="connsiteY20" fmla="*/ 1895475 h 3829050"/>
                  <a:gd name="connsiteX21" fmla="*/ 4905375 w 5181600"/>
                  <a:gd name="connsiteY21" fmla="*/ 2190750 h 3829050"/>
                  <a:gd name="connsiteX22" fmla="*/ 4876800 w 5181600"/>
                  <a:gd name="connsiteY22" fmla="*/ 2257425 h 3829050"/>
                  <a:gd name="connsiteX23" fmla="*/ 4962525 w 5181600"/>
                  <a:gd name="connsiteY23" fmla="*/ 2333625 h 3829050"/>
                  <a:gd name="connsiteX24" fmla="*/ 4991100 w 5181600"/>
                  <a:gd name="connsiteY24" fmla="*/ 2362200 h 3829050"/>
                  <a:gd name="connsiteX25" fmla="*/ 5133975 w 5181600"/>
                  <a:gd name="connsiteY25" fmla="*/ 2647950 h 3829050"/>
                  <a:gd name="connsiteX26" fmla="*/ 5153025 w 5181600"/>
                  <a:gd name="connsiteY26" fmla="*/ 2857500 h 3829050"/>
                  <a:gd name="connsiteX27" fmla="*/ 5143500 w 5181600"/>
                  <a:gd name="connsiteY27" fmla="*/ 3000375 h 3829050"/>
                  <a:gd name="connsiteX28" fmla="*/ 5181600 w 5181600"/>
                  <a:gd name="connsiteY28" fmla="*/ 3143250 h 3829050"/>
                  <a:gd name="connsiteX29" fmla="*/ 5143500 w 5181600"/>
                  <a:gd name="connsiteY29" fmla="*/ 3209925 h 3829050"/>
                  <a:gd name="connsiteX30" fmla="*/ 5114925 w 5181600"/>
                  <a:gd name="connsiteY30" fmla="*/ 3324225 h 3829050"/>
                  <a:gd name="connsiteX31" fmla="*/ 5086350 w 5181600"/>
                  <a:gd name="connsiteY31" fmla="*/ 3457575 h 3829050"/>
                  <a:gd name="connsiteX32" fmla="*/ 5095875 w 5181600"/>
                  <a:gd name="connsiteY32" fmla="*/ 3543300 h 3829050"/>
                  <a:gd name="connsiteX33" fmla="*/ 5114925 w 5181600"/>
                  <a:gd name="connsiteY33" fmla="*/ 3590925 h 3829050"/>
                  <a:gd name="connsiteX34" fmla="*/ 5019675 w 5181600"/>
                  <a:gd name="connsiteY34" fmla="*/ 3657600 h 3829050"/>
                  <a:gd name="connsiteX35" fmla="*/ 4991100 w 5181600"/>
                  <a:gd name="connsiteY35" fmla="*/ 3705225 h 3829050"/>
                  <a:gd name="connsiteX36" fmla="*/ 4886325 w 5181600"/>
                  <a:gd name="connsiteY36" fmla="*/ 3733800 h 3829050"/>
                  <a:gd name="connsiteX37" fmla="*/ 4829175 w 5181600"/>
                  <a:gd name="connsiteY37" fmla="*/ 3771900 h 3829050"/>
                  <a:gd name="connsiteX38" fmla="*/ 4705350 w 5181600"/>
                  <a:gd name="connsiteY38" fmla="*/ 3829050 h 3829050"/>
                  <a:gd name="connsiteX39" fmla="*/ 4629150 w 5181600"/>
                  <a:gd name="connsiteY39" fmla="*/ 3762375 h 3829050"/>
                  <a:gd name="connsiteX40" fmla="*/ 4752975 w 5181600"/>
                  <a:gd name="connsiteY40" fmla="*/ 3781425 h 3829050"/>
                  <a:gd name="connsiteX41" fmla="*/ 4800600 w 5181600"/>
                  <a:gd name="connsiteY41" fmla="*/ 3724275 h 3829050"/>
                  <a:gd name="connsiteX42" fmla="*/ 4733925 w 5181600"/>
                  <a:gd name="connsiteY42" fmla="*/ 3657600 h 3829050"/>
                  <a:gd name="connsiteX43" fmla="*/ 4733925 w 5181600"/>
                  <a:gd name="connsiteY43" fmla="*/ 3657600 h 3829050"/>
                  <a:gd name="connsiteX44" fmla="*/ 4572000 w 5181600"/>
                  <a:gd name="connsiteY44" fmla="*/ 3600450 h 3829050"/>
                  <a:gd name="connsiteX45" fmla="*/ 4629150 w 5181600"/>
                  <a:gd name="connsiteY45" fmla="*/ 3552825 h 3829050"/>
                  <a:gd name="connsiteX46" fmla="*/ 4686300 w 5181600"/>
                  <a:gd name="connsiteY46" fmla="*/ 3571875 h 3829050"/>
                  <a:gd name="connsiteX47" fmla="*/ 4686300 w 5181600"/>
                  <a:gd name="connsiteY47" fmla="*/ 3505200 h 3829050"/>
                  <a:gd name="connsiteX48" fmla="*/ 4610100 w 5181600"/>
                  <a:gd name="connsiteY48" fmla="*/ 3476625 h 3829050"/>
                  <a:gd name="connsiteX49" fmla="*/ 4543425 w 5181600"/>
                  <a:gd name="connsiteY49" fmla="*/ 3533775 h 3829050"/>
                  <a:gd name="connsiteX50" fmla="*/ 4457700 w 5181600"/>
                  <a:gd name="connsiteY50" fmla="*/ 3476625 h 3829050"/>
                  <a:gd name="connsiteX51" fmla="*/ 4533900 w 5181600"/>
                  <a:gd name="connsiteY51" fmla="*/ 3467100 h 3829050"/>
                  <a:gd name="connsiteX52" fmla="*/ 4543425 w 5181600"/>
                  <a:gd name="connsiteY52" fmla="*/ 3409950 h 3829050"/>
                  <a:gd name="connsiteX53" fmla="*/ 4476750 w 5181600"/>
                  <a:gd name="connsiteY53" fmla="*/ 3352800 h 3829050"/>
                  <a:gd name="connsiteX54" fmla="*/ 4381500 w 5181600"/>
                  <a:gd name="connsiteY54" fmla="*/ 3324225 h 3829050"/>
                  <a:gd name="connsiteX55" fmla="*/ 4305300 w 5181600"/>
                  <a:gd name="connsiteY55" fmla="*/ 3314700 h 3829050"/>
                  <a:gd name="connsiteX56" fmla="*/ 4210050 w 5181600"/>
                  <a:gd name="connsiteY56" fmla="*/ 3286125 h 3829050"/>
                  <a:gd name="connsiteX57" fmla="*/ 4114800 w 5181600"/>
                  <a:gd name="connsiteY57" fmla="*/ 3219450 h 3829050"/>
                  <a:gd name="connsiteX58" fmla="*/ 4048125 w 5181600"/>
                  <a:gd name="connsiteY58" fmla="*/ 3114675 h 3829050"/>
                  <a:gd name="connsiteX59" fmla="*/ 4048125 w 5181600"/>
                  <a:gd name="connsiteY59" fmla="*/ 3000375 h 3829050"/>
                  <a:gd name="connsiteX60" fmla="*/ 4048125 w 5181600"/>
                  <a:gd name="connsiteY60" fmla="*/ 2971800 h 3829050"/>
                  <a:gd name="connsiteX61" fmla="*/ 3962400 w 5181600"/>
                  <a:gd name="connsiteY61" fmla="*/ 2962275 h 3829050"/>
                  <a:gd name="connsiteX62" fmla="*/ 3933825 w 5181600"/>
                  <a:gd name="connsiteY62" fmla="*/ 2943225 h 3829050"/>
                  <a:gd name="connsiteX63" fmla="*/ 4010025 w 5181600"/>
                  <a:gd name="connsiteY63" fmla="*/ 2876550 h 3829050"/>
                  <a:gd name="connsiteX64" fmla="*/ 4086225 w 5181600"/>
                  <a:gd name="connsiteY64" fmla="*/ 2800350 h 3829050"/>
                  <a:gd name="connsiteX65" fmla="*/ 4029075 w 5181600"/>
                  <a:gd name="connsiteY65" fmla="*/ 2781300 h 3829050"/>
                  <a:gd name="connsiteX66" fmla="*/ 3933825 w 5181600"/>
                  <a:gd name="connsiteY66" fmla="*/ 2809875 h 3829050"/>
                  <a:gd name="connsiteX67" fmla="*/ 3933825 w 5181600"/>
                  <a:gd name="connsiteY67" fmla="*/ 2886075 h 3829050"/>
                  <a:gd name="connsiteX68" fmla="*/ 3905250 w 5181600"/>
                  <a:gd name="connsiteY68" fmla="*/ 2914650 h 3829050"/>
                  <a:gd name="connsiteX69" fmla="*/ 3848100 w 5181600"/>
                  <a:gd name="connsiteY69" fmla="*/ 2847975 h 3829050"/>
                  <a:gd name="connsiteX70" fmla="*/ 3848100 w 5181600"/>
                  <a:gd name="connsiteY70" fmla="*/ 2733675 h 3829050"/>
                  <a:gd name="connsiteX71" fmla="*/ 3848100 w 5181600"/>
                  <a:gd name="connsiteY71" fmla="*/ 2695575 h 3829050"/>
                  <a:gd name="connsiteX72" fmla="*/ 3905250 w 5181600"/>
                  <a:gd name="connsiteY72" fmla="*/ 2657475 h 3829050"/>
                  <a:gd name="connsiteX73" fmla="*/ 3905250 w 5181600"/>
                  <a:gd name="connsiteY73" fmla="*/ 2590800 h 3829050"/>
                  <a:gd name="connsiteX74" fmla="*/ 3867150 w 5181600"/>
                  <a:gd name="connsiteY74" fmla="*/ 2571750 h 3829050"/>
                  <a:gd name="connsiteX75" fmla="*/ 3810000 w 5181600"/>
                  <a:gd name="connsiteY75" fmla="*/ 2619375 h 3829050"/>
                  <a:gd name="connsiteX76" fmla="*/ 3752850 w 5181600"/>
                  <a:gd name="connsiteY76" fmla="*/ 2619375 h 3829050"/>
                  <a:gd name="connsiteX77" fmla="*/ 3686175 w 5181600"/>
                  <a:gd name="connsiteY77" fmla="*/ 2571750 h 3829050"/>
                  <a:gd name="connsiteX78" fmla="*/ 3648075 w 5181600"/>
                  <a:gd name="connsiteY78" fmla="*/ 2600325 h 3829050"/>
                  <a:gd name="connsiteX79" fmla="*/ 3705225 w 5181600"/>
                  <a:gd name="connsiteY79" fmla="*/ 2667000 h 3829050"/>
                  <a:gd name="connsiteX80" fmla="*/ 3752850 w 5181600"/>
                  <a:gd name="connsiteY80" fmla="*/ 2724150 h 3829050"/>
                  <a:gd name="connsiteX81" fmla="*/ 3752850 w 5181600"/>
                  <a:gd name="connsiteY81" fmla="*/ 2724150 h 3829050"/>
                  <a:gd name="connsiteX82" fmla="*/ 3648075 w 5181600"/>
                  <a:gd name="connsiteY82" fmla="*/ 2705100 h 3829050"/>
                  <a:gd name="connsiteX83" fmla="*/ 3562350 w 5181600"/>
                  <a:gd name="connsiteY83" fmla="*/ 2628900 h 3829050"/>
                  <a:gd name="connsiteX84" fmla="*/ 3524250 w 5181600"/>
                  <a:gd name="connsiteY84" fmla="*/ 2524125 h 3829050"/>
                  <a:gd name="connsiteX85" fmla="*/ 3505200 w 5181600"/>
                  <a:gd name="connsiteY85" fmla="*/ 2447925 h 3829050"/>
                  <a:gd name="connsiteX86" fmla="*/ 3476625 w 5181600"/>
                  <a:gd name="connsiteY86" fmla="*/ 2381250 h 3829050"/>
                  <a:gd name="connsiteX87" fmla="*/ 3429000 w 5181600"/>
                  <a:gd name="connsiteY87" fmla="*/ 2352675 h 3829050"/>
                  <a:gd name="connsiteX88" fmla="*/ 3429000 w 5181600"/>
                  <a:gd name="connsiteY88" fmla="*/ 2352675 h 3829050"/>
                  <a:gd name="connsiteX89" fmla="*/ 3514725 w 5181600"/>
                  <a:gd name="connsiteY89" fmla="*/ 2324100 h 3829050"/>
                  <a:gd name="connsiteX90" fmla="*/ 3581400 w 5181600"/>
                  <a:gd name="connsiteY90" fmla="*/ 2295525 h 3829050"/>
                  <a:gd name="connsiteX91" fmla="*/ 3552825 w 5181600"/>
                  <a:gd name="connsiteY91" fmla="*/ 2257425 h 3829050"/>
                  <a:gd name="connsiteX92" fmla="*/ 3467100 w 5181600"/>
                  <a:gd name="connsiteY92" fmla="*/ 2247900 h 3829050"/>
                  <a:gd name="connsiteX93" fmla="*/ 3438525 w 5181600"/>
                  <a:gd name="connsiteY93" fmla="*/ 2200275 h 3829050"/>
                  <a:gd name="connsiteX94" fmla="*/ 3524250 w 5181600"/>
                  <a:gd name="connsiteY94" fmla="*/ 2152650 h 3829050"/>
                  <a:gd name="connsiteX95" fmla="*/ 3562350 w 5181600"/>
                  <a:gd name="connsiteY95" fmla="*/ 2095500 h 3829050"/>
                  <a:gd name="connsiteX96" fmla="*/ 3562350 w 5181600"/>
                  <a:gd name="connsiteY96" fmla="*/ 2019300 h 3829050"/>
                  <a:gd name="connsiteX97" fmla="*/ 3533775 w 5181600"/>
                  <a:gd name="connsiteY97" fmla="*/ 1952625 h 3829050"/>
                  <a:gd name="connsiteX98" fmla="*/ 3495675 w 5181600"/>
                  <a:gd name="connsiteY98" fmla="*/ 1905000 h 3829050"/>
                  <a:gd name="connsiteX99" fmla="*/ 3448050 w 5181600"/>
                  <a:gd name="connsiteY99" fmla="*/ 1952625 h 3829050"/>
                  <a:gd name="connsiteX100" fmla="*/ 3343275 w 5181600"/>
                  <a:gd name="connsiteY100" fmla="*/ 1905000 h 3829050"/>
                  <a:gd name="connsiteX101" fmla="*/ 3286125 w 5181600"/>
                  <a:gd name="connsiteY101" fmla="*/ 1905000 h 3829050"/>
                  <a:gd name="connsiteX102" fmla="*/ 3276600 w 5181600"/>
                  <a:gd name="connsiteY102" fmla="*/ 1981200 h 3829050"/>
                  <a:gd name="connsiteX103" fmla="*/ 3324225 w 5181600"/>
                  <a:gd name="connsiteY103" fmla="*/ 2019300 h 3829050"/>
                  <a:gd name="connsiteX104" fmla="*/ 3343275 w 5181600"/>
                  <a:gd name="connsiteY104" fmla="*/ 2095500 h 3829050"/>
                  <a:gd name="connsiteX105" fmla="*/ 3343275 w 5181600"/>
                  <a:gd name="connsiteY105" fmla="*/ 2152650 h 3829050"/>
                  <a:gd name="connsiteX106" fmla="*/ 3267075 w 5181600"/>
                  <a:gd name="connsiteY106" fmla="*/ 2085975 h 3829050"/>
                  <a:gd name="connsiteX107" fmla="*/ 3238500 w 5181600"/>
                  <a:gd name="connsiteY107" fmla="*/ 2019300 h 3829050"/>
                  <a:gd name="connsiteX108" fmla="*/ 3248025 w 5181600"/>
                  <a:gd name="connsiteY108" fmla="*/ 1895475 h 3829050"/>
                  <a:gd name="connsiteX109" fmla="*/ 3267075 w 5181600"/>
                  <a:gd name="connsiteY109" fmla="*/ 1819275 h 3829050"/>
                  <a:gd name="connsiteX110" fmla="*/ 3267075 w 5181600"/>
                  <a:gd name="connsiteY110" fmla="*/ 1819275 h 3829050"/>
                  <a:gd name="connsiteX111" fmla="*/ 3314700 w 5181600"/>
                  <a:gd name="connsiteY111" fmla="*/ 1743075 h 3829050"/>
                  <a:gd name="connsiteX112" fmla="*/ 3295650 w 5181600"/>
                  <a:gd name="connsiteY112" fmla="*/ 1619250 h 3829050"/>
                  <a:gd name="connsiteX113" fmla="*/ 3295650 w 5181600"/>
                  <a:gd name="connsiteY113" fmla="*/ 1457325 h 3829050"/>
                  <a:gd name="connsiteX114" fmla="*/ 3295650 w 5181600"/>
                  <a:gd name="connsiteY114" fmla="*/ 1400175 h 3829050"/>
                  <a:gd name="connsiteX115" fmla="*/ 3267075 w 5181600"/>
                  <a:gd name="connsiteY115" fmla="*/ 1371600 h 3829050"/>
                  <a:gd name="connsiteX116" fmla="*/ 3286125 w 5181600"/>
                  <a:gd name="connsiteY116" fmla="*/ 1314450 h 3829050"/>
                  <a:gd name="connsiteX117" fmla="*/ 3257550 w 5181600"/>
                  <a:gd name="connsiteY117" fmla="*/ 1266825 h 3829050"/>
                  <a:gd name="connsiteX118" fmla="*/ 3228975 w 5181600"/>
                  <a:gd name="connsiteY118" fmla="*/ 1247775 h 3829050"/>
                  <a:gd name="connsiteX0" fmla="*/ 0 w 5181600"/>
                  <a:gd name="connsiteY0" fmla="*/ 180975 h 3829050"/>
                  <a:gd name="connsiteX1" fmla="*/ 1485900 w 5181600"/>
                  <a:gd name="connsiteY1" fmla="*/ 28575 h 3829050"/>
                  <a:gd name="connsiteX2" fmla="*/ 1552575 w 5181600"/>
                  <a:gd name="connsiteY2" fmla="*/ 95250 h 3829050"/>
                  <a:gd name="connsiteX3" fmla="*/ 1552575 w 5181600"/>
                  <a:gd name="connsiteY3" fmla="*/ 161925 h 3829050"/>
                  <a:gd name="connsiteX4" fmla="*/ 1619250 w 5181600"/>
                  <a:gd name="connsiteY4" fmla="*/ 276225 h 3829050"/>
                  <a:gd name="connsiteX5" fmla="*/ 3257550 w 5181600"/>
                  <a:gd name="connsiteY5" fmla="*/ 180975 h 3829050"/>
                  <a:gd name="connsiteX6" fmla="*/ 3343275 w 5181600"/>
                  <a:gd name="connsiteY6" fmla="*/ 314325 h 3829050"/>
                  <a:gd name="connsiteX7" fmla="*/ 3505200 w 5181600"/>
                  <a:gd name="connsiteY7" fmla="*/ 314325 h 3829050"/>
                  <a:gd name="connsiteX8" fmla="*/ 3581400 w 5181600"/>
                  <a:gd name="connsiteY8" fmla="*/ 257175 h 3829050"/>
                  <a:gd name="connsiteX9" fmla="*/ 3571875 w 5181600"/>
                  <a:gd name="connsiteY9" fmla="*/ 114300 h 3829050"/>
                  <a:gd name="connsiteX10" fmla="*/ 3514725 w 5181600"/>
                  <a:gd name="connsiteY10" fmla="*/ 9525 h 3829050"/>
                  <a:gd name="connsiteX11" fmla="*/ 3514725 w 5181600"/>
                  <a:gd name="connsiteY11" fmla="*/ 9525 h 3829050"/>
                  <a:gd name="connsiteX12" fmla="*/ 3590925 w 5181600"/>
                  <a:gd name="connsiteY12" fmla="*/ 0 h 3829050"/>
                  <a:gd name="connsiteX13" fmla="*/ 3743325 w 5181600"/>
                  <a:gd name="connsiteY13" fmla="*/ 0 h 3829050"/>
                  <a:gd name="connsiteX14" fmla="*/ 3771900 w 5181600"/>
                  <a:gd name="connsiteY14" fmla="*/ 38100 h 3829050"/>
                  <a:gd name="connsiteX15" fmla="*/ 3943350 w 5181600"/>
                  <a:gd name="connsiteY15" fmla="*/ 552450 h 3829050"/>
                  <a:gd name="connsiteX16" fmla="*/ 4133850 w 5181600"/>
                  <a:gd name="connsiteY16" fmla="*/ 819150 h 3829050"/>
                  <a:gd name="connsiteX17" fmla="*/ 4343400 w 5181600"/>
                  <a:gd name="connsiteY17" fmla="*/ 1114425 h 3829050"/>
                  <a:gd name="connsiteX18" fmla="*/ 4362450 w 5181600"/>
                  <a:gd name="connsiteY18" fmla="*/ 1219200 h 3829050"/>
                  <a:gd name="connsiteX19" fmla="*/ 4467225 w 5181600"/>
                  <a:gd name="connsiteY19" fmla="*/ 1533525 h 3829050"/>
                  <a:gd name="connsiteX20" fmla="*/ 4752975 w 5181600"/>
                  <a:gd name="connsiteY20" fmla="*/ 1895475 h 3829050"/>
                  <a:gd name="connsiteX21" fmla="*/ 4905375 w 5181600"/>
                  <a:gd name="connsiteY21" fmla="*/ 2190750 h 3829050"/>
                  <a:gd name="connsiteX22" fmla="*/ 4876800 w 5181600"/>
                  <a:gd name="connsiteY22" fmla="*/ 2257425 h 3829050"/>
                  <a:gd name="connsiteX23" fmla="*/ 4962525 w 5181600"/>
                  <a:gd name="connsiteY23" fmla="*/ 2333625 h 3829050"/>
                  <a:gd name="connsiteX24" fmla="*/ 4991100 w 5181600"/>
                  <a:gd name="connsiteY24" fmla="*/ 2362200 h 3829050"/>
                  <a:gd name="connsiteX25" fmla="*/ 5133975 w 5181600"/>
                  <a:gd name="connsiteY25" fmla="*/ 2647950 h 3829050"/>
                  <a:gd name="connsiteX26" fmla="*/ 5153025 w 5181600"/>
                  <a:gd name="connsiteY26" fmla="*/ 2857500 h 3829050"/>
                  <a:gd name="connsiteX27" fmla="*/ 5143500 w 5181600"/>
                  <a:gd name="connsiteY27" fmla="*/ 3000375 h 3829050"/>
                  <a:gd name="connsiteX28" fmla="*/ 5181600 w 5181600"/>
                  <a:gd name="connsiteY28" fmla="*/ 3143250 h 3829050"/>
                  <a:gd name="connsiteX29" fmla="*/ 5143500 w 5181600"/>
                  <a:gd name="connsiteY29" fmla="*/ 3209925 h 3829050"/>
                  <a:gd name="connsiteX30" fmla="*/ 5114925 w 5181600"/>
                  <a:gd name="connsiteY30" fmla="*/ 3324225 h 3829050"/>
                  <a:gd name="connsiteX31" fmla="*/ 5086350 w 5181600"/>
                  <a:gd name="connsiteY31" fmla="*/ 3457575 h 3829050"/>
                  <a:gd name="connsiteX32" fmla="*/ 5095875 w 5181600"/>
                  <a:gd name="connsiteY32" fmla="*/ 3543300 h 3829050"/>
                  <a:gd name="connsiteX33" fmla="*/ 5114925 w 5181600"/>
                  <a:gd name="connsiteY33" fmla="*/ 3590925 h 3829050"/>
                  <a:gd name="connsiteX34" fmla="*/ 5019675 w 5181600"/>
                  <a:gd name="connsiteY34" fmla="*/ 3657600 h 3829050"/>
                  <a:gd name="connsiteX35" fmla="*/ 4991100 w 5181600"/>
                  <a:gd name="connsiteY35" fmla="*/ 3705225 h 3829050"/>
                  <a:gd name="connsiteX36" fmla="*/ 4886325 w 5181600"/>
                  <a:gd name="connsiteY36" fmla="*/ 3733800 h 3829050"/>
                  <a:gd name="connsiteX37" fmla="*/ 4829175 w 5181600"/>
                  <a:gd name="connsiteY37" fmla="*/ 3771900 h 3829050"/>
                  <a:gd name="connsiteX38" fmla="*/ 4705350 w 5181600"/>
                  <a:gd name="connsiteY38" fmla="*/ 3829050 h 3829050"/>
                  <a:gd name="connsiteX39" fmla="*/ 4629150 w 5181600"/>
                  <a:gd name="connsiteY39" fmla="*/ 3762375 h 3829050"/>
                  <a:gd name="connsiteX40" fmla="*/ 4752975 w 5181600"/>
                  <a:gd name="connsiteY40" fmla="*/ 3781425 h 3829050"/>
                  <a:gd name="connsiteX41" fmla="*/ 4800600 w 5181600"/>
                  <a:gd name="connsiteY41" fmla="*/ 3724275 h 3829050"/>
                  <a:gd name="connsiteX42" fmla="*/ 4733925 w 5181600"/>
                  <a:gd name="connsiteY42" fmla="*/ 3657600 h 3829050"/>
                  <a:gd name="connsiteX43" fmla="*/ 4733925 w 5181600"/>
                  <a:gd name="connsiteY43" fmla="*/ 3657600 h 3829050"/>
                  <a:gd name="connsiteX44" fmla="*/ 4572000 w 5181600"/>
                  <a:gd name="connsiteY44" fmla="*/ 3600450 h 3829050"/>
                  <a:gd name="connsiteX45" fmla="*/ 4629150 w 5181600"/>
                  <a:gd name="connsiteY45" fmla="*/ 3552825 h 3829050"/>
                  <a:gd name="connsiteX46" fmla="*/ 4686300 w 5181600"/>
                  <a:gd name="connsiteY46" fmla="*/ 3571875 h 3829050"/>
                  <a:gd name="connsiteX47" fmla="*/ 4686300 w 5181600"/>
                  <a:gd name="connsiteY47" fmla="*/ 3505200 h 3829050"/>
                  <a:gd name="connsiteX48" fmla="*/ 4610100 w 5181600"/>
                  <a:gd name="connsiteY48" fmla="*/ 3476625 h 3829050"/>
                  <a:gd name="connsiteX49" fmla="*/ 4543425 w 5181600"/>
                  <a:gd name="connsiteY49" fmla="*/ 3533775 h 3829050"/>
                  <a:gd name="connsiteX50" fmla="*/ 4457700 w 5181600"/>
                  <a:gd name="connsiteY50" fmla="*/ 3476625 h 3829050"/>
                  <a:gd name="connsiteX51" fmla="*/ 4533900 w 5181600"/>
                  <a:gd name="connsiteY51" fmla="*/ 3467100 h 3829050"/>
                  <a:gd name="connsiteX52" fmla="*/ 4543425 w 5181600"/>
                  <a:gd name="connsiteY52" fmla="*/ 3409950 h 3829050"/>
                  <a:gd name="connsiteX53" fmla="*/ 4476750 w 5181600"/>
                  <a:gd name="connsiteY53" fmla="*/ 3352800 h 3829050"/>
                  <a:gd name="connsiteX54" fmla="*/ 4381500 w 5181600"/>
                  <a:gd name="connsiteY54" fmla="*/ 3324225 h 3829050"/>
                  <a:gd name="connsiteX55" fmla="*/ 4305300 w 5181600"/>
                  <a:gd name="connsiteY55" fmla="*/ 3314700 h 3829050"/>
                  <a:gd name="connsiteX56" fmla="*/ 4210050 w 5181600"/>
                  <a:gd name="connsiteY56" fmla="*/ 3286125 h 3829050"/>
                  <a:gd name="connsiteX57" fmla="*/ 4114800 w 5181600"/>
                  <a:gd name="connsiteY57" fmla="*/ 3219450 h 3829050"/>
                  <a:gd name="connsiteX58" fmla="*/ 4048125 w 5181600"/>
                  <a:gd name="connsiteY58" fmla="*/ 3114675 h 3829050"/>
                  <a:gd name="connsiteX59" fmla="*/ 4048125 w 5181600"/>
                  <a:gd name="connsiteY59" fmla="*/ 3000375 h 3829050"/>
                  <a:gd name="connsiteX60" fmla="*/ 4048125 w 5181600"/>
                  <a:gd name="connsiteY60" fmla="*/ 2971800 h 3829050"/>
                  <a:gd name="connsiteX61" fmla="*/ 3962400 w 5181600"/>
                  <a:gd name="connsiteY61" fmla="*/ 2962275 h 3829050"/>
                  <a:gd name="connsiteX62" fmla="*/ 3933825 w 5181600"/>
                  <a:gd name="connsiteY62" fmla="*/ 2943225 h 3829050"/>
                  <a:gd name="connsiteX63" fmla="*/ 4010025 w 5181600"/>
                  <a:gd name="connsiteY63" fmla="*/ 2876550 h 3829050"/>
                  <a:gd name="connsiteX64" fmla="*/ 4086225 w 5181600"/>
                  <a:gd name="connsiteY64" fmla="*/ 2800350 h 3829050"/>
                  <a:gd name="connsiteX65" fmla="*/ 4029075 w 5181600"/>
                  <a:gd name="connsiteY65" fmla="*/ 2781300 h 3829050"/>
                  <a:gd name="connsiteX66" fmla="*/ 3933825 w 5181600"/>
                  <a:gd name="connsiteY66" fmla="*/ 2809875 h 3829050"/>
                  <a:gd name="connsiteX67" fmla="*/ 3933825 w 5181600"/>
                  <a:gd name="connsiteY67" fmla="*/ 2886075 h 3829050"/>
                  <a:gd name="connsiteX68" fmla="*/ 3905250 w 5181600"/>
                  <a:gd name="connsiteY68" fmla="*/ 2914650 h 3829050"/>
                  <a:gd name="connsiteX69" fmla="*/ 3848100 w 5181600"/>
                  <a:gd name="connsiteY69" fmla="*/ 2847975 h 3829050"/>
                  <a:gd name="connsiteX70" fmla="*/ 3848100 w 5181600"/>
                  <a:gd name="connsiteY70" fmla="*/ 2733675 h 3829050"/>
                  <a:gd name="connsiteX71" fmla="*/ 3848100 w 5181600"/>
                  <a:gd name="connsiteY71" fmla="*/ 2695575 h 3829050"/>
                  <a:gd name="connsiteX72" fmla="*/ 3905250 w 5181600"/>
                  <a:gd name="connsiteY72" fmla="*/ 2657475 h 3829050"/>
                  <a:gd name="connsiteX73" fmla="*/ 3905250 w 5181600"/>
                  <a:gd name="connsiteY73" fmla="*/ 2590800 h 3829050"/>
                  <a:gd name="connsiteX74" fmla="*/ 3867150 w 5181600"/>
                  <a:gd name="connsiteY74" fmla="*/ 2571750 h 3829050"/>
                  <a:gd name="connsiteX75" fmla="*/ 3810000 w 5181600"/>
                  <a:gd name="connsiteY75" fmla="*/ 2619375 h 3829050"/>
                  <a:gd name="connsiteX76" fmla="*/ 3752850 w 5181600"/>
                  <a:gd name="connsiteY76" fmla="*/ 2619375 h 3829050"/>
                  <a:gd name="connsiteX77" fmla="*/ 3686175 w 5181600"/>
                  <a:gd name="connsiteY77" fmla="*/ 2571750 h 3829050"/>
                  <a:gd name="connsiteX78" fmla="*/ 3648075 w 5181600"/>
                  <a:gd name="connsiteY78" fmla="*/ 2600325 h 3829050"/>
                  <a:gd name="connsiteX79" fmla="*/ 3705225 w 5181600"/>
                  <a:gd name="connsiteY79" fmla="*/ 2667000 h 3829050"/>
                  <a:gd name="connsiteX80" fmla="*/ 3752850 w 5181600"/>
                  <a:gd name="connsiteY80" fmla="*/ 2724150 h 3829050"/>
                  <a:gd name="connsiteX81" fmla="*/ 3752850 w 5181600"/>
                  <a:gd name="connsiteY81" fmla="*/ 2724150 h 3829050"/>
                  <a:gd name="connsiteX82" fmla="*/ 3648075 w 5181600"/>
                  <a:gd name="connsiteY82" fmla="*/ 2705100 h 3829050"/>
                  <a:gd name="connsiteX83" fmla="*/ 3562350 w 5181600"/>
                  <a:gd name="connsiteY83" fmla="*/ 2628900 h 3829050"/>
                  <a:gd name="connsiteX84" fmla="*/ 3524250 w 5181600"/>
                  <a:gd name="connsiteY84" fmla="*/ 2524125 h 3829050"/>
                  <a:gd name="connsiteX85" fmla="*/ 3505200 w 5181600"/>
                  <a:gd name="connsiteY85" fmla="*/ 2447925 h 3829050"/>
                  <a:gd name="connsiteX86" fmla="*/ 3476625 w 5181600"/>
                  <a:gd name="connsiteY86" fmla="*/ 2381250 h 3829050"/>
                  <a:gd name="connsiteX87" fmla="*/ 3429000 w 5181600"/>
                  <a:gd name="connsiteY87" fmla="*/ 2352675 h 3829050"/>
                  <a:gd name="connsiteX88" fmla="*/ 3429000 w 5181600"/>
                  <a:gd name="connsiteY88" fmla="*/ 2352675 h 3829050"/>
                  <a:gd name="connsiteX89" fmla="*/ 3514725 w 5181600"/>
                  <a:gd name="connsiteY89" fmla="*/ 2324100 h 3829050"/>
                  <a:gd name="connsiteX90" fmla="*/ 3581400 w 5181600"/>
                  <a:gd name="connsiteY90" fmla="*/ 2295525 h 3829050"/>
                  <a:gd name="connsiteX91" fmla="*/ 3552825 w 5181600"/>
                  <a:gd name="connsiteY91" fmla="*/ 2257425 h 3829050"/>
                  <a:gd name="connsiteX92" fmla="*/ 3467100 w 5181600"/>
                  <a:gd name="connsiteY92" fmla="*/ 2247900 h 3829050"/>
                  <a:gd name="connsiteX93" fmla="*/ 3438525 w 5181600"/>
                  <a:gd name="connsiteY93" fmla="*/ 2200275 h 3829050"/>
                  <a:gd name="connsiteX94" fmla="*/ 3524250 w 5181600"/>
                  <a:gd name="connsiteY94" fmla="*/ 2152650 h 3829050"/>
                  <a:gd name="connsiteX95" fmla="*/ 3562350 w 5181600"/>
                  <a:gd name="connsiteY95" fmla="*/ 2095500 h 3829050"/>
                  <a:gd name="connsiteX96" fmla="*/ 3562350 w 5181600"/>
                  <a:gd name="connsiteY96" fmla="*/ 2019300 h 3829050"/>
                  <a:gd name="connsiteX97" fmla="*/ 3533775 w 5181600"/>
                  <a:gd name="connsiteY97" fmla="*/ 1952625 h 3829050"/>
                  <a:gd name="connsiteX98" fmla="*/ 3495675 w 5181600"/>
                  <a:gd name="connsiteY98" fmla="*/ 1905000 h 3829050"/>
                  <a:gd name="connsiteX99" fmla="*/ 3448050 w 5181600"/>
                  <a:gd name="connsiteY99" fmla="*/ 1952625 h 3829050"/>
                  <a:gd name="connsiteX100" fmla="*/ 3343275 w 5181600"/>
                  <a:gd name="connsiteY100" fmla="*/ 1905000 h 3829050"/>
                  <a:gd name="connsiteX101" fmla="*/ 3286125 w 5181600"/>
                  <a:gd name="connsiteY101" fmla="*/ 1905000 h 3829050"/>
                  <a:gd name="connsiteX102" fmla="*/ 3276600 w 5181600"/>
                  <a:gd name="connsiteY102" fmla="*/ 1981200 h 3829050"/>
                  <a:gd name="connsiteX103" fmla="*/ 3324225 w 5181600"/>
                  <a:gd name="connsiteY103" fmla="*/ 2019300 h 3829050"/>
                  <a:gd name="connsiteX104" fmla="*/ 3343275 w 5181600"/>
                  <a:gd name="connsiteY104" fmla="*/ 2095500 h 3829050"/>
                  <a:gd name="connsiteX105" fmla="*/ 3343275 w 5181600"/>
                  <a:gd name="connsiteY105" fmla="*/ 2152650 h 3829050"/>
                  <a:gd name="connsiteX106" fmla="*/ 3267075 w 5181600"/>
                  <a:gd name="connsiteY106" fmla="*/ 2085975 h 3829050"/>
                  <a:gd name="connsiteX107" fmla="*/ 3238500 w 5181600"/>
                  <a:gd name="connsiteY107" fmla="*/ 2019300 h 3829050"/>
                  <a:gd name="connsiteX108" fmla="*/ 3248025 w 5181600"/>
                  <a:gd name="connsiteY108" fmla="*/ 1895475 h 3829050"/>
                  <a:gd name="connsiteX109" fmla="*/ 3267075 w 5181600"/>
                  <a:gd name="connsiteY109" fmla="*/ 1819275 h 3829050"/>
                  <a:gd name="connsiteX110" fmla="*/ 3267075 w 5181600"/>
                  <a:gd name="connsiteY110" fmla="*/ 1819275 h 3829050"/>
                  <a:gd name="connsiteX111" fmla="*/ 3314700 w 5181600"/>
                  <a:gd name="connsiteY111" fmla="*/ 1743075 h 3829050"/>
                  <a:gd name="connsiteX112" fmla="*/ 3295650 w 5181600"/>
                  <a:gd name="connsiteY112" fmla="*/ 1619250 h 3829050"/>
                  <a:gd name="connsiteX113" fmla="*/ 3295650 w 5181600"/>
                  <a:gd name="connsiteY113" fmla="*/ 1457325 h 3829050"/>
                  <a:gd name="connsiteX114" fmla="*/ 3295650 w 5181600"/>
                  <a:gd name="connsiteY114" fmla="*/ 1400175 h 3829050"/>
                  <a:gd name="connsiteX115" fmla="*/ 3267075 w 5181600"/>
                  <a:gd name="connsiteY115" fmla="*/ 1371600 h 3829050"/>
                  <a:gd name="connsiteX116" fmla="*/ 3286125 w 5181600"/>
                  <a:gd name="connsiteY116" fmla="*/ 1314450 h 3829050"/>
                  <a:gd name="connsiteX117" fmla="*/ 3257550 w 5181600"/>
                  <a:gd name="connsiteY117" fmla="*/ 1266825 h 3829050"/>
                  <a:gd name="connsiteX118" fmla="*/ 3228975 w 5181600"/>
                  <a:gd name="connsiteY118" fmla="*/ 1247775 h 3829050"/>
                  <a:gd name="connsiteX119" fmla="*/ 0 w 5181600"/>
                  <a:gd name="connsiteY119" fmla="*/ 180975 h 3829050"/>
                  <a:gd name="connsiteX0" fmla="*/ 0 w 5181600"/>
                  <a:gd name="connsiteY0" fmla="*/ 180975 h 3829050"/>
                  <a:gd name="connsiteX1" fmla="*/ 1485900 w 5181600"/>
                  <a:gd name="connsiteY1" fmla="*/ 28575 h 3829050"/>
                  <a:gd name="connsiteX2" fmla="*/ 1552575 w 5181600"/>
                  <a:gd name="connsiteY2" fmla="*/ 95250 h 3829050"/>
                  <a:gd name="connsiteX3" fmla="*/ 1552575 w 5181600"/>
                  <a:gd name="connsiteY3" fmla="*/ 161925 h 3829050"/>
                  <a:gd name="connsiteX4" fmla="*/ 1619250 w 5181600"/>
                  <a:gd name="connsiteY4" fmla="*/ 276225 h 3829050"/>
                  <a:gd name="connsiteX5" fmla="*/ 3257550 w 5181600"/>
                  <a:gd name="connsiteY5" fmla="*/ 180975 h 3829050"/>
                  <a:gd name="connsiteX6" fmla="*/ 3343275 w 5181600"/>
                  <a:gd name="connsiteY6" fmla="*/ 314325 h 3829050"/>
                  <a:gd name="connsiteX7" fmla="*/ 3505200 w 5181600"/>
                  <a:gd name="connsiteY7" fmla="*/ 314325 h 3829050"/>
                  <a:gd name="connsiteX8" fmla="*/ 3581400 w 5181600"/>
                  <a:gd name="connsiteY8" fmla="*/ 257175 h 3829050"/>
                  <a:gd name="connsiteX9" fmla="*/ 3571875 w 5181600"/>
                  <a:gd name="connsiteY9" fmla="*/ 114300 h 3829050"/>
                  <a:gd name="connsiteX10" fmla="*/ 3514725 w 5181600"/>
                  <a:gd name="connsiteY10" fmla="*/ 9525 h 3829050"/>
                  <a:gd name="connsiteX11" fmla="*/ 3514725 w 5181600"/>
                  <a:gd name="connsiteY11" fmla="*/ 9525 h 3829050"/>
                  <a:gd name="connsiteX12" fmla="*/ 3590925 w 5181600"/>
                  <a:gd name="connsiteY12" fmla="*/ 0 h 3829050"/>
                  <a:gd name="connsiteX13" fmla="*/ 3743325 w 5181600"/>
                  <a:gd name="connsiteY13" fmla="*/ 0 h 3829050"/>
                  <a:gd name="connsiteX14" fmla="*/ 3771900 w 5181600"/>
                  <a:gd name="connsiteY14" fmla="*/ 38100 h 3829050"/>
                  <a:gd name="connsiteX15" fmla="*/ 3943350 w 5181600"/>
                  <a:gd name="connsiteY15" fmla="*/ 552450 h 3829050"/>
                  <a:gd name="connsiteX16" fmla="*/ 4133850 w 5181600"/>
                  <a:gd name="connsiteY16" fmla="*/ 819150 h 3829050"/>
                  <a:gd name="connsiteX17" fmla="*/ 4343400 w 5181600"/>
                  <a:gd name="connsiteY17" fmla="*/ 1114425 h 3829050"/>
                  <a:gd name="connsiteX18" fmla="*/ 4362450 w 5181600"/>
                  <a:gd name="connsiteY18" fmla="*/ 1219200 h 3829050"/>
                  <a:gd name="connsiteX19" fmla="*/ 4467225 w 5181600"/>
                  <a:gd name="connsiteY19" fmla="*/ 1533525 h 3829050"/>
                  <a:gd name="connsiteX20" fmla="*/ 4752975 w 5181600"/>
                  <a:gd name="connsiteY20" fmla="*/ 1895475 h 3829050"/>
                  <a:gd name="connsiteX21" fmla="*/ 4905375 w 5181600"/>
                  <a:gd name="connsiteY21" fmla="*/ 2190750 h 3829050"/>
                  <a:gd name="connsiteX22" fmla="*/ 4876800 w 5181600"/>
                  <a:gd name="connsiteY22" fmla="*/ 2257425 h 3829050"/>
                  <a:gd name="connsiteX23" fmla="*/ 4962525 w 5181600"/>
                  <a:gd name="connsiteY23" fmla="*/ 2333625 h 3829050"/>
                  <a:gd name="connsiteX24" fmla="*/ 4991100 w 5181600"/>
                  <a:gd name="connsiteY24" fmla="*/ 2362200 h 3829050"/>
                  <a:gd name="connsiteX25" fmla="*/ 5133975 w 5181600"/>
                  <a:gd name="connsiteY25" fmla="*/ 2647950 h 3829050"/>
                  <a:gd name="connsiteX26" fmla="*/ 5153025 w 5181600"/>
                  <a:gd name="connsiteY26" fmla="*/ 2857500 h 3829050"/>
                  <a:gd name="connsiteX27" fmla="*/ 5143500 w 5181600"/>
                  <a:gd name="connsiteY27" fmla="*/ 3000375 h 3829050"/>
                  <a:gd name="connsiteX28" fmla="*/ 5181600 w 5181600"/>
                  <a:gd name="connsiteY28" fmla="*/ 3143250 h 3829050"/>
                  <a:gd name="connsiteX29" fmla="*/ 5143500 w 5181600"/>
                  <a:gd name="connsiteY29" fmla="*/ 3209925 h 3829050"/>
                  <a:gd name="connsiteX30" fmla="*/ 5114925 w 5181600"/>
                  <a:gd name="connsiteY30" fmla="*/ 3324225 h 3829050"/>
                  <a:gd name="connsiteX31" fmla="*/ 5086350 w 5181600"/>
                  <a:gd name="connsiteY31" fmla="*/ 3457575 h 3829050"/>
                  <a:gd name="connsiteX32" fmla="*/ 5095875 w 5181600"/>
                  <a:gd name="connsiteY32" fmla="*/ 3543300 h 3829050"/>
                  <a:gd name="connsiteX33" fmla="*/ 5114925 w 5181600"/>
                  <a:gd name="connsiteY33" fmla="*/ 3590925 h 3829050"/>
                  <a:gd name="connsiteX34" fmla="*/ 5019675 w 5181600"/>
                  <a:gd name="connsiteY34" fmla="*/ 3657600 h 3829050"/>
                  <a:gd name="connsiteX35" fmla="*/ 4991100 w 5181600"/>
                  <a:gd name="connsiteY35" fmla="*/ 3705225 h 3829050"/>
                  <a:gd name="connsiteX36" fmla="*/ 4886325 w 5181600"/>
                  <a:gd name="connsiteY36" fmla="*/ 3733800 h 3829050"/>
                  <a:gd name="connsiteX37" fmla="*/ 4829175 w 5181600"/>
                  <a:gd name="connsiteY37" fmla="*/ 3771900 h 3829050"/>
                  <a:gd name="connsiteX38" fmla="*/ 4705350 w 5181600"/>
                  <a:gd name="connsiteY38" fmla="*/ 3829050 h 3829050"/>
                  <a:gd name="connsiteX39" fmla="*/ 4629150 w 5181600"/>
                  <a:gd name="connsiteY39" fmla="*/ 3762375 h 3829050"/>
                  <a:gd name="connsiteX40" fmla="*/ 4752975 w 5181600"/>
                  <a:gd name="connsiteY40" fmla="*/ 3781425 h 3829050"/>
                  <a:gd name="connsiteX41" fmla="*/ 4800600 w 5181600"/>
                  <a:gd name="connsiteY41" fmla="*/ 3724275 h 3829050"/>
                  <a:gd name="connsiteX42" fmla="*/ 4733925 w 5181600"/>
                  <a:gd name="connsiteY42" fmla="*/ 3657600 h 3829050"/>
                  <a:gd name="connsiteX43" fmla="*/ 4733925 w 5181600"/>
                  <a:gd name="connsiteY43" fmla="*/ 3657600 h 3829050"/>
                  <a:gd name="connsiteX44" fmla="*/ 4572000 w 5181600"/>
                  <a:gd name="connsiteY44" fmla="*/ 3600450 h 3829050"/>
                  <a:gd name="connsiteX45" fmla="*/ 4629150 w 5181600"/>
                  <a:gd name="connsiteY45" fmla="*/ 3552825 h 3829050"/>
                  <a:gd name="connsiteX46" fmla="*/ 4686300 w 5181600"/>
                  <a:gd name="connsiteY46" fmla="*/ 3571875 h 3829050"/>
                  <a:gd name="connsiteX47" fmla="*/ 4686300 w 5181600"/>
                  <a:gd name="connsiteY47" fmla="*/ 3505200 h 3829050"/>
                  <a:gd name="connsiteX48" fmla="*/ 4610100 w 5181600"/>
                  <a:gd name="connsiteY48" fmla="*/ 3476625 h 3829050"/>
                  <a:gd name="connsiteX49" fmla="*/ 4543425 w 5181600"/>
                  <a:gd name="connsiteY49" fmla="*/ 3533775 h 3829050"/>
                  <a:gd name="connsiteX50" fmla="*/ 4457700 w 5181600"/>
                  <a:gd name="connsiteY50" fmla="*/ 3476625 h 3829050"/>
                  <a:gd name="connsiteX51" fmla="*/ 4533900 w 5181600"/>
                  <a:gd name="connsiteY51" fmla="*/ 3467100 h 3829050"/>
                  <a:gd name="connsiteX52" fmla="*/ 4543425 w 5181600"/>
                  <a:gd name="connsiteY52" fmla="*/ 3409950 h 3829050"/>
                  <a:gd name="connsiteX53" fmla="*/ 4476750 w 5181600"/>
                  <a:gd name="connsiteY53" fmla="*/ 3352800 h 3829050"/>
                  <a:gd name="connsiteX54" fmla="*/ 4381500 w 5181600"/>
                  <a:gd name="connsiteY54" fmla="*/ 3324225 h 3829050"/>
                  <a:gd name="connsiteX55" fmla="*/ 4305300 w 5181600"/>
                  <a:gd name="connsiteY55" fmla="*/ 3314700 h 3829050"/>
                  <a:gd name="connsiteX56" fmla="*/ 4210050 w 5181600"/>
                  <a:gd name="connsiteY56" fmla="*/ 3286125 h 3829050"/>
                  <a:gd name="connsiteX57" fmla="*/ 4114800 w 5181600"/>
                  <a:gd name="connsiteY57" fmla="*/ 3219450 h 3829050"/>
                  <a:gd name="connsiteX58" fmla="*/ 4048125 w 5181600"/>
                  <a:gd name="connsiteY58" fmla="*/ 3114675 h 3829050"/>
                  <a:gd name="connsiteX59" fmla="*/ 4048125 w 5181600"/>
                  <a:gd name="connsiteY59" fmla="*/ 3000375 h 3829050"/>
                  <a:gd name="connsiteX60" fmla="*/ 4048125 w 5181600"/>
                  <a:gd name="connsiteY60" fmla="*/ 2971800 h 3829050"/>
                  <a:gd name="connsiteX61" fmla="*/ 3962400 w 5181600"/>
                  <a:gd name="connsiteY61" fmla="*/ 2962275 h 3829050"/>
                  <a:gd name="connsiteX62" fmla="*/ 3933825 w 5181600"/>
                  <a:gd name="connsiteY62" fmla="*/ 2943225 h 3829050"/>
                  <a:gd name="connsiteX63" fmla="*/ 4010025 w 5181600"/>
                  <a:gd name="connsiteY63" fmla="*/ 2876550 h 3829050"/>
                  <a:gd name="connsiteX64" fmla="*/ 4086225 w 5181600"/>
                  <a:gd name="connsiteY64" fmla="*/ 2800350 h 3829050"/>
                  <a:gd name="connsiteX65" fmla="*/ 4029075 w 5181600"/>
                  <a:gd name="connsiteY65" fmla="*/ 2781300 h 3829050"/>
                  <a:gd name="connsiteX66" fmla="*/ 3933825 w 5181600"/>
                  <a:gd name="connsiteY66" fmla="*/ 2809875 h 3829050"/>
                  <a:gd name="connsiteX67" fmla="*/ 3933825 w 5181600"/>
                  <a:gd name="connsiteY67" fmla="*/ 2886075 h 3829050"/>
                  <a:gd name="connsiteX68" fmla="*/ 3905250 w 5181600"/>
                  <a:gd name="connsiteY68" fmla="*/ 2914650 h 3829050"/>
                  <a:gd name="connsiteX69" fmla="*/ 3848100 w 5181600"/>
                  <a:gd name="connsiteY69" fmla="*/ 2847975 h 3829050"/>
                  <a:gd name="connsiteX70" fmla="*/ 3848100 w 5181600"/>
                  <a:gd name="connsiteY70" fmla="*/ 2733675 h 3829050"/>
                  <a:gd name="connsiteX71" fmla="*/ 3848100 w 5181600"/>
                  <a:gd name="connsiteY71" fmla="*/ 2695575 h 3829050"/>
                  <a:gd name="connsiteX72" fmla="*/ 3905250 w 5181600"/>
                  <a:gd name="connsiteY72" fmla="*/ 2657475 h 3829050"/>
                  <a:gd name="connsiteX73" fmla="*/ 3905250 w 5181600"/>
                  <a:gd name="connsiteY73" fmla="*/ 2590800 h 3829050"/>
                  <a:gd name="connsiteX74" fmla="*/ 3867150 w 5181600"/>
                  <a:gd name="connsiteY74" fmla="*/ 2571750 h 3829050"/>
                  <a:gd name="connsiteX75" fmla="*/ 3810000 w 5181600"/>
                  <a:gd name="connsiteY75" fmla="*/ 2619375 h 3829050"/>
                  <a:gd name="connsiteX76" fmla="*/ 3752850 w 5181600"/>
                  <a:gd name="connsiteY76" fmla="*/ 2619375 h 3829050"/>
                  <a:gd name="connsiteX77" fmla="*/ 3686175 w 5181600"/>
                  <a:gd name="connsiteY77" fmla="*/ 2571750 h 3829050"/>
                  <a:gd name="connsiteX78" fmla="*/ 3648075 w 5181600"/>
                  <a:gd name="connsiteY78" fmla="*/ 2600325 h 3829050"/>
                  <a:gd name="connsiteX79" fmla="*/ 3705225 w 5181600"/>
                  <a:gd name="connsiteY79" fmla="*/ 2667000 h 3829050"/>
                  <a:gd name="connsiteX80" fmla="*/ 3752850 w 5181600"/>
                  <a:gd name="connsiteY80" fmla="*/ 2724150 h 3829050"/>
                  <a:gd name="connsiteX81" fmla="*/ 3752850 w 5181600"/>
                  <a:gd name="connsiteY81" fmla="*/ 2724150 h 3829050"/>
                  <a:gd name="connsiteX82" fmla="*/ 3648075 w 5181600"/>
                  <a:gd name="connsiteY82" fmla="*/ 2705100 h 3829050"/>
                  <a:gd name="connsiteX83" fmla="*/ 3562350 w 5181600"/>
                  <a:gd name="connsiteY83" fmla="*/ 2628900 h 3829050"/>
                  <a:gd name="connsiteX84" fmla="*/ 3524250 w 5181600"/>
                  <a:gd name="connsiteY84" fmla="*/ 2524125 h 3829050"/>
                  <a:gd name="connsiteX85" fmla="*/ 3505200 w 5181600"/>
                  <a:gd name="connsiteY85" fmla="*/ 2447925 h 3829050"/>
                  <a:gd name="connsiteX86" fmla="*/ 3476625 w 5181600"/>
                  <a:gd name="connsiteY86" fmla="*/ 2381250 h 3829050"/>
                  <a:gd name="connsiteX87" fmla="*/ 3429000 w 5181600"/>
                  <a:gd name="connsiteY87" fmla="*/ 2352675 h 3829050"/>
                  <a:gd name="connsiteX88" fmla="*/ 3429000 w 5181600"/>
                  <a:gd name="connsiteY88" fmla="*/ 2352675 h 3829050"/>
                  <a:gd name="connsiteX89" fmla="*/ 3514725 w 5181600"/>
                  <a:gd name="connsiteY89" fmla="*/ 2324100 h 3829050"/>
                  <a:gd name="connsiteX90" fmla="*/ 3581400 w 5181600"/>
                  <a:gd name="connsiteY90" fmla="*/ 2295525 h 3829050"/>
                  <a:gd name="connsiteX91" fmla="*/ 3552825 w 5181600"/>
                  <a:gd name="connsiteY91" fmla="*/ 2257425 h 3829050"/>
                  <a:gd name="connsiteX92" fmla="*/ 3467100 w 5181600"/>
                  <a:gd name="connsiteY92" fmla="*/ 2247900 h 3829050"/>
                  <a:gd name="connsiteX93" fmla="*/ 3438525 w 5181600"/>
                  <a:gd name="connsiteY93" fmla="*/ 2200275 h 3829050"/>
                  <a:gd name="connsiteX94" fmla="*/ 3524250 w 5181600"/>
                  <a:gd name="connsiteY94" fmla="*/ 2152650 h 3829050"/>
                  <a:gd name="connsiteX95" fmla="*/ 3562350 w 5181600"/>
                  <a:gd name="connsiteY95" fmla="*/ 2095500 h 3829050"/>
                  <a:gd name="connsiteX96" fmla="*/ 3562350 w 5181600"/>
                  <a:gd name="connsiteY96" fmla="*/ 2019300 h 3829050"/>
                  <a:gd name="connsiteX97" fmla="*/ 3533775 w 5181600"/>
                  <a:gd name="connsiteY97" fmla="*/ 1952625 h 3829050"/>
                  <a:gd name="connsiteX98" fmla="*/ 3495675 w 5181600"/>
                  <a:gd name="connsiteY98" fmla="*/ 1905000 h 3829050"/>
                  <a:gd name="connsiteX99" fmla="*/ 3448050 w 5181600"/>
                  <a:gd name="connsiteY99" fmla="*/ 1952625 h 3829050"/>
                  <a:gd name="connsiteX100" fmla="*/ 3343275 w 5181600"/>
                  <a:gd name="connsiteY100" fmla="*/ 1905000 h 3829050"/>
                  <a:gd name="connsiteX101" fmla="*/ 3286125 w 5181600"/>
                  <a:gd name="connsiteY101" fmla="*/ 1905000 h 3829050"/>
                  <a:gd name="connsiteX102" fmla="*/ 3276600 w 5181600"/>
                  <a:gd name="connsiteY102" fmla="*/ 1981200 h 3829050"/>
                  <a:gd name="connsiteX103" fmla="*/ 3324225 w 5181600"/>
                  <a:gd name="connsiteY103" fmla="*/ 2019300 h 3829050"/>
                  <a:gd name="connsiteX104" fmla="*/ 3343275 w 5181600"/>
                  <a:gd name="connsiteY104" fmla="*/ 2095500 h 3829050"/>
                  <a:gd name="connsiteX105" fmla="*/ 3343275 w 5181600"/>
                  <a:gd name="connsiteY105" fmla="*/ 2152650 h 3829050"/>
                  <a:gd name="connsiteX106" fmla="*/ 3267075 w 5181600"/>
                  <a:gd name="connsiteY106" fmla="*/ 2085975 h 3829050"/>
                  <a:gd name="connsiteX107" fmla="*/ 3238500 w 5181600"/>
                  <a:gd name="connsiteY107" fmla="*/ 2019300 h 3829050"/>
                  <a:gd name="connsiteX108" fmla="*/ 3248025 w 5181600"/>
                  <a:gd name="connsiteY108" fmla="*/ 1895475 h 3829050"/>
                  <a:gd name="connsiteX109" fmla="*/ 3267075 w 5181600"/>
                  <a:gd name="connsiteY109" fmla="*/ 1819275 h 3829050"/>
                  <a:gd name="connsiteX110" fmla="*/ 3267075 w 5181600"/>
                  <a:gd name="connsiteY110" fmla="*/ 1819275 h 3829050"/>
                  <a:gd name="connsiteX111" fmla="*/ 3314700 w 5181600"/>
                  <a:gd name="connsiteY111" fmla="*/ 1743075 h 3829050"/>
                  <a:gd name="connsiteX112" fmla="*/ 3295650 w 5181600"/>
                  <a:gd name="connsiteY112" fmla="*/ 1619250 h 3829050"/>
                  <a:gd name="connsiteX113" fmla="*/ 3295650 w 5181600"/>
                  <a:gd name="connsiteY113" fmla="*/ 1457325 h 3829050"/>
                  <a:gd name="connsiteX114" fmla="*/ 3295650 w 5181600"/>
                  <a:gd name="connsiteY114" fmla="*/ 1400175 h 3829050"/>
                  <a:gd name="connsiteX115" fmla="*/ 3267075 w 5181600"/>
                  <a:gd name="connsiteY115" fmla="*/ 1371600 h 3829050"/>
                  <a:gd name="connsiteX116" fmla="*/ 3286125 w 5181600"/>
                  <a:gd name="connsiteY116" fmla="*/ 1314450 h 3829050"/>
                  <a:gd name="connsiteX117" fmla="*/ 3257550 w 5181600"/>
                  <a:gd name="connsiteY117" fmla="*/ 1266825 h 3829050"/>
                  <a:gd name="connsiteX118" fmla="*/ 3228975 w 5181600"/>
                  <a:gd name="connsiteY118" fmla="*/ 1247775 h 3829050"/>
                  <a:gd name="connsiteX119" fmla="*/ 590550 w 5181600"/>
                  <a:gd name="connsiteY119" fmla="*/ 361950 h 3829050"/>
                  <a:gd name="connsiteX120" fmla="*/ 0 w 5181600"/>
                  <a:gd name="connsiteY120" fmla="*/ 180975 h 3829050"/>
                  <a:gd name="connsiteX0" fmla="*/ 0 w 5181600"/>
                  <a:gd name="connsiteY0" fmla="*/ 180975 h 3829050"/>
                  <a:gd name="connsiteX1" fmla="*/ 1485900 w 5181600"/>
                  <a:gd name="connsiteY1" fmla="*/ 28575 h 3829050"/>
                  <a:gd name="connsiteX2" fmla="*/ 1552575 w 5181600"/>
                  <a:gd name="connsiteY2" fmla="*/ 95250 h 3829050"/>
                  <a:gd name="connsiteX3" fmla="*/ 1552575 w 5181600"/>
                  <a:gd name="connsiteY3" fmla="*/ 161925 h 3829050"/>
                  <a:gd name="connsiteX4" fmla="*/ 1619250 w 5181600"/>
                  <a:gd name="connsiteY4" fmla="*/ 276225 h 3829050"/>
                  <a:gd name="connsiteX5" fmla="*/ 3257550 w 5181600"/>
                  <a:gd name="connsiteY5" fmla="*/ 180975 h 3829050"/>
                  <a:gd name="connsiteX6" fmla="*/ 3343275 w 5181600"/>
                  <a:gd name="connsiteY6" fmla="*/ 314325 h 3829050"/>
                  <a:gd name="connsiteX7" fmla="*/ 3505200 w 5181600"/>
                  <a:gd name="connsiteY7" fmla="*/ 314325 h 3829050"/>
                  <a:gd name="connsiteX8" fmla="*/ 3581400 w 5181600"/>
                  <a:gd name="connsiteY8" fmla="*/ 257175 h 3829050"/>
                  <a:gd name="connsiteX9" fmla="*/ 3571875 w 5181600"/>
                  <a:gd name="connsiteY9" fmla="*/ 114300 h 3829050"/>
                  <a:gd name="connsiteX10" fmla="*/ 3514725 w 5181600"/>
                  <a:gd name="connsiteY10" fmla="*/ 9525 h 3829050"/>
                  <a:gd name="connsiteX11" fmla="*/ 3514725 w 5181600"/>
                  <a:gd name="connsiteY11" fmla="*/ 9525 h 3829050"/>
                  <a:gd name="connsiteX12" fmla="*/ 3590925 w 5181600"/>
                  <a:gd name="connsiteY12" fmla="*/ 0 h 3829050"/>
                  <a:gd name="connsiteX13" fmla="*/ 3743325 w 5181600"/>
                  <a:gd name="connsiteY13" fmla="*/ 0 h 3829050"/>
                  <a:gd name="connsiteX14" fmla="*/ 3771900 w 5181600"/>
                  <a:gd name="connsiteY14" fmla="*/ 38100 h 3829050"/>
                  <a:gd name="connsiteX15" fmla="*/ 3943350 w 5181600"/>
                  <a:gd name="connsiteY15" fmla="*/ 552450 h 3829050"/>
                  <a:gd name="connsiteX16" fmla="*/ 4133850 w 5181600"/>
                  <a:gd name="connsiteY16" fmla="*/ 819150 h 3829050"/>
                  <a:gd name="connsiteX17" fmla="*/ 4343400 w 5181600"/>
                  <a:gd name="connsiteY17" fmla="*/ 1114425 h 3829050"/>
                  <a:gd name="connsiteX18" fmla="*/ 4362450 w 5181600"/>
                  <a:gd name="connsiteY18" fmla="*/ 1219200 h 3829050"/>
                  <a:gd name="connsiteX19" fmla="*/ 4467225 w 5181600"/>
                  <a:gd name="connsiteY19" fmla="*/ 1533525 h 3829050"/>
                  <a:gd name="connsiteX20" fmla="*/ 4752975 w 5181600"/>
                  <a:gd name="connsiteY20" fmla="*/ 1895475 h 3829050"/>
                  <a:gd name="connsiteX21" fmla="*/ 4905375 w 5181600"/>
                  <a:gd name="connsiteY21" fmla="*/ 2190750 h 3829050"/>
                  <a:gd name="connsiteX22" fmla="*/ 4876800 w 5181600"/>
                  <a:gd name="connsiteY22" fmla="*/ 2257425 h 3829050"/>
                  <a:gd name="connsiteX23" fmla="*/ 4962525 w 5181600"/>
                  <a:gd name="connsiteY23" fmla="*/ 2333625 h 3829050"/>
                  <a:gd name="connsiteX24" fmla="*/ 4991100 w 5181600"/>
                  <a:gd name="connsiteY24" fmla="*/ 2362200 h 3829050"/>
                  <a:gd name="connsiteX25" fmla="*/ 5133975 w 5181600"/>
                  <a:gd name="connsiteY25" fmla="*/ 2647950 h 3829050"/>
                  <a:gd name="connsiteX26" fmla="*/ 5153025 w 5181600"/>
                  <a:gd name="connsiteY26" fmla="*/ 2857500 h 3829050"/>
                  <a:gd name="connsiteX27" fmla="*/ 5143500 w 5181600"/>
                  <a:gd name="connsiteY27" fmla="*/ 3000375 h 3829050"/>
                  <a:gd name="connsiteX28" fmla="*/ 5181600 w 5181600"/>
                  <a:gd name="connsiteY28" fmla="*/ 3143250 h 3829050"/>
                  <a:gd name="connsiteX29" fmla="*/ 5143500 w 5181600"/>
                  <a:gd name="connsiteY29" fmla="*/ 3209925 h 3829050"/>
                  <a:gd name="connsiteX30" fmla="*/ 5114925 w 5181600"/>
                  <a:gd name="connsiteY30" fmla="*/ 3324225 h 3829050"/>
                  <a:gd name="connsiteX31" fmla="*/ 5086350 w 5181600"/>
                  <a:gd name="connsiteY31" fmla="*/ 3457575 h 3829050"/>
                  <a:gd name="connsiteX32" fmla="*/ 5095875 w 5181600"/>
                  <a:gd name="connsiteY32" fmla="*/ 3543300 h 3829050"/>
                  <a:gd name="connsiteX33" fmla="*/ 5114925 w 5181600"/>
                  <a:gd name="connsiteY33" fmla="*/ 3590925 h 3829050"/>
                  <a:gd name="connsiteX34" fmla="*/ 5019675 w 5181600"/>
                  <a:gd name="connsiteY34" fmla="*/ 3657600 h 3829050"/>
                  <a:gd name="connsiteX35" fmla="*/ 4991100 w 5181600"/>
                  <a:gd name="connsiteY35" fmla="*/ 3705225 h 3829050"/>
                  <a:gd name="connsiteX36" fmla="*/ 4886325 w 5181600"/>
                  <a:gd name="connsiteY36" fmla="*/ 3733800 h 3829050"/>
                  <a:gd name="connsiteX37" fmla="*/ 4829175 w 5181600"/>
                  <a:gd name="connsiteY37" fmla="*/ 3771900 h 3829050"/>
                  <a:gd name="connsiteX38" fmla="*/ 4705350 w 5181600"/>
                  <a:gd name="connsiteY38" fmla="*/ 3829050 h 3829050"/>
                  <a:gd name="connsiteX39" fmla="*/ 4629150 w 5181600"/>
                  <a:gd name="connsiteY39" fmla="*/ 3762375 h 3829050"/>
                  <a:gd name="connsiteX40" fmla="*/ 4752975 w 5181600"/>
                  <a:gd name="connsiteY40" fmla="*/ 3781425 h 3829050"/>
                  <a:gd name="connsiteX41" fmla="*/ 4800600 w 5181600"/>
                  <a:gd name="connsiteY41" fmla="*/ 3724275 h 3829050"/>
                  <a:gd name="connsiteX42" fmla="*/ 4733925 w 5181600"/>
                  <a:gd name="connsiteY42" fmla="*/ 3657600 h 3829050"/>
                  <a:gd name="connsiteX43" fmla="*/ 4733925 w 5181600"/>
                  <a:gd name="connsiteY43" fmla="*/ 3657600 h 3829050"/>
                  <a:gd name="connsiteX44" fmla="*/ 4572000 w 5181600"/>
                  <a:gd name="connsiteY44" fmla="*/ 3600450 h 3829050"/>
                  <a:gd name="connsiteX45" fmla="*/ 4629150 w 5181600"/>
                  <a:gd name="connsiteY45" fmla="*/ 3552825 h 3829050"/>
                  <a:gd name="connsiteX46" fmla="*/ 4686300 w 5181600"/>
                  <a:gd name="connsiteY46" fmla="*/ 3571875 h 3829050"/>
                  <a:gd name="connsiteX47" fmla="*/ 4686300 w 5181600"/>
                  <a:gd name="connsiteY47" fmla="*/ 3505200 h 3829050"/>
                  <a:gd name="connsiteX48" fmla="*/ 4610100 w 5181600"/>
                  <a:gd name="connsiteY48" fmla="*/ 3476625 h 3829050"/>
                  <a:gd name="connsiteX49" fmla="*/ 4543425 w 5181600"/>
                  <a:gd name="connsiteY49" fmla="*/ 3533775 h 3829050"/>
                  <a:gd name="connsiteX50" fmla="*/ 4457700 w 5181600"/>
                  <a:gd name="connsiteY50" fmla="*/ 3476625 h 3829050"/>
                  <a:gd name="connsiteX51" fmla="*/ 4533900 w 5181600"/>
                  <a:gd name="connsiteY51" fmla="*/ 3467100 h 3829050"/>
                  <a:gd name="connsiteX52" fmla="*/ 4543425 w 5181600"/>
                  <a:gd name="connsiteY52" fmla="*/ 3409950 h 3829050"/>
                  <a:gd name="connsiteX53" fmla="*/ 4476750 w 5181600"/>
                  <a:gd name="connsiteY53" fmla="*/ 3352800 h 3829050"/>
                  <a:gd name="connsiteX54" fmla="*/ 4381500 w 5181600"/>
                  <a:gd name="connsiteY54" fmla="*/ 3324225 h 3829050"/>
                  <a:gd name="connsiteX55" fmla="*/ 4305300 w 5181600"/>
                  <a:gd name="connsiteY55" fmla="*/ 3314700 h 3829050"/>
                  <a:gd name="connsiteX56" fmla="*/ 4210050 w 5181600"/>
                  <a:gd name="connsiteY56" fmla="*/ 3286125 h 3829050"/>
                  <a:gd name="connsiteX57" fmla="*/ 4114800 w 5181600"/>
                  <a:gd name="connsiteY57" fmla="*/ 3219450 h 3829050"/>
                  <a:gd name="connsiteX58" fmla="*/ 4048125 w 5181600"/>
                  <a:gd name="connsiteY58" fmla="*/ 3114675 h 3829050"/>
                  <a:gd name="connsiteX59" fmla="*/ 4048125 w 5181600"/>
                  <a:gd name="connsiteY59" fmla="*/ 3000375 h 3829050"/>
                  <a:gd name="connsiteX60" fmla="*/ 4048125 w 5181600"/>
                  <a:gd name="connsiteY60" fmla="*/ 2971800 h 3829050"/>
                  <a:gd name="connsiteX61" fmla="*/ 3962400 w 5181600"/>
                  <a:gd name="connsiteY61" fmla="*/ 2962275 h 3829050"/>
                  <a:gd name="connsiteX62" fmla="*/ 3933825 w 5181600"/>
                  <a:gd name="connsiteY62" fmla="*/ 2943225 h 3829050"/>
                  <a:gd name="connsiteX63" fmla="*/ 4010025 w 5181600"/>
                  <a:gd name="connsiteY63" fmla="*/ 2876550 h 3829050"/>
                  <a:gd name="connsiteX64" fmla="*/ 4086225 w 5181600"/>
                  <a:gd name="connsiteY64" fmla="*/ 2800350 h 3829050"/>
                  <a:gd name="connsiteX65" fmla="*/ 4029075 w 5181600"/>
                  <a:gd name="connsiteY65" fmla="*/ 2781300 h 3829050"/>
                  <a:gd name="connsiteX66" fmla="*/ 3933825 w 5181600"/>
                  <a:gd name="connsiteY66" fmla="*/ 2809875 h 3829050"/>
                  <a:gd name="connsiteX67" fmla="*/ 3933825 w 5181600"/>
                  <a:gd name="connsiteY67" fmla="*/ 2886075 h 3829050"/>
                  <a:gd name="connsiteX68" fmla="*/ 3905250 w 5181600"/>
                  <a:gd name="connsiteY68" fmla="*/ 2914650 h 3829050"/>
                  <a:gd name="connsiteX69" fmla="*/ 3848100 w 5181600"/>
                  <a:gd name="connsiteY69" fmla="*/ 2847975 h 3829050"/>
                  <a:gd name="connsiteX70" fmla="*/ 3848100 w 5181600"/>
                  <a:gd name="connsiteY70" fmla="*/ 2733675 h 3829050"/>
                  <a:gd name="connsiteX71" fmla="*/ 3848100 w 5181600"/>
                  <a:gd name="connsiteY71" fmla="*/ 2695575 h 3829050"/>
                  <a:gd name="connsiteX72" fmla="*/ 3905250 w 5181600"/>
                  <a:gd name="connsiteY72" fmla="*/ 2657475 h 3829050"/>
                  <a:gd name="connsiteX73" fmla="*/ 3905250 w 5181600"/>
                  <a:gd name="connsiteY73" fmla="*/ 2590800 h 3829050"/>
                  <a:gd name="connsiteX74" fmla="*/ 3867150 w 5181600"/>
                  <a:gd name="connsiteY74" fmla="*/ 2571750 h 3829050"/>
                  <a:gd name="connsiteX75" fmla="*/ 3810000 w 5181600"/>
                  <a:gd name="connsiteY75" fmla="*/ 2619375 h 3829050"/>
                  <a:gd name="connsiteX76" fmla="*/ 3752850 w 5181600"/>
                  <a:gd name="connsiteY76" fmla="*/ 2619375 h 3829050"/>
                  <a:gd name="connsiteX77" fmla="*/ 3686175 w 5181600"/>
                  <a:gd name="connsiteY77" fmla="*/ 2571750 h 3829050"/>
                  <a:gd name="connsiteX78" fmla="*/ 3648075 w 5181600"/>
                  <a:gd name="connsiteY78" fmla="*/ 2600325 h 3829050"/>
                  <a:gd name="connsiteX79" fmla="*/ 3705225 w 5181600"/>
                  <a:gd name="connsiteY79" fmla="*/ 2667000 h 3829050"/>
                  <a:gd name="connsiteX80" fmla="*/ 3752850 w 5181600"/>
                  <a:gd name="connsiteY80" fmla="*/ 2724150 h 3829050"/>
                  <a:gd name="connsiteX81" fmla="*/ 3752850 w 5181600"/>
                  <a:gd name="connsiteY81" fmla="*/ 2724150 h 3829050"/>
                  <a:gd name="connsiteX82" fmla="*/ 3648075 w 5181600"/>
                  <a:gd name="connsiteY82" fmla="*/ 2705100 h 3829050"/>
                  <a:gd name="connsiteX83" fmla="*/ 3562350 w 5181600"/>
                  <a:gd name="connsiteY83" fmla="*/ 2628900 h 3829050"/>
                  <a:gd name="connsiteX84" fmla="*/ 3524250 w 5181600"/>
                  <a:gd name="connsiteY84" fmla="*/ 2524125 h 3829050"/>
                  <a:gd name="connsiteX85" fmla="*/ 3505200 w 5181600"/>
                  <a:gd name="connsiteY85" fmla="*/ 2447925 h 3829050"/>
                  <a:gd name="connsiteX86" fmla="*/ 3476625 w 5181600"/>
                  <a:gd name="connsiteY86" fmla="*/ 2381250 h 3829050"/>
                  <a:gd name="connsiteX87" fmla="*/ 3429000 w 5181600"/>
                  <a:gd name="connsiteY87" fmla="*/ 2352675 h 3829050"/>
                  <a:gd name="connsiteX88" fmla="*/ 3429000 w 5181600"/>
                  <a:gd name="connsiteY88" fmla="*/ 2352675 h 3829050"/>
                  <a:gd name="connsiteX89" fmla="*/ 3514725 w 5181600"/>
                  <a:gd name="connsiteY89" fmla="*/ 2324100 h 3829050"/>
                  <a:gd name="connsiteX90" fmla="*/ 3581400 w 5181600"/>
                  <a:gd name="connsiteY90" fmla="*/ 2295525 h 3829050"/>
                  <a:gd name="connsiteX91" fmla="*/ 3552825 w 5181600"/>
                  <a:gd name="connsiteY91" fmla="*/ 2257425 h 3829050"/>
                  <a:gd name="connsiteX92" fmla="*/ 3467100 w 5181600"/>
                  <a:gd name="connsiteY92" fmla="*/ 2247900 h 3829050"/>
                  <a:gd name="connsiteX93" fmla="*/ 3438525 w 5181600"/>
                  <a:gd name="connsiteY93" fmla="*/ 2200275 h 3829050"/>
                  <a:gd name="connsiteX94" fmla="*/ 3524250 w 5181600"/>
                  <a:gd name="connsiteY94" fmla="*/ 2152650 h 3829050"/>
                  <a:gd name="connsiteX95" fmla="*/ 3562350 w 5181600"/>
                  <a:gd name="connsiteY95" fmla="*/ 2095500 h 3829050"/>
                  <a:gd name="connsiteX96" fmla="*/ 3562350 w 5181600"/>
                  <a:gd name="connsiteY96" fmla="*/ 2019300 h 3829050"/>
                  <a:gd name="connsiteX97" fmla="*/ 3533775 w 5181600"/>
                  <a:gd name="connsiteY97" fmla="*/ 1952625 h 3829050"/>
                  <a:gd name="connsiteX98" fmla="*/ 3495675 w 5181600"/>
                  <a:gd name="connsiteY98" fmla="*/ 1905000 h 3829050"/>
                  <a:gd name="connsiteX99" fmla="*/ 3448050 w 5181600"/>
                  <a:gd name="connsiteY99" fmla="*/ 1952625 h 3829050"/>
                  <a:gd name="connsiteX100" fmla="*/ 3343275 w 5181600"/>
                  <a:gd name="connsiteY100" fmla="*/ 1905000 h 3829050"/>
                  <a:gd name="connsiteX101" fmla="*/ 3286125 w 5181600"/>
                  <a:gd name="connsiteY101" fmla="*/ 1905000 h 3829050"/>
                  <a:gd name="connsiteX102" fmla="*/ 3276600 w 5181600"/>
                  <a:gd name="connsiteY102" fmla="*/ 1981200 h 3829050"/>
                  <a:gd name="connsiteX103" fmla="*/ 3324225 w 5181600"/>
                  <a:gd name="connsiteY103" fmla="*/ 2019300 h 3829050"/>
                  <a:gd name="connsiteX104" fmla="*/ 3343275 w 5181600"/>
                  <a:gd name="connsiteY104" fmla="*/ 2095500 h 3829050"/>
                  <a:gd name="connsiteX105" fmla="*/ 3343275 w 5181600"/>
                  <a:gd name="connsiteY105" fmla="*/ 2152650 h 3829050"/>
                  <a:gd name="connsiteX106" fmla="*/ 3267075 w 5181600"/>
                  <a:gd name="connsiteY106" fmla="*/ 2085975 h 3829050"/>
                  <a:gd name="connsiteX107" fmla="*/ 3238500 w 5181600"/>
                  <a:gd name="connsiteY107" fmla="*/ 2019300 h 3829050"/>
                  <a:gd name="connsiteX108" fmla="*/ 3248025 w 5181600"/>
                  <a:gd name="connsiteY108" fmla="*/ 1895475 h 3829050"/>
                  <a:gd name="connsiteX109" fmla="*/ 3267075 w 5181600"/>
                  <a:gd name="connsiteY109" fmla="*/ 1819275 h 3829050"/>
                  <a:gd name="connsiteX110" fmla="*/ 3267075 w 5181600"/>
                  <a:gd name="connsiteY110" fmla="*/ 1819275 h 3829050"/>
                  <a:gd name="connsiteX111" fmla="*/ 3314700 w 5181600"/>
                  <a:gd name="connsiteY111" fmla="*/ 1743075 h 3829050"/>
                  <a:gd name="connsiteX112" fmla="*/ 3295650 w 5181600"/>
                  <a:gd name="connsiteY112" fmla="*/ 1619250 h 3829050"/>
                  <a:gd name="connsiteX113" fmla="*/ 3295650 w 5181600"/>
                  <a:gd name="connsiteY113" fmla="*/ 1457325 h 3829050"/>
                  <a:gd name="connsiteX114" fmla="*/ 3295650 w 5181600"/>
                  <a:gd name="connsiteY114" fmla="*/ 1400175 h 3829050"/>
                  <a:gd name="connsiteX115" fmla="*/ 3267075 w 5181600"/>
                  <a:gd name="connsiteY115" fmla="*/ 1371600 h 3829050"/>
                  <a:gd name="connsiteX116" fmla="*/ 3286125 w 5181600"/>
                  <a:gd name="connsiteY116" fmla="*/ 1314450 h 3829050"/>
                  <a:gd name="connsiteX117" fmla="*/ 3257550 w 5181600"/>
                  <a:gd name="connsiteY117" fmla="*/ 1266825 h 3829050"/>
                  <a:gd name="connsiteX118" fmla="*/ 3228975 w 5181600"/>
                  <a:gd name="connsiteY118" fmla="*/ 1247775 h 3829050"/>
                  <a:gd name="connsiteX119" fmla="*/ 590550 w 5181600"/>
                  <a:gd name="connsiteY119" fmla="*/ 361950 h 3829050"/>
                  <a:gd name="connsiteX120" fmla="*/ 104775 w 5181600"/>
                  <a:gd name="connsiteY120" fmla="*/ 352425 h 3829050"/>
                  <a:gd name="connsiteX121" fmla="*/ 0 w 5181600"/>
                  <a:gd name="connsiteY121" fmla="*/ 180975 h 3829050"/>
                  <a:gd name="connsiteX0" fmla="*/ 28575 w 5210175"/>
                  <a:gd name="connsiteY0" fmla="*/ 180975 h 3829050"/>
                  <a:gd name="connsiteX1" fmla="*/ 1514475 w 5210175"/>
                  <a:gd name="connsiteY1" fmla="*/ 28575 h 3829050"/>
                  <a:gd name="connsiteX2" fmla="*/ 1581150 w 5210175"/>
                  <a:gd name="connsiteY2" fmla="*/ 95250 h 3829050"/>
                  <a:gd name="connsiteX3" fmla="*/ 1581150 w 5210175"/>
                  <a:gd name="connsiteY3" fmla="*/ 161925 h 3829050"/>
                  <a:gd name="connsiteX4" fmla="*/ 1647825 w 5210175"/>
                  <a:gd name="connsiteY4" fmla="*/ 276225 h 3829050"/>
                  <a:gd name="connsiteX5" fmla="*/ 3286125 w 5210175"/>
                  <a:gd name="connsiteY5" fmla="*/ 180975 h 3829050"/>
                  <a:gd name="connsiteX6" fmla="*/ 3371850 w 5210175"/>
                  <a:gd name="connsiteY6" fmla="*/ 314325 h 3829050"/>
                  <a:gd name="connsiteX7" fmla="*/ 3533775 w 5210175"/>
                  <a:gd name="connsiteY7" fmla="*/ 314325 h 3829050"/>
                  <a:gd name="connsiteX8" fmla="*/ 3609975 w 5210175"/>
                  <a:gd name="connsiteY8" fmla="*/ 257175 h 3829050"/>
                  <a:gd name="connsiteX9" fmla="*/ 3600450 w 5210175"/>
                  <a:gd name="connsiteY9" fmla="*/ 114300 h 3829050"/>
                  <a:gd name="connsiteX10" fmla="*/ 3543300 w 5210175"/>
                  <a:gd name="connsiteY10" fmla="*/ 9525 h 3829050"/>
                  <a:gd name="connsiteX11" fmla="*/ 3543300 w 5210175"/>
                  <a:gd name="connsiteY11" fmla="*/ 9525 h 3829050"/>
                  <a:gd name="connsiteX12" fmla="*/ 3619500 w 5210175"/>
                  <a:gd name="connsiteY12" fmla="*/ 0 h 3829050"/>
                  <a:gd name="connsiteX13" fmla="*/ 3771900 w 5210175"/>
                  <a:gd name="connsiteY13" fmla="*/ 0 h 3829050"/>
                  <a:gd name="connsiteX14" fmla="*/ 3800475 w 5210175"/>
                  <a:gd name="connsiteY14" fmla="*/ 38100 h 3829050"/>
                  <a:gd name="connsiteX15" fmla="*/ 3971925 w 5210175"/>
                  <a:gd name="connsiteY15" fmla="*/ 552450 h 3829050"/>
                  <a:gd name="connsiteX16" fmla="*/ 4162425 w 5210175"/>
                  <a:gd name="connsiteY16" fmla="*/ 819150 h 3829050"/>
                  <a:gd name="connsiteX17" fmla="*/ 4371975 w 5210175"/>
                  <a:gd name="connsiteY17" fmla="*/ 1114425 h 3829050"/>
                  <a:gd name="connsiteX18" fmla="*/ 4391025 w 5210175"/>
                  <a:gd name="connsiteY18" fmla="*/ 1219200 h 3829050"/>
                  <a:gd name="connsiteX19" fmla="*/ 4495800 w 5210175"/>
                  <a:gd name="connsiteY19" fmla="*/ 1533525 h 3829050"/>
                  <a:gd name="connsiteX20" fmla="*/ 4781550 w 5210175"/>
                  <a:gd name="connsiteY20" fmla="*/ 1895475 h 3829050"/>
                  <a:gd name="connsiteX21" fmla="*/ 4933950 w 5210175"/>
                  <a:gd name="connsiteY21" fmla="*/ 2190750 h 3829050"/>
                  <a:gd name="connsiteX22" fmla="*/ 4905375 w 5210175"/>
                  <a:gd name="connsiteY22" fmla="*/ 2257425 h 3829050"/>
                  <a:gd name="connsiteX23" fmla="*/ 4991100 w 5210175"/>
                  <a:gd name="connsiteY23" fmla="*/ 2333625 h 3829050"/>
                  <a:gd name="connsiteX24" fmla="*/ 5019675 w 5210175"/>
                  <a:gd name="connsiteY24" fmla="*/ 2362200 h 3829050"/>
                  <a:gd name="connsiteX25" fmla="*/ 5162550 w 5210175"/>
                  <a:gd name="connsiteY25" fmla="*/ 2647950 h 3829050"/>
                  <a:gd name="connsiteX26" fmla="*/ 5181600 w 5210175"/>
                  <a:gd name="connsiteY26" fmla="*/ 2857500 h 3829050"/>
                  <a:gd name="connsiteX27" fmla="*/ 5172075 w 5210175"/>
                  <a:gd name="connsiteY27" fmla="*/ 3000375 h 3829050"/>
                  <a:gd name="connsiteX28" fmla="*/ 5210175 w 5210175"/>
                  <a:gd name="connsiteY28" fmla="*/ 3143250 h 3829050"/>
                  <a:gd name="connsiteX29" fmla="*/ 5172075 w 5210175"/>
                  <a:gd name="connsiteY29" fmla="*/ 3209925 h 3829050"/>
                  <a:gd name="connsiteX30" fmla="*/ 5143500 w 5210175"/>
                  <a:gd name="connsiteY30" fmla="*/ 3324225 h 3829050"/>
                  <a:gd name="connsiteX31" fmla="*/ 5114925 w 5210175"/>
                  <a:gd name="connsiteY31" fmla="*/ 3457575 h 3829050"/>
                  <a:gd name="connsiteX32" fmla="*/ 5124450 w 5210175"/>
                  <a:gd name="connsiteY32" fmla="*/ 3543300 h 3829050"/>
                  <a:gd name="connsiteX33" fmla="*/ 5143500 w 5210175"/>
                  <a:gd name="connsiteY33" fmla="*/ 3590925 h 3829050"/>
                  <a:gd name="connsiteX34" fmla="*/ 5048250 w 5210175"/>
                  <a:gd name="connsiteY34" fmla="*/ 3657600 h 3829050"/>
                  <a:gd name="connsiteX35" fmla="*/ 5019675 w 5210175"/>
                  <a:gd name="connsiteY35" fmla="*/ 3705225 h 3829050"/>
                  <a:gd name="connsiteX36" fmla="*/ 4914900 w 5210175"/>
                  <a:gd name="connsiteY36" fmla="*/ 3733800 h 3829050"/>
                  <a:gd name="connsiteX37" fmla="*/ 4857750 w 5210175"/>
                  <a:gd name="connsiteY37" fmla="*/ 3771900 h 3829050"/>
                  <a:gd name="connsiteX38" fmla="*/ 4733925 w 5210175"/>
                  <a:gd name="connsiteY38" fmla="*/ 3829050 h 3829050"/>
                  <a:gd name="connsiteX39" fmla="*/ 4657725 w 5210175"/>
                  <a:gd name="connsiteY39" fmla="*/ 3762375 h 3829050"/>
                  <a:gd name="connsiteX40" fmla="*/ 4781550 w 5210175"/>
                  <a:gd name="connsiteY40" fmla="*/ 3781425 h 3829050"/>
                  <a:gd name="connsiteX41" fmla="*/ 4829175 w 5210175"/>
                  <a:gd name="connsiteY41" fmla="*/ 3724275 h 3829050"/>
                  <a:gd name="connsiteX42" fmla="*/ 4762500 w 5210175"/>
                  <a:gd name="connsiteY42" fmla="*/ 3657600 h 3829050"/>
                  <a:gd name="connsiteX43" fmla="*/ 4762500 w 5210175"/>
                  <a:gd name="connsiteY43" fmla="*/ 3657600 h 3829050"/>
                  <a:gd name="connsiteX44" fmla="*/ 4600575 w 5210175"/>
                  <a:gd name="connsiteY44" fmla="*/ 3600450 h 3829050"/>
                  <a:gd name="connsiteX45" fmla="*/ 4657725 w 5210175"/>
                  <a:gd name="connsiteY45" fmla="*/ 3552825 h 3829050"/>
                  <a:gd name="connsiteX46" fmla="*/ 4714875 w 5210175"/>
                  <a:gd name="connsiteY46" fmla="*/ 3571875 h 3829050"/>
                  <a:gd name="connsiteX47" fmla="*/ 4714875 w 5210175"/>
                  <a:gd name="connsiteY47" fmla="*/ 3505200 h 3829050"/>
                  <a:gd name="connsiteX48" fmla="*/ 4638675 w 5210175"/>
                  <a:gd name="connsiteY48" fmla="*/ 3476625 h 3829050"/>
                  <a:gd name="connsiteX49" fmla="*/ 4572000 w 5210175"/>
                  <a:gd name="connsiteY49" fmla="*/ 3533775 h 3829050"/>
                  <a:gd name="connsiteX50" fmla="*/ 4486275 w 5210175"/>
                  <a:gd name="connsiteY50" fmla="*/ 3476625 h 3829050"/>
                  <a:gd name="connsiteX51" fmla="*/ 4562475 w 5210175"/>
                  <a:gd name="connsiteY51" fmla="*/ 3467100 h 3829050"/>
                  <a:gd name="connsiteX52" fmla="*/ 4572000 w 5210175"/>
                  <a:gd name="connsiteY52" fmla="*/ 3409950 h 3829050"/>
                  <a:gd name="connsiteX53" fmla="*/ 4505325 w 5210175"/>
                  <a:gd name="connsiteY53" fmla="*/ 3352800 h 3829050"/>
                  <a:gd name="connsiteX54" fmla="*/ 4410075 w 5210175"/>
                  <a:gd name="connsiteY54" fmla="*/ 3324225 h 3829050"/>
                  <a:gd name="connsiteX55" fmla="*/ 4333875 w 5210175"/>
                  <a:gd name="connsiteY55" fmla="*/ 3314700 h 3829050"/>
                  <a:gd name="connsiteX56" fmla="*/ 4238625 w 5210175"/>
                  <a:gd name="connsiteY56" fmla="*/ 3286125 h 3829050"/>
                  <a:gd name="connsiteX57" fmla="*/ 4143375 w 5210175"/>
                  <a:gd name="connsiteY57" fmla="*/ 3219450 h 3829050"/>
                  <a:gd name="connsiteX58" fmla="*/ 4076700 w 5210175"/>
                  <a:gd name="connsiteY58" fmla="*/ 3114675 h 3829050"/>
                  <a:gd name="connsiteX59" fmla="*/ 4076700 w 5210175"/>
                  <a:gd name="connsiteY59" fmla="*/ 3000375 h 3829050"/>
                  <a:gd name="connsiteX60" fmla="*/ 4076700 w 5210175"/>
                  <a:gd name="connsiteY60" fmla="*/ 2971800 h 3829050"/>
                  <a:gd name="connsiteX61" fmla="*/ 3990975 w 5210175"/>
                  <a:gd name="connsiteY61" fmla="*/ 2962275 h 3829050"/>
                  <a:gd name="connsiteX62" fmla="*/ 3962400 w 5210175"/>
                  <a:gd name="connsiteY62" fmla="*/ 2943225 h 3829050"/>
                  <a:gd name="connsiteX63" fmla="*/ 4038600 w 5210175"/>
                  <a:gd name="connsiteY63" fmla="*/ 2876550 h 3829050"/>
                  <a:gd name="connsiteX64" fmla="*/ 4114800 w 5210175"/>
                  <a:gd name="connsiteY64" fmla="*/ 2800350 h 3829050"/>
                  <a:gd name="connsiteX65" fmla="*/ 4057650 w 5210175"/>
                  <a:gd name="connsiteY65" fmla="*/ 2781300 h 3829050"/>
                  <a:gd name="connsiteX66" fmla="*/ 3962400 w 5210175"/>
                  <a:gd name="connsiteY66" fmla="*/ 2809875 h 3829050"/>
                  <a:gd name="connsiteX67" fmla="*/ 3962400 w 5210175"/>
                  <a:gd name="connsiteY67" fmla="*/ 2886075 h 3829050"/>
                  <a:gd name="connsiteX68" fmla="*/ 3933825 w 5210175"/>
                  <a:gd name="connsiteY68" fmla="*/ 2914650 h 3829050"/>
                  <a:gd name="connsiteX69" fmla="*/ 3876675 w 5210175"/>
                  <a:gd name="connsiteY69" fmla="*/ 2847975 h 3829050"/>
                  <a:gd name="connsiteX70" fmla="*/ 3876675 w 5210175"/>
                  <a:gd name="connsiteY70" fmla="*/ 2733675 h 3829050"/>
                  <a:gd name="connsiteX71" fmla="*/ 3876675 w 5210175"/>
                  <a:gd name="connsiteY71" fmla="*/ 2695575 h 3829050"/>
                  <a:gd name="connsiteX72" fmla="*/ 3933825 w 5210175"/>
                  <a:gd name="connsiteY72" fmla="*/ 2657475 h 3829050"/>
                  <a:gd name="connsiteX73" fmla="*/ 3933825 w 5210175"/>
                  <a:gd name="connsiteY73" fmla="*/ 2590800 h 3829050"/>
                  <a:gd name="connsiteX74" fmla="*/ 3895725 w 5210175"/>
                  <a:gd name="connsiteY74" fmla="*/ 2571750 h 3829050"/>
                  <a:gd name="connsiteX75" fmla="*/ 3838575 w 5210175"/>
                  <a:gd name="connsiteY75" fmla="*/ 2619375 h 3829050"/>
                  <a:gd name="connsiteX76" fmla="*/ 3781425 w 5210175"/>
                  <a:gd name="connsiteY76" fmla="*/ 2619375 h 3829050"/>
                  <a:gd name="connsiteX77" fmla="*/ 3714750 w 5210175"/>
                  <a:gd name="connsiteY77" fmla="*/ 2571750 h 3829050"/>
                  <a:gd name="connsiteX78" fmla="*/ 3676650 w 5210175"/>
                  <a:gd name="connsiteY78" fmla="*/ 2600325 h 3829050"/>
                  <a:gd name="connsiteX79" fmla="*/ 3733800 w 5210175"/>
                  <a:gd name="connsiteY79" fmla="*/ 2667000 h 3829050"/>
                  <a:gd name="connsiteX80" fmla="*/ 3781425 w 5210175"/>
                  <a:gd name="connsiteY80" fmla="*/ 2724150 h 3829050"/>
                  <a:gd name="connsiteX81" fmla="*/ 3781425 w 5210175"/>
                  <a:gd name="connsiteY81" fmla="*/ 2724150 h 3829050"/>
                  <a:gd name="connsiteX82" fmla="*/ 3676650 w 5210175"/>
                  <a:gd name="connsiteY82" fmla="*/ 2705100 h 3829050"/>
                  <a:gd name="connsiteX83" fmla="*/ 3590925 w 5210175"/>
                  <a:gd name="connsiteY83" fmla="*/ 2628900 h 3829050"/>
                  <a:gd name="connsiteX84" fmla="*/ 3552825 w 5210175"/>
                  <a:gd name="connsiteY84" fmla="*/ 2524125 h 3829050"/>
                  <a:gd name="connsiteX85" fmla="*/ 3533775 w 5210175"/>
                  <a:gd name="connsiteY85" fmla="*/ 2447925 h 3829050"/>
                  <a:gd name="connsiteX86" fmla="*/ 3505200 w 5210175"/>
                  <a:gd name="connsiteY86" fmla="*/ 2381250 h 3829050"/>
                  <a:gd name="connsiteX87" fmla="*/ 3457575 w 5210175"/>
                  <a:gd name="connsiteY87" fmla="*/ 2352675 h 3829050"/>
                  <a:gd name="connsiteX88" fmla="*/ 3457575 w 5210175"/>
                  <a:gd name="connsiteY88" fmla="*/ 2352675 h 3829050"/>
                  <a:gd name="connsiteX89" fmla="*/ 3543300 w 5210175"/>
                  <a:gd name="connsiteY89" fmla="*/ 2324100 h 3829050"/>
                  <a:gd name="connsiteX90" fmla="*/ 3609975 w 5210175"/>
                  <a:gd name="connsiteY90" fmla="*/ 2295525 h 3829050"/>
                  <a:gd name="connsiteX91" fmla="*/ 3581400 w 5210175"/>
                  <a:gd name="connsiteY91" fmla="*/ 2257425 h 3829050"/>
                  <a:gd name="connsiteX92" fmla="*/ 3495675 w 5210175"/>
                  <a:gd name="connsiteY92" fmla="*/ 2247900 h 3829050"/>
                  <a:gd name="connsiteX93" fmla="*/ 3467100 w 5210175"/>
                  <a:gd name="connsiteY93" fmla="*/ 2200275 h 3829050"/>
                  <a:gd name="connsiteX94" fmla="*/ 3552825 w 5210175"/>
                  <a:gd name="connsiteY94" fmla="*/ 2152650 h 3829050"/>
                  <a:gd name="connsiteX95" fmla="*/ 3590925 w 5210175"/>
                  <a:gd name="connsiteY95" fmla="*/ 2095500 h 3829050"/>
                  <a:gd name="connsiteX96" fmla="*/ 3590925 w 5210175"/>
                  <a:gd name="connsiteY96" fmla="*/ 2019300 h 3829050"/>
                  <a:gd name="connsiteX97" fmla="*/ 3562350 w 5210175"/>
                  <a:gd name="connsiteY97" fmla="*/ 1952625 h 3829050"/>
                  <a:gd name="connsiteX98" fmla="*/ 3524250 w 5210175"/>
                  <a:gd name="connsiteY98" fmla="*/ 1905000 h 3829050"/>
                  <a:gd name="connsiteX99" fmla="*/ 3476625 w 5210175"/>
                  <a:gd name="connsiteY99" fmla="*/ 1952625 h 3829050"/>
                  <a:gd name="connsiteX100" fmla="*/ 3371850 w 5210175"/>
                  <a:gd name="connsiteY100" fmla="*/ 1905000 h 3829050"/>
                  <a:gd name="connsiteX101" fmla="*/ 3314700 w 5210175"/>
                  <a:gd name="connsiteY101" fmla="*/ 1905000 h 3829050"/>
                  <a:gd name="connsiteX102" fmla="*/ 3305175 w 5210175"/>
                  <a:gd name="connsiteY102" fmla="*/ 1981200 h 3829050"/>
                  <a:gd name="connsiteX103" fmla="*/ 3352800 w 5210175"/>
                  <a:gd name="connsiteY103" fmla="*/ 2019300 h 3829050"/>
                  <a:gd name="connsiteX104" fmla="*/ 3371850 w 5210175"/>
                  <a:gd name="connsiteY104" fmla="*/ 2095500 h 3829050"/>
                  <a:gd name="connsiteX105" fmla="*/ 3371850 w 5210175"/>
                  <a:gd name="connsiteY105" fmla="*/ 2152650 h 3829050"/>
                  <a:gd name="connsiteX106" fmla="*/ 3295650 w 5210175"/>
                  <a:gd name="connsiteY106" fmla="*/ 2085975 h 3829050"/>
                  <a:gd name="connsiteX107" fmla="*/ 3267075 w 5210175"/>
                  <a:gd name="connsiteY107" fmla="*/ 2019300 h 3829050"/>
                  <a:gd name="connsiteX108" fmla="*/ 3276600 w 5210175"/>
                  <a:gd name="connsiteY108" fmla="*/ 1895475 h 3829050"/>
                  <a:gd name="connsiteX109" fmla="*/ 3295650 w 5210175"/>
                  <a:gd name="connsiteY109" fmla="*/ 1819275 h 3829050"/>
                  <a:gd name="connsiteX110" fmla="*/ 3295650 w 5210175"/>
                  <a:gd name="connsiteY110" fmla="*/ 1819275 h 3829050"/>
                  <a:gd name="connsiteX111" fmla="*/ 3343275 w 5210175"/>
                  <a:gd name="connsiteY111" fmla="*/ 1743075 h 3829050"/>
                  <a:gd name="connsiteX112" fmla="*/ 3324225 w 5210175"/>
                  <a:gd name="connsiteY112" fmla="*/ 1619250 h 3829050"/>
                  <a:gd name="connsiteX113" fmla="*/ 3324225 w 5210175"/>
                  <a:gd name="connsiteY113" fmla="*/ 1457325 h 3829050"/>
                  <a:gd name="connsiteX114" fmla="*/ 3324225 w 5210175"/>
                  <a:gd name="connsiteY114" fmla="*/ 1400175 h 3829050"/>
                  <a:gd name="connsiteX115" fmla="*/ 3295650 w 5210175"/>
                  <a:gd name="connsiteY115" fmla="*/ 1371600 h 3829050"/>
                  <a:gd name="connsiteX116" fmla="*/ 3314700 w 5210175"/>
                  <a:gd name="connsiteY116" fmla="*/ 1314450 h 3829050"/>
                  <a:gd name="connsiteX117" fmla="*/ 3286125 w 5210175"/>
                  <a:gd name="connsiteY117" fmla="*/ 1266825 h 3829050"/>
                  <a:gd name="connsiteX118" fmla="*/ 3257550 w 5210175"/>
                  <a:gd name="connsiteY118" fmla="*/ 1247775 h 3829050"/>
                  <a:gd name="connsiteX119" fmla="*/ 619125 w 5210175"/>
                  <a:gd name="connsiteY119" fmla="*/ 361950 h 3829050"/>
                  <a:gd name="connsiteX120" fmla="*/ 133350 w 5210175"/>
                  <a:gd name="connsiteY120" fmla="*/ 352425 h 3829050"/>
                  <a:gd name="connsiteX121" fmla="*/ 0 w 5210175"/>
                  <a:gd name="connsiteY121" fmla="*/ 257175 h 3829050"/>
                  <a:gd name="connsiteX122" fmla="*/ 28575 w 5210175"/>
                  <a:gd name="connsiteY122" fmla="*/ 180975 h 3829050"/>
                  <a:gd name="connsiteX0" fmla="*/ 28575 w 5210175"/>
                  <a:gd name="connsiteY0" fmla="*/ 180975 h 3829050"/>
                  <a:gd name="connsiteX1" fmla="*/ 1514475 w 5210175"/>
                  <a:gd name="connsiteY1" fmla="*/ 28575 h 3829050"/>
                  <a:gd name="connsiteX2" fmla="*/ 1581150 w 5210175"/>
                  <a:gd name="connsiteY2" fmla="*/ 95250 h 3829050"/>
                  <a:gd name="connsiteX3" fmla="*/ 1581150 w 5210175"/>
                  <a:gd name="connsiteY3" fmla="*/ 161925 h 3829050"/>
                  <a:gd name="connsiteX4" fmla="*/ 1647825 w 5210175"/>
                  <a:gd name="connsiteY4" fmla="*/ 276225 h 3829050"/>
                  <a:gd name="connsiteX5" fmla="*/ 3286125 w 5210175"/>
                  <a:gd name="connsiteY5" fmla="*/ 180975 h 3829050"/>
                  <a:gd name="connsiteX6" fmla="*/ 3371850 w 5210175"/>
                  <a:gd name="connsiteY6" fmla="*/ 314325 h 3829050"/>
                  <a:gd name="connsiteX7" fmla="*/ 3533775 w 5210175"/>
                  <a:gd name="connsiteY7" fmla="*/ 314325 h 3829050"/>
                  <a:gd name="connsiteX8" fmla="*/ 3609975 w 5210175"/>
                  <a:gd name="connsiteY8" fmla="*/ 257175 h 3829050"/>
                  <a:gd name="connsiteX9" fmla="*/ 3600450 w 5210175"/>
                  <a:gd name="connsiteY9" fmla="*/ 114300 h 3829050"/>
                  <a:gd name="connsiteX10" fmla="*/ 3543300 w 5210175"/>
                  <a:gd name="connsiteY10" fmla="*/ 9525 h 3829050"/>
                  <a:gd name="connsiteX11" fmla="*/ 3543300 w 5210175"/>
                  <a:gd name="connsiteY11" fmla="*/ 9525 h 3829050"/>
                  <a:gd name="connsiteX12" fmla="*/ 3619500 w 5210175"/>
                  <a:gd name="connsiteY12" fmla="*/ 0 h 3829050"/>
                  <a:gd name="connsiteX13" fmla="*/ 3771900 w 5210175"/>
                  <a:gd name="connsiteY13" fmla="*/ 0 h 3829050"/>
                  <a:gd name="connsiteX14" fmla="*/ 3800475 w 5210175"/>
                  <a:gd name="connsiteY14" fmla="*/ 38100 h 3829050"/>
                  <a:gd name="connsiteX15" fmla="*/ 3971925 w 5210175"/>
                  <a:gd name="connsiteY15" fmla="*/ 552450 h 3829050"/>
                  <a:gd name="connsiteX16" fmla="*/ 4162425 w 5210175"/>
                  <a:gd name="connsiteY16" fmla="*/ 819150 h 3829050"/>
                  <a:gd name="connsiteX17" fmla="*/ 4371975 w 5210175"/>
                  <a:gd name="connsiteY17" fmla="*/ 1114425 h 3829050"/>
                  <a:gd name="connsiteX18" fmla="*/ 4391025 w 5210175"/>
                  <a:gd name="connsiteY18" fmla="*/ 1219200 h 3829050"/>
                  <a:gd name="connsiteX19" fmla="*/ 4495800 w 5210175"/>
                  <a:gd name="connsiteY19" fmla="*/ 1533525 h 3829050"/>
                  <a:gd name="connsiteX20" fmla="*/ 4781550 w 5210175"/>
                  <a:gd name="connsiteY20" fmla="*/ 1895475 h 3829050"/>
                  <a:gd name="connsiteX21" fmla="*/ 4933950 w 5210175"/>
                  <a:gd name="connsiteY21" fmla="*/ 2190750 h 3829050"/>
                  <a:gd name="connsiteX22" fmla="*/ 4905375 w 5210175"/>
                  <a:gd name="connsiteY22" fmla="*/ 2257425 h 3829050"/>
                  <a:gd name="connsiteX23" fmla="*/ 4991100 w 5210175"/>
                  <a:gd name="connsiteY23" fmla="*/ 2333625 h 3829050"/>
                  <a:gd name="connsiteX24" fmla="*/ 5019675 w 5210175"/>
                  <a:gd name="connsiteY24" fmla="*/ 2362200 h 3829050"/>
                  <a:gd name="connsiteX25" fmla="*/ 5162550 w 5210175"/>
                  <a:gd name="connsiteY25" fmla="*/ 2647950 h 3829050"/>
                  <a:gd name="connsiteX26" fmla="*/ 5181600 w 5210175"/>
                  <a:gd name="connsiteY26" fmla="*/ 2857500 h 3829050"/>
                  <a:gd name="connsiteX27" fmla="*/ 5172075 w 5210175"/>
                  <a:gd name="connsiteY27" fmla="*/ 3000375 h 3829050"/>
                  <a:gd name="connsiteX28" fmla="*/ 5210175 w 5210175"/>
                  <a:gd name="connsiteY28" fmla="*/ 3143250 h 3829050"/>
                  <a:gd name="connsiteX29" fmla="*/ 5172075 w 5210175"/>
                  <a:gd name="connsiteY29" fmla="*/ 3209925 h 3829050"/>
                  <a:gd name="connsiteX30" fmla="*/ 5143500 w 5210175"/>
                  <a:gd name="connsiteY30" fmla="*/ 3324225 h 3829050"/>
                  <a:gd name="connsiteX31" fmla="*/ 5114925 w 5210175"/>
                  <a:gd name="connsiteY31" fmla="*/ 3457575 h 3829050"/>
                  <a:gd name="connsiteX32" fmla="*/ 5124450 w 5210175"/>
                  <a:gd name="connsiteY32" fmla="*/ 3543300 h 3829050"/>
                  <a:gd name="connsiteX33" fmla="*/ 5143500 w 5210175"/>
                  <a:gd name="connsiteY33" fmla="*/ 3590925 h 3829050"/>
                  <a:gd name="connsiteX34" fmla="*/ 5048250 w 5210175"/>
                  <a:gd name="connsiteY34" fmla="*/ 3657600 h 3829050"/>
                  <a:gd name="connsiteX35" fmla="*/ 5019675 w 5210175"/>
                  <a:gd name="connsiteY35" fmla="*/ 3705225 h 3829050"/>
                  <a:gd name="connsiteX36" fmla="*/ 4914900 w 5210175"/>
                  <a:gd name="connsiteY36" fmla="*/ 3733800 h 3829050"/>
                  <a:gd name="connsiteX37" fmla="*/ 4857750 w 5210175"/>
                  <a:gd name="connsiteY37" fmla="*/ 3771900 h 3829050"/>
                  <a:gd name="connsiteX38" fmla="*/ 4733925 w 5210175"/>
                  <a:gd name="connsiteY38" fmla="*/ 3829050 h 3829050"/>
                  <a:gd name="connsiteX39" fmla="*/ 4657725 w 5210175"/>
                  <a:gd name="connsiteY39" fmla="*/ 3762375 h 3829050"/>
                  <a:gd name="connsiteX40" fmla="*/ 4781550 w 5210175"/>
                  <a:gd name="connsiteY40" fmla="*/ 3781425 h 3829050"/>
                  <a:gd name="connsiteX41" fmla="*/ 4829175 w 5210175"/>
                  <a:gd name="connsiteY41" fmla="*/ 3724275 h 3829050"/>
                  <a:gd name="connsiteX42" fmla="*/ 4762500 w 5210175"/>
                  <a:gd name="connsiteY42" fmla="*/ 3657600 h 3829050"/>
                  <a:gd name="connsiteX43" fmla="*/ 4762500 w 5210175"/>
                  <a:gd name="connsiteY43" fmla="*/ 3657600 h 3829050"/>
                  <a:gd name="connsiteX44" fmla="*/ 4600575 w 5210175"/>
                  <a:gd name="connsiteY44" fmla="*/ 3600450 h 3829050"/>
                  <a:gd name="connsiteX45" fmla="*/ 4657725 w 5210175"/>
                  <a:gd name="connsiteY45" fmla="*/ 3552825 h 3829050"/>
                  <a:gd name="connsiteX46" fmla="*/ 4714875 w 5210175"/>
                  <a:gd name="connsiteY46" fmla="*/ 3571875 h 3829050"/>
                  <a:gd name="connsiteX47" fmla="*/ 4714875 w 5210175"/>
                  <a:gd name="connsiteY47" fmla="*/ 3505200 h 3829050"/>
                  <a:gd name="connsiteX48" fmla="*/ 4638675 w 5210175"/>
                  <a:gd name="connsiteY48" fmla="*/ 3476625 h 3829050"/>
                  <a:gd name="connsiteX49" fmla="*/ 4572000 w 5210175"/>
                  <a:gd name="connsiteY49" fmla="*/ 3533775 h 3829050"/>
                  <a:gd name="connsiteX50" fmla="*/ 4486275 w 5210175"/>
                  <a:gd name="connsiteY50" fmla="*/ 3476625 h 3829050"/>
                  <a:gd name="connsiteX51" fmla="*/ 4562475 w 5210175"/>
                  <a:gd name="connsiteY51" fmla="*/ 3467100 h 3829050"/>
                  <a:gd name="connsiteX52" fmla="*/ 4572000 w 5210175"/>
                  <a:gd name="connsiteY52" fmla="*/ 3409950 h 3829050"/>
                  <a:gd name="connsiteX53" fmla="*/ 4505325 w 5210175"/>
                  <a:gd name="connsiteY53" fmla="*/ 3352800 h 3829050"/>
                  <a:gd name="connsiteX54" fmla="*/ 4410075 w 5210175"/>
                  <a:gd name="connsiteY54" fmla="*/ 3324225 h 3829050"/>
                  <a:gd name="connsiteX55" fmla="*/ 4333875 w 5210175"/>
                  <a:gd name="connsiteY55" fmla="*/ 3314700 h 3829050"/>
                  <a:gd name="connsiteX56" fmla="*/ 4238625 w 5210175"/>
                  <a:gd name="connsiteY56" fmla="*/ 3286125 h 3829050"/>
                  <a:gd name="connsiteX57" fmla="*/ 4143375 w 5210175"/>
                  <a:gd name="connsiteY57" fmla="*/ 3219450 h 3829050"/>
                  <a:gd name="connsiteX58" fmla="*/ 4076700 w 5210175"/>
                  <a:gd name="connsiteY58" fmla="*/ 3114675 h 3829050"/>
                  <a:gd name="connsiteX59" fmla="*/ 4076700 w 5210175"/>
                  <a:gd name="connsiteY59" fmla="*/ 3000375 h 3829050"/>
                  <a:gd name="connsiteX60" fmla="*/ 4076700 w 5210175"/>
                  <a:gd name="connsiteY60" fmla="*/ 2971800 h 3829050"/>
                  <a:gd name="connsiteX61" fmla="*/ 3990975 w 5210175"/>
                  <a:gd name="connsiteY61" fmla="*/ 2962275 h 3829050"/>
                  <a:gd name="connsiteX62" fmla="*/ 3962400 w 5210175"/>
                  <a:gd name="connsiteY62" fmla="*/ 2943225 h 3829050"/>
                  <a:gd name="connsiteX63" fmla="*/ 4038600 w 5210175"/>
                  <a:gd name="connsiteY63" fmla="*/ 2876550 h 3829050"/>
                  <a:gd name="connsiteX64" fmla="*/ 4114800 w 5210175"/>
                  <a:gd name="connsiteY64" fmla="*/ 2800350 h 3829050"/>
                  <a:gd name="connsiteX65" fmla="*/ 4057650 w 5210175"/>
                  <a:gd name="connsiteY65" fmla="*/ 2781300 h 3829050"/>
                  <a:gd name="connsiteX66" fmla="*/ 3962400 w 5210175"/>
                  <a:gd name="connsiteY66" fmla="*/ 2809875 h 3829050"/>
                  <a:gd name="connsiteX67" fmla="*/ 3962400 w 5210175"/>
                  <a:gd name="connsiteY67" fmla="*/ 2886075 h 3829050"/>
                  <a:gd name="connsiteX68" fmla="*/ 3933825 w 5210175"/>
                  <a:gd name="connsiteY68" fmla="*/ 2914650 h 3829050"/>
                  <a:gd name="connsiteX69" fmla="*/ 3876675 w 5210175"/>
                  <a:gd name="connsiteY69" fmla="*/ 2847975 h 3829050"/>
                  <a:gd name="connsiteX70" fmla="*/ 3876675 w 5210175"/>
                  <a:gd name="connsiteY70" fmla="*/ 2733675 h 3829050"/>
                  <a:gd name="connsiteX71" fmla="*/ 3876675 w 5210175"/>
                  <a:gd name="connsiteY71" fmla="*/ 2695575 h 3829050"/>
                  <a:gd name="connsiteX72" fmla="*/ 3933825 w 5210175"/>
                  <a:gd name="connsiteY72" fmla="*/ 2657475 h 3829050"/>
                  <a:gd name="connsiteX73" fmla="*/ 3933825 w 5210175"/>
                  <a:gd name="connsiteY73" fmla="*/ 2590800 h 3829050"/>
                  <a:gd name="connsiteX74" fmla="*/ 3895725 w 5210175"/>
                  <a:gd name="connsiteY74" fmla="*/ 2571750 h 3829050"/>
                  <a:gd name="connsiteX75" fmla="*/ 3838575 w 5210175"/>
                  <a:gd name="connsiteY75" fmla="*/ 2619375 h 3829050"/>
                  <a:gd name="connsiteX76" fmla="*/ 3781425 w 5210175"/>
                  <a:gd name="connsiteY76" fmla="*/ 2619375 h 3829050"/>
                  <a:gd name="connsiteX77" fmla="*/ 3714750 w 5210175"/>
                  <a:gd name="connsiteY77" fmla="*/ 2571750 h 3829050"/>
                  <a:gd name="connsiteX78" fmla="*/ 3676650 w 5210175"/>
                  <a:gd name="connsiteY78" fmla="*/ 2600325 h 3829050"/>
                  <a:gd name="connsiteX79" fmla="*/ 3733800 w 5210175"/>
                  <a:gd name="connsiteY79" fmla="*/ 2667000 h 3829050"/>
                  <a:gd name="connsiteX80" fmla="*/ 3781425 w 5210175"/>
                  <a:gd name="connsiteY80" fmla="*/ 2724150 h 3829050"/>
                  <a:gd name="connsiteX81" fmla="*/ 3781425 w 5210175"/>
                  <a:gd name="connsiteY81" fmla="*/ 2724150 h 3829050"/>
                  <a:gd name="connsiteX82" fmla="*/ 3676650 w 5210175"/>
                  <a:gd name="connsiteY82" fmla="*/ 2705100 h 3829050"/>
                  <a:gd name="connsiteX83" fmla="*/ 3590925 w 5210175"/>
                  <a:gd name="connsiteY83" fmla="*/ 2628900 h 3829050"/>
                  <a:gd name="connsiteX84" fmla="*/ 3552825 w 5210175"/>
                  <a:gd name="connsiteY84" fmla="*/ 2524125 h 3829050"/>
                  <a:gd name="connsiteX85" fmla="*/ 3533775 w 5210175"/>
                  <a:gd name="connsiteY85" fmla="*/ 2447925 h 3829050"/>
                  <a:gd name="connsiteX86" fmla="*/ 3505200 w 5210175"/>
                  <a:gd name="connsiteY86" fmla="*/ 2381250 h 3829050"/>
                  <a:gd name="connsiteX87" fmla="*/ 3457575 w 5210175"/>
                  <a:gd name="connsiteY87" fmla="*/ 2352675 h 3829050"/>
                  <a:gd name="connsiteX88" fmla="*/ 3457575 w 5210175"/>
                  <a:gd name="connsiteY88" fmla="*/ 2352675 h 3829050"/>
                  <a:gd name="connsiteX89" fmla="*/ 3543300 w 5210175"/>
                  <a:gd name="connsiteY89" fmla="*/ 2324100 h 3829050"/>
                  <a:gd name="connsiteX90" fmla="*/ 3609975 w 5210175"/>
                  <a:gd name="connsiteY90" fmla="*/ 2295525 h 3829050"/>
                  <a:gd name="connsiteX91" fmla="*/ 3581400 w 5210175"/>
                  <a:gd name="connsiteY91" fmla="*/ 2257425 h 3829050"/>
                  <a:gd name="connsiteX92" fmla="*/ 3495675 w 5210175"/>
                  <a:gd name="connsiteY92" fmla="*/ 2247900 h 3829050"/>
                  <a:gd name="connsiteX93" fmla="*/ 3467100 w 5210175"/>
                  <a:gd name="connsiteY93" fmla="*/ 2200275 h 3829050"/>
                  <a:gd name="connsiteX94" fmla="*/ 3552825 w 5210175"/>
                  <a:gd name="connsiteY94" fmla="*/ 2152650 h 3829050"/>
                  <a:gd name="connsiteX95" fmla="*/ 3590925 w 5210175"/>
                  <a:gd name="connsiteY95" fmla="*/ 2095500 h 3829050"/>
                  <a:gd name="connsiteX96" fmla="*/ 3590925 w 5210175"/>
                  <a:gd name="connsiteY96" fmla="*/ 2019300 h 3829050"/>
                  <a:gd name="connsiteX97" fmla="*/ 3562350 w 5210175"/>
                  <a:gd name="connsiteY97" fmla="*/ 1952625 h 3829050"/>
                  <a:gd name="connsiteX98" fmla="*/ 3524250 w 5210175"/>
                  <a:gd name="connsiteY98" fmla="*/ 1905000 h 3829050"/>
                  <a:gd name="connsiteX99" fmla="*/ 3476625 w 5210175"/>
                  <a:gd name="connsiteY99" fmla="*/ 1952625 h 3829050"/>
                  <a:gd name="connsiteX100" fmla="*/ 3371850 w 5210175"/>
                  <a:gd name="connsiteY100" fmla="*/ 1905000 h 3829050"/>
                  <a:gd name="connsiteX101" fmla="*/ 3314700 w 5210175"/>
                  <a:gd name="connsiteY101" fmla="*/ 1905000 h 3829050"/>
                  <a:gd name="connsiteX102" fmla="*/ 3305175 w 5210175"/>
                  <a:gd name="connsiteY102" fmla="*/ 1981200 h 3829050"/>
                  <a:gd name="connsiteX103" fmla="*/ 3352800 w 5210175"/>
                  <a:gd name="connsiteY103" fmla="*/ 2019300 h 3829050"/>
                  <a:gd name="connsiteX104" fmla="*/ 3371850 w 5210175"/>
                  <a:gd name="connsiteY104" fmla="*/ 2095500 h 3829050"/>
                  <a:gd name="connsiteX105" fmla="*/ 3371850 w 5210175"/>
                  <a:gd name="connsiteY105" fmla="*/ 2152650 h 3829050"/>
                  <a:gd name="connsiteX106" fmla="*/ 3295650 w 5210175"/>
                  <a:gd name="connsiteY106" fmla="*/ 2085975 h 3829050"/>
                  <a:gd name="connsiteX107" fmla="*/ 3267075 w 5210175"/>
                  <a:gd name="connsiteY107" fmla="*/ 2019300 h 3829050"/>
                  <a:gd name="connsiteX108" fmla="*/ 3276600 w 5210175"/>
                  <a:gd name="connsiteY108" fmla="*/ 1895475 h 3829050"/>
                  <a:gd name="connsiteX109" fmla="*/ 3295650 w 5210175"/>
                  <a:gd name="connsiteY109" fmla="*/ 1819275 h 3829050"/>
                  <a:gd name="connsiteX110" fmla="*/ 3295650 w 5210175"/>
                  <a:gd name="connsiteY110" fmla="*/ 1819275 h 3829050"/>
                  <a:gd name="connsiteX111" fmla="*/ 3343275 w 5210175"/>
                  <a:gd name="connsiteY111" fmla="*/ 1743075 h 3829050"/>
                  <a:gd name="connsiteX112" fmla="*/ 3324225 w 5210175"/>
                  <a:gd name="connsiteY112" fmla="*/ 1619250 h 3829050"/>
                  <a:gd name="connsiteX113" fmla="*/ 3324225 w 5210175"/>
                  <a:gd name="connsiteY113" fmla="*/ 1457325 h 3829050"/>
                  <a:gd name="connsiteX114" fmla="*/ 3324225 w 5210175"/>
                  <a:gd name="connsiteY114" fmla="*/ 1400175 h 3829050"/>
                  <a:gd name="connsiteX115" fmla="*/ 3295650 w 5210175"/>
                  <a:gd name="connsiteY115" fmla="*/ 1371600 h 3829050"/>
                  <a:gd name="connsiteX116" fmla="*/ 3314700 w 5210175"/>
                  <a:gd name="connsiteY116" fmla="*/ 1314450 h 3829050"/>
                  <a:gd name="connsiteX117" fmla="*/ 3286125 w 5210175"/>
                  <a:gd name="connsiteY117" fmla="*/ 1266825 h 3829050"/>
                  <a:gd name="connsiteX118" fmla="*/ 3257550 w 5210175"/>
                  <a:gd name="connsiteY118" fmla="*/ 1247775 h 3829050"/>
                  <a:gd name="connsiteX119" fmla="*/ 619125 w 5210175"/>
                  <a:gd name="connsiteY119" fmla="*/ 361950 h 3829050"/>
                  <a:gd name="connsiteX120" fmla="*/ 133350 w 5210175"/>
                  <a:gd name="connsiteY120" fmla="*/ 352425 h 3829050"/>
                  <a:gd name="connsiteX121" fmla="*/ 66676 w 5210175"/>
                  <a:gd name="connsiteY121" fmla="*/ 304800 h 3829050"/>
                  <a:gd name="connsiteX122" fmla="*/ 0 w 5210175"/>
                  <a:gd name="connsiteY122" fmla="*/ 257175 h 3829050"/>
                  <a:gd name="connsiteX123" fmla="*/ 28575 w 5210175"/>
                  <a:gd name="connsiteY123" fmla="*/ 180975 h 3829050"/>
                  <a:gd name="connsiteX0" fmla="*/ 28575 w 5210175"/>
                  <a:gd name="connsiteY0" fmla="*/ 180975 h 3829050"/>
                  <a:gd name="connsiteX1" fmla="*/ 1514475 w 5210175"/>
                  <a:gd name="connsiteY1" fmla="*/ 28575 h 3829050"/>
                  <a:gd name="connsiteX2" fmla="*/ 1581150 w 5210175"/>
                  <a:gd name="connsiteY2" fmla="*/ 95250 h 3829050"/>
                  <a:gd name="connsiteX3" fmla="*/ 1581150 w 5210175"/>
                  <a:gd name="connsiteY3" fmla="*/ 161925 h 3829050"/>
                  <a:gd name="connsiteX4" fmla="*/ 1647825 w 5210175"/>
                  <a:gd name="connsiteY4" fmla="*/ 276225 h 3829050"/>
                  <a:gd name="connsiteX5" fmla="*/ 3286125 w 5210175"/>
                  <a:gd name="connsiteY5" fmla="*/ 180975 h 3829050"/>
                  <a:gd name="connsiteX6" fmla="*/ 3371850 w 5210175"/>
                  <a:gd name="connsiteY6" fmla="*/ 314325 h 3829050"/>
                  <a:gd name="connsiteX7" fmla="*/ 3533775 w 5210175"/>
                  <a:gd name="connsiteY7" fmla="*/ 314325 h 3829050"/>
                  <a:gd name="connsiteX8" fmla="*/ 3609975 w 5210175"/>
                  <a:gd name="connsiteY8" fmla="*/ 257175 h 3829050"/>
                  <a:gd name="connsiteX9" fmla="*/ 3600450 w 5210175"/>
                  <a:gd name="connsiteY9" fmla="*/ 114300 h 3829050"/>
                  <a:gd name="connsiteX10" fmla="*/ 3543300 w 5210175"/>
                  <a:gd name="connsiteY10" fmla="*/ 9525 h 3829050"/>
                  <a:gd name="connsiteX11" fmla="*/ 3543300 w 5210175"/>
                  <a:gd name="connsiteY11" fmla="*/ 9525 h 3829050"/>
                  <a:gd name="connsiteX12" fmla="*/ 3619500 w 5210175"/>
                  <a:gd name="connsiteY12" fmla="*/ 0 h 3829050"/>
                  <a:gd name="connsiteX13" fmla="*/ 3771900 w 5210175"/>
                  <a:gd name="connsiteY13" fmla="*/ 0 h 3829050"/>
                  <a:gd name="connsiteX14" fmla="*/ 3800475 w 5210175"/>
                  <a:gd name="connsiteY14" fmla="*/ 38100 h 3829050"/>
                  <a:gd name="connsiteX15" fmla="*/ 3971925 w 5210175"/>
                  <a:gd name="connsiteY15" fmla="*/ 552450 h 3829050"/>
                  <a:gd name="connsiteX16" fmla="*/ 4162425 w 5210175"/>
                  <a:gd name="connsiteY16" fmla="*/ 819150 h 3829050"/>
                  <a:gd name="connsiteX17" fmla="*/ 4371975 w 5210175"/>
                  <a:gd name="connsiteY17" fmla="*/ 1114425 h 3829050"/>
                  <a:gd name="connsiteX18" fmla="*/ 4391025 w 5210175"/>
                  <a:gd name="connsiteY18" fmla="*/ 1219200 h 3829050"/>
                  <a:gd name="connsiteX19" fmla="*/ 4495800 w 5210175"/>
                  <a:gd name="connsiteY19" fmla="*/ 1533525 h 3829050"/>
                  <a:gd name="connsiteX20" fmla="*/ 4781550 w 5210175"/>
                  <a:gd name="connsiteY20" fmla="*/ 1895475 h 3829050"/>
                  <a:gd name="connsiteX21" fmla="*/ 4933950 w 5210175"/>
                  <a:gd name="connsiteY21" fmla="*/ 2190750 h 3829050"/>
                  <a:gd name="connsiteX22" fmla="*/ 4905375 w 5210175"/>
                  <a:gd name="connsiteY22" fmla="*/ 2257425 h 3829050"/>
                  <a:gd name="connsiteX23" fmla="*/ 4991100 w 5210175"/>
                  <a:gd name="connsiteY23" fmla="*/ 2333625 h 3829050"/>
                  <a:gd name="connsiteX24" fmla="*/ 5019675 w 5210175"/>
                  <a:gd name="connsiteY24" fmla="*/ 2362200 h 3829050"/>
                  <a:gd name="connsiteX25" fmla="*/ 5162550 w 5210175"/>
                  <a:gd name="connsiteY25" fmla="*/ 2647950 h 3829050"/>
                  <a:gd name="connsiteX26" fmla="*/ 5181600 w 5210175"/>
                  <a:gd name="connsiteY26" fmla="*/ 2857500 h 3829050"/>
                  <a:gd name="connsiteX27" fmla="*/ 5172075 w 5210175"/>
                  <a:gd name="connsiteY27" fmla="*/ 3000375 h 3829050"/>
                  <a:gd name="connsiteX28" fmla="*/ 5210175 w 5210175"/>
                  <a:gd name="connsiteY28" fmla="*/ 3143250 h 3829050"/>
                  <a:gd name="connsiteX29" fmla="*/ 5172075 w 5210175"/>
                  <a:gd name="connsiteY29" fmla="*/ 3209925 h 3829050"/>
                  <a:gd name="connsiteX30" fmla="*/ 5143500 w 5210175"/>
                  <a:gd name="connsiteY30" fmla="*/ 3324225 h 3829050"/>
                  <a:gd name="connsiteX31" fmla="*/ 5114925 w 5210175"/>
                  <a:gd name="connsiteY31" fmla="*/ 3457575 h 3829050"/>
                  <a:gd name="connsiteX32" fmla="*/ 5124450 w 5210175"/>
                  <a:gd name="connsiteY32" fmla="*/ 3543300 h 3829050"/>
                  <a:gd name="connsiteX33" fmla="*/ 5143500 w 5210175"/>
                  <a:gd name="connsiteY33" fmla="*/ 3590925 h 3829050"/>
                  <a:gd name="connsiteX34" fmla="*/ 5048250 w 5210175"/>
                  <a:gd name="connsiteY34" fmla="*/ 3657600 h 3829050"/>
                  <a:gd name="connsiteX35" fmla="*/ 5019675 w 5210175"/>
                  <a:gd name="connsiteY35" fmla="*/ 3705225 h 3829050"/>
                  <a:gd name="connsiteX36" fmla="*/ 4914900 w 5210175"/>
                  <a:gd name="connsiteY36" fmla="*/ 3733800 h 3829050"/>
                  <a:gd name="connsiteX37" fmla="*/ 4857750 w 5210175"/>
                  <a:gd name="connsiteY37" fmla="*/ 3771900 h 3829050"/>
                  <a:gd name="connsiteX38" fmla="*/ 4733925 w 5210175"/>
                  <a:gd name="connsiteY38" fmla="*/ 3829050 h 3829050"/>
                  <a:gd name="connsiteX39" fmla="*/ 4657725 w 5210175"/>
                  <a:gd name="connsiteY39" fmla="*/ 3762375 h 3829050"/>
                  <a:gd name="connsiteX40" fmla="*/ 4781550 w 5210175"/>
                  <a:gd name="connsiteY40" fmla="*/ 3781425 h 3829050"/>
                  <a:gd name="connsiteX41" fmla="*/ 4829175 w 5210175"/>
                  <a:gd name="connsiteY41" fmla="*/ 3724275 h 3829050"/>
                  <a:gd name="connsiteX42" fmla="*/ 4762500 w 5210175"/>
                  <a:gd name="connsiteY42" fmla="*/ 3657600 h 3829050"/>
                  <a:gd name="connsiteX43" fmla="*/ 4762500 w 5210175"/>
                  <a:gd name="connsiteY43" fmla="*/ 3657600 h 3829050"/>
                  <a:gd name="connsiteX44" fmla="*/ 4600575 w 5210175"/>
                  <a:gd name="connsiteY44" fmla="*/ 3600450 h 3829050"/>
                  <a:gd name="connsiteX45" fmla="*/ 4657725 w 5210175"/>
                  <a:gd name="connsiteY45" fmla="*/ 3552825 h 3829050"/>
                  <a:gd name="connsiteX46" fmla="*/ 4714875 w 5210175"/>
                  <a:gd name="connsiteY46" fmla="*/ 3571875 h 3829050"/>
                  <a:gd name="connsiteX47" fmla="*/ 4714875 w 5210175"/>
                  <a:gd name="connsiteY47" fmla="*/ 3505200 h 3829050"/>
                  <a:gd name="connsiteX48" fmla="*/ 4638675 w 5210175"/>
                  <a:gd name="connsiteY48" fmla="*/ 3476625 h 3829050"/>
                  <a:gd name="connsiteX49" fmla="*/ 4572000 w 5210175"/>
                  <a:gd name="connsiteY49" fmla="*/ 3533775 h 3829050"/>
                  <a:gd name="connsiteX50" fmla="*/ 4486275 w 5210175"/>
                  <a:gd name="connsiteY50" fmla="*/ 3476625 h 3829050"/>
                  <a:gd name="connsiteX51" fmla="*/ 4562475 w 5210175"/>
                  <a:gd name="connsiteY51" fmla="*/ 3467100 h 3829050"/>
                  <a:gd name="connsiteX52" fmla="*/ 4572000 w 5210175"/>
                  <a:gd name="connsiteY52" fmla="*/ 3409950 h 3829050"/>
                  <a:gd name="connsiteX53" fmla="*/ 4505325 w 5210175"/>
                  <a:gd name="connsiteY53" fmla="*/ 3352800 h 3829050"/>
                  <a:gd name="connsiteX54" fmla="*/ 4410075 w 5210175"/>
                  <a:gd name="connsiteY54" fmla="*/ 3324225 h 3829050"/>
                  <a:gd name="connsiteX55" fmla="*/ 4333875 w 5210175"/>
                  <a:gd name="connsiteY55" fmla="*/ 3314700 h 3829050"/>
                  <a:gd name="connsiteX56" fmla="*/ 4238625 w 5210175"/>
                  <a:gd name="connsiteY56" fmla="*/ 3286125 h 3829050"/>
                  <a:gd name="connsiteX57" fmla="*/ 4143375 w 5210175"/>
                  <a:gd name="connsiteY57" fmla="*/ 3219450 h 3829050"/>
                  <a:gd name="connsiteX58" fmla="*/ 4076700 w 5210175"/>
                  <a:gd name="connsiteY58" fmla="*/ 3114675 h 3829050"/>
                  <a:gd name="connsiteX59" fmla="*/ 4076700 w 5210175"/>
                  <a:gd name="connsiteY59" fmla="*/ 3000375 h 3829050"/>
                  <a:gd name="connsiteX60" fmla="*/ 4076700 w 5210175"/>
                  <a:gd name="connsiteY60" fmla="*/ 2971800 h 3829050"/>
                  <a:gd name="connsiteX61" fmla="*/ 3990975 w 5210175"/>
                  <a:gd name="connsiteY61" fmla="*/ 2962275 h 3829050"/>
                  <a:gd name="connsiteX62" fmla="*/ 3962400 w 5210175"/>
                  <a:gd name="connsiteY62" fmla="*/ 2943225 h 3829050"/>
                  <a:gd name="connsiteX63" fmla="*/ 4038600 w 5210175"/>
                  <a:gd name="connsiteY63" fmla="*/ 2876550 h 3829050"/>
                  <a:gd name="connsiteX64" fmla="*/ 4114800 w 5210175"/>
                  <a:gd name="connsiteY64" fmla="*/ 2800350 h 3829050"/>
                  <a:gd name="connsiteX65" fmla="*/ 4057650 w 5210175"/>
                  <a:gd name="connsiteY65" fmla="*/ 2781300 h 3829050"/>
                  <a:gd name="connsiteX66" fmla="*/ 3962400 w 5210175"/>
                  <a:gd name="connsiteY66" fmla="*/ 2809875 h 3829050"/>
                  <a:gd name="connsiteX67" fmla="*/ 3962400 w 5210175"/>
                  <a:gd name="connsiteY67" fmla="*/ 2886075 h 3829050"/>
                  <a:gd name="connsiteX68" fmla="*/ 3933825 w 5210175"/>
                  <a:gd name="connsiteY68" fmla="*/ 2914650 h 3829050"/>
                  <a:gd name="connsiteX69" fmla="*/ 3876675 w 5210175"/>
                  <a:gd name="connsiteY69" fmla="*/ 2847975 h 3829050"/>
                  <a:gd name="connsiteX70" fmla="*/ 3876675 w 5210175"/>
                  <a:gd name="connsiteY70" fmla="*/ 2733675 h 3829050"/>
                  <a:gd name="connsiteX71" fmla="*/ 3876675 w 5210175"/>
                  <a:gd name="connsiteY71" fmla="*/ 2695575 h 3829050"/>
                  <a:gd name="connsiteX72" fmla="*/ 3933825 w 5210175"/>
                  <a:gd name="connsiteY72" fmla="*/ 2657475 h 3829050"/>
                  <a:gd name="connsiteX73" fmla="*/ 3933825 w 5210175"/>
                  <a:gd name="connsiteY73" fmla="*/ 2590800 h 3829050"/>
                  <a:gd name="connsiteX74" fmla="*/ 3895725 w 5210175"/>
                  <a:gd name="connsiteY74" fmla="*/ 2571750 h 3829050"/>
                  <a:gd name="connsiteX75" fmla="*/ 3838575 w 5210175"/>
                  <a:gd name="connsiteY75" fmla="*/ 2619375 h 3829050"/>
                  <a:gd name="connsiteX76" fmla="*/ 3781425 w 5210175"/>
                  <a:gd name="connsiteY76" fmla="*/ 2619375 h 3829050"/>
                  <a:gd name="connsiteX77" fmla="*/ 3714750 w 5210175"/>
                  <a:gd name="connsiteY77" fmla="*/ 2571750 h 3829050"/>
                  <a:gd name="connsiteX78" fmla="*/ 3676650 w 5210175"/>
                  <a:gd name="connsiteY78" fmla="*/ 2600325 h 3829050"/>
                  <a:gd name="connsiteX79" fmla="*/ 3733800 w 5210175"/>
                  <a:gd name="connsiteY79" fmla="*/ 2667000 h 3829050"/>
                  <a:gd name="connsiteX80" fmla="*/ 3781425 w 5210175"/>
                  <a:gd name="connsiteY80" fmla="*/ 2724150 h 3829050"/>
                  <a:gd name="connsiteX81" fmla="*/ 3781425 w 5210175"/>
                  <a:gd name="connsiteY81" fmla="*/ 2724150 h 3829050"/>
                  <a:gd name="connsiteX82" fmla="*/ 3676650 w 5210175"/>
                  <a:gd name="connsiteY82" fmla="*/ 2705100 h 3829050"/>
                  <a:gd name="connsiteX83" fmla="*/ 3590925 w 5210175"/>
                  <a:gd name="connsiteY83" fmla="*/ 2628900 h 3829050"/>
                  <a:gd name="connsiteX84" fmla="*/ 3552825 w 5210175"/>
                  <a:gd name="connsiteY84" fmla="*/ 2524125 h 3829050"/>
                  <a:gd name="connsiteX85" fmla="*/ 3533775 w 5210175"/>
                  <a:gd name="connsiteY85" fmla="*/ 2447925 h 3829050"/>
                  <a:gd name="connsiteX86" fmla="*/ 3505200 w 5210175"/>
                  <a:gd name="connsiteY86" fmla="*/ 2381250 h 3829050"/>
                  <a:gd name="connsiteX87" fmla="*/ 3457575 w 5210175"/>
                  <a:gd name="connsiteY87" fmla="*/ 2352675 h 3829050"/>
                  <a:gd name="connsiteX88" fmla="*/ 3457575 w 5210175"/>
                  <a:gd name="connsiteY88" fmla="*/ 2352675 h 3829050"/>
                  <a:gd name="connsiteX89" fmla="*/ 3543300 w 5210175"/>
                  <a:gd name="connsiteY89" fmla="*/ 2324100 h 3829050"/>
                  <a:gd name="connsiteX90" fmla="*/ 3609975 w 5210175"/>
                  <a:gd name="connsiteY90" fmla="*/ 2295525 h 3829050"/>
                  <a:gd name="connsiteX91" fmla="*/ 3581400 w 5210175"/>
                  <a:gd name="connsiteY91" fmla="*/ 2257425 h 3829050"/>
                  <a:gd name="connsiteX92" fmla="*/ 3495675 w 5210175"/>
                  <a:gd name="connsiteY92" fmla="*/ 2247900 h 3829050"/>
                  <a:gd name="connsiteX93" fmla="*/ 3467100 w 5210175"/>
                  <a:gd name="connsiteY93" fmla="*/ 2200275 h 3829050"/>
                  <a:gd name="connsiteX94" fmla="*/ 3552825 w 5210175"/>
                  <a:gd name="connsiteY94" fmla="*/ 2152650 h 3829050"/>
                  <a:gd name="connsiteX95" fmla="*/ 3590925 w 5210175"/>
                  <a:gd name="connsiteY95" fmla="*/ 2095500 h 3829050"/>
                  <a:gd name="connsiteX96" fmla="*/ 3590925 w 5210175"/>
                  <a:gd name="connsiteY96" fmla="*/ 2019300 h 3829050"/>
                  <a:gd name="connsiteX97" fmla="*/ 3562350 w 5210175"/>
                  <a:gd name="connsiteY97" fmla="*/ 1952625 h 3829050"/>
                  <a:gd name="connsiteX98" fmla="*/ 3524250 w 5210175"/>
                  <a:gd name="connsiteY98" fmla="*/ 1905000 h 3829050"/>
                  <a:gd name="connsiteX99" fmla="*/ 3476625 w 5210175"/>
                  <a:gd name="connsiteY99" fmla="*/ 1952625 h 3829050"/>
                  <a:gd name="connsiteX100" fmla="*/ 3371850 w 5210175"/>
                  <a:gd name="connsiteY100" fmla="*/ 1905000 h 3829050"/>
                  <a:gd name="connsiteX101" fmla="*/ 3314700 w 5210175"/>
                  <a:gd name="connsiteY101" fmla="*/ 1905000 h 3829050"/>
                  <a:gd name="connsiteX102" fmla="*/ 3305175 w 5210175"/>
                  <a:gd name="connsiteY102" fmla="*/ 1981200 h 3829050"/>
                  <a:gd name="connsiteX103" fmla="*/ 3352800 w 5210175"/>
                  <a:gd name="connsiteY103" fmla="*/ 2019300 h 3829050"/>
                  <a:gd name="connsiteX104" fmla="*/ 3371850 w 5210175"/>
                  <a:gd name="connsiteY104" fmla="*/ 2095500 h 3829050"/>
                  <a:gd name="connsiteX105" fmla="*/ 3371850 w 5210175"/>
                  <a:gd name="connsiteY105" fmla="*/ 2152650 h 3829050"/>
                  <a:gd name="connsiteX106" fmla="*/ 3295650 w 5210175"/>
                  <a:gd name="connsiteY106" fmla="*/ 2085975 h 3829050"/>
                  <a:gd name="connsiteX107" fmla="*/ 3267075 w 5210175"/>
                  <a:gd name="connsiteY107" fmla="*/ 2019300 h 3829050"/>
                  <a:gd name="connsiteX108" fmla="*/ 3276600 w 5210175"/>
                  <a:gd name="connsiteY108" fmla="*/ 1895475 h 3829050"/>
                  <a:gd name="connsiteX109" fmla="*/ 3295650 w 5210175"/>
                  <a:gd name="connsiteY109" fmla="*/ 1819275 h 3829050"/>
                  <a:gd name="connsiteX110" fmla="*/ 3295650 w 5210175"/>
                  <a:gd name="connsiteY110" fmla="*/ 1819275 h 3829050"/>
                  <a:gd name="connsiteX111" fmla="*/ 3343275 w 5210175"/>
                  <a:gd name="connsiteY111" fmla="*/ 1743075 h 3829050"/>
                  <a:gd name="connsiteX112" fmla="*/ 3324225 w 5210175"/>
                  <a:gd name="connsiteY112" fmla="*/ 1619250 h 3829050"/>
                  <a:gd name="connsiteX113" fmla="*/ 3324225 w 5210175"/>
                  <a:gd name="connsiteY113" fmla="*/ 1457325 h 3829050"/>
                  <a:gd name="connsiteX114" fmla="*/ 3324225 w 5210175"/>
                  <a:gd name="connsiteY114" fmla="*/ 1400175 h 3829050"/>
                  <a:gd name="connsiteX115" fmla="*/ 3295650 w 5210175"/>
                  <a:gd name="connsiteY115" fmla="*/ 1371600 h 3829050"/>
                  <a:gd name="connsiteX116" fmla="*/ 3314700 w 5210175"/>
                  <a:gd name="connsiteY116" fmla="*/ 1314450 h 3829050"/>
                  <a:gd name="connsiteX117" fmla="*/ 3286125 w 5210175"/>
                  <a:gd name="connsiteY117" fmla="*/ 1266825 h 3829050"/>
                  <a:gd name="connsiteX118" fmla="*/ 3257550 w 5210175"/>
                  <a:gd name="connsiteY118" fmla="*/ 1247775 h 3829050"/>
                  <a:gd name="connsiteX119" fmla="*/ 619125 w 5210175"/>
                  <a:gd name="connsiteY119" fmla="*/ 361950 h 3829050"/>
                  <a:gd name="connsiteX120" fmla="*/ 190501 w 5210175"/>
                  <a:gd name="connsiteY120" fmla="*/ 419100 h 3829050"/>
                  <a:gd name="connsiteX121" fmla="*/ 133350 w 5210175"/>
                  <a:gd name="connsiteY121" fmla="*/ 352425 h 3829050"/>
                  <a:gd name="connsiteX122" fmla="*/ 66676 w 5210175"/>
                  <a:gd name="connsiteY122" fmla="*/ 304800 h 3829050"/>
                  <a:gd name="connsiteX123" fmla="*/ 0 w 5210175"/>
                  <a:gd name="connsiteY123" fmla="*/ 257175 h 3829050"/>
                  <a:gd name="connsiteX124" fmla="*/ 28575 w 5210175"/>
                  <a:gd name="connsiteY124" fmla="*/ 180975 h 3829050"/>
                  <a:gd name="connsiteX0" fmla="*/ 28575 w 5210175"/>
                  <a:gd name="connsiteY0" fmla="*/ 180975 h 3829050"/>
                  <a:gd name="connsiteX1" fmla="*/ 1514475 w 5210175"/>
                  <a:gd name="connsiteY1" fmla="*/ 28575 h 3829050"/>
                  <a:gd name="connsiteX2" fmla="*/ 1581150 w 5210175"/>
                  <a:gd name="connsiteY2" fmla="*/ 95250 h 3829050"/>
                  <a:gd name="connsiteX3" fmla="*/ 1581150 w 5210175"/>
                  <a:gd name="connsiteY3" fmla="*/ 161925 h 3829050"/>
                  <a:gd name="connsiteX4" fmla="*/ 1647825 w 5210175"/>
                  <a:gd name="connsiteY4" fmla="*/ 276225 h 3829050"/>
                  <a:gd name="connsiteX5" fmla="*/ 3286125 w 5210175"/>
                  <a:gd name="connsiteY5" fmla="*/ 180975 h 3829050"/>
                  <a:gd name="connsiteX6" fmla="*/ 3371850 w 5210175"/>
                  <a:gd name="connsiteY6" fmla="*/ 314325 h 3829050"/>
                  <a:gd name="connsiteX7" fmla="*/ 3533775 w 5210175"/>
                  <a:gd name="connsiteY7" fmla="*/ 314325 h 3829050"/>
                  <a:gd name="connsiteX8" fmla="*/ 3609975 w 5210175"/>
                  <a:gd name="connsiteY8" fmla="*/ 257175 h 3829050"/>
                  <a:gd name="connsiteX9" fmla="*/ 3600450 w 5210175"/>
                  <a:gd name="connsiteY9" fmla="*/ 114300 h 3829050"/>
                  <a:gd name="connsiteX10" fmla="*/ 3543300 w 5210175"/>
                  <a:gd name="connsiteY10" fmla="*/ 9525 h 3829050"/>
                  <a:gd name="connsiteX11" fmla="*/ 3543300 w 5210175"/>
                  <a:gd name="connsiteY11" fmla="*/ 9525 h 3829050"/>
                  <a:gd name="connsiteX12" fmla="*/ 3619500 w 5210175"/>
                  <a:gd name="connsiteY12" fmla="*/ 0 h 3829050"/>
                  <a:gd name="connsiteX13" fmla="*/ 3771900 w 5210175"/>
                  <a:gd name="connsiteY13" fmla="*/ 0 h 3829050"/>
                  <a:gd name="connsiteX14" fmla="*/ 3800475 w 5210175"/>
                  <a:gd name="connsiteY14" fmla="*/ 38100 h 3829050"/>
                  <a:gd name="connsiteX15" fmla="*/ 3971925 w 5210175"/>
                  <a:gd name="connsiteY15" fmla="*/ 552450 h 3829050"/>
                  <a:gd name="connsiteX16" fmla="*/ 4162425 w 5210175"/>
                  <a:gd name="connsiteY16" fmla="*/ 819150 h 3829050"/>
                  <a:gd name="connsiteX17" fmla="*/ 4371975 w 5210175"/>
                  <a:gd name="connsiteY17" fmla="*/ 1114425 h 3829050"/>
                  <a:gd name="connsiteX18" fmla="*/ 4391025 w 5210175"/>
                  <a:gd name="connsiteY18" fmla="*/ 1219200 h 3829050"/>
                  <a:gd name="connsiteX19" fmla="*/ 4495800 w 5210175"/>
                  <a:gd name="connsiteY19" fmla="*/ 1533525 h 3829050"/>
                  <a:gd name="connsiteX20" fmla="*/ 4781550 w 5210175"/>
                  <a:gd name="connsiteY20" fmla="*/ 1895475 h 3829050"/>
                  <a:gd name="connsiteX21" fmla="*/ 4933950 w 5210175"/>
                  <a:gd name="connsiteY21" fmla="*/ 2190750 h 3829050"/>
                  <a:gd name="connsiteX22" fmla="*/ 4905375 w 5210175"/>
                  <a:gd name="connsiteY22" fmla="*/ 2257425 h 3829050"/>
                  <a:gd name="connsiteX23" fmla="*/ 4991100 w 5210175"/>
                  <a:gd name="connsiteY23" fmla="*/ 2333625 h 3829050"/>
                  <a:gd name="connsiteX24" fmla="*/ 5019675 w 5210175"/>
                  <a:gd name="connsiteY24" fmla="*/ 2362200 h 3829050"/>
                  <a:gd name="connsiteX25" fmla="*/ 5162550 w 5210175"/>
                  <a:gd name="connsiteY25" fmla="*/ 2647950 h 3829050"/>
                  <a:gd name="connsiteX26" fmla="*/ 5181600 w 5210175"/>
                  <a:gd name="connsiteY26" fmla="*/ 2857500 h 3829050"/>
                  <a:gd name="connsiteX27" fmla="*/ 5172075 w 5210175"/>
                  <a:gd name="connsiteY27" fmla="*/ 3000375 h 3829050"/>
                  <a:gd name="connsiteX28" fmla="*/ 5210175 w 5210175"/>
                  <a:gd name="connsiteY28" fmla="*/ 3143250 h 3829050"/>
                  <a:gd name="connsiteX29" fmla="*/ 5172075 w 5210175"/>
                  <a:gd name="connsiteY29" fmla="*/ 3209925 h 3829050"/>
                  <a:gd name="connsiteX30" fmla="*/ 5143500 w 5210175"/>
                  <a:gd name="connsiteY30" fmla="*/ 3324225 h 3829050"/>
                  <a:gd name="connsiteX31" fmla="*/ 5114925 w 5210175"/>
                  <a:gd name="connsiteY31" fmla="*/ 3457575 h 3829050"/>
                  <a:gd name="connsiteX32" fmla="*/ 5124450 w 5210175"/>
                  <a:gd name="connsiteY32" fmla="*/ 3543300 h 3829050"/>
                  <a:gd name="connsiteX33" fmla="*/ 5143500 w 5210175"/>
                  <a:gd name="connsiteY33" fmla="*/ 3590925 h 3829050"/>
                  <a:gd name="connsiteX34" fmla="*/ 5048250 w 5210175"/>
                  <a:gd name="connsiteY34" fmla="*/ 3657600 h 3829050"/>
                  <a:gd name="connsiteX35" fmla="*/ 5019675 w 5210175"/>
                  <a:gd name="connsiteY35" fmla="*/ 3705225 h 3829050"/>
                  <a:gd name="connsiteX36" fmla="*/ 4914900 w 5210175"/>
                  <a:gd name="connsiteY36" fmla="*/ 3733800 h 3829050"/>
                  <a:gd name="connsiteX37" fmla="*/ 4857750 w 5210175"/>
                  <a:gd name="connsiteY37" fmla="*/ 3771900 h 3829050"/>
                  <a:gd name="connsiteX38" fmla="*/ 4733925 w 5210175"/>
                  <a:gd name="connsiteY38" fmla="*/ 3829050 h 3829050"/>
                  <a:gd name="connsiteX39" fmla="*/ 4657725 w 5210175"/>
                  <a:gd name="connsiteY39" fmla="*/ 3762375 h 3829050"/>
                  <a:gd name="connsiteX40" fmla="*/ 4781550 w 5210175"/>
                  <a:gd name="connsiteY40" fmla="*/ 3781425 h 3829050"/>
                  <a:gd name="connsiteX41" fmla="*/ 4829175 w 5210175"/>
                  <a:gd name="connsiteY41" fmla="*/ 3724275 h 3829050"/>
                  <a:gd name="connsiteX42" fmla="*/ 4762500 w 5210175"/>
                  <a:gd name="connsiteY42" fmla="*/ 3657600 h 3829050"/>
                  <a:gd name="connsiteX43" fmla="*/ 4762500 w 5210175"/>
                  <a:gd name="connsiteY43" fmla="*/ 3657600 h 3829050"/>
                  <a:gd name="connsiteX44" fmla="*/ 4600575 w 5210175"/>
                  <a:gd name="connsiteY44" fmla="*/ 3600450 h 3829050"/>
                  <a:gd name="connsiteX45" fmla="*/ 4657725 w 5210175"/>
                  <a:gd name="connsiteY45" fmla="*/ 3552825 h 3829050"/>
                  <a:gd name="connsiteX46" fmla="*/ 4714875 w 5210175"/>
                  <a:gd name="connsiteY46" fmla="*/ 3571875 h 3829050"/>
                  <a:gd name="connsiteX47" fmla="*/ 4714875 w 5210175"/>
                  <a:gd name="connsiteY47" fmla="*/ 3505200 h 3829050"/>
                  <a:gd name="connsiteX48" fmla="*/ 4638675 w 5210175"/>
                  <a:gd name="connsiteY48" fmla="*/ 3476625 h 3829050"/>
                  <a:gd name="connsiteX49" fmla="*/ 4572000 w 5210175"/>
                  <a:gd name="connsiteY49" fmla="*/ 3533775 h 3829050"/>
                  <a:gd name="connsiteX50" fmla="*/ 4486275 w 5210175"/>
                  <a:gd name="connsiteY50" fmla="*/ 3476625 h 3829050"/>
                  <a:gd name="connsiteX51" fmla="*/ 4562475 w 5210175"/>
                  <a:gd name="connsiteY51" fmla="*/ 3467100 h 3829050"/>
                  <a:gd name="connsiteX52" fmla="*/ 4572000 w 5210175"/>
                  <a:gd name="connsiteY52" fmla="*/ 3409950 h 3829050"/>
                  <a:gd name="connsiteX53" fmla="*/ 4505325 w 5210175"/>
                  <a:gd name="connsiteY53" fmla="*/ 3352800 h 3829050"/>
                  <a:gd name="connsiteX54" fmla="*/ 4410075 w 5210175"/>
                  <a:gd name="connsiteY54" fmla="*/ 3324225 h 3829050"/>
                  <a:gd name="connsiteX55" fmla="*/ 4333875 w 5210175"/>
                  <a:gd name="connsiteY55" fmla="*/ 3314700 h 3829050"/>
                  <a:gd name="connsiteX56" fmla="*/ 4238625 w 5210175"/>
                  <a:gd name="connsiteY56" fmla="*/ 3286125 h 3829050"/>
                  <a:gd name="connsiteX57" fmla="*/ 4143375 w 5210175"/>
                  <a:gd name="connsiteY57" fmla="*/ 3219450 h 3829050"/>
                  <a:gd name="connsiteX58" fmla="*/ 4076700 w 5210175"/>
                  <a:gd name="connsiteY58" fmla="*/ 3114675 h 3829050"/>
                  <a:gd name="connsiteX59" fmla="*/ 4076700 w 5210175"/>
                  <a:gd name="connsiteY59" fmla="*/ 3000375 h 3829050"/>
                  <a:gd name="connsiteX60" fmla="*/ 4076700 w 5210175"/>
                  <a:gd name="connsiteY60" fmla="*/ 2971800 h 3829050"/>
                  <a:gd name="connsiteX61" fmla="*/ 3990975 w 5210175"/>
                  <a:gd name="connsiteY61" fmla="*/ 2962275 h 3829050"/>
                  <a:gd name="connsiteX62" fmla="*/ 3962400 w 5210175"/>
                  <a:gd name="connsiteY62" fmla="*/ 2943225 h 3829050"/>
                  <a:gd name="connsiteX63" fmla="*/ 4038600 w 5210175"/>
                  <a:gd name="connsiteY63" fmla="*/ 2876550 h 3829050"/>
                  <a:gd name="connsiteX64" fmla="*/ 4114800 w 5210175"/>
                  <a:gd name="connsiteY64" fmla="*/ 2800350 h 3829050"/>
                  <a:gd name="connsiteX65" fmla="*/ 4057650 w 5210175"/>
                  <a:gd name="connsiteY65" fmla="*/ 2781300 h 3829050"/>
                  <a:gd name="connsiteX66" fmla="*/ 3962400 w 5210175"/>
                  <a:gd name="connsiteY66" fmla="*/ 2809875 h 3829050"/>
                  <a:gd name="connsiteX67" fmla="*/ 3962400 w 5210175"/>
                  <a:gd name="connsiteY67" fmla="*/ 2886075 h 3829050"/>
                  <a:gd name="connsiteX68" fmla="*/ 3933825 w 5210175"/>
                  <a:gd name="connsiteY68" fmla="*/ 2914650 h 3829050"/>
                  <a:gd name="connsiteX69" fmla="*/ 3876675 w 5210175"/>
                  <a:gd name="connsiteY69" fmla="*/ 2847975 h 3829050"/>
                  <a:gd name="connsiteX70" fmla="*/ 3876675 w 5210175"/>
                  <a:gd name="connsiteY70" fmla="*/ 2733675 h 3829050"/>
                  <a:gd name="connsiteX71" fmla="*/ 3876675 w 5210175"/>
                  <a:gd name="connsiteY71" fmla="*/ 2695575 h 3829050"/>
                  <a:gd name="connsiteX72" fmla="*/ 3933825 w 5210175"/>
                  <a:gd name="connsiteY72" fmla="*/ 2657475 h 3829050"/>
                  <a:gd name="connsiteX73" fmla="*/ 3933825 w 5210175"/>
                  <a:gd name="connsiteY73" fmla="*/ 2590800 h 3829050"/>
                  <a:gd name="connsiteX74" fmla="*/ 3895725 w 5210175"/>
                  <a:gd name="connsiteY74" fmla="*/ 2571750 h 3829050"/>
                  <a:gd name="connsiteX75" fmla="*/ 3838575 w 5210175"/>
                  <a:gd name="connsiteY75" fmla="*/ 2619375 h 3829050"/>
                  <a:gd name="connsiteX76" fmla="*/ 3781425 w 5210175"/>
                  <a:gd name="connsiteY76" fmla="*/ 2619375 h 3829050"/>
                  <a:gd name="connsiteX77" fmla="*/ 3714750 w 5210175"/>
                  <a:gd name="connsiteY77" fmla="*/ 2571750 h 3829050"/>
                  <a:gd name="connsiteX78" fmla="*/ 3676650 w 5210175"/>
                  <a:gd name="connsiteY78" fmla="*/ 2600325 h 3829050"/>
                  <a:gd name="connsiteX79" fmla="*/ 3733800 w 5210175"/>
                  <a:gd name="connsiteY79" fmla="*/ 2667000 h 3829050"/>
                  <a:gd name="connsiteX80" fmla="*/ 3781425 w 5210175"/>
                  <a:gd name="connsiteY80" fmla="*/ 2724150 h 3829050"/>
                  <a:gd name="connsiteX81" fmla="*/ 3781425 w 5210175"/>
                  <a:gd name="connsiteY81" fmla="*/ 2724150 h 3829050"/>
                  <a:gd name="connsiteX82" fmla="*/ 3676650 w 5210175"/>
                  <a:gd name="connsiteY82" fmla="*/ 2705100 h 3829050"/>
                  <a:gd name="connsiteX83" fmla="*/ 3590925 w 5210175"/>
                  <a:gd name="connsiteY83" fmla="*/ 2628900 h 3829050"/>
                  <a:gd name="connsiteX84" fmla="*/ 3552825 w 5210175"/>
                  <a:gd name="connsiteY84" fmla="*/ 2524125 h 3829050"/>
                  <a:gd name="connsiteX85" fmla="*/ 3533775 w 5210175"/>
                  <a:gd name="connsiteY85" fmla="*/ 2447925 h 3829050"/>
                  <a:gd name="connsiteX86" fmla="*/ 3505200 w 5210175"/>
                  <a:gd name="connsiteY86" fmla="*/ 2381250 h 3829050"/>
                  <a:gd name="connsiteX87" fmla="*/ 3457575 w 5210175"/>
                  <a:gd name="connsiteY87" fmla="*/ 2352675 h 3829050"/>
                  <a:gd name="connsiteX88" fmla="*/ 3457575 w 5210175"/>
                  <a:gd name="connsiteY88" fmla="*/ 2352675 h 3829050"/>
                  <a:gd name="connsiteX89" fmla="*/ 3543300 w 5210175"/>
                  <a:gd name="connsiteY89" fmla="*/ 2324100 h 3829050"/>
                  <a:gd name="connsiteX90" fmla="*/ 3609975 w 5210175"/>
                  <a:gd name="connsiteY90" fmla="*/ 2295525 h 3829050"/>
                  <a:gd name="connsiteX91" fmla="*/ 3581400 w 5210175"/>
                  <a:gd name="connsiteY91" fmla="*/ 2257425 h 3829050"/>
                  <a:gd name="connsiteX92" fmla="*/ 3495675 w 5210175"/>
                  <a:gd name="connsiteY92" fmla="*/ 2247900 h 3829050"/>
                  <a:gd name="connsiteX93" fmla="*/ 3467100 w 5210175"/>
                  <a:gd name="connsiteY93" fmla="*/ 2200275 h 3829050"/>
                  <a:gd name="connsiteX94" fmla="*/ 3552825 w 5210175"/>
                  <a:gd name="connsiteY94" fmla="*/ 2152650 h 3829050"/>
                  <a:gd name="connsiteX95" fmla="*/ 3590925 w 5210175"/>
                  <a:gd name="connsiteY95" fmla="*/ 2095500 h 3829050"/>
                  <a:gd name="connsiteX96" fmla="*/ 3590925 w 5210175"/>
                  <a:gd name="connsiteY96" fmla="*/ 2019300 h 3829050"/>
                  <a:gd name="connsiteX97" fmla="*/ 3562350 w 5210175"/>
                  <a:gd name="connsiteY97" fmla="*/ 1952625 h 3829050"/>
                  <a:gd name="connsiteX98" fmla="*/ 3524250 w 5210175"/>
                  <a:gd name="connsiteY98" fmla="*/ 1905000 h 3829050"/>
                  <a:gd name="connsiteX99" fmla="*/ 3476625 w 5210175"/>
                  <a:gd name="connsiteY99" fmla="*/ 1952625 h 3829050"/>
                  <a:gd name="connsiteX100" fmla="*/ 3371850 w 5210175"/>
                  <a:gd name="connsiteY100" fmla="*/ 1905000 h 3829050"/>
                  <a:gd name="connsiteX101" fmla="*/ 3314700 w 5210175"/>
                  <a:gd name="connsiteY101" fmla="*/ 1905000 h 3829050"/>
                  <a:gd name="connsiteX102" fmla="*/ 3305175 w 5210175"/>
                  <a:gd name="connsiteY102" fmla="*/ 1981200 h 3829050"/>
                  <a:gd name="connsiteX103" fmla="*/ 3352800 w 5210175"/>
                  <a:gd name="connsiteY103" fmla="*/ 2019300 h 3829050"/>
                  <a:gd name="connsiteX104" fmla="*/ 3371850 w 5210175"/>
                  <a:gd name="connsiteY104" fmla="*/ 2095500 h 3829050"/>
                  <a:gd name="connsiteX105" fmla="*/ 3371850 w 5210175"/>
                  <a:gd name="connsiteY105" fmla="*/ 2152650 h 3829050"/>
                  <a:gd name="connsiteX106" fmla="*/ 3295650 w 5210175"/>
                  <a:gd name="connsiteY106" fmla="*/ 2085975 h 3829050"/>
                  <a:gd name="connsiteX107" fmla="*/ 3267075 w 5210175"/>
                  <a:gd name="connsiteY107" fmla="*/ 2019300 h 3829050"/>
                  <a:gd name="connsiteX108" fmla="*/ 3276600 w 5210175"/>
                  <a:gd name="connsiteY108" fmla="*/ 1895475 h 3829050"/>
                  <a:gd name="connsiteX109" fmla="*/ 3295650 w 5210175"/>
                  <a:gd name="connsiteY109" fmla="*/ 1819275 h 3829050"/>
                  <a:gd name="connsiteX110" fmla="*/ 3295650 w 5210175"/>
                  <a:gd name="connsiteY110" fmla="*/ 1819275 h 3829050"/>
                  <a:gd name="connsiteX111" fmla="*/ 3343275 w 5210175"/>
                  <a:gd name="connsiteY111" fmla="*/ 1743075 h 3829050"/>
                  <a:gd name="connsiteX112" fmla="*/ 3324225 w 5210175"/>
                  <a:gd name="connsiteY112" fmla="*/ 1619250 h 3829050"/>
                  <a:gd name="connsiteX113" fmla="*/ 3324225 w 5210175"/>
                  <a:gd name="connsiteY113" fmla="*/ 1457325 h 3829050"/>
                  <a:gd name="connsiteX114" fmla="*/ 3324225 w 5210175"/>
                  <a:gd name="connsiteY114" fmla="*/ 1400175 h 3829050"/>
                  <a:gd name="connsiteX115" fmla="*/ 3295650 w 5210175"/>
                  <a:gd name="connsiteY115" fmla="*/ 1371600 h 3829050"/>
                  <a:gd name="connsiteX116" fmla="*/ 3314700 w 5210175"/>
                  <a:gd name="connsiteY116" fmla="*/ 1314450 h 3829050"/>
                  <a:gd name="connsiteX117" fmla="*/ 3286125 w 5210175"/>
                  <a:gd name="connsiteY117" fmla="*/ 1266825 h 3829050"/>
                  <a:gd name="connsiteX118" fmla="*/ 3257550 w 5210175"/>
                  <a:gd name="connsiteY118" fmla="*/ 1247775 h 3829050"/>
                  <a:gd name="connsiteX119" fmla="*/ 619125 w 5210175"/>
                  <a:gd name="connsiteY119" fmla="*/ 361950 h 3829050"/>
                  <a:gd name="connsiteX120" fmla="*/ 371476 w 5210175"/>
                  <a:gd name="connsiteY120" fmla="*/ 447675 h 3829050"/>
                  <a:gd name="connsiteX121" fmla="*/ 190501 w 5210175"/>
                  <a:gd name="connsiteY121" fmla="*/ 419100 h 3829050"/>
                  <a:gd name="connsiteX122" fmla="*/ 133350 w 5210175"/>
                  <a:gd name="connsiteY122" fmla="*/ 352425 h 3829050"/>
                  <a:gd name="connsiteX123" fmla="*/ 66676 w 5210175"/>
                  <a:gd name="connsiteY123" fmla="*/ 304800 h 3829050"/>
                  <a:gd name="connsiteX124" fmla="*/ 0 w 5210175"/>
                  <a:gd name="connsiteY124" fmla="*/ 257175 h 3829050"/>
                  <a:gd name="connsiteX125" fmla="*/ 28575 w 5210175"/>
                  <a:gd name="connsiteY125" fmla="*/ 180975 h 3829050"/>
                  <a:gd name="connsiteX0" fmla="*/ 28575 w 5210175"/>
                  <a:gd name="connsiteY0" fmla="*/ 180975 h 3829050"/>
                  <a:gd name="connsiteX1" fmla="*/ 1514475 w 5210175"/>
                  <a:gd name="connsiteY1" fmla="*/ 28575 h 3829050"/>
                  <a:gd name="connsiteX2" fmla="*/ 1581150 w 5210175"/>
                  <a:gd name="connsiteY2" fmla="*/ 95250 h 3829050"/>
                  <a:gd name="connsiteX3" fmla="*/ 1581150 w 5210175"/>
                  <a:gd name="connsiteY3" fmla="*/ 161925 h 3829050"/>
                  <a:gd name="connsiteX4" fmla="*/ 1647825 w 5210175"/>
                  <a:gd name="connsiteY4" fmla="*/ 276225 h 3829050"/>
                  <a:gd name="connsiteX5" fmla="*/ 3286125 w 5210175"/>
                  <a:gd name="connsiteY5" fmla="*/ 180975 h 3829050"/>
                  <a:gd name="connsiteX6" fmla="*/ 3371850 w 5210175"/>
                  <a:gd name="connsiteY6" fmla="*/ 314325 h 3829050"/>
                  <a:gd name="connsiteX7" fmla="*/ 3533775 w 5210175"/>
                  <a:gd name="connsiteY7" fmla="*/ 314325 h 3829050"/>
                  <a:gd name="connsiteX8" fmla="*/ 3609975 w 5210175"/>
                  <a:gd name="connsiteY8" fmla="*/ 257175 h 3829050"/>
                  <a:gd name="connsiteX9" fmla="*/ 3600450 w 5210175"/>
                  <a:gd name="connsiteY9" fmla="*/ 114300 h 3829050"/>
                  <a:gd name="connsiteX10" fmla="*/ 3543300 w 5210175"/>
                  <a:gd name="connsiteY10" fmla="*/ 9525 h 3829050"/>
                  <a:gd name="connsiteX11" fmla="*/ 3543300 w 5210175"/>
                  <a:gd name="connsiteY11" fmla="*/ 9525 h 3829050"/>
                  <a:gd name="connsiteX12" fmla="*/ 3619500 w 5210175"/>
                  <a:gd name="connsiteY12" fmla="*/ 0 h 3829050"/>
                  <a:gd name="connsiteX13" fmla="*/ 3771900 w 5210175"/>
                  <a:gd name="connsiteY13" fmla="*/ 0 h 3829050"/>
                  <a:gd name="connsiteX14" fmla="*/ 3800475 w 5210175"/>
                  <a:gd name="connsiteY14" fmla="*/ 38100 h 3829050"/>
                  <a:gd name="connsiteX15" fmla="*/ 3971925 w 5210175"/>
                  <a:gd name="connsiteY15" fmla="*/ 552450 h 3829050"/>
                  <a:gd name="connsiteX16" fmla="*/ 4162425 w 5210175"/>
                  <a:gd name="connsiteY16" fmla="*/ 819150 h 3829050"/>
                  <a:gd name="connsiteX17" fmla="*/ 4371975 w 5210175"/>
                  <a:gd name="connsiteY17" fmla="*/ 1114425 h 3829050"/>
                  <a:gd name="connsiteX18" fmla="*/ 4391025 w 5210175"/>
                  <a:gd name="connsiteY18" fmla="*/ 1219200 h 3829050"/>
                  <a:gd name="connsiteX19" fmla="*/ 4495800 w 5210175"/>
                  <a:gd name="connsiteY19" fmla="*/ 1533525 h 3829050"/>
                  <a:gd name="connsiteX20" fmla="*/ 4781550 w 5210175"/>
                  <a:gd name="connsiteY20" fmla="*/ 1895475 h 3829050"/>
                  <a:gd name="connsiteX21" fmla="*/ 4933950 w 5210175"/>
                  <a:gd name="connsiteY21" fmla="*/ 2190750 h 3829050"/>
                  <a:gd name="connsiteX22" fmla="*/ 4905375 w 5210175"/>
                  <a:gd name="connsiteY22" fmla="*/ 2257425 h 3829050"/>
                  <a:gd name="connsiteX23" fmla="*/ 4991100 w 5210175"/>
                  <a:gd name="connsiteY23" fmla="*/ 2333625 h 3829050"/>
                  <a:gd name="connsiteX24" fmla="*/ 5019675 w 5210175"/>
                  <a:gd name="connsiteY24" fmla="*/ 2362200 h 3829050"/>
                  <a:gd name="connsiteX25" fmla="*/ 5162550 w 5210175"/>
                  <a:gd name="connsiteY25" fmla="*/ 2647950 h 3829050"/>
                  <a:gd name="connsiteX26" fmla="*/ 5181600 w 5210175"/>
                  <a:gd name="connsiteY26" fmla="*/ 2857500 h 3829050"/>
                  <a:gd name="connsiteX27" fmla="*/ 5172075 w 5210175"/>
                  <a:gd name="connsiteY27" fmla="*/ 3000375 h 3829050"/>
                  <a:gd name="connsiteX28" fmla="*/ 5210175 w 5210175"/>
                  <a:gd name="connsiteY28" fmla="*/ 3143250 h 3829050"/>
                  <a:gd name="connsiteX29" fmla="*/ 5172075 w 5210175"/>
                  <a:gd name="connsiteY29" fmla="*/ 3209925 h 3829050"/>
                  <a:gd name="connsiteX30" fmla="*/ 5143500 w 5210175"/>
                  <a:gd name="connsiteY30" fmla="*/ 3324225 h 3829050"/>
                  <a:gd name="connsiteX31" fmla="*/ 5114925 w 5210175"/>
                  <a:gd name="connsiteY31" fmla="*/ 3457575 h 3829050"/>
                  <a:gd name="connsiteX32" fmla="*/ 5124450 w 5210175"/>
                  <a:gd name="connsiteY32" fmla="*/ 3543300 h 3829050"/>
                  <a:gd name="connsiteX33" fmla="*/ 5143500 w 5210175"/>
                  <a:gd name="connsiteY33" fmla="*/ 3590925 h 3829050"/>
                  <a:gd name="connsiteX34" fmla="*/ 5048250 w 5210175"/>
                  <a:gd name="connsiteY34" fmla="*/ 3657600 h 3829050"/>
                  <a:gd name="connsiteX35" fmla="*/ 5019675 w 5210175"/>
                  <a:gd name="connsiteY35" fmla="*/ 3705225 h 3829050"/>
                  <a:gd name="connsiteX36" fmla="*/ 4914900 w 5210175"/>
                  <a:gd name="connsiteY36" fmla="*/ 3733800 h 3829050"/>
                  <a:gd name="connsiteX37" fmla="*/ 4857750 w 5210175"/>
                  <a:gd name="connsiteY37" fmla="*/ 3771900 h 3829050"/>
                  <a:gd name="connsiteX38" fmla="*/ 4733925 w 5210175"/>
                  <a:gd name="connsiteY38" fmla="*/ 3829050 h 3829050"/>
                  <a:gd name="connsiteX39" fmla="*/ 4657725 w 5210175"/>
                  <a:gd name="connsiteY39" fmla="*/ 3762375 h 3829050"/>
                  <a:gd name="connsiteX40" fmla="*/ 4781550 w 5210175"/>
                  <a:gd name="connsiteY40" fmla="*/ 3781425 h 3829050"/>
                  <a:gd name="connsiteX41" fmla="*/ 4829175 w 5210175"/>
                  <a:gd name="connsiteY41" fmla="*/ 3724275 h 3829050"/>
                  <a:gd name="connsiteX42" fmla="*/ 4762500 w 5210175"/>
                  <a:gd name="connsiteY42" fmla="*/ 3657600 h 3829050"/>
                  <a:gd name="connsiteX43" fmla="*/ 4762500 w 5210175"/>
                  <a:gd name="connsiteY43" fmla="*/ 3657600 h 3829050"/>
                  <a:gd name="connsiteX44" fmla="*/ 4600575 w 5210175"/>
                  <a:gd name="connsiteY44" fmla="*/ 3600450 h 3829050"/>
                  <a:gd name="connsiteX45" fmla="*/ 4657725 w 5210175"/>
                  <a:gd name="connsiteY45" fmla="*/ 3552825 h 3829050"/>
                  <a:gd name="connsiteX46" fmla="*/ 4714875 w 5210175"/>
                  <a:gd name="connsiteY46" fmla="*/ 3571875 h 3829050"/>
                  <a:gd name="connsiteX47" fmla="*/ 4714875 w 5210175"/>
                  <a:gd name="connsiteY47" fmla="*/ 3505200 h 3829050"/>
                  <a:gd name="connsiteX48" fmla="*/ 4638675 w 5210175"/>
                  <a:gd name="connsiteY48" fmla="*/ 3476625 h 3829050"/>
                  <a:gd name="connsiteX49" fmla="*/ 4572000 w 5210175"/>
                  <a:gd name="connsiteY49" fmla="*/ 3533775 h 3829050"/>
                  <a:gd name="connsiteX50" fmla="*/ 4486275 w 5210175"/>
                  <a:gd name="connsiteY50" fmla="*/ 3476625 h 3829050"/>
                  <a:gd name="connsiteX51" fmla="*/ 4562475 w 5210175"/>
                  <a:gd name="connsiteY51" fmla="*/ 3467100 h 3829050"/>
                  <a:gd name="connsiteX52" fmla="*/ 4572000 w 5210175"/>
                  <a:gd name="connsiteY52" fmla="*/ 3409950 h 3829050"/>
                  <a:gd name="connsiteX53" fmla="*/ 4505325 w 5210175"/>
                  <a:gd name="connsiteY53" fmla="*/ 3352800 h 3829050"/>
                  <a:gd name="connsiteX54" fmla="*/ 4410075 w 5210175"/>
                  <a:gd name="connsiteY54" fmla="*/ 3324225 h 3829050"/>
                  <a:gd name="connsiteX55" fmla="*/ 4333875 w 5210175"/>
                  <a:gd name="connsiteY55" fmla="*/ 3314700 h 3829050"/>
                  <a:gd name="connsiteX56" fmla="*/ 4238625 w 5210175"/>
                  <a:gd name="connsiteY56" fmla="*/ 3286125 h 3829050"/>
                  <a:gd name="connsiteX57" fmla="*/ 4143375 w 5210175"/>
                  <a:gd name="connsiteY57" fmla="*/ 3219450 h 3829050"/>
                  <a:gd name="connsiteX58" fmla="*/ 4076700 w 5210175"/>
                  <a:gd name="connsiteY58" fmla="*/ 3114675 h 3829050"/>
                  <a:gd name="connsiteX59" fmla="*/ 4076700 w 5210175"/>
                  <a:gd name="connsiteY59" fmla="*/ 3000375 h 3829050"/>
                  <a:gd name="connsiteX60" fmla="*/ 4076700 w 5210175"/>
                  <a:gd name="connsiteY60" fmla="*/ 2971800 h 3829050"/>
                  <a:gd name="connsiteX61" fmla="*/ 3990975 w 5210175"/>
                  <a:gd name="connsiteY61" fmla="*/ 2962275 h 3829050"/>
                  <a:gd name="connsiteX62" fmla="*/ 3962400 w 5210175"/>
                  <a:gd name="connsiteY62" fmla="*/ 2943225 h 3829050"/>
                  <a:gd name="connsiteX63" fmla="*/ 4038600 w 5210175"/>
                  <a:gd name="connsiteY63" fmla="*/ 2876550 h 3829050"/>
                  <a:gd name="connsiteX64" fmla="*/ 4114800 w 5210175"/>
                  <a:gd name="connsiteY64" fmla="*/ 2800350 h 3829050"/>
                  <a:gd name="connsiteX65" fmla="*/ 4057650 w 5210175"/>
                  <a:gd name="connsiteY65" fmla="*/ 2781300 h 3829050"/>
                  <a:gd name="connsiteX66" fmla="*/ 3962400 w 5210175"/>
                  <a:gd name="connsiteY66" fmla="*/ 2809875 h 3829050"/>
                  <a:gd name="connsiteX67" fmla="*/ 3962400 w 5210175"/>
                  <a:gd name="connsiteY67" fmla="*/ 2886075 h 3829050"/>
                  <a:gd name="connsiteX68" fmla="*/ 3933825 w 5210175"/>
                  <a:gd name="connsiteY68" fmla="*/ 2914650 h 3829050"/>
                  <a:gd name="connsiteX69" fmla="*/ 3876675 w 5210175"/>
                  <a:gd name="connsiteY69" fmla="*/ 2847975 h 3829050"/>
                  <a:gd name="connsiteX70" fmla="*/ 3876675 w 5210175"/>
                  <a:gd name="connsiteY70" fmla="*/ 2733675 h 3829050"/>
                  <a:gd name="connsiteX71" fmla="*/ 3876675 w 5210175"/>
                  <a:gd name="connsiteY71" fmla="*/ 2695575 h 3829050"/>
                  <a:gd name="connsiteX72" fmla="*/ 3933825 w 5210175"/>
                  <a:gd name="connsiteY72" fmla="*/ 2657475 h 3829050"/>
                  <a:gd name="connsiteX73" fmla="*/ 3933825 w 5210175"/>
                  <a:gd name="connsiteY73" fmla="*/ 2590800 h 3829050"/>
                  <a:gd name="connsiteX74" fmla="*/ 3895725 w 5210175"/>
                  <a:gd name="connsiteY74" fmla="*/ 2571750 h 3829050"/>
                  <a:gd name="connsiteX75" fmla="*/ 3838575 w 5210175"/>
                  <a:gd name="connsiteY75" fmla="*/ 2619375 h 3829050"/>
                  <a:gd name="connsiteX76" fmla="*/ 3781425 w 5210175"/>
                  <a:gd name="connsiteY76" fmla="*/ 2619375 h 3829050"/>
                  <a:gd name="connsiteX77" fmla="*/ 3714750 w 5210175"/>
                  <a:gd name="connsiteY77" fmla="*/ 2571750 h 3829050"/>
                  <a:gd name="connsiteX78" fmla="*/ 3676650 w 5210175"/>
                  <a:gd name="connsiteY78" fmla="*/ 2600325 h 3829050"/>
                  <a:gd name="connsiteX79" fmla="*/ 3733800 w 5210175"/>
                  <a:gd name="connsiteY79" fmla="*/ 2667000 h 3829050"/>
                  <a:gd name="connsiteX80" fmla="*/ 3781425 w 5210175"/>
                  <a:gd name="connsiteY80" fmla="*/ 2724150 h 3829050"/>
                  <a:gd name="connsiteX81" fmla="*/ 3781425 w 5210175"/>
                  <a:gd name="connsiteY81" fmla="*/ 2724150 h 3829050"/>
                  <a:gd name="connsiteX82" fmla="*/ 3676650 w 5210175"/>
                  <a:gd name="connsiteY82" fmla="*/ 2705100 h 3829050"/>
                  <a:gd name="connsiteX83" fmla="*/ 3590925 w 5210175"/>
                  <a:gd name="connsiteY83" fmla="*/ 2628900 h 3829050"/>
                  <a:gd name="connsiteX84" fmla="*/ 3552825 w 5210175"/>
                  <a:gd name="connsiteY84" fmla="*/ 2524125 h 3829050"/>
                  <a:gd name="connsiteX85" fmla="*/ 3533775 w 5210175"/>
                  <a:gd name="connsiteY85" fmla="*/ 2447925 h 3829050"/>
                  <a:gd name="connsiteX86" fmla="*/ 3505200 w 5210175"/>
                  <a:gd name="connsiteY86" fmla="*/ 2381250 h 3829050"/>
                  <a:gd name="connsiteX87" fmla="*/ 3457575 w 5210175"/>
                  <a:gd name="connsiteY87" fmla="*/ 2352675 h 3829050"/>
                  <a:gd name="connsiteX88" fmla="*/ 3457575 w 5210175"/>
                  <a:gd name="connsiteY88" fmla="*/ 2352675 h 3829050"/>
                  <a:gd name="connsiteX89" fmla="*/ 3543300 w 5210175"/>
                  <a:gd name="connsiteY89" fmla="*/ 2324100 h 3829050"/>
                  <a:gd name="connsiteX90" fmla="*/ 3609975 w 5210175"/>
                  <a:gd name="connsiteY90" fmla="*/ 2295525 h 3829050"/>
                  <a:gd name="connsiteX91" fmla="*/ 3581400 w 5210175"/>
                  <a:gd name="connsiteY91" fmla="*/ 2257425 h 3829050"/>
                  <a:gd name="connsiteX92" fmla="*/ 3495675 w 5210175"/>
                  <a:gd name="connsiteY92" fmla="*/ 2247900 h 3829050"/>
                  <a:gd name="connsiteX93" fmla="*/ 3467100 w 5210175"/>
                  <a:gd name="connsiteY93" fmla="*/ 2200275 h 3829050"/>
                  <a:gd name="connsiteX94" fmla="*/ 3552825 w 5210175"/>
                  <a:gd name="connsiteY94" fmla="*/ 2152650 h 3829050"/>
                  <a:gd name="connsiteX95" fmla="*/ 3590925 w 5210175"/>
                  <a:gd name="connsiteY95" fmla="*/ 2095500 h 3829050"/>
                  <a:gd name="connsiteX96" fmla="*/ 3590925 w 5210175"/>
                  <a:gd name="connsiteY96" fmla="*/ 2019300 h 3829050"/>
                  <a:gd name="connsiteX97" fmla="*/ 3562350 w 5210175"/>
                  <a:gd name="connsiteY97" fmla="*/ 1952625 h 3829050"/>
                  <a:gd name="connsiteX98" fmla="*/ 3524250 w 5210175"/>
                  <a:gd name="connsiteY98" fmla="*/ 1905000 h 3829050"/>
                  <a:gd name="connsiteX99" fmla="*/ 3476625 w 5210175"/>
                  <a:gd name="connsiteY99" fmla="*/ 1952625 h 3829050"/>
                  <a:gd name="connsiteX100" fmla="*/ 3371850 w 5210175"/>
                  <a:gd name="connsiteY100" fmla="*/ 1905000 h 3829050"/>
                  <a:gd name="connsiteX101" fmla="*/ 3314700 w 5210175"/>
                  <a:gd name="connsiteY101" fmla="*/ 1905000 h 3829050"/>
                  <a:gd name="connsiteX102" fmla="*/ 3305175 w 5210175"/>
                  <a:gd name="connsiteY102" fmla="*/ 1981200 h 3829050"/>
                  <a:gd name="connsiteX103" fmla="*/ 3352800 w 5210175"/>
                  <a:gd name="connsiteY103" fmla="*/ 2019300 h 3829050"/>
                  <a:gd name="connsiteX104" fmla="*/ 3371850 w 5210175"/>
                  <a:gd name="connsiteY104" fmla="*/ 2095500 h 3829050"/>
                  <a:gd name="connsiteX105" fmla="*/ 3371850 w 5210175"/>
                  <a:gd name="connsiteY105" fmla="*/ 2152650 h 3829050"/>
                  <a:gd name="connsiteX106" fmla="*/ 3295650 w 5210175"/>
                  <a:gd name="connsiteY106" fmla="*/ 2085975 h 3829050"/>
                  <a:gd name="connsiteX107" fmla="*/ 3267075 w 5210175"/>
                  <a:gd name="connsiteY107" fmla="*/ 2019300 h 3829050"/>
                  <a:gd name="connsiteX108" fmla="*/ 3276600 w 5210175"/>
                  <a:gd name="connsiteY108" fmla="*/ 1895475 h 3829050"/>
                  <a:gd name="connsiteX109" fmla="*/ 3295650 w 5210175"/>
                  <a:gd name="connsiteY109" fmla="*/ 1819275 h 3829050"/>
                  <a:gd name="connsiteX110" fmla="*/ 3295650 w 5210175"/>
                  <a:gd name="connsiteY110" fmla="*/ 1819275 h 3829050"/>
                  <a:gd name="connsiteX111" fmla="*/ 3343275 w 5210175"/>
                  <a:gd name="connsiteY111" fmla="*/ 1743075 h 3829050"/>
                  <a:gd name="connsiteX112" fmla="*/ 3324225 w 5210175"/>
                  <a:gd name="connsiteY112" fmla="*/ 1619250 h 3829050"/>
                  <a:gd name="connsiteX113" fmla="*/ 3324225 w 5210175"/>
                  <a:gd name="connsiteY113" fmla="*/ 1457325 h 3829050"/>
                  <a:gd name="connsiteX114" fmla="*/ 3324225 w 5210175"/>
                  <a:gd name="connsiteY114" fmla="*/ 1400175 h 3829050"/>
                  <a:gd name="connsiteX115" fmla="*/ 3295650 w 5210175"/>
                  <a:gd name="connsiteY115" fmla="*/ 1371600 h 3829050"/>
                  <a:gd name="connsiteX116" fmla="*/ 3314700 w 5210175"/>
                  <a:gd name="connsiteY116" fmla="*/ 1314450 h 3829050"/>
                  <a:gd name="connsiteX117" fmla="*/ 3286125 w 5210175"/>
                  <a:gd name="connsiteY117" fmla="*/ 1266825 h 3829050"/>
                  <a:gd name="connsiteX118" fmla="*/ 3257550 w 5210175"/>
                  <a:gd name="connsiteY118" fmla="*/ 1247775 h 3829050"/>
                  <a:gd name="connsiteX119" fmla="*/ 619125 w 5210175"/>
                  <a:gd name="connsiteY119" fmla="*/ 361950 h 3829050"/>
                  <a:gd name="connsiteX120" fmla="*/ 542926 w 5210175"/>
                  <a:gd name="connsiteY120" fmla="*/ 495300 h 3829050"/>
                  <a:gd name="connsiteX121" fmla="*/ 371476 w 5210175"/>
                  <a:gd name="connsiteY121" fmla="*/ 447675 h 3829050"/>
                  <a:gd name="connsiteX122" fmla="*/ 190501 w 5210175"/>
                  <a:gd name="connsiteY122" fmla="*/ 419100 h 3829050"/>
                  <a:gd name="connsiteX123" fmla="*/ 133350 w 5210175"/>
                  <a:gd name="connsiteY123" fmla="*/ 352425 h 3829050"/>
                  <a:gd name="connsiteX124" fmla="*/ 66676 w 5210175"/>
                  <a:gd name="connsiteY124" fmla="*/ 304800 h 3829050"/>
                  <a:gd name="connsiteX125" fmla="*/ 0 w 5210175"/>
                  <a:gd name="connsiteY125" fmla="*/ 257175 h 3829050"/>
                  <a:gd name="connsiteX126" fmla="*/ 28575 w 5210175"/>
                  <a:gd name="connsiteY126" fmla="*/ 180975 h 3829050"/>
                  <a:gd name="connsiteX0" fmla="*/ 28575 w 5210175"/>
                  <a:gd name="connsiteY0" fmla="*/ 180975 h 3829050"/>
                  <a:gd name="connsiteX1" fmla="*/ 1514475 w 5210175"/>
                  <a:gd name="connsiteY1" fmla="*/ 28575 h 3829050"/>
                  <a:gd name="connsiteX2" fmla="*/ 1581150 w 5210175"/>
                  <a:gd name="connsiteY2" fmla="*/ 95250 h 3829050"/>
                  <a:gd name="connsiteX3" fmla="*/ 1581150 w 5210175"/>
                  <a:gd name="connsiteY3" fmla="*/ 161925 h 3829050"/>
                  <a:gd name="connsiteX4" fmla="*/ 1647825 w 5210175"/>
                  <a:gd name="connsiteY4" fmla="*/ 276225 h 3829050"/>
                  <a:gd name="connsiteX5" fmla="*/ 3286125 w 5210175"/>
                  <a:gd name="connsiteY5" fmla="*/ 180975 h 3829050"/>
                  <a:gd name="connsiteX6" fmla="*/ 3371850 w 5210175"/>
                  <a:gd name="connsiteY6" fmla="*/ 314325 h 3829050"/>
                  <a:gd name="connsiteX7" fmla="*/ 3533775 w 5210175"/>
                  <a:gd name="connsiteY7" fmla="*/ 314325 h 3829050"/>
                  <a:gd name="connsiteX8" fmla="*/ 3609975 w 5210175"/>
                  <a:gd name="connsiteY8" fmla="*/ 257175 h 3829050"/>
                  <a:gd name="connsiteX9" fmla="*/ 3600450 w 5210175"/>
                  <a:gd name="connsiteY9" fmla="*/ 114300 h 3829050"/>
                  <a:gd name="connsiteX10" fmla="*/ 3543300 w 5210175"/>
                  <a:gd name="connsiteY10" fmla="*/ 9525 h 3829050"/>
                  <a:gd name="connsiteX11" fmla="*/ 3543300 w 5210175"/>
                  <a:gd name="connsiteY11" fmla="*/ 9525 h 3829050"/>
                  <a:gd name="connsiteX12" fmla="*/ 3619500 w 5210175"/>
                  <a:gd name="connsiteY12" fmla="*/ 0 h 3829050"/>
                  <a:gd name="connsiteX13" fmla="*/ 3771900 w 5210175"/>
                  <a:gd name="connsiteY13" fmla="*/ 0 h 3829050"/>
                  <a:gd name="connsiteX14" fmla="*/ 3800475 w 5210175"/>
                  <a:gd name="connsiteY14" fmla="*/ 38100 h 3829050"/>
                  <a:gd name="connsiteX15" fmla="*/ 3971925 w 5210175"/>
                  <a:gd name="connsiteY15" fmla="*/ 552450 h 3829050"/>
                  <a:gd name="connsiteX16" fmla="*/ 4162425 w 5210175"/>
                  <a:gd name="connsiteY16" fmla="*/ 819150 h 3829050"/>
                  <a:gd name="connsiteX17" fmla="*/ 4371975 w 5210175"/>
                  <a:gd name="connsiteY17" fmla="*/ 1114425 h 3829050"/>
                  <a:gd name="connsiteX18" fmla="*/ 4391025 w 5210175"/>
                  <a:gd name="connsiteY18" fmla="*/ 1219200 h 3829050"/>
                  <a:gd name="connsiteX19" fmla="*/ 4495800 w 5210175"/>
                  <a:gd name="connsiteY19" fmla="*/ 1533525 h 3829050"/>
                  <a:gd name="connsiteX20" fmla="*/ 4781550 w 5210175"/>
                  <a:gd name="connsiteY20" fmla="*/ 1895475 h 3829050"/>
                  <a:gd name="connsiteX21" fmla="*/ 4933950 w 5210175"/>
                  <a:gd name="connsiteY21" fmla="*/ 2190750 h 3829050"/>
                  <a:gd name="connsiteX22" fmla="*/ 4905375 w 5210175"/>
                  <a:gd name="connsiteY22" fmla="*/ 2257425 h 3829050"/>
                  <a:gd name="connsiteX23" fmla="*/ 4991100 w 5210175"/>
                  <a:gd name="connsiteY23" fmla="*/ 2333625 h 3829050"/>
                  <a:gd name="connsiteX24" fmla="*/ 5019675 w 5210175"/>
                  <a:gd name="connsiteY24" fmla="*/ 2362200 h 3829050"/>
                  <a:gd name="connsiteX25" fmla="*/ 5162550 w 5210175"/>
                  <a:gd name="connsiteY25" fmla="*/ 2647950 h 3829050"/>
                  <a:gd name="connsiteX26" fmla="*/ 5181600 w 5210175"/>
                  <a:gd name="connsiteY26" fmla="*/ 2857500 h 3829050"/>
                  <a:gd name="connsiteX27" fmla="*/ 5172075 w 5210175"/>
                  <a:gd name="connsiteY27" fmla="*/ 3000375 h 3829050"/>
                  <a:gd name="connsiteX28" fmla="*/ 5210175 w 5210175"/>
                  <a:gd name="connsiteY28" fmla="*/ 3143250 h 3829050"/>
                  <a:gd name="connsiteX29" fmla="*/ 5172075 w 5210175"/>
                  <a:gd name="connsiteY29" fmla="*/ 3209925 h 3829050"/>
                  <a:gd name="connsiteX30" fmla="*/ 5143500 w 5210175"/>
                  <a:gd name="connsiteY30" fmla="*/ 3324225 h 3829050"/>
                  <a:gd name="connsiteX31" fmla="*/ 5114925 w 5210175"/>
                  <a:gd name="connsiteY31" fmla="*/ 3457575 h 3829050"/>
                  <a:gd name="connsiteX32" fmla="*/ 5124450 w 5210175"/>
                  <a:gd name="connsiteY32" fmla="*/ 3543300 h 3829050"/>
                  <a:gd name="connsiteX33" fmla="*/ 5143500 w 5210175"/>
                  <a:gd name="connsiteY33" fmla="*/ 3590925 h 3829050"/>
                  <a:gd name="connsiteX34" fmla="*/ 5048250 w 5210175"/>
                  <a:gd name="connsiteY34" fmla="*/ 3657600 h 3829050"/>
                  <a:gd name="connsiteX35" fmla="*/ 5019675 w 5210175"/>
                  <a:gd name="connsiteY35" fmla="*/ 3705225 h 3829050"/>
                  <a:gd name="connsiteX36" fmla="*/ 4914900 w 5210175"/>
                  <a:gd name="connsiteY36" fmla="*/ 3733800 h 3829050"/>
                  <a:gd name="connsiteX37" fmla="*/ 4857750 w 5210175"/>
                  <a:gd name="connsiteY37" fmla="*/ 3771900 h 3829050"/>
                  <a:gd name="connsiteX38" fmla="*/ 4733925 w 5210175"/>
                  <a:gd name="connsiteY38" fmla="*/ 3829050 h 3829050"/>
                  <a:gd name="connsiteX39" fmla="*/ 4657725 w 5210175"/>
                  <a:gd name="connsiteY39" fmla="*/ 3762375 h 3829050"/>
                  <a:gd name="connsiteX40" fmla="*/ 4781550 w 5210175"/>
                  <a:gd name="connsiteY40" fmla="*/ 3781425 h 3829050"/>
                  <a:gd name="connsiteX41" fmla="*/ 4829175 w 5210175"/>
                  <a:gd name="connsiteY41" fmla="*/ 3724275 h 3829050"/>
                  <a:gd name="connsiteX42" fmla="*/ 4762500 w 5210175"/>
                  <a:gd name="connsiteY42" fmla="*/ 3657600 h 3829050"/>
                  <a:gd name="connsiteX43" fmla="*/ 4762500 w 5210175"/>
                  <a:gd name="connsiteY43" fmla="*/ 3657600 h 3829050"/>
                  <a:gd name="connsiteX44" fmla="*/ 4600575 w 5210175"/>
                  <a:gd name="connsiteY44" fmla="*/ 3600450 h 3829050"/>
                  <a:gd name="connsiteX45" fmla="*/ 4657725 w 5210175"/>
                  <a:gd name="connsiteY45" fmla="*/ 3552825 h 3829050"/>
                  <a:gd name="connsiteX46" fmla="*/ 4714875 w 5210175"/>
                  <a:gd name="connsiteY46" fmla="*/ 3571875 h 3829050"/>
                  <a:gd name="connsiteX47" fmla="*/ 4714875 w 5210175"/>
                  <a:gd name="connsiteY47" fmla="*/ 3505200 h 3829050"/>
                  <a:gd name="connsiteX48" fmla="*/ 4638675 w 5210175"/>
                  <a:gd name="connsiteY48" fmla="*/ 3476625 h 3829050"/>
                  <a:gd name="connsiteX49" fmla="*/ 4572000 w 5210175"/>
                  <a:gd name="connsiteY49" fmla="*/ 3533775 h 3829050"/>
                  <a:gd name="connsiteX50" fmla="*/ 4486275 w 5210175"/>
                  <a:gd name="connsiteY50" fmla="*/ 3476625 h 3829050"/>
                  <a:gd name="connsiteX51" fmla="*/ 4562475 w 5210175"/>
                  <a:gd name="connsiteY51" fmla="*/ 3467100 h 3829050"/>
                  <a:gd name="connsiteX52" fmla="*/ 4572000 w 5210175"/>
                  <a:gd name="connsiteY52" fmla="*/ 3409950 h 3829050"/>
                  <a:gd name="connsiteX53" fmla="*/ 4505325 w 5210175"/>
                  <a:gd name="connsiteY53" fmla="*/ 3352800 h 3829050"/>
                  <a:gd name="connsiteX54" fmla="*/ 4410075 w 5210175"/>
                  <a:gd name="connsiteY54" fmla="*/ 3324225 h 3829050"/>
                  <a:gd name="connsiteX55" fmla="*/ 4333875 w 5210175"/>
                  <a:gd name="connsiteY55" fmla="*/ 3314700 h 3829050"/>
                  <a:gd name="connsiteX56" fmla="*/ 4238625 w 5210175"/>
                  <a:gd name="connsiteY56" fmla="*/ 3286125 h 3829050"/>
                  <a:gd name="connsiteX57" fmla="*/ 4143375 w 5210175"/>
                  <a:gd name="connsiteY57" fmla="*/ 3219450 h 3829050"/>
                  <a:gd name="connsiteX58" fmla="*/ 4076700 w 5210175"/>
                  <a:gd name="connsiteY58" fmla="*/ 3114675 h 3829050"/>
                  <a:gd name="connsiteX59" fmla="*/ 4076700 w 5210175"/>
                  <a:gd name="connsiteY59" fmla="*/ 3000375 h 3829050"/>
                  <a:gd name="connsiteX60" fmla="*/ 4076700 w 5210175"/>
                  <a:gd name="connsiteY60" fmla="*/ 2971800 h 3829050"/>
                  <a:gd name="connsiteX61" fmla="*/ 3990975 w 5210175"/>
                  <a:gd name="connsiteY61" fmla="*/ 2962275 h 3829050"/>
                  <a:gd name="connsiteX62" fmla="*/ 3962400 w 5210175"/>
                  <a:gd name="connsiteY62" fmla="*/ 2943225 h 3829050"/>
                  <a:gd name="connsiteX63" fmla="*/ 4038600 w 5210175"/>
                  <a:gd name="connsiteY63" fmla="*/ 2876550 h 3829050"/>
                  <a:gd name="connsiteX64" fmla="*/ 4114800 w 5210175"/>
                  <a:gd name="connsiteY64" fmla="*/ 2800350 h 3829050"/>
                  <a:gd name="connsiteX65" fmla="*/ 4057650 w 5210175"/>
                  <a:gd name="connsiteY65" fmla="*/ 2781300 h 3829050"/>
                  <a:gd name="connsiteX66" fmla="*/ 3962400 w 5210175"/>
                  <a:gd name="connsiteY66" fmla="*/ 2809875 h 3829050"/>
                  <a:gd name="connsiteX67" fmla="*/ 3962400 w 5210175"/>
                  <a:gd name="connsiteY67" fmla="*/ 2886075 h 3829050"/>
                  <a:gd name="connsiteX68" fmla="*/ 3933825 w 5210175"/>
                  <a:gd name="connsiteY68" fmla="*/ 2914650 h 3829050"/>
                  <a:gd name="connsiteX69" fmla="*/ 3876675 w 5210175"/>
                  <a:gd name="connsiteY69" fmla="*/ 2847975 h 3829050"/>
                  <a:gd name="connsiteX70" fmla="*/ 3876675 w 5210175"/>
                  <a:gd name="connsiteY70" fmla="*/ 2733675 h 3829050"/>
                  <a:gd name="connsiteX71" fmla="*/ 3876675 w 5210175"/>
                  <a:gd name="connsiteY71" fmla="*/ 2695575 h 3829050"/>
                  <a:gd name="connsiteX72" fmla="*/ 3933825 w 5210175"/>
                  <a:gd name="connsiteY72" fmla="*/ 2657475 h 3829050"/>
                  <a:gd name="connsiteX73" fmla="*/ 3933825 w 5210175"/>
                  <a:gd name="connsiteY73" fmla="*/ 2590800 h 3829050"/>
                  <a:gd name="connsiteX74" fmla="*/ 3895725 w 5210175"/>
                  <a:gd name="connsiteY74" fmla="*/ 2571750 h 3829050"/>
                  <a:gd name="connsiteX75" fmla="*/ 3838575 w 5210175"/>
                  <a:gd name="connsiteY75" fmla="*/ 2619375 h 3829050"/>
                  <a:gd name="connsiteX76" fmla="*/ 3781425 w 5210175"/>
                  <a:gd name="connsiteY76" fmla="*/ 2619375 h 3829050"/>
                  <a:gd name="connsiteX77" fmla="*/ 3714750 w 5210175"/>
                  <a:gd name="connsiteY77" fmla="*/ 2571750 h 3829050"/>
                  <a:gd name="connsiteX78" fmla="*/ 3676650 w 5210175"/>
                  <a:gd name="connsiteY78" fmla="*/ 2600325 h 3829050"/>
                  <a:gd name="connsiteX79" fmla="*/ 3733800 w 5210175"/>
                  <a:gd name="connsiteY79" fmla="*/ 2667000 h 3829050"/>
                  <a:gd name="connsiteX80" fmla="*/ 3781425 w 5210175"/>
                  <a:gd name="connsiteY80" fmla="*/ 2724150 h 3829050"/>
                  <a:gd name="connsiteX81" fmla="*/ 3781425 w 5210175"/>
                  <a:gd name="connsiteY81" fmla="*/ 2724150 h 3829050"/>
                  <a:gd name="connsiteX82" fmla="*/ 3676650 w 5210175"/>
                  <a:gd name="connsiteY82" fmla="*/ 2705100 h 3829050"/>
                  <a:gd name="connsiteX83" fmla="*/ 3590925 w 5210175"/>
                  <a:gd name="connsiteY83" fmla="*/ 2628900 h 3829050"/>
                  <a:gd name="connsiteX84" fmla="*/ 3552825 w 5210175"/>
                  <a:gd name="connsiteY84" fmla="*/ 2524125 h 3829050"/>
                  <a:gd name="connsiteX85" fmla="*/ 3533775 w 5210175"/>
                  <a:gd name="connsiteY85" fmla="*/ 2447925 h 3829050"/>
                  <a:gd name="connsiteX86" fmla="*/ 3505200 w 5210175"/>
                  <a:gd name="connsiteY86" fmla="*/ 2381250 h 3829050"/>
                  <a:gd name="connsiteX87" fmla="*/ 3457575 w 5210175"/>
                  <a:gd name="connsiteY87" fmla="*/ 2352675 h 3829050"/>
                  <a:gd name="connsiteX88" fmla="*/ 3457575 w 5210175"/>
                  <a:gd name="connsiteY88" fmla="*/ 2352675 h 3829050"/>
                  <a:gd name="connsiteX89" fmla="*/ 3543300 w 5210175"/>
                  <a:gd name="connsiteY89" fmla="*/ 2324100 h 3829050"/>
                  <a:gd name="connsiteX90" fmla="*/ 3609975 w 5210175"/>
                  <a:gd name="connsiteY90" fmla="*/ 2295525 h 3829050"/>
                  <a:gd name="connsiteX91" fmla="*/ 3581400 w 5210175"/>
                  <a:gd name="connsiteY91" fmla="*/ 2257425 h 3829050"/>
                  <a:gd name="connsiteX92" fmla="*/ 3495675 w 5210175"/>
                  <a:gd name="connsiteY92" fmla="*/ 2247900 h 3829050"/>
                  <a:gd name="connsiteX93" fmla="*/ 3467100 w 5210175"/>
                  <a:gd name="connsiteY93" fmla="*/ 2200275 h 3829050"/>
                  <a:gd name="connsiteX94" fmla="*/ 3552825 w 5210175"/>
                  <a:gd name="connsiteY94" fmla="*/ 2152650 h 3829050"/>
                  <a:gd name="connsiteX95" fmla="*/ 3590925 w 5210175"/>
                  <a:gd name="connsiteY95" fmla="*/ 2095500 h 3829050"/>
                  <a:gd name="connsiteX96" fmla="*/ 3590925 w 5210175"/>
                  <a:gd name="connsiteY96" fmla="*/ 2019300 h 3829050"/>
                  <a:gd name="connsiteX97" fmla="*/ 3562350 w 5210175"/>
                  <a:gd name="connsiteY97" fmla="*/ 1952625 h 3829050"/>
                  <a:gd name="connsiteX98" fmla="*/ 3524250 w 5210175"/>
                  <a:gd name="connsiteY98" fmla="*/ 1905000 h 3829050"/>
                  <a:gd name="connsiteX99" fmla="*/ 3476625 w 5210175"/>
                  <a:gd name="connsiteY99" fmla="*/ 1952625 h 3829050"/>
                  <a:gd name="connsiteX100" fmla="*/ 3371850 w 5210175"/>
                  <a:gd name="connsiteY100" fmla="*/ 1905000 h 3829050"/>
                  <a:gd name="connsiteX101" fmla="*/ 3314700 w 5210175"/>
                  <a:gd name="connsiteY101" fmla="*/ 1905000 h 3829050"/>
                  <a:gd name="connsiteX102" fmla="*/ 3305175 w 5210175"/>
                  <a:gd name="connsiteY102" fmla="*/ 1981200 h 3829050"/>
                  <a:gd name="connsiteX103" fmla="*/ 3352800 w 5210175"/>
                  <a:gd name="connsiteY103" fmla="*/ 2019300 h 3829050"/>
                  <a:gd name="connsiteX104" fmla="*/ 3371850 w 5210175"/>
                  <a:gd name="connsiteY104" fmla="*/ 2095500 h 3829050"/>
                  <a:gd name="connsiteX105" fmla="*/ 3371850 w 5210175"/>
                  <a:gd name="connsiteY105" fmla="*/ 2152650 h 3829050"/>
                  <a:gd name="connsiteX106" fmla="*/ 3295650 w 5210175"/>
                  <a:gd name="connsiteY106" fmla="*/ 2085975 h 3829050"/>
                  <a:gd name="connsiteX107" fmla="*/ 3267075 w 5210175"/>
                  <a:gd name="connsiteY107" fmla="*/ 2019300 h 3829050"/>
                  <a:gd name="connsiteX108" fmla="*/ 3276600 w 5210175"/>
                  <a:gd name="connsiteY108" fmla="*/ 1895475 h 3829050"/>
                  <a:gd name="connsiteX109" fmla="*/ 3295650 w 5210175"/>
                  <a:gd name="connsiteY109" fmla="*/ 1819275 h 3829050"/>
                  <a:gd name="connsiteX110" fmla="*/ 3295650 w 5210175"/>
                  <a:gd name="connsiteY110" fmla="*/ 1819275 h 3829050"/>
                  <a:gd name="connsiteX111" fmla="*/ 3343275 w 5210175"/>
                  <a:gd name="connsiteY111" fmla="*/ 1743075 h 3829050"/>
                  <a:gd name="connsiteX112" fmla="*/ 3324225 w 5210175"/>
                  <a:gd name="connsiteY112" fmla="*/ 1619250 h 3829050"/>
                  <a:gd name="connsiteX113" fmla="*/ 3324225 w 5210175"/>
                  <a:gd name="connsiteY113" fmla="*/ 1457325 h 3829050"/>
                  <a:gd name="connsiteX114" fmla="*/ 3324225 w 5210175"/>
                  <a:gd name="connsiteY114" fmla="*/ 1400175 h 3829050"/>
                  <a:gd name="connsiteX115" fmla="*/ 3295650 w 5210175"/>
                  <a:gd name="connsiteY115" fmla="*/ 1371600 h 3829050"/>
                  <a:gd name="connsiteX116" fmla="*/ 3314700 w 5210175"/>
                  <a:gd name="connsiteY116" fmla="*/ 1314450 h 3829050"/>
                  <a:gd name="connsiteX117" fmla="*/ 3286125 w 5210175"/>
                  <a:gd name="connsiteY117" fmla="*/ 1266825 h 3829050"/>
                  <a:gd name="connsiteX118" fmla="*/ 3257550 w 5210175"/>
                  <a:gd name="connsiteY118" fmla="*/ 1247775 h 3829050"/>
                  <a:gd name="connsiteX119" fmla="*/ 619125 w 5210175"/>
                  <a:gd name="connsiteY119" fmla="*/ 361950 h 3829050"/>
                  <a:gd name="connsiteX120" fmla="*/ 542926 w 5210175"/>
                  <a:gd name="connsiteY120" fmla="*/ 495300 h 3829050"/>
                  <a:gd name="connsiteX121" fmla="*/ 371476 w 5210175"/>
                  <a:gd name="connsiteY121" fmla="*/ 447675 h 3829050"/>
                  <a:gd name="connsiteX122" fmla="*/ 123826 w 5210175"/>
                  <a:gd name="connsiteY122" fmla="*/ 514350 h 3829050"/>
                  <a:gd name="connsiteX123" fmla="*/ 190501 w 5210175"/>
                  <a:gd name="connsiteY123" fmla="*/ 419100 h 3829050"/>
                  <a:gd name="connsiteX124" fmla="*/ 133350 w 5210175"/>
                  <a:gd name="connsiteY124" fmla="*/ 352425 h 3829050"/>
                  <a:gd name="connsiteX125" fmla="*/ 66676 w 5210175"/>
                  <a:gd name="connsiteY125" fmla="*/ 304800 h 3829050"/>
                  <a:gd name="connsiteX126" fmla="*/ 0 w 5210175"/>
                  <a:gd name="connsiteY126" fmla="*/ 257175 h 3829050"/>
                  <a:gd name="connsiteX127" fmla="*/ 28575 w 5210175"/>
                  <a:gd name="connsiteY127" fmla="*/ 180975 h 3829050"/>
                  <a:gd name="connsiteX0" fmla="*/ 28575 w 5210175"/>
                  <a:gd name="connsiteY0" fmla="*/ 180975 h 3829050"/>
                  <a:gd name="connsiteX1" fmla="*/ 1514475 w 5210175"/>
                  <a:gd name="connsiteY1" fmla="*/ 28575 h 3829050"/>
                  <a:gd name="connsiteX2" fmla="*/ 1581150 w 5210175"/>
                  <a:gd name="connsiteY2" fmla="*/ 95250 h 3829050"/>
                  <a:gd name="connsiteX3" fmla="*/ 1581150 w 5210175"/>
                  <a:gd name="connsiteY3" fmla="*/ 161925 h 3829050"/>
                  <a:gd name="connsiteX4" fmla="*/ 1647825 w 5210175"/>
                  <a:gd name="connsiteY4" fmla="*/ 276225 h 3829050"/>
                  <a:gd name="connsiteX5" fmla="*/ 3286125 w 5210175"/>
                  <a:gd name="connsiteY5" fmla="*/ 180975 h 3829050"/>
                  <a:gd name="connsiteX6" fmla="*/ 3371850 w 5210175"/>
                  <a:gd name="connsiteY6" fmla="*/ 314325 h 3829050"/>
                  <a:gd name="connsiteX7" fmla="*/ 3533775 w 5210175"/>
                  <a:gd name="connsiteY7" fmla="*/ 314325 h 3829050"/>
                  <a:gd name="connsiteX8" fmla="*/ 3609975 w 5210175"/>
                  <a:gd name="connsiteY8" fmla="*/ 257175 h 3829050"/>
                  <a:gd name="connsiteX9" fmla="*/ 3600450 w 5210175"/>
                  <a:gd name="connsiteY9" fmla="*/ 114300 h 3829050"/>
                  <a:gd name="connsiteX10" fmla="*/ 3543300 w 5210175"/>
                  <a:gd name="connsiteY10" fmla="*/ 9525 h 3829050"/>
                  <a:gd name="connsiteX11" fmla="*/ 3543300 w 5210175"/>
                  <a:gd name="connsiteY11" fmla="*/ 9525 h 3829050"/>
                  <a:gd name="connsiteX12" fmla="*/ 3619500 w 5210175"/>
                  <a:gd name="connsiteY12" fmla="*/ 0 h 3829050"/>
                  <a:gd name="connsiteX13" fmla="*/ 3771900 w 5210175"/>
                  <a:gd name="connsiteY13" fmla="*/ 0 h 3829050"/>
                  <a:gd name="connsiteX14" fmla="*/ 3800475 w 5210175"/>
                  <a:gd name="connsiteY14" fmla="*/ 38100 h 3829050"/>
                  <a:gd name="connsiteX15" fmla="*/ 3971925 w 5210175"/>
                  <a:gd name="connsiteY15" fmla="*/ 552450 h 3829050"/>
                  <a:gd name="connsiteX16" fmla="*/ 4162425 w 5210175"/>
                  <a:gd name="connsiteY16" fmla="*/ 819150 h 3829050"/>
                  <a:gd name="connsiteX17" fmla="*/ 4371975 w 5210175"/>
                  <a:gd name="connsiteY17" fmla="*/ 1114425 h 3829050"/>
                  <a:gd name="connsiteX18" fmla="*/ 4391025 w 5210175"/>
                  <a:gd name="connsiteY18" fmla="*/ 1219200 h 3829050"/>
                  <a:gd name="connsiteX19" fmla="*/ 4495800 w 5210175"/>
                  <a:gd name="connsiteY19" fmla="*/ 1533525 h 3829050"/>
                  <a:gd name="connsiteX20" fmla="*/ 4781550 w 5210175"/>
                  <a:gd name="connsiteY20" fmla="*/ 1895475 h 3829050"/>
                  <a:gd name="connsiteX21" fmla="*/ 4933950 w 5210175"/>
                  <a:gd name="connsiteY21" fmla="*/ 2190750 h 3829050"/>
                  <a:gd name="connsiteX22" fmla="*/ 4905375 w 5210175"/>
                  <a:gd name="connsiteY22" fmla="*/ 2257425 h 3829050"/>
                  <a:gd name="connsiteX23" fmla="*/ 4991100 w 5210175"/>
                  <a:gd name="connsiteY23" fmla="*/ 2333625 h 3829050"/>
                  <a:gd name="connsiteX24" fmla="*/ 5019675 w 5210175"/>
                  <a:gd name="connsiteY24" fmla="*/ 2362200 h 3829050"/>
                  <a:gd name="connsiteX25" fmla="*/ 5162550 w 5210175"/>
                  <a:gd name="connsiteY25" fmla="*/ 2647950 h 3829050"/>
                  <a:gd name="connsiteX26" fmla="*/ 5181600 w 5210175"/>
                  <a:gd name="connsiteY26" fmla="*/ 2857500 h 3829050"/>
                  <a:gd name="connsiteX27" fmla="*/ 5172075 w 5210175"/>
                  <a:gd name="connsiteY27" fmla="*/ 3000375 h 3829050"/>
                  <a:gd name="connsiteX28" fmla="*/ 5210175 w 5210175"/>
                  <a:gd name="connsiteY28" fmla="*/ 3143250 h 3829050"/>
                  <a:gd name="connsiteX29" fmla="*/ 5172075 w 5210175"/>
                  <a:gd name="connsiteY29" fmla="*/ 3209925 h 3829050"/>
                  <a:gd name="connsiteX30" fmla="*/ 5143500 w 5210175"/>
                  <a:gd name="connsiteY30" fmla="*/ 3324225 h 3829050"/>
                  <a:gd name="connsiteX31" fmla="*/ 5114925 w 5210175"/>
                  <a:gd name="connsiteY31" fmla="*/ 3457575 h 3829050"/>
                  <a:gd name="connsiteX32" fmla="*/ 5124450 w 5210175"/>
                  <a:gd name="connsiteY32" fmla="*/ 3543300 h 3829050"/>
                  <a:gd name="connsiteX33" fmla="*/ 5143500 w 5210175"/>
                  <a:gd name="connsiteY33" fmla="*/ 3590925 h 3829050"/>
                  <a:gd name="connsiteX34" fmla="*/ 5048250 w 5210175"/>
                  <a:gd name="connsiteY34" fmla="*/ 3657600 h 3829050"/>
                  <a:gd name="connsiteX35" fmla="*/ 5019675 w 5210175"/>
                  <a:gd name="connsiteY35" fmla="*/ 3705225 h 3829050"/>
                  <a:gd name="connsiteX36" fmla="*/ 4914900 w 5210175"/>
                  <a:gd name="connsiteY36" fmla="*/ 3733800 h 3829050"/>
                  <a:gd name="connsiteX37" fmla="*/ 4857750 w 5210175"/>
                  <a:gd name="connsiteY37" fmla="*/ 3771900 h 3829050"/>
                  <a:gd name="connsiteX38" fmla="*/ 4733925 w 5210175"/>
                  <a:gd name="connsiteY38" fmla="*/ 3829050 h 3829050"/>
                  <a:gd name="connsiteX39" fmla="*/ 4657725 w 5210175"/>
                  <a:gd name="connsiteY39" fmla="*/ 3762375 h 3829050"/>
                  <a:gd name="connsiteX40" fmla="*/ 4781550 w 5210175"/>
                  <a:gd name="connsiteY40" fmla="*/ 3781425 h 3829050"/>
                  <a:gd name="connsiteX41" fmla="*/ 4829175 w 5210175"/>
                  <a:gd name="connsiteY41" fmla="*/ 3724275 h 3829050"/>
                  <a:gd name="connsiteX42" fmla="*/ 4762500 w 5210175"/>
                  <a:gd name="connsiteY42" fmla="*/ 3657600 h 3829050"/>
                  <a:gd name="connsiteX43" fmla="*/ 4762500 w 5210175"/>
                  <a:gd name="connsiteY43" fmla="*/ 3657600 h 3829050"/>
                  <a:gd name="connsiteX44" fmla="*/ 4600575 w 5210175"/>
                  <a:gd name="connsiteY44" fmla="*/ 3600450 h 3829050"/>
                  <a:gd name="connsiteX45" fmla="*/ 4657725 w 5210175"/>
                  <a:gd name="connsiteY45" fmla="*/ 3552825 h 3829050"/>
                  <a:gd name="connsiteX46" fmla="*/ 4714875 w 5210175"/>
                  <a:gd name="connsiteY46" fmla="*/ 3571875 h 3829050"/>
                  <a:gd name="connsiteX47" fmla="*/ 4714875 w 5210175"/>
                  <a:gd name="connsiteY47" fmla="*/ 3505200 h 3829050"/>
                  <a:gd name="connsiteX48" fmla="*/ 4638675 w 5210175"/>
                  <a:gd name="connsiteY48" fmla="*/ 3476625 h 3829050"/>
                  <a:gd name="connsiteX49" fmla="*/ 4572000 w 5210175"/>
                  <a:gd name="connsiteY49" fmla="*/ 3533775 h 3829050"/>
                  <a:gd name="connsiteX50" fmla="*/ 4486275 w 5210175"/>
                  <a:gd name="connsiteY50" fmla="*/ 3476625 h 3829050"/>
                  <a:gd name="connsiteX51" fmla="*/ 4562475 w 5210175"/>
                  <a:gd name="connsiteY51" fmla="*/ 3467100 h 3829050"/>
                  <a:gd name="connsiteX52" fmla="*/ 4572000 w 5210175"/>
                  <a:gd name="connsiteY52" fmla="*/ 3409950 h 3829050"/>
                  <a:gd name="connsiteX53" fmla="*/ 4505325 w 5210175"/>
                  <a:gd name="connsiteY53" fmla="*/ 3352800 h 3829050"/>
                  <a:gd name="connsiteX54" fmla="*/ 4410075 w 5210175"/>
                  <a:gd name="connsiteY54" fmla="*/ 3324225 h 3829050"/>
                  <a:gd name="connsiteX55" fmla="*/ 4333875 w 5210175"/>
                  <a:gd name="connsiteY55" fmla="*/ 3314700 h 3829050"/>
                  <a:gd name="connsiteX56" fmla="*/ 4238625 w 5210175"/>
                  <a:gd name="connsiteY56" fmla="*/ 3286125 h 3829050"/>
                  <a:gd name="connsiteX57" fmla="*/ 4143375 w 5210175"/>
                  <a:gd name="connsiteY57" fmla="*/ 3219450 h 3829050"/>
                  <a:gd name="connsiteX58" fmla="*/ 4076700 w 5210175"/>
                  <a:gd name="connsiteY58" fmla="*/ 3114675 h 3829050"/>
                  <a:gd name="connsiteX59" fmla="*/ 4076700 w 5210175"/>
                  <a:gd name="connsiteY59" fmla="*/ 3000375 h 3829050"/>
                  <a:gd name="connsiteX60" fmla="*/ 4076700 w 5210175"/>
                  <a:gd name="connsiteY60" fmla="*/ 2971800 h 3829050"/>
                  <a:gd name="connsiteX61" fmla="*/ 3990975 w 5210175"/>
                  <a:gd name="connsiteY61" fmla="*/ 2962275 h 3829050"/>
                  <a:gd name="connsiteX62" fmla="*/ 3962400 w 5210175"/>
                  <a:gd name="connsiteY62" fmla="*/ 2943225 h 3829050"/>
                  <a:gd name="connsiteX63" fmla="*/ 4038600 w 5210175"/>
                  <a:gd name="connsiteY63" fmla="*/ 2876550 h 3829050"/>
                  <a:gd name="connsiteX64" fmla="*/ 4114800 w 5210175"/>
                  <a:gd name="connsiteY64" fmla="*/ 2800350 h 3829050"/>
                  <a:gd name="connsiteX65" fmla="*/ 4057650 w 5210175"/>
                  <a:gd name="connsiteY65" fmla="*/ 2781300 h 3829050"/>
                  <a:gd name="connsiteX66" fmla="*/ 3962400 w 5210175"/>
                  <a:gd name="connsiteY66" fmla="*/ 2809875 h 3829050"/>
                  <a:gd name="connsiteX67" fmla="*/ 3962400 w 5210175"/>
                  <a:gd name="connsiteY67" fmla="*/ 2886075 h 3829050"/>
                  <a:gd name="connsiteX68" fmla="*/ 3933825 w 5210175"/>
                  <a:gd name="connsiteY68" fmla="*/ 2914650 h 3829050"/>
                  <a:gd name="connsiteX69" fmla="*/ 3876675 w 5210175"/>
                  <a:gd name="connsiteY69" fmla="*/ 2847975 h 3829050"/>
                  <a:gd name="connsiteX70" fmla="*/ 3876675 w 5210175"/>
                  <a:gd name="connsiteY70" fmla="*/ 2733675 h 3829050"/>
                  <a:gd name="connsiteX71" fmla="*/ 3876675 w 5210175"/>
                  <a:gd name="connsiteY71" fmla="*/ 2695575 h 3829050"/>
                  <a:gd name="connsiteX72" fmla="*/ 3933825 w 5210175"/>
                  <a:gd name="connsiteY72" fmla="*/ 2657475 h 3829050"/>
                  <a:gd name="connsiteX73" fmla="*/ 3933825 w 5210175"/>
                  <a:gd name="connsiteY73" fmla="*/ 2590800 h 3829050"/>
                  <a:gd name="connsiteX74" fmla="*/ 3895725 w 5210175"/>
                  <a:gd name="connsiteY74" fmla="*/ 2571750 h 3829050"/>
                  <a:gd name="connsiteX75" fmla="*/ 3838575 w 5210175"/>
                  <a:gd name="connsiteY75" fmla="*/ 2619375 h 3829050"/>
                  <a:gd name="connsiteX76" fmla="*/ 3781425 w 5210175"/>
                  <a:gd name="connsiteY76" fmla="*/ 2619375 h 3829050"/>
                  <a:gd name="connsiteX77" fmla="*/ 3714750 w 5210175"/>
                  <a:gd name="connsiteY77" fmla="*/ 2571750 h 3829050"/>
                  <a:gd name="connsiteX78" fmla="*/ 3676650 w 5210175"/>
                  <a:gd name="connsiteY78" fmla="*/ 2600325 h 3829050"/>
                  <a:gd name="connsiteX79" fmla="*/ 3733800 w 5210175"/>
                  <a:gd name="connsiteY79" fmla="*/ 2667000 h 3829050"/>
                  <a:gd name="connsiteX80" fmla="*/ 3781425 w 5210175"/>
                  <a:gd name="connsiteY80" fmla="*/ 2724150 h 3829050"/>
                  <a:gd name="connsiteX81" fmla="*/ 3781425 w 5210175"/>
                  <a:gd name="connsiteY81" fmla="*/ 2724150 h 3829050"/>
                  <a:gd name="connsiteX82" fmla="*/ 3676650 w 5210175"/>
                  <a:gd name="connsiteY82" fmla="*/ 2705100 h 3829050"/>
                  <a:gd name="connsiteX83" fmla="*/ 3590925 w 5210175"/>
                  <a:gd name="connsiteY83" fmla="*/ 2628900 h 3829050"/>
                  <a:gd name="connsiteX84" fmla="*/ 3552825 w 5210175"/>
                  <a:gd name="connsiteY84" fmla="*/ 2524125 h 3829050"/>
                  <a:gd name="connsiteX85" fmla="*/ 3533775 w 5210175"/>
                  <a:gd name="connsiteY85" fmla="*/ 2447925 h 3829050"/>
                  <a:gd name="connsiteX86" fmla="*/ 3505200 w 5210175"/>
                  <a:gd name="connsiteY86" fmla="*/ 2381250 h 3829050"/>
                  <a:gd name="connsiteX87" fmla="*/ 3457575 w 5210175"/>
                  <a:gd name="connsiteY87" fmla="*/ 2352675 h 3829050"/>
                  <a:gd name="connsiteX88" fmla="*/ 3457575 w 5210175"/>
                  <a:gd name="connsiteY88" fmla="*/ 2352675 h 3829050"/>
                  <a:gd name="connsiteX89" fmla="*/ 3543300 w 5210175"/>
                  <a:gd name="connsiteY89" fmla="*/ 2324100 h 3829050"/>
                  <a:gd name="connsiteX90" fmla="*/ 3609975 w 5210175"/>
                  <a:gd name="connsiteY90" fmla="*/ 2295525 h 3829050"/>
                  <a:gd name="connsiteX91" fmla="*/ 3581400 w 5210175"/>
                  <a:gd name="connsiteY91" fmla="*/ 2257425 h 3829050"/>
                  <a:gd name="connsiteX92" fmla="*/ 3495675 w 5210175"/>
                  <a:gd name="connsiteY92" fmla="*/ 2247900 h 3829050"/>
                  <a:gd name="connsiteX93" fmla="*/ 3467100 w 5210175"/>
                  <a:gd name="connsiteY93" fmla="*/ 2200275 h 3829050"/>
                  <a:gd name="connsiteX94" fmla="*/ 3552825 w 5210175"/>
                  <a:gd name="connsiteY94" fmla="*/ 2152650 h 3829050"/>
                  <a:gd name="connsiteX95" fmla="*/ 3590925 w 5210175"/>
                  <a:gd name="connsiteY95" fmla="*/ 2095500 h 3829050"/>
                  <a:gd name="connsiteX96" fmla="*/ 3590925 w 5210175"/>
                  <a:gd name="connsiteY96" fmla="*/ 2019300 h 3829050"/>
                  <a:gd name="connsiteX97" fmla="*/ 3562350 w 5210175"/>
                  <a:gd name="connsiteY97" fmla="*/ 1952625 h 3829050"/>
                  <a:gd name="connsiteX98" fmla="*/ 3524250 w 5210175"/>
                  <a:gd name="connsiteY98" fmla="*/ 1905000 h 3829050"/>
                  <a:gd name="connsiteX99" fmla="*/ 3476625 w 5210175"/>
                  <a:gd name="connsiteY99" fmla="*/ 1952625 h 3829050"/>
                  <a:gd name="connsiteX100" fmla="*/ 3371850 w 5210175"/>
                  <a:gd name="connsiteY100" fmla="*/ 1905000 h 3829050"/>
                  <a:gd name="connsiteX101" fmla="*/ 3314700 w 5210175"/>
                  <a:gd name="connsiteY101" fmla="*/ 1905000 h 3829050"/>
                  <a:gd name="connsiteX102" fmla="*/ 3305175 w 5210175"/>
                  <a:gd name="connsiteY102" fmla="*/ 1981200 h 3829050"/>
                  <a:gd name="connsiteX103" fmla="*/ 3352800 w 5210175"/>
                  <a:gd name="connsiteY103" fmla="*/ 2019300 h 3829050"/>
                  <a:gd name="connsiteX104" fmla="*/ 3371850 w 5210175"/>
                  <a:gd name="connsiteY104" fmla="*/ 2095500 h 3829050"/>
                  <a:gd name="connsiteX105" fmla="*/ 3371850 w 5210175"/>
                  <a:gd name="connsiteY105" fmla="*/ 2152650 h 3829050"/>
                  <a:gd name="connsiteX106" fmla="*/ 3295650 w 5210175"/>
                  <a:gd name="connsiteY106" fmla="*/ 2085975 h 3829050"/>
                  <a:gd name="connsiteX107" fmla="*/ 3267075 w 5210175"/>
                  <a:gd name="connsiteY107" fmla="*/ 2019300 h 3829050"/>
                  <a:gd name="connsiteX108" fmla="*/ 3276600 w 5210175"/>
                  <a:gd name="connsiteY108" fmla="*/ 1895475 h 3829050"/>
                  <a:gd name="connsiteX109" fmla="*/ 3295650 w 5210175"/>
                  <a:gd name="connsiteY109" fmla="*/ 1819275 h 3829050"/>
                  <a:gd name="connsiteX110" fmla="*/ 3295650 w 5210175"/>
                  <a:gd name="connsiteY110" fmla="*/ 1819275 h 3829050"/>
                  <a:gd name="connsiteX111" fmla="*/ 3343275 w 5210175"/>
                  <a:gd name="connsiteY111" fmla="*/ 1743075 h 3829050"/>
                  <a:gd name="connsiteX112" fmla="*/ 3324225 w 5210175"/>
                  <a:gd name="connsiteY112" fmla="*/ 1619250 h 3829050"/>
                  <a:gd name="connsiteX113" fmla="*/ 3324225 w 5210175"/>
                  <a:gd name="connsiteY113" fmla="*/ 1457325 h 3829050"/>
                  <a:gd name="connsiteX114" fmla="*/ 3324225 w 5210175"/>
                  <a:gd name="connsiteY114" fmla="*/ 1400175 h 3829050"/>
                  <a:gd name="connsiteX115" fmla="*/ 3295650 w 5210175"/>
                  <a:gd name="connsiteY115" fmla="*/ 1371600 h 3829050"/>
                  <a:gd name="connsiteX116" fmla="*/ 3314700 w 5210175"/>
                  <a:gd name="connsiteY116" fmla="*/ 1314450 h 3829050"/>
                  <a:gd name="connsiteX117" fmla="*/ 3286125 w 5210175"/>
                  <a:gd name="connsiteY117" fmla="*/ 1266825 h 3829050"/>
                  <a:gd name="connsiteX118" fmla="*/ 3257550 w 5210175"/>
                  <a:gd name="connsiteY118" fmla="*/ 1247775 h 3829050"/>
                  <a:gd name="connsiteX119" fmla="*/ 619125 w 5210175"/>
                  <a:gd name="connsiteY119" fmla="*/ 361950 h 3829050"/>
                  <a:gd name="connsiteX120" fmla="*/ 542926 w 5210175"/>
                  <a:gd name="connsiteY120" fmla="*/ 495300 h 3829050"/>
                  <a:gd name="connsiteX121" fmla="*/ 371476 w 5210175"/>
                  <a:gd name="connsiteY121" fmla="*/ 447675 h 3829050"/>
                  <a:gd name="connsiteX122" fmla="*/ 209551 w 5210175"/>
                  <a:gd name="connsiteY122" fmla="*/ 647700 h 3829050"/>
                  <a:gd name="connsiteX123" fmla="*/ 123826 w 5210175"/>
                  <a:gd name="connsiteY123" fmla="*/ 514350 h 3829050"/>
                  <a:gd name="connsiteX124" fmla="*/ 190501 w 5210175"/>
                  <a:gd name="connsiteY124" fmla="*/ 419100 h 3829050"/>
                  <a:gd name="connsiteX125" fmla="*/ 133350 w 5210175"/>
                  <a:gd name="connsiteY125" fmla="*/ 352425 h 3829050"/>
                  <a:gd name="connsiteX126" fmla="*/ 66676 w 5210175"/>
                  <a:gd name="connsiteY126" fmla="*/ 304800 h 3829050"/>
                  <a:gd name="connsiteX127" fmla="*/ 0 w 5210175"/>
                  <a:gd name="connsiteY127" fmla="*/ 257175 h 3829050"/>
                  <a:gd name="connsiteX128" fmla="*/ 28575 w 5210175"/>
                  <a:gd name="connsiteY128" fmla="*/ 180975 h 3829050"/>
                  <a:gd name="connsiteX0" fmla="*/ 28575 w 5210175"/>
                  <a:gd name="connsiteY0" fmla="*/ 180975 h 3829050"/>
                  <a:gd name="connsiteX1" fmla="*/ 1514475 w 5210175"/>
                  <a:gd name="connsiteY1" fmla="*/ 28575 h 3829050"/>
                  <a:gd name="connsiteX2" fmla="*/ 1581150 w 5210175"/>
                  <a:gd name="connsiteY2" fmla="*/ 95250 h 3829050"/>
                  <a:gd name="connsiteX3" fmla="*/ 1581150 w 5210175"/>
                  <a:gd name="connsiteY3" fmla="*/ 161925 h 3829050"/>
                  <a:gd name="connsiteX4" fmla="*/ 1647825 w 5210175"/>
                  <a:gd name="connsiteY4" fmla="*/ 276225 h 3829050"/>
                  <a:gd name="connsiteX5" fmla="*/ 3286125 w 5210175"/>
                  <a:gd name="connsiteY5" fmla="*/ 180975 h 3829050"/>
                  <a:gd name="connsiteX6" fmla="*/ 3371850 w 5210175"/>
                  <a:gd name="connsiteY6" fmla="*/ 314325 h 3829050"/>
                  <a:gd name="connsiteX7" fmla="*/ 3533775 w 5210175"/>
                  <a:gd name="connsiteY7" fmla="*/ 314325 h 3829050"/>
                  <a:gd name="connsiteX8" fmla="*/ 3609975 w 5210175"/>
                  <a:gd name="connsiteY8" fmla="*/ 257175 h 3829050"/>
                  <a:gd name="connsiteX9" fmla="*/ 3600450 w 5210175"/>
                  <a:gd name="connsiteY9" fmla="*/ 114300 h 3829050"/>
                  <a:gd name="connsiteX10" fmla="*/ 3543300 w 5210175"/>
                  <a:gd name="connsiteY10" fmla="*/ 9525 h 3829050"/>
                  <a:gd name="connsiteX11" fmla="*/ 3543300 w 5210175"/>
                  <a:gd name="connsiteY11" fmla="*/ 9525 h 3829050"/>
                  <a:gd name="connsiteX12" fmla="*/ 3619500 w 5210175"/>
                  <a:gd name="connsiteY12" fmla="*/ 0 h 3829050"/>
                  <a:gd name="connsiteX13" fmla="*/ 3771900 w 5210175"/>
                  <a:gd name="connsiteY13" fmla="*/ 0 h 3829050"/>
                  <a:gd name="connsiteX14" fmla="*/ 3800475 w 5210175"/>
                  <a:gd name="connsiteY14" fmla="*/ 38100 h 3829050"/>
                  <a:gd name="connsiteX15" fmla="*/ 3971925 w 5210175"/>
                  <a:gd name="connsiteY15" fmla="*/ 552450 h 3829050"/>
                  <a:gd name="connsiteX16" fmla="*/ 4162425 w 5210175"/>
                  <a:gd name="connsiteY16" fmla="*/ 819150 h 3829050"/>
                  <a:gd name="connsiteX17" fmla="*/ 4371975 w 5210175"/>
                  <a:gd name="connsiteY17" fmla="*/ 1114425 h 3829050"/>
                  <a:gd name="connsiteX18" fmla="*/ 4391025 w 5210175"/>
                  <a:gd name="connsiteY18" fmla="*/ 1219200 h 3829050"/>
                  <a:gd name="connsiteX19" fmla="*/ 4495800 w 5210175"/>
                  <a:gd name="connsiteY19" fmla="*/ 1533525 h 3829050"/>
                  <a:gd name="connsiteX20" fmla="*/ 4781550 w 5210175"/>
                  <a:gd name="connsiteY20" fmla="*/ 1895475 h 3829050"/>
                  <a:gd name="connsiteX21" fmla="*/ 4933950 w 5210175"/>
                  <a:gd name="connsiteY21" fmla="*/ 2190750 h 3829050"/>
                  <a:gd name="connsiteX22" fmla="*/ 4905375 w 5210175"/>
                  <a:gd name="connsiteY22" fmla="*/ 2257425 h 3829050"/>
                  <a:gd name="connsiteX23" fmla="*/ 4991100 w 5210175"/>
                  <a:gd name="connsiteY23" fmla="*/ 2333625 h 3829050"/>
                  <a:gd name="connsiteX24" fmla="*/ 5019675 w 5210175"/>
                  <a:gd name="connsiteY24" fmla="*/ 2362200 h 3829050"/>
                  <a:gd name="connsiteX25" fmla="*/ 5162550 w 5210175"/>
                  <a:gd name="connsiteY25" fmla="*/ 2647950 h 3829050"/>
                  <a:gd name="connsiteX26" fmla="*/ 5181600 w 5210175"/>
                  <a:gd name="connsiteY26" fmla="*/ 2857500 h 3829050"/>
                  <a:gd name="connsiteX27" fmla="*/ 5172075 w 5210175"/>
                  <a:gd name="connsiteY27" fmla="*/ 3000375 h 3829050"/>
                  <a:gd name="connsiteX28" fmla="*/ 5210175 w 5210175"/>
                  <a:gd name="connsiteY28" fmla="*/ 3143250 h 3829050"/>
                  <a:gd name="connsiteX29" fmla="*/ 5172075 w 5210175"/>
                  <a:gd name="connsiteY29" fmla="*/ 3209925 h 3829050"/>
                  <a:gd name="connsiteX30" fmla="*/ 5143500 w 5210175"/>
                  <a:gd name="connsiteY30" fmla="*/ 3324225 h 3829050"/>
                  <a:gd name="connsiteX31" fmla="*/ 5114925 w 5210175"/>
                  <a:gd name="connsiteY31" fmla="*/ 3457575 h 3829050"/>
                  <a:gd name="connsiteX32" fmla="*/ 5124450 w 5210175"/>
                  <a:gd name="connsiteY32" fmla="*/ 3543300 h 3829050"/>
                  <a:gd name="connsiteX33" fmla="*/ 5143500 w 5210175"/>
                  <a:gd name="connsiteY33" fmla="*/ 3590925 h 3829050"/>
                  <a:gd name="connsiteX34" fmla="*/ 5048250 w 5210175"/>
                  <a:gd name="connsiteY34" fmla="*/ 3657600 h 3829050"/>
                  <a:gd name="connsiteX35" fmla="*/ 5019675 w 5210175"/>
                  <a:gd name="connsiteY35" fmla="*/ 3705225 h 3829050"/>
                  <a:gd name="connsiteX36" fmla="*/ 4914900 w 5210175"/>
                  <a:gd name="connsiteY36" fmla="*/ 3733800 h 3829050"/>
                  <a:gd name="connsiteX37" fmla="*/ 4857750 w 5210175"/>
                  <a:gd name="connsiteY37" fmla="*/ 3771900 h 3829050"/>
                  <a:gd name="connsiteX38" fmla="*/ 4733925 w 5210175"/>
                  <a:gd name="connsiteY38" fmla="*/ 3829050 h 3829050"/>
                  <a:gd name="connsiteX39" fmla="*/ 4657725 w 5210175"/>
                  <a:gd name="connsiteY39" fmla="*/ 3762375 h 3829050"/>
                  <a:gd name="connsiteX40" fmla="*/ 4781550 w 5210175"/>
                  <a:gd name="connsiteY40" fmla="*/ 3781425 h 3829050"/>
                  <a:gd name="connsiteX41" fmla="*/ 4829175 w 5210175"/>
                  <a:gd name="connsiteY41" fmla="*/ 3724275 h 3829050"/>
                  <a:gd name="connsiteX42" fmla="*/ 4762500 w 5210175"/>
                  <a:gd name="connsiteY42" fmla="*/ 3657600 h 3829050"/>
                  <a:gd name="connsiteX43" fmla="*/ 4762500 w 5210175"/>
                  <a:gd name="connsiteY43" fmla="*/ 3657600 h 3829050"/>
                  <a:gd name="connsiteX44" fmla="*/ 4600575 w 5210175"/>
                  <a:gd name="connsiteY44" fmla="*/ 3600450 h 3829050"/>
                  <a:gd name="connsiteX45" fmla="*/ 4657725 w 5210175"/>
                  <a:gd name="connsiteY45" fmla="*/ 3552825 h 3829050"/>
                  <a:gd name="connsiteX46" fmla="*/ 4714875 w 5210175"/>
                  <a:gd name="connsiteY46" fmla="*/ 3571875 h 3829050"/>
                  <a:gd name="connsiteX47" fmla="*/ 4714875 w 5210175"/>
                  <a:gd name="connsiteY47" fmla="*/ 3505200 h 3829050"/>
                  <a:gd name="connsiteX48" fmla="*/ 4638675 w 5210175"/>
                  <a:gd name="connsiteY48" fmla="*/ 3476625 h 3829050"/>
                  <a:gd name="connsiteX49" fmla="*/ 4572000 w 5210175"/>
                  <a:gd name="connsiteY49" fmla="*/ 3533775 h 3829050"/>
                  <a:gd name="connsiteX50" fmla="*/ 4486275 w 5210175"/>
                  <a:gd name="connsiteY50" fmla="*/ 3476625 h 3829050"/>
                  <a:gd name="connsiteX51" fmla="*/ 4562475 w 5210175"/>
                  <a:gd name="connsiteY51" fmla="*/ 3467100 h 3829050"/>
                  <a:gd name="connsiteX52" fmla="*/ 4572000 w 5210175"/>
                  <a:gd name="connsiteY52" fmla="*/ 3409950 h 3829050"/>
                  <a:gd name="connsiteX53" fmla="*/ 4505325 w 5210175"/>
                  <a:gd name="connsiteY53" fmla="*/ 3352800 h 3829050"/>
                  <a:gd name="connsiteX54" fmla="*/ 4410075 w 5210175"/>
                  <a:gd name="connsiteY54" fmla="*/ 3324225 h 3829050"/>
                  <a:gd name="connsiteX55" fmla="*/ 4333875 w 5210175"/>
                  <a:gd name="connsiteY55" fmla="*/ 3314700 h 3829050"/>
                  <a:gd name="connsiteX56" fmla="*/ 4238625 w 5210175"/>
                  <a:gd name="connsiteY56" fmla="*/ 3286125 h 3829050"/>
                  <a:gd name="connsiteX57" fmla="*/ 4143375 w 5210175"/>
                  <a:gd name="connsiteY57" fmla="*/ 3219450 h 3829050"/>
                  <a:gd name="connsiteX58" fmla="*/ 4076700 w 5210175"/>
                  <a:gd name="connsiteY58" fmla="*/ 3114675 h 3829050"/>
                  <a:gd name="connsiteX59" fmla="*/ 4076700 w 5210175"/>
                  <a:gd name="connsiteY59" fmla="*/ 3000375 h 3829050"/>
                  <a:gd name="connsiteX60" fmla="*/ 4076700 w 5210175"/>
                  <a:gd name="connsiteY60" fmla="*/ 2971800 h 3829050"/>
                  <a:gd name="connsiteX61" fmla="*/ 3990975 w 5210175"/>
                  <a:gd name="connsiteY61" fmla="*/ 2962275 h 3829050"/>
                  <a:gd name="connsiteX62" fmla="*/ 3962400 w 5210175"/>
                  <a:gd name="connsiteY62" fmla="*/ 2943225 h 3829050"/>
                  <a:gd name="connsiteX63" fmla="*/ 4038600 w 5210175"/>
                  <a:gd name="connsiteY63" fmla="*/ 2876550 h 3829050"/>
                  <a:gd name="connsiteX64" fmla="*/ 4114800 w 5210175"/>
                  <a:gd name="connsiteY64" fmla="*/ 2800350 h 3829050"/>
                  <a:gd name="connsiteX65" fmla="*/ 4057650 w 5210175"/>
                  <a:gd name="connsiteY65" fmla="*/ 2781300 h 3829050"/>
                  <a:gd name="connsiteX66" fmla="*/ 3962400 w 5210175"/>
                  <a:gd name="connsiteY66" fmla="*/ 2809875 h 3829050"/>
                  <a:gd name="connsiteX67" fmla="*/ 3962400 w 5210175"/>
                  <a:gd name="connsiteY67" fmla="*/ 2886075 h 3829050"/>
                  <a:gd name="connsiteX68" fmla="*/ 3933825 w 5210175"/>
                  <a:gd name="connsiteY68" fmla="*/ 2914650 h 3829050"/>
                  <a:gd name="connsiteX69" fmla="*/ 3876675 w 5210175"/>
                  <a:gd name="connsiteY69" fmla="*/ 2847975 h 3829050"/>
                  <a:gd name="connsiteX70" fmla="*/ 3876675 w 5210175"/>
                  <a:gd name="connsiteY70" fmla="*/ 2733675 h 3829050"/>
                  <a:gd name="connsiteX71" fmla="*/ 3876675 w 5210175"/>
                  <a:gd name="connsiteY71" fmla="*/ 2695575 h 3829050"/>
                  <a:gd name="connsiteX72" fmla="*/ 3933825 w 5210175"/>
                  <a:gd name="connsiteY72" fmla="*/ 2657475 h 3829050"/>
                  <a:gd name="connsiteX73" fmla="*/ 3933825 w 5210175"/>
                  <a:gd name="connsiteY73" fmla="*/ 2590800 h 3829050"/>
                  <a:gd name="connsiteX74" fmla="*/ 3895725 w 5210175"/>
                  <a:gd name="connsiteY74" fmla="*/ 2571750 h 3829050"/>
                  <a:gd name="connsiteX75" fmla="*/ 3838575 w 5210175"/>
                  <a:gd name="connsiteY75" fmla="*/ 2619375 h 3829050"/>
                  <a:gd name="connsiteX76" fmla="*/ 3781425 w 5210175"/>
                  <a:gd name="connsiteY76" fmla="*/ 2619375 h 3829050"/>
                  <a:gd name="connsiteX77" fmla="*/ 3714750 w 5210175"/>
                  <a:gd name="connsiteY77" fmla="*/ 2571750 h 3829050"/>
                  <a:gd name="connsiteX78" fmla="*/ 3676650 w 5210175"/>
                  <a:gd name="connsiteY78" fmla="*/ 2600325 h 3829050"/>
                  <a:gd name="connsiteX79" fmla="*/ 3733800 w 5210175"/>
                  <a:gd name="connsiteY79" fmla="*/ 2667000 h 3829050"/>
                  <a:gd name="connsiteX80" fmla="*/ 3781425 w 5210175"/>
                  <a:gd name="connsiteY80" fmla="*/ 2724150 h 3829050"/>
                  <a:gd name="connsiteX81" fmla="*/ 3781425 w 5210175"/>
                  <a:gd name="connsiteY81" fmla="*/ 2724150 h 3829050"/>
                  <a:gd name="connsiteX82" fmla="*/ 3676650 w 5210175"/>
                  <a:gd name="connsiteY82" fmla="*/ 2705100 h 3829050"/>
                  <a:gd name="connsiteX83" fmla="*/ 3590925 w 5210175"/>
                  <a:gd name="connsiteY83" fmla="*/ 2628900 h 3829050"/>
                  <a:gd name="connsiteX84" fmla="*/ 3552825 w 5210175"/>
                  <a:gd name="connsiteY84" fmla="*/ 2524125 h 3829050"/>
                  <a:gd name="connsiteX85" fmla="*/ 3533775 w 5210175"/>
                  <a:gd name="connsiteY85" fmla="*/ 2447925 h 3829050"/>
                  <a:gd name="connsiteX86" fmla="*/ 3505200 w 5210175"/>
                  <a:gd name="connsiteY86" fmla="*/ 2381250 h 3829050"/>
                  <a:gd name="connsiteX87" fmla="*/ 3457575 w 5210175"/>
                  <a:gd name="connsiteY87" fmla="*/ 2352675 h 3829050"/>
                  <a:gd name="connsiteX88" fmla="*/ 3457575 w 5210175"/>
                  <a:gd name="connsiteY88" fmla="*/ 2352675 h 3829050"/>
                  <a:gd name="connsiteX89" fmla="*/ 3543300 w 5210175"/>
                  <a:gd name="connsiteY89" fmla="*/ 2324100 h 3829050"/>
                  <a:gd name="connsiteX90" fmla="*/ 3609975 w 5210175"/>
                  <a:gd name="connsiteY90" fmla="*/ 2295525 h 3829050"/>
                  <a:gd name="connsiteX91" fmla="*/ 3581400 w 5210175"/>
                  <a:gd name="connsiteY91" fmla="*/ 2257425 h 3829050"/>
                  <a:gd name="connsiteX92" fmla="*/ 3495675 w 5210175"/>
                  <a:gd name="connsiteY92" fmla="*/ 2247900 h 3829050"/>
                  <a:gd name="connsiteX93" fmla="*/ 3467100 w 5210175"/>
                  <a:gd name="connsiteY93" fmla="*/ 2200275 h 3829050"/>
                  <a:gd name="connsiteX94" fmla="*/ 3552825 w 5210175"/>
                  <a:gd name="connsiteY94" fmla="*/ 2152650 h 3829050"/>
                  <a:gd name="connsiteX95" fmla="*/ 3590925 w 5210175"/>
                  <a:gd name="connsiteY95" fmla="*/ 2095500 h 3829050"/>
                  <a:gd name="connsiteX96" fmla="*/ 3590925 w 5210175"/>
                  <a:gd name="connsiteY96" fmla="*/ 2019300 h 3829050"/>
                  <a:gd name="connsiteX97" fmla="*/ 3562350 w 5210175"/>
                  <a:gd name="connsiteY97" fmla="*/ 1952625 h 3829050"/>
                  <a:gd name="connsiteX98" fmla="*/ 3524250 w 5210175"/>
                  <a:gd name="connsiteY98" fmla="*/ 1905000 h 3829050"/>
                  <a:gd name="connsiteX99" fmla="*/ 3476625 w 5210175"/>
                  <a:gd name="connsiteY99" fmla="*/ 1952625 h 3829050"/>
                  <a:gd name="connsiteX100" fmla="*/ 3371850 w 5210175"/>
                  <a:gd name="connsiteY100" fmla="*/ 1905000 h 3829050"/>
                  <a:gd name="connsiteX101" fmla="*/ 3314700 w 5210175"/>
                  <a:gd name="connsiteY101" fmla="*/ 1905000 h 3829050"/>
                  <a:gd name="connsiteX102" fmla="*/ 3305175 w 5210175"/>
                  <a:gd name="connsiteY102" fmla="*/ 1981200 h 3829050"/>
                  <a:gd name="connsiteX103" fmla="*/ 3352800 w 5210175"/>
                  <a:gd name="connsiteY103" fmla="*/ 2019300 h 3829050"/>
                  <a:gd name="connsiteX104" fmla="*/ 3371850 w 5210175"/>
                  <a:gd name="connsiteY104" fmla="*/ 2095500 h 3829050"/>
                  <a:gd name="connsiteX105" fmla="*/ 3371850 w 5210175"/>
                  <a:gd name="connsiteY105" fmla="*/ 2152650 h 3829050"/>
                  <a:gd name="connsiteX106" fmla="*/ 3295650 w 5210175"/>
                  <a:gd name="connsiteY106" fmla="*/ 2085975 h 3829050"/>
                  <a:gd name="connsiteX107" fmla="*/ 3267075 w 5210175"/>
                  <a:gd name="connsiteY107" fmla="*/ 2019300 h 3829050"/>
                  <a:gd name="connsiteX108" fmla="*/ 3276600 w 5210175"/>
                  <a:gd name="connsiteY108" fmla="*/ 1895475 h 3829050"/>
                  <a:gd name="connsiteX109" fmla="*/ 3295650 w 5210175"/>
                  <a:gd name="connsiteY109" fmla="*/ 1819275 h 3829050"/>
                  <a:gd name="connsiteX110" fmla="*/ 3295650 w 5210175"/>
                  <a:gd name="connsiteY110" fmla="*/ 1819275 h 3829050"/>
                  <a:gd name="connsiteX111" fmla="*/ 3343275 w 5210175"/>
                  <a:gd name="connsiteY111" fmla="*/ 1743075 h 3829050"/>
                  <a:gd name="connsiteX112" fmla="*/ 3324225 w 5210175"/>
                  <a:gd name="connsiteY112" fmla="*/ 1619250 h 3829050"/>
                  <a:gd name="connsiteX113" fmla="*/ 3324225 w 5210175"/>
                  <a:gd name="connsiteY113" fmla="*/ 1457325 h 3829050"/>
                  <a:gd name="connsiteX114" fmla="*/ 3324225 w 5210175"/>
                  <a:gd name="connsiteY114" fmla="*/ 1400175 h 3829050"/>
                  <a:gd name="connsiteX115" fmla="*/ 3295650 w 5210175"/>
                  <a:gd name="connsiteY115" fmla="*/ 1371600 h 3829050"/>
                  <a:gd name="connsiteX116" fmla="*/ 3314700 w 5210175"/>
                  <a:gd name="connsiteY116" fmla="*/ 1314450 h 3829050"/>
                  <a:gd name="connsiteX117" fmla="*/ 3286125 w 5210175"/>
                  <a:gd name="connsiteY117" fmla="*/ 1266825 h 3829050"/>
                  <a:gd name="connsiteX118" fmla="*/ 3257550 w 5210175"/>
                  <a:gd name="connsiteY118" fmla="*/ 1247775 h 3829050"/>
                  <a:gd name="connsiteX119" fmla="*/ 619125 w 5210175"/>
                  <a:gd name="connsiteY119" fmla="*/ 361950 h 3829050"/>
                  <a:gd name="connsiteX120" fmla="*/ 542926 w 5210175"/>
                  <a:gd name="connsiteY120" fmla="*/ 495300 h 3829050"/>
                  <a:gd name="connsiteX121" fmla="*/ 333376 w 5210175"/>
                  <a:gd name="connsiteY121" fmla="*/ 447675 h 3829050"/>
                  <a:gd name="connsiteX122" fmla="*/ 209551 w 5210175"/>
                  <a:gd name="connsiteY122" fmla="*/ 647700 h 3829050"/>
                  <a:gd name="connsiteX123" fmla="*/ 123826 w 5210175"/>
                  <a:gd name="connsiteY123" fmla="*/ 514350 h 3829050"/>
                  <a:gd name="connsiteX124" fmla="*/ 190501 w 5210175"/>
                  <a:gd name="connsiteY124" fmla="*/ 419100 h 3829050"/>
                  <a:gd name="connsiteX125" fmla="*/ 133350 w 5210175"/>
                  <a:gd name="connsiteY125" fmla="*/ 352425 h 3829050"/>
                  <a:gd name="connsiteX126" fmla="*/ 66676 w 5210175"/>
                  <a:gd name="connsiteY126" fmla="*/ 304800 h 3829050"/>
                  <a:gd name="connsiteX127" fmla="*/ 0 w 5210175"/>
                  <a:gd name="connsiteY127" fmla="*/ 257175 h 3829050"/>
                  <a:gd name="connsiteX128" fmla="*/ 28575 w 5210175"/>
                  <a:gd name="connsiteY128" fmla="*/ 180975 h 3829050"/>
                  <a:gd name="connsiteX0" fmla="*/ 28575 w 5210175"/>
                  <a:gd name="connsiteY0" fmla="*/ 180975 h 3829050"/>
                  <a:gd name="connsiteX1" fmla="*/ 1514475 w 5210175"/>
                  <a:gd name="connsiteY1" fmla="*/ 28575 h 3829050"/>
                  <a:gd name="connsiteX2" fmla="*/ 1581150 w 5210175"/>
                  <a:gd name="connsiteY2" fmla="*/ 95250 h 3829050"/>
                  <a:gd name="connsiteX3" fmla="*/ 1581150 w 5210175"/>
                  <a:gd name="connsiteY3" fmla="*/ 161925 h 3829050"/>
                  <a:gd name="connsiteX4" fmla="*/ 1647825 w 5210175"/>
                  <a:gd name="connsiteY4" fmla="*/ 276225 h 3829050"/>
                  <a:gd name="connsiteX5" fmla="*/ 3286125 w 5210175"/>
                  <a:gd name="connsiteY5" fmla="*/ 180975 h 3829050"/>
                  <a:gd name="connsiteX6" fmla="*/ 3371850 w 5210175"/>
                  <a:gd name="connsiteY6" fmla="*/ 314325 h 3829050"/>
                  <a:gd name="connsiteX7" fmla="*/ 3533775 w 5210175"/>
                  <a:gd name="connsiteY7" fmla="*/ 314325 h 3829050"/>
                  <a:gd name="connsiteX8" fmla="*/ 3609975 w 5210175"/>
                  <a:gd name="connsiteY8" fmla="*/ 257175 h 3829050"/>
                  <a:gd name="connsiteX9" fmla="*/ 3600450 w 5210175"/>
                  <a:gd name="connsiteY9" fmla="*/ 114300 h 3829050"/>
                  <a:gd name="connsiteX10" fmla="*/ 3543300 w 5210175"/>
                  <a:gd name="connsiteY10" fmla="*/ 9525 h 3829050"/>
                  <a:gd name="connsiteX11" fmla="*/ 3543300 w 5210175"/>
                  <a:gd name="connsiteY11" fmla="*/ 9525 h 3829050"/>
                  <a:gd name="connsiteX12" fmla="*/ 3619500 w 5210175"/>
                  <a:gd name="connsiteY12" fmla="*/ 0 h 3829050"/>
                  <a:gd name="connsiteX13" fmla="*/ 3771900 w 5210175"/>
                  <a:gd name="connsiteY13" fmla="*/ 0 h 3829050"/>
                  <a:gd name="connsiteX14" fmla="*/ 3800475 w 5210175"/>
                  <a:gd name="connsiteY14" fmla="*/ 38100 h 3829050"/>
                  <a:gd name="connsiteX15" fmla="*/ 3971925 w 5210175"/>
                  <a:gd name="connsiteY15" fmla="*/ 552450 h 3829050"/>
                  <a:gd name="connsiteX16" fmla="*/ 4162425 w 5210175"/>
                  <a:gd name="connsiteY16" fmla="*/ 819150 h 3829050"/>
                  <a:gd name="connsiteX17" fmla="*/ 4371975 w 5210175"/>
                  <a:gd name="connsiteY17" fmla="*/ 1114425 h 3829050"/>
                  <a:gd name="connsiteX18" fmla="*/ 4391025 w 5210175"/>
                  <a:gd name="connsiteY18" fmla="*/ 1219200 h 3829050"/>
                  <a:gd name="connsiteX19" fmla="*/ 4495800 w 5210175"/>
                  <a:gd name="connsiteY19" fmla="*/ 1533525 h 3829050"/>
                  <a:gd name="connsiteX20" fmla="*/ 4781550 w 5210175"/>
                  <a:gd name="connsiteY20" fmla="*/ 1895475 h 3829050"/>
                  <a:gd name="connsiteX21" fmla="*/ 4933950 w 5210175"/>
                  <a:gd name="connsiteY21" fmla="*/ 2190750 h 3829050"/>
                  <a:gd name="connsiteX22" fmla="*/ 4905375 w 5210175"/>
                  <a:gd name="connsiteY22" fmla="*/ 2257425 h 3829050"/>
                  <a:gd name="connsiteX23" fmla="*/ 4991100 w 5210175"/>
                  <a:gd name="connsiteY23" fmla="*/ 2333625 h 3829050"/>
                  <a:gd name="connsiteX24" fmla="*/ 5019675 w 5210175"/>
                  <a:gd name="connsiteY24" fmla="*/ 2362200 h 3829050"/>
                  <a:gd name="connsiteX25" fmla="*/ 5162550 w 5210175"/>
                  <a:gd name="connsiteY25" fmla="*/ 2647950 h 3829050"/>
                  <a:gd name="connsiteX26" fmla="*/ 5181600 w 5210175"/>
                  <a:gd name="connsiteY26" fmla="*/ 2857500 h 3829050"/>
                  <a:gd name="connsiteX27" fmla="*/ 5172075 w 5210175"/>
                  <a:gd name="connsiteY27" fmla="*/ 3000375 h 3829050"/>
                  <a:gd name="connsiteX28" fmla="*/ 5210175 w 5210175"/>
                  <a:gd name="connsiteY28" fmla="*/ 3143250 h 3829050"/>
                  <a:gd name="connsiteX29" fmla="*/ 5172075 w 5210175"/>
                  <a:gd name="connsiteY29" fmla="*/ 3209925 h 3829050"/>
                  <a:gd name="connsiteX30" fmla="*/ 5143500 w 5210175"/>
                  <a:gd name="connsiteY30" fmla="*/ 3324225 h 3829050"/>
                  <a:gd name="connsiteX31" fmla="*/ 5114925 w 5210175"/>
                  <a:gd name="connsiteY31" fmla="*/ 3457575 h 3829050"/>
                  <a:gd name="connsiteX32" fmla="*/ 5124450 w 5210175"/>
                  <a:gd name="connsiteY32" fmla="*/ 3543300 h 3829050"/>
                  <a:gd name="connsiteX33" fmla="*/ 5143500 w 5210175"/>
                  <a:gd name="connsiteY33" fmla="*/ 3590925 h 3829050"/>
                  <a:gd name="connsiteX34" fmla="*/ 5048250 w 5210175"/>
                  <a:gd name="connsiteY34" fmla="*/ 3657600 h 3829050"/>
                  <a:gd name="connsiteX35" fmla="*/ 5019675 w 5210175"/>
                  <a:gd name="connsiteY35" fmla="*/ 3705225 h 3829050"/>
                  <a:gd name="connsiteX36" fmla="*/ 4914900 w 5210175"/>
                  <a:gd name="connsiteY36" fmla="*/ 3733800 h 3829050"/>
                  <a:gd name="connsiteX37" fmla="*/ 4857750 w 5210175"/>
                  <a:gd name="connsiteY37" fmla="*/ 3771900 h 3829050"/>
                  <a:gd name="connsiteX38" fmla="*/ 4733925 w 5210175"/>
                  <a:gd name="connsiteY38" fmla="*/ 3829050 h 3829050"/>
                  <a:gd name="connsiteX39" fmla="*/ 4657725 w 5210175"/>
                  <a:gd name="connsiteY39" fmla="*/ 3762375 h 3829050"/>
                  <a:gd name="connsiteX40" fmla="*/ 4781550 w 5210175"/>
                  <a:gd name="connsiteY40" fmla="*/ 3781425 h 3829050"/>
                  <a:gd name="connsiteX41" fmla="*/ 4829175 w 5210175"/>
                  <a:gd name="connsiteY41" fmla="*/ 3724275 h 3829050"/>
                  <a:gd name="connsiteX42" fmla="*/ 4762500 w 5210175"/>
                  <a:gd name="connsiteY42" fmla="*/ 3657600 h 3829050"/>
                  <a:gd name="connsiteX43" fmla="*/ 4762500 w 5210175"/>
                  <a:gd name="connsiteY43" fmla="*/ 3657600 h 3829050"/>
                  <a:gd name="connsiteX44" fmla="*/ 4600575 w 5210175"/>
                  <a:gd name="connsiteY44" fmla="*/ 3600450 h 3829050"/>
                  <a:gd name="connsiteX45" fmla="*/ 4657725 w 5210175"/>
                  <a:gd name="connsiteY45" fmla="*/ 3552825 h 3829050"/>
                  <a:gd name="connsiteX46" fmla="*/ 4714875 w 5210175"/>
                  <a:gd name="connsiteY46" fmla="*/ 3571875 h 3829050"/>
                  <a:gd name="connsiteX47" fmla="*/ 4714875 w 5210175"/>
                  <a:gd name="connsiteY47" fmla="*/ 3505200 h 3829050"/>
                  <a:gd name="connsiteX48" fmla="*/ 4638675 w 5210175"/>
                  <a:gd name="connsiteY48" fmla="*/ 3476625 h 3829050"/>
                  <a:gd name="connsiteX49" fmla="*/ 4572000 w 5210175"/>
                  <a:gd name="connsiteY49" fmla="*/ 3533775 h 3829050"/>
                  <a:gd name="connsiteX50" fmla="*/ 4486275 w 5210175"/>
                  <a:gd name="connsiteY50" fmla="*/ 3476625 h 3829050"/>
                  <a:gd name="connsiteX51" fmla="*/ 4562475 w 5210175"/>
                  <a:gd name="connsiteY51" fmla="*/ 3467100 h 3829050"/>
                  <a:gd name="connsiteX52" fmla="*/ 4572000 w 5210175"/>
                  <a:gd name="connsiteY52" fmla="*/ 3409950 h 3829050"/>
                  <a:gd name="connsiteX53" fmla="*/ 4505325 w 5210175"/>
                  <a:gd name="connsiteY53" fmla="*/ 3352800 h 3829050"/>
                  <a:gd name="connsiteX54" fmla="*/ 4410075 w 5210175"/>
                  <a:gd name="connsiteY54" fmla="*/ 3324225 h 3829050"/>
                  <a:gd name="connsiteX55" fmla="*/ 4333875 w 5210175"/>
                  <a:gd name="connsiteY55" fmla="*/ 3314700 h 3829050"/>
                  <a:gd name="connsiteX56" fmla="*/ 4238625 w 5210175"/>
                  <a:gd name="connsiteY56" fmla="*/ 3286125 h 3829050"/>
                  <a:gd name="connsiteX57" fmla="*/ 4143375 w 5210175"/>
                  <a:gd name="connsiteY57" fmla="*/ 3219450 h 3829050"/>
                  <a:gd name="connsiteX58" fmla="*/ 4076700 w 5210175"/>
                  <a:gd name="connsiteY58" fmla="*/ 3114675 h 3829050"/>
                  <a:gd name="connsiteX59" fmla="*/ 4076700 w 5210175"/>
                  <a:gd name="connsiteY59" fmla="*/ 3000375 h 3829050"/>
                  <a:gd name="connsiteX60" fmla="*/ 4076700 w 5210175"/>
                  <a:gd name="connsiteY60" fmla="*/ 2971800 h 3829050"/>
                  <a:gd name="connsiteX61" fmla="*/ 3990975 w 5210175"/>
                  <a:gd name="connsiteY61" fmla="*/ 2962275 h 3829050"/>
                  <a:gd name="connsiteX62" fmla="*/ 3962400 w 5210175"/>
                  <a:gd name="connsiteY62" fmla="*/ 2943225 h 3829050"/>
                  <a:gd name="connsiteX63" fmla="*/ 4038600 w 5210175"/>
                  <a:gd name="connsiteY63" fmla="*/ 2876550 h 3829050"/>
                  <a:gd name="connsiteX64" fmla="*/ 4114800 w 5210175"/>
                  <a:gd name="connsiteY64" fmla="*/ 2800350 h 3829050"/>
                  <a:gd name="connsiteX65" fmla="*/ 4057650 w 5210175"/>
                  <a:gd name="connsiteY65" fmla="*/ 2781300 h 3829050"/>
                  <a:gd name="connsiteX66" fmla="*/ 3962400 w 5210175"/>
                  <a:gd name="connsiteY66" fmla="*/ 2809875 h 3829050"/>
                  <a:gd name="connsiteX67" fmla="*/ 3962400 w 5210175"/>
                  <a:gd name="connsiteY67" fmla="*/ 2886075 h 3829050"/>
                  <a:gd name="connsiteX68" fmla="*/ 3933825 w 5210175"/>
                  <a:gd name="connsiteY68" fmla="*/ 2914650 h 3829050"/>
                  <a:gd name="connsiteX69" fmla="*/ 3876675 w 5210175"/>
                  <a:gd name="connsiteY69" fmla="*/ 2847975 h 3829050"/>
                  <a:gd name="connsiteX70" fmla="*/ 3876675 w 5210175"/>
                  <a:gd name="connsiteY70" fmla="*/ 2733675 h 3829050"/>
                  <a:gd name="connsiteX71" fmla="*/ 3876675 w 5210175"/>
                  <a:gd name="connsiteY71" fmla="*/ 2695575 h 3829050"/>
                  <a:gd name="connsiteX72" fmla="*/ 3933825 w 5210175"/>
                  <a:gd name="connsiteY72" fmla="*/ 2657475 h 3829050"/>
                  <a:gd name="connsiteX73" fmla="*/ 3933825 w 5210175"/>
                  <a:gd name="connsiteY73" fmla="*/ 2590800 h 3829050"/>
                  <a:gd name="connsiteX74" fmla="*/ 3895725 w 5210175"/>
                  <a:gd name="connsiteY74" fmla="*/ 2571750 h 3829050"/>
                  <a:gd name="connsiteX75" fmla="*/ 3838575 w 5210175"/>
                  <a:gd name="connsiteY75" fmla="*/ 2619375 h 3829050"/>
                  <a:gd name="connsiteX76" fmla="*/ 3781425 w 5210175"/>
                  <a:gd name="connsiteY76" fmla="*/ 2619375 h 3829050"/>
                  <a:gd name="connsiteX77" fmla="*/ 3714750 w 5210175"/>
                  <a:gd name="connsiteY77" fmla="*/ 2571750 h 3829050"/>
                  <a:gd name="connsiteX78" fmla="*/ 3676650 w 5210175"/>
                  <a:gd name="connsiteY78" fmla="*/ 2600325 h 3829050"/>
                  <a:gd name="connsiteX79" fmla="*/ 3733800 w 5210175"/>
                  <a:gd name="connsiteY79" fmla="*/ 2667000 h 3829050"/>
                  <a:gd name="connsiteX80" fmla="*/ 3781425 w 5210175"/>
                  <a:gd name="connsiteY80" fmla="*/ 2724150 h 3829050"/>
                  <a:gd name="connsiteX81" fmla="*/ 3781425 w 5210175"/>
                  <a:gd name="connsiteY81" fmla="*/ 2724150 h 3829050"/>
                  <a:gd name="connsiteX82" fmla="*/ 3676650 w 5210175"/>
                  <a:gd name="connsiteY82" fmla="*/ 2705100 h 3829050"/>
                  <a:gd name="connsiteX83" fmla="*/ 3590925 w 5210175"/>
                  <a:gd name="connsiteY83" fmla="*/ 2628900 h 3829050"/>
                  <a:gd name="connsiteX84" fmla="*/ 3552825 w 5210175"/>
                  <a:gd name="connsiteY84" fmla="*/ 2524125 h 3829050"/>
                  <a:gd name="connsiteX85" fmla="*/ 3533775 w 5210175"/>
                  <a:gd name="connsiteY85" fmla="*/ 2447925 h 3829050"/>
                  <a:gd name="connsiteX86" fmla="*/ 3505200 w 5210175"/>
                  <a:gd name="connsiteY86" fmla="*/ 2381250 h 3829050"/>
                  <a:gd name="connsiteX87" fmla="*/ 3457575 w 5210175"/>
                  <a:gd name="connsiteY87" fmla="*/ 2352675 h 3829050"/>
                  <a:gd name="connsiteX88" fmla="*/ 3457575 w 5210175"/>
                  <a:gd name="connsiteY88" fmla="*/ 2352675 h 3829050"/>
                  <a:gd name="connsiteX89" fmla="*/ 3543300 w 5210175"/>
                  <a:gd name="connsiteY89" fmla="*/ 2324100 h 3829050"/>
                  <a:gd name="connsiteX90" fmla="*/ 3609975 w 5210175"/>
                  <a:gd name="connsiteY90" fmla="*/ 2295525 h 3829050"/>
                  <a:gd name="connsiteX91" fmla="*/ 3581400 w 5210175"/>
                  <a:gd name="connsiteY91" fmla="*/ 2257425 h 3829050"/>
                  <a:gd name="connsiteX92" fmla="*/ 3495675 w 5210175"/>
                  <a:gd name="connsiteY92" fmla="*/ 2247900 h 3829050"/>
                  <a:gd name="connsiteX93" fmla="*/ 3467100 w 5210175"/>
                  <a:gd name="connsiteY93" fmla="*/ 2200275 h 3829050"/>
                  <a:gd name="connsiteX94" fmla="*/ 3552825 w 5210175"/>
                  <a:gd name="connsiteY94" fmla="*/ 2152650 h 3829050"/>
                  <a:gd name="connsiteX95" fmla="*/ 3590925 w 5210175"/>
                  <a:gd name="connsiteY95" fmla="*/ 2095500 h 3829050"/>
                  <a:gd name="connsiteX96" fmla="*/ 3590925 w 5210175"/>
                  <a:gd name="connsiteY96" fmla="*/ 2019300 h 3829050"/>
                  <a:gd name="connsiteX97" fmla="*/ 3562350 w 5210175"/>
                  <a:gd name="connsiteY97" fmla="*/ 1952625 h 3829050"/>
                  <a:gd name="connsiteX98" fmla="*/ 3524250 w 5210175"/>
                  <a:gd name="connsiteY98" fmla="*/ 1905000 h 3829050"/>
                  <a:gd name="connsiteX99" fmla="*/ 3476625 w 5210175"/>
                  <a:gd name="connsiteY99" fmla="*/ 1952625 h 3829050"/>
                  <a:gd name="connsiteX100" fmla="*/ 3371850 w 5210175"/>
                  <a:gd name="connsiteY100" fmla="*/ 1905000 h 3829050"/>
                  <a:gd name="connsiteX101" fmla="*/ 3314700 w 5210175"/>
                  <a:gd name="connsiteY101" fmla="*/ 1905000 h 3829050"/>
                  <a:gd name="connsiteX102" fmla="*/ 3305175 w 5210175"/>
                  <a:gd name="connsiteY102" fmla="*/ 1981200 h 3829050"/>
                  <a:gd name="connsiteX103" fmla="*/ 3352800 w 5210175"/>
                  <a:gd name="connsiteY103" fmla="*/ 2019300 h 3829050"/>
                  <a:gd name="connsiteX104" fmla="*/ 3371850 w 5210175"/>
                  <a:gd name="connsiteY104" fmla="*/ 2095500 h 3829050"/>
                  <a:gd name="connsiteX105" fmla="*/ 3371850 w 5210175"/>
                  <a:gd name="connsiteY105" fmla="*/ 2152650 h 3829050"/>
                  <a:gd name="connsiteX106" fmla="*/ 3295650 w 5210175"/>
                  <a:gd name="connsiteY106" fmla="*/ 2085975 h 3829050"/>
                  <a:gd name="connsiteX107" fmla="*/ 3267075 w 5210175"/>
                  <a:gd name="connsiteY107" fmla="*/ 2019300 h 3829050"/>
                  <a:gd name="connsiteX108" fmla="*/ 3276600 w 5210175"/>
                  <a:gd name="connsiteY108" fmla="*/ 1895475 h 3829050"/>
                  <a:gd name="connsiteX109" fmla="*/ 3295650 w 5210175"/>
                  <a:gd name="connsiteY109" fmla="*/ 1819275 h 3829050"/>
                  <a:gd name="connsiteX110" fmla="*/ 3295650 w 5210175"/>
                  <a:gd name="connsiteY110" fmla="*/ 1819275 h 3829050"/>
                  <a:gd name="connsiteX111" fmla="*/ 3343275 w 5210175"/>
                  <a:gd name="connsiteY111" fmla="*/ 1743075 h 3829050"/>
                  <a:gd name="connsiteX112" fmla="*/ 3324225 w 5210175"/>
                  <a:gd name="connsiteY112" fmla="*/ 1619250 h 3829050"/>
                  <a:gd name="connsiteX113" fmla="*/ 3324225 w 5210175"/>
                  <a:gd name="connsiteY113" fmla="*/ 1457325 h 3829050"/>
                  <a:gd name="connsiteX114" fmla="*/ 3324225 w 5210175"/>
                  <a:gd name="connsiteY114" fmla="*/ 1400175 h 3829050"/>
                  <a:gd name="connsiteX115" fmla="*/ 3295650 w 5210175"/>
                  <a:gd name="connsiteY115" fmla="*/ 1371600 h 3829050"/>
                  <a:gd name="connsiteX116" fmla="*/ 3314700 w 5210175"/>
                  <a:gd name="connsiteY116" fmla="*/ 1314450 h 3829050"/>
                  <a:gd name="connsiteX117" fmla="*/ 3286125 w 5210175"/>
                  <a:gd name="connsiteY117" fmla="*/ 1266825 h 3829050"/>
                  <a:gd name="connsiteX118" fmla="*/ 3257550 w 5210175"/>
                  <a:gd name="connsiteY118" fmla="*/ 1247775 h 3829050"/>
                  <a:gd name="connsiteX119" fmla="*/ 1123950 w 5210175"/>
                  <a:gd name="connsiteY119" fmla="*/ 523875 h 3829050"/>
                  <a:gd name="connsiteX120" fmla="*/ 542926 w 5210175"/>
                  <a:gd name="connsiteY120" fmla="*/ 495300 h 3829050"/>
                  <a:gd name="connsiteX121" fmla="*/ 333376 w 5210175"/>
                  <a:gd name="connsiteY121" fmla="*/ 447675 h 3829050"/>
                  <a:gd name="connsiteX122" fmla="*/ 209551 w 5210175"/>
                  <a:gd name="connsiteY122" fmla="*/ 647700 h 3829050"/>
                  <a:gd name="connsiteX123" fmla="*/ 123826 w 5210175"/>
                  <a:gd name="connsiteY123" fmla="*/ 514350 h 3829050"/>
                  <a:gd name="connsiteX124" fmla="*/ 190501 w 5210175"/>
                  <a:gd name="connsiteY124" fmla="*/ 419100 h 3829050"/>
                  <a:gd name="connsiteX125" fmla="*/ 133350 w 5210175"/>
                  <a:gd name="connsiteY125" fmla="*/ 352425 h 3829050"/>
                  <a:gd name="connsiteX126" fmla="*/ 66676 w 5210175"/>
                  <a:gd name="connsiteY126" fmla="*/ 304800 h 3829050"/>
                  <a:gd name="connsiteX127" fmla="*/ 0 w 5210175"/>
                  <a:gd name="connsiteY127" fmla="*/ 257175 h 3829050"/>
                  <a:gd name="connsiteX128" fmla="*/ 28575 w 5210175"/>
                  <a:gd name="connsiteY128" fmla="*/ 180975 h 3829050"/>
                  <a:gd name="connsiteX0" fmla="*/ 28575 w 5210175"/>
                  <a:gd name="connsiteY0" fmla="*/ 180975 h 3829050"/>
                  <a:gd name="connsiteX1" fmla="*/ 1514475 w 5210175"/>
                  <a:gd name="connsiteY1" fmla="*/ 28575 h 3829050"/>
                  <a:gd name="connsiteX2" fmla="*/ 1581150 w 5210175"/>
                  <a:gd name="connsiteY2" fmla="*/ 95250 h 3829050"/>
                  <a:gd name="connsiteX3" fmla="*/ 1581150 w 5210175"/>
                  <a:gd name="connsiteY3" fmla="*/ 161925 h 3829050"/>
                  <a:gd name="connsiteX4" fmla="*/ 1647825 w 5210175"/>
                  <a:gd name="connsiteY4" fmla="*/ 276225 h 3829050"/>
                  <a:gd name="connsiteX5" fmla="*/ 3286125 w 5210175"/>
                  <a:gd name="connsiteY5" fmla="*/ 180975 h 3829050"/>
                  <a:gd name="connsiteX6" fmla="*/ 3371850 w 5210175"/>
                  <a:gd name="connsiteY6" fmla="*/ 314325 h 3829050"/>
                  <a:gd name="connsiteX7" fmla="*/ 3533775 w 5210175"/>
                  <a:gd name="connsiteY7" fmla="*/ 314325 h 3829050"/>
                  <a:gd name="connsiteX8" fmla="*/ 3609975 w 5210175"/>
                  <a:gd name="connsiteY8" fmla="*/ 257175 h 3829050"/>
                  <a:gd name="connsiteX9" fmla="*/ 3600450 w 5210175"/>
                  <a:gd name="connsiteY9" fmla="*/ 114300 h 3829050"/>
                  <a:gd name="connsiteX10" fmla="*/ 3543300 w 5210175"/>
                  <a:gd name="connsiteY10" fmla="*/ 9525 h 3829050"/>
                  <a:gd name="connsiteX11" fmla="*/ 3543300 w 5210175"/>
                  <a:gd name="connsiteY11" fmla="*/ 9525 h 3829050"/>
                  <a:gd name="connsiteX12" fmla="*/ 3619500 w 5210175"/>
                  <a:gd name="connsiteY12" fmla="*/ 0 h 3829050"/>
                  <a:gd name="connsiteX13" fmla="*/ 3771900 w 5210175"/>
                  <a:gd name="connsiteY13" fmla="*/ 0 h 3829050"/>
                  <a:gd name="connsiteX14" fmla="*/ 3800475 w 5210175"/>
                  <a:gd name="connsiteY14" fmla="*/ 38100 h 3829050"/>
                  <a:gd name="connsiteX15" fmla="*/ 3971925 w 5210175"/>
                  <a:gd name="connsiteY15" fmla="*/ 552450 h 3829050"/>
                  <a:gd name="connsiteX16" fmla="*/ 4162425 w 5210175"/>
                  <a:gd name="connsiteY16" fmla="*/ 819150 h 3829050"/>
                  <a:gd name="connsiteX17" fmla="*/ 4371975 w 5210175"/>
                  <a:gd name="connsiteY17" fmla="*/ 1114425 h 3829050"/>
                  <a:gd name="connsiteX18" fmla="*/ 4391025 w 5210175"/>
                  <a:gd name="connsiteY18" fmla="*/ 1219200 h 3829050"/>
                  <a:gd name="connsiteX19" fmla="*/ 4495800 w 5210175"/>
                  <a:gd name="connsiteY19" fmla="*/ 1533525 h 3829050"/>
                  <a:gd name="connsiteX20" fmla="*/ 4781550 w 5210175"/>
                  <a:gd name="connsiteY20" fmla="*/ 1895475 h 3829050"/>
                  <a:gd name="connsiteX21" fmla="*/ 4933950 w 5210175"/>
                  <a:gd name="connsiteY21" fmla="*/ 2190750 h 3829050"/>
                  <a:gd name="connsiteX22" fmla="*/ 4905375 w 5210175"/>
                  <a:gd name="connsiteY22" fmla="*/ 2257425 h 3829050"/>
                  <a:gd name="connsiteX23" fmla="*/ 4991100 w 5210175"/>
                  <a:gd name="connsiteY23" fmla="*/ 2333625 h 3829050"/>
                  <a:gd name="connsiteX24" fmla="*/ 5019675 w 5210175"/>
                  <a:gd name="connsiteY24" fmla="*/ 2362200 h 3829050"/>
                  <a:gd name="connsiteX25" fmla="*/ 5162550 w 5210175"/>
                  <a:gd name="connsiteY25" fmla="*/ 2647950 h 3829050"/>
                  <a:gd name="connsiteX26" fmla="*/ 5181600 w 5210175"/>
                  <a:gd name="connsiteY26" fmla="*/ 2857500 h 3829050"/>
                  <a:gd name="connsiteX27" fmla="*/ 5172075 w 5210175"/>
                  <a:gd name="connsiteY27" fmla="*/ 3000375 h 3829050"/>
                  <a:gd name="connsiteX28" fmla="*/ 5210175 w 5210175"/>
                  <a:gd name="connsiteY28" fmla="*/ 3143250 h 3829050"/>
                  <a:gd name="connsiteX29" fmla="*/ 5172075 w 5210175"/>
                  <a:gd name="connsiteY29" fmla="*/ 3209925 h 3829050"/>
                  <a:gd name="connsiteX30" fmla="*/ 5143500 w 5210175"/>
                  <a:gd name="connsiteY30" fmla="*/ 3324225 h 3829050"/>
                  <a:gd name="connsiteX31" fmla="*/ 5114925 w 5210175"/>
                  <a:gd name="connsiteY31" fmla="*/ 3457575 h 3829050"/>
                  <a:gd name="connsiteX32" fmla="*/ 5124450 w 5210175"/>
                  <a:gd name="connsiteY32" fmla="*/ 3543300 h 3829050"/>
                  <a:gd name="connsiteX33" fmla="*/ 5143500 w 5210175"/>
                  <a:gd name="connsiteY33" fmla="*/ 3590925 h 3829050"/>
                  <a:gd name="connsiteX34" fmla="*/ 5048250 w 5210175"/>
                  <a:gd name="connsiteY34" fmla="*/ 3657600 h 3829050"/>
                  <a:gd name="connsiteX35" fmla="*/ 5019675 w 5210175"/>
                  <a:gd name="connsiteY35" fmla="*/ 3705225 h 3829050"/>
                  <a:gd name="connsiteX36" fmla="*/ 4914900 w 5210175"/>
                  <a:gd name="connsiteY36" fmla="*/ 3733800 h 3829050"/>
                  <a:gd name="connsiteX37" fmla="*/ 4857750 w 5210175"/>
                  <a:gd name="connsiteY37" fmla="*/ 3771900 h 3829050"/>
                  <a:gd name="connsiteX38" fmla="*/ 4733925 w 5210175"/>
                  <a:gd name="connsiteY38" fmla="*/ 3829050 h 3829050"/>
                  <a:gd name="connsiteX39" fmla="*/ 4657725 w 5210175"/>
                  <a:gd name="connsiteY39" fmla="*/ 3762375 h 3829050"/>
                  <a:gd name="connsiteX40" fmla="*/ 4781550 w 5210175"/>
                  <a:gd name="connsiteY40" fmla="*/ 3781425 h 3829050"/>
                  <a:gd name="connsiteX41" fmla="*/ 4829175 w 5210175"/>
                  <a:gd name="connsiteY41" fmla="*/ 3724275 h 3829050"/>
                  <a:gd name="connsiteX42" fmla="*/ 4762500 w 5210175"/>
                  <a:gd name="connsiteY42" fmla="*/ 3657600 h 3829050"/>
                  <a:gd name="connsiteX43" fmla="*/ 4762500 w 5210175"/>
                  <a:gd name="connsiteY43" fmla="*/ 3657600 h 3829050"/>
                  <a:gd name="connsiteX44" fmla="*/ 4600575 w 5210175"/>
                  <a:gd name="connsiteY44" fmla="*/ 3600450 h 3829050"/>
                  <a:gd name="connsiteX45" fmla="*/ 4657725 w 5210175"/>
                  <a:gd name="connsiteY45" fmla="*/ 3552825 h 3829050"/>
                  <a:gd name="connsiteX46" fmla="*/ 4714875 w 5210175"/>
                  <a:gd name="connsiteY46" fmla="*/ 3571875 h 3829050"/>
                  <a:gd name="connsiteX47" fmla="*/ 4714875 w 5210175"/>
                  <a:gd name="connsiteY47" fmla="*/ 3505200 h 3829050"/>
                  <a:gd name="connsiteX48" fmla="*/ 4638675 w 5210175"/>
                  <a:gd name="connsiteY48" fmla="*/ 3476625 h 3829050"/>
                  <a:gd name="connsiteX49" fmla="*/ 4572000 w 5210175"/>
                  <a:gd name="connsiteY49" fmla="*/ 3533775 h 3829050"/>
                  <a:gd name="connsiteX50" fmla="*/ 4486275 w 5210175"/>
                  <a:gd name="connsiteY50" fmla="*/ 3476625 h 3829050"/>
                  <a:gd name="connsiteX51" fmla="*/ 4562475 w 5210175"/>
                  <a:gd name="connsiteY51" fmla="*/ 3467100 h 3829050"/>
                  <a:gd name="connsiteX52" fmla="*/ 4572000 w 5210175"/>
                  <a:gd name="connsiteY52" fmla="*/ 3409950 h 3829050"/>
                  <a:gd name="connsiteX53" fmla="*/ 4505325 w 5210175"/>
                  <a:gd name="connsiteY53" fmla="*/ 3352800 h 3829050"/>
                  <a:gd name="connsiteX54" fmla="*/ 4410075 w 5210175"/>
                  <a:gd name="connsiteY54" fmla="*/ 3324225 h 3829050"/>
                  <a:gd name="connsiteX55" fmla="*/ 4333875 w 5210175"/>
                  <a:gd name="connsiteY55" fmla="*/ 3314700 h 3829050"/>
                  <a:gd name="connsiteX56" fmla="*/ 4238625 w 5210175"/>
                  <a:gd name="connsiteY56" fmla="*/ 3286125 h 3829050"/>
                  <a:gd name="connsiteX57" fmla="*/ 4143375 w 5210175"/>
                  <a:gd name="connsiteY57" fmla="*/ 3219450 h 3829050"/>
                  <a:gd name="connsiteX58" fmla="*/ 4076700 w 5210175"/>
                  <a:gd name="connsiteY58" fmla="*/ 3114675 h 3829050"/>
                  <a:gd name="connsiteX59" fmla="*/ 4076700 w 5210175"/>
                  <a:gd name="connsiteY59" fmla="*/ 3000375 h 3829050"/>
                  <a:gd name="connsiteX60" fmla="*/ 4076700 w 5210175"/>
                  <a:gd name="connsiteY60" fmla="*/ 2971800 h 3829050"/>
                  <a:gd name="connsiteX61" fmla="*/ 3990975 w 5210175"/>
                  <a:gd name="connsiteY61" fmla="*/ 2962275 h 3829050"/>
                  <a:gd name="connsiteX62" fmla="*/ 3962400 w 5210175"/>
                  <a:gd name="connsiteY62" fmla="*/ 2943225 h 3829050"/>
                  <a:gd name="connsiteX63" fmla="*/ 4038600 w 5210175"/>
                  <a:gd name="connsiteY63" fmla="*/ 2876550 h 3829050"/>
                  <a:gd name="connsiteX64" fmla="*/ 4114800 w 5210175"/>
                  <a:gd name="connsiteY64" fmla="*/ 2800350 h 3829050"/>
                  <a:gd name="connsiteX65" fmla="*/ 4057650 w 5210175"/>
                  <a:gd name="connsiteY65" fmla="*/ 2781300 h 3829050"/>
                  <a:gd name="connsiteX66" fmla="*/ 3962400 w 5210175"/>
                  <a:gd name="connsiteY66" fmla="*/ 2809875 h 3829050"/>
                  <a:gd name="connsiteX67" fmla="*/ 3962400 w 5210175"/>
                  <a:gd name="connsiteY67" fmla="*/ 2886075 h 3829050"/>
                  <a:gd name="connsiteX68" fmla="*/ 3933825 w 5210175"/>
                  <a:gd name="connsiteY68" fmla="*/ 2914650 h 3829050"/>
                  <a:gd name="connsiteX69" fmla="*/ 3876675 w 5210175"/>
                  <a:gd name="connsiteY69" fmla="*/ 2847975 h 3829050"/>
                  <a:gd name="connsiteX70" fmla="*/ 3876675 w 5210175"/>
                  <a:gd name="connsiteY70" fmla="*/ 2733675 h 3829050"/>
                  <a:gd name="connsiteX71" fmla="*/ 3876675 w 5210175"/>
                  <a:gd name="connsiteY71" fmla="*/ 2695575 h 3829050"/>
                  <a:gd name="connsiteX72" fmla="*/ 3933825 w 5210175"/>
                  <a:gd name="connsiteY72" fmla="*/ 2657475 h 3829050"/>
                  <a:gd name="connsiteX73" fmla="*/ 3933825 w 5210175"/>
                  <a:gd name="connsiteY73" fmla="*/ 2590800 h 3829050"/>
                  <a:gd name="connsiteX74" fmla="*/ 3895725 w 5210175"/>
                  <a:gd name="connsiteY74" fmla="*/ 2571750 h 3829050"/>
                  <a:gd name="connsiteX75" fmla="*/ 3838575 w 5210175"/>
                  <a:gd name="connsiteY75" fmla="*/ 2619375 h 3829050"/>
                  <a:gd name="connsiteX76" fmla="*/ 3781425 w 5210175"/>
                  <a:gd name="connsiteY76" fmla="*/ 2619375 h 3829050"/>
                  <a:gd name="connsiteX77" fmla="*/ 3714750 w 5210175"/>
                  <a:gd name="connsiteY77" fmla="*/ 2571750 h 3829050"/>
                  <a:gd name="connsiteX78" fmla="*/ 3676650 w 5210175"/>
                  <a:gd name="connsiteY78" fmla="*/ 2600325 h 3829050"/>
                  <a:gd name="connsiteX79" fmla="*/ 3733800 w 5210175"/>
                  <a:gd name="connsiteY79" fmla="*/ 2667000 h 3829050"/>
                  <a:gd name="connsiteX80" fmla="*/ 3781425 w 5210175"/>
                  <a:gd name="connsiteY80" fmla="*/ 2724150 h 3829050"/>
                  <a:gd name="connsiteX81" fmla="*/ 3781425 w 5210175"/>
                  <a:gd name="connsiteY81" fmla="*/ 2724150 h 3829050"/>
                  <a:gd name="connsiteX82" fmla="*/ 3676650 w 5210175"/>
                  <a:gd name="connsiteY82" fmla="*/ 2705100 h 3829050"/>
                  <a:gd name="connsiteX83" fmla="*/ 3590925 w 5210175"/>
                  <a:gd name="connsiteY83" fmla="*/ 2628900 h 3829050"/>
                  <a:gd name="connsiteX84" fmla="*/ 3552825 w 5210175"/>
                  <a:gd name="connsiteY84" fmla="*/ 2524125 h 3829050"/>
                  <a:gd name="connsiteX85" fmla="*/ 3533775 w 5210175"/>
                  <a:gd name="connsiteY85" fmla="*/ 2447925 h 3829050"/>
                  <a:gd name="connsiteX86" fmla="*/ 3505200 w 5210175"/>
                  <a:gd name="connsiteY86" fmla="*/ 2381250 h 3829050"/>
                  <a:gd name="connsiteX87" fmla="*/ 3457575 w 5210175"/>
                  <a:gd name="connsiteY87" fmla="*/ 2352675 h 3829050"/>
                  <a:gd name="connsiteX88" fmla="*/ 3457575 w 5210175"/>
                  <a:gd name="connsiteY88" fmla="*/ 2352675 h 3829050"/>
                  <a:gd name="connsiteX89" fmla="*/ 3543300 w 5210175"/>
                  <a:gd name="connsiteY89" fmla="*/ 2324100 h 3829050"/>
                  <a:gd name="connsiteX90" fmla="*/ 3609975 w 5210175"/>
                  <a:gd name="connsiteY90" fmla="*/ 2295525 h 3829050"/>
                  <a:gd name="connsiteX91" fmla="*/ 3581400 w 5210175"/>
                  <a:gd name="connsiteY91" fmla="*/ 2257425 h 3829050"/>
                  <a:gd name="connsiteX92" fmla="*/ 3495675 w 5210175"/>
                  <a:gd name="connsiteY92" fmla="*/ 2247900 h 3829050"/>
                  <a:gd name="connsiteX93" fmla="*/ 3467100 w 5210175"/>
                  <a:gd name="connsiteY93" fmla="*/ 2200275 h 3829050"/>
                  <a:gd name="connsiteX94" fmla="*/ 3552825 w 5210175"/>
                  <a:gd name="connsiteY94" fmla="*/ 2152650 h 3829050"/>
                  <a:gd name="connsiteX95" fmla="*/ 3590925 w 5210175"/>
                  <a:gd name="connsiteY95" fmla="*/ 2095500 h 3829050"/>
                  <a:gd name="connsiteX96" fmla="*/ 3590925 w 5210175"/>
                  <a:gd name="connsiteY96" fmla="*/ 2019300 h 3829050"/>
                  <a:gd name="connsiteX97" fmla="*/ 3562350 w 5210175"/>
                  <a:gd name="connsiteY97" fmla="*/ 1952625 h 3829050"/>
                  <a:gd name="connsiteX98" fmla="*/ 3524250 w 5210175"/>
                  <a:gd name="connsiteY98" fmla="*/ 1905000 h 3829050"/>
                  <a:gd name="connsiteX99" fmla="*/ 3476625 w 5210175"/>
                  <a:gd name="connsiteY99" fmla="*/ 1952625 h 3829050"/>
                  <a:gd name="connsiteX100" fmla="*/ 3371850 w 5210175"/>
                  <a:gd name="connsiteY100" fmla="*/ 1905000 h 3829050"/>
                  <a:gd name="connsiteX101" fmla="*/ 3314700 w 5210175"/>
                  <a:gd name="connsiteY101" fmla="*/ 1905000 h 3829050"/>
                  <a:gd name="connsiteX102" fmla="*/ 3305175 w 5210175"/>
                  <a:gd name="connsiteY102" fmla="*/ 1981200 h 3829050"/>
                  <a:gd name="connsiteX103" fmla="*/ 3352800 w 5210175"/>
                  <a:gd name="connsiteY103" fmla="*/ 2019300 h 3829050"/>
                  <a:gd name="connsiteX104" fmla="*/ 3371850 w 5210175"/>
                  <a:gd name="connsiteY104" fmla="*/ 2095500 h 3829050"/>
                  <a:gd name="connsiteX105" fmla="*/ 3371850 w 5210175"/>
                  <a:gd name="connsiteY105" fmla="*/ 2152650 h 3829050"/>
                  <a:gd name="connsiteX106" fmla="*/ 3295650 w 5210175"/>
                  <a:gd name="connsiteY106" fmla="*/ 2085975 h 3829050"/>
                  <a:gd name="connsiteX107" fmla="*/ 3267075 w 5210175"/>
                  <a:gd name="connsiteY107" fmla="*/ 2019300 h 3829050"/>
                  <a:gd name="connsiteX108" fmla="*/ 3276600 w 5210175"/>
                  <a:gd name="connsiteY108" fmla="*/ 1895475 h 3829050"/>
                  <a:gd name="connsiteX109" fmla="*/ 3295650 w 5210175"/>
                  <a:gd name="connsiteY109" fmla="*/ 1819275 h 3829050"/>
                  <a:gd name="connsiteX110" fmla="*/ 3295650 w 5210175"/>
                  <a:gd name="connsiteY110" fmla="*/ 1819275 h 3829050"/>
                  <a:gd name="connsiteX111" fmla="*/ 3343275 w 5210175"/>
                  <a:gd name="connsiteY111" fmla="*/ 1743075 h 3829050"/>
                  <a:gd name="connsiteX112" fmla="*/ 3324225 w 5210175"/>
                  <a:gd name="connsiteY112" fmla="*/ 1619250 h 3829050"/>
                  <a:gd name="connsiteX113" fmla="*/ 3324225 w 5210175"/>
                  <a:gd name="connsiteY113" fmla="*/ 1457325 h 3829050"/>
                  <a:gd name="connsiteX114" fmla="*/ 3324225 w 5210175"/>
                  <a:gd name="connsiteY114" fmla="*/ 1400175 h 3829050"/>
                  <a:gd name="connsiteX115" fmla="*/ 3295650 w 5210175"/>
                  <a:gd name="connsiteY115" fmla="*/ 1371600 h 3829050"/>
                  <a:gd name="connsiteX116" fmla="*/ 3314700 w 5210175"/>
                  <a:gd name="connsiteY116" fmla="*/ 1314450 h 3829050"/>
                  <a:gd name="connsiteX117" fmla="*/ 3286125 w 5210175"/>
                  <a:gd name="connsiteY117" fmla="*/ 1266825 h 3829050"/>
                  <a:gd name="connsiteX118" fmla="*/ 3257550 w 5210175"/>
                  <a:gd name="connsiteY118" fmla="*/ 1247775 h 3829050"/>
                  <a:gd name="connsiteX119" fmla="*/ 1123950 w 5210175"/>
                  <a:gd name="connsiteY119" fmla="*/ 523875 h 3829050"/>
                  <a:gd name="connsiteX120" fmla="*/ 542926 w 5210175"/>
                  <a:gd name="connsiteY120" fmla="*/ 495300 h 3829050"/>
                  <a:gd name="connsiteX121" fmla="*/ 400051 w 5210175"/>
                  <a:gd name="connsiteY121" fmla="*/ 361950 h 3829050"/>
                  <a:gd name="connsiteX122" fmla="*/ 333376 w 5210175"/>
                  <a:gd name="connsiteY122" fmla="*/ 447675 h 3829050"/>
                  <a:gd name="connsiteX123" fmla="*/ 209551 w 5210175"/>
                  <a:gd name="connsiteY123" fmla="*/ 647700 h 3829050"/>
                  <a:gd name="connsiteX124" fmla="*/ 123826 w 5210175"/>
                  <a:gd name="connsiteY124" fmla="*/ 514350 h 3829050"/>
                  <a:gd name="connsiteX125" fmla="*/ 190501 w 5210175"/>
                  <a:gd name="connsiteY125" fmla="*/ 419100 h 3829050"/>
                  <a:gd name="connsiteX126" fmla="*/ 133350 w 5210175"/>
                  <a:gd name="connsiteY126" fmla="*/ 352425 h 3829050"/>
                  <a:gd name="connsiteX127" fmla="*/ 66676 w 5210175"/>
                  <a:gd name="connsiteY127" fmla="*/ 304800 h 3829050"/>
                  <a:gd name="connsiteX128" fmla="*/ 0 w 5210175"/>
                  <a:gd name="connsiteY128" fmla="*/ 257175 h 3829050"/>
                  <a:gd name="connsiteX129" fmla="*/ 28575 w 5210175"/>
                  <a:gd name="connsiteY129" fmla="*/ 180975 h 3829050"/>
                  <a:gd name="connsiteX0" fmla="*/ 28575 w 5210175"/>
                  <a:gd name="connsiteY0" fmla="*/ 180975 h 3829050"/>
                  <a:gd name="connsiteX1" fmla="*/ 1514475 w 5210175"/>
                  <a:gd name="connsiteY1" fmla="*/ 28575 h 3829050"/>
                  <a:gd name="connsiteX2" fmla="*/ 1581150 w 5210175"/>
                  <a:gd name="connsiteY2" fmla="*/ 95250 h 3829050"/>
                  <a:gd name="connsiteX3" fmla="*/ 1581150 w 5210175"/>
                  <a:gd name="connsiteY3" fmla="*/ 161925 h 3829050"/>
                  <a:gd name="connsiteX4" fmla="*/ 1647825 w 5210175"/>
                  <a:gd name="connsiteY4" fmla="*/ 276225 h 3829050"/>
                  <a:gd name="connsiteX5" fmla="*/ 3286125 w 5210175"/>
                  <a:gd name="connsiteY5" fmla="*/ 180975 h 3829050"/>
                  <a:gd name="connsiteX6" fmla="*/ 3371850 w 5210175"/>
                  <a:gd name="connsiteY6" fmla="*/ 314325 h 3829050"/>
                  <a:gd name="connsiteX7" fmla="*/ 3533775 w 5210175"/>
                  <a:gd name="connsiteY7" fmla="*/ 314325 h 3829050"/>
                  <a:gd name="connsiteX8" fmla="*/ 3609975 w 5210175"/>
                  <a:gd name="connsiteY8" fmla="*/ 257175 h 3829050"/>
                  <a:gd name="connsiteX9" fmla="*/ 3600450 w 5210175"/>
                  <a:gd name="connsiteY9" fmla="*/ 114300 h 3829050"/>
                  <a:gd name="connsiteX10" fmla="*/ 3543300 w 5210175"/>
                  <a:gd name="connsiteY10" fmla="*/ 9525 h 3829050"/>
                  <a:gd name="connsiteX11" fmla="*/ 3543300 w 5210175"/>
                  <a:gd name="connsiteY11" fmla="*/ 9525 h 3829050"/>
                  <a:gd name="connsiteX12" fmla="*/ 3619500 w 5210175"/>
                  <a:gd name="connsiteY12" fmla="*/ 0 h 3829050"/>
                  <a:gd name="connsiteX13" fmla="*/ 3771900 w 5210175"/>
                  <a:gd name="connsiteY13" fmla="*/ 0 h 3829050"/>
                  <a:gd name="connsiteX14" fmla="*/ 3800475 w 5210175"/>
                  <a:gd name="connsiteY14" fmla="*/ 38100 h 3829050"/>
                  <a:gd name="connsiteX15" fmla="*/ 3971925 w 5210175"/>
                  <a:gd name="connsiteY15" fmla="*/ 552450 h 3829050"/>
                  <a:gd name="connsiteX16" fmla="*/ 4162425 w 5210175"/>
                  <a:gd name="connsiteY16" fmla="*/ 819150 h 3829050"/>
                  <a:gd name="connsiteX17" fmla="*/ 4371975 w 5210175"/>
                  <a:gd name="connsiteY17" fmla="*/ 1114425 h 3829050"/>
                  <a:gd name="connsiteX18" fmla="*/ 4391025 w 5210175"/>
                  <a:gd name="connsiteY18" fmla="*/ 1219200 h 3829050"/>
                  <a:gd name="connsiteX19" fmla="*/ 4495800 w 5210175"/>
                  <a:gd name="connsiteY19" fmla="*/ 1533525 h 3829050"/>
                  <a:gd name="connsiteX20" fmla="*/ 4781550 w 5210175"/>
                  <a:gd name="connsiteY20" fmla="*/ 1895475 h 3829050"/>
                  <a:gd name="connsiteX21" fmla="*/ 4933950 w 5210175"/>
                  <a:gd name="connsiteY21" fmla="*/ 2190750 h 3829050"/>
                  <a:gd name="connsiteX22" fmla="*/ 4905375 w 5210175"/>
                  <a:gd name="connsiteY22" fmla="*/ 2257425 h 3829050"/>
                  <a:gd name="connsiteX23" fmla="*/ 4991100 w 5210175"/>
                  <a:gd name="connsiteY23" fmla="*/ 2333625 h 3829050"/>
                  <a:gd name="connsiteX24" fmla="*/ 5019675 w 5210175"/>
                  <a:gd name="connsiteY24" fmla="*/ 2362200 h 3829050"/>
                  <a:gd name="connsiteX25" fmla="*/ 5162550 w 5210175"/>
                  <a:gd name="connsiteY25" fmla="*/ 2647950 h 3829050"/>
                  <a:gd name="connsiteX26" fmla="*/ 5181600 w 5210175"/>
                  <a:gd name="connsiteY26" fmla="*/ 2857500 h 3829050"/>
                  <a:gd name="connsiteX27" fmla="*/ 5172075 w 5210175"/>
                  <a:gd name="connsiteY27" fmla="*/ 3000375 h 3829050"/>
                  <a:gd name="connsiteX28" fmla="*/ 5210175 w 5210175"/>
                  <a:gd name="connsiteY28" fmla="*/ 3143250 h 3829050"/>
                  <a:gd name="connsiteX29" fmla="*/ 5172075 w 5210175"/>
                  <a:gd name="connsiteY29" fmla="*/ 3209925 h 3829050"/>
                  <a:gd name="connsiteX30" fmla="*/ 5143500 w 5210175"/>
                  <a:gd name="connsiteY30" fmla="*/ 3324225 h 3829050"/>
                  <a:gd name="connsiteX31" fmla="*/ 5114925 w 5210175"/>
                  <a:gd name="connsiteY31" fmla="*/ 3457575 h 3829050"/>
                  <a:gd name="connsiteX32" fmla="*/ 5124450 w 5210175"/>
                  <a:gd name="connsiteY32" fmla="*/ 3543300 h 3829050"/>
                  <a:gd name="connsiteX33" fmla="*/ 5143500 w 5210175"/>
                  <a:gd name="connsiteY33" fmla="*/ 3590925 h 3829050"/>
                  <a:gd name="connsiteX34" fmla="*/ 5048250 w 5210175"/>
                  <a:gd name="connsiteY34" fmla="*/ 3657600 h 3829050"/>
                  <a:gd name="connsiteX35" fmla="*/ 5019675 w 5210175"/>
                  <a:gd name="connsiteY35" fmla="*/ 3705225 h 3829050"/>
                  <a:gd name="connsiteX36" fmla="*/ 4914900 w 5210175"/>
                  <a:gd name="connsiteY36" fmla="*/ 3733800 h 3829050"/>
                  <a:gd name="connsiteX37" fmla="*/ 4857750 w 5210175"/>
                  <a:gd name="connsiteY37" fmla="*/ 3771900 h 3829050"/>
                  <a:gd name="connsiteX38" fmla="*/ 4733925 w 5210175"/>
                  <a:gd name="connsiteY38" fmla="*/ 3829050 h 3829050"/>
                  <a:gd name="connsiteX39" fmla="*/ 4657725 w 5210175"/>
                  <a:gd name="connsiteY39" fmla="*/ 3762375 h 3829050"/>
                  <a:gd name="connsiteX40" fmla="*/ 4781550 w 5210175"/>
                  <a:gd name="connsiteY40" fmla="*/ 3781425 h 3829050"/>
                  <a:gd name="connsiteX41" fmla="*/ 4829175 w 5210175"/>
                  <a:gd name="connsiteY41" fmla="*/ 3724275 h 3829050"/>
                  <a:gd name="connsiteX42" fmla="*/ 4762500 w 5210175"/>
                  <a:gd name="connsiteY42" fmla="*/ 3657600 h 3829050"/>
                  <a:gd name="connsiteX43" fmla="*/ 4762500 w 5210175"/>
                  <a:gd name="connsiteY43" fmla="*/ 3657600 h 3829050"/>
                  <a:gd name="connsiteX44" fmla="*/ 4600575 w 5210175"/>
                  <a:gd name="connsiteY44" fmla="*/ 3600450 h 3829050"/>
                  <a:gd name="connsiteX45" fmla="*/ 4657725 w 5210175"/>
                  <a:gd name="connsiteY45" fmla="*/ 3552825 h 3829050"/>
                  <a:gd name="connsiteX46" fmla="*/ 4714875 w 5210175"/>
                  <a:gd name="connsiteY46" fmla="*/ 3571875 h 3829050"/>
                  <a:gd name="connsiteX47" fmla="*/ 4714875 w 5210175"/>
                  <a:gd name="connsiteY47" fmla="*/ 3505200 h 3829050"/>
                  <a:gd name="connsiteX48" fmla="*/ 4638675 w 5210175"/>
                  <a:gd name="connsiteY48" fmla="*/ 3476625 h 3829050"/>
                  <a:gd name="connsiteX49" fmla="*/ 4572000 w 5210175"/>
                  <a:gd name="connsiteY49" fmla="*/ 3533775 h 3829050"/>
                  <a:gd name="connsiteX50" fmla="*/ 4486275 w 5210175"/>
                  <a:gd name="connsiteY50" fmla="*/ 3476625 h 3829050"/>
                  <a:gd name="connsiteX51" fmla="*/ 4562475 w 5210175"/>
                  <a:gd name="connsiteY51" fmla="*/ 3467100 h 3829050"/>
                  <a:gd name="connsiteX52" fmla="*/ 4572000 w 5210175"/>
                  <a:gd name="connsiteY52" fmla="*/ 3409950 h 3829050"/>
                  <a:gd name="connsiteX53" fmla="*/ 4505325 w 5210175"/>
                  <a:gd name="connsiteY53" fmla="*/ 3352800 h 3829050"/>
                  <a:gd name="connsiteX54" fmla="*/ 4410075 w 5210175"/>
                  <a:gd name="connsiteY54" fmla="*/ 3324225 h 3829050"/>
                  <a:gd name="connsiteX55" fmla="*/ 4333875 w 5210175"/>
                  <a:gd name="connsiteY55" fmla="*/ 3314700 h 3829050"/>
                  <a:gd name="connsiteX56" fmla="*/ 4238625 w 5210175"/>
                  <a:gd name="connsiteY56" fmla="*/ 3286125 h 3829050"/>
                  <a:gd name="connsiteX57" fmla="*/ 4143375 w 5210175"/>
                  <a:gd name="connsiteY57" fmla="*/ 3219450 h 3829050"/>
                  <a:gd name="connsiteX58" fmla="*/ 4076700 w 5210175"/>
                  <a:gd name="connsiteY58" fmla="*/ 3114675 h 3829050"/>
                  <a:gd name="connsiteX59" fmla="*/ 4076700 w 5210175"/>
                  <a:gd name="connsiteY59" fmla="*/ 3000375 h 3829050"/>
                  <a:gd name="connsiteX60" fmla="*/ 4076700 w 5210175"/>
                  <a:gd name="connsiteY60" fmla="*/ 2971800 h 3829050"/>
                  <a:gd name="connsiteX61" fmla="*/ 3990975 w 5210175"/>
                  <a:gd name="connsiteY61" fmla="*/ 2962275 h 3829050"/>
                  <a:gd name="connsiteX62" fmla="*/ 3962400 w 5210175"/>
                  <a:gd name="connsiteY62" fmla="*/ 2943225 h 3829050"/>
                  <a:gd name="connsiteX63" fmla="*/ 4038600 w 5210175"/>
                  <a:gd name="connsiteY63" fmla="*/ 2876550 h 3829050"/>
                  <a:gd name="connsiteX64" fmla="*/ 4114800 w 5210175"/>
                  <a:gd name="connsiteY64" fmla="*/ 2800350 h 3829050"/>
                  <a:gd name="connsiteX65" fmla="*/ 4057650 w 5210175"/>
                  <a:gd name="connsiteY65" fmla="*/ 2781300 h 3829050"/>
                  <a:gd name="connsiteX66" fmla="*/ 3962400 w 5210175"/>
                  <a:gd name="connsiteY66" fmla="*/ 2809875 h 3829050"/>
                  <a:gd name="connsiteX67" fmla="*/ 3962400 w 5210175"/>
                  <a:gd name="connsiteY67" fmla="*/ 2886075 h 3829050"/>
                  <a:gd name="connsiteX68" fmla="*/ 3933825 w 5210175"/>
                  <a:gd name="connsiteY68" fmla="*/ 2914650 h 3829050"/>
                  <a:gd name="connsiteX69" fmla="*/ 3876675 w 5210175"/>
                  <a:gd name="connsiteY69" fmla="*/ 2847975 h 3829050"/>
                  <a:gd name="connsiteX70" fmla="*/ 3876675 w 5210175"/>
                  <a:gd name="connsiteY70" fmla="*/ 2733675 h 3829050"/>
                  <a:gd name="connsiteX71" fmla="*/ 3876675 w 5210175"/>
                  <a:gd name="connsiteY71" fmla="*/ 2695575 h 3829050"/>
                  <a:gd name="connsiteX72" fmla="*/ 3933825 w 5210175"/>
                  <a:gd name="connsiteY72" fmla="*/ 2657475 h 3829050"/>
                  <a:gd name="connsiteX73" fmla="*/ 3933825 w 5210175"/>
                  <a:gd name="connsiteY73" fmla="*/ 2590800 h 3829050"/>
                  <a:gd name="connsiteX74" fmla="*/ 3895725 w 5210175"/>
                  <a:gd name="connsiteY74" fmla="*/ 2571750 h 3829050"/>
                  <a:gd name="connsiteX75" fmla="*/ 3838575 w 5210175"/>
                  <a:gd name="connsiteY75" fmla="*/ 2619375 h 3829050"/>
                  <a:gd name="connsiteX76" fmla="*/ 3781425 w 5210175"/>
                  <a:gd name="connsiteY76" fmla="*/ 2619375 h 3829050"/>
                  <a:gd name="connsiteX77" fmla="*/ 3714750 w 5210175"/>
                  <a:gd name="connsiteY77" fmla="*/ 2571750 h 3829050"/>
                  <a:gd name="connsiteX78" fmla="*/ 3676650 w 5210175"/>
                  <a:gd name="connsiteY78" fmla="*/ 2600325 h 3829050"/>
                  <a:gd name="connsiteX79" fmla="*/ 3733800 w 5210175"/>
                  <a:gd name="connsiteY79" fmla="*/ 2667000 h 3829050"/>
                  <a:gd name="connsiteX80" fmla="*/ 3781425 w 5210175"/>
                  <a:gd name="connsiteY80" fmla="*/ 2724150 h 3829050"/>
                  <a:gd name="connsiteX81" fmla="*/ 3781425 w 5210175"/>
                  <a:gd name="connsiteY81" fmla="*/ 2724150 h 3829050"/>
                  <a:gd name="connsiteX82" fmla="*/ 3676650 w 5210175"/>
                  <a:gd name="connsiteY82" fmla="*/ 2705100 h 3829050"/>
                  <a:gd name="connsiteX83" fmla="*/ 3590925 w 5210175"/>
                  <a:gd name="connsiteY83" fmla="*/ 2628900 h 3829050"/>
                  <a:gd name="connsiteX84" fmla="*/ 3552825 w 5210175"/>
                  <a:gd name="connsiteY84" fmla="*/ 2524125 h 3829050"/>
                  <a:gd name="connsiteX85" fmla="*/ 3533775 w 5210175"/>
                  <a:gd name="connsiteY85" fmla="*/ 2447925 h 3829050"/>
                  <a:gd name="connsiteX86" fmla="*/ 3505200 w 5210175"/>
                  <a:gd name="connsiteY86" fmla="*/ 2381250 h 3829050"/>
                  <a:gd name="connsiteX87" fmla="*/ 3457575 w 5210175"/>
                  <a:gd name="connsiteY87" fmla="*/ 2352675 h 3829050"/>
                  <a:gd name="connsiteX88" fmla="*/ 3457575 w 5210175"/>
                  <a:gd name="connsiteY88" fmla="*/ 2352675 h 3829050"/>
                  <a:gd name="connsiteX89" fmla="*/ 3543300 w 5210175"/>
                  <a:gd name="connsiteY89" fmla="*/ 2324100 h 3829050"/>
                  <a:gd name="connsiteX90" fmla="*/ 3609975 w 5210175"/>
                  <a:gd name="connsiteY90" fmla="*/ 2295525 h 3829050"/>
                  <a:gd name="connsiteX91" fmla="*/ 3581400 w 5210175"/>
                  <a:gd name="connsiteY91" fmla="*/ 2257425 h 3829050"/>
                  <a:gd name="connsiteX92" fmla="*/ 3495675 w 5210175"/>
                  <a:gd name="connsiteY92" fmla="*/ 2247900 h 3829050"/>
                  <a:gd name="connsiteX93" fmla="*/ 3467100 w 5210175"/>
                  <a:gd name="connsiteY93" fmla="*/ 2200275 h 3829050"/>
                  <a:gd name="connsiteX94" fmla="*/ 3552825 w 5210175"/>
                  <a:gd name="connsiteY94" fmla="*/ 2152650 h 3829050"/>
                  <a:gd name="connsiteX95" fmla="*/ 3590925 w 5210175"/>
                  <a:gd name="connsiteY95" fmla="*/ 2095500 h 3829050"/>
                  <a:gd name="connsiteX96" fmla="*/ 3590925 w 5210175"/>
                  <a:gd name="connsiteY96" fmla="*/ 2019300 h 3829050"/>
                  <a:gd name="connsiteX97" fmla="*/ 3562350 w 5210175"/>
                  <a:gd name="connsiteY97" fmla="*/ 1952625 h 3829050"/>
                  <a:gd name="connsiteX98" fmla="*/ 3524250 w 5210175"/>
                  <a:gd name="connsiteY98" fmla="*/ 1905000 h 3829050"/>
                  <a:gd name="connsiteX99" fmla="*/ 3476625 w 5210175"/>
                  <a:gd name="connsiteY99" fmla="*/ 1952625 h 3829050"/>
                  <a:gd name="connsiteX100" fmla="*/ 3371850 w 5210175"/>
                  <a:gd name="connsiteY100" fmla="*/ 1905000 h 3829050"/>
                  <a:gd name="connsiteX101" fmla="*/ 3314700 w 5210175"/>
                  <a:gd name="connsiteY101" fmla="*/ 1905000 h 3829050"/>
                  <a:gd name="connsiteX102" fmla="*/ 3305175 w 5210175"/>
                  <a:gd name="connsiteY102" fmla="*/ 1981200 h 3829050"/>
                  <a:gd name="connsiteX103" fmla="*/ 3352800 w 5210175"/>
                  <a:gd name="connsiteY103" fmla="*/ 2019300 h 3829050"/>
                  <a:gd name="connsiteX104" fmla="*/ 3371850 w 5210175"/>
                  <a:gd name="connsiteY104" fmla="*/ 2095500 h 3829050"/>
                  <a:gd name="connsiteX105" fmla="*/ 3371850 w 5210175"/>
                  <a:gd name="connsiteY105" fmla="*/ 2152650 h 3829050"/>
                  <a:gd name="connsiteX106" fmla="*/ 3295650 w 5210175"/>
                  <a:gd name="connsiteY106" fmla="*/ 2085975 h 3829050"/>
                  <a:gd name="connsiteX107" fmla="*/ 3267075 w 5210175"/>
                  <a:gd name="connsiteY107" fmla="*/ 2019300 h 3829050"/>
                  <a:gd name="connsiteX108" fmla="*/ 3276600 w 5210175"/>
                  <a:gd name="connsiteY108" fmla="*/ 1895475 h 3829050"/>
                  <a:gd name="connsiteX109" fmla="*/ 3295650 w 5210175"/>
                  <a:gd name="connsiteY109" fmla="*/ 1819275 h 3829050"/>
                  <a:gd name="connsiteX110" fmla="*/ 3295650 w 5210175"/>
                  <a:gd name="connsiteY110" fmla="*/ 1819275 h 3829050"/>
                  <a:gd name="connsiteX111" fmla="*/ 3343275 w 5210175"/>
                  <a:gd name="connsiteY111" fmla="*/ 1743075 h 3829050"/>
                  <a:gd name="connsiteX112" fmla="*/ 3324225 w 5210175"/>
                  <a:gd name="connsiteY112" fmla="*/ 1619250 h 3829050"/>
                  <a:gd name="connsiteX113" fmla="*/ 3324225 w 5210175"/>
                  <a:gd name="connsiteY113" fmla="*/ 1457325 h 3829050"/>
                  <a:gd name="connsiteX114" fmla="*/ 3324225 w 5210175"/>
                  <a:gd name="connsiteY114" fmla="*/ 1400175 h 3829050"/>
                  <a:gd name="connsiteX115" fmla="*/ 3295650 w 5210175"/>
                  <a:gd name="connsiteY115" fmla="*/ 1371600 h 3829050"/>
                  <a:gd name="connsiteX116" fmla="*/ 3314700 w 5210175"/>
                  <a:gd name="connsiteY116" fmla="*/ 1314450 h 3829050"/>
                  <a:gd name="connsiteX117" fmla="*/ 3286125 w 5210175"/>
                  <a:gd name="connsiteY117" fmla="*/ 1266825 h 3829050"/>
                  <a:gd name="connsiteX118" fmla="*/ 3257550 w 5210175"/>
                  <a:gd name="connsiteY118" fmla="*/ 1247775 h 3829050"/>
                  <a:gd name="connsiteX119" fmla="*/ 1123950 w 5210175"/>
                  <a:gd name="connsiteY119" fmla="*/ 523875 h 3829050"/>
                  <a:gd name="connsiteX120" fmla="*/ 542926 w 5210175"/>
                  <a:gd name="connsiteY120" fmla="*/ 495300 h 3829050"/>
                  <a:gd name="connsiteX121" fmla="*/ 400051 w 5210175"/>
                  <a:gd name="connsiteY121" fmla="*/ 361950 h 3829050"/>
                  <a:gd name="connsiteX122" fmla="*/ 333376 w 5210175"/>
                  <a:gd name="connsiteY122" fmla="*/ 447675 h 3829050"/>
                  <a:gd name="connsiteX123" fmla="*/ 209551 w 5210175"/>
                  <a:gd name="connsiteY123" fmla="*/ 647700 h 3829050"/>
                  <a:gd name="connsiteX124" fmla="*/ 190501 w 5210175"/>
                  <a:gd name="connsiteY124" fmla="*/ 552450 h 3829050"/>
                  <a:gd name="connsiteX125" fmla="*/ 123826 w 5210175"/>
                  <a:gd name="connsiteY125" fmla="*/ 514350 h 3829050"/>
                  <a:gd name="connsiteX126" fmla="*/ 190501 w 5210175"/>
                  <a:gd name="connsiteY126" fmla="*/ 419100 h 3829050"/>
                  <a:gd name="connsiteX127" fmla="*/ 133350 w 5210175"/>
                  <a:gd name="connsiteY127" fmla="*/ 352425 h 3829050"/>
                  <a:gd name="connsiteX128" fmla="*/ 66676 w 5210175"/>
                  <a:gd name="connsiteY128" fmla="*/ 304800 h 3829050"/>
                  <a:gd name="connsiteX129" fmla="*/ 0 w 5210175"/>
                  <a:gd name="connsiteY129" fmla="*/ 257175 h 3829050"/>
                  <a:gd name="connsiteX130" fmla="*/ 28575 w 5210175"/>
                  <a:gd name="connsiteY130" fmla="*/ 180975 h 3829050"/>
                  <a:gd name="connsiteX0" fmla="*/ 28575 w 5210175"/>
                  <a:gd name="connsiteY0" fmla="*/ 180975 h 3829050"/>
                  <a:gd name="connsiteX1" fmla="*/ 1514475 w 5210175"/>
                  <a:gd name="connsiteY1" fmla="*/ 28575 h 3829050"/>
                  <a:gd name="connsiteX2" fmla="*/ 1581150 w 5210175"/>
                  <a:gd name="connsiteY2" fmla="*/ 95250 h 3829050"/>
                  <a:gd name="connsiteX3" fmla="*/ 1581150 w 5210175"/>
                  <a:gd name="connsiteY3" fmla="*/ 161925 h 3829050"/>
                  <a:gd name="connsiteX4" fmla="*/ 1647825 w 5210175"/>
                  <a:gd name="connsiteY4" fmla="*/ 276225 h 3829050"/>
                  <a:gd name="connsiteX5" fmla="*/ 3286125 w 5210175"/>
                  <a:gd name="connsiteY5" fmla="*/ 180975 h 3829050"/>
                  <a:gd name="connsiteX6" fmla="*/ 3371850 w 5210175"/>
                  <a:gd name="connsiteY6" fmla="*/ 314325 h 3829050"/>
                  <a:gd name="connsiteX7" fmla="*/ 3533775 w 5210175"/>
                  <a:gd name="connsiteY7" fmla="*/ 314325 h 3829050"/>
                  <a:gd name="connsiteX8" fmla="*/ 3609975 w 5210175"/>
                  <a:gd name="connsiteY8" fmla="*/ 257175 h 3829050"/>
                  <a:gd name="connsiteX9" fmla="*/ 3600450 w 5210175"/>
                  <a:gd name="connsiteY9" fmla="*/ 114300 h 3829050"/>
                  <a:gd name="connsiteX10" fmla="*/ 3543300 w 5210175"/>
                  <a:gd name="connsiteY10" fmla="*/ 9525 h 3829050"/>
                  <a:gd name="connsiteX11" fmla="*/ 3543300 w 5210175"/>
                  <a:gd name="connsiteY11" fmla="*/ 9525 h 3829050"/>
                  <a:gd name="connsiteX12" fmla="*/ 3619500 w 5210175"/>
                  <a:gd name="connsiteY12" fmla="*/ 0 h 3829050"/>
                  <a:gd name="connsiteX13" fmla="*/ 3771900 w 5210175"/>
                  <a:gd name="connsiteY13" fmla="*/ 0 h 3829050"/>
                  <a:gd name="connsiteX14" fmla="*/ 3800475 w 5210175"/>
                  <a:gd name="connsiteY14" fmla="*/ 38100 h 3829050"/>
                  <a:gd name="connsiteX15" fmla="*/ 3971925 w 5210175"/>
                  <a:gd name="connsiteY15" fmla="*/ 552450 h 3829050"/>
                  <a:gd name="connsiteX16" fmla="*/ 4162425 w 5210175"/>
                  <a:gd name="connsiteY16" fmla="*/ 819150 h 3829050"/>
                  <a:gd name="connsiteX17" fmla="*/ 4371975 w 5210175"/>
                  <a:gd name="connsiteY17" fmla="*/ 1114425 h 3829050"/>
                  <a:gd name="connsiteX18" fmla="*/ 4391025 w 5210175"/>
                  <a:gd name="connsiteY18" fmla="*/ 1219200 h 3829050"/>
                  <a:gd name="connsiteX19" fmla="*/ 4495800 w 5210175"/>
                  <a:gd name="connsiteY19" fmla="*/ 1533525 h 3829050"/>
                  <a:gd name="connsiteX20" fmla="*/ 4781550 w 5210175"/>
                  <a:gd name="connsiteY20" fmla="*/ 1895475 h 3829050"/>
                  <a:gd name="connsiteX21" fmla="*/ 4933950 w 5210175"/>
                  <a:gd name="connsiteY21" fmla="*/ 2190750 h 3829050"/>
                  <a:gd name="connsiteX22" fmla="*/ 4905375 w 5210175"/>
                  <a:gd name="connsiteY22" fmla="*/ 2257425 h 3829050"/>
                  <a:gd name="connsiteX23" fmla="*/ 4991100 w 5210175"/>
                  <a:gd name="connsiteY23" fmla="*/ 2333625 h 3829050"/>
                  <a:gd name="connsiteX24" fmla="*/ 5019675 w 5210175"/>
                  <a:gd name="connsiteY24" fmla="*/ 2362200 h 3829050"/>
                  <a:gd name="connsiteX25" fmla="*/ 5162550 w 5210175"/>
                  <a:gd name="connsiteY25" fmla="*/ 2647950 h 3829050"/>
                  <a:gd name="connsiteX26" fmla="*/ 5181600 w 5210175"/>
                  <a:gd name="connsiteY26" fmla="*/ 2857500 h 3829050"/>
                  <a:gd name="connsiteX27" fmla="*/ 5172075 w 5210175"/>
                  <a:gd name="connsiteY27" fmla="*/ 3000375 h 3829050"/>
                  <a:gd name="connsiteX28" fmla="*/ 5210175 w 5210175"/>
                  <a:gd name="connsiteY28" fmla="*/ 3143250 h 3829050"/>
                  <a:gd name="connsiteX29" fmla="*/ 5172075 w 5210175"/>
                  <a:gd name="connsiteY29" fmla="*/ 3209925 h 3829050"/>
                  <a:gd name="connsiteX30" fmla="*/ 5143500 w 5210175"/>
                  <a:gd name="connsiteY30" fmla="*/ 3324225 h 3829050"/>
                  <a:gd name="connsiteX31" fmla="*/ 5114925 w 5210175"/>
                  <a:gd name="connsiteY31" fmla="*/ 3457575 h 3829050"/>
                  <a:gd name="connsiteX32" fmla="*/ 5124450 w 5210175"/>
                  <a:gd name="connsiteY32" fmla="*/ 3543300 h 3829050"/>
                  <a:gd name="connsiteX33" fmla="*/ 5143500 w 5210175"/>
                  <a:gd name="connsiteY33" fmla="*/ 3590925 h 3829050"/>
                  <a:gd name="connsiteX34" fmla="*/ 5048250 w 5210175"/>
                  <a:gd name="connsiteY34" fmla="*/ 3657600 h 3829050"/>
                  <a:gd name="connsiteX35" fmla="*/ 5019675 w 5210175"/>
                  <a:gd name="connsiteY35" fmla="*/ 3705225 h 3829050"/>
                  <a:gd name="connsiteX36" fmla="*/ 4914900 w 5210175"/>
                  <a:gd name="connsiteY36" fmla="*/ 3733800 h 3829050"/>
                  <a:gd name="connsiteX37" fmla="*/ 4857750 w 5210175"/>
                  <a:gd name="connsiteY37" fmla="*/ 3771900 h 3829050"/>
                  <a:gd name="connsiteX38" fmla="*/ 4733925 w 5210175"/>
                  <a:gd name="connsiteY38" fmla="*/ 3829050 h 3829050"/>
                  <a:gd name="connsiteX39" fmla="*/ 4657725 w 5210175"/>
                  <a:gd name="connsiteY39" fmla="*/ 3762375 h 3829050"/>
                  <a:gd name="connsiteX40" fmla="*/ 4781550 w 5210175"/>
                  <a:gd name="connsiteY40" fmla="*/ 3781425 h 3829050"/>
                  <a:gd name="connsiteX41" fmla="*/ 4829175 w 5210175"/>
                  <a:gd name="connsiteY41" fmla="*/ 3724275 h 3829050"/>
                  <a:gd name="connsiteX42" fmla="*/ 4762500 w 5210175"/>
                  <a:gd name="connsiteY42" fmla="*/ 3657600 h 3829050"/>
                  <a:gd name="connsiteX43" fmla="*/ 4762500 w 5210175"/>
                  <a:gd name="connsiteY43" fmla="*/ 3657600 h 3829050"/>
                  <a:gd name="connsiteX44" fmla="*/ 4600575 w 5210175"/>
                  <a:gd name="connsiteY44" fmla="*/ 3600450 h 3829050"/>
                  <a:gd name="connsiteX45" fmla="*/ 4657725 w 5210175"/>
                  <a:gd name="connsiteY45" fmla="*/ 3552825 h 3829050"/>
                  <a:gd name="connsiteX46" fmla="*/ 4714875 w 5210175"/>
                  <a:gd name="connsiteY46" fmla="*/ 3571875 h 3829050"/>
                  <a:gd name="connsiteX47" fmla="*/ 4714875 w 5210175"/>
                  <a:gd name="connsiteY47" fmla="*/ 3505200 h 3829050"/>
                  <a:gd name="connsiteX48" fmla="*/ 4638675 w 5210175"/>
                  <a:gd name="connsiteY48" fmla="*/ 3476625 h 3829050"/>
                  <a:gd name="connsiteX49" fmla="*/ 4572000 w 5210175"/>
                  <a:gd name="connsiteY49" fmla="*/ 3533775 h 3829050"/>
                  <a:gd name="connsiteX50" fmla="*/ 4486275 w 5210175"/>
                  <a:gd name="connsiteY50" fmla="*/ 3476625 h 3829050"/>
                  <a:gd name="connsiteX51" fmla="*/ 4562475 w 5210175"/>
                  <a:gd name="connsiteY51" fmla="*/ 3467100 h 3829050"/>
                  <a:gd name="connsiteX52" fmla="*/ 4572000 w 5210175"/>
                  <a:gd name="connsiteY52" fmla="*/ 3409950 h 3829050"/>
                  <a:gd name="connsiteX53" fmla="*/ 4505325 w 5210175"/>
                  <a:gd name="connsiteY53" fmla="*/ 3352800 h 3829050"/>
                  <a:gd name="connsiteX54" fmla="*/ 4410075 w 5210175"/>
                  <a:gd name="connsiteY54" fmla="*/ 3324225 h 3829050"/>
                  <a:gd name="connsiteX55" fmla="*/ 4333875 w 5210175"/>
                  <a:gd name="connsiteY55" fmla="*/ 3314700 h 3829050"/>
                  <a:gd name="connsiteX56" fmla="*/ 4238625 w 5210175"/>
                  <a:gd name="connsiteY56" fmla="*/ 3286125 h 3829050"/>
                  <a:gd name="connsiteX57" fmla="*/ 4143375 w 5210175"/>
                  <a:gd name="connsiteY57" fmla="*/ 3219450 h 3829050"/>
                  <a:gd name="connsiteX58" fmla="*/ 4076700 w 5210175"/>
                  <a:gd name="connsiteY58" fmla="*/ 3114675 h 3829050"/>
                  <a:gd name="connsiteX59" fmla="*/ 4076700 w 5210175"/>
                  <a:gd name="connsiteY59" fmla="*/ 3000375 h 3829050"/>
                  <a:gd name="connsiteX60" fmla="*/ 4076700 w 5210175"/>
                  <a:gd name="connsiteY60" fmla="*/ 2971800 h 3829050"/>
                  <a:gd name="connsiteX61" fmla="*/ 3990975 w 5210175"/>
                  <a:gd name="connsiteY61" fmla="*/ 2962275 h 3829050"/>
                  <a:gd name="connsiteX62" fmla="*/ 3962400 w 5210175"/>
                  <a:gd name="connsiteY62" fmla="*/ 2943225 h 3829050"/>
                  <a:gd name="connsiteX63" fmla="*/ 4038600 w 5210175"/>
                  <a:gd name="connsiteY63" fmla="*/ 2876550 h 3829050"/>
                  <a:gd name="connsiteX64" fmla="*/ 4114800 w 5210175"/>
                  <a:gd name="connsiteY64" fmla="*/ 2800350 h 3829050"/>
                  <a:gd name="connsiteX65" fmla="*/ 4057650 w 5210175"/>
                  <a:gd name="connsiteY65" fmla="*/ 2781300 h 3829050"/>
                  <a:gd name="connsiteX66" fmla="*/ 3962400 w 5210175"/>
                  <a:gd name="connsiteY66" fmla="*/ 2809875 h 3829050"/>
                  <a:gd name="connsiteX67" fmla="*/ 3962400 w 5210175"/>
                  <a:gd name="connsiteY67" fmla="*/ 2886075 h 3829050"/>
                  <a:gd name="connsiteX68" fmla="*/ 3933825 w 5210175"/>
                  <a:gd name="connsiteY68" fmla="*/ 2914650 h 3829050"/>
                  <a:gd name="connsiteX69" fmla="*/ 3876675 w 5210175"/>
                  <a:gd name="connsiteY69" fmla="*/ 2847975 h 3829050"/>
                  <a:gd name="connsiteX70" fmla="*/ 3876675 w 5210175"/>
                  <a:gd name="connsiteY70" fmla="*/ 2733675 h 3829050"/>
                  <a:gd name="connsiteX71" fmla="*/ 3876675 w 5210175"/>
                  <a:gd name="connsiteY71" fmla="*/ 2695575 h 3829050"/>
                  <a:gd name="connsiteX72" fmla="*/ 3933825 w 5210175"/>
                  <a:gd name="connsiteY72" fmla="*/ 2657475 h 3829050"/>
                  <a:gd name="connsiteX73" fmla="*/ 3933825 w 5210175"/>
                  <a:gd name="connsiteY73" fmla="*/ 2590800 h 3829050"/>
                  <a:gd name="connsiteX74" fmla="*/ 3895725 w 5210175"/>
                  <a:gd name="connsiteY74" fmla="*/ 2571750 h 3829050"/>
                  <a:gd name="connsiteX75" fmla="*/ 3838575 w 5210175"/>
                  <a:gd name="connsiteY75" fmla="*/ 2619375 h 3829050"/>
                  <a:gd name="connsiteX76" fmla="*/ 3781425 w 5210175"/>
                  <a:gd name="connsiteY76" fmla="*/ 2619375 h 3829050"/>
                  <a:gd name="connsiteX77" fmla="*/ 3714750 w 5210175"/>
                  <a:gd name="connsiteY77" fmla="*/ 2571750 h 3829050"/>
                  <a:gd name="connsiteX78" fmla="*/ 3676650 w 5210175"/>
                  <a:gd name="connsiteY78" fmla="*/ 2600325 h 3829050"/>
                  <a:gd name="connsiteX79" fmla="*/ 3733800 w 5210175"/>
                  <a:gd name="connsiteY79" fmla="*/ 2667000 h 3829050"/>
                  <a:gd name="connsiteX80" fmla="*/ 3781425 w 5210175"/>
                  <a:gd name="connsiteY80" fmla="*/ 2724150 h 3829050"/>
                  <a:gd name="connsiteX81" fmla="*/ 3781425 w 5210175"/>
                  <a:gd name="connsiteY81" fmla="*/ 2724150 h 3829050"/>
                  <a:gd name="connsiteX82" fmla="*/ 3676650 w 5210175"/>
                  <a:gd name="connsiteY82" fmla="*/ 2705100 h 3829050"/>
                  <a:gd name="connsiteX83" fmla="*/ 3590925 w 5210175"/>
                  <a:gd name="connsiteY83" fmla="*/ 2628900 h 3829050"/>
                  <a:gd name="connsiteX84" fmla="*/ 3552825 w 5210175"/>
                  <a:gd name="connsiteY84" fmla="*/ 2524125 h 3829050"/>
                  <a:gd name="connsiteX85" fmla="*/ 3533775 w 5210175"/>
                  <a:gd name="connsiteY85" fmla="*/ 2447925 h 3829050"/>
                  <a:gd name="connsiteX86" fmla="*/ 3505200 w 5210175"/>
                  <a:gd name="connsiteY86" fmla="*/ 2381250 h 3829050"/>
                  <a:gd name="connsiteX87" fmla="*/ 3457575 w 5210175"/>
                  <a:gd name="connsiteY87" fmla="*/ 2352675 h 3829050"/>
                  <a:gd name="connsiteX88" fmla="*/ 3457575 w 5210175"/>
                  <a:gd name="connsiteY88" fmla="*/ 2352675 h 3829050"/>
                  <a:gd name="connsiteX89" fmla="*/ 3543300 w 5210175"/>
                  <a:gd name="connsiteY89" fmla="*/ 2324100 h 3829050"/>
                  <a:gd name="connsiteX90" fmla="*/ 3609975 w 5210175"/>
                  <a:gd name="connsiteY90" fmla="*/ 2295525 h 3829050"/>
                  <a:gd name="connsiteX91" fmla="*/ 3581400 w 5210175"/>
                  <a:gd name="connsiteY91" fmla="*/ 2257425 h 3829050"/>
                  <a:gd name="connsiteX92" fmla="*/ 3495675 w 5210175"/>
                  <a:gd name="connsiteY92" fmla="*/ 2247900 h 3829050"/>
                  <a:gd name="connsiteX93" fmla="*/ 3467100 w 5210175"/>
                  <a:gd name="connsiteY93" fmla="*/ 2200275 h 3829050"/>
                  <a:gd name="connsiteX94" fmla="*/ 3552825 w 5210175"/>
                  <a:gd name="connsiteY94" fmla="*/ 2152650 h 3829050"/>
                  <a:gd name="connsiteX95" fmla="*/ 3590925 w 5210175"/>
                  <a:gd name="connsiteY95" fmla="*/ 2095500 h 3829050"/>
                  <a:gd name="connsiteX96" fmla="*/ 3590925 w 5210175"/>
                  <a:gd name="connsiteY96" fmla="*/ 2019300 h 3829050"/>
                  <a:gd name="connsiteX97" fmla="*/ 3562350 w 5210175"/>
                  <a:gd name="connsiteY97" fmla="*/ 1952625 h 3829050"/>
                  <a:gd name="connsiteX98" fmla="*/ 3524250 w 5210175"/>
                  <a:gd name="connsiteY98" fmla="*/ 1905000 h 3829050"/>
                  <a:gd name="connsiteX99" fmla="*/ 3476625 w 5210175"/>
                  <a:gd name="connsiteY99" fmla="*/ 1952625 h 3829050"/>
                  <a:gd name="connsiteX100" fmla="*/ 3371850 w 5210175"/>
                  <a:gd name="connsiteY100" fmla="*/ 1905000 h 3829050"/>
                  <a:gd name="connsiteX101" fmla="*/ 3314700 w 5210175"/>
                  <a:gd name="connsiteY101" fmla="*/ 1905000 h 3829050"/>
                  <a:gd name="connsiteX102" fmla="*/ 3305175 w 5210175"/>
                  <a:gd name="connsiteY102" fmla="*/ 1981200 h 3829050"/>
                  <a:gd name="connsiteX103" fmla="*/ 3352800 w 5210175"/>
                  <a:gd name="connsiteY103" fmla="*/ 2019300 h 3829050"/>
                  <a:gd name="connsiteX104" fmla="*/ 3371850 w 5210175"/>
                  <a:gd name="connsiteY104" fmla="*/ 2095500 h 3829050"/>
                  <a:gd name="connsiteX105" fmla="*/ 3371850 w 5210175"/>
                  <a:gd name="connsiteY105" fmla="*/ 2152650 h 3829050"/>
                  <a:gd name="connsiteX106" fmla="*/ 3295650 w 5210175"/>
                  <a:gd name="connsiteY106" fmla="*/ 2085975 h 3829050"/>
                  <a:gd name="connsiteX107" fmla="*/ 3267075 w 5210175"/>
                  <a:gd name="connsiteY107" fmla="*/ 2019300 h 3829050"/>
                  <a:gd name="connsiteX108" fmla="*/ 3276600 w 5210175"/>
                  <a:gd name="connsiteY108" fmla="*/ 1895475 h 3829050"/>
                  <a:gd name="connsiteX109" fmla="*/ 3295650 w 5210175"/>
                  <a:gd name="connsiteY109" fmla="*/ 1819275 h 3829050"/>
                  <a:gd name="connsiteX110" fmla="*/ 3295650 w 5210175"/>
                  <a:gd name="connsiteY110" fmla="*/ 1819275 h 3829050"/>
                  <a:gd name="connsiteX111" fmla="*/ 3343275 w 5210175"/>
                  <a:gd name="connsiteY111" fmla="*/ 1743075 h 3829050"/>
                  <a:gd name="connsiteX112" fmla="*/ 3324225 w 5210175"/>
                  <a:gd name="connsiteY112" fmla="*/ 1619250 h 3829050"/>
                  <a:gd name="connsiteX113" fmla="*/ 3324225 w 5210175"/>
                  <a:gd name="connsiteY113" fmla="*/ 1457325 h 3829050"/>
                  <a:gd name="connsiteX114" fmla="*/ 3324225 w 5210175"/>
                  <a:gd name="connsiteY114" fmla="*/ 1400175 h 3829050"/>
                  <a:gd name="connsiteX115" fmla="*/ 3295650 w 5210175"/>
                  <a:gd name="connsiteY115" fmla="*/ 1371600 h 3829050"/>
                  <a:gd name="connsiteX116" fmla="*/ 3314700 w 5210175"/>
                  <a:gd name="connsiteY116" fmla="*/ 1314450 h 3829050"/>
                  <a:gd name="connsiteX117" fmla="*/ 3286125 w 5210175"/>
                  <a:gd name="connsiteY117" fmla="*/ 1266825 h 3829050"/>
                  <a:gd name="connsiteX118" fmla="*/ 3257550 w 5210175"/>
                  <a:gd name="connsiteY118" fmla="*/ 1247775 h 3829050"/>
                  <a:gd name="connsiteX119" fmla="*/ 1123950 w 5210175"/>
                  <a:gd name="connsiteY119" fmla="*/ 523875 h 3829050"/>
                  <a:gd name="connsiteX120" fmla="*/ 676276 w 5210175"/>
                  <a:gd name="connsiteY120" fmla="*/ 485775 h 3829050"/>
                  <a:gd name="connsiteX121" fmla="*/ 542926 w 5210175"/>
                  <a:gd name="connsiteY121" fmla="*/ 495300 h 3829050"/>
                  <a:gd name="connsiteX122" fmla="*/ 400051 w 5210175"/>
                  <a:gd name="connsiteY122" fmla="*/ 361950 h 3829050"/>
                  <a:gd name="connsiteX123" fmla="*/ 333376 w 5210175"/>
                  <a:gd name="connsiteY123" fmla="*/ 447675 h 3829050"/>
                  <a:gd name="connsiteX124" fmla="*/ 209551 w 5210175"/>
                  <a:gd name="connsiteY124" fmla="*/ 647700 h 3829050"/>
                  <a:gd name="connsiteX125" fmla="*/ 190501 w 5210175"/>
                  <a:gd name="connsiteY125" fmla="*/ 552450 h 3829050"/>
                  <a:gd name="connsiteX126" fmla="*/ 123826 w 5210175"/>
                  <a:gd name="connsiteY126" fmla="*/ 514350 h 3829050"/>
                  <a:gd name="connsiteX127" fmla="*/ 190501 w 5210175"/>
                  <a:gd name="connsiteY127" fmla="*/ 419100 h 3829050"/>
                  <a:gd name="connsiteX128" fmla="*/ 133350 w 5210175"/>
                  <a:gd name="connsiteY128" fmla="*/ 352425 h 3829050"/>
                  <a:gd name="connsiteX129" fmla="*/ 66676 w 5210175"/>
                  <a:gd name="connsiteY129" fmla="*/ 304800 h 3829050"/>
                  <a:gd name="connsiteX130" fmla="*/ 0 w 5210175"/>
                  <a:gd name="connsiteY130" fmla="*/ 257175 h 3829050"/>
                  <a:gd name="connsiteX131" fmla="*/ 28575 w 5210175"/>
                  <a:gd name="connsiteY131" fmla="*/ 180975 h 3829050"/>
                  <a:gd name="connsiteX0" fmla="*/ 28575 w 5210175"/>
                  <a:gd name="connsiteY0" fmla="*/ 180975 h 3829050"/>
                  <a:gd name="connsiteX1" fmla="*/ 1514475 w 5210175"/>
                  <a:gd name="connsiteY1" fmla="*/ 28575 h 3829050"/>
                  <a:gd name="connsiteX2" fmla="*/ 1581150 w 5210175"/>
                  <a:gd name="connsiteY2" fmla="*/ 95250 h 3829050"/>
                  <a:gd name="connsiteX3" fmla="*/ 1581150 w 5210175"/>
                  <a:gd name="connsiteY3" fmla="*/ 161925 h 3829050"/>
                  <a:gd name="connsiteX4" fmla="*/ 1647825 w 5210175"/>
                  <a:gd name="connsiteY4" fmla="*/ 276225 h 3829050"/>
                  <a:gd name="connsiteX5" fmla="*/ 3286125 w 5210175"/>
                  <a:gd name="connsiteY5" fmla="*/ 180975 h 3829050"/>
                  <a:gd name="connsiteX6" fmla="*/ 3371850 w 5210175"/>
                  <a:gd name="connsiteY6" fmla="*/ 314325 h 3829050"/>
                  <a:gd name="connsiteX7" fmla="*/ 3533775 w 5210175"/>
                  <a:gd name="connsiteY7" fmla="*/ 314325 h 3829050"/>
                  <a:gd name="connsiteX8" fmla="*/ 3609975 w 5210175"/>
                  <a:gd name="connsiteY8" fmla="*/ 257175 h 3829050"/>
                  <a:gd name="connsiteX9" fmla="*/ 3600450 w 5210175"/>
                  <a:gd name="connsiteY9" fmla="*/ 114300 h 3829050"/>
                  <a:gd name="connsiteX10" fmla="*/ 3543300 w 5210175"/>
                  <a:gd name="connsiteY10" fmla="*/ 9525 h 3829050"/>
                  <a:gd name="connsiteX11" fmla="*/ 3543300 w 5210175"/>
                  <a:gd name="connsiteY11" fmla="*/ 9525 h 3829050"/>
                  <a:gd name="connsiteX12" fmla="*/ 3619500 w 5210175"/>
                  <a:gd name="connsiteY12" fmla="*/ 0 h 3829050"/>
                  <a:gd name="connsiteX13" fmla="*/ 3771900 w 5210175"/>
                  <a:gd name="connsiteY13" fmla="*/ 0 h 3829050"/>
                  <a:gd name="connsiteX14" fmla="*/ 3800475 w 5210175"/>
                  <a:gd name="connsiteY14" fmla="*/ 38100 h 3829050"/>
                  <a:gd name="connsiteX15" fmla="*/ 3971925 w 5210175"/>
                  <a:gd name="connsiteY15" fmla="*/ 552450 h 3829050"/>
                  <a:gd name="connsiteX16" fmla="*/ 4162425 w 5210175"/>
                  <a:gd name="connsiteY16" fmla="*/ 819150 h 3829050"/>
                  <a:gd name="connsiteX17" fmla="*/ 4371975 w 5210175"/>
                  <a:gd name="connsiteY17" fmla="*/ 1114425 h 3829050"/>
                  <a:gd name="connsiteX18" fmla="*/ 4391025 w 5210175"/>
                  <a:gd name="connsiteY18" fmla="*/ 1219200 h 3829050"/>
                  <a:gd name="connsiteX19" fmla="*/ 4495800 w 5210175"/>
                  <a:gd name="connsiteY19" fmla="*/ 1533525 h 3829050"/>
                  <a:gd name="connsiteX20" fmla="*/ 4781550 w 5210175"/>
                  <a:gd name="connsiteY20" fmla="*/ 1895475 h 3829050"/>
                  <a:gd name="connsiteX21" fmla="*/ 4933950 w 5210175"/>
                  <a:gd name="connsiteY21" fmla="*/ 2190750 h 3829050"/>
                  <a:gd name="connsiteX22" fmla="*/ 4905375 w 5210175"/>
                  <a:gd name="connsiteY22" fmla="*/ 2257425 h 3829050"/>
                  <a:gd name="connsiteX23" fmla="*/ 4991100 w 5210175"/>
                  <a:gd name="connsiteY23" fmla="*/ 2333625 h 3829050"/>
                  <a:gd name="connsiteX24" fmla="*/ 5019675 w 5210175"/>
                  <a:gd name="connsiteY24" fmla="*/ 2362200 h 3829050"/>
                  <a:gd name="connsiteX25" fmla="*/ 5162550 w 5210175"/>
                  <a:gd name="connsiteY25" fmla="*/ 2647950 h 3829050"/>
                  <a:gd name="connsiteX26" fmla="*/ 5181600 w 5210175"/>
                  <a:gd name="connsiteY26" fmla="*/ 2857500 h 3829050"/>
                  <a:gd name="connsiteX27" fmla="*/ 5172075 w 5210175"/>
                  <a:gd name="connsiteY27" fmla="*/ 3000375 h 3829050"/>
                  <a:gd name="connsiteX28" fmla="*/ 5210175 w 5210175"/>
                  <a:gd name="connsiteY28" fmla="*/ 3143250 h 3829050"/>
                  <a:gd name="connsiteX29" fmla="*/ 5172075 w 5210175"/>
                  <a:gd name="connsiteY29" fmla="*/ 3209925 h 3829050"/>
                  <a:gd name="connsiteX30" fmla="*/ 5143500 w 5210175"/>
                  <a:gd name="connsiteY30" fmla="*/ 3324225 h 3829050"/>
                  <a:gd name="connsiteX31" fmla="*/ 5114925 w 5210175"/>
                  <a:gd name="connsiteY31" fmla="*/ 3457575 h 3829050"/>
                  <a:gd name="connsiteX32" fmla="*/ 5124450 w 5210175"/>
                  <a:gd name="connsiteY32" fmla="*/ 3543300 h 3829050"/>
                  <a:gd name="connsiteX33" fmla="*/ 5143500 w 5210175"/>
                  <a:gd name="connsiteY33" fmla="*/ 3590925 h 3829050"/>
                  <a:gd name="connsiteX34" fmla="*/ 5048250 w 5210175"/>
                  <a:gd name="connsiteY34" fmla="*/ 3657600 h 3829050"/>
                  <a:gd name="connsiteX35" fmla="*/ 5019675 w 5210175"/>
                  <a:gd name="connsiteY35" fmla="*/ 3705225 h 3829050"/>
                  <a:gd name="connsiteX36" fmla="*/ 4914900 w 5210175"/>
                  <a:gd name="connsiteY36" fmla="*/ 3733800 h 3829050"/>
                  <a:gd name="connsiteX37" fmla="*/ 4857750 w 5210175"/>
                  <a:gd name="connsiteY37" fmla="*/ 3771900 h 3829050"/>
                  <a:gd name="connsiteX38" fmla="*/ 4733925 w 5210175"/>
                  <a:gd name="connsiteY38" fmla="*/ 3829050 h 3829050"/>
                  <a:gd name="connsiteX39" fmla="*/ 4657725 w 5210175"/>
                  <a:gd name="connsiteY39" fmla="*/ 3762375 h 3829050"/>
                  <a:gd name="connsiteX40" fmla="*/ 4781550 w 5210175"/>
                  <a:gd name="connsiteY40" fmla="*/ 3781425 h 3829050"/>
                  <a:gd name="connsiteX41" fmla="*/ 4829175 w 5210175"/>
                  <a:gd name="connsiteY41" fmla="*/ 3724275 h 3829050"/>
                  <a:gd name="connsiteX42" fmla="*/ 4762500 w 5210175"/>
                  <a:gd name="connsiteY42" fmla="*/ 3657600 h 3829050"/>
                  <a:gd name="connsiteX43" fmla="*/ 4762500 w 5210175"/>
                  <a:gd name="connsiteY43" fmla="*/ 3657600 h 3829050"/>
                  <a:gd name="connsiteX44" fmla="*/ 4600575 w 5210175"/>
                  <a:gd name="connsiteY44" fmla="*/ 3600450 h 3829050"/>
                  <a:gd name="connsiteX45" fmla="*/ 4657725 w 5210175"/>
                  <a:gd name="connsiteY45" fmla="*/ 3552825 h 3829050"/>
                  <a:gd name="connsiteX46" fmla="*/ 4714875 w 5210175"/>
                  <a:gd name="connsiteY46" fmla="*/ 3571875 h 3829050"/>
                  <a:gd name="connsiteX47" fmla="*/ 4714875 w 5210175"/>
                  <a:gd name="connsiteY47" fmla="*/ 3505200 h 3829050"/>
                  <a:gd name="connsiteX48" fmla="*/ 4638675 w 5210175"/>
                  <a:gd name="connsiteY48" fmla="*/ 3476625 h 3829050"/>
                  <a:gd name="connsiteX49" fmla="*/ 4572000 w 5210175"/>
                  <a:gd name="connsiteY49" fmla="*/ 3533775 h 3829050"/>
                  <a:gd name="connsiteX50" fmla="*/ 4486275 w 5210175"/>
                  <a:gd name="connsiteY50" fmla="*/ 3476625 h 3829050"/>
                  <a:gd name="connsiteX51" fmla="*/ 4562475 w 5210175"/>
                  <a:gd name="connsiteY51" fmla="*/ 3467100 h 3829050"/>
                  <a:gd name="connsiteX52" fmla="*/ 4572000 w 5210175"/>
                  <a:gd name="connsiteY52" fmla="*/ 3409950 h 3829050"/>
                  <a:gd name="connsiteX53" fmla="*/ 4505325 w 5210175"/>
                  <a:gd name="connsiteY53" fmla="*/ 3352800 h 3829050"/>
                  <a:gd name="connsiteX54" fmla="*/ 4410075 w 5210175"/>
                  <a:gd name="connsiteY54" fmla="*/ 3324225 h 3829050"/>
                  <a:gd name="connsiteX55" fmla="*/ 4333875 w 5210175"/>
                  <a:gd name="connsiteY55" fmla="*/ 3314700 h 3829050"/>
                  <a:gd name="connsiteX56" fmla="*/ 4238625 w 5210175"/>
                  <a:gd name="connsiteY56" fmla="*/ 3286125 h 3829050"/>
                  <a:gd name="connsiteX57" fmla="*/ 4143375 w 5210175"/>
                  <a:gd name="connsiteY57" fmla="*/ 3219450 h 3829050"/>
                  <a:gd name="connsiteX58" fmla="*/ 4076700 w 5210175"/>
                  <a:gd name="connsiteY58" fmla="*/ 3114675 h 3829050"/>
                  <a:gd name="connsiteX59" fmla="*/ 4076700 w 5210175"/>
                  <a:gd name="connsiteY59" fmla="*/ 3000375 h 3829050"/>
                  <a:gd name="connsiteX60" fmla="*/ 4076700 w 5210175"/>
                  <a:gd name="connsiteY60" fmla="*/ 2971800 h 3829050"/>
                  <a:gd name="connsiteX61" fmla="*/ 3990975 w 5210175"/>
                  <a:gd name="connsiteY61" fmla="*/ 2962275 h 3829050"/>
                  <a:gd name="connsiteX62" fmla="*/ 3962400 w 5210175"/>
                  <a:gd name="connsiteY62" fmla="*/ 2943225 h 3829050"/>
                  <a:gd name="connsiteX63" fmla="*/ 4038600 w 5210175"/>
                  <a:gd name="connsiteY63" fmla="*/ 2876550 h 3829050"/>
                  <a:gd name="connsiteX64" fmla="*/ 4114800 w 5210175"/>
                  <a:gd name="connsiteY64" fmla="*/ 2800350 h 3829050"/>
                  <a:gd name="connsiteX65" fmla="*/ 4057650 w 5210175"/>
                  <a:gd name="connsiteY65" fmla="*/ 2781300 h 3829050"/>
                  <a:gd name="connsiteX66" fmla="*/ 3962400 w 5210175"/>
                  <a:gd name="connsiteY66" fmla="*/ 2809875 h 3829050"/>
                  <a:gd name="connsiteX67" fmla="*/ 3962400 w 5210175"/>
                  <a:gd name="connsiteY67" fmla="*/ 2886075 h 3829050"/>
                  <a:gd name="connsiteX68" fmla="*/ 3933825 w 5210175"/>
                  <a:gd name="connsiteY68" fmla="*/ 2914650 h 3829050"/>
                  <a:gd name="connsiteX69" fmla="*/ 3876675 w 5210175"/>
                  <a:gd name="connsiteY69" fmla="*/ 2847975 h 3829050"/>
                  <a:gd name="connsiteX70" fmla="*/ 3876675 w 5210175"/>
                  <a:gd name="connsiteY70" fmla="*/ 2733675 h 3829050"/>
                  <a:gd name="connsiteX71" fmla="*/ 3876675 w 5210175"/>
                  <a:gd name="connsiteY71" fmla="*/ 2695575 h 3829050"/>
                  <a:gd name="connsiteX72" fmla="*/ 3933825 w 5210175"/>
                  <a:gd name="connsiteY72" fmla="*/ 2657475 h 3829050"/>
                  <a:gd name="connsiteX73" fmla="*/ 3933825 w 5210175"/>
                  <a:gd name="connsiteY73" fmla="*/ 2590800 h 3829050"/>
                  <a:gd name="connsiteX74" fmla="*/ 3895725 w 5210175"/>
                  <a:gd name="connsiteY74" fmla="*/ 2571750 h 3829050"/>
                  <a:gd name="connsiteX75" fmla="*/ 3838575 w 5210175"/>
                  <a:gd name="connsiteY75" fmla="*/ 2619375 h 3829050"/>
                  <a:gd name="connsiteX76" fmla="*/ 3781425 w 5210175"/>
                  <a:gd name="connsiteY76" fmla="*/ 2619375 h 3829050"/>
                  <a:gd name="connsiteX77" fmla="*/ 3714750 w 5210175"/>
                  <a:gd name="connsiteY77" fmla="*/ 2571750 h 3829050"/>
                  <a:gd name="connsiteX78" fmla="*/ 3676650 w 5210175"/>
                  <a:gd name="connsiteY78" fmla="*/ 2600325 h 3829050"/>
                  <a:gd name="connsiteX79" fmla="*/ 3733800 w 5210175"/>
                  <a:gd name="connsiteY79" fmla="*/ 2667000 h 3829050"/>
                  <a:gd name="connsiteX80" fmla="*/ 3781425 w 5210175"/>
                  <a:gd name="connsiteY80" fmla="*/ 2724150 h 3829050"/>
                  <a:gd name="connsiteX81" fmla="*/ 3781425 w 5210175"/>
                  <a:gd name="connsiteY81" fmla="*/ 2724150 h 3829050"/>
                  <a:gd name="connsiteX82" fmla="*/ 3676650 w 5210175"/>
                  <a:gd name="connsiteY82" fmla="*/ 2705100 h 3829050"/>
                  <a:gd name="connsiteX83" fmla="*/ 3590925 w 5210175"/>
                  <a:gd name="connsiteY83" fmla="*/ 2628900 h 3829050"/>
                  <a:gd name="connsiteX84" fmla="*/ 3552825 w 5210175"/>
                  <a:gd name="connsiteY84" fmla="*/ 2524125 h 3829050"/>
                  <a:gd name="connsiteX85" fmla="*/ 3533775 w 5210175"/>
                  <a:gd name="connsiteY85" fmla="*/ 2447925 h 3829050"/>
                  <a:gd name="connsiteX86" fmla="*/ 3505200 w 5210175"/>
                  <a:gd name="connsiteY86" fmla="*/ 2381250 h 3829050"/>
                  <a:gd name="connsiteX87" fmla="*/ 3457575 w 5210175"/>
                  <a:gd name="connsiteY87" fmla="*/ 2352675 h 3829050"/>
                  <a:gd name="connsiteX88" fmla="*/ 3457575 w 5210175"/>
                  <a:gd name="connsiteY88" fmla="*/ 2352675 h 3829050"/>
                  <a:gd name="connsiteX89" fmla="*/ 3543300 w 5210175"/>
                  <a:gd name="connsiteY89" fmla="*/ 2324100 h 3829050"/>
                  <a:gd name="connsiteX90" fmla="*/ 3609975 w 5210175"/>
                  <a:gd name="connsiteY90" fmla="*/ 2295525 h 3829050"/>
                  <a:gd name="connsiteX91" fmla="*/ 3581400 w 5210175"/>
                  <a:gd name="connsiteY91" fmla="*/ 2257425 h 3829050"/>
                  <a:gd name="connsiteX92" fmla="*/ 3495675 w 5210175"/>
                  <a:gd name="connsiteY92" fmla="*/ 2247900 h 3829050"/>
                  <a:gd name="connsiteX93" fmla="*/ 3467100 w 5210175"/>
                  <a:gd name="connsiteY93" fmla="*/ 2200275 h 3829050"/>
                  <a:gd name="connsiteX94" fmla="*/ 3552825 w 5210175"/>
                  <a:gd name="connsiteY94" fmla="*/ 2152650 h 3829050"/>
                  <a:gd name="connsiteX95" fmla="*/ 3590925 w 5210175"/>
                  <a:gd name="connsiteY95" fmla="*/ 2095500 h 3829050"/>
                  <a:gd name="connsiteX96" fmla="*/ 3590925 w 5210175"/>
                  <a:gd name="connsiteY96" fmla="*/ 2019300 h 3829050"/>
                  <a:gd name="connsiteX97" fmla="*/ 3562350 w 5210175"/>
                  <a:gd name="connsiteY97" fmla="*/ 1952625 h 3829050"/>
                  <a:gd name="connsiteX98" fmla="*/ 3524250 w 5210175"/>
                  <a:gd name="connsiteY98" fmla="*/ 1905000 h 3829050"/>
                  <a:gd name="connsiteX99" fmla="*/ 3476625 w 5210175"/>
                  <a:gd name="connsiteY99" fmla="*/ 1952625 h 3829050"/>
                  <a:gd name="connsiteX100" fmla="*/ 3371850 w 5210175"/>
                  <a:gd name="connsiteY100" fmla="*/ 1905000 h 3829050"/>
                  <a:gd name="connsiteX101" fmla="*/ 3314700 w 5210175"/>
                  <a:gd name="connsiteY101" fmla="*/ 1905000 h 3829050"/>
                  <a:gd name="connsiteX102" fmla="*/ 3305175 w 5210175"/>
                  <a:gd name="connsiteY102" fmla="*/ 1981200 h 3829050"/>
                  <a:gd name="connsiteX103" fmla="*/ 3352800 w 5210175"/>
                  <a:gd name="connsiteY103" fmla="*/ 2019300 h 3829050"/>
                  <a:gd name="connsiteX104" fmla="*/ 3371850 w 5210175"/>
                  <a:gd name="connsiteY104" fmla="*/ 2095500 h 3829050"/>
                  <a:gd name="connsiteX105" fmla="*/ 3371850 w 5210175"/>
                  <a:gd name="connsiteY105" fmla="*/ 2152650 h 3829050"/>
                  <a:gd name="connsiteX106" fmla="*/ 3295650 w 5210175"/>
                  <a:gd name="connsiteY106" fmla="*/ 2085975 h 3829050"/>
                  <a:gd name="connsiteX107" fmla="*/ 3267075 w 5210175"/>
                  <a:gd name="connsiteY107" fmla="*/ 2019300 h 3829050"/>
                  <a:gd name="connsiteX108" fmla="*/ 3276600 w 5210175"/>
                  <a:gd name="connsiteY108" fmla="*/ 1895475 h 3829050"/>
                  <a:gd name="connsiteX109" fmla="*/ 3295650 w 5210175"/>
                  <a:gd name="connsiteY109" fmla="*/ 1819275 h 3829050"/>
                  <a:gd name="connsiteX110" fmla="*/ 3295650 w 5210175"/>
                  <a:gd name="connsiteY110" fmla="*/ 1819275 h 3829050"/>
                  <a:gd name="connsiteX111" fmla="*/ 3343275 w 5210175"/>
                  <a:gd name="connsiteY111" fmla="*/ 1743075 h 3829050"/>
                  <a:gd name="connsiteX112" fmla="*/ 3324225 w 5210175"/>
                  <a:gd name="connsiteY112" fmla="*/ 1619250 h 3829050"/>
                  <a:gd name="connsiteX113" fmla="*/ 3324225 w 5210175"/>
                  <a:gd name="connsiteY113" fmla="*/ 1457325 h 3829050"/>
                  <a:gd name="connsiteX114" fmla="*/ 3324225 w 5210175"/>
                  <a:gd name="connsiteY114" fmla="*/ 1400175 h 3829050"/>
                  <a:gd name="connsiteX115" fmla="*/ 3295650 w 5210175"/>
                  <a:gd name="connsiteY115" fmla="*/ 1371600 h 3829050"/>
                  <a:gd name="connsiteX116" fmla="*/ 3314700 w 5210175"/>
                  <a:gd name="connsiteY116" fmla="*/ 1314450 h 3829050"/>
                  <a:gd name="connsiteX117" fmla="*/ 3286125 w 5210175"/>
                  <a:gd name="connsiteY117" fmla="*/ 1266825 h 3829050"/>
                  <a:gd name="connsiteX118" fmla="*/ 3257550 w 5210175"/>
                  <a:gd name="connsiteY118" fmla="*/ 1247775 h 3829050"/>
                  <a:gd name="connsiteX119" fmla="*/ 1123950 w 5210175"/>
                  <a:gd name="connsiteY119" fmla="*/ 523875 h 3829050"/>
                  <a:gd name="connsiteX120" fmla="*/ 838201 w 5210175"/>
                  <a:gd name="connsiteY120" fmla="*/ 428625 h 3829050"/>
                  <a:gd name="connsiteX121" fmla="*/ 676276 w 5210175"/>
                  <a:gd name="connsiteY121" fmla="*/ 485775 h 3829050"/>
                  <a:gd name="connsiteX122" fmla="*/ 542926 w 5210175"/>
                  <a:gd name="connsiteY122" fmla="*/ 495300 h 3829050"/>
                  <a:gd name="connsiteX123" fmla="*/ 400051 w 5210175"/>
                  <a:gd name="connsiteY123" fmla="*/ 361950 h 3829050"/>
                  <a:gd name="connsiteX124" fmla="*/ 333376 w 5210175"/>
                  <a:gd name="connsiteY124" fmla="*/ 447675 h 3829050"/>
                  <a:gd name="connsiteX125" fmla="*/ 209551 w 5210175"/>
                  <a:gd name="connsiteY125" fmla="*/ 647700 h 3829050"/>
                  <a:gd name="connsiteX126" fmla="*/ 190501 w 5210175"/>
                  <a:gd name="connsiteY126" fmla="*/ 552450 h 3829050"/>
                  <a:gd name="connsiteX127" fmla="*/ 123826 w 5210175"/>
                  <a:gd name="connsiteY127" fmla="*/ 514350 h 3829050"/>
                  <a:gd name="connsiteX128" fmla="*/ 190501 w 5210175"/>
                  <a:gd name="connsiteY128" fmla="*/ 419100 h 3829050"/>
                  <a:gd name="connsiteX129" fmla="*/ 133350 w 5210175"/>
                  <a:gd name="connsiteY129" fmla="*/ 352425 h 3829050"/>
                  <a:gd name="connsiteX130" fmla="*/ 66676 w 5210175"/>
                  <a:gd name="connsiteY130" fmla="*/ 304800 h 3829050"/>
                  <a:gd name="connsiteX131" fmla="*/ 0 w 5210175"/>
                  <a:gd name="connsiteY131" fmla="*/ 257175 h 3829050"/>
                  <a:gd name="connsiteX132" fmla="*/ 28575 w 5210175"/>
                  <a:gd name="connsiteY132" fmla="*/ 180975 h 3829050"/>
                  <a:gd name="connsiteX0" fmla="*/ 28575 w 5210175"/>
                  <a:gd name="connsiteY0" fmla="*/ 180975 h 3829050"/>
                  <a:gd name="connsiteX1" fmla="*/ 1514475 w 5210175"/>
                  <a:gd name="connsiteY1" fmla="*/ 28575 h 3829050"/>
                  <a:gd name="connsiteX2" fmla="*/ 1581150 w 5210175"/>
                  <a:gd name="connsiteY2" fmla="*/ 95250 h 3829050"/>
                  <a:gd name="connsiteX3" fmla="*/ 1581150 w 5210175"/>
                  <a:gd name="connsiteY3" fmla="*/ 161925 h 3829050"/>
                  <a:gd name="connsiteX4" fmla="*/ 1647825 w 5210175"/>
                  <a:gd name="connsiteY4" fmla="*/ 276225 h 3829050"/>
                  <a:gd name="connsiteX5" fmla="*/ 3286125 w 5210175"/>
                  <a:gd name="connsiteY5" fmla="*/ 180975 h 3829050"/>
                  <a:gd name="connsiteX6" fmla="*/ 3371850 w 5210175"/>
                  <a:gd name="connsiteY6" fmla="*/ 314325 h 3829050"/>
                  <a:gd name="connsiteX7" fmla="*/ 3533775 w 5210175"/>
                  <a:gd name="connsiteY7" fmla="*/ 314325 h 3829050"/>
                  <a:gd name="connsiteX8" fmla="*/ 3609975 w 5210175"/>
                  <a:gd name="connsiteY8" fmla="*/ 257175 h 3829050"/>
                  <a:gd name="connsiteX9" fmla="*/ 3600450 w 5210175"/>
                  <a:gd name="connsiteY9" fmla="*/ 114300 h 3829050"/>
                  <a:gd name="connsiteX10" fmla="*/ 3543300 w 5210175"/>
                  <a:gd name="connsiteY10" fmla="*/ 9525 h 3829050"/>
                  <a:gd name="connsiteX11" fmla="*/ 3543300 w 5210175"/>
                  <a:gd name="connsiteY11" fmla="*/ 9525 h 3829050"/>
                  <a:gd name="connsiteX12" fmla="*/ 3619500 w 5210175"/>
                  <a:gd name="connsiteY12" fmla="*/ 0 h 3829050"/>
                  <a:gd name="connsiteX13" fmla="*/ 3771900 w 5210175"/>
                  <a:gd name="connsiteY13" fmla="*/ 0 h 3829050"/>
                  <a:gd name="connsiteX14" fmla="*/ 3800475 w 5210175"/>
                  <a:gd name="connsiteY14" fmla="*/ 38100 h 3829050"/>
                  <a:gd name="connsiteX15" fmla="*/ 3971925 w 5210175"/>
                  <a:gd name="connsiteY15" fmla="*/ 552450 h 3829050"/>
                  <a:gd name="connsiteX16" fmla="*/ 4162425 w 5210175"/>
                  <a:gd name="connsiteY16" fmla="*/ 819150 h 3829050"/>
                  <a:gd name="connsiteX17" fmla="*/ 4371975 w 5210175"/>
                  <a:gd name="connsiteY17" fmla="*/ 1114425 h 3829050"/>
                  <a:gd name="connsiteX18" fmla="*/ 4391025 w 5210175"/>
                  <a:gd name="connsiteY18" fmla="*/ 1219200 h 3829050"/>
                  <a:gd name="connsiteX19" fmla="*/ 4495800 w 5210175"/>
                  <a:gd name="connsiteY19" fmla="*/ 1533525 h 3829050"/>
                  <a:gd name="connsiteX20" fmla="*/ 4781550 w 5210175"/>
                  <a:gd name="connsiteY20" fmla="*/ 1895475 h 3829050"/>
                  <a:gd name="connsiteX21" fmla="*/ 4933950 w 5210175"/>
                  <a:gd name="connsiteY21" fmla="*/ 2190750 h 3829050"/>
                  <a:gd name="connsiteX22" fmla="*/ 4905375 w 5210175"/>
                  <a:gd name="connsiteY22" fmla="*/ 2257425 h 3829050"/>
                  <a:gd name="connsiteX23" fmla="*/ 4991100 w 5210175"/>
                  <a:gd name="connsiteY23" fmla="*/ 2333625 h 3829050"/>
                  <a:gd name="connsiteX24" fmla="*/ 5019675 w 5210175"/>
                  <a:gd name="connsiteY24" fmla="*/ 2362200 h 3829050"/>
                  <a:gd name="connsiteX25" fmla="*/ 5162550 w 5210175"/>
                  <a:gd name="connsiteY25" fmla="*/ 2647950 h 3829050"/>
                  <a:gd name="connsiteX26" fmla="*/ 5181600 w 5210175"/>
                  <a:gd name="connsiteY26" fmla="*/ 2857500 h 3829050"/>
                  <a:gd name="connsiteX27" fmla="*/ 5172075 w 5210175"/>
                  <a:gd name="connsiteY27" fmla="*/ 3000375 h 3829050"/>
                  <a:gd name="connsiteX28" fmla="*/ 5210175 w 5210175"/>
                  <a:gd name="connsiteY28" fmla="*/ 3143250 h 3829050"/>
                  <a:gd name="connsiteX29" fmla="*/ 5172075 w 5210175"/>
                  <a:gd name="connsiteY29" fmla="*/ 3209925 h 3829050"/>
                  <a:gd name="connsiteX30" fmla="*/ 5143500 w 5210175"/>
                  <a:gd name="connsiteY30" fmla="*/ 3324225 h 3829050"/>
                  <a:gd name="connsiteX31" fmla="*/ 5114925 w 5210175"/>
                  <a:gd name="connsiteY31" fmla="*/ 3457575 h 3829050"/>
                  <a:gd name="connsiteX32" fmla="*/ 5124450 w 5210175"/>
                  <a:gd name="connsiteY32" fmla="*/ 3543300 h 3829050"/>
                  <a:gd name="connsiteX33" fmla="*/ 5143500 w 5210175"/>
                  <a:gd name="connsiteY33" fmla="*/ 3590925 h 3829050"/>
                  <a:gd name="connsiteX34" fmla="*/ 5048250 w 5210175"/>
                  <a:gd name="connsiteY34" fmla="*/ 3657600 h 3829050"/>
                  <a:gd name="connsiteX35" fmla="*/ 5019675 w 5210175"/>
                  <a:gd name="connsiteY35" fmla="*/ 3705225 h 3829050"/>
                  <a:gd name="connsiteX36" fmla="*/ 4914900 w 5210175"/>
                  <a:gd name="connsiteY36" fmla="*/ 3733800 h 3829050"/>
                  <a:gd name="connsiteX37" fmla="*/ 4857750 w 5210175"/>
                  <a:gd name="connsiteY37" fmla="*/ 3771900 h 3829050"/>
                  <a:gd name="connsiteX38" fmla="*/ 4733925 w 5210175"/>
                  <a:gd name="connsiteY38" fmla="*/ 3829050 h 3829050"/>
                  <a:gd name="connsiteX39" fmla="*/ 4657725 w 5210175"/>
                  <a:gd name="connsiteY39" fmla="*/ 3762375 h 3829050"/>
                  <a:gd name="connsiteX40" fmla="*/ 4781550 w 5210175"/>
                  <a:gd name="connsiteY40" fmla="*/ 3781425 h 3829050"/>
                  <a:gd name="connsiteX41" fmla="*/ 4829175 w 5210175"/>
                  <a:gd name="connsiteY41" fmla="*/ 3724275 h 3829050"/>
                  <a:gd name="connsiteX42" fmla="*/ 4762500 w 5210175"/>
                  <a:gd name="connsiteY42" fmla="*/ 3657600 h 3829050"/>
                  <a:gd name="connsiteX43" fmla="*/ 4762500 w 5210175"/>
                  <a:gd name="connsiteY43" fmla="*/ 3657600 h 3829050"/>
                  <a:gd name="connsiteX44" fmla="*/ 4600575 w 5210175"/>
                  <a:gd name="connsiteY44" fmla="*/ 3600450 h 3829050"/>
                  <a:gd name="connsiteX45" fmla="*/ 4657725 w 5210175"/>
                  <a:gd name="connsiteY45" fmla="*/ 3552825 h 3829050"/>
                  <a:gd name="connsiteX46" fmla="*/ 4714875 w 5210175"/>
                  <a:gd name="connsiteY46" fmla="*/ 3571875 h 3829050"/>
                  <a:gd name="connsiteX47" fmla="*/ 4714875 w 5210175"/>
                  <a:gd name="connsiteY47" fmla="*/ 3505200 h 3829050"/>
                  <a:gd name="connsiteX48" fmla="*/ 4638675 w 5210175"/>
                  <a:gd name="connsiteY48" fmla="*/ 3476625 h 3829050"/>
                  <a:gd name="connsiteX49" fmla="*/ 4572000 w 5210175"/>
                  <a:gd name="connsiteY49" fmla="*/ 3533775 h 3829050"/>
                  <a:gd name="connsiteX50" fmla="*/ 4486275 w 5210175"/>
                  <a:gd name="connsiteY50" fmla="*/ 3476625 h 3829050"/>
                  <a:gd name="connsiteX51" fmla="*/ 4562475 w 5210175"/>
                  <a:gd name="connsiteY51" fmla="*/ 3467100 h 3829050"/>
                  <a:gd name="connsiteX52" fmla="*/ 4572000 w 5210175"/>
                  <a:gd name="connsiteY52" fmla="*/ 3409950 h 3829050"/>
                  <a:gd name="connsiteX53" fmla="*/ 4505325 w 5210175"/>
                  <a:gd name="connsiteY53" fmla="*/ 3352800 h 3829050"/>
                  <a:gd name="connsiteX54" fmla="*/ 4410075 w 5210175"/>
                  <a:gd name="connsiteY54" fmla="*/ 3324225 h 3829050"/>
                  <a:gd name="connsiteX55" fmla="*/ 4333875 w 5210175"/>
                  <a:gd name="connsiteY55" fmla="*/ 3314700 h 3829050"/>
                  <a:gd name="connsiteX56" fmla="*/ 4238625 w 5210175"/>
                  <a:gd name="connsiteY56" fmla="*/ 3286125 h 3829050"/>
                  <a:gd name="connsiteX57" fmla="*/ 4143375 w 5210175"/>
                  <a:gd name="connsiteY57" fmla="*/ 3219450 h 3829050"/>
                  <a:gd name="connsiteX58" fmla="*/ 4076700 w 5210175"/>
                  <a:gd name="connsiteY58" fmla="*/ 3114675 h 3829050"/>
                  <a:gd name="connsiteX59" fmla="*/ 4076700 w 5210175"/>
                  <a:gd name="connsiteY59" fmla="*/ 3000375 h 3829050"/>
                  <a:gd name="connsiteX60" fmla="*/ 4076700 w 5210175"/>
                  <a:gd name="connsiteY60" fmla="*/ 2971800 h 3829050"/>
                  <a:gd name="connsiteX61" fmla="*/ 3990975 w 5210175"/>
                  <a:gd name="connsiteY61" fmla="*/ 2962275 h 3829050"/>
                  <a:gd name="connsiteX62" fmla="*/ 3962400 w 5210175"/>
                  <a:gd name="connsiteY62" fmla="*/ 2943225 h 3829050"/>
                  <a:gd name="connsiteX63" fmla="*/ 4038600 w 5210175"/>
                  <a:gd name="connsiteY63" fmla="*/ 2876550 h 3829050"/>
                  <a:gd name="connsiteX64" fmla="*/ 4114800 w 5210175"/>
                  <a:gd name="connsiteY64" fmla="*/ 2800350 h 3829050"/>
                  <a:gd name="connsiteX65" fmla="*/ 4057650 w 5210175"/>
                  <a:gd name="connsiteY65" fmla="*/ 2781300 h 3829050"/>
                  <a:gd name="connsiteX66" fmla="*/ 3962400 w 5210175"/>
                  <a:gd name="connsiteY66" fmla="*/ 2809875 h 3829050"/>
                  <a:gd name="connsiteX67" fmla="*/ 3962400 w 5210175"/>
                  <a:gd name="connsiteY67" fmla="*/ 2886075 h 3829050"/>
                  <a:gd name="connsiteX68" fmla="*/ 3933825 w 5210175"/>
                  <a:gd name="connsiteY68" fmla="*/ 2914650 h 3829050"/>
                  <a:gd name="connsiteX69" fmla="*/ 3876675 w 5210175"/>
                  <a:gd name="connsiteY69" fmla="*/ 2847975 h 3829050"/>
                  <a:gd name="connsiteX70" fmla="*/ 3876675 w 5210175"/>
                  <a:gd name="connsiteY70" fmla="*/ 2733675 h 3829050"/>
                  <a:gd name="connsiteX71" fmla="*/ 3876675 w 5210175"/>
                  <a:gd name="connsiteY71" fmla="*/ 2695575 h 3829050"/>
                  <a:gd name="connsiteX72" fmla="*/ 3933825 w 5210175"/>
                  <a:gd name="connsiteY72" fmla="*/ 2657475 h 3829050"/>
                  <a:gd name="connsiteX73" fmla="*/ 3933825 w 5210175"/>
                  <a:gd name="connsiteY73" fmla="*/ 2590800 h 3829050"/>
                  <a:gd name="connsiteX74" fmla="*/ 3895725 w 5210175"/>
                  <a:gd name="connsiteY74" fmla="*/ 2571750 h 3829050"/>
                  <a:gd name="connsiteX75" fmla="*/ 3838575 w 5210175"/>
                  <a:gd name="connsiteY75" fmla="*/ 2619375 h 3829050"/>
                  <a:gd name="connsiteX76" fmla="*/ 3781425 w 5210175"/>
                  <a:gd name="connsiteY76" fmla="*/ 2619375 h 3829050"/>
                  <a:gd name="connsiteX77" fmla="*/ 3714750 w 5210175"/>
                  <a:gd name="connsiteY77" fmla="*/ 2571750 h 3829050"/>
                  <a:gd name="connsiteX78" fmla="*/ 3676650 w 5210175"/>
                  <a:gd name="connsiteY78" fmla="*/ 2600325 h 3829050"/>
                  <a:gd name="connsiteX79" fmla="*/ 3733800 w 5210175"/>
                  <a:gd name="connsiteY79" fmla="*/ 2667000 h 3829050"/>
                  <a:gd name="connsiteX80" fmla="*/ 3781425 w 5210175"/>
                  <a:gd name="connsiteY80" fmla="*/ 2724150 h 3829050"/>
                  <a:gd name="connsiteX81" fmla="*/ 3781425 w 5210175"/>
                  <a:gd name="connsiteY81" fmla="*/ 2724150 h 3829050"/>
                  <a:gd name="connsiteX82" fmla="*/ 3676650 w 5210175"/>
                  <a:gd name="connsiteY82" fmla="*/ 2705100 h 3829050"/>
                  <a:gd name="connsiteX83" fmla="*/ 3590925 w 5210175"/>
                  <a:gd name="connsiteY83" fmla="*/ 2628900 h 3829050"/>
                  <a:gd name="connsiteX84" fmla="*/ 3552825 w 5210175"/>
                  <a:gd name="connsiteY84" fmla="*/ 2524125 h 3829050"/>
                  <a:gd name="connsiteX85" fmla="*/ 3533775 w 5210175"/>
                  <a:gd name="connsiteY85" fmla="*/ 2447925 h 3829050"/>
                  <a:gd name="connsiteX86" fmla="*/ 3505200 w 5210175"/>
                  <a:gd name="connsiteY86" fmla="*/ 2381250 h 3829050"/>
                  <a:gd name="connsiteX87" fmla="*/ 3457575 w 5210175"/>
                  <a:gd name="connsiteY87" fmla="*/ 2352675 h 3829050"/>
                  <a:gd name="connsiteX88" fmla="*/ 3457575 w 5210175"/>
                  <a:gd name="connsiteY88" fmla="*/ 2352675 h 3829050"/>
                  <a:gd name="connsiteX89" fmla="*/ 3543300 w 5210175"/>
                  <a:gd name="connsiteY89" fmla="*/ 2324100 h 3829050"/>
                  <a:gd name="connsiteX90" fmla="*/ 3609975 w 5210175"/>
                  <a:gd name="connsiteY90" fmla="*/ 2295525 h 3829050"/>
                  <a:gd name="connsiteX91" fmla="*/ 3581400 w 5210175"/>
                  <a:gd name="connsiteY91" fmla="*/ 2257425 h 3829050"/>
                  <a:gd name="connsiteX92" fmla="*/ 3495675 w 5210175"/>
                  <a:gd name="connsiteY92" fmla="*/ 2247900 h 3829050"/>
                  <a:gd name="connsiteX93" fmla="*/ 3467100 w 5210175"/>
                  <a:gd name="connsiteY93" fmla="*/ 2200275 h 3829050"/>
                  <a:gd name="connsiteX94" fmla="*/ 3552825 w 5210175"/>
                  <a:gd name="connsiteY94" fmla="*/ 2152650 h 3829050"/>
                  <a:gd name="connsiteX95" fmla="*/ 3590925 w 5210175"/>
                  <a:gd name="connsiteY95" fmla="*/ 2095500 h 3829050"/>
                  <a:gd name="connsiteX96" fmla="*/ 3590925 w 5210175"/>
                  <a:gd name="connsiteY96" fmla="*/ 2019300 h 3829050"/>
                  <a:gd name="connsiteX97" fmla="*/ 3562350 w 5210175"/>
                  <a:gd name="connsiteY97" fmla="*/ 1952625 h 3829050"/>
                  <a:gd name="connsiteX98" fmla="*/ 3524250 w 5210175"/>
                  <a:gd name="connsiteY98" fmla="*/ 1905000 h 3829050"/>
                  <a:gd name="connsiteX99" fmla="*/ 3476625 w 5210175"/>
                  <a:gd name="connsiteY99" fmla="*/ 1952625 h 3829050"/>
                  <a:gd name="connsiteX100" fmla="*/ 3371850 w 5210175"/>
                  <a:gd name="connsiteY100" fmla="*/ 1905000 h 3829050"/>
                  <a:gd name="connsiteX101" fmla="*/ 3314700 w 5210175"/>
                  <a:gd name="connsiteY101" fmla="*/ 1905000 h 3829050"/>
                  <a:gd name="connsiteX102" fmla="*/ 3305175 w 5210175"/>
                  <a:gd name="connsiteY102" fmla="*/ 1981200 h 3829050"/>
                  <a:gd name="connsiteX103" fmla="*/ 3352800 w 5210175"/>
                  <a:gd name="connsiteY103" fmla="*/ 2019300 h 3829050"/>
                  <a:gd name="connsiteX104" fmla="*/ 3371850 w 5210175"/>
                  <a:gd name="connsiteY104" fmla="*/ 2095500 h 3829050"/>
                  <a:gd name="connsiteX105" fmla="*/ 3371850 w 5210175"/>
                  <a:gd name="connsiteY105" fmla="*/ 2152650 h 3829050"/>
                  <a:gd name="connsiteX106" fmla="*/ 3295650 w 5210175"/>
                  <a:gd name="connsiteY106" fmla="*/ 2085975 h 3829050"/>
                  <a:gd name="connsiteX107" fmla="*/ 3267075 w 5210175"/>
                  <a:gd name="connsiteY107" fmla="*/ 2019300 h 3829050"/>
                  <a:gd name="connsiteX108" fmla="*/ 3276600 w 5210175"/>
                  <a:gd name="connsiteY108" fmla="*/ 1895475 h 3829050"/>
                  <a:gd name="connsiteX109" fmla="*/ 3295650 w 5210175"/>
                  <a:gd name="connsiteY109" fmla="*/ 1819275 h 3829050"/>
                  <a:gd name="connsiteX110" fmla="*/ 3295650 w 5210175"/>
                  <a:gd name="connsiteY110" fmla="*/ 1819275 h 3829050"/>
                  <a:gd name="connsiteX111" fmla="*/ 3343275 w 5210175"/>
                  <a:gd name="connsiteY111" fmla="*/ 1743075 h 3829050"/>
                  <a:gd name="connsiteX112" fmla="*/ 3324225 w 5210175"/>
                  <a:gd name="connsiteY112" fmla="*/ 1619250 h 3829050"/>
                  <a:gd name="connsiteX113" fmla="*/ 3324225 w 5210175"/>
                  <a:gd name="connsiteY113" fmla="*/ 1457325 h 3829050"/>
                  <a:gd name="connsiteX114" fmla="*/ 3324225 w 5210175"/>
                  <a:gd name="connsiteY114" fmla="*/ 1400175 h 3829050"/>
                  <a:gd name="connsiteX115" fmla="*/ 3295650 w 5210175"/>
                  <a:gd name="connsiteY115" fmla="*/ 1371600 h 3829050"/>
                  <a:gd name="connsiteX116" fmla="*/ 3314700 w 5210175"/>
                  <a:gd name="connsiteY116" fmla="*/ 1314450 h 3829050"/>
                  <a:gd name="connsiteX117" fmla="*/ 3286125 w 5210175"/>
                  <a:gd name="connsiteY117" fmla="*/ 1266825 h 3829050"/>
                  <a:gd name="connsiteX118" fmla="*/ 3257550 w 5210175"/>
                  <a:gd name="connsiteY118" fmla="*/ 1247775 h 3829050"/>
                  <a:gd name="connsiteX119" fmla="*/ 1123950 w 5210175"/>
                  <a:gd name="connsiteY119" fmla="*/ 523875 h 3829050"/>
                  <a:gd name="connsiteX120" fmla="*/ 981076 w 5210175"/>
                  <a:gd name="connsiteY120" fmla="*/ 504825 h 3829050"/>
                  <a:gd name="connsiteX121" fmla="*/ 838201 w 5210175"/>
                  <a:gd name="connsiteY121" fmla="*/ 428625 h 3829050"/>
                  <a:gd name="connsiteX122" fmla="*/ 676276 w 5210175"/>
                  <a:gd name="connsiteY122" fmla="*/ 485775 h 3829050"/>
                  <a:gd name="connsiteX123" fmla="*/ 542926 w 5210175"/>
                  <a:gd name="connsiteY123" fmla="*/ 495300 h 3829050"/>
                  <a:gd name="connsiteX124" fmla="*/ 400051 w 5210175"/>
                  <a:gd name="connsiteY124" fmla="*/ 361950 h 3829050"/>
                  <a:gd name="connsiteX125" fmla="*/ 333376 w 5210175"/>
                  <a:gd name="connsiteY125" fmla="*/ 447675 h 3829050"/>
                  <a:gd name="connsiteX126" fmla="*/ 209551 w 5210175"/>
                  <a:gd name="connsiteY126" fmla="*/ 647700 h 3829050"/>
                  <a:gd name="connsiteX127" fmla="*/ 190501 w 5210175"/>
                  <a:gd name="connsiteY127" fmla="*/ 552450 h 3829050"/>
                  <a:gd name="connsiteX128" fmla="*/ 123826 w 5210175"/>
                  <a:gd name="connsiteY128" fmla="*/ 514350 h 3829050"/>
                  <a:gd name="connsiteX129" fmla="*/ 190501 w 5210175"/>
                  <a:gd name="connsiteY129" fmla="*/ 419100 h 3829050"/>
                  <a:gd name="connsiteX130" fmla="*/ 133350 w 5210175"/>
                  <a:gd name="connsiteY130" fmla="*/ 352425 h 3829050"/>
                  <a:gd name="connsiteX131" fmla="*/ 66676 w 5210175"/>
                  <a:gd name="connsiteY131" fmla="*/ 304800 h 3829050"/>
                  <a:gd name="connsiteX132" fmla="*/ 0 w 5210175"/>
                  <a:gd name="connsiteY132" fmla="*/ 257175 h 3829050"/>
                  <a:gd name="connsiteX133" fmla="*/ 28575 w 5210175"/>
                  <a:gd name="connsiteY133" fmla="*/ 180975 h 3829050"/>
                  <a:gd name="connsiteX0" fmla="*/ 28575 w 5210175"/>
                  <a:gd name="connsiteY0" fmla="*/ 180975 h 3829050"/>
                  <a:gd name="connsiteX1" fmla="*/ 1514475 w 5210175"/>
                  <a:gd name="connsiteY1" fmla="*/ 28575 h 3829050"/>
                  <a:gd name="connsiteX2" fmla="*/ 1581150 w 5210175"/>
                  <a:gd name="connsiteY2" fmla="*/ 95250 h 3829050"/>
                  <a:gd name="connsiteX3" fmla="*/ 1581150 w 5210175"/>
                  <a:gd name="connsiteY3" fmla="*/ 161925 h 3829050"/>
                  <a:gd name="connsiteX4" fmla="*/ 1647825 w 5210175"/>
                  <a:gd name="connsiteY4" fmla="*/ 276225 h 3829050"/>
                  <a:gd name="connsiteX5" fmla="*/ 3286125 w 5210175"/>
                  <a:gd name="connsiteY5" fmla="*/ 180975 h 3829050"/>
                  <a:gd name="connsiteX6" fmla="*/ 3371850 w 5210175"/>
                  <a:gd name="connsiteY6" fmla="*/ 314325 h 3829050"/>
                  <a:gd name="connsiteX7" fmla="*/ 3533775 w 5210175"/>
                  <a:gd name="connsiteY7" fmla="*/ 314325 h 3829050"/>
                  <a:gd name="connsiteX8" fmla="*/ 3609975 w 5210175"/>
                  <a:gd name="connsiteY8" fmla="*/ 257175 h 3829050"/>
                  <a:gd name="connsiteX9" fmla="*/ 3600450 w 5210175"/>
                  <a:gd name="connsiteY9" fmla="*/ 114300 h 3829050"/>
                  <a:gd name="connsiteX10" fmla="*/ 3543300 w 5210175"/>
                  <a:gd name="connsiteY10" fmla="*/ 9525 h 3829050"/>
                  <a:gd name="connsiteX11" fmla="*/ 3543300 w 5210175"/>
                  <a:gd name="connsiteY11" fmla="*/ 9525 h 3829050"/>
                  <a:gd name="connsiteX12" fmla="*/ 3619500 w 5210175"/>
                  <a:gd name="connsiteY12" fmla="*/ 0 h 3829050"/>
                  <a:gd name="connsiteX13" fmla="*/ 3771900 w 5210175"/>
                  <a:gd name="connsiteY13" fmla="*/ 0 h 3829050"/>
                  <a:gd name="connsiteX14" fmla="*/ 3800475 w 5210175"/>
                  <a:gd name="connsiteY14" fmla="*/ 38100 h 3829050"/>
                  <a:gd name="connsiteX15" fmla="*/ 3971925 w 5210175"/>
                  <a:gd name="connsiteY15" fmla="*/ 552450 h 3829050"/>
                  <a:gd name="connsiteX16" fmla="*/ 4162425 w 5210175"/>
                  <a:gd name="connsiteY16" fmla="*/ 819150 h 3829050"/>
                  <a:gd name="connsiteX17" fmla="*/ 4371975 w 5210175"/>
                  <a:gd name="connsiteY17" fmla="*/ 1114425 h 3829050"/>
                  <a:gd name="connsiteX18" fmla="*/ 4391025 w 5210175"/>
                  <a:gd name="connsiteY18" fmla="*/ 1219200 h 3829050"/>
                  <a:gd name="connsiteX19" fmla="*/ 4495800 w 5210175"/>
                  <a:gd name="connsiteY19" fmla="*/ 1533525 h 3829050"/>
                  <a:gd name="connsiteX20" fmla="*/ 4781550 w 5210175"/>
                  <a:gd name="connsiteY20" fmla="*/ 1895475 h 3829050"/>
                  <a:gd name="connsiteX21" fmla="*/ 4933950 w 5210175"/>
                  <a:gd name="connsiteY21" fmla="*/ 2190750 h 3829050"/>
                  <a:gd name="connsiteX22" fmla="*/ 4905375 w 5210175"/>
                  <a:gd name="connsiteY22" fmla="*/ 2257425 h 3829050"/>
                  <a:gd name="connsiteX23" fmla="*/ 4991100 w 5210175"/>
                  <a:gd name="connsiteY23" fmla="*/ 2333625 h 3829050"/>
                  <a:gd name="connsiteX24" fmla="*/ 5019675 w 5210175"/>
                  <a:gd name="connsiteY24" fmla="*/ 2362200 h 3829050"/>
                  <a:gd name="connsiteX25" fmla="*/ 5162550 w 5210175"/>
                  <a:gd name="connsiteY25" fmla="*/ 2647950 h 3829050"/>
                  <a:gd name="connsiteX26" fmla="*/ 5181600 w 5210175"/>
                  <a:gd name="connsiteY26" fmla="*/ 2857500 h 3829050"/>
                  <a:gd name="connsiteX27" fmla="*/ 5172075 w 5210175"/>
                  <a:gd name="connsiteY27" fmla="*/ 3000375 h 3829050"/>
                  <a:gd name="connsiteX28" fmla="*/ 5210175 w 5210175"/>
                  <a:gd name="connsiteY28" fmla="*/ 3143250 h 3829050"/>
                  <a:gd name="connsiteX29" fmla="*/ 5172075 w 5210175"/>
                  <a:gd name="connsiteY29" fmla="*/ 3209925 h 3829050"/>
                  <a:gd name="connsiteX30" fmla="*/ 5143500 w 5210175"/>
                  <a:gd name="connsiteY30" fmla="*/ 3324225 h 3829050"/>
                  <a:gd name="connsiteX31" fmla="*/ 5114925 w 5210175"/>
                  <a:gd name="connsiteY31" fmla="*/ 3457575 h 3829050"/>
                  <a:gd name="connsiteX32" fmla="*/ 5124450 w 5210175"/>
                  <a:gd name="connsiteY32" fmla="*/ 3543300 h 3829050"/>
                  <a:gd name="connsiteX33" fmla="*/ 5143500 w 5210175"/>
                  <a:gd name="connsiteY33" fmla="*/ 3590925 h 3829050"/>
                  <a:gd name="connsiteX34" fmla="*/ 5048250 w 5210175"/>
                  <a:gd name="connsiteY34" fmla="*/ 3657600 h 3829050"/>
                  <a:gd name="connsiteX35" fmla="*/ 5019675 w 5210175"/>
                  <a:gd name="connsiteY35" fmla="*/ 3705225 h 3829050"/>
                  <a:gd name="connsiteX36" fmla="*/ 4914900 w 5210175"/>
                  <a:gd name="connsiteY36" fmla="*/ 3733800 h 3829050"/>
                  <a:gd name="connsiteX37" fmla="*/ 4857750 w 5210175"/>
                  <a:gd name="connsiteY37" fmla="*/ 3771900 h 3829050"/>
                  <a:gd name="connsiteX38" fmla="*/ 4733925 w 5210175"/>
                  <a:gd name="connsiteY38" fmla="*/ 3829050 h 3829050"/>
                  <a:gd name="connsiteX39" fmla="*/ 4657725 w 5210175"/>
                  <a:gd name="connsiteY39" fmla="*/ 3762375 h 3829050"/>
                  <a:gd name="connsiteX40" fmla="*/ 4781550 w 5210175"/>
                  <a:gd name="connsiteY40" fmla="*/ 3781425 h 3829050"/>
                  <a:gd name="connsiteX41" fmla="*/ 4829175 w 5210175"/>
                  <a:gd name="connsiteY41" fmla="*/ 3724275 h 3829050"/>
                  <a:gd name="connsiteX42" fmla="*/ 4762500 w 5210175"/>
                  <a:gd name="connsiteY42" fmla="*/ 3657600 h 3829050"/>
                  <a:gd name="connsiteX43" fmla="*/ 4762500 w 5210175"/>
                  <a:gd name="connsiteY43" fmla="*/ 3657600 h 3829050"/>
                  <a:gd name="connsiteX44" fmla="*/ 4600575 w 5210175"/>
                  <a:gd name="connsiteY44" fmla="*/ 3600450 h 3829050"/>
                  <a:gd name="connsiteX45" fmla="*/ 4657725 w 5210175"/>
                  <a:gd name="connsiteY45" fmla="*/ 3552825 h 3829050"/>
                  <a:gd name="connsiteX46" fmla="*/ 4714875 w 5210175"/>
                  <a:gd name="connsiteY46" fmla="*/ 3571875 h 3829050"/>
                  <a:gd name="connsiteX47" fmla="*/ 4714875 w 5210175"/>
                  <a:gd name="connsiteY47" fmla="*/ 3505200 h 3829050"/>
                  <a:gd name="connsiteX48" fmla="*/ 4638675 w 5210175"/>
                  <a:gd name="connsiteY48" fmla="*/ 3476625 h 3829050"/>
                  <a:gd name="connsiteX49" fmla="*/ 4572000 w 5210175"/>
                  <a:gd name="connsiteY49" fmla="*/ 3533775 h 3829050"/>
                  <a:gd name="connsiteX50" fmla="*/ 4486275 w 5210175"/>
                  <a:gd name="connsiteY50" fmla="*/ 3476625 h 3829050"/>
                  <a:gd name="connsiteX51" fmla="*/ 4562475 w 5210175"/>
                  <a:gd name="connsiteY51" fmla="*/ 3467100 h 3829050"/>
                  <a:gd name="connsiteX52" fmla="*/ 4572000 w 5210175"/>
                  <a:gd name="connsiteY52" fmla="*/ 3409950 h 3829050"/>
                  <a:gd name="connsiteX53" fmla="*/ 4505325 w 5210175"/>
                  <a:gd name="connsiteY53" fmla="*/ 3352800 h 3829050"/>
                  <a:gd name="connsiteX54" fmla="*/ 4410075 w 5210175"/>
                  <a:gd name="connsiteY54" fmla="*/ 3324225 h 3829050"/>
                  <a:gd name="connsiteX55" fmla="*/ 4333875 w 5210175"/>
                  <a:gd name="connsiteY55" fmla="*/ 3314700 h 3829050"/>
                  <a:gd name="connsiteX56" fmla="*/ 4238625 w 5210175"/>
                  <a:gd name="connsiteY56" fmla="*/ 3286125 h 3829050"/>
                  <a:gd name="connsiteX57" fmla="*/ 4143375 w 5210175"/>
                  <a:gd name="connsiteY57" fmla="*/ 3219450 h 3829050"/>
                  <a:gd name="connsiteX58" fmla="*/ 4076700 w 5210175"/>
                  <a:gd name="connsiteY58" fmla="*/ 3114675 h 3829050"/>
                  <a:gd name="connsiteX59" fmla="*/ 4076700 w 5210175"/>
                  <a:gd name="connsiteY59" fmla="*/ 3000375 h 3829050"/>
                  <a:gd name="connsiteX60" fmla="*/ 4076700 w 5210175"/>
                  <a:gd name="connsiteY60" fmla="*/ 2971800 h 3829050"/>
                  <a:gd name="connsiteX61" fmla="*/ 3990975 w 5210175"/>
                  <a:gd name="connsiteY61" fmla="*/ 2962275 h 3829050"/>
                  <a:gd name="connsiteX62" fmla="*/ 3962400 w 5210175"/>
                  <a:gd name="connsiteY62" fmla="*/ 2943225 h 3829050"/>
                  <a:gd name="connsiteX63" fmla="*/ 4038600 w 5210175"/>
                  <a:gd name="connsiteY63" fmla="*/ 2876550 h 3829050"/>
                  <a:gd name="connsiteX64" fmla="*/ 4114800 w 5210175"/>
                  <a:gd name="connsiteY64" fmla="*/ 2800350 h 3829050"/>
                  <a:gd name="connsiteX65" fmla="*/ 4057650 w 5210175"/>
                  <a:gd name="connsiteY65" fmla="*/ 2781300 h 3829050"/>
                  <a:gd name="connsiteX66" fmla="*/ 3962400 w 5210175"/>
                  <a:gd name="connsiteY66" fmla="*/ 2809875 h 3829050"/>
                  <a:gd name="connsiteX67" fmla="*/ 3962400 w 5210175"/>
                  <a:gd name="connsiteY67" fmla="*/ 2886075 h 3829050"/>
                  <a:gd name="connsiteX68" fmla="*/ 3933825 w 5210175"/>
                  <a:gd name="connsiteY68" fmla="*/ 2914650 h 3829050"/>
                  <a:gd name="connsiteX69" fmla="*/ 3876675 w 5210175"/>
                  <a:gd name="connsiteY69" fmla="*/ 2847975 h 3829050"/>
                  <a:gd name="connsiteX70" fmla="*/ 3876675 w 5210175"/>
                  <a:gd name="connsiteY70" fmla="*/ 2733675 h 3829050"/>
                  <a:gd name="connsiteX71" fmla="*/ 3876675 w 5210175"/>
                  <a:gd name="connsiteY71" fmla="*/ 2695575 h 3829050"/>
                  <a:gd name="connsiteX72" fmla="*/ 3933825 w 5210175"/>
                  <a:gd name="connsiteY72" fmla="*/ 2657475 h 3829050"/>
                  <a:gd name="connsiteX73" fmla="*/ 3933825 w 5210175"/>
                  <a:gd name="connsiteY73" fmla="*/ 2590800 h 3829050"/>
                  <a:gd name="connsiteX74" fmla="*/ 3895725 w 5210175"/>
                  <a:gd name="connsiteY74" fmla="*/ 2571750 h 3829050"/>
                  <a:gd name="connsiteX75" fmla="*/ 3838575 w 5210175"/>
                  <a:gd name="connsiteY75" fmla="*/ 2619375 h 3829050"/>
                  <a:gd name="connsiteX76" fmla="*/ 3781425 w 5210175"/>
                  <a:gd name="connsiteY76" fmla="*/ 2619375 h 3829050"/>
                  <a:gd name="connsiteX77" fmla="*/ 3714750 w 5210175"/>
                  <a:gd name="connsiteY77" fmla="*/ 2571750 h 3829050"/>
                  <a:gd name="connsiteX78" fmla="*/ 3676650 w 5210175"/>
                  <a:gd name="connsiteY78" fmla="*/ 2600325 h 3829050"/>
                  <a:gd name="connsiteX79" fmla="*/ 3733800 w 5210175"/>
                  <a:gd name="connsiteY79" fmla="*/ 2667000 h 3829050"/>
                  <a:gd name="connsiteX80" fmla="*/ 3781425 w 5210175"/>
                  <a:gd name="connsiteY80" fmla="*/ 2724150 h 3829050"/>
                  <a:gd name="connsiteX81" fmla="*/ 3781425 w 5210175"/>
                  <a:gd name="connsiteY81" fmla="*/ 2724150 h 3829050"/>
                  <a:gd name="connsiteX82" fmla="*/ 3676650 w 5210175"/>
                  <a:gd name="connsiteY82" fmla="*/ 2705100 h 3829050"/>
                  <a:gd name="connsiteX83" fmla="*/ 3590925 w 5210175"/>
                  <a:gd name="connsiteY83" fmla="*/ 2628900 h 3829050"/>
                  <a:gd name="connsiteX84" fmla="*/ 3552825 w 5210175"/>
                  <a:gd name="connsiteY84" fmla="*/ 2524125 h 3829050"/>
                  <a:gd name="connsiteX85" fmla="*/ 3533775 w 5210175"/>
                  <a:gd name="connsiteY85" fmla="*/ 2447925 h 3829050"/>
                  <a:gd name="connsiteX86" fmla="*/ 3505200 w 5210175"/>
                  <a:gd name="connsiteY86" fmla="*/ 2381250 h 3829050"/>
                  <a:gd name="connsiteX87" fmla="*/ 3457575 w 5210175"/>
                  <a:gd name="connsiteY87" fmla="*/ 2352675 h 3829050"/>
                  <a:gd name="connsiteX88" fmla="*/ 3457575 w 5210175"/>
                  <a:gd name="connsiteY88" fmla="*/ 2352675 h 3829050"/>
                  <a:gd name="connsiteX89" fmla="*/ 3543300 w 5210175"/>
                  <a:gd name="connsiteY89" fmla="*/ 2324100 h 3829050"/>
                  <a:gd name="connsiteX90" fmla="*/ 3609975 w 5210175"/>
                  <a:gd name="connsiteY90" fmla="*/ 2295525 h 3829050"/>
                  <a:gd name="connsiteX91" fmla="*/ 3581400 w 5210175"/>
                  <a:gd name="connsiteY91" fmla="*/ 2257425 h 3829050"/>
                  <a:gd name="connsiteX92" fmla="*/ 3495675 w 5210175"/>
                  <a:gd name="connsiteY92" fmla="*/ 2247900 h 3829050"/>
                  <a:gd name="connsiteX93" fmla="*/ 3467100 w 5210175"/>
                  <a:gd name="connsiteY93" fmla="*/ 2200275 h 3829050"/>
                  <a:gd name="connsiteX94" fmla="*/ 3552825 w 5210175"/>
                  <a:gd name="connsiteY94" fmla="*/ 2152650 h 3829050"/>
                  <a:gd name="connsiteX95" fmla="*/ 3590925 w 5210175"/>
                  <a:gd name="connsiteY95" fmla="*/ 2095500 h 3829050"/>
                  <a:gd name="connsiteX96" fmla="*/ 3590925 w 5210175"/>
                  <a:gd name="connsiteY96" fmla="*/ 2019300 h 3829050"/>
                  <a:gd name="connsiteX97" fmla="*/ 3562350 w 5210175"/>
                  <a:gd name="connsiteY97" fmla="*/ 1952625 h 3829050"/>
                  <a:gd name="connsiteX98" fmla="*/ 3524250 w 5210175"/>
                  <a:gd name="connsiteY98" fmla="*/ 1905000 h 3829050"/>
                  <a:gd name="connsiteX99" fmla="*/ 3476625 w 5210175"/>
                  <a:gd name="connsiteY99" fmla="*/ 1952625 h 3829050"/>
                  <a:gd name="connsiteX100" fmla="*/ 3371850 w 5210175"/>
                  <a:gd name="connsiteY100" fmla="*/ 1905000 h 3829050"/>
                  <a:gd name="connsiteX101" fmla="*/ 3314700 w 5210175"/>
                  <a:gd name="connsiteY101" fmla="*/ 1905000 h 3829050"/>
                  <a:gd name="connsiteX102" fmla="*/ 3305175 w 5210175"/>
                  <a:gd name="connsiteY102" fmla="*/ 1981200 h 3829050"/>
                  <a:gd name="connsiteX103" fmla="*/ 3352800 w 5210175"/>
                  <a:gd name="connsiteY103" fmla="*/ 2019300 h 3829050"/>
                  <a:gd name="connsiteX104" fmla="*/ 3371850 w 5210175"/>
                  <a:gd name="connsiteY104" fmla="*/ 2095500 h 3829050"/>
                  <a:gd name="connsiteX105" fmla="*/ 3371850 w 5210175"/>
                  <a:gd name="connsiteY105" fmla="*/ 2152650 h 3829050"/>
                  <a:gd name="connsiteX106" fmla="*/ 3295650 w 5210175"/>
                  <a:gd name="connsiteY106" fmla="*/ 2085975 h 3829050"/>
                  <a:gd name="connsiteX107" fmla="*/ 3267075 w 5210175"/>
                  <a:gd name="connsiteY107" fmla="*/ 2019300 h 3829050"/>
                  <a:gd name="connsiteX108" fmla="*/ 3276600 w 5210175"/>
                  <a:gd name="connsiteY108" fmla="*/ 1895475 h 3829050"/>
                  <a:gd name="connsiteX109" fmla="*/ 3295650 w 5210175"/>
                  <a:gd name="connsiteY109" fmla="*/ 1819275 h 3829050"/>
                  <a:gd name="connsiteX110" fmla="*/ 3295650 w 5210175"/>
                  <a:gd name="connsiteY110" fmla="*/ 1819275 h 3829050"/>
                  <a:gd name="connsiteX111" fmla="*/ 3343275 w 5210175"/>
                  <a:gd name="connsiteY111" fmla="*/ 1743075 h 3829050"/>
                  <a:gd name="connsiteX112" fmla="*/ 3324225 w 5210175"/>
                  <a:gd name="connsiteY112" fmla="*/ 1619250 h 3829050"/>
                  <a:gd name="connsiteX113" fmla="*/ 3324225 w 5210175"/>
                  <a:gd name="connsiteY113" fmla="*/ 1457325 h 3829050"/>
                  <a:gd name="connsiteX114" fmla="*/ 3324225 w 5210175"/>
                  <a:gd name="connsiteY114" fmla="*/ 1400175 h 3829050"/>
                  <a:gd name="connsiteX115" fmla="*/ 3295650 w 5210175"/>
                  <a:gd name="connsiteY115" fmla="*/ 1371600 h 3829050"/>
                  <a:gd name="connsiteX116" fmla="*/ 3314700 w 5210175"/>
                  <a:gd name="connsiteY116" fmla="*/ 1314450 h 3829050"/>
                  <a:gd name="connsiteX117" fmla="*/ 3286125 w 5210175"/>
                  <a:gd name="connsiteY117" fmla="*/ 1266825 h 3829050"/>
                  <a:gd name="connsiteX118" fmla="*/ 3257550 w 5210175"/>
                  <a:gd name="connsiteY118" fmla="*/ 1247775 h 3829050"/>
                  <a:gd name="connsiteX119" fmla="*/ 1123951 w 5210175"/>
                  <a:gd name="connsiteY119" fmla="*/ 581025 h 3829050"/>
                  <a:gd name="connsiteX120" fmla="*/ 1123950 w 5210175"/>
                  <a:gd name="connsiteY120" fmla="*/ 523875 h 3829050"/>
                  <a:gd name="connsiteX121" fmla="*/ 981076 w 5210175"/>
                  <a:gd name="connsiteY121" fmla="*/ 504825 h 3829050"/>
                  <a:gd name="connsiteX122" fmla="*/ 838201 w 5210175"/>
                  <a:gd name="connsiteY122" fmla="*/ 428625 h 3829050"/>
                  <a:gd name="connsiteX123" fmla="*/ 676276 w 5210175"/>
                  <a:gd name="connsiteY123" fmla="*/ 485775 h 3829050"/>
                  <a:gd name="connsiteX124" fmla="*/ 542926 w 5210175"/>
                  <a:gd name="connsiteY124" fmla="*/ 495300 h 3829050"/>
                  <a:gd name="connsiteX125" fmla="*/ 400051 w 5210175"/>
                  <a:gd name="connsiteY125" fmla="*/ 361950 h 3829050"/>
                  <a:gd name="connsiteX126" fmla="*/ 333376 w 5210175"/>
                  <a:gd name="connsiteY126" fmla="*/ 447675 h 3829050"/>
                  <a:gd name="connsiteX127" fmla="*/ 209551 w 5210175"/>
                  <a:gd name="connsiteY127" fmla="*/ 647700 h 3829050"/>
                  <a:gd name="connsiteX128" fmla="*/ 190501 w 5210175"/>
                  <a:gd name="connsiteY128" fmla="*/ 552450 h 3829050"/>
                  <a:gd name="connsiteX129" fmla="*/ 123826 w 5210175"/>
                  <a:gd name="connsiteY129" fmla="*/ 514350 h 3829050"/>
                  <a:gd name="connsiteX130" fmla="*/ 190501 w 5210175"/>
                  <a:gd name="connsiteY130" fmla="*/ 419100 h 3829050"/>
                  <a:gd name="connsiteX131" fmla="*/ 133350 w 5210175"/>
                  <a:gd name="connsiteY131" fmla="*/ 352425 h 3829050"/>
                  <a:gd name="connsiteX132" fmla="*/ 66676 w 5210175"/>
                  <a:gd name="connsiteY132" fmla="*/ 304800 h 3829050"/>
                  <a:gd name="connsiteX133" fmla="*/ 0 w 5210175"/>
                  <a:gd name="connsiteY133" fmla="*/ 257175 h 3829050"/>
                  <a:gd name="connsiteX134" fmla="*/ 28575 w 5210175"/>
                  <a:gd name="connsiteY134" fmla="*/ 180975 h 3829050"/>
                  <a:gd name="connsiteX0" fmla="*/ 28575 w 5210175"/>
                  <a:gd name="connsiteY0" fmla="*/ 180975 h 3829050"/>
                  <a:gd name="connsiteX1" fmla="*/ 1514475 w 5210175"/>
                  <a:gd name="connsiteY1" fmla="*/ 28575 h 3829050"/>
                  <a:gd name="connsiteX2" fmla="*/ 1581150 w 5210175"/>
                  <a:gd name="connsiteY2" fmla="*/ 95250 h 3829050"/>
                  <a:gd name="connsiteX3" fmla="*/ 1581150 w 5210175"/>
                  <a:gd name="connsiteY3" fmla="*/ 161925 h 3829050"/>
                  <a:gd name="connsiteX4" fmla="*/ 1647825 w 5210175"/>
                  <a:gd name="connsiteY4" fmla="*/ 276225 h 3829050"/>
                  <a:gd name="connsiteX5" fmla="*/ 3286125 w 5210175"/>
                  <a:gd name="connsiteY5" fmla="*/ 180975 h 3829050"/>
                  <a:gd name="connsiteX6" fmla="*/ 3371850 w 5210175"/>
                  <a:gd name="connsiteY6" fmla="*/ 314325 h 3829050"/>
                  <a:gd name="connsiteX7" fmla="*/ 3533775 w 5210175"/>
                  <a:gd name="connsiteY7" fmla="*/ 314325 h 3829050"/>
                  <a:gd name="connsiteX8" fmla="*/ 3609975 w 5210175"/>
                  <a:gd name="connsiteY8" fmla="*/ 257175 h 3829050"/>
                  <a:gd name="connsiteX9" fmla="*/ 3600450 w 5210175"/>
                  <a:gd name="connsiteY9" fmla="*/ 114300 h 3829050"/>
                  <a:gd name="connsiteX10" fmla="*/ 3543300 w 5210175"/>
                  <a:gd name="connsiteY10" fmla="*/ 9525 h 3829050"/>
                  <a:gd name="connsiteX11" fmla="*/ 3543300 w 5210175"/>
                  <a:gd name="connsiteY11" fmla="*/ 9525 h 3829050"/>
                  <a:gd name="connsiteX12" fmla="*/ 3619500 w 5210175"/>
                  <a:gd name="connsiteY12" fmla="*/ 0 h 3829050"/>
                  <a:gd name="connsiteX13" fmla="*/ 3771900 w 5210175"/>
                  <a:gd name="connsiteY13" fmla="*/ 0 h 3829050"/>
                  <a:gd name="connsiteX14" fmla="*/ 3800475 w 5210175"/>
                  <a:gd name="connsiteY14" fmla="*/ 38100 h 3829050"/>
                  <a:gd name="connsiteX15" fmla="*/ 3971925 w 5210175"/>
                  <a:gd name="connsiteY15" fmla="*/ 552450 h 3829050"/>
                  <a:gd name="connsiteX16" fmla="*/ 4162425 w 5210175"/>
                  <a:gd name="connsiteY16" fmla="*/ 819150 h 3829050"/>
                  <a:gd name="connsiteX17" fmla="*/ 4371975 w 5210175"/>
                  <a:gd name="connsiteY17" fmla="*/ 1114425 h 3829050"/>
                  <a:gd name="connsiteX18" fmla="*/ 4391025 w 5210175"/>
                  <a:gd name="connsiteY18" fmla="*/ 1219200 h 3829050"/>
                  <a:gd name="connsiteX19" fmla="*/ 4495800 w 5210175"/>
                  <a:gd name="connsiteY19" fmla="*/ 1533525 h 3829050"/>
                  <a:gd name="connsiteX20" fmla="*/ 4781550 w 5210175"/>
                  <a:gd name="connsiteY20" fmla="*/ 1895475 h 3829050"/>
                  <a:gd name="connsiteX21" fmla="*/ 4933950 w 5210175"/>
                  <a:gd name="connsiteY21" fmla="*/ 2190750 h 3829050"/>
                  <a:gd name="connsiteX22" fmla="*/ 4905375 w 5210175"/>
                  <a:gd name="connsiteY22" fmla="*/ 2257425 h 3829050"/>
                  <a:gd name="connsiteX23" fmla="*/ 4991100 w 5210175"/>
                  <a:gd name="connsiteY23" fmla="*/ 2333625 h 3829050"/>
                  <a:gd name="connsiteX24" fmla="*/ 5019675 w 5210175"/>
                  <a:gd name="connsiteY24" fmla="*/ 2362200 h 3829050"/>
                  <a:gd name="connsiteX25" fmla="*/ 5162550 w 5210175"/>
                  <a:gd name="connsiteY25" fmla="*/ 2647950 h 3829050"/>
                  <a:gd name="connsiteX26" fmla="*/ 5181600 w 5210175"/>
                  <a:gd name="connsiteY26" fmla="*/ 2857500 h 3829050"/>
                  <a:gd name="connsiteX27" fmla="*/ 5172075 w 5210175"/>
                  <a:gd name="connsiteY27" fmla="*/ 3000375 h 3829050"/>
                  <a:gd name="connsiteX28" fmla="*/ 5210175 w 5210175"/>
                  <a:gd name="connsiteY28" fmla="*/ 3143250 h 3829050"/>
                  <a:gd name="connsiteX29" fmla="*/ 5172075 w 5210175"/>
                  <a:gd name="connsiteY29" fmla="*/ 3209925 h 3829050"/>
                  <a:gd name="connsiteX30" fmla="*/ 5143500 w 5210175"/>
                  <a:gd name="connsiteY30" fmla="*/ 3324225 h 3829050"/>
                  <a:gd name="connsiteX31" fmla="*/ 5114925 w 5210175"/>
                  <a:gd name="connsiteY31" fmla="*/ 3457575 h 3829050"/>
                  <a:gd name="connsiteX32" fmla="*/ 5124450 w 5210175"/>
                  <a:gd name="connsiteY32" fmla="*/ 3543300 h 3829050"/>
                  <a:gd name="connsiteX33" fmla="*/ 5143500 w 5210175"/>
                  <a:gd name="connsiteY33" fmla="*/ 3590925 h 3829050"/>
                  <a:gd name="connsiteX34" fmla="*/ 5048250 w 5210175"/>
                  <a:gd name="connsiteY34" fmla="*/ 3657600 h 3829050"/>
                  <a:gd name="connsiteX35" fmla="*/ 5019675 w 5210175"/>
                  <a:gd name="connsiteY35" fmla="*/ 3705225 h 3829050"/>
                  <a:gd name="connsiteX36" fmla="*/ 4914900 w 5210175"/>
                  <a:gd name="connsiteY36" fmla="*/ 3733800 h 3829050"/>
                  <a:gd name="connsiteX37" fmla="*/ 4857750 w 5210175"/>
                  <a:gd name="connsiteY37" fmla="*/ 3771900 h 3829050"/>
                  <a:gd name="connsiteX38" fmla="*/ 4733925 w 5210175"/>
                  <a:gd name="connsiteY38" fmla="*/ 3829050 h 3829050"/>
                  <a:gd name="connsiteX39" fmla="*/ 4657725 w 5210175"/>
                  <a:gd name="connsiteY39" fmla="*/ 3762375 h 3829050"/>
                  <a:gd name="connsiteX40" fmla="*/ 4781550 w 5210175"/>
                  <a:gd name="connsiteY40" fmla="*/ 3781425 h 3829050"/>
                  <a:gd name="connsiteX41" fmla="*/ 4829175 w 5210175"/>
                  <a:gd name="connsiteY41" fmla="*/ 3724275 h 3829050"/>
                  <a:gd name="connsiteX42" fmla="*/ 4762500 w 5210175"/>
                  <a:gd name="connsiteY42" fmla="*/ 3657600 h 3829050"/>
                  <a:gd name="connsiteX43" fmla="*/ 4762500 w 5210175"/>
                  <a:gd name="connsiteY43" fmla="*/ 3657600 h 3829050"/>
                  <a:gd name="connsiteX44" fmla="*/ 4600575 w 5210175"/>
                  <a:gd name="connsiteY44" fmla="*/ 3600450 h 3829050"/>
                  <a:gd name="connsiteX45" fmla="*/ 4657725 w 5210175"/>
                  <a:gd name="connsiteY45" fmla="*/ 3552825 h 3829050"/>
                  <a:gd name="connsiteX46" fmla="*/ 4714875 w 5210175"/>
                  <a:gd name="connsiteY46" fmla="*/ 3571875 h 3829050"/>
                  <a:gd name="connsiteX47" fmla="*/ 4714875 w 5210175"/>
                  <a:gd name="connsiteY47" fmla="*/ 3505200 h 3829050"/>
                  <a:gd name="connsiteX48" fmla="*/ 4638675 w 5210175"/>
                  <a:gd name="connsiteY48" fmla="*/ 3476625 h 3829050"/>
                  <a:gd name="connsiteX49" fmla="*/ 4572000 w 5210175"/>
                  <a:gd name="connsiteY49" fmla="*/ 3533775 h 3829050"/>
                  <a:gd name="connsiteX50" fmla="*/ 4486275 w 5210175"/>
                  <a:gd name="connsiteY50" fmla="*/ 3476625 h 3829050"/>
                  <a:gd name="connsiteX51" fmla="*/ 4562475 w 5210175"/>
                  <a:gd name="connsiteY51" fmla="*/ 3467100 h 3829050"/>
                  <a:gd name="connsiteX52" fmla="*/ 4572000 w 5210175"/>
                  <a:gd name="connsiteY52" fmla="*/ 3409950 h 3829050"/>
                  <a:gd name="connsiteX53" fmla="*/ 4505325 w 5210175"/>
                  <a:gd name="connsiteY53" fmla="*/ 3352800 h 3829050"/>
                  <a:gd name="connsiteX54" fmla="*/ 4410075 w 5210175"/>
                  <a:gd name="connsiteY54" fmla="*/ 3324225 h 3829050"/>
                  <a:gd name="connsiteX55" fmla="*/ 4333875 w 5210175"/>
                  <a:gd name="connsiteY55" fmla="*/ 3314700 h 3829050"/>
                  <a:gd name="connsiteX56" fmla="*/ 4238625 w 5210175"/>
                  <a:gd name="connsiteY56" fmla="*/ 3286125 h 3829050"/>
                  <a:gd name="connsiteX57" fmla="*/ 4143375 w 5210175"/>
                  <a:gd name="connsiteY57" fmla="*/ 3219450 h 3829050"/>
                  <a:gd name="connsiteX58" fmla="*/ 4076700 w 5210175"/>
                  <a:gd name="connsiteY58" fmla="*/ 3114675 h 3829050"/>
                  <a:gd name="connsiteX59" fmla="*/ 4076700 w 5210175"/>
                  <a:gd name="connsiteY59" fmla="*/ 3000375 h 3829050"/>
                  <a:gd name="connsiteX60" fmla="*/ 4076700 w 5210175"/>
                  <a:gd name="connsiteY60" fmla="*/ 2971800 h 3829050"/>
                  <a:gd name="connsiteX61" fmla="*/ 3990975 w 5210175"/>
                  <a:gd name="connsiteY61" fmla="*/ 2962275 h 3829050"/>
                  <a:gd name="connsiteX62" fmla="*/ 3962400 w 5210175"/>
                  <a:gd name="connsiteY62" fmla="*/ 2943225 h 3829050"/>
                  <a:gd name="connsiteX63" fmla="*/ 4038600 w 5210175"/>
                  <a:gd name="connsiteY63" fmla="*/ 2876550 h 3829050"/>
                  <a:gd name="connsiteX64" fmla="*/ 4114800 w 5210175"/>
                  <a:gd name="connsiteY64" fmla="*/ 2800350 h 3829050"/>
                  <a:gd name="connsiteX65" fmla="*/ 4057650 w 5210175"/>
                  <a:gd name="connsiteY65" fmla="*/ 2781300 h 3829050"/>
                  <a:gd name="connsiteX66" fmla="*/ 3962400 w 5210175"/>
                  <a:gd name="connsiteY66" fmla="*/ 2809875 h 3829050"/>
                  <a:gd name="connsiteX67" fmla="*/ 3962400 w 5210175"/>
                  <a:gd name="connsiteY67" fmla="*/ 2886075 h 3829050"/>
                  <a:gd name="connsiteX68" fmla="*/ 3933825 w 5210175"/>
                  <a:gd name="connsiteY68" fmla="*/ 2914650 h 3829050"/>
                  <a:gd name="connsiteX69" fmla="*/ 3876675 w 5210175"/>
                  <a:gd name="connsiteY69" fmla="*/ 2847975 h 3829050"/>
                  <a:gd name="connsiteX70" fmla="*/ 3876675 w 5210175"/>
                  <a:gd name="connsiteY70" fmla="*/ 2733675 h 3829050"/>
                  <a:gd name="connsiteX71" fmla="*/ 3876675 w 5210175"/>
                  <a:gd name="connsiteY71" fmla="*/ 2695575 h 3829050"/>
                  <a:gd name="connsiteX72" fmla="*/ 3933825 w 5210175"/>
                  <a:gd name="connsiteY72" fmla="*/ 2657475 h 3829050"/>
                  <a:gd name="connsiteX73" fmla="*/ 3933825 w 5210175"/>
                  <a:gd name="connsiteY73" fmla="*/ 2590800 h 3829050"/>
                  <a:gd name="connsiteX74" fmla="*/ 3895725 w 5210175"/>
                  <a:gd name="connsiteY74" fmla="*/ 2571750 h 3829050"/>
                  <a:gd name="connsiteX75" fmla="*/ 3838575 w 5210175"/>
                  <a:gd name="connsiteY75" fmla="*/ 2619375 h 3829050"/>
                  <a:gd name="connsiteX76" fmla="*/ 3781425 w 5210175"/>
                  <a:gd name="connsiteY76" fmla="*/ 2619375 h 3829050"/>
                  <a:gd name="connsiteX77" fmla="*/ 3714750 w 5210175"/>
                  <a:gd name="connsiteY77" fmla="*/ 2571750 h 3829050"/>
                  <a:gd name="connsiteX78" fmla="*/ 3676650 w 5210175"/>
                  <a:gd name="connsiteY78" fmla="*/ 2600325 h 3829050"/>
                  <a:gd name="connsiteX79" fmla="*/ 3733800 w 5210175"/>
                  <a:gd name="connsiteY79" fmla="*/ 2667000 h 3829050"/>
                  <a:gd name="connsiteX80" fmla="*/ 3781425 w 5210175"/>
                  <a:gd name="connsiteY80" fmla="*/ 2724150 h 3829050"/>
                  <a:gd name="connsiteX81" fmla="*/ 3781425 w 5210175"/>
                  <a:gd name="connsiteY81" fmla="*/ 2724150 h 3829050"/>
                  <a:gd name="connsiteX82" fmla="*/ 3676650 w 5210175"/>
                  <a:gd name="connsiteY82" fmla="*/ 2705100 h 3829050"/>
                  <a:gd name="connsiteX83" fmla="*/ 3590925 w 5210175"/>
                  <a:gd name="connsiteY83" fmla="*/ 2628900 h 3829050"/>
                  <a:gd name="connsiteX84" fmla="*/ 3552825 w 5210175"/>
                  <a:gd name="connsiteY84" fmla="*/ 2524125 h 3829050"/>
                  <a:gd name="connsiteX85" fmla="*/ 3533775 w 5210175"/>
                  <a:gd name="connsiteY85" fmla="*/ 2447925 h 3829050"/>
                  <a:gd name="connsiteX86" fmla="*/ 3505200 w 5210175"/>
                  <a:gd name="connsiteY86" fmla="*/ 2381250 h 3829050"/>
                  <a:gd name="connsiteX87" fmla="*/ 3457575 w 5210175"/>
                  <a:gd name="connsiteY87" fmla="*/ 2352675 h 3829050"/>
                  <a:gd name="connsiteX88" fmla="*/ 3457575 w 5210175"/>
                  <a:gd name="connsiteY88" fmla="*/ 2352675 h 3829050"/>
                  <a:gd name="connsiteX89" fmla="*/ 3543300 w 5210175"/>
                  <a:gd name="connsiteY89" fmla="*/ 2324100 h 3829050"/>
                  <a:gd name="connsiteX90" fmla="*/ 3609975 w 5210175"/>
                  <a:gd name="connsiteY90" fmla="*/ 2295525 h 3829050"/>
                  <a:gd name="connsiteX91" fmla="*/ 3581400 w 5210175"/>
                  <a:gd name="connsiteY91" fmla="*/ 2257425 h 3829050"/>
                  <a:gd name="connsiteX92" fmla="*/ 3495675 w 5210175"/>
                  <a:gd name="connsiteY92" fmla="*/ 2247900 h 3829050"/>
                  <a:gd name="connsiteX93" fmla="*/ 3467100 w 5210175"/>
                  <a:gd name="connsiteY93" fmla="*/ 2200275 h 3829050"/>
                  <a:gd name="connsiteX94" fmla="*/ 3552825 w 5210175"/>
                  <a:gd name="connsiteY94" fmla="*/ 2152650 h 3829050"/>
                  <a:gd name="connsiteX95" fmla="*/ 3590925 w 5210175"/>
                  <a:gd name="connsiteY95" fmla="*/ 2095500 h 3829050"/>
                  <a:gd name="connsiteX96" fmla="*/ 3590925 w 5210175"/>
                  <a:gd name="connsiteY96" fmla="*/ 2019300 h 3829050"/>
                  <a:gd name="connsiteX97" fmla="*/ 3562350 w 5210175"/>
                  <a:gd name="connsiteY97" fmla="*/ 1952625 h 3829050"/>
                  <a:gd name="connsiteX98" fmla="*/ 3524250 w 5210175"/>
                  <a:gd name="connsiteY98" fmla="*/ 1905000 h 3829050"/>
                  <a:gd name="connsiteX99" fmla="*/ 3476625 w 5210175"/>
                  <a:gd name="connsiteY99" fmla="*/ 1952625 h 3829050"/>
                  <a:gd name="connsiteX100" fmla="*/ 3371850 w 5210175"/>
                  <a:gd name="connsiteY100" fmla="*/ 1905000 h 3829050"/>
                  <a:gd name="connsiteX101" fmla="*/ 3314700 w 5210175"/>
                  <a:gd name="connsiteY101" fmla="*/ 1905000 h 3829050"/>
                  <a:gd name="connsiteX102" fmla="*/ 3305175 w 5210175"/>
                  <a:gd name="connsiteY102" fmla="*/ 1981200 h 3829050"/>
                  <a:gd name="connsiteX103" fmla="*/ 3352800 w 5210175"/>
                  <a:gd name="connsiteY103" fmla="*/ 2019300 h 3829050"/>
                  <a:gd name="connsiteX104" fmla="*/ 3371850 w 5210175"/>
                  <a:gd name="connsiteY104" fmla="*/ 2095500 h 3829050"/>
                  <a:gd name="connsiteX105" fmla="*/ 3371850 w 5210175"/>
                  <a:gd name="connsiteY105" fmla="*/ 2152650 h 3829050"/>
                  <a:gd name="connsiteX106" fmla="*/ 3295650 w 5210175"/>
                  <a:gd name="connsiteY106" fmla="*/ 2085975 h 3829050"/>
                  <a:gd name="connsiteX107" fmla="*/ 3267075 w 5210175"/>
                  <a:gd name="connsiteY107" fmla="*/ 2019300 h 3829050"/>
                  <a:gd name="connsiteX108" fmla="*/ 3276600 w 5210175"/>
                  <a:gd name="connsiteY108" fmla="*/ 1895475 h 3829050"/>
                  <a:gd name="connsiteX109" fmla="*/ 3295650 w 5210175"/>
                  <a:gd name="connsiteY109" fmla="*/ 1819275 h 3829050"/>
                  <a:gd name="connsiteX110" fmla="*/ 3295650 w 5210175"/>
                  <a:gd name="connsiteY110" fmla="*/ 1819275 h 3829050"/>
                  <a:gd name="connsiteX111" fmla="*/ 3343275 w 5210175"/>
                  <a:gd name="connsiteY111" fmla="*/ 1743075 h 3829050"/>
                  <a:gd name="connsiteX112" fmla="*/ 3324225 w 5210175"/>
                  <a:gd name="connsiteY112" fmla="*/ 1619250 h 3829050"/>
                  <a:gd name="connsiteX113" fmla="*/ 3324225 w 5210175"/>
                  <a:gd name="connsiteY113" fmla="*/ 1457325 h 3829050"/>
                  <a:gd name="connsiteX114" fmla="*/ 3324225 w 5210175"/>
                  <a:gd name="connsiteY114" fmla="*/ 1400175 h 3829050"/>
                  <a:gd name="connsiteX115" fmla="*/ 3295650 w 5210175"/>
                  <a:gd name="connsiteY115" fmla="*/ 1371600 h 3829050"/>
                  <a:gd name="connsiteX116" fmla="*/ 3314700 w 5210175"/>
                  <a:gd name="connsiteY116" fmla="*/ 1314450 h 3829050"/>
                  <a:gd name="connsiteX117" fmla="*/ 3286125 w 5210175"/>
                  <a:gd name="connsiteY117" fmla="*/ 1266825 h 3829050"/>
                  <a:gd name="connsiteX118" fmla="*/ 3257550 w 5210175"/>
                  <a:gd name="connsiteY118" fmla="*/ 1247775 h 3829050"/>
                  <a:gd name="connsiteX119" fmla="*/ 1123951 w 5210175"/>
                  <a:gd name="connsiteY119" fmla="*/ 581025 h 3829050"/>
                  <a:gd name="connsiteX120" fmla="*/ 1066800 w 5210175"/>
                  <a:gd name="connsiteY120" fmla="*/ 542925 h 3829050"/>
                  <a:gd name="connsiteX121" fmla="*/ 981076 w 5210175"/>
                  <a:gd name="connsiteY121" fmla="*/ 504825 h 3829050"/>
                  <a:gd name="connsiteX122" fmla="*/ 838201 w 5210175"/>
                  <a:gd name="connsiteY122" fmla="*/ 428625 h 3829050"/>
                  <a:gd name="connsiteX123" fmla="*/ 676276 w 5210175"/>
                  <a:gd name="connsiteY123" fmla="*/ 485775 h 3829050"/>
                  <a:gd name="connsiteX124" fmla="*/ 542926 w 5210175"/>
                  <a:gd name="connsiteY124" fmla="*/ 495300 h 3829050"/>
                  <a:gd name="connsiteX125" fmla="*/ 400051 w 5210175"/>
                  <a:gd name="connsiteY125" fmla="*/ 361950 h 3829050"/>
                  <a:gd name="connsiteX126" fmla="*/ 333376 w 5210175"/>
                  <a:gd name="connsiteY126" fmla="*/ 447675 h 3829050"/>
                  <a:gd name="connsiteX127" fmla="*/ 209551 w 5210175"/>
                  <a:gd name="connsiteY127" fmla="*/ 647700 h 3829050"/>
                  <a:gd name="connsiteX128" fmla="*/ 190501 w 5210175"/>
                  <a:gd name="connsiteY128" fmla="*/ 552450 h 3829050"/>
                  <a:gd name="connsiteX129" fmla="*/ 123826 w 5210175"/>
                  <a:gd name="connsiteY129" fmla="*/ 514350 h 3829050"/>
                  <a:gd name="connsiteX130" fmla="*/ 190501 w 5210175"/>
                  <a:gd name="connsiteY130" fmla="*/ 419100 h 3829050"/>
                  <a:gd name="connsiteX131" fmla="*/ 133350 w 5210175"/>
                  <a:gd name="connsiteY131" fmla="*/ 352425 h 3829050"/>
                  <a:gd name="connsiteX132" fmla="*/ 66676 w 5210175"/>
                  <a:gd name="connsiteY132" fmla="*/ 304800 h 3829050"/>
                  <a:gd name="connsiteX133" fmla="*/ 0 w 5210175"/>
                  <a:gd name="connsiteY133" fmla="*/ 257175 h 3829050"/>
                  <a:gd name="connsiteX134" fmla="*/ 28575 w 5210175"/>
                  <a:gd name="connsiteY134" fmla="*/ 180975 h 3829050"/>
                  <a:gd name="connsiteX0" fmla="*/ 28575 w 5210175"/>
                  <a:gd name="connsiteY0" fmla="*/ 180975 h 3829050"/>
                  <a:gd name="connsiteX1" fmla="*/ 1514475 w 5210175"/>
                  <a:gd name="connsiteY1" fmla="*/ 28575 h 3829050"/>
                  <a:gd name="connsiteX2" fmla="*/ 1581150 w 5210175"/>
                  <a:gd name="connsiteY2" fmla="*/ 95250 h 3829050"/>
                  <a:gd name="connsiteX3" fmla="*/ 1581150 w 5210175"/>
                  <a:gd name="connsiteY3" fmla="*/ 161925 h 3829050"/>
                  <a:gd name="connsiteX4" fmla="*/ 1647825 w 5210175"/>
                  <a:gd name="connsiteY4" fmla="*/ 276225 h 3829050"/>
                  <a:gd name="connsiteX5" fmla="*/ 3286125 w 5210175"/>
                  <a:gd name="connsiteY5" fmla="*/ 180975 h 3829050"/>
                  <a:gd name="connsiteX6" fmla="*/ 3371850 w 5210175"/>
                  <a:gd name="connsiteY6" fmla="*/ 314325 h 3829050"/>
                  <a:gd name="connsiteX7" fmla="*/ 3533775 w 5210175"/>
                  <a:gd name="connsiteY7" fmla="*/ 314325 h 3829050"/>
                  <a:gd name="connsiteX8" fmla="*/ 3609975 w 5210175"/>
                  <a:gd name="connsiteY8" fmla="*/ 257175 h 3829050"/>
                  <a:gd name="connsiteX9" fmla="*/ 3600450 w 5210175"/>
                  <a:gd name="connsiteY9" fmla="*/ 114300 h 3829050"/>
                  <a:gd name="connsiteX10" fmla="*/ 3543300 w 5210175"/>
                  <a:gd name="connsiteY10" fmla="*/ 9525 h 3829050"/>
                  <a:gd name="connsiteX11" fmla="*/ 3543300 w 5210175"/>
                  <a:gd name="connsiteY11" fmla="*/ 9525 h 3829050"/>
                  <a:gd name="connsiteX12" fmla="*/ 3619500 w 5210175"/>
                  <a:gd name="connsiteY12" fmla="*/ 0 h 3829050"/>
                  <a:gd name="connsiteX13" fmla="*/ 3771900 w 5210175"/>
                  <a:gd name="connsiteY13" fmla="*/ 0 h 3829050"/>
                  <a:gd name="connsiteX14" fmla="*/ 3800475 w 5210175"/>
                  <a:gd name="connsiteY14" fmla="*/ 38100 h 3829050"/>
                  <a:gd name="connsiteX15" fmla="*/ 3971925 w 5210175"/>
                  <a:gd name="connsiteY15" fmla="*/ 552450 h 3829050"/>
                  <a:gd name="connsiteX16" fmla="*/ 4162425 w 5210175"/>
                  <a:gd name="connsiteY16" fmla="*/ 819150 h 3829050"/>
                  <a:gd name="connsiteX17" fmla="*/ 4371975 w 5210175"/>
                  <a:gd name="connsiteY17" fmla="*/ 1114425 h 3829050"/>
                  <a:gd name="connsiteX18" fmla="*/ 4391025 w 5210175"/>
                  <a:gd name="connsiteY18" fmla="*/ 1219200 h 3829050"/>
                  <a:gd name="connsiteX19" fmla="*/ 4495800 w 5210175"/>
                  <a:gd name="connsiteY19" fmla="*/ 1533525 h 3829050"/>
                  <a:gd name="connsiteX20" fmla="*/ 4781550 w 5210175"/>
                  <a:gd name="connsiteY20" fmla="*/ 1895475 h 3829050"/>
                  <a:gd name="connsiteX21" fmla="*/ 4933950 w 5210175"/>
                  <a:gd name="connsiteY21" fmla="*/ 2190750 h 3829050"/>
                  <a:gd name="connsiteX22" fmla="*/ 4905375 w 5210175"/>
                  <a:gd name="connsiteY22" fmla="*/ 2257425 h 3829050"/>
                  <a:gd name="connsiteX23" fmla="*/ 4991100 w 5210175"/>
                  <a:gd name="connsiteY23" fmla="*/ 2333625 h 3829050"/>
                  <a:gd name="connsiteX24" fmla="*/ 5019675 w 5210175"/>
                  <a:gd name="connsiteY24" fmla="*/ 2362200 h 3829050"/>
                  <a:gd name="connsiteX25" fmla="*/ 5162550 w 5210175"/>
                  <a:gd name="connsiteY25" fmla="*/ 2647950 h 3829050"/>
                  <a:gd name="connsiteX26" fmla="*/ 5181600 w 5210175"/>
                  <a:gd name="connsiteY26" fmla="*/ 2857500 h 3829050"/>
                  <a:gd name="connsiteX27" fmla="*/ 5172075 w 5210175"/>
                  <a:gd name="connsiteY27" fmla="*/ 3000375 h 3829050"/>
                  <a:gd name="connsiteX28" fmla="*/ 5210175 w 5210175"/>
                  <a:gd name="connsiteY28" fmla="*/ 3143250 h 3829050"/>
                  <a:gd name="connsiteX29" fmla="*/ 5172075 w 5210175"/>
                  <a:gd name="connsiteY29" fmla="*/ 3209925 h 3829050"/>
                  <a:gd name="connsiteX30" fmla="*/ 5143500 w 5210175"/>
                  <a:gd name="connsiteY30" fmla="*/ 3324225 h 3829050"/>
                  <a:gd name="connsiteX31" fmla="*/ 5114925 w 5210175"/>
                  <a:gd name="connsiteY31" fmla="*/ 3457575 h 3829050"/>
                  <a:gd name="connsiteX32" fmla="*/ 5124450 w 5210175"/>
                  <a:gd name="connsiteY32" fmla="*/ 3543300 h 3829050"/>
                  <a:gd name="connsiteX33" fmla="*/ 5143500 w 5210175"/>
                  <a:gd name="connsiteY33" fmla="*/ 3590925 h 3829050"/>
                  <a:gd name="connsiteX34" fmla="*/ 5048250 w 5210175"/>
                  <a:gd name="connsiteY34" fmla="*/ 3657600 h 3829050"/>
                  <a:gd name="connsiteX35" fmla="*/ 5019675 w 5210175"/>
                  <a:gd name="connsiteY35" fmla="*/ 3705225 h 3829050"/>
                  <a:gd name="connsiteX36" fmla="*/ 4914900 w 5210175"/>
                  <a:gd name="connsiteY36" fmla="*/ 3733800 h 3829050"/>
                  <a:gd name="connsiteX37" fmla="*/ 4857750 w 5210175"/>
                  <a:gd name="connsiteY37" fmla="*/ 3771900 h 3829050"/>
                  <a:gd name="connsiteX38" fmla="*/ 4733925 w 5210175"/>
                  <a:gd name="connsiteY38" fmla="*/ 3829050 h 3829050"/>
                  <a:gd name="connsiteX39" fmla="*/ 4657725 w 5210175"/>
                  <a:gd name="connsiteY39" fmla="*/ 3762375 h 3829050"/>
                  <a:gd name="connsiteX40" fmla="*/ 4781550 w 5210175"/>
                  <a:gd name="connsiteY40" fmla="*/ 3781425 h 3829050"/>
                  <a:gd name="connsiteX41" fmla="*/ 4829175 w 5210175"/>
                  <a:gd name="connsiteY41" fmla="*/ 3724275 h 3829050"/>
                  <a:gd name="connsiteX42" fmla="*/ 4762500 w 5210175"/>
                  <a:gd name="connsiteY42" fmla="*/ 3657600 h 3829050"/>
                  <a:gd name="connsiteX43" fmla="*/ 4762500 w 5210175"/>
                  <a:gd name="connsiteY43" fmla="*/ 3657600 h 3829050"/>
                  <a:gd name="connsiteX44" fmla="*/ 4600575 w 5210175"/>
                  <a:gd name="connsiteY44" fmla="*/ 3600450 h 3829050"/>
                  <a:gd name="connsiteX45" fmla="*/ 4657725 w 5210175"/>
                  <a:gd name="connsiteY45" fmla="*/ 3552825 h 3829050"/>
                  <a:gd name="connsiteX46" fmla="*/ 4714875 w 5210175"/>
                  <a:gd name="connsiteY46" fmla="*/ 3571875 h 3829050"/>
                  <a:gd name="connsiteX47" fmla="*/ 4714875 w 5210175"/>
                  <a:gd name="connsiteY47" fmla="*/ 3505200 h 3829050"/>
                  <a:gd name="connsiteX48" fmla="*/ 4638675 w 5210175"/>
                  <a:gd name="connsiteY48" fmla="*/ 3476625 h 3829050"/>
                  <a:gd name="connsiteX49" fmla="*/ 4572000 w 5210175"/>
                  <a:gd name="connsiteY49" fmla="*/ 3533775 h 3829050"/>
                  <a:gd name="connsiteX50" fmla="*/ 4486275 w 5210175"/>
                  <a:gd name="connsiteY50" fmla="*/ 3476625 h 3829050"/>
                  <a:gd name="connsiteX51" fmla="*/ 4562475 w 5210175"/>
                  <a:gd name="connsiteY51" fmla="*/ 3467100 h 3829050"/>
                  <a:gd name="connsiteX52" fmla="*/ 4572000 w 5210175"/>
                  <a:gd name="connsiteY52" fmla="*/ 3409950 h 3829050"/>
                  <a:gd name="connsiteX53" fmla="*/ 4505325 w 5210175"/>
                  <a:gd name="connsiteY53" fmla="*/ 3352800 h 3829050"/>
                  <a:gd name="connsiteX54" fmla="*/ 4410075 w 5210175"/>
                  <a:gd name="connsiteY54" fmla="*/ 3324225 h 3829050"/>
                  <a:gd name="connsiteX55" fmla="*/ 4333875 w 5210175"/>
                  <a:gd name="connsiteY55" fmla="*/ 3314700 h 3829050"/>
                  <a:gd name="connsiteX56" fmla="*/ 4238625 w 5210175"/>
                  <a:gd name="connsiteY56" fmla="*/ 3286125 h 3829050"/>
                  <a:gd name="connsiteX57" fmla="*/ 4143375 w 5210175"/>
                  <a:gd name="connsiteY57" fmla="*/ 3219450 h 3829050"/>
                  <a:gd name="connsiteX58" fmla="*/ 4076700 w 5210175"/>
                  <a:gd name="connsiteY58" fmla="*/ 3114675 h 3829050"/>
                  <a:gd name="connsiteX59" fmla="*/ 4076700 w 5210175"/>
                  <a:gd name="connsiteY59" fmla="*/ 3000375 h 3829050"/>
                  <a:gd name="connsiteX60" fmla="*/ 4076700 w 5210175"/>
                  <a:gd name="connsiteY60" fmla="*/ 2971800 h 3829050"/>
                  <a:gd name="connsiteX61" fmla="*/ 3990975 w 5210175"/>
                  <a:gd name="connsiteY61" fmla="*/ 2962275 h 3829050"/>
                  <a:gd name="connsiteX62" fmla="*/ 3962400 w 5210175"/>
                  <a:gd name="connsiteY62" fmla="*/ 2943225 h 3829050"/>
                  <a:gd name="connsiteX63" fmla="*/ 4038600 w 5210175"/>
                  <a:gd name="connsiteY63" fmla="*/ 2876550 h 3829050"/>
                  <a:gd name="connsiteX64" fmla="*/ 4114800 w 5210175"/>
                  <a:gd name="connsiteY64" fmla="*/ 2800350 h 3829050"/>
                  <a:gd name="connsiteX65" fmla="*/ 4057650 w 5210175"/>
                  <a:gd name="connsiteY65" fmla="*/ 2781300 h 3829050"/>
                  <a:gd name="connsiteX66" fmla="*/ 3962400 w 5210175"/>
                  <a:gd name="connsiteY66" fmla="*/ 2809875 h 3829050"/>
                  <a:gd name="connsiteX67" fmla="*/ 3962400 w 5210175"/>
                  <a:gd name="connsiteY67" fmla="*/ 2886075 h 3829050"/>
                  <a:gd name="connsiteX68" fmla="*/ 3933825 w 5210175"/>
                  <a:gd name="connsiteY68" fmla="*/ 2914650 h 3829050"/>
                  <a:gd name="connsiteX69" fmla="*/ 3876675 w 5210175"/>
                  <a:gd name="connsiteY69" fmla="*/ 2847975 h 3829050"/>
                  <a:gd name="connsiteX70" fmla="*/ 3876675 w 5210175"/>
                  <a:gd name="connsiteY70" fmla="*/ 2733675 h 3829050"/>
                  <a:gd name="connsiteX71" fmla="*/ 3876675 w 5210175"/>
                  <a:gd name="connsiteY71" fmla="*/ 2695575 h 3829050"/>
                  <a:gd name="connsiteX72" fmla="*/ 3933825 w 5210175"/>
                  <a:gd name="connsiteY72" fmla="*/ 2657475 h 3829050"/>
                  <a:gd name="connsiteX73" fmla="*/ 3933825 w 5210175"/>
                  <a:gd name="connsiteY73" fmla="*/ 2590800 h 3829050"/>
                  <a:gd name="connsiteX74" fmla="*/ 3895725 w 5210175"/>
                  <a:gd name="connsiteY74" fmla="*/ 2571750 h 3829050"/>
                  <a:gd name="connsiteX75" fmla="*/ 3838575 w 5210175"/>
                  <a:gd name="connsiteY75" fmla="*/ 2619375 h 3829050"/>
                  <a:gd name="connsiteX76" fmla="*/ 3781425 w 5210175"/>
                  <a:gd name="connsiteY76" fmla="*/ 2619375 h 3829050"/>
                  <a:gd name="connsiteX77" fmla="*/ 3714750 w 5210175"/>
                  <a:gd name="connsiteY77" fmla="*/ 2571750 h 3829050"/>
                  <a:gd name="connsiteX78" fmla="*/ 3676650 w 5210175"/>
                  <a:gd name="connsiteY78" fmla="*/ 2600325 h 3829050"/>
                  <a:gd name="connsiteX79" fmla="*/ 3733800 w 5210175"/>
                  <a:gd name="connsiteY79" fmla="*/ 2667000 h 3829050"/>
                  <a:gd name="connsiteX80" fmla="*/ 3781425 w 5210175"/>
                  <a:gd name="connsiteY80" fmla="*/ 2724150 h 3829050"/>
                  <a:gd name="connsiteX81" fmla="*/ 3781425 w 5210175"/>
                  <a:gd name="connsiteY81" fmla="*/ 2724150 h 3829050"/>
                  <a:gd name="connsiteX82" fmla="*/ 3676650 w 5210175"/>
                  <a:gd name="connsiteY82" fmla="*/ 2705100 h 3829050"/>
                  <a:gd name="connsiteX83" fmla="*/ 3590925 w 5210175"/>
                  <a:gd name="connsiteY83" fmla="*/ 2628900 h 3829050"/>
                  <a:gd name="connsiteX84" fmla="*/ 3552825 w 5210175"/>
                  <a:gd name="connsiteY84" fmla="*/ 2524125 h 3829050"/>
                  <a:gd name="connsiteX85" fmla="*/ 3533775 w 5210175"/>
                  <a:gd name="connsiteY85" fmla="*/ 2447925 h 3829050"/>
                  <a:gd name="connsiteX86" fmla="*/ 3505200 w 5210175"/>
                  <a:gd name="connsiteY86" fmla="*/ 2381250 h 3829050"/>
                  <a:gd name="connsiteX87" fmla="*/ 3457575 w 5210175"/>
                  <a:gd name="connsiteY87" fmla="*/ 2352675 h 3829050"/>
                  <a:gd name="connsiteX88" fmla="*/ 3457575 w 5210175"/>
                  <a:gd name="connsiteY88" fmla="*/ 2352675 h 3829050"/>
                  <a:gd name="connsiteX89" fmla="*/ 3543300 w 5210175"/>
                  <a:gd name="connsiteY89" fmla="*/ 2324100 h 3829050"/>
                  <a:gd name="connsiteX90" fmla="*/ 3609975 w 5210175"/>
                  <a:gd name="connsiteY90" fmla="*/ 2295525 h 3829050"/>
                  <a:gd name="connsiteX91" fmla="*/ 3581400 w 5210175"/>
                  <a:gd name="connsiteY91" fmla="*/ 2257425 h 3829050"/>
                  <a:gd name="connsiteX92" fmla="*/ 3495675 w 5210175"/>
                  <a:gd name="connsiteY92" fmla="*/ 2247900 h 3829050"/>
                  <a:gd name="connsiteX93" fmla="*/ 3467100 w 5210175"/>
                  <a:gd name="connsiteY93" fmla="*/ 2200275 h 3829050"/>
                  <a:gd name="connsiteX94" fmla="*/ 3552825 w 5210175"/>
                  <a:gd name="connsiteY94" fmla="*/ 2152650 h 3829050"/>
                  <a:gd name="connsiteX95" fmla="*/ 3590925 w 5210175"/>
                  <a:gd name="connsiteY95" fmla="*/ 2095500 h 3829050"/>
                  <a:gd name="connsiteX96" fmla="*/ 3590925 w 5210175"/>
                  <a:gd name="connsiteY96" fmla="*/ 2019300 h 3829050"/>
                  <a:gd name="connsiteX97" fmla="*/ 3562350 w 5210175"/>
                  <a:gd name="connsiteY97" fmla="*/ 1952625 h 3829050"/>
                  <a:gd name="connsiteX98" fmla="*/ 3524250 w 5210175"/>
                  <a:gd name="connsiteY98" fmla="*/ 1905000 h 3829050"/>
                  <a:gd name="connsiteX99" fmla="*/ 3476625 w 5210175"/>
                  <a:gd name="connsiteY99" fmla="*/ 1952625 h 3829050"/>
                  <a:gd name="connsiteX100" fmla="*/ 3371850 w 5210175"/>
                  <a:gd name="connsiteY100" fmla="*/ 1905000 h 3829050"/>
                  <a:gd name="connsiteX101" fmla="*/ 3314700 w 5210175"/>
                  <a:gd name="connsiteY101" fmla="*/ 1905000 h 3829050"/>
                  <a:gd name="connsiteX102" fmla="*/ 3305175 w 5210175"/>
                  <a:gd name="connsiteY102" fmla="*/ 1981200 h 3829050"/>
                  <a:gd name="connsiteX103" fmla="*/ 3352800 w 5210175"/>
                  <a:gd name="connsiteY103" fmla="*/ 2019300 h 3829050"/>
                  <a:gd name="connsiteX104" fmla="*/ 3371850 w 5210175"/>
                  <a:gd name="connsiteY104" fmla="*/ 2095500 h 3829050"/>
                  <a:gd name="connsiteX105" fmla="*/ 3371850 w 5210175"/>
                  <a:gd name="connsiteY105" fmla="*/ 2152650 h 3829050"/>
                  <a:gd name="connsiteX106" fmla="*/ 3295650 w 5210175"/>
                  <a:gd name="connsiteY106" fmla="*/ 2085975 h 3829050"/>
                  <a:gd name="connsiteX107" fmla="*/ 3267075 w 5210175"/>
                  <a:gd name="connsiteY107" fmla="*/ 2019300 h 3829050"/>
                  <a:gd name="connsiteX108" fmla="*/ 3276600 w 5210175"/>
                  <a:gd name="connsiteY108" fmla="*/ 1895475 h 3829050"/>
                  <a:gd name="connsiteX109" fmla="*/ 3295650 w 5210175"/>
                  <a:gd name="connsiteY109" fmla="*/ 1819275 h 3829050"/>
                  <a:gd name="connsiteX110" fmla="*/ 3295650 w 5210175"/>
                  <a:gd name="connsiteY110" fmla="*/ 1819275 h 3829050"/>
                  <a:gd name="connsiteX111" fmla="*/ 3343275 w 5210175"/>
                  <a:gd name="connsiteY111" fmla="*/ 1743075 h 3829050"/>
                  <a:gd name="connsiteX112" fmla="*/ 3324225 w 5210175"/>
                  <a:gd name="connsiteY112" fmla="*/ 1619250 h 3829050"/>
                  <a:gd name="connsiteX113" fmla="*/ 3324225 w 5210175"/>
                  <a:gd name="connsiteY113" fmla="*/ 1457325 h 3829050"/>
                  <a:gd name="connsiteX114" fmla="*/ 3324225 w 5210175"/>
                  <a:gd name="connsiteY114" fmla="*/ 1400175 h 3829050"/>
                  <a:gd name="connsiteX115" fmla="*/ 3295650 w 5210175"/>
                  <a:gd name="connsiteY115" fmla="*/ 1371600 h 3829050"/>
                  <a:gd name="connsiteX116" fmla="*/ 3314700 w 5210175"/>
                  <a:gd name="connsiteY116" fmla="*/ 1314450 h 3829050"/>
                  <a:gd name="connsiteX117" fmla="*/ 3286125 w 5210175"/>
                  <a:gd name="connsiteY117" fmla="*/ 1266825 h 3829050"/>
                  <a:gd name="connsiteX118" fmla="*/ 3257550 w 5210175"/>
                  <a:gd name="connsiteY118" fmla="*/ 1247775 h 3829050"/>
                  <a:gd name="connsiteX119" fmla="*/ 1457326 w 5210175"/>
                  <a:gd name="connsiteY119" fmla="*/ 552450 h 3829050"/>
                  <a:gd name="connsiteX120" fmla="*/ 1123951 w 5210175"/>
                  <a:gd name="connsiteY120" fmla="*/ 581025 h 3829050"/>
                  <a:gd name="connsiteX121" fmla="*/ 1066800 w 5210175"/>
                  <a:gd name="connsiteY121" fmla="*/ 542925 h 3829050"/>
                  <a:gd name="connsiteX122" fmla="*/ 981076 w 5210175"/>
                  <a:gd name="connsiteY122" fmla="*/ 504825 h 3829050"/>
                  <a:gd name="connsiteX123" fmla="*/ 838201 w 5210175"/>
                  <a:gd name="connsiteY123" fmla="*/ 428625 h 3829050"/>
                  <a:gd name="connsiteX124" fmla="*/ 676276 w 5210175"/>
                  <a:gd name="connsiteY124" fmla="*/ 485775 h 3829050"/>
                  <a:gd name="connsiteX125" fmla="*/ 542926 w 5210175"/>
                  <a:gd name="connsiteY125" fmla="*/ 495300 h 3829050"/>
                  <a:gd name="connsiteX126" fmla="*/ 400051 w 5210175"/>
                  <a:gd name="connsiteY126" fmla="*/ 361950 h 3829050"/>
                  <a:gd name="connsiteX127" fmla="*/ 333376 w 5210175"/>
                  <a:gd name="connsiteY127" fmla="*/ 447675 h 3829050"/>
                  <a:gd name="connsiteX128" fmla="*/ 209551 w 5210175"/>
                  <a:gd name="connsiteY128" fmla="*/ 647700 h 3829050"/>
                  <a:gd name="connsiteX129" fmla="*/ 190501 w 5210175"/>
                  <a:gd name="connsiteY129" fmla="*/ 552450 h 3829050"/>
                  <a:gd name="connsiteX130" fmla="*/ 123826 w 5210175"/>
                  <a:gd name="connsiteY130" fmla="*/ 514350 h 3829050"/>
                  <a:gd name="connsiteX131" fmla="*/ 190501 w 5210175"/>
                  <a:gd name="connsiteY131" fmla="*/ 419100 h 3829050"/>
                  <a:gd name="connsiteX132" fmla="*/ 133350 w 5210175"/>
                  <a:gd name="connsiteY132" fmla="*/ 352425 h 3829050"/>
                  <a:gd name="connsiteX133" fmla="*/ 66676 w 5210175"/>
                  <a:gd name="connsiteY133" fmla="*/ 304800 h 3829050"/>
                  <a:gd name="connsiteX134" fmla="*/ 0 w 5210175"/>
                  <a:gd name="connsiteY134" fmla="*/ 257175 h 3829050"/>
                  <a:gd name="connsiteX135" fmla="*/ 28575 w 5210175"/>
                  <a:gd name="connsiteY135" fmla="*/ 180975 h 3829050"/>
                  <a:gd name="connsiteX0" fmla="*/ 28575 w 5210175"/>
                  <a:gd name="connsiteY0" fmla="*/ 180975 h 3829050"/>
                  <a:gd name="connsiteX1" fmla="*/ 1514475 w 5210175"/>
                  <a:gd name="connsiteY1" fmla="*/ 28575 h 3829050"/>
                  <a:gd name="connsiteX2" fmla="*/ 1581150 w 5210175"/>
                  <a:gd name="connsiteY2" fmla="*/ 95250 h 3829050"/>
                  <a:gd name="connsiteX3" fmla="*/ 1581150 w 5210175"/>
                  <a:gd name="connsiteY3" fmla="*/ 161925 h 3829050"/>
                  <a:gd name="connsiteX4" fmla="*/ 1647825 w 5210175"/>
                  <a:gd name="connsiteY4" fmla="*/ 276225 h 3829050"/>
                  <a:gd name="connsiteX5" fmla="*/ 3286125 w 5210175"/>
                  <a:gd name="connsiteY5" fmla="*/ 180975 h 3829050"/>
                  <a:gd name="connsiteX6" fmla="*/ 3371850 w 5210175"/>
                  <a:gd name="connsiteY6" fmla="*/ 314325 h 3829050"/>
                  <a:gd name="connsiteX7" fmla="*/ 3533775 w 5210175"/>
                  <a:gd name="connsiteY7" fmla="*/ 314325 h 3829050"/>
                  <a:gd name="connsiteX8" fmla="*/ 3609975 w 5210175"/>
                  <a:gd name="connsiteY8" fmla="*/ 257175 h 3829050"/>
                  <a:gd name="connsiteX9" fmla="*/ 3600450 w 5210175"/>
                  <a:gd name="connsiteY9" fmla="*/ 114300 h 3829050"/>
                  <a:gd name="connsiteX10" fmla="*/ 3543300 w 5210175"/>
                  <a:gd name="connsiteY10" fmla="*/ 9525 h 3829050"/>
                  <a:gd name="connsiteX11" fmla="*/ 3543300 w 5210175"/>
                  <a:gd name="connsiteY11" fmla="*/ 9525 h 3829050"/>
                  <a:gd name="connsiteX12" fmla="*/ 3619500 w 5210175"/>
                  <a:gd name="connsiteY12" fmla="*/ 0 h 3829050"/>
                  <a:gd name="connsiteX13" fmla="*/ 3771900 w 5210175"/>
                  <a:gd name="connsiteY13" fmla="*/ 0 h 3829050"/>
                  <a:gd name="connsiteX14" fmla="*/ 3800475 w 5210175"/>
                  <a:gd name="connsiteY14" fmla="*/ 38100 h 3829050"/>
                  <a:gd name="connsiteX15" fmla="*/ 3971925 w 5210175"/>
                  <a:gd name="connsiteY15" fmla="*/ 552450 h 3829050"/>
                  <a:gd name="connsiteX16" fmla="*/ 4162425 w 5210175"/>
                  <a:gd name="connsiteY16" fmla="*/ 819150 h 3829050"/>
                  <a:gd name="connsiteX17" fmla="*/ 4371975 w 5210175"/>
                  <a:gd name="connsiteY17" fmla="*/ 1114425 h 3829050"/>
                  <a:gd name="connsiteX18" fmla="*/ 4391025 w 5210175"/>
                  <a:gd name="connsiteY18" fmla="*/ 1219200 h 3829050"/>
                  <a:gd name="connsiteX19" fmla="*/ 4495800 w 5210175"/>
                  <a:gd name="connsiteY19" fmla="*/ 1533525 h 3829050"/>
                  <a:gd name="connsiteX20" fmla="*/ 4781550 w 5210175"/>
                  <a:gd name="connsiteY20" fmla="*/ 1895475 h 3829050"/>
                  <a:gd name="connsiteX21" fmla="*/ 4933950 w 5210175"/>
                  <a:gd name="connsiteY21" fmla="*/ 2190750 h 3829050"/>
                  <a:gd name="connsiteX22" fmla="*/ 4905375 w 5210175"/>
                  <a:gd name="connsiteY22" fmla="*/ 2257425 h 3829050"/>
                  <a:gd name="connsiteX23" fmla="*/ 4991100 w 5210175"/>
                  <a:gd name="connsiteY23" fmla="*/ 2333625 h 3829050"/>
                  <a:gd name="connsiteX24" fmla="*/ 5019675 w 5210175"/>
                  <a:gd name="connsiteY24" fmla="*/ 2362200 h 3829050"/>
                  <a:gd name="connsiteX25" fmla="*/ 5162550 w 5210175"/>
                  <a:gd name="connsiteY25" fmla="*/ 2647950 h 3829050"/>
                  <a:gd name="connsiteX26" fmla="*/ 5181600 w 5210175"/>
                  <a:gd name="connsiteY26" fmla="*/ 2857500 h 3829050"/>
                  <a:gd name="connsiteX27" fmla="*/ 5172075 w 5210175"/>
                  <a:gd name="connsiteY27" fmla="*/ 3000375 h 3829050"/>
                  <a:gd name="connsiteX28" fmla="*/ 5210175 w 5210175"/>
                  <a:gd name="connsiteY28" fmla="*/ 3143250 h 3829050"/>
                  <a:gd name="connsiteX29" fmla="*/ 5172075 w 5210175"/>
                  <a:gd name="connsiteY29" fmla="*/ 3209925 h 3829050"/>
                  <a:gd name="connsiteX30" fmla="*/ 5143500 w 5210175"/>
                  <a:gd name="connsiteY30" fmla="*/ 3324225 h 3829050"/>
                  <a:gd name="connsiteX31" fmla="*/ 5114925 w 5210175"/>
                  <a:gd name="connsiteY31" fmla="*/ 3457575 h 3829050"/>
                  <a:gd name="connsiteX32" fmla="*/ 5124450 w 5210175"/>
                  <a:gd name="connsiteY32" fmla="*/ 3543300 h 3829050"/>
                  <a:gd name="connsiteX33" fmla="*/ 5143500 w 5210175"/>
                  <a:gd name="connsiteY33" fmla="*/ 3590925 h 3829050"/>
                  <a:gd name="connsiteX34" fmla="*/ 5048250 w 5210175"/>
                  <a:gd name="connsiteY34" fmla="*/ 3657600 h 3829050"/>
                  <a:gd name="connsiteX35" fmla="*/ 5019675 w 5210175"/>
                  <a:gd name="connsiteY35" fmla="*/ 3705225 h 3829050"/>
                  <a:gd name="connsiteX36" fmla="*/ 4914900 w 5210175"/>
                  <a:gd name="connsiteY36" fmla="*/ 3733800 h 3829050"/>
                  <a:gd name="connsiteX37" fmla="*/ 4857750 w 5210175"/>
                  <a:gd name="connsiteY37" fmla="*/ 3771900 h 3829050"/>
                  <a:gd name="connsiteX38" fmla="*/ 4733925 w 5210175"/>
                  <a:gd name="connsiteY38" fmla="*/ 3829050 h 3829050"/>
                  <a:gd name="connsiteX39" fmla="*/ 4657725 w 5210175"/>
                  <a:gd name="connsiteY39" fmla="*/ 3762375 h 3829050"/>
                  <a:gd name="connsiteX40" fmla="*/ 4781550 w 5210175"/>
                  <a:gd name="connsiteY40" fmla="*/ 3781425 h 3829050"/>
                  <a:gd name="connsiteX41" fmla="*/ 4829175 w 5210175"/>
                  <a:gd name="connsiteY41" fmla="*/ 3724275 h 3829050"/>
                  <a:gd name="connsiteX42" fmla="*/ 4762500 w 5210175"/>
                  <a:gd name="connsiteY42" fmla="*/ 3657600 h 3829050"/>
                  <a:gd name="connsiteX43" fmla="*/ 4762500 w 5210175"/>
                  <a:gd name="connsiteY43" fmla="*/ 3657600 h 3829050"/>
                  <a:gd name="connsiteX44" fmla="*/ 4600575 w 5210175"/>
                  <a:gd name="connsiteY44" fmla="*/ 3600450 h 3829050"/>
                  <a:gd name="connsiteX45" fmla="*/ 4657725 w 5210175"/>
                  <a:gd name="connsiteY45" fmla="*/ 3552825 h 3829050"/>
                  <a:gd name="connsiteX46" fmla="*/ 4714875 w 5210175"/>
                  <a:gd name="connsiteY46" fmla="*/ 3571875 h 3829050"/>
                  <a:gd name="connsiteX47" fmla="*/ 4714875 w 5210175"/>
                  <a:gd name="connsiteY47" fmla="*/ 3505200 h 3829050"/>
                  <a:gd name="connsiteX48" fmla="*/ 4638675 w 5210175"/>
                  <a:gd name="connsiteY48" fmla="*/ 3476625 h 3829050"/>
                  <a:gd name="connsiteX49" fmla="*/ 4572000 w 5210175"/>
                  <a:gd name="connsiteY49" fmla="*/ 3533775 h 3829050"/>
                  <a:gd name="connsiteX50" fmla="*/ 4486275 w 5210175"/>
                  <a:gd name="connsiteY50" fmla="*/ 3476625 h 3829050"/>
                  <a:gd name="connsiteX51" fmla="*/ 4562475 w 5210175"/>
                  <a:gd name="connsiteY51" fmla="*/ 3467100 h 3829050"/>
                  <a:gd name="connsiteX52" fmla="*/ 4572000 w 5210175"/>
                  <a:gd name="connsiteY52" fmla="*/ 3409950 h 3829050"/>
                  <a:gd name="connsiteX53" fmla="*/ 4505325 w 5210175"/>
                  <a:gd name="connsiteY53" fmla="*/ 3352800 h 3829050"/>
                  <a:gd name="connsiteX54" fmla="*/ 4410075 w 5210175"/>
                  <a:gd name="connsiteY54" fmla="*/ 3324225 h 3829050"/>
                  <a:gd name="connsiteX55" fmla="*/ 4333875 w 5210175"/>
                  <a:gd name="connsiteY55" fmla="*/ 3314700 h 3829050"/>
                  <a:gd name="connsiteX56" fmla="*/ 4238625 w 5210175"/>
                  <a:gd name="connsiteY56" fmla="*/ 3286125 h 3829050"/>
                  <a:gd name="connsiteX57" fmla="*/ 4143375 w 5210175"/>
                  <a:gd name="connsiteY57" fmla="*/ 3219450 h 3829050"/>
                  <a:gd name="connsiteX58" fmla="*/ 4076700 w 5210175"/>
                  <a:gd name="connsiteY58" fmla="*/ 3114675 h 3829050"/>
                  <a:gd name="connsiteX59" fmla="*/ 4076700 w 5210175"/>
                  <a:gd name="connsiteY59" fmla="*/ 3000375 h 3829050"/>
                  <a:gd name="connsiteX60" fmla="*/ 4076700 w 5210175"/>
                  <a:gd name="connsiteY60" fmla="*/ 2971800 h 3829050"/>
                  <a:gd name="connsiteX61" fmla="*/ 3990975 w 5210175"/>
                  <a:gd name="connsiteY61" fmla="*/ 2962275 h 3829050"/>
                  <a:gd name="connsiteX62" fmla="*/ 3962400 w 5210175"/>
                  <a:gd name="connsiteY62" fmla="*/ 2943225 h 3829050"/>
                  <a:gd name="connsiteX63" fmla="*/ 4038600 w 5210175"/>
                  <a:gd name="connsiteY63" fmla="*/ 2876550 h 3829050"/>
                  <a:gd name="connsiteX64" fmla="*/ 4114800 w 5210175"/>
                  <a:gd name="connsiteY64" fmla="*/ 2800350 h 3829050"/>
                  <a:gd name="connsiteX65" fmla="*/ 4057650 w 5210175"/>
                  <a:gd name="connsiteY65" fmla="*/ 2781300 h 3829050"/>
                  <a:gd name="connsiteX66" fmla="*/ 3962400 w 5210175"/>
                  <a:gd name="connsiteY66" fmla="*/ 2809875 h 3829050"/>
                  <a:gd name="connsiteX67" fmla="*/ 3962400 w 5210175"/>
                  <a:gd name="connsiteY67" fmla="*/ 2886075 h 3829050"/>
                  <a:gd name="connsiteX68" fmla="*/ 3933825 w 5210175"/>
                  <a:gd name="connsiteY68" fmla="*/ 2914650 h 3829050"/>
                  <a:gd name="connsiteX69" fmla="*/ 3876675 w 5210175"/>
                  <a:gd name="connsiteY69" fmla="*/ 2847975 h 3829050"/>
                  <a:gd name="connsiteX70" fmla="*/ 3876675 w 5210175"/>
                  <a:gd name="connsiteY70" fmla="*/ 2733675 h 3829050"/>
                  <a:gd name="connsiteX71" fmla="*/ 3876675 w 5210175"/>
                  <a:gd name="connsiteY71" fmla="*/ 2695575 h 3829050"/>
                  <a:gd name="connsiteX72" fmla="*/ 3933825 w 5210175"/>
                  <a:gd name="connsiteY72" fmla="*/ 2657475 h 3829050"/>
                  <a:gd name="connsiteX73" fmla="*/ 3933825 w 5210175"/>
                  <a:gd name="connsiteY73" fmla="*/ 2590800 h 3829050"/>
                  <a:gd name="connsiteX74" fmla="*/ 3895725 w 5210175"/>
                  <a:gd name="connsiteY74" fmla="*/ 2571750 h 3829050"/>
                  <a:gd name="connsiteX75" fmla="*/ 3838575 w 5210175"/>
                  <a:gd name="connsiteY75" fmla="*/ 2619375 h 3829050"/>
                  <a:gd name="connsiteX76" fmla="*/ 3781425 w 5210175"/>
                  <a:gd name="connsiteY76" fmla="*/ 2619375 h 3829050"/>
                  <a:gd name="connsiteX77" fmla="*/ 3714750 w 5210175"/>
                  <a:gd name="connsiteY77" fmla="*/ 2571750 h 3829050"/>
                  <a:gd name="connsiteX78" fmla="*/ 3676650 w 5210175"/>
                  <a:gd name="connsiteY78" fmla="*/ 2600325 h 3829050"/>
                  <a:gd name="connsiteX79" fmla="*/ 3733800 w 5210175"/>
                  <a:gd name="connsiteY79" fmla="*/ 2667000 h 3829050"/>
                  <a:gd name="connsiteX80" fmla="*/ 3781425 w 5210175"/>
                  <a:gd name="connsiteY80" fmla="*/ 2724150 h 3829050"/>
                  <a:gd name="connsiteX81" fmla="*/ 3781425 w 5210175"/>
                  <a:gd name="connsiteY81" fmla="*/ 2724150 h 3829050"/>
                  <a:gd name="connsiteX82" fmla="*/ 3676650 w 5210175"/>
                  <a:gd name="connsiteY82" fmla="*/ 2705100 h 3829050"/>
                  <a:gd name="connsiteX83" fmla="*/ 3590925 w 5210175"/>
                  <a:gd name="connsiteY83" fmla="*/ 2628900 h 3829050"/>
                  <a:gd name="connsiteX84" fmla="*/ 3552825 w 5210175"/>
                  <a:gd name="connsiteY84" fmla="*/ 2524125 h 3829050"/>
                  <a:gd name="connsiteX85" fmla="*/ 3533775 w 5210175"/>
                  <a:gd name="connsiteY85" fmla="*/ 2447925 h 3829050"/>
                  <a:gd name="connsiteX86" fmla="*/ 3505200 w 5210175"/>
                  <a:gd name="connsiteY86" fmla="*/ 2381250 h 3829050"/>
                  <a:gd name="connsiteX87" fmla="*/ 3457575 w 5210175"/>
                  <a:gd name="connsiteY87" fmla="*/ 2352675 h 3829050"/>
                  <a:gd name="connsiteX88" fmla="*/ 3457575 w 5210175"/>
                  <a:gd name="connsiteY88" fmla="*/ 2352675 h 3829050"/>
                  <a:gd name="connsiteX89" fmla="*/ 3543300 w 5210175"/>
                  <a:gd name="connsiteY89" fmla="*/ 2324100 h 3829050"/>
                  <a:gd name="connsiteX90" fmla="*/ 3609975 w 5210175"/>
                  <a:gd name="connsiteY90" fmla="*/ 2295525 h 3829050"/>
                  <a:gd name="connsiteX91" fmla="*/ 3581400 w 5210175"/>
                  <a:gd name="connsiteY91" fmla="*/ 2257425 h 3829050"/>
                  <a:gd name="connsiteX92" fmla="*/ 3495675 w 5210175"/>
                  <a:gd name="connsiteY92" fmla="*/ 2247900 h 3829050"/>
                  <a:gd name="connsiteX93" fmla="*/ 3467100 w 5210175"/>
                  <a:gd name="connsiteY93" fmla="*/ 2200275 h 3829050"/>
                  <a:gd name="connsiteX94" fmla="*/ 3552825 w 5210175"/>
                  <a:gd name="connsiteY94" fmla="*/ 2152650 h 3829050"/>
                  <a:gd name="connsiteX95" fmla="*/ 3590925 w 5210175"/>
                  <a:gd name="connsiteY95" fmla="*/ 2095500 h 3829050"/>
                  <a:gd name="connsiteX96" fmla="*/ 3590925 w 5210175"/>
                  <a:gd name="connsiteY96" fmla="*/ 2019300 h 3829050"/>
                  <a:gd name="connsiteX97" fmla="*/ 3562350 w 5210175"/>
                  <a:gd name="connsiteY97" fmla="*/ 1952625 h 3829050"/>
                  <a:gd name="connsiteX98" fmla="*/ 3524250 w 5210175"/>
                  <a:gd name="connsiteY98" fmla="*/ 1905000 h 3829050"/>
                  <a:gd name="connsiteX99" fmla="*/ 3476625 w 5210175"/>
                  <a:gd name="connsiteY99" fmla="*/ 1952625 h 3829050"/>
                  <a:gd name="connsiteX100" fmla="*/ 3371850 w 5210175"/>
                  <a:gd name="connsiteY100" fmla="*/ 1905000 h 3829050"/>
                  <a:gd name="connsiteX101" fmla="*/ 3314700 w 5210175"/>
                  <a:gd name="connsiteY101" fmla="*/ 1905000 h 3829050"/>
                  <a:gd name="connsiteX102" fmla="*/ 3305175 w 5210175"/>
                  <a:gd name="connsiteY102" fmla="*/ 1981200 h 3829050"/>
                  <a:gd name="connsiteX103" fmla="*/ 3352800 w 5210175"/>
                  <a:gd name="connsiteY103" fmla="*/ 2019300 h 3829050"/>
                  <a:gd name="connsiteX104" fmla="*/ 3371850 w 5210175"/>
                  <a:gd name="connsiteY104" fmla="*/ 2095500 h 3829050"/>
                  <a:gd name="connsiteX105" fmla="*/ 3371850 w 5210175"/>
                  <a:gd name="connsiteY105" fmla="*/ 2152650 h 3829050"/>
                  <a:gd name="connsiteX106" fmla="*/ 3295650 w 5210175"/>
                  <a:gd name="connsiteY106" fmla="*/ 2085975 h 3829050"/>
                  <a:gd name="connsiteX107" fmla="*/ 3267075 w 5210175"/>
                  <a:gd name="connsiteY107" fmla="*/ 2019300 h 3829050"/>
                  <a:gd name="connsiteX108" fmla="*/ 3276600 w 5210175"/>
                  <a:gd name="connsiteY108" fmla="*/ 1895475 h 3829050"/>
                  <a:gd name="connsiteX109" fmla="*/ 3295650 w 5210175"/>
                  <a:gd name="connsiteY109" fmla="*/ 1819275 h 3829050"/>
                  <a:gd name="connsiteX110" fmla="*/ 3295650 w 5210175"/>
                  <a:gd name="connsiteY110" fmla="*/ 1819275 h 3829050"/>
                  <a:gd name="connsiteX111" fmla="*/ 3343275 w 5210175"/>
                  <a:gd name="connsiteY111" fmla="*/ 1743075 h 3829050"/>
                  <a:gd name="connsiteX112" fmla="*/ 3324225 w 5210175"/>
                  <a:gd name="connsiteY112" fmla="*/ 1619250 h 3829050"/>
                  <a:gd name="connsiteX113" fmla="*/ 3324225 w 5210175"/>
                  <a:gd name="connsiteY113" fmla="*/ 1457325 h 3829050"/>
                  <a:gd name="connsiteX114" fmla="*/ 3324225 w 5210175"/>
                  <a:gd name="connsiteY114" fmla="*/ 1400175 h 3829050"/>
                  <a:gd name="connsiteX115" fmla="*/ 3295650 w 5210175"/>
                  <a:gd name="connsiteY115" fmla="*/ 1371600 h 3829050"/>
                  <a:gd name="connsiteX116" fmla="*/ 3314700 w 5210175"/>
                  <a:gd name="connsiteY116" fmla="*/ 1314450 h 3829050"/>
                  <a:gd name="connsiteX117" fmla="*/ 3286125 w 5210175"/>
                  <a:gd name="connsiteY117" fmla="*/ 1266825 h 3829050"/>
                  <a:gd name="connsiteX118" fmla="*/ 3257550 w 5210175"/>
                  <a:gd name="connsiteY118" fmla="*/ 1247775 h 3829050"/>
                  <a:gd name="connsiteX119" fmla="*/ 1571626 w 5210175"/>
                  <a:gd name="connsiteY119" fmla="*/ 933450 h 3829050"/>
                  <a:gd name="connsiteX120" fmla="*/ 1457326 w 5210175"/>
                  <a:gd name="connsiteY120" fmla="*/ 552450 h 3829050"/>
                  <a:gd name="connsiteX121" fmla="*/ 1123951 w 5210175"/>
                  <a:gd name="connsiteY121" fmla="*/ 581025 h 3829050"/>
                  <a:gd name="connsiteX122" fmla="*/ 1066800 w 5210175"/>
                  <a:gd name="connsiteY122" fmla="*/ 542925 h 3829050"/>
                  <a:gd name="connsiteX123" fmla="*/ 981076 w 5210175"/>
                  <a:gd name="connsiteY123" fmla="*/ 504825 h 3829050"/>
                  <a:gd name="connsiteX124" fmla="*/ 838201 w 5210175"/>
                  <a:gd name="connsiteY124" fmla="*/ 428625 h 3829050"/>
                  <a:gd name="connsiteX125" fmla="*/ 676276 w 5210175"/>
                  <a:gd name="connsiteY125" fmla="*/ 485775 h 3829050"/>
                  <a:gd name="connsiteX126" fmla="*/ 542926 w 5210175"/>
                  <a:gd name="connsiteY126" fmla="*/ 495300 h 3829050"/>
                  <a:gd name="connsiteX127" fmla="*/ 400051 w 5210175"/>
                  <a:gd name="connsiteY127" fmla="*/ 361950 h 3829050"/>
                  <a:gd name="connsiteX128" fmla="*/ 333376 w 5210175"/>
                  <a:gd name="connsiteY128" fmla="*/ 447675 h 3829050"/>
                  <a:gd name="connsiteX129" fmla="*/ 209551 w 5210175"/>
                  <a:gd name="connsiteY129" fmla="*/ 647700 h 3829050"/>
                  <a:gd name="connsiteX130" fmla="*/ 190501 w 5210175"/>
                  <a:gd name="connsiteY130" fmla="*/ 552450 h 3829050"/>
                  <a:gd name="connsiteX131" fmla="*/ 123826 w 5210175"/>
                  <a:gd name="connsiteY131" fmla="*/ 514350 h 3829050"/>
                  <a:gd name="connsiteX132" fmla="*/ 190501 w 5210175"/>
                  <a:gd name="connsiteY132" fmla="*/ 419100 h 3829050"/>
                  <a:gd name="connsiteX133" fmla="*/ 133350 w 5210175"/>
                  <a:gd name="connsiteY133" fmla="*/ 352425 h 3829050"/>
                  <a:gd name="connsiteX134" fmla="*/ 66676 w 5210175"/>
                  <a:gd name="connsiteY134" fmla="*/ 304800 h 3829050"/>
                  <a:gd name="connsiteX135" fmla="*/ 0 w 5210175"/>
                  <a:gd name="connsiteY135" fmla="*/ 257175 h 3829050"/>
                  <a:gd name="connsiteX136" fmla="*/ 28575 w 5210175"/>
                  <a:gd name="connsiteY136" fmla="*/ 180975 h 3829050"/>
                  <a:gd name="connsiteX0" fmla="*/ 28575 w 5210175"/>
                  <a:gd name="connsiteY0" fmla="*/ 180975 h 3829050"/>
                  <a:gd name="connsiteX1" fmla="*/ 1514475 w 5210175"/>
                  <a:gd name="connsiteY1" fmla="*/ 28575 h 3829050"/>
                  <a:gd name="connsiteX2" fmla="*/ 1581150 w 5210175"/>
                  <a:gd name="connsiteY2" fmla="*/ 95250 h 3829050"/>
                  <a:gd name="connsiteX3" fmla="*/ 1581150 w 5210175"/>
                  <a:gd name="connsiteY3" fmla="*/ 161925 h 3829050"/>
                  <a:gd name="connsiteX4" fmla="*/ 1647825 w 5210175"/>
                  <a:gd name="connsiteY4" fmla="*/ 276225 h 3829050"/>
                  <a:gd name="connsiteX5" fmla="*/ 3286125 w 5210175"/>
                  <a:gd name="connsiteY5" fmla="*/ 180975 h 3829050"/>
                  <a:gd name="connsiteX6" fmla="*/ 3371850 w 5210175"/>
                  <a:gd name="connsiteY6" fmla="*/ 314325 h 3829050"/>
                  <a:gd name="connsiteX7" fmla="*/ 3533775 w 5210175"/>
                  <a:gd name="connsiteY7" fmla="*/ 314325 h 3829050"/>
                  <a:gd name="connsiteX8" fmla="*/ 3609975 w 5210175"/>
                  <a:gd name="connsiteY8" fmla="*/ 257175 h 3829050"/>
                  <a:gd name="connsiteX9" fmla="*/ 3600450 w 5210175"/>
                  <a:gd name="connsiteY9" fmla="*/ 114300 h 3829050"/>
                  <a:gd name="connsiteX10" fmla="*/ 3543300 w 5210175"/>
                  <a:gd name="connsiteY10" fmla="*/ 9525 h 3829050"/>
                  <a:gd name="connsiteX11" fmla="*/ 3543300 w 5210175"/>
                  <a:gd name="connsiteY11" fmla="*/ 9525 h 3829050"/>
                  <a:gd name="connsiteX12" fmla="*/ 3619500 w 5210175"/>
                  <a:gd name="connsiteY12" fmla="*/ 0 h 3829050"/>
                  <a:gd name="connsiteX13" fmla="*/ 3771900 w 5210175"/>
                  <a:gd name="connsiteY13" fmla="*/ 0 h 3829050"/>
                  <a:gd name="connsiteX14" fmla="*/ 3800475 w 5210175"/>
                  <a:gd name="connsiteY14" fmla="*/ 38100 h 3829050"/>
                  <a:gd name="connsiteX15" fmla="*/ 3971925 w 5210175"/>
                  <a:gd name="connsiteY15" fmla="*/ 552450 h 3829050"/>
                  <a:gd name="connsiteX16" fmla="*/ 4162425 w 5210175"/>
                  <a:gd name="connsiteY16" fmla="*/ 819150 h 3829050"/>
                  <a:gd name="connsiteX17" fmla="*/ 4371975 w 5210175"/>
                  <a:gd name="connsiteY17" fmla="*/ 1114425 h 3829050"/>
                  <a:gd name="connsiteX18" fmla="*/ 4391025 w 5210175"/>
                  <a:gd name="connsiteY18" fmla="*/ 1219200 h 3829050"/>
                  <a:gd name="connsiteX19" fmla="*/ 4495800 w 5210175"/>
                  <a:gd name="connsiteY19" fmla="*/ 1533525 h 3829050"/>
                  <a:gd name="connsiteX20" fmla="*/ 4781550 w 5210175"/>
                  <a:gd name="connsiteY20" fmla="*/ 1895475 h 3829050"/>
                  <a:gd name="connsiteX21" fmla="*/ 4933950 w 5210175"/>
                  <a:gd name="connsiteY21" fmla="*/ 2190750 h 3829050"/>
                  <a:gd name="connsiteX22" fmla="*/ 4905375 w 5210175"/>
                  <a:gd name="connsiteY22" fmla="*/ 2257425 h 3829050"/>
                  <a:gd name="connsiteX23" fmla="*/ 4991100 w 5210175"/>
                  <a:gd name="connsiteY23" fmla="*/ 2333625 h 3829050"/>
                  <a:gd name="connsiteX24" fmla="*/ 5019675 w 5210175"/>
                  <a:gd name="connsiteY24" fmla="*/ 2362200 h 3829050"/>
                  <a:gd name="connsiteX25" fmla="*/ 5162550 w 5210175"/>
                  <a:gd name="connsiteY25" fmla="*/ 2647950 h 3829050"/>
                  <a:gd name="connsiteX26" fmla="*/ 5181600 w 5210175"/>
                  <a:gd name="connsiteY26" fmla="*/ 2857500 h 3829050"/>
                  <a:gd name="connsiteX27" fmla="*/ 5172075 w 5210175"/>
                  <a:gd name="connsiteY27" fmla="*/ 3000375 h 3829050"/>
                  <a:gd name="connsiteX28" fmla="*/ 5210175 w 5210175"/>
                  <a:gd name="connsiteY28" fmla="*/ 3143250 h 3829050"/>
                  <a:gd name="connsiteX29" fmla="*/ 5172075 w 5210175"/>
                  <a:gd name="connsiteY29" fmla="*/ 3209925 h 3829050"/>
                  <a:gd name="connsiteX30" fmla="*/ 5143500 w 5210175"/>
                  <a:gd name="connsiteY30" fmla="*/ 3324225 h 3829050"/>
                  <a:gd name="connsiteX31" fmla="*/ 5114925 w 5210175"/>
                  <a:gd name="connsiteY31" fmla="*/ 3457575 h 3829050"/>
                  <a:gd name="connsiteX32" fmla="*/ 5124450 w 5210175"/>
                  <a:gd name="connsiteY32" fmla="*/ 3543300 h 3829050"/>
                  <a:gd name="connsiteX33" fmla="*/ 5143500 w 5210175"/>
                  <a:gd name="connsiteY33" fmla="*/ 3590925 h 3829050"/>
                  <a:gd name="connsiteX34" fmla="*/ 5048250 w 5210175"/>
                  <a:gd name="connsiteY34" fmla="*/ 3657600 h 3829050"/>
                  <a:gd name="connsiteX35" fmla="*/ 5019675 w 5210175"/>
                  <a:gd name="connsiteY35" fmla="*/ 3705225 h 3829050"/>
                  <a:gd name="connsiteX36" fmla="*/ 4914900 w 5210175"/>
                  <a:gd name="connsiteY36" fmla="*/ 3733800 h 3829050"/>
                  <a:gd name="connsiteX37" fmla="*/ 4857750 w 5210175"/>
                  <a:gd name="connsiteY37" fmla="*/ 3771900 h 3829050"/>
                  <a:gd name="connsiteX38" fmla="*/ 4733925 w 5210175"/>
                  <a:gd name="connsiteY38" fmla="*/ 3829050 h 3829050"/>
                  <a:gd name="connsiteX39" fmla="*/ 4657725 w 5210175"/>
                  <a:gd name="connsiteY39" fmla="*/ 3762375 h 3829050"/>
                  <a:gd name="connsiteX40" fmla="*/ 4781550 w 5210175"/>
                  <a:gd name="connsiteY40" fmla="*/ 3781425 h 3829050"/>
                  <a:gd name="connsiteX41" fmla="*/ 4829175 w 5210175"/>
                  <a:gd name="connsiteY41" fmla="*/ 3724275 h 3829050"/>
                  <a:gd name="connsiteX42" fmla="*/ 4762500 w 5210175"/>
                  <a:gd name="connsiteY42" fmla="*/ 3657600 h 3829050"/>
                  <a:gd name="connsiteX43" fmla="*/ 4762500 w 5210175"/>
                  <a:gd name="connsiteY43" fmla="*/ 3657600 h 3829050"/>
                  <a:gd name="connsiteX44" fmla="*/ 4600575 w 5210175"/>
                  <a:gd name="connsiteY44" fmla="*/ 3600450 h 3829050"/>
                  <a:gd name="connsiteX45" fmla="*/ 4657725 w 5210175"/>
                  <a:gd name="connsiteY45" fmla="*/ 3552825 h 3829050"/>
                  <a:gd name="connsiteX46" fmla="*/ 4714875 w 5210175"/>
                  <a:gd name="connsiteY46" fmla="*/ 3571875 h 3829050"/>
                  <a:gd name="connsiteX47" fmla="*/ 4714875 w 5210175"/>
                  <a:gd name="connsiteY47" fmla="*/ 3505200 h 3829050"/>
                  <a:gd name="connsiteX48" fmla="*/ 4638675 w 5210175"/>
                  <a:gd name="connsiteY48" fmla="*/ 3476625 h 3829050"/>
                  <a:gd name="connsiteX49" fmla="*/ 4572000 w 5210175"/>
                  <a:gd name="connsiteY49" fmla="*/ 3533775 h 3829050"/>
                  <a:gd name="connsiteX50" fmla="*/ 4486275 w 5210175"/>
                  <a:gd name="connsiteY50" fmla="*/ 3476625 h 3829050"/>
                  <a:gd name="connsiteX51" fmla="*/ 4562475 w 5210175"/>
                  <a:gd name="connsiteY51" fmla="*/ 3467100 h 3829050"/>
                  <a:gd name="connsiteX52" fmla="*/ 4572000 w 5210175"/>
                  <a:gd name="connsiteY52" fmla="*/ 3409950 h 3829050"/>
                  <a:gd name="connsiteX53" fmla="*/ 4505325 w 5210175"/>
                  <a:gd name="connsiteY53" fmla="*/ 3352800 h 3829050"/>
                  <a:gd name="connsiteX54" fmla="*/ 4410075 w 5210175"/>
                  <a:gd name="connsiteY54" fmla="*/ 3324225 h 3829050"/>
                  <a:gd name="connsiteX55" fmla="*/ 4333875 w 5210175"/>
                  <a:gd name="connsiteY55" fmla="*/ 3314700 h 3829050"/>
                  <a:gd name="connsiteX56" fmla="*/ 4238625 w 5210175"/>
                  <a:gd name="connsiteY56" fmla="*/ 3286125 h 3829050"/>
                  <a:gd name="connsiteX57" fmla="*/ 4143375 w 5210175"/>
                  <a:gd name="connsiteY57" fmla="*/ 3219450 h 3829050"/>
                  <a:gd name="connsiteX58" fmla="*/ 4076700 w 5210175"/>
                  <a:gd name="connsiteY58" fmla="*/ 3114675 h 3829050"/>
                  <a:gd name="connsiteX59" fmla="*/ 4076700 w 5210175"/>
                  <a:gd name="connsiteY59" fmla="*/ 3000375 h 3829050"/>
                  <a:gd name="connsiteX60" fmla="*/ 4076700 w 5210175"/>
                  <a:gd name="connsiteY60" fmla="*/ 2971800 h 3829050"/>
                  <a:gd name="connsiteX61" fmla="*/ 3990975 w 5210175"/>
                  <a:gd name="connsiteY61" fmla="*/ 2962275 h 3829050"/>
                  <a:gd name="connsiteX62" fmla="*/ 3962400 w 5210175"/>
                  <a:gd name="connsiteY62" fmla="*/ 2943225 h 3829050"/>
                  <a:gd name="connsiteX63" fmla="*/ 4038600 w 5210175"/>
                  <a:gd name="connsiteY63" fmla="*/ 2876550 h 3829050"/>
                  <a:gd name="connsiteX64" fmla="*/ 4114800 w 5210175"/>
                  <a:gd name="connsiteY64" fmla="*/ 2800350 h 3829050"/>
                  <a:gd name="connsiteX65" fmla="*/ 4057650 w 5210175"/>
                  <a:gd name="connsiteY65" fmla="*/ 2781300 h 3829050"/>
                  <a:gd name="connsiteX66" fmla="*/ 3962400 w 5210175"/>
                  <a:gd name="connsiteY66" fmla="*/ 2809875 h 3829050"/>
                  <a:gd name="connsiteX67" fmla="*/ 3962400 w 5210175"/>
                  <a:gd name="connsiteY67" fmla="*/ 2886075 h 3829050"/>
                  <a:gd name="connsiteX68" fmla="*/ 3933825 w 5210175"/>
                  <a:gd name="connsiteY68" fmla="*/ 2914650 h 3829050"/>
                  <a:gd name="connsiteX69" fmla="*/ 3876675 w 5210175"/>
                  <a:gd name="connsiteY69" fmla="*/ 2847975 h 3829050"/>
                  <a:gd name="connsiteX70" fmla="*/ 3876675 w 5210175"/>
                  <a:gd name="connsiteY70" fmla="*/ 2733675 h 3829050"/>
                  <a:gd name="connsiteX71" fmla="*/ 3876675 w 5210175"/>
                  <a:gd name="connsiteY71" fmla="*/ 2695575 h 3829050"/>
                  <a:gd name="connsiteX72" fmla="*/ 3933825 w 5210175"/>
                  <a:gd name="connsiteY72" fmla="*/ 2657475 h 3829050"/>
                  <a:gd name="connsiteX73" fmla="*/ 3933825 w 5210175"/>
                  <a:gd name="connsiteY73" fmla="*/ 2590800 h 3829050"/>
                  <a:gd name="connsiteX74" fmla="*/ 3895725 w 5210175"/>
                  <a:gd name="connsiteY74" fmla="*/ 2571750 h 3829050"/>
                  <a:gd name="connsiteX75" fmla="*/ 3838575 w 5210175"/>
                  <a:gd name="connsiteY75" fmla="*/ 2619375 h 3829050"/>
                  <a:gd name="connsiteX76" fmla="*/ 3781425 w 5210175"/>
                  <a:gd name="connsiteY76" fmla="*/ 2619375 h 3829050"/>
                  <a:gd name="connsiteX77" fmla="*/ 3714750 w 5210175"/>
                  <a:gd name="connsiteY77" fmla="*/ 2571750 h 3829050"/>
                  <a:gd name="connsiteX78" fmla="*/ 3676650 w 5210175"/>
                  <a:gd name="connsiteY78" fmla="*/ 2600325 h 3829050"/>
                  <a:gd name="connsiteX79" fmla="*/ 3733800 w 5210175"/>
                  <a:gd name="connsiteY79" fmla="*/ 2667000 h 3829050"/>
                  <a:gd name="connsiteX80" fmla="*/ 3781425 w 5210175"/>
                  <a:gd name="connsiteY80" fmla="*/ 2724150 h 3829050"/>
                  <a:gd name="connsiteX81" fmla="*/ 3781425 w 5210175"/>
                  <a:gd name="connsiteY81" fmla="*/ 2724150 h 3829050"/>
                  <a:gd name="connsiteX82" fmla="*/ 3676650 w 5210175"/>
                  <a:gd name="connsiteY82" fmla="*/ 2705100 h 3829050"/>
                  <a:gd name="connsiteX83" fmla="*/ 3590925 w 5210175"/>
                  <a:gd name="connsiteY83" fmla="*/ 2628900 h 3829050"/>
                  <a:gd name="connsiteX84" fmla="*/ 3552825 w 5210175"/>
                  <a:gd name="connsiteY84" fmla="*/ 2524125 h 3829050"/>
                  <a:gd name="connsiteX85" fmla="*/ 3533775 w 5210175"/>
                  <a:gd name="connsiteY85" fmla="*/ 2447925 h 3829050"/>
                  <a:gd name="connsiteX86" fmla="*/ 3505200 w 5210175"/>
                  <a:gd name="connsiteY86" fmla="*/ 2381250 h 3829050"/>
                  <a:gd name="connsiteX87" fmla="*/ 3457575 w 5210175"/>
                  <a:gd name="connsiteY87" fmla="*/ 2352675 h 3829050"/>
                  <a:gd name="connsiteX88" fmla="*/ 3457575 w 5210175"/>
                  <a:gd name="connsiteY88" fmla="*/ 2352675 h 3829050"/>
                  <a:gd name="connsiteX89" fmla="*/ 3543300 w 5210175"/>
                  <a:gd name="connsiteY89" fmla="*/ 2324100 h 3829050"/>
                  <a:gd name="connsiteX90" fmla="*/ 3609975 w 5210175"/>
                  <a:gd name="connsiteY90" fmla="*/ 2295525 h 3829050"/>
                  <a:gd name="connsiteX91" fmla="*/ 3581400 w 5210175"/>
                  <a:gd name="connsiteY91" fmla="*/ 2257425 h 3829050"/>
                  <a:gd name="connsiteX92" fmla="*/ 3495675 w 5210175"/>
                  <a:gd name="connsiteY92" fmla="*/ 2247900 h 3829050"/>
                  <a:gd name="connsiteX93" fmla="*/ 3467100 w 5210175"/>
                  <a:gd name="connsiteY93" fmla="*/ 2200275 h 3829050"/>
                  <a:gd name="connsiteX94" fmla="*/ 3552825 w 5210175"/>
                  <a:gd name="connsiteY94" fmla="*/ 2152650 h 3829050"/>
                  <a:gd name="connsiteX95" fmla="*/ 3590925 w 5210175"/>
                  <a:gd name="connsiteY95" fmla="*/ 2095500 h 3829050"/>
                  <a:gd name="connsiteX96" fmla="*/ 3590925 w 5210175"/>
                  <a:gd name="connsiteY96" fmla="*/ 2019300 h 3829050"/>
                  <a:gd name="connsiteX97" fmla="*/ 3562350 w 5210175"/>
                  <a:gd name="connsiteY97" fmla="*/ 1952625 h 3829050"/>
                  <a:gd name="connsiteX98" fmla="*/ 3524250 w 5210175"/>
                  <a:gd name="connsiteY98" fmla="*/ 1905000 h 3829050"/>
                  <a:gd name="connsiteX99" fmla="*/ 3476625 w 5210175"/>
                  <a:gd name="connsiteY99" fmla="*/ 1952625 h 3829050"/>
                  <a:gd name="connsiteX100" fmla="*/ 3371850 w 5210175"/>
                  <a:gd name="connsiteY100" fmla="*/ 1905000 h 3829050"/>
                  <a:gd name="connsiteX101" fmla="*/ 3314700 w 5210175"/>
                  <a:gd name="connsiteY101" fmla="*/ 1905000 h 3829050"/>
                  <a:gd name="connsiteX102" fmla="*/ 3305175 w 5210175"/>
                  <a:gd name="connsiteY102" fmla="*/ 1981200 h 3829050"/>
                  <a:gd name="connsiteX103" fmla="*/ 3352800 w 5210175"/>
                  <a:gd name="connsiteY103" fmla="*/ 2019300 h 3829050"/>
                  <a:gd name="connsiteX104" fmla="*/ 3371850 w 5210175"/>
                  <a:gd name="connsiteY104" fmla="*/ 2095500 h 3829050"/>
                  <a:gd name="connsiteX105" fmla="*/ 3371850 w 5210175"/>
                  <a:gd name="connsiteY105" fmla="*/ 2152650 h 3829050"/>
                  <a:gd name="connsiteX106" fmla="*/ 3295650 w 5210175"/>
                  <a:gd name="connsiteY106" fmla="*/ 2085975 h 3829050"/>
                  <a:gd name="connsiteX107" fmla="*/ 3267075 w 5210175"/>
                  <a:gd name="connsiteY107" fmla="*/ 2019300 h 3829050"/>
                  <a:gd name="connsiteX108" fmla="*/ 3276600 w 5210175"/>
                  <a:gd name="connsiteY108" fmla="*/ 1895475 h 3829050"/>
                  <a:gd name="connsiteX109" fmla="*/ 3295650 w 5210175"/>
                  <a:gd name="connsiteY109" fmla="*/ 1819275 h 3829050"/>
                  <a:gd name="connsiteX110" fmla="*/ 3295650 w 5210175"/>
                  <a:gd name="connsiteY110" fmla="*/ 1819275 h 3829050"/>
                  <a:gd name="connsiteX111" fmla="*/ 3343275 w 5210175"/>
                  <a:gd name="connsiteY111" fmla="*/ 1743075 h 3829050"/>
                  <a:gd name="connsiteX112" fmla="*/ 3324225 w 5210175"/>
                  <a:gd name="connsiteY112" fmla="*/ 1619250 h 3829050"/>
                  <a:gd name="connsiteX113" fmla="*/ 3324225 w 5210175"/>
                  <a:gd name="connsiteY113" fmla="*/ 1457325 h 3829050"/>
                  <a:gd name="connsiteX114" fmla="*/ 3324225 w 5210175"/>
                  <a:gd name="connsiteY114" fmla="*/ 1400175 h 3829050"/>
                  <a:gd name="connsiteX115" fmla="*/ 3295650 w 5210175"/>
                  <a:gd name="connsiteY115" fmla="*/ 1371600 h 3829050"/>
                  <a:gd name="connsiteX116" fmla="*/ 3314700 w 5210175"/>
                  <a:gd name="connsiteY116" fmla="*/ 1314450 h 3829050"/>
                  <a:gd name="connsiteX117" fmla="*/ 3286125 w 5210175"/>
                  <a:gd name="connsiteY117" fmla="*/ 1266825 h 3829050"/>
                  <a:gd name="connsiteX118" fmla="*/ 3257550 w 5210175"/>
                  <a:gd name="connsiteY118" fmla="*/ 1247775 h 3829050"/>
                  <a:gd name="connsiteX119" fmla="*/ 2019301 w 5210175"/>
                  <a:gd name="connsiteY119" fmla="*/ 752475 h 3829050"/>
                  <a:gd name="connsiteX120" fmla="*/ 1571626 w 5210175"/>
                  <a:gd name="connsiteY120" fmla="*/ 933450 h 3829050"/>
                  <a:gd name="connsiteX121" fmla="*/ 1457326 w 5210175"/>
                  <a:gd name="connsiteY121" fmla="*/ 552450 h 3829050"/>
                  <a:gd name="connsiteX122" fmla="*/ 1123951 w 5210175"/>
                  <a:gd name="connsiteY122" fmla="*/ 581025 h 3829050"/>
                  <a:gd name="connsiteX123" fmla="*/ 1066800 w 5210175"/>
                  <a:gd name="connsiteY123" fmla="*/ 542925 h 3829050"/>
                  <a:gd name="connsiteX124" fmla="*/ 981076 w 5210175"/>
                  <a:gd name="connsiteY124" fmla="*/ 504825 h 3829050"/>
                  <a:gd name="connsiteX125" fmla="*/ 838201 w 5210175"/>
                  <a:gd name="connsiteY125" fmla="*/ 428625 h 3829050"/>
                  <a:gd name="connsiteX126" fmla="*/ 676276 w 5210175"/>
                  <a:gd name="connsiteY126" fmla="*/ 485775 h 3829050"/>
                  <a:gd name="connsiteX127" fmla="*/ 542926 w 5210175"/>
                  <a:gd name="connsiteY127" fmla="*/ 495300 h 3829050"/>
                  <a:gd name="connsiteX128" fmla="*/ 400051 w 5210175"/>
                  <a:gd name="connsiteY128" fmla="*/ 361950 h 3829050"/>
                  <a:gd name="connsiteX129" fmla="*/ 333376 w 5210175"/>
                  <a:gd name="connsiteY129" fmla="*/ 447675 h 3829050"/>
                  <a:gd name="connsiteX130" fmla="*/ 209551 w 5210175"/>
                  <a:gd name="connsiteY130" fmla="*/ 647700 h 3829050"/>
                  <a:gd name="connsiteX131" fmla="*/ 190501 w 5210175"/>
                  <a:gd name="connsiteY131" fmla="*/ 552450 h 3829050"/>
                  <a:gd name="connsiteX132" fmla="*/ 123826 w 5210175"/>
                  <a:gd name="connsiteY132" fmla="*/ 514350 h 3829050"/>
                  <a:gd name="connsiteX133" fmla="*/ 190501 w 5210175"/>
                  <a:gd name="connsiteY133" fmla="*/ 419100 h 3829050"/>
                  <a:gd name="connsiteX134" fmla="*/ 133350 w 5210175"/>
                  <a:gd name="connsiteY134" fmla="*/ 352425 h 3829050"/>
                  <a:gd name="connsiteX135" fmla="*/ 66676 w 5210175"/>
                  <a:gd name="connsiteY135" fmla="*/ 304800 h 3829050"/>
                  <a:gd name="connsiteX136" fmla="*/ 0 w 5210175"/>
                  <a:gd name="connsiteY136" fmla="*/ 257175 h 3829050"/>
                  <a:gd name="connsiteX137" fmla="*/ 28575 w 5210175"/>
                  <a:gd name="connsiteY137" fmla="*/ 180975 h 3829050"/>
                  <a:gd name="connsiteX0" fmla="*/ 28575 w 5210175"/>
                  <a:gd name="connsiteY0" fmla="*/ 180975 h 3829050"/>
                  <a:gd name="connsiteX1" fmla="*/ 1514475 w 5210175"/>
                  <a:gd name="connsiteY1" fmla="*/ 28575 h 3829050"/>
                  <a:gd name="connsiteX2" fmla="*/ 1581150 w 5210175"/>
                  <a:gd name="connsiteY2" fmla="*/ 95250 h 3829050"/>
                  <a:gd name="connsiteX3" fmla="*/ 1581150 w 5210175"/>
                  <a:gd name="connsiteY3" fmla="*/ 161925 h 3829050"/>
                  <a:gd name="connsiteX4" fmla="*/ 1647825 w 5210175"/>
                  <a:gd name="connsiteY4" fmla="*/ 276225 h 3829050"/>
                  <a:gd name="connsiteX5" fmla="*/ 3286125 w 5210175"/>
                  <a:gd name="connsiteY5" fmla="*/ 180975 h 3829050"/>
                  <a:gd name="connsiteX6" fmla="*/ 3371850 w 5210175"/>
                  <a:gd name="connsiteY6" fmla="*/ 314325 h 3829050"/>
                  <a:gd name="connsiteX7" fmla="*/ 3533775 w 5210175"/>
                  <a:gd name="connsiteY7" fmla="*/ 314325 h 3829050"/>
                  <a:gd name="connsiteX8" fmla="*/ 3609975 w 5210175"/>
                  <a:gd name="connsiteY8" fmla="*/ 257175 h 3829050"/>
                  <a:gd name="connsiteX9" fmla="*/ 3600450 w 5210175"/>
                  <a:gd name="connsiteY9" fmla="*/ 114300 h 3829050"/>
                  <a:gd name="connsiteX10" fmla="*/ 3543300 w 5210175"/>
                  <a:gd name="connsiteY10" fmla="*/ 9525 h 3829050"/>
                  <a:gd name="connsiteX11" fmla="*/ 3543300 w 5210175"/>
                  <a:gd name="connsiteY11" fmla="*/ 9525 h 3829050"/>
                  <a:gd name="connsiteX12" fmla="*/ 3619500 w 5210175"/>
                  <a:gd name="connsiteY12" fmla="*/ 0 h 3829050"/>
                  <a:gd name="connsiteX13" fmla="*/ 3771900 w 5210175"/>
                  <a:gd name="connsiteY13" fmla="*/ 0 h 3829050"/>
                  <a:gd name="connsiteX14" fmla="*/ 3800475 w 5210175"/>
                  <a:gd name="connsiteY14" fmla="*/ 38100 h 3829050"/>
                  <a:gd name="connsiteX15" fmla="*/ 3971925 w 5210175"/>
                  <a:gd name="connsiteY15" fmla="*/ 552450 h 3829050"/>
                  <a:gd name="connsiteX16" fmla="*/ 4162425 w 5210175"/>
                  <a:gd name="connsiteY16" fmla="*/ 819150 h 3829050"/>
                  <a:gd name="connsiteX17" fmla="*/ 4371975 w 5210175"/>
                  <a:gd name="connsiteY17" fmla="*/ 1114425 h 3829050"/>
                  <a:gd name="connsiteX18" fmla="*/ 4391025 w 5210175"/>
                  <a:gd name="connsiteY18" fmla="*/ 1219200 h 3829050"/>
                  <a:gd name="connsiteX19" fmla="*/ 4495800 w 5210175"/>
                  <a:gd name="connsiteY19" fmla="*/ 1533525 h 3829050"/>
                  <a:gd name="connsiteX20" fmla="*/ 4781550 w 5210175"/>
                  <a:gd name="connsiteY20" fmla="*/ 1895475 h 3829050"/>
                  <a:gd name="connsiteX21" fmla="*/ 4933950 w 5210175"/>
                  <a:gd name="connsiteY21" fmla="*/ 2190750 h 3829050"/>
                  <a:gd name="connsiteX22" fmla="*/ 4905375 w 5210175"/>
                  <a:gd name="connsiteY22" fmla="*/ 2257425 h 3829050"/>
                  <a:gd name="connsiteX23" fmla="*/ 4991100 w 5210175"/>
                  <a:gd name="connsiteY23" fmla="*/ 2333625 h 3829050"/>
                  <a:gd name="connsiteX24" fmla="*/ 5019675 w 5210175"/>
                  <a:gd name="connsiteY24" fmla="*/ 2362200 h 3829050"/>
                  <a:gd name="connsiteX25" fmla="*/ 5162550 w 5210175"/>
                  <a:gd name="connsiteY25" fmla="*/ 2647950 h 3829050"/>
                  <a:gd name="connsiteX26" fmla="*/ 5181600 w 5210175"/>
                  <a:gd name="connsiteY26" fmla="*/ 2857500 h 3829050"/>
                  <a:gd name="connsiteX27" fmla="*/ 5172075 w 5210175"/>
                  <a:gd name="connsiteY27" fmla="*/ 3000375 h 3829050"/>
                  <a:gd name="connsiteX28" fmla="*/ 5210175 w 5210175"/>
                  <a:gd name="connsiteY28" fmla="*/ 3143250 h 3829050"/>
                  <a:gd name="connsiteX29" fmla="*/ 5172075 w 5210175"/>
                  <a:gd name="connsiteY29" fmla="*/ 3209925 h 3829050"/>
                  <a:gd name="connsiteX30" fmla="*/ 5143500 w 5210175"/>
                  <a:gd name="connsiteY30" fmla="*/ 3324225 h 3829050"/>
                  <a:gd name="connsiteX31" fmla="*/ 5114925 w 5210175"/>
                  <a:gd name="connsiteY31" fmla="*/ 3457575 h 3829050"/>
                  <a:gd name="connsiteX32" fmla="*/ 5124450 w 5210175"/>
                  <a:gd name="connsiteY32" fmla="*/ 3543300 h 3829050"/>
                  <a:gd name="connsiteX33" fmla="*/ 5143500 w 5210175"/>
                  <a:gd name="connsiteY33" fmla="*/ 3590925 h 3829050"/>
                  <a:gd name="connsiteX34" fmla="*/ 5048250 w 5210175"/>
                  <a:gd name="connsiteY34" fmla="*/ 3657600 h 3829050"/>
                  <a:gd name="connsiteX35" fmla="*/ 5019675 w 5210175"/>
                  <a:gd name="connsiteY35" fmla="*/ 3705225 h 3829050"/>
                  <a:gd name="connsiteX36" fmla="*/ 4914900 w 5210175"/>
                  <a:gd name="connsiteY36" fmla="*/ 3733800 h 3829050"/>
                  <a:gd name="connsiteX37" fmla="*/ 4857750 w 5210175"/>
                  <a:gd name="connsiteY37" fmla="*/ 3771900 h 3829050"/>
                  <a:gd name="connsiteX38" fmla="*/ 4733925 w 5210175"/>
                  <a:gd name="connsiteY38" fmla="*/ 3829050 h 3829050"/>
                  <a:gd name="connsiteX39" fmla="*/ 4657725 w 5210175"/>
                  <a:gd name="connsiteY39" fmla="*/ 3762375 h 3829050"/>
                  <a:gd name="connsiteX40" fmla="*/ 4781550 w 5210175"/>
                  <a:gd name="connsiteY40" fmla="*/ 3781425 h 3829050"/>
                  <a:gd name="connsiteX41" fmla="*/ 4829175 w 5210175"/>
                  <a:gd name="connsiteY41" fmla="*/ 3724275 h 3829050"/>
                  <a:gd name="connsiteX42" fmla="*/ 4762500 w 5210175"/>
                  <a:gd name="connsiteY42" fmla="*/ 3657600 h 3829050"/>
                  <a:gd name="connsiteX43" fmla="*/ 4762500 w 5210175"/>
                  <a:gd name="connsiteY43" fmla="*/ 3657600 h 3829050"/>
                  <a:gd name="connsiteX44" fmla="*/ 4600575 w 5210175"/>
                  <a:gd name="connsiteY44" fmla="*/ 3600450 h 3829050"/>
                  <a:gd name="connsiteX45" fmla="*/ 4657725 w 5210175"/>
                  <a:gd name="connsiteY45" fmla="*/ 3552825 h 3829050"/>
                  <a:gd name="connsiteX46" fmla="*/ 4714875 w 5210175"/>
                  <a:gd name="connsiteY46" fmla="*/ 3571875 h 3829050"/>
                  <a:gd name="connsiteX47" fmla="*/ 4714875 w 5210175"/>
                  <a:gd name="connsiteY47" fmla="*/ 3505200 h 3829050"/>
                  <a:gd name="connsiteX48" fmla="*/ 4638675 w 5210175"/>
                  <a:gd name="connsiteY48" fmla="*/ 3476625 h 3829050"/>
                  <a:gd name="connsiteX49" fmla="*/ 4572000 w 5210175"/>
                  <a:gd name="connsiteY49" fmla="*/ 3533775 h 3829050"/>
                  <a:gd name="connsiteX50" fmla="*/ 4486275 w 5210175"/>
                  <a:gd name="connsiteY50" fmla="*/ 3476625 h 3829050"/>
                  <a:gd name="connsiteX51" fmla="*/ 4562475 w 5210175"/>
                  <a:gd name="connsiteY51" fmla="*/ 3467100 h 3829050"/>
                  <a:gd name="connsiteX52" fmla="*/ 4572000 w 5210175"/>
                  <a:gd name="connsiteY52" fmla="*/ 3409950 h 3829050"/>
                  <a:gd name="connsiteX53" fmla="*/ 4505325 w 5210175"/>
                  <a:gd name="connsiteY53" fmla="*/ 3352800 h 3829050"/>
                  <a:gd name="connsiteX54" fmla="*/ 4410075 w 5210175"/>
                  <a:gd name="connsiteY54" fmla="*/ 3324225 h 3829050"/>
                  <a:gd name="connsiteX55" fmla="*/ 4333875 w 5210175"/>
                  <a:gd name="connsiteY55" fmla="*/ 3314700 h 3829050"/>
                  <a:gd name="connsiteX56" fmla="*/ 4238625 w 5210175"/>
                  <a:gd name="connsiteY56" fmla="*/ 3286125 h 3829050"/>
                  <a:gd name="connsiteX57" fmla="*/ 4143375 w 5210175"/>
                  <a:gd name="connsiteY57" fmla="*/ 3219450 h 3829050"/>
                  <a:gd name="connsiteX58" fmla="*/ 4076700 w 5210175"/>
                  <a:gd name="connsiteY58" fmla="*/ 3114675 h 3829050"/>
                  <a:gd name="connsiteX59" fmla="*/ 4076700 w 5210175"/>
                  <a:gd name="connsiteY59" fmla="*/ 3000375 h 3829050"/>
                  <a:gd name="connsiteX60" fmla="*/ 4076700 w 5210175"/>
                  <a:gd name="connsiteY60" fmla="*/ 2971800 h 3829050"/>
                  <a:gd name="connsiteX61" fmla="*/ 3990975 w 5210175"/>
                  <a:gd name="connsiteY61" fmla="*/ 2962275 h 3829050"/>
                  <a:gd name="connsiteX62" fmla="*/ 3962400 w 5210175"/>
                  <a:gd name="connsiteY62" fmla="*/ 2943225 h 3829050"/>
                  <a:gd name="connsiteX63" fmla="*/ 4038600 w 5210175"/>
                  <a:gd name="connsiteY63" fmla="*/ 2876550 h 3829050"/>
                  <a:gd name="connsiteX64" fmla="*/ 4114800 w 5210175"/>
                  <a:gd name="connsiteY64" fmla="*/ 2800350 h 3829050"/>
                  <a:gd name="connsiteX65" fmla="*/ 4057650 w 5210175"/>
                  <a:gd name="connsiteY65" fmla="*/ 2781300 h 3829050"/>
                  <a:gd name="connsiteX66" fmla="*/ 3962400 w 5210175"/>
                  <a:gd name="connsiteY66" fmla="*/ 2809875 h 3829050"/>
                  <a:gd name="connsiteX67" fmla="*/ 3962400 w 5210175"/>
                  <a:gd name="connsiteY67" fmla="*/ 2886075 h 3829050"/>
                  <a:gd name="connsiteX68" fmla="*/ 3933825 w 5210175"/>
                  <a:gd name="connsiteY68" fmla="*/ 2914650 h 3829050"/>
                  <a:gd name="connsiteX69" fmla="*/ 3876675 w 5210175"/>
                  <a:gd name="connsiteY69" fmla="*/ 2847975 h 3829050"/>
                  <a:gd name="connsiteX70" fmla="*/ 3876675 w 5210175"/>
                  <a:gd name="connsiteY70" fmla="*/ 2733675 h 3829050"/>
                  <a:gd name="connsiteX71" fmla="*/ 3876675 w 5210175"/>
                  <a:gd name="connsiteY71" fmla="*/ 2695575 h 3829050"/>
                  <a:gd name="connsiteX72" fmla="*/ 3933825 w 5210175"/>
                  <a:gd name="connsiteY72" fmla="*/ 2657475 h 3829050"/>
                  <a:gd name="connsiteX73" fmla="*/ 3933825 w 5210175"/>
                  <a:gd name="connsiteY73" fmla="*/ 2590800 h 3829050"/>
                  <a:gd name="connsiteX74" fmla="*/ 3895725 w 5210175"/>
                  <a:gd name="connsiteY74" fmla="*/ 2571750 h 3829050"/>
                  <a:gd name="connsiteX75" fmla="*/ 3838575 w 5210175"/>
                  <a:gd name="connsiteY75" fmla="*/ 2619375 h 3829050"/>
                  <a:gd name="connsiteX76" fmla="*/ 3781425 w 5210175"/>
                  <a:gd name="connsiteY76" fmla="*/ 2619375 h 3829050"/>
                  <a:gd name="connsiteX77" fmla="*/ 3714750 w 5210175"/>
                  <a:gd name="connsiteY77" fmla="*/ 2571750 h 3829050"/>
                  <a:gd name="connsiteX78" fmla="*/ 3676650 w 5210175"/>
                  <a:gd name="connsiteY78" fmla="*/ 2600325 h 3829050"/>
                  <a:gd name="connsiteX79" fmla="*/ 3733800 w 5210175"/>
                  <a:gd name="connsiteY79" fmla="*/ 2667000 h 3829050"/>
                  <a:gd name="connsiteX80" fmla="*/ 3781425 w 5210175"/>
                  <a:gd name="connsiteY80" fmla="*/ 2724150 h 3829050"/>
                  <a:gd name="connsiteX81" fmla="*/ 3781425 w 5210175"/>
                  <a:gd name="connsiteY81" fmla="*/ 2724150 h 3829050"/>
                  <a:gd name="connsiteX82" fmla="*/ 3676650 w 5210175"/>
                  <a:gd name="connsiteY82" fmla="*/ 2705100 h 3829050"/>
                  <a:gd name="connsiteX83" fmla="*/ 3590925 w 5210175"/>
                  <a:gd name="connsiteY83" fmla="*/ 2628900 h 3829050"/>
                  <a:gd name="connsiteX84" fmla="*/ 3552825 w 5210175"/>
                  <a:gd name="connsiteY84" fmla="*/ 2524125 h 3829050"/>
                  <a:gd name="connsiteX85" fmla="*/ 3533775 w 5210175"/>
                  <a:gd name="connsiteY85" fmla="*/ 2447925 h 3829050"/>
                  <a:gd name="connsiteX86" fmla="*/ 3505200 w 5210175"/>
                  <a:gd name="connsiteY86" fmla="*/ 2381250 h 3829050"/>
                  <a:gd name="connsiteX87" fmla="*/ 3457575 w 5210175"/>
                  <a:gd name="connsiteY87" fmla="*/ 2352675 h 3829050"/>
                  <a:gd name="connsiteX88" fmla="*/ 3457575 w 5210175"/>
                  <a:gd name="connsiteY88" fmla="*/ 2352675 h 3829050"/>
                  <a:gd name="connsiteX89" fmla="*/ 3543300 w 5210175"/>
                  <a:gd name="connsiteY89" fmla="*/ 2324100 h 3829050"/>
                  <a:gd name="connsiteX90" fmla="*/ 3609975 w 5210175"/>
                  <a:gd name="connsiteY90" fmla="*/ 2295525 h 3829050"/>
                  <a:gd name="connsiteX91" fmla="*/ 3581400 w 5210175"/>
                  <a:gd name="connsiteY91" fmla="*/ 2257425 h 3829050"/>
                  <a:gd name="connsiteX92" fmla="*/ 3495675 w 5210175"/>
                  <a:gd name="connsiteY92" fmla="*/ 2247900 h 3829050"/>
                  <a:gd name="connsiteX93" fmla="*/ 3467100 w 5210175"/>
                  <a:gd name="connsiteY93" fmla="*/ 2200275 h 3829050"/>
                  <a:gd name="connsiteX94" fmla="*/ 3552825 w 5210175"/>
                  <a:gd name="connsiteY94" fmla="*/ 2152650 h 3829050"/>
                  <a:gd name="connsiteX95" fmla="*/ 3590925 w 5210175"/>
                  <a:gd name="connsiteY95" fmla="*/ 2095500 h 3829050"/>
                  <a:gd name="connsiteX96" fmla="*/ 3590925 w 5210175"/>
                  <a:gd name="connsiteY96" fmla="*/ 2019300 h 3829050"/>
                  <a:gd name="connsiteX97" fmla="*/ 3562350 w 5210175"/>
                  <a:gd name="connsiteY97" fmla="*/ 1952625 h 3829050"/>
                  <a:gd name="connsiteX98" fmla="*/ 3524250 w 5210175"/>
                  <a:gd name="connsiteY98" fmla="*/ 1905000 h 3829050"/>
                  <a:gd name="connsiteX99" fmla="*/ 3476625 w 5210175"/>
                  <a:gd name="connsiteY99" fmla="*/ 1952625 h 3829050"/>
                  <a:gd name="connsiteX100" fmla="*/ 3371850 w 5210175"/>
                  <a:gd name="connsiteY100" fmla="*/ 1905000 h 3829050"/>
                  <a:gd name="connsiteX101" fmla="*/ 3314700 w 5210175"/>
                  <a:gd name="connsiteY101" fmla="*/ 1905000 h 3829050"/>
                  <a:gd name="connsiteX102" fmla="*/ 3305175 w 5210175"/>
                  <a:gd name="connsiteY102" fmla="*/ 1981200 h 3829050"/>
                  <a:gd name="connsiteX103" fmla="*/ 3352800 w 5210175"/>
                  <a:gd name="connsiteY103" fmla="*/ 2019300 h 3829050"/>
                  <a:gd name="connsiteX104" fmla="*/ 3371850 w 5210175"/>
                  <a:gd name="connsiteY104" fmla="*/ 2095500 h 3829050"/>
                  <a:gd name="connsiteX105" fmla="*/ 3371850 w 5210175"/>
                  <a:gd name="connsiteY105" fmla="*/ 2152650 h 3829050"/>
                  <a:gd name="connsiteX106" fmla="*/ 3295650 w 5210175"/>
                  <a:gd name="connsiteY106" fmla="*/ 2085975 h 3829050"/>
                  <a:gd name="connsiteX107" fmla="*/ 3267075 w 5210175"/>
                  <a:gd name="connsiteY107" fmla="*/ 2019300 h 3829050"/>
                  <a:gd name="connsiteX108" fmla="*/ 3276600 w 5210175"/>
                  <a:gd name="connsiteY108" fmla="*/ 1895475 h 3829050"/>
                  <a:gd name="connsiteX109" fmla="*/ 3295650 w 5210175"/>
                  <a:gd name="connsiteY109" fmla="*/ 1819275 h 3829050"/>
                  <a:gd name="connsiteX110" fmla="*/ 3295650 w 5210175"/>
                  <a:gd name="connsiteY110" fmla="*/ 1819275 h 3829050"/>
                  <a:gd name="connsiteX111" fmla="*/ 3343275 w 5210175"/>
                  <a:gd name="connsiteY111" fmla="*/ 1743075 h 3829050"/>
                  <a:gd name="connsiteX112" fmla="*/ 3324225 w 5210175"/>
                  <a:gd name="connsiteY112" fmla="*/ 1619250 h 3829050"/>
                  <a:gd name="connsiteX113" fmla="*/ 3324225 w 5210175"/>
                  <a:gd name="connsiteY113" fmla="*/ 1457325 h 3829050"/>
                  <a:gd name="connsiteX114" fmla="*/ 3324225 w 5210175"/>
                  <a:gd name="connsiteY114" fmla="*/ 1400175 h 3829050"/>
                  <a:gd name="connsiteX115" fmla="*/ 3295650 w 5210175"/>
                  <a:gd name="connsiteY115" fmla="*/ 1371600 h 3829050"/>
                  <a:gd name="connsiteX116" fmla="*/ 3314700 w 5210175"/>
                  <a:gd name="connsiteY116" fmla="*/ 1314450 h 3829050"/>
                  <a:gd name="connsiteX117" fmla="*/ 3286125 w 5210175"/>
                  <a:gd name="connsiteY117" fmla="*/ 1266825 h 3829050"/>
                  <a:gd name="connsiteX118" fmla="*/ 3257550 w 5210175"/>
                  <a:gd name="connsiteY118" fmla="*/ 1247775 h 3829050"/>
                  <a:gd name="connsiteX119" fmla="*/ 2019301 w 5210175"/>
                  <a:gd name="connsiteY119" fmla="*/ 752475 h 3829050"/>
                  <a:gd name="connsiteX120" fmla="*/ 1571626 w 5210175"/>
                  <a:gd name="connsiteY120" fmla="*/ 933450 h 3829050"/>
                  <a:gd name="connsiteX121" fmla="*/ 1447801 w 5210175"/>
                  <a:gd name="connsiteY121" fmla="*/ 762000 h 3829050"/>
                  <a:gd name="connsiteX122" fmla="*/ 1457326 w 5210175"/>
                  <a:gd name="connsiteY122" fmla="*/ 552450 h 3829050"/>
                  <a:gd name="connsiteX123" fmla="*/ 1123951 w 5210175"/>
                  <a:gd name="connsiteY123" fmla="*/ 581025 h 3829050"/>
                  <a:gd name="connsiteX124" fmla="*/ 1066800 w 5210175"/>
                  <a:gd name="connsiteY124" fmla="*/ 542925 h 3829050"/>
                  <a:gd name="connsiteX125" fmla="*/ 981076 w 5210175"/>
                  <a:gd name="connsiteY125" fmla="*/ 504825 h 3829050"/>
                  <a:gd name="connsiteX126" fmla="*/ 838201 w 5210175"/>
                  <a:gd name="connsiteY126" fmla="*/ 428625 h 3829050"/>
                  <a:gd name="connsiteX127" fmla="*/ 676276 w 5210175"/>
                  <a:gd name="connsiteY127" fmla="*/ 485775 h 3829050"/>
                  <a:gd name="connsiteX128" fmla="*/ 542926 w 5210175"/>
                  <a:gd name="connsiteY128" fmla="*/ 495300 h 3829050"/>
                  <a:gd name="connsiteX129" fmla="*/ 400051 w 5210175"/>
                  <a:gd name="connsiteY129" fmla="*/ 361950 h 3829050"/>
                  <a:gd name="connsiteX130" fmla="*/ 333376 w 5210175"/>
                  <a:gd name="connsiteY130" fmla="*/ 447675 h 3829050"/>
                  <a:gd name="connsiteX131" fmla="*/ 209551 w 5210175"/>
                  <a:gd name="connsiteY131" fmla="*/ 647700 h 3829050"/>
                  <a:gd name="connsiteX132" fmla="*/ 190501 w 5210175"/>
                  <a:gd name="connsiteY132" fmla="*/ 552450 h 3829050"/>
                  <a:gd name="connsiteX133" fmla="*/ 123826 w 5210175"/>
                  <a:gd name="connsiteY133" fmla="*/ 514350 h 3829050"/>
                  <a:gd name="connsiteX134" fmla="*/ 190501 w 5210175"/>
                  <a:gd name="connsiteY134" fmla="*/ 419100 h 3829050"/>
                  <a:gd name="connsiteX135" fmla="*/ 133350 w 5210175"/>
                  <a:gd name="connsiteY135" fmla="*/ 352425 h 3829050"/>
                  <a:gd name="connsiteX136" fmla="*/ 66676 w 5210175"/>
                  <a:gd name="connsiteY136" fmla="*/ 304800 h 3829050"/>
                  <a:gd name="connsiteX137" fmla="*/ 0 w 5210175"/>
                  <a:gd name="connsiteY137" fmla="*/ 257175 h 3829050"/>
                  <a:gd name="connsiteX138" fmla="*/ 28575 w 5210175"/>
                  <a:gd name="connsiteY138" fmla="*/ 180975 h 3829050"/>
                  <a:gd name="connsiteX0" fmla="*/ 28575 w 5210175"/>
                  <a:gd name="connsiteY0" fmla="*/ 180975 h 3829050"/>
                  <a:gd name="connsiteX1" fmla="*/ 1514475 w 5210175"/>
                  <a:gd name="connsiteY1" fmla="*/ 28575 h 3829050"/>
                  <a:gd name="connsiteX2" fmla="*/ 1581150 w 5210175"/>
                  <a:gd name="connsiteY2" fmla="*/ 95250 h 3829050"/>
                  <a:gd name="connsiteX3" fmla="*/ 1581150 w 5210175"/>
                  <a:gd name="connsiteY3" fmla="*/ 161925 h 3829050"/>
                  <a:gd name="connsiteX4" fmla="*/ 1647825 w 5210175"/>
                  <a:gd name="connsiteY4" fmla="*/ 276225 h 3829050"/>
                  <a:gd name="connsiteX5" fmla="*/ 3286125 w 5210175"/>
                  <a:gd name="connsiteY5" fmla="*/ 180975 h 3829050"/>
                  <a:gd name="connsiteX6" fmla="*/ 3371850 w 5210175"/>
                  <a:gd name="connsiteY6" fmla="*/ 314325 h 3829050"/>
                  <a:gd name="connsiteX7" fmla="*/ 3533775 w 5210175"/>
                  <a:gd name="connsiteY7" fmla="*/ 314325 h 3829050"/>
                  <a:gd name="connsiteX8" fmla="*/ 3609975 w 5210175"/>
                  <a:gd name="connsiteY8" fmla="*/ 257175 h 3829050"/>
                  <a:gd name="connsiteX9" fmla="*/ 3600450 w 5210175"/>
                  <a:gd name="connsiteY9" fmla="*/ 114300 h 3829050"/>
                  <a:gd name="connsiteX10" fmla="*/ 3543300 w 5210175"/>
                  <a:gd name="connsiteY10" fmla="*/ 9525 h 3829050"/>
                  <a:gd name="connsiteX11" fmla="*/ 3543300 w 5210175"/>
                  <a:gd name="connsiteY11" fmla="*/ 9525 h 3829050"/>
                  <a:gd name="connsiteX12" fmla="*/ 3619500 w 5210175"/>
                  <a:gd name="connsiteY12" fmla="*/ 0 h 3829050"/>
                  <a:gd name="connsiteX13" fmla="*/ 3771900 w 5210175"/>
                  <a:gd name="connsiteY13" fmla="*/ 0 h 3829050"/>
                  <a:gd name="connsiteX14" fmla="*/ 3800475 w 5210175"/>
                  <a:gd name="connsiteY14" fmla="*/ 38100 h 3829050"/>
                  <a:gd name="connsiteX15" fmla="*/ 3971925 w 5210175"/>
                  <a:gd name="connsiteY15" fmla="*/ 552450 h 3829050"/>
                  <a:gd name="connsiteX16" fmla="*/ 4162425 w 5210175"/>
                  <a:gd name="connsiteY16" fmla="*/ 819150 h 3829050"/>
                  <a:gd name="connsiteX17" fmla="*/ 4371975 w 5210175"/>
                  <a:gd name="connsiteY17" fmla="*/ 1114425 h 3829050"/>
                  <a:gd name="connsiteX18" fmla="*/ 4391025 w 5210175"/>
                  <a:gd name="connsiteY18" fmla="*/ 1219200 h 3829050"/>
                  <a:gd name="connsiteX19" fmla="*/ 4495800 w 5210175"/>
                  <a:gd name="connsiteY19" fmla="*/ 1533525 h 3829050"/>
                  <a:gd name="connsiteX20" fmla="*/ 4781550 w 5210175"/>
                  <a:gd name="connsiteY20" fmla="*/ 1895475 h 3829050"/>
                  <a:gd name="connsiteX21" fmla="*/ 4933950 w 5210175"/>
                  <a:gd name="connsiteY21" fmla="*/ 2190750 h 3829050"/>
                  <a:gd name="connsiteX22" fmla="*/ 4905375 w 5210175"/>
                  <a:gd name="connsiteY22" fmla="*/ 2257425 h 3829050"/>
                  <a:gd name="connsiteX23" fmla="*/ 4991100 w 5210175"/>
                  <a:gd name="connsiteY23" fmla="*/ 2333625 h 3829050"/>
                  <a:gd name="connsiteX24" fmla="*/ 5019675 w 5210175"/>
                  <a:gd name="connsiteY24" fmla="*/ 2362200 h 3829050"/>
                  <a:gd name="connsiteX25" fmla="*/ 5162550 w 5210175"/>
                  <a:gd name="connsiteY25" fmla="*/ 2647950 h 3829050"/>
                  <a:gd name="connsiteX26" fmla="*/ 5181600 w 5210175"/>
                  <a:gd name="connsiteY26" fmla="*/ 2857500 h 3829050"/>
                  <a:gd name="connsiteX27" fmla="*/ 5172075 w 5210175"/>
                  <a:gd name="connsiteY27" fmla="*/ 3000375 h 3829050"/>
                  <a:gd name="connsiteX28" fmla="*/ 5210175 w 5210175"/>
                  <a:gd name="connsiteY28" fmla="*/ 3143250 h 3829050"/>
                  <a:gd name="connsiteX29" fmla="*/ 5172075 w 5210175"/>
                  <a:gd name="connsiteY29" fmla="*/ 3209925 h 3829050"/>
                  <a:gd name="connsiteX30" fmla="*/ 5143500 w 5210175"/>
                  <a:gd name="connsiteY30" fmla="*/ 3324225 h 3829050"/>
                  <a:gd name="connsiteX31" fmla="*/ 5114925 w 5210175"/>
                  <a:gd name="connsiteY31" fmla="*/ 3457575 h 3829050"/>
                  <a:gd name="connsiteX32" fmla="*/ 5124450 w 5210175"/>
                  <a:gd name="connsiteY32" fmla="*/ 3543300 h 3829050"/>
                  <a:gd name="connsiteX33" fmla="*/ 5143500 w 5210175"/>
                  <a:gd name="connsiteY33" fmla="*/ 3590925 h 3829050"/>
                  <a:gd name="connsiteX34" fmla="*/ 5048250 w 5210175"/>
                  <a:gd name="connsiteY34" fmla="*/ 3657600 h 3829050"/>
                  <a:gd name="connsiteX35" fmla="*/ 5019675 w 5210175"/>
                  <a:gd name="connsiteY35" fmla="*/ 3705225 h 3829050"/>
                  <a:gd name="connsiteX36" fmla="*/ 4914900 w 5210175"/>
                  <a:gd name="connsiteY36" fmla="*/ 3733800 h 3829050"/>
                  <a:gd name="connsiteX37" fmla="*/ 4857750 w 5210175"/>
                  <a:gd name="connsiteY37" fmla="*/ 3771900 h 3829050"/>
                  <a:gd name="connsiteX38" fmla="*/ 4733925 w 5210175"/>
                  <a:gd name="connsiteY38" fmla="*/ 3829050 h 3829050"/>
                  <a:gd name="connsiteX39" fmla="*/ 4657725 w 5210175"/>
                  <a:gd name="connsiteY39" fmla="*/ 3762375 h 3829050"/>
                  <a:gd name="connsiteX40" fmla="*/ 4781550 w 5210175"/>
                  <a:gd name="connsiteY40" fmla="*/ 3781425 h 3829050"/>
                  <a:gd name="connsiteX41" fmla="*/ 4829175 w 5210175"/>
                  <a:gd name="connsiteY41" fmla="*/ 3724275 h 3829050"/>
                  <a:gd name="connsiteX42" fmla="*/ 4762500 w 5210175"/>
                  <a:gd name="connsiteY42" fmla="*/ 3657600 h 3829050"/>
                  <a:gd name="connsiteX43" fmla="*/ 4762500 w 5210175"/>
                  <a:gd name="connsiteY43" fmla="*/ 3657600 h 3829050"/>
                  <a:gd name="connsiteX44" fmla="*/ 4600575 w 5210175"/>
                  <a:gd name="connsiteY44" fmla="*/ 3600450 h 3829050"/>
                  <a:gd name="connsiteX45" fmla="*/ 4657725 w 5210175"/>
                  <a:gd name="connsiteY45" fmla="*/ 3552825 h 3829050"/>
                  <a:gd name="connsiteX46" fmla="*/ 4714875 w 5210175"/>
                  <a:gd name="connsiteY46" fmla="*/ 3571875 h 3829050"/>
                  <a:gd name="connsiteX47" fmla="*/ 4714875 w 5210175"/>
                  <a:gd name="connsiteY47" fmla="*/ 3505200 h 3829050"/>
                  <a:gd name="connsiteX48" fmla="*/ 4638675 w 5210175"/>
                  <a:gd name="connsiteY48" fmla="*/ 3476625 h 3829050"/>
                  <a:gd name="connsiteX49" fmla="*/ 4572000 w 5210175"/>
                  <a:gd name="connsiteY49" fmla="*/ 3533775 h 3829050"/>
                  <a:gd name="connsiteX50" fmla="*/ 4486275 w 5210175"/>
                  <a:gd name="connsiteY50" fmla="*/ 3476625 h 3829050"/>
                  <a:gd name="connsiteX51" fmla="*/ 4562475 w 5210175"/>
                  <a:gd name="connsiteY51" fmla="*/ 3467100 h 3829050"/>
                  <a:gd name="connsiteX52" fmla="*/ 4572000 w 5210175"/>
                  <a:gd name="connsiteY52" fmla="*/ 3409950 h 3829050"/>
                  <a:gd name="connsiteX53" fmla="*/ 4505325 w 5210175"/>
                  <a:gd name="connsiteY53" fmla="*/ 3352800 h 3829050"/>
                  <a:gd name="connsiteX54" fmla="*/ 4410075 w 5210175"/>
                  <a:gd name="connsiteY54" fmla="*/ 3324225 h 3829050"/>
                  <a:gd name="connsiteX55" fmla="*/ 4333875 w 5210175"/>
                  <a:gd name="connsiteY55" fmla="*/ 3314700 h 3829050"/>
                  <a:gd name="connsiteX56" fmla="*/ 4238625 w 5210175"/>
                  <a:gd name="connsiteY56" fmla="*/ 3286125 h 3829050"/>
                  <a:gd name="connsiteX57" fmla="*/ 4143375 w 5210175"/>
                  <a:gd name="connsiteY57" fmla="*/ 3219450 h 3829050"/>
                  <a:gd name="connsiteX58" fmla="*/ 4076700 w 5210175"/>
                  <a:gd name="connsiteY58" fmla="*/ 3114675 h 3829050"/>
                  <a:gd name="connsiteX59" fmla="*/ 4076700 w 5210175"/>
                  <a:gd name="connsiteY59" fmla="*/ 3000375 h 3829050"/>
                  <a:gd name="connsiteX60" fmla="*/ 4076700 w 5210175"/>
                  <a:gd name="connsiteY60" fmla="*/ 2971800 h 3829050"/>
                  <a:gd name="connsiteX61" fmla="*/ 3990975 w 5210175"/>
                  <a:gd name="connsiteY61" fmla="*/ 2962275 h 3829050"/>
                  <a:gd name="connsiteX62" fmla="*/ 3962400 w 5210175"/>
                  <a:gd name="connsiteY62" fmla="*/ 2943225 h 3829050"/>
                  <a:gd name="connsiteX63" fmla="*/ 4038600 w 5210175"/>
                  <a:gd name="connsiteY63" fmla="*/ 2876550 h 3829050"/>
                  <a:gd name="connsiteX64" fmla="*/ 4114800 w 5210175"/>
                  <a:gd name="connsiteY64" fmla="*/ 2800350 h 3829050"/>
                  <a:gd name="connsiteX65" fmla="*/ 4057650 w 5210175"/>
                  <a:gd name="connsiteY65" fmla="*/ 2781300 h 3829050"/>
                  <a:gd name="connsiteX66" fmla="*/ 3962400 w 5210175"/>
                  <a:gd name="connsiteY66" fmla="*/ 2809875 h 3829050"/>
                  <a:gd name="connsiteX67" fmla="*/ 3962400 w 5210175"/>
                  <a:gd name="connsiteY67" fmla="*/ 2886075 h 3829050"/>
                  <a:gd name="connsiteX68" fmla="*/ 3933825 w 5210175"/>
                  <a:gd name="connsiteY68" fmla="*/ 2914650 h 3829050"/>
                  <a:gd name="connsiteX69" fmla="*/ 3876675 w 5210175"/>
                  <a:gd name="connsiteY69" fmla="*/ 2847975 h 3829050"/>
                  <a:gd name="connsiteX70" fmla="*/ 3876675 w 5210175"/>
                  <a:gd name="connsiteY70" fmla="*/ 2733675 h 3829050"/>
                  <a:gd name="connsiteX71" fmla="*/ 3876675 w 5210175"/>
                  <a:gd name="connsiteY71" fmla="*/ 2695575 h 3829050"/>
                  <a:gd name="connsiteX72" fmla="*/ 3933825 w 5210175"/>
                  <a:gd name="connsiteY72" fmla="*/ 2657475 h 3829050"/>
                  <a:gd name="connsiteX73" fmla="*/ 3933825 w 5210175"/>
                  <a:gd name="connsiteY73" fmla="*/ 2590800 h 3829050"/>
                  <a:gd name="connsiteX74" fmla="*/ 3895725 w 5210175"/>
                  <a:gd name="connsiteY74" fmla="*/ 2571750 h 3829050"/>
                  <a:gd name="connsiteX75" fmla="*/ 3838575 w 5210175"/>
                  <a:gd name="connsiteY75" fmla="*/ 2619375 h 3829050"/>
                  <a:gd name="connsiteX76" fmla="*/ 3781425 w 5210175"/>
                  <a:gd name="connsiteY76" fmla="*/ 2619375 h 3829050"/>
                  <a:gd name="connsiteX77" fmla="*/ 3714750 w 5210175"/>
                  <a:gd name="connsiteY77" fmla="*/ 2571750 h 3829050"/>
                  <a:gd name="connsiteX78" fmla="*/ 3676650 w 5210175"/>
                  <a:gd name="connsiteY78" fmla="*/ 2600325 h 3829050"/>
                  <a:gd name="connsiteX79" fmla="*/ 3733800 w 5210175"/>
                  <a:gd name="connsiteY79" fmla="*/ 2667000 h 3829050"/>
                  <a:gd name="connsiteX80" fmla="*/ 3781425 w 5210175"/>
                  <a:gd name="connsiteY80" fmla="*/ 2724150 h 3829050"/>
                  <a:gd name="connsiteX81" fmla="*/ 3781425 w 5210175"/>
                  <a:gd name="connsiteY81" fmla="*/ 2724150 h 3829050"/>
                  <a:gd name="connsiteX82" fmla="*/ 3676650 w 5210175"/>
                  <a:gd name="connsiteY82" fmla="*/ 2705100 h 3829050"/>
                  <a:gd name="connsiteX83" fmla="*/ 3590925 w 5210175"/>
                  <a:gd name="connsiteY83" fmla="*/ 2628900 h 3829050"/>
                  <a:gd name="connsiteX84" fmla="*/ 3552825 w 5210175"/>
                  <a:gd name="connsiteY84" fmla="*/ 2524125 h 3829050"/>
                  <a:gd name="connsiteX85" fmla="*/ 3533775 w 5210175"/>
                  <a:gd name="connsiteY85" fmla="*/ 2447925 h 3829050"/>
                  <a:gd name="connsiteX86" fmla="*/ 3505200 w 5210175"/>
                  <a:gd name="connsiteY86" fmla="*/ 2381250 h 3829050"/>
                  <a:gd name="connsiteX87" fmla="*/ 3457575 w 5210175"/>
                  <a:gd name="connsiteY87" fmla="*/ 2352675 h 3829050"/>
                  <a:gd name="connsiteX88" fmla="*/ 3457575 w 5210175"/>
                  <a:gd name="connsiteY88" fmla="*/ 2352675 h 3829050"/>
                  <a:gd name="connsiteX89" fmla="*/ 3543300 w 5210175"/>
                  <a:gd name="connsiteY89" fmla="*/ 2324100 h 3829050"/>
                  <a:gd name="connsiteX90" fmla="*/ 3609975 w 5210175"/>
                  <a:gd name="connsiteY90" fmla="*/ 2295525 h 3829050"/>
                  <a:gd name="connsiteX91" fmla="*/ 3581400 w 5210175"/>
                  <a:gd name="connsiteY91" fmla="*/ 2257425 h 3829050"/>
                  <a:gd name="connsiteX92" fmla="*/ 3495675 w 5210175"/>
                  <a:gd name="connsiteY92" fmla="*/ 2247900 h 3829050"/>
                  <a:gd name="connsiteX93" fmla="*/ 3467100 w 5210175"/>
                  <a:gd name="connsiteY93" fmla="*/ 2200275 h 3829050"/>
                  <a:gd name="connsiteX94" fmla="*/ 3552825 w 5210175"/>
                  <a:gd name="connsiteY94" fmla="*/ 2152650 h 3829050"/>
                  <a:gd name="connsiteX95" fmla="*/ 3590925 w 5210175"/>
                  <a:gd name="connsiteY95" fmla="*/ 2095500 h 3829050"/>
                  <a:gd name="connsiteX96" fmla="*/ 3590925 w 5210175"/>
                  <a:gd name="connsiteY96" fmla="*/ 2019300 h 3829050"/>
                  <a:gd name="connsiteX97" fmla="*/ 3562350 w 5210175"/>
                  <a:gd name="connsiteY97" fmla="*/ 1952625 h 3829050"/>
                  <a:gd name="connsiteX98" fmla="*/ 3524250 w 5210175"/>
                  <a:gd name="connsiteY98" fmla="*/ 1905000 h 3829050"/>
                  <a:gd name="connsiteX99" fmla="*/ 3476625 w 5210175"/>
                  <a:gd name="connsiteY99" fmla="*/ 1952625 h 3829050"/>
                  <a:gd name="connsiteX100" fmla="*/ 3371850 w 5210175"/>
                  <a:gd name="connsiteY100" fmla="*/ 1905000 h 3829050"/>
                  <a:gd name="connsiteX101" fmla="*/ 3314700 w 5210175"/>
                  <a:gd name="connsiteY101" fmla="*/ 1905000 h 3829050"/>
                  <a:gd name="connsiteX102" fmla="*/ 3305175 w 5210175"/>
                  <a:gd name="connsiteY102" fmla="*/ 1981200 h 3829050"/>
                  <a:gd name="connsiteX103" fmla="*/ 3352800 w 5210175"/>
                  <a:gd name="connsiteY103" fmla="*/ 2019300 h 3829050"/>
                  <a:gd name="connsiteX104" fmla="*/ 3371850 w 5210175"/>
                  <a:gd name="connsiteY104" fmla="*/ 2095500 h 3829050"/>
                  <a:gd name="connsiteX105" fmla="*/ 3371850 w 5210175"/>
                  <a:gd name="connsiteY105" fmla="*/ 2152650 h 3829050"/>
                  <a:gd name="connsiteX106" fmla="*/ 3295650 w 5210175"/>
                  <a:gd name="connsiteY106" fmla="*/ 2085975 h 3829050"/>
                  <a:gd name="connsiteX107" fmla="*/ 3267075 w 5210175"/>
                  <a:gd name="connsiteY107" fmla="*/ 2019300 h 3829050"/>
                  <a:gd name="connsiteX108" fmla="*/ 3276600 w 5210175"/>
                  <a:gd name="connsiteY108" fmla="*/ 1895475 h 3829050"/>
                  <a:gd name="connsiteX109" fmla="*/ 3295650 w 5210175"/>
                  <a:gd name="connsiteY109" fmla="*/ 1819275 h 3829050"/>
                  <a:gd name="connsiteX110" fmla="*/ 3295650 w 5210175"/>
                  <a:gd name="connsiteY110" fmla="*/ 1819275 h 3829050"/>
                  <a:gd name="connsiteX111" fmla="*/ 3343275 w 5210175"/>
                  <a:gd name="connsiteY111" fmla="*/ 1743075 h 3829050"/>
                  <a:gd name="connsiteX112" fmla="*/ 3324225 w 5210175"/>
                  <a:gd name="connsiteY112" fmla="*/ 1619250 h 3829050"/>
                  <a:gd name="connsiteX113" fmla="*/ 3324225 w 5210175"/>
                  <a:gd name="connsiteY113" fmla="*/ 1457325 h 3829050"/>
                  <a:gd name="connsiteX114" fmla="*/ 3324225 w 5210175"/>
                  <a:gd name="connsiteY114" fmla="*/ 1400175 h 3829050"/>
                  <a:gd name="connsiteX115" fmla="*/ 3295650 w 5210175"/>
                  <a:gd name="connsiteY115" fmla="*/ 1371600 h 3829050"/>
                  <a:gd name="connsiteX116" fmla="*/ 3314700 w 5210175"/>
                  <a:gd name="connsiteY116" fmla="*/ 1314450 h 3829050"/>
                  <a:gd name="connsiteX117" fmla="*/ 3286125 w 5210175"/>
                  <a:gd name="connsiteY117" fmla="*/ 1266825 h 3829050"/>
                  <a:gd name="connsiteX118" fmla="*/ 3257550 w 5210175"/>
                  <a:gd name="connsiteY118" fmla="*/ 1247775 h 3829050"/>
                  <a:gd name="connsiteX119" fmla="*/ 2019301 w 5210175"/>
                  <a:gd name="connsiteY119" fmla="*/ 752475 h 3829050"/>
                  <a:gd name="connsiteX120" fmla="*/ 1571626 w 5210175"/>
                  <a:gd name="connsiteY120" fmla="*/ 933450 h 3829050"/>
                  <a:gd name="connsiteX121" fmla="*/ 1447801 w 5210175"/>
                  <a:gd name="connsiteY121" fmla="*/ 762000 h 3829050"/>
                  <a:gd name="connsiteX122" fmla="*/ 1352551 w 5210175"/>
                  <a:gd name="connsiteY122" fmla="*/ 628650 h 3829050"/>
                  <a:gd name="connsiteX123" fmla="*/ 1123951 w 5210175"/>
                  <a:gd name="connsiteY123" fmla="*/ 581025 h 3829050"/>
                  <a:gd name="connsiteX124" fmla="*/ 1066800 w 5210175"/>
                  <a:gd name="connsiteY124" fmla="*/ 542925 h 3829050"/>
                  <a:gd name="connsiteX125" fmla="*/ 981076 w 5210175"/>
                  <a:gd name="connsiteY125" fmla="*/ 504825 h 3829050"/>
                  <a:gd name="connsiteX126" fmla="*/ 838201 w 5210175"/>
                  <a:gd name="connsiteY126" fmla="*/ 428625 h 3829050"/>
                  <a:gd name="connsiteX127" fmla="*/ 676276 w 5210175"/>
                  <a:gd name="connsiteY127" fmla="*/ 485775 h 3829050"/>
                  <a:gd name="connsiteX128" fmla="*/ 542926 w 5210175"/>
                  <a:gd name="connsiteY128" fmla="*/ 495300 h 3829050"/>
                  <a:gd name="connsiteX129" fmla="*/ 400051 w 5210175"/>
                  <a:gd name="connsiteY129" fmla="*/ 361950 h 3829050"/>
                  <a:gd name="connsiteX130" fmla="*/ 333376 w 5210175"/>
                  <a:gd name="connsiteY130" fmla="*/ 447675 h 3829050"/>
                  <a:gd name="connsiteX131" fmla="*/ 209551 w 5210175"/>
                  <a:gd name="connsiteY131" fmla="*/ 647700 h 3829050"/>
                  <a:gd name="connsiteX132" fmla="*/ 190501 w 5210175"/>
                  <a:gd name="connsiteY132" fmla="*/ 552450 h 3829050"/>
                  <a:gd name="connsiteX133" fmla="*/ 123826 w 5210175"/>
                  <a:gd name="connsiteY133" fmla="*/ 514350 h 3829050"/>
                  <a:gd name="connsiteX134" fmla="*/ 190501 w 5210175"/>
                  <a:gd name="connsiteY134" fmla="*/ 419100 h 3829050"/>
                  <a:gd name="connsiteX135" fmla="*/ 133350 w 5210175"/>
                  <a:gd name="connsiteY135" fmla="*/ 352425 h 3829050"/>
                  <a:gd name="connsiteX136" fmla="*/ 66676 w 5210175"/>
                  <a:gd name="connsiteY136" fmla="*/ 304800 h 3829050"/>
                  <a:gd name="connsiteX137" fmla="*/ 0 w 5210175"/>
                  <a:gd name="connsiteY137" fmla="*/ 257175 h 3829050"/>
                  <a:gd name="connsiteX138" fmla="*/ 28575 w 5210175"/>
                  <a:gd name="connsiteY138" fmla="*/ 180975 h 3829050"/>
                  <a:gd name="connsiteX0" fmla="*/ 28575 w 5210175"/>
                  <a:gd name="connsiteY0" fmla="*/ 180975 h 3829050"/>
                  <a:gd name="connsiteX1" fmla="*/ 1514475 w 5210175"/>
                  <a:gd name="connsiteY1" fmla="*/ 28575 h 3829050"/>
                  <a:gd name="connsiteX2" fmla="*/ 1581150 w 5210175"/>
                  <a:gd name="connsiteY2" fmla="*/ 95250 h 3829050"/>
                  <a:gd name="connsiteX3" fmla="*/ 1581150 w 5210175"/>
                  <a:gd name="connsiteY3" fmla="*/ 161925 h 3829050"/>
                  <a:gd name="connsiteX4" fmla="*/ 1647825 w 5210175"/>
                  <a:gd name="connsiteY4" fmla="*/ 276225 h 3829050"/>
                  <a:gd name="connsiteX5" fmla="*/ 3286125 w 5210175"/>
                  <a:gd name="connsiteY5" fmla="*/ 180975 h 3829050"/>
                  <a:gd name="connsiteX6" fmla="*/ 3371850 w 5210175"/>
                  <a:gd name="connsiteY6" fmla="*/ 314325 h 3829050"/>
                  <a:gd name="connsiteX7" fmla="*/ 3533775 w 5210175"/>
                  <a:gd name="connsiteY7" fmla="*/ 314325 h 3829050"/>
                  <a:gd name="connsiteX8" fmla="*/ 3609975 w 5210175"/>
                  <a:gd name="connsiteY8" fmla="*/ 257175 h 3829050"/>
                  <a:gd name="connsiteX9" fmla="*/ 3600450 w 5210175"/>
                  <a:gd name="connsiteY9" fmla="*/ 114300 h 3829050"/>
                  <a:gd name="connsiteX10" fmla="*/ 3543300 w 5210175"/>
                  <a:gd name="connsiteY10" fmla="*/ 9525 h 3829050"/>
                  <a:gd name="connsiteX11" fmla="*/ 3543300 w 5210175"/>
                  <a:gd name="connsiteY11" fmla="*/ 9525 h 3829050"/>
                  <a:gd name="connsiteX12" fmla="*/ 3619500 w 5210175"/>
                  <a:gd name="connsiteY12" fmla="*/ 0 h 3829050"/>
                  <a:gd name="connsiteX13" fmla="*/ 3771900 w 5210175"/>
                  <a:gd name="connsiteY13" fmla="*/ 0 h 3829050"/>
                  <a:gd name="connsiteX14" fmla="*/ 3800475 w 5210175"/>
                  <a:gd name="connsiteY14" fmla="*/ 38100 h 3829050"/>
                  <a:gd name="connsiteX15" fmla="*/ 3971925 w 5210175"/>
                  <a:gd name="connsiteY15" fmla="*/ 552450 h 3829050"/>
                  <a:gd name="connsiteX16" fmla="*/ 4162425 w 5210175"/>
                  <a:gd name="connsiteY16" fmla="*/ 819150 h 3829050"/>
                  <a:gd name="connsiteX17" fmla="*/ 4371975 w 5210175"/>
                  <a:gd name="connsiteY17" fmla="*/ 1114425 h 3829050"/>
                  <a:gd name="connsiteX18" fmla="*/ 4391025 w 5210175"/>
                  <a:gd name="connsiteY18" fmla="*/ 1219200 h 3829050"/>
                  <a:gd name="connsiteX19" fmla="*/ 4495800 w 5210175"/>
                  <a:gd name="connsiteY19" fmla="*/ 1533525 h 3829050"/>
                  <a:gd name="connsiteX20" fmla="*/ 4781550 w 5210175"/>
                  <a:gd name="connsiteY20" fmla="*/ 1895475 h 3829050"/>
                  <a:gd name="connsiteX21" fmla="*/ 4933950 w 5210175"/>
                  <a:gd name="connsiteY21" fmla="*/ 2190750 h 3829050"/>
                  <a:gd name="connsiteX22" fmla="*/ 4905375 w 5210175"/>
                  <a:gd name="connsiteY22" fmla="*/ 2257425 h 3829050"/>
                  <a:gd name="connsiteX23" fmla="*/ 4991100 w 5210175"/>
                  <a:gd name="connsiteY23" fmla="*/ 2333625 h 3829050"/>
                  <a:gd name="connsiteX24" fmla="*/ 5019675 w 5210175"/>
                  <a:gd name="connsiteY24" fmla="*/ 2362200 h 3829050"/>
                  <a:gd name="connsiteX25" fmla="*/ 5162550 w 5210175"/>
                  <a:gd name="connsiteY25" fmla="*/ 2647950 h 3829050"/>
                  <a:gd name="connsiteX26" fmla="*/ 5181600 w 5210175"/>
                  <a:gd name="connsiteY26" fmla="*/ 2857500 h 3829050"/>
                  <a:gd name="connsiteX27" fmla="*/ 5172075 w 5210175"/>
                  <a:gd name="connsiteY27" fmla="*/ 3000375 h 3829050"/>
                  <a:gd name="connsiteX28" fmla="*/ 5210175 w 5210175"/>
                  <a:gd name="connsiteY28" fmla="*/ 3143250 h 3829050"/>
                  <a:gd name="connsiteX29" fmla="*/ 5172075 w 5210175"/>
                  <a:gd name="connsiteY29" fmla="*/ 3209925 h 3829050"/>
                  <a:gd name="connsiteX30" fmla="*/ 5143500 w 5210175"/>
                  <a:gd name="connsiteY30" fmla="*/ 3324225 h 3829050"/>
                  <a:gd name="connsiteX31" fmla="*/ 5114925 w 5210175"/>
                  <a:gd name="connsiteY31" fmla="*/ 3457575 h 3829050"/>
                  <a:gd name="connsiteX32" fmla="*/ 5124450 w 5210175"/>
                  <a:gd name="connsiteY32" fmla="*/ 3543300 h 3829050"/>
                  <a:gd name="connsiteX33" fmla="*/ 5143500 w 5210175"/>
                  <a:gd name="connsiteY33" fmla="*/ 3590925 h 3829050"/>
                  <a:gd name="connsiteX34" fmla="*/ 5048250 w 5210175"/>
                  <a:gd name="connsiteY34" fmla="*/ 3657600 h 3829050"/>
                  <a:gd name="connsiteX35" fmla="*/ 5019675 w 5210175"/>
                  <a:gd name="connsiteY35" fmla="*/ 3705225 h 3829050"/>
                  <a:gd name="connsiteX36" fmla="*/ 4914900 w 5210175"/>
                  <a:gd name="connsiteY36" fmla="*/ 3733800 h 3829050"/>
                  <a:gd name="connsiteX37" fmla="*/ 4857750 w 5210175"/>
                  <a:gd name="connsiteY37" fmla="*/ 3771900 h 3829050"/>
                  <a:gd name="connsiteX38" fmla="*/ 4733925 w 5210175"/>
                  <a:gd name="connsiteY38" fmla="*/ 3829050 h 3829050"/>
                  <a:gd name="connsiteX39" fmla="*/ 4657725 w 5210175"/>
                  <a:gd name="connsiteY39" fmla="*/ 3762375 h 3829050"/>
                  <a:gd name="connsiteX40" fmla="*/ 4781550 w 5210175"/>
                  <a:gd name="connsiteY40" fmla="*/ 3781425 h 3829050"/>
                  <a:gd name="connsiteX41" fmla="*/ 4829175 w 5210175"/>
                  <a:gd name="connsiteY41" fmla="*/ 3724275 h 3829050"/>
                  <a:gd name="connsiteX42" fmla="*/ 4762500 w 5210175"/>
                  <a:gd name="connsiteY42" fmla="*/ 3657600 h 3829050"/>
                  <a:gd name="connsiteX43" fmla="*/ 4762500 w 5210175"/>
                  <a:gd name="connsiteY43" fmla="*/ 3657600 h 3829050"/>
                  <a:gd name="connsiteX44" fmla="*/ 4600575 w 5210175"/>
                  <a:gd name="connsiteY44" fmla="*/ 3600450 h 3829050"/>
                  <a:gd name="connsiteX45" fmla="*/ 4657725 w 5210175"/>
                  <a:gd name="connsiteY45" fmla="*/ 3552825 h 3829050"/>
                  <a:gd name="connsiteX46" fmla="*/ 4714875 w 5210175"/>
                  <a:gd name="connsiteY46" fmla="*/ 3571875 h 3829050"/>
                  <a:gd name="connsiteX47" fmla="*/ 4714875 w 5210175"/>
                  <a:gd name="connsiteY47" fmla="*/ 3505200 h 3829050"/>
                  <a:gd name="connsiteX48" fmla="*/ 4638675 w 5210175"/>
                  <a:gd name="connsiteY48" fmla="*/ 3476625 h 3829050"/>
                  <a:gd name="connsiteX49" fmla="*/ 4572000 w 5210175"/>
                  <a:gd name="connsiteY49" fmla="*/ 3533775 h 3829050"/>
                  <a:gd name="connsiteX50" fmla="*/ 4486275 w 5210175"/>
                  <a:gd name="connsiteY50" fmla="*/ 3476625 h 3829050"/>
                  <a:gd name="connsiteX51" fmla="*/ 4562475 w 5210175"/>
                  <a:gd name="connsiteY51" fmla="*/ 3467100 h 3829050"/>
                  <a:gd name="connsiteX52" fmla="*/ 4572000 w 5210175"/>
                  <a:gd name="connsiteY52" fmla="*/ 3409950 h 3829050"/>
                  <a:gd name="connsiteX53" fmla="*/ 4505325 w 5210175"/>
                  <a:gd name="connsiteY53" fmla="*/ 3352800 h 3829050"/>
                  <a:gd name="connsiteX54" fmla="*/ 4410075 w 5210175"/>
                  <a:gd name="connsiteY54" fmla="*/ 3324225 h 3829050"/>
                  <a:gd name="connsiteX55" fmla="*/ 4333875 w 5210175"/>
                  <a:gd name="connsiteY55" fmla="*/ 3314700 h 3829050"/>
                  <a:gd name="connsiteX56" fmla="*/ 4238625 w 5210175"/>
                  <a:gd name="connsiteY56" fmla="*/ 3286125 h 3829050"/>
                  <a:gd name="connsiteX57" fmla="*/ 4143375 w 5210175"/>
                  <a:gd name="connsiteY57" fmla="*/ 3219450 h 3829050"/>
                  <a:gd name="connsiteX58" fmla="*/ 4076700 w 5210175"/>
                  <a:gd name="connsiteY58" fmla="*/ 3114675 h 3829050"/>
                  <a:gd name="connsiteX59" fmla="*/ 4076700 w 5210175"/>
                  <a:gd name="connsiteY59" fmla="*/ 3000375 h 3829050"/>
                  <a:gd name="connsiteX60" fmla="*/ 4076700 w 5210175"/>
                  <a:gd name="connsiteY60" fmla="*/ 2971800 h 3829050"/>
                  <a:gd name="connsiteX61" fmla="*/ 3990975 w 5210175"/>
                  <a:gd name="connsiteY61" fmla="*/ 2962275 h 3829050"/>
                  <a:gd name="connsiteX62" fmla="*/ 3962400 w 5210175"/>
                  <a:gd name="connsiteY62" fmla="*/ 2943225 h 3829050"/>
                  <a:gd name="connsiteX63" fmla="*/ 4038600 w 5210175"/>
                  <a:gd name="connsiteY63" fmla="*/ 2876550 h 3829050"/>
                  <a:gd name="connsiteX64" fmla="*/ 4114800 w 5210175"/>
                  <a:gd name="connsiteY64" fmla="*/ 2800350 h 3829050"/>
                  <a:gd name="connsiteX65" fmla="*/ 4057650 w 5210175"/>
                  <a:gd name="connsiteY65" fmla="*/ 2781300 h 3829050"/>
                  <a:gd name="connsiteX66" fmla="*/ 3962400 w 5210175"/>
                  <a:gd name="connsiteY66" fmla="*/ 2809875 h 3829050"/>
                  <a:gd name="connsiteX67" fmla="*/ 3962400 w 5210175"/>
                  <a:gd name="connsiteY67" fmla="*/ 2886075 h 3829050"/>
                  <a:gd name="connsiteX68" fmla="*/ 3933825 w 5210175"/>
                  <a:gd name="connsiteY68" fmla="*/ 2914650 h 3829050"/>
                  <a:gd name="connsiteX69" fmla="*/ 3876675 w 5210175"/>
                  <a:gd name="connsiteY69" fmla="*/ 2847975 h 3829050"/>
                  <a:gd name="connsiteX70" fmla="*/ 3876675 w 5210175"/>
                  <a:gd name="connsiteY70" fmla="*/ 2733675 h 3829050"/>
                  <a:gd name="connsiteX71" fmla="*/ 3876675 w 5210175"/>
                  <a:gd name="connsiteY71" fmla="*/ 2695575 h 3829050"/>
                  <a:gd name="connsiteX72" fmla="*/ 3933825 w 5210175"/>
                  <a:gd name="connsiteY72" fmla="*/ 2657475 h 3829050"/>
                  <a:gd name="connsiteX73" fmla="*/ 3933825 w 5210175"/>
                  <a:gd name="connsiteY73" fmla="*/ 2590800 h 3829050"/>
                  <a:gd name="connsiteX74" fmla="*/ 3895725 w 5210175"/>
                  <a:gd name="connsiteY74" fmla="*/ 2571750 h 3829050"/>
                  <a:gd name="connsiteX75" fmla="*/ 3838575 w 5210175"/>
                  <a:gd name="connsiteY75" fmla="*/ 2619375 h 3829050"/>
                  <a:gd name="connsiteX76" fmla="*/ 3781425 w 5210175"/>
                  <a:gd name="connsiteY76" fmla="*/ 2619375 h 3829050"/>
                  <a:gd name="connsiteX77" fmla="*/ 3714750 w 5210175"/>
                  <a:gd name="connsiteY77" fmla="*/ 2571750 h 3829050"/>
                  <a:gd name="connsiteX78" fmla="*/ 3676650 w 5210175"/>
                  <a:gd name="connsiteY78" fmla="*/ 2600325 h 3829050"/>
                  <a:gd name="connsiteX79" fmla="*/ 3733800 w 5210175"/>
                  <a:gd name="connsiteY79" fmla="*/ 2667000 h 3829050"/>
                  <a:gd name="connsiteX80" fmla="*/ 3781425 w 5210175"/>
                  <a:gd name="connsiteY80" fmla="*/ 2724150 h 3829050"/>
                  <a:gd name="connsiteX81" fmla="*/ 3781425 w 5210175"/>
                  <a:gd name="connsiteY81" fmla="*/ 2724150 h 3829050"/>
                  <a:gd name="connsiteX82" fmla="*/ 3676650 w 5210175"/>
                  <a:gd name="connsiteY82" fmla="*/ 2705100 h 3829050"/>
                  <a:gd name="connsiteX83" fmla="*/ 3590925 w 5210175"/>
                  <a:gd name="connsiteY83" fmla="*/ 2628900 h 3829050"/>
                  <a:gd name="connsiteX84" fmla="*/ 3552825 w 5210175"/>
                  <a:gd name="connsiteY84" fmla="*/ 2524125 h 3829050"/>
                  <a:gd name="connsiteX85" fmla="*/ 3533775 w 5210175"/>
                  <a:gd name="connsiteY85" fmla="*/ 2447925 h 3829050"/>
                  <a:gd name="connsiteX86" fmla="*/ 3505200 w 5210175"/>
                  <a:gd name="connsiteY86" fmla="*/ 2381250 h 3829050"/>
                  <a:gd name="connsiteX87" fmla="*/ 3457575 w 5210175"/>
                  <a:gd name="connsiteY87" fmla="*/ 2352675 h 3829050"/>
                  <a:gd name="connsiteX88" fmla="*/ 3457575 w 5210175"/>
                  <a:gd name="connsiteY88" fmla="*/ 2352675 h 3829050"/>
                  <a:gd name="connsiteX89" fmla="*/ 3543300 w 5210175"/>
                  <a:gd name="connsiteY89" fmla="*/ 2324100 h 3829050"/>
                  <a:gd name="connsiteX90" fmla="*/ 3609975 w 5210175"/>
                  <a:gd name="connsiteY90" fmla="*/ 2295525 h 3829050"/>
                  <a:gd name="connsiteX91" fmla="*/ 3581400 w 5210175"/>
                  <a:gd name="connsiteY91" fmla="*/ 2257425 h 3829050"/>
                  <a:gd name="connsiteX92" fmla="*/ 3495675 w 5210175"/>
                  <a:gd name="connsiteY92" fmla="*/ 2247900 h 3829050"/>
                  <a:gd name="connsiteX93" fmla="*/ 3467100 w 5210175"/>
                  <a:gd name="connsiteY93" fmla="*/ 2200275 h 3829050"/>
                  <a:gd name="connsiteX94" fmla="*/ 3552825 w 5210175"/>
                  <a:gd name="connsiteY94" fmla="*/ 2152650 h 3829050"/>
                  <a:gd name="connsiteX95" fmla="*/ 3590925 w 5210175"/>
                  <a:gd name="connsiteY95" fmla="*/ 2095500 h 3829050"/>
                  <a:gd name="connsiteX96" fmla="*/ 3590925 w 5210175"/>
                  <a:gd name="connsiteY96" fmla="*/ 2019300 h 3829050"/>
                  <a:gd name="connsiteX97" fmla="*/ 3562350 w 5210175"/>
                  <a:gd name="connsiteY97" fmla="*/ 1952625 h 3829050"/>
                  <a:gd name="connsiteX98" fmla="*/ 3524250 w 5210175"/>
                  <a:gd name="connsiteY98" fmla="*/ 1905000 h 3829050"/>
                  <a:gd name="connsiteX99" fmla="*/ 3476625 w 5210175"/>
                  <a:gd name="connsiteY99" fmla="*/ 1952625 h 3829050"/>
                  <a:gd name="connsiteX100" fmla="*/ 3371850 w 5210175"/>
                  <a:gd name="connsiteY100" fmla="*/ 1905000 h 3829050"/>
                  <a:gd name="connsiteX101" fmla="*/ 3314700 w 5210175"/>
                  <a:gd name="connsiteY101" fmla="*/ 1905000 h 3829050"/>
                  <a:gd name="connsiteX102" fmla="*/ 3305175 w 5210175"/>
                  <a:gd name="connsiteY102" fmla="*/ 1981200 h 3829050"/>
                  <a:gd name="connsiteX103" fmla="*/ 3352800 w 5210175"/>
                  <a:gd name="connsiteY103" fmla="*/ 2019300 h 3829050"/>
                  <a:gd name="connsiteX104" fmla="*/ 3371850 w 5210175"/>
                  <a:gd name="connsiteY104" fmla="*/ 2095500 h 3829050"/>
                  <a:gd name="connsiteX105" fmla="*/ 3371850 w 5210175"/>
                  <a:gd name="connsiteY105" fmla="*/ 2152650 h 3829050"/>
                  <a:gd name="connsiteX106" fmla="*/ 3295650 w 5210175"/>
                  <a:gd name="connsiteY106" fmla="*/ 2085975 h 3829050"/>
                  <a:gd name="connsiteX107" fmla="*/ 3267075 w 5210175"/>
                  <a:gd name="connsiteY107" fmla="*/ 2019300 h 3829050"/>
                  <a:gd name="connsiteX108" fmla="*/ 3276600 w 5210175"/>
                  <a:gd name="connsiteY108" fmla="*/ 1895475 h 3829050"/>
                  <a:gd name="connsiteX109" fmla="*/ 3295650 w 5210175"/>
                  <a:gd name="connsiteY109" fmla="*/ 1819275 h 3829050"/>
                  <a:gd name="connsiteX110" fmla="*/ 3295650 w 5210175"/>
                  <a:gd name="connsiteY110" fmla="*/ 1819275 h 3829050"/>
                  <a:gd name="connsiteX111" fmla="*/ 3343275 w 5210175"/>
                  <a:gd name="connsiteY111" fmla="*/ 1743075 h 3829050"/>
                  <a:gd name="connsiteX112" fmla="*/ 3324225 w 5210175"/>
                  <a:gd name="connsiteY112" fmla="*/ 1619250 h 3829050"/>
                  <a:gd name="connsiteX113" fmla="*/ 3324225 w 5210175"/>
                  <a:gd name="connsiteY113" fmla="*/ 1457325 h 3829050"/>
                  <a:gd name="connsiteX114" fmla="*/ 3324225 w 5210175"/>
                  <a:gd name="connsiteY114" fmla="*/ 1400175 h 3829050"/>
                  <a:gd name="connsiteX115" fmla="*/ 3295650 w 5210175"/>
                  <a:gd name="connsiteY115" fmla="*/ 1371600 h 3829050"/>
                  <a:gd name="connsiteX116" fmla="*/ 3314700 w 5210175"/>
                  <a:gd name="connsiteY116" fmla="*/ 1314450 h 3829050"/>
                  <a:gd name="connsiteX117" fmla="*/ 3286125 w 5210175"/>
                  <a:gd name="connsiteY117" fmla="*/ 1266825 h 3829050"/>
                  <a:gd name="connsiteX118" fmla="*/ 3257550 w 5210175"/>
                  <a:gd name="connsiteY118" fmla="*/ 1247775 h 3829050"/>
                  <a:gd name="connsiteX119" fmla="*/ 2019301 w 5210175"/>
                  <a:gd name="connsiteY119" fmla="*/ 752475 h 3829050"/>
                  <a:gd name="connsiteX120" fmla="*/ 1571626 w 5210175"/>
                  <a:gd name="connsiteY120" fmla="*/ 933450 h 3829050"/>
                  <a:gd name="connsiteX121" fmla="*/ 1447801 w 5210175"/>
                  <a:gd name="connsiteY121" fmla="*/ 762000 h 3829050"/>
                  <a:gd name="connsiteX122" fmla="*/ 1352551 w 5210175"/>
                  <a:gd name="connsiteY122" fmla="*/ 628650 h 3829050"/>
                  <a:gd name="connsiteX123" fmla="*/ 1314451 w 5210175"/>
                  <a:gd name="connsiteY123" fmla="*/ 504825 h 3829050"/>
                  <a:gd name="connsiteX124" fmla="*/ 1123951 w 5210175"/>
                  <a:gd name="connsiteY124" fmla="*/ 581025 h 3829050"/>
                  <a:gd name="connsiteX125" fmla="*/ 1066800 w 5210175"/>
                  <a:gd name="connsiteY125" fmla="*/ 542925 h 3829050"/>
                  <a:gd name="connsiteX126" fmla="*/ 981076 w 5210175"/>
                  <a:gd name="connsiteY126" fmla="*/ 504825 h 3829050"/>
                  <a:gd name="connsiteX127" fmla="*/ 838201 w 5210175"/>
                  <a:gd name="connsiteY127" fmla="*/ 428625 h 3829050"/>
                  <a:gd name="connsiteX128" fmla="*/ 676276 w 5210175"/>
                  <a:gd name="connsiteY128" fmla="*/ 485775 h 3829050"/>
                  <a:gd name="connsiteX129" fmla="*/ 542926 w 5210175"/>
                  <a:gd name="connsiteY129" fmla="*/ 495300 h 3829050"/>
                  <a:gd name="connsiteX130" fmla="*/ 400051 w 5210175"/>
                  <a:gd name="connsiteY130" fmla="*/ 361950 h 3829050"/>
                  <a:gd name="connsiteX131" fmla="*/ 333376 w 5210175"/>
                  <a:gd name="connsiteY131" fmla="*/ 447675 h 3829050"/>
                  <a:gd name="connsiteX132" fmla="*/ 209551 w 5210175"/>
                  <a:gd name="connsiteY132" fmla="*/ 647700 h 3829050"/>
                  <a:gd name="connsiteX133" fmla="*/ 190501 w 5210175"/>
                  <a:gd name="connsiteY133" fmla="*/ 552450 h 3829050"/>
                  <a:gd name="connsiteX134" fmla="*/ 123826 w 5210175"/>
                  <a:gd name="connsiteY134" fmla="*/ 514350 h 3829050"/>
                  <a:gd name="connsiteX135" fmla="*/ 190501 w 5210175"/>
                  <a:gd name="connsiteY135" fmla="*/ 419100 h 3829050"/>
                  <a:gd name="connsiteX136" fmla="*/ 133350 w 5210175"/>
                  <a:gd name="connsiteY136" fmla="*/ 352425 h 3829050"/>
                  <a:gd name="connsiteX137" fmla="*/ 66676 w 5210175"/>
                  <a:gd name="connsiteY137" fmla="*/ 304800 h 3829050"/>
                  <a:gd name="connsiteX138" fmla="*/ 0 w 5210175"/>
                  <a:gd name="connsiteY138" fmla="*/ 257175 h 3829050"/>
                  <a:gd name="connsiteX139" fmla="*/ 28575 w 5210175"/>
                  <a:gd name="connsiteY139" fmla="*/ 180975 h 3829050"/>
                  <a:gd name="connsiteX0" fmla="*/ 28575 w 5210175"/>
                  <a:gd name="connsiteY0" fmla="*/ 180975 h 3829050"/>
                  <a:gd name="connsiteX1" fmla="*/ 1514475 w 5210175"/>
                  <a:gd name="connsiteY1" fmla="*/ 28575 h 3829050"/>
                  <a:gd name="connsiteX2" fmla="*/ 1581150 w 5210175"/>
                  <a:gd name="connsiteY2" fmla="*/ 95250 h 3829050"/>
                  <a:gd name="connsiteX3" fmla="*/ 1581150 w 5210175"/>
                  <a:gd name="connsiteY3" fmla="*/ 161925 h 3829050"/>
                  <a:gd name="connsiteX4" fmla="*/ 1647825 w 5210175"/>
                  <a:gd name="connsiteY4" fmla="*/ 276225 h 3829050"/>
                  <a:gd name="connsiteX5" fmla="*/ 3286125 w 5210175"/>
                  <a:gd name="connsiteY5" fmla="*/ 180975 h 3829050"/>
                  <a:gd name="connsiteX6" fmla="*/ 3371850 w 5210175"/>
                  <a:gd name="connsiteY6" fmla="*/ 314325 h 3829050"/>
                  <a:gd name="connsiteX7" fmla="*/ 3533775 w 5210175"/>
                  <a:gd name="connsiteY7" fmla="*/ 314325 h 3829050"/>
                  <a:gd name="connsiteX8" fmla="*/ 3609975 w 5210175"/>
                  <a:gd name="connsiteY8" fmla="*/ 257175 h 3829050"/>
                  <a:gd name="connsiteX9" fmla="*/ 3600450 w 5210175"/>
                  <a:gd name="connsiteY9" fmla="*/ 114300 h 3829050"/>
                  <a:gd name="connsiteX10" fmla="*/ 3543300 w 5210175"/>
                  <a:gd name="connsiteY10" fmla="*/ 9525 h 3829050"/>
                  <a:gd name="connsiteX11" fmla="*/ 3543300 w 5210175"/>
                  <a:gd name="connsiteY11" fmla="*/ 9525 h 3829050"/>
                  <a:gd name="connsiteX12" fmla="*/ 3619500 w 5210175"/>
                  <a:gd name="connsiteY12" fmla="*/ 0 h 3829050"/>
                  <a:gd name="connsiteX13" fmla="*/ 3771900 w 5210175"/>
                  <a:gd name="connsiteY13" fmla="*/ 0 h 3829050"/>
                  <a:gd name="connsiteX14" fmla="*/ 3800475 w 5210175"/>
                  <a:gd name="connsiteY14" fmla="*/ 38100 h 3829050"/>
                  <a:gd name="connsiteX15" fmla="*/ 3971925 w 5210175"/>
                  <a:gd name="connsiteY15" fmla="*/ 552450 h 3829050"/>
                  <a:gd name="connsiteX16" fmla="*/ 4162425 w 5210175"/>
                  <a:gd name="connsiteY16" fmla="*/ 819150 h 3829050"/>
                  <a:gd name="connsiteX17" fmla="*/ 4371975 w 5210175"/>
                  <a:gd name="connsiteY17" fmla="*/ 1114425 h 3829050"/>
                  <a:gd name="connsiteX18" fmla="*/ 4391025 w 5210175"/>
                  <a:gd name="connsiteY18" fmla="*/ 1219200 h 3829050"/>
                  <a:gd name="connsiteX19" fmla="*/ 4495800 w 5210175"/>
                  <a:gd name="connsiteY19" fmla="*/ 1533525 h 3829050"/>
                  <a:gd name="connsiteX20" fmla="*/ 4781550 w 5210175"/>
                  <a:gd name="connsiteY20" fmla="*/ 1895475 h 3829050"/>
                  <a:gd name="connsiteX21" fmla="*/ 4933950 w 5210175"/>
                  <a:gd name="connsiteY21" fmla="*/ 2190750 h 3829050"/>
                  <a:gd name="connsiteX22" fmla="*/ 4905375 w 5210175"/>
                  <a:gd name="connsiteY22" fmla="*/ 2257425 h 3829050"/>
                  <a:gd name="connsiteX23" fmla="*/ 4991100 w 5210175"/>
                  <a:gd name="connsiteY23" fmla="*/ 2333625 h 3829050"/>
                  <a:gd name="connsiteX24" fmla="*/ 5019675 w 5210175"/>
                  <a:gd name="connsiteY24" fmla="*/ 2362200 h 3829050"/>
                  <a:gd name="connsiteX25" fmla="*/ 5162550 w 5210175"/>
                  <a:gd name="connsiteY25" fmla="*/ 2647950 h 3829050"/>
                  <a:gd name="connsiteX26" fmla="*/ 5181600 w 5210175"/>
                  <a:gd name="connsiteY26" fmla="*/ 2857500 h 3829050"/>
                  <a:gd name="connsiteX27" fmla="*/ 5172075 w 5210175"/>
                  <a:gd name="connsiteY27" fmla="*/ 3000375 h 3829050"/>
                  <a:gd name="connsiteX28" fmla="*/ 5210175 w 5210175"/>
                  <a:gd name="connsiteY28" fmla="*/ 3143250 h 3829050"/>
                  <a:gd name="connsiteX29" fmla="*/ 5172075 w 5210175"/>
                  <a:gd name="connsiteY29" fmla="*/ 3209925 h 3829050"/>
                  <a:gd name="connsiteX30" fmla="*/ 5143500 w 5210175"/>
                  <a:gd name="connsiteY30" fmla="*/ 3324225 h 3829050"/>
                  <a:gd name="connsiteX31" fmla="*/ 5114925 w 5210175"/>
                  <a:gd name="connsiteY31" fmla="*/ 3457575 h 3829050"/>
                  <a:gd name="connsiteX32" fmla="*/ 5124450 w 5210175"/>
                  <a:gd name="connsiteY32" fmla="*/ 3543300 h 3829050"/>
                  <a:gd name="connsiteX33" fmla="*/ 5143500 w 5210175"/>
                  <a:gd name="connsiteY33" fmla="*/ 3590925 h 3829050"/>
                  <a:gd name="connsiteX34" fmla="*/ 5048250 w 5210175"/>
                  <a:gd name="connsiteY34" fmla="*/ 3657600 h 3829050"/>
                  <a:gd name="connsiteX35" fmla="*/ 5019675 w 5210175"/>
                  <a:gd name="connsiteY35" fmla="*/ 3705225 h 3829050"/>
                  <a:gd name="connsiteX36" fmla="*/ 4914900 w 5210175"/>
                  <a:gd name="connsiteY36" fmla="*/ 3733800 h 3829050"/>
                  <a:gd name="connsiteX37" fmla="*/ 4857750 w 5210175"/>
                  <a:gd name="connsiteY37" fmla="*/ 3771900 h 3829050"/>
                  <a:gd name="connsiteX38" fmla="*/ 4733925 w 5210175"/>
                  <a:gd name="connsiteY38" fmla="*/ 3829050 h 3829050"/>
                  <a:gd name="connsiteX39" fmla="*/ 4657725 w 5210175"/>
                  <a:gd name="connsiteY39" fmla="*/ 3762375 h 3829050"/>
                  <a:gd name="connsiteX40" fmla="*/ 4781550 w 5210175"/>
                  <a:gd name="connsiteY40" fmla="*/ 3781425 h 3829050"/>
                  <a:gd name="connsiteX41" fmla="*/ 4829175 w 5210175"/>
                  <a:gd name="connsiteY41" fmla="*/ 3724275 h 3829050"/>
                  <a:gd name="connsiteX42" fmla="*/ 4762500 w 5210175"/>
                  <a:gd name="connsiteY42" fmla="*/ 3657600 h 3829050"/>
                  <a:gd name="connsiteX43" fmla="*/ 4762500 w 5210175"/>
                  <a:gd name="connsiteY43" fmla="*/ 3657600 h 3829050"/>
                  <a:gd name="connsiteX44" fmla="*/ 4600575 w 5210175"/>
                  <a:gd name="connsiteY44" fmla="*/ 3600450 h 3829050"/>
                  <a:gd name="connsiteX45" fmla="*/ 4657725 w 5210175"/>
                  <a:gd name="connsiteY45" fmla="*/ 3552825 h 3829050"/>
                  <a:gd name="connsiteX46" fmla="*/ 4714875 w 5210175"/>
                  <a:gd name="connsiteY46" fmla="*/ 3571875 h 3829050"/>
                  <a:gd name="connsiteX47" fmla="*/ 4714875 w 5210175"/>
                  <a:gd name="connsiteY47" fmla="*/ 3505200 h 3829050"/>
                  <a:gd name="connsiteX48" fmla="*/ 4638675 w 5210175"/>
                  <a:gd name="connsiteY48" fmla="*/ 3476625 h 3829050"/>
                  <a:gd name="connsiteX49" fmla="*/ 4572000 w 5210175"/>
                  <a:gd name="connsiteY49" fmla="*/ 3533775 h 3829050"/>
                  <a:gd name="connsiteX50" fmla="*/ 4486275 w 5210175"/>
                  <a:gd name="connsiteY50" fmla="*/ 3476625 h 3829050"/>
                  <a:gd name="connsiteX51" fmla="*/ 4562475 w 5210175"/>
                  <a:gd name="connsiteY51" fmla="*/ 3467100 h 3829050"/>
                  <a:gd name="connsiteX52" fmla="*/ 4572000 w 5210175"/>
                  <a:gd name="connsiteY52" fmla="*/ 3409950 h 3829050"/>
                  <a:gd name="connsiteX53" fmla="*/ 4505325 w 5210175"/>
                  <a:gd name="connsiteY53" fmla="*/ 3352800 h 3829050"/>
                  <a:gd name="connsiteX54" fmla="*/ 4410075 w 5210175"/>
                  <a:gd name="connsiteY54" fmla="*/ 3324225 h 3829050"/>
                  <a:gd name="connsiteX55" fmla="*/ 4333875 w 5210175"/>
                  <a:gd name="connsiteY55" fmla="*/ 3314700 h 3829050"/>
                  <a:gd name="connsiteX56" fmla="*/ 4238625 w 5210175"/>
                  <a:gd name="connsiteY56" fmla="*/ 3286125 h 3829050"/>
                  <a:gd name="connsiteX57" fmla="*/ 4143375 w 5210175"/>
                  <a:gd name="connsiteY57" fmla="*/ 3219450 h 3829050"/>
                  <a:gd name="connsiteX58" fmla="*/ 4076700 w 5210175"/>
                  <a:gd name="connsiteY58" fmla="*/ 3114675 h 3829050"/>
                  <a:gd name="connsiteX59" fmla="*/ 4076700 w 5210175"/>
                  <a:gd name="connsiteY59" fmla="*/ 3000375 h 3829050"/>
                  <a:gd name="connsiteX60" fmla="*/ 4076700 w 5210175"/>
                  <a:gd name="connsiteY60" fmla="*/ 2971800 h 3829050"/>
                  <a:gd name="connsiteX61" fmla="*/ 3990975 w 5210175"/>
                  <a:gd name="connsiteY61" fmla="*/ 2962275 h 3829050"/>
                  <a:gd name="connsiteX62" fmla="*/ 3962400 w 5210175"/>
                  <a:gd name="connsiteY62" fmla="*/ 2943225 h 3829050"/>
                  <a:gd name="connsiteX63" fmla="*/ 4038600 w 5210175"/>
                  <a:gd name="connsiteY63" fmla="*/ 2876550 h 3829050"/>
                  <a:gd name="connsiteX64" fmla="*/ 4114800 w 5210175"/>
                  <a:gd name="connsiteY64" fmla="*/ 2800350 h 3829050"/>
                  <a:gd name="connsiteX65" fmla="*/ 4057650 w 5210175"/>
                  <a:gd name="connsiteY65" fmla="*/ 2781300 h 3829050"/>
                  <a:gd name="connsiteX66" fmla="*/ 3962400 w 5210175"/>
                  <a:gd name="connsiteY66" fmla="*/ 2809875 h 3829050"/>
                  <a:gd name="connsiteX67" fmla="*/ 3962400 w 5210175"/>
                  <a:gd name="connsiteY67" fmla="*/ 2886075 h 3829050"/>
                  <a:gd name="connsiteX68" fmla="*/ 3933825 w 5210175"/>
                  <a:gd name="connsiteY68" fmla="*/ 2914650 h 3829050"/>
                  <a:gd name="connsiteX69" fmla="*/ 3876675 w 5210175"/>
                  <a:gd name="connsiteY69" fmla="*/ 2847975 h 3829050"/>
                  <a:gd name="connsiteX70" fmla="*/ 3876675 w 5210175"/>
                  <a:gd name="connsiteY70" fmla="*/ 2733675 h 3829050"/>
                  <a:gd name="connsiteX71" fmla="*/ 3876675 w 5210175"/>
                  <a:gd name="connsiteY71" fmla="*/ 2695575 h 3829050"/>
                  <a:gd name="connsiteX72" fmla="*/ 3933825 w 5210175"/>
                  <a:gd name="connsiteY72" fmla="*/ 2657475 h 3829050"/>
                  <a:gd name="connsiteX73" fmla="*/ 3933825 w 5210175"/>
                  <a:gd name="connsiteY73" fmla="*/ 2590800 h 3829050"/>
                  <a:gd name="connsiteX74" fmla="*/ 3895725 w 5210175"/>
                  <a:gd name="connsiteY74" fmla="*/ 2571750 h 3829050"/>
                  <a:gd name="connsiteX75" fmla="*/ 3838575 w 5210175"/>
                  <a:gd name="connsiteY75" fmla="*/ 2619375 h 3829050"/>
                  <a:gd name="connsiteX76" fmla="*/ 3781425 w 5210175"/>
                  <a:gd name="connsiteY76" fmla="*/ 2619375 h 3829050"/>
                  <a:gd name="connsiteX77" fmla="*/ 3714750 w 5210175"/>
                  <a:gd name="connsiteY77" fmla="*/ 2571750 h 3829050"/>
                  <a:gd name="connsiteX78" fmla="*/ 3676650 w 5210175"/>
                  <a:gd name="connsiteY78" fmla="*/ 2600325 h 3829050"/>
                  <a:gd name="connsiteX79" fmla="*/ 3733800 w 5210175"/>
                  <a:gd name="connsiteY79" fmla="*/ 2667000 h 3829050"/>
                  <a:gd name="connsiteX80" fmla="*/ 3781425 w 5210175"/>
                  <a:gd name="connsiteY80" fmla="*/ 2724150 h 3829050"/>
                  <a:gd name="connsiteX81" fmla="*/ 3781425 w 5210175"/>
                  <a:gd name="connsiteY81" fmla="*/ 2724150 h 3829050"/>
                  <a:gd name="connsiteX82" fmla="*/ 3676650 w 5210175"/>
                  <a:gd name="connsiteY82" fmla="*/ 2705100 h 3829050"/>
                  <a:gd name="connsiteX83" fmla="*/ 3590925 w 5210175"/>
                  <a:gd name="connsiteY83" fmla="*/ 2628900 h 3829050"/>
                  <a:gd name="connsiteX84" fmla="*/ 3552825 w 5210175"/>
                  <a:gd name="connsiteY84" fmla="*/ 2524125 h 3829050"/>
                  <a:gd name="connsiteX85" fmla="*/ 3533775 w 5210175"/>
                  <a:gd name="connsiteY85" fmla="*/ 2447925 h 3829050"/>
                  <a:gd name="connsiteX86" fmla="*/ 3505200 w 5210175"/>
                  <a:gd name="connsiteY86" fmla="*/ 2381250 h 3829050"/>
                  <a:gd name="connsiteX87" fmla="*/ 3457575 w 5210175"/>
                  <a:gd name="connsiteY87" fmla="*/ 2352675 h 3829050"/>
                  <a:gd name="connsiteX88" fmla="*/ 3457575 w 5210175"/>
                  <a:gd name="connsiteY88" fmla="*/ 2352675 h 3829050"/>
                  <a:gd name="connsiteX89" fmla="*/ 3543300 w 5210175"/>
                  <a:gd name="connsiteY89" fmla="*/ 2324100 h 3829050"/>
                  <a:gd name="connsiteX90" fmla="*/ 3609975 w 5210175"/>
                  <a:gd name="connsiteY90" fmla="*/ 2295525 h 3829050"/>
                  <a:gd name="connsiteX91" fmla="*/ 3581400 w 5210175"/>
                  <a:gd name="connsiteY91" fmla="*/ 2257425 h 3829050"/>
                  <a:gd name="connsiteX92" fmla="*/ 3495675 w 5210175"/>
                  <a:gd name="connsiteY92" fmla="*/ 2247900 h 3829050"/>
                  <a:gd name="connsiteX93" fmla="*/ 3467100 w 5210175"/>
                  <a:gd name="connsiteY93" fmla="*/ 2200275 h 3829050"/>
                  <a:gd name="connsiteX94" fmla="*/ 3552825 w 5210175"/>
                  <a:gd name="connsiteY94" fmla="*/ 2152650 h 3829050"/>
                  <a:gd name="connsiteX95" fmla="*/ 3590925 w 5210175"/>
                  <a:gd name="connsiteY95" fmla="*/ 2095500 h 3829050"/>
                  <a:gd name="connsiteX96" fmla="*/ 3590925 w 5210175"/>
                  <a:gd name="connsiteY96" fmla="*/ 2019300 h 3829050"/>
                  <a:gd name="connsiteX97" fmla="*/ 3562350 w 5210175"/>
                  <a:gd name="connsiteY97" fmla="*/ 1952625 h 3829050"/>
                  <a:gd name="connsiteX98" fmla="*/ 3524250 w 5210175"/>
                  <a:gd name="connsiteY98" fmla="*/ 1905000 h 3829050"/>
                  <a:gd name="connsiteX99" fmla="*/ 3476625 w 5210175"/>
                  <a:gd name="connsiteY99" fmla="*/ 1952625 h 3829050"/>
                  <a:gd name="connsiteX100" fmla="*/ 3371850 w 5210175"/>
                  <a:gd name="connsiteY100" fmla="*/ 1905000 h 3829050"/>
                  <a:gd name="connsiteX101" fmla="*/ 3314700 w 5210175"/>
                  <a:gd name="connsiteY101" fmla="*/ 1905000 h 3829050"/>
                  <a:gd name="connsiteX102" fmla="*/ 3305175 w 5210175"/>
                  <a:gd name="connsiteY102" fmla="*/ 1981200 h 3829050"/>
                  <a:gd name="connsiteX103" fmla="*/ 3352800 w 5210175"/>
                  <a:gd name="connsiteY103" fmla="*/ 2019300 h 3829050"/>
                  <a:gd name="connsiteX104" fmla="*/ 3371850 w 5210175"/>
                  <a:gd name="connsiteY104" fmla="*/ 2095500 h 3829050"/>
                  <a:gd name="connsiteX105" fmla="*/ 3371850 w 5210175"/>
                  <a:gd name="connsiteY105" fmla="*/ 2152650 h 3829050"/>
                  <a:gd name="connsiteX106" fmla="*/ 3295650 w 5210175"/>
                  <a:gd name="connsiteY106" fmla="*/ 2085975 h 3829050"/>
                  <a:gd name="connsiteX107" fmla="*/ 3267075 w 5210175"/>
                  <a:gd name="connsiteY107" fmla="*/ 2019300 h 3829050"/>
                  <a:gd name="connsiteX108" fmla="*/ 3276600 w 5210175"/>
                  <a:gd name="connsiteY108" fmla="*/ 1895475 h 3829050"/>
                  <a:gd name="connsiteX109" fmla="*/ 3295650 w 5210175"/>
                  <a:gd name="connsiteY109" fmla="*/ 1819275 h 3829050"/>
                  <a:gd name="connsiteX110" fmla="*/ 3295650 w 5210175"/>
                  <a:gd name="connsiteY110" fmla="*/ 1819275 h 3829050"/>
                  <a:gd name="connsiteX111" fmla="*/ 3343275 w 5210175"/>
                  <a:gd name="connsiteY111" fmla="*/ 1743075 h 3829050"/>
                  <a:gd name="connsiteX112" fmla="*/ 3324225 w 5210175"/>
                  <a:gd name="connsiteY112" fmla="*/ 1619250 h 3829050"/>
                  <a:gd name="connsiteX113" fmla="*/ 3324225 w 5210175"/>
                  <a:gd name="connsiteY113" fmla="*/ 1457325 h 3829050"/>
                  <a:gd name="connsiteX114" fmla="*/ 3324225 w 5210175"/>
                  <a:gd name="connsiteY114" fmla="*/ 1400175 h 3829050"/>
                  <a:gd name="connsiteX115" fmla="*/ 3295650 w 5210175"/>
                  <a:gd name="connsiteY115" fmla="*/ 1371600 h 3829050"/>
                  <a:gd name="connsiteX116" fmla="*/ 3314700 w 5210175"/>
                  <a:gd name="connsiteY116" fmla="*/ 1314450 h 3829050"/>
                  <a:gd name="connsiteX117" fmla="*/ 3286125 w 5210175"/>
                  <a:gd name="connsiteY117" fmla="*/ 1266825 h 3829050"/>
                  <a:gd name="connsiteX118" fmla="*/ 3257550 w 5210175"/>
                  <a:gd name="connsiteY118" fmla="*/ 1247775 h 3829050"/>
                  <a:gd name="connsiteX119" fmla="*/ 2019301 w 5210175"/>
                  <a:gd name="connsiteY119" fmla="*/ 752475 h 3829050"/>
                  <a:gd name="connsiteX120" fmla="*/ 1571626 w 5210175"/>
                  <a:gd name="connsiteY120" fmla="*/ 933450 h 3829050"/>
                  <a:gd name="connsiteX121" fmla="*/ 1485901 w 5210175"/>
                  <a:gd name="connsiteY121" fmla="*/ 752475 h 3829050"/>
                  <a:gd name="connsiteX122" fmla="*/ 1352551 w 5210175"/>
                  <a:gd name="connsiteY122" fmla="*/ 628650 h 3829050"/>
                  <a:gd name="connsiteX123" fmla="*/ 1314451 w 5210175"/>
                  <a:gd name="connsiteY123" fmla="*/ 504825 h 3829050"/>
                  <a:gd name="connsiteX124" fmla="*/ 1123951 w 5210175"/>
                  <a:gd name="connsiteY124" fmla="*/ 581025 h 3829050"/>
                  <a:gd name="connsiteX125" fmla="*/ 1066800 w 5210175"/>
                  <a:gd name="connsiteY125" fmla="*/ 542925 h 3829050"/>
                  <a:gd name="connsiteX126" fmla="*/ 981076 w 5210175"/>
                  <a:gd name="connsiteY126" fmla="*/ 504825 h 3829050"/>
                  <a:gd name="connsiteX127" fmla="*/ 838201 w 5210175"/>
                  <a:gd name="connsiteY127" fmla="*/ 428625 h 3829050"/>
                  <a:gd name="connsiteX128" fmla="*/ 676276 w 5210175"/>
                  <a:gd name="connsiteY128" fmla="*/ 485775 h 3829050"/>
                  <a:gd name="connsiteX129" fmla="*/ 542926 w 5210175"/>
                  <a:gd name="connsiteY129" fmla="*/ 495300 h 3829050"/>
                  <a:gd name="connsiteX130" fmla="*/ 400051 w 5210175"/>
                  <a:gd name="connsiteY130" fmla="*/ 361950 h 3829050"/>
                  <a:gd name="connsiteX131" fmla="*/ 333376 w 5210175"/>
                  <a:gd name="connsiteY131" fmla="*/ 447675 h 3829050"/>
                  <a:gd name="connsiteX132" fmla="*/ 209551 w 5210175"/>
                  <a:gd name="connsiteY132" fmla="*/ 647700 h 3829050"/>
                  <a:gd name="connsiteX133" fmla="*/ 190501 w 5210175"/>
                  <a:gd name="connsiteY133" fmla="*/ 552450 h 3829050"/>
                  <a:gd name="connsiteX134" fmla="*/ 123826 w 5210175"/>
                  <a:gd name="connsiteY134" fmla="*/ 514350 h 3829050"/>
                  <a:gd name="connsiteX135" fmla="*/ 190501 w 5210175"/>
                  <a:gd name="connsiteY135" fmla="*/ 419100 h 3829050"/>
                  <a:gd name="connsiteX136" fmla="*/ 133350 w 5210175"/>
                  <a:gd name="connsiteY136" fmla="*/ 352425 h 3829050"/>
                  <a:gd name="connsiteX137" fmla="*/ 66676 w 5210175"/>
                  <a:gd name="connsiteY137" fmla="*/ 304800 h 3829050"/>
                  <a:gd name="connsiteX138" fmla="*/ 0 w 5210175"/>
                  <a:gd name="connsiteY138" fmla="*/ 257175 h 3829050"/>
                  <a:gd name="connsiteX139" fmla="*/ 28575 w 5210175"/>
                  <a:gd name="connsiteY139" fmla="*/ 180975 h 3829050"/>
                  <a:gd name="connsiteX0" fmla="*/ 28575 w 5210175"/>
                  <a:gd name="connsiteY0" fmla="*/ 180975 h 3829050"/>
                  <a:gd name="connsiteX1" fmla="*/ 1514475 w 5210175"/>
                  <a:gd name="connsiteY1" fmla="*/ 28575 h 3829050"/>
                  <a:gd name="connsiteX2" fmla="*/ 1581150 w 5210175"/>
                  <a:gd name="connsiteY2" fmla="*/ 95250 h 3829050"/>
                  <a:gd name="connsiteX3" fmla="*/ 1581150 w 5210175"/>
                  <a:gd name="connsiteY3" fmla="*/ 161925 h 3829050"/>
                  <a:gd name="connsiteX4" fmla="*/ 1647825 w 5210175"/>
                  <a:gd name="connsiteY4" fmla="*/ 276225 h 3829050"/>
                  <a:gd name="connsiteX5" fmla="*/ 3286125 w 5210175"/>
                  <a:gd name="connsiteY5" fmla="*/ 180975 h 3829050"/>
                  <a:gd name="connsiteX6" fmla="*/ 3371850 w 5210175"/>
                  <a:gd name="connsiteY6" fmla="*/ 314325 h 3829050"/>
                  <a:gd name="connsiteX7" fmla="*/ 3533775 w 5210175"/>
                  <a:gd name="connsiteY7" fmla="*/ 314325 h 3829050"/>
                  <a:gd name="connsiteX8" fmla="*/ 3609975 w 5210175"/>
                  <a:gd name="connsiteY8" fmla="*/ 257175 h 3829050"/>
                  <a:gd name="connsiteX9" fmla="*/ 3600450 w 5210175"/>
                  <a:gd name="connsiteY9" fmla="*/ 114300 h 3829050"/>
                  <a:gd name="connsiteX10" fmla="*/ 3543300 w 5210175"/>
                  <a:gd name="connsiteY10" fmla="*/ 9525 h 3829050"/>
                  <a:gd name="connsiteX11" fmla="*/ 3543300 w 5210175"/>
                  <a:gd name="connsiteY11" fmla="*/ 9525 h 3829050"/>
                  <a:gd name="connsiteX12" fmla="*/ 3619500 w 5210175"/>
                  <a:gd name="connsiteY12" fmla="*/ 0 h 3829050"/>
                  <a:gd name="connsiteX13" fmla="*/ 3771900 w 5210175"/>
                  <a:gd name="connsiteY13" fmla="*/ 0 h 3829050"/>
                  <a:gd name="connsiteX14" fmla="*/ 3800475 w 5210175"/>
                  <a:gd name="connsiteY14" fmla="*/ 38100 h 3829050"/>
                  <a:gd name="connsiteX15" fmla="*/ 3971925 w 5210175"/>
                  <a:gd name="connsiteY15" fmla="*/ 552450 h 3829050"/>
                  <a:gd name="connsiteX16" fmla="*/ 4162425 w 5210175"/>
                  <a:gd name="connsiteY16" fmla="*/ 819150 h 3829050"/>
                  <a:gd name="connsiteX17" fmla="*/ 4371975 w 5210175"/>
                  <a:gd name="connsiteY17" fmla="*/ 1114425 h 3829050"/>
                  <a:gd name="connsiteX18" fmla="*/ 4391025 w 5210175"/>
                  <a:gd name="connsiteY18" fmla="*/ 1219200 h 3829050"/>
                  <a:gd name="connsiteX19" fmla="*/ 4495800 w 5210175"/>
                  <a:gd name="connsiteY19" fmla="*/ 1533525 h 3829050"/>
                  <a:gd name="connsiteX20" fmla="*/ 4781550 w 5210175"/>
                  <a:gd name="connsiteY20" fmla="*/ 1895475 h 3829050"/>
                  <a:gd name="connsiteX21" fmla="*/ 4933950 w 5210175"/>
                  <a:gd name="connsiteY21" fmla="*/ 2190750 h 3829050"/>
                  <a:gd name="connsiteX22" fmla="*/ 4905375 w 5210175"/>
                  <a:gd name="connsiteY22" fmla="*/ 2257425 h 3829050"/>
                  <a:gd name="connsiteX23" fmla="*/ 4991100 w 5210175"/>
                  <a:gd name="connsiteY23" fmla="*/ 2333625 h 3829050"/>
                  <a:gd name="connsiteX24" fmla="*/ 5019675 w 5210175"/>
                  <a:gd name="connsiteY24" fmla="*/ 2362200 h 3829050"/>
                  <a:gd name="connsiteX25" fmla="*/ 5162550 w 5210175"/>
                  <a:gd name="connsiteY25" fmla="*/ 2647950 h 3829050"/>
                  <a:gd name="connsiteX26" fmla="*/ 5181600 w 5210175"/>
                  <a:gd name="connsiteY26" fmla="*/ 2857500 h 3829050"/>
                  <a:gd name="connsiteX27" fmla="*/ 5172075 w 5210175"/>
                  <a:gd name="connsiteY27" fmla="*/ 3000375 h 3829050"/>
                  <a:gd name="connsiteX28" fmla="*/ 5210175 w 5210175"/>
                  <a:gd name="connsiteY28" fmla="*/ 3143250 h 3829050"/>
                  <a:gd name="connsiteX29" fmla="*/ 5172075 w 5210175"/>
                  <a:gd name="connsiteY29" fmla="*/ 3209925 h 3829050"/>
                  <a:gd name="connsiteX30" fmla="*/ 5143500 w 5210175"/>
                  <a:gd name="connsiteY30" fmla="*/ 3324225 h 3829050"/>
                  <a:gd name="connsiteX31" fmla="*/ 5114925 w 5210175"/>
                  <a:gd name="connsiteY31" fmla="*/ 3457575 h 3829050"/>
                  <a:gd name="connsiteX32" fmla="*/ 5124450 w 5210175"/>
                  <a:gd name="connsiteY32" fmla="*/ 3543300 h 3829050"/>
                  <a:gd name="connsiteX33" fmla="*/ 5143500 w 5210175"/>
                  <a:gd name="connsiteY33" fmla="*/ 3590925 h 3829050"/>
                  <a:gd name="connsiteX34" fmla="*/ 5048250 w 5210175"/>
                  <a:gd name="connsiteY34" fmla="*/ 3657600 h 3829050"/>
                  <a:gd name="connsiteX35" fmla="*/ 5019675 w 5210175"/>
                  <a:gd name="connsiteY35" fmla="*/ 3705225 h 3829050"/>
                  <a:gd name="connsiteX36" fmla="*/ 4914900 w 5210175"/>
                  <a:gd name="connsiteY36" fmla="*/ 3733800 h 3829050"/>
                  <a:gd name="connsiteX37" fmla="*/ 4857750 w 5210175"/>
                  <a:gd name="connsiteY37" fmla="*/ 3771900 h 3829050"/>
                  <a:gd name="connsiteX38" fmla="*/ 4733925 w 5210175"/>
                  <a:gd name="connsiteY38" fmla="*/ 3829050 h 3829050"/>
                  <a:gd name="connsiteX39" fmla="*/ 4657725 w 5210175"/>
                  <a:gd name="connsiteY39" fmla="*/ 3762375 h 3829050"/>
                  <a:gd name="connsiteX40" fmla="*/ 4781550 w 5210175"/>
                  <a:gd name="connsiteY40" fmla="*/ 3781425 h 3829050"/>
                  <a:gd name="connsiteX41" fmla="*/ 4829175 w 5210175"/>
                  <a:gd name="connsiteY41" fmla="*/ 3724275 h 3829050"/>
                  <a:gd name="connsiteX42" fmla="*/ 4762500 w 5210175"/>
                  <a:gd name="connsiteY42" fmla="*/ 3657600 h 3829050"/>
                  <a:gd name="connsiteX43" fmla="*/ 4762500 w 5210175"/>
                  <a:gd name="connsiteY43" fmla="*/ 3657600 h 3829050"/>
                  <a:gd name="connsiteX44" fmla="*/ 4600575 w 5210175"/>
                  <a:gd name="connsiteY44" fmla="*/ 3600450 h 3829050"/>
                  <a:gd name="connsiteX45" fmla="*/ 4657725 w 5210175"/>
                  <a:gd name="connsiteY45" fmla="*/ 3552825 h 3829050"/>
                  <a:gd name="connsiteX46" fmla="*/ 4714875 w 5210175"/>
                  <a:gd name="connsiteY46" fmla="*/ 3571875 h 3829050"/>
                  <a:gd name="connsiteX47" fmla="*/ 4714875 w 5210175"/>
                  <a:gd name="connsiteY47" fmla="*/ 3505200 h 3829050"/>
                  <a:gd name="connsiteX48" fmla="*/ 4638675 w 5210175"/>
                  <a:gd name="connsiteY48" fmla="*/ 3476625 h 3829050"/>
                  <a:gd name="connsiteX49" fmla="*/ 4572000 w 5210175"/>
                  <a:gd name="connsiteY49" fmla="*/ 3533775 h 3829050"/>
                  <a:gd name="connsiteX50" fmla="*/ 4486275 w 5210175"/>
                  <a:gd name="connsiteY50" fmla="*/ 3476625 h 3829050"/>
                  <a:gd name="connsiteX51" fmla="*/ 4562475 w 5210175"/>
                  <a:gd name="connsiteY51" fmla="*/ 3467100 h 3829050"/>
                  <a:gd name="connsiteX52" fmla="*/ 4572000 w 5210175"/>
                  <a:gd name="connsiteY52" fmla="*/ 3409950 h 3829050"/>
                  <a:gd name="connsiteX53" fmla="*/ 4505325 w 5210175"/>
                  <a:gd name="connsiteY53" fmla="*/ 3352800 h 3829050"/>
                  <a:gd name="connsiteX54" fmla="*/ 4410075 w 5210175"/>
                  <a:gd name="connsiteY54" fmla="*/ 3324225 h 3829050"/>
                  <a:gd name="connsiteX55" fmla="*/ 4333875 w 5210175"/>
                  <a:gd name="connsiteY55" fmla="*/ 3314700 h 3829050"/>
                  <a:gd name="connsiteX56" fmla="*/ 4238625 w 5210175"/>
                  <a:gd name="connsiteY56" fmla="*/ 3286125 h 3829050"/>
                  <a:gd name="connsiteX57" fmla="*/ 4143375 w 5210175"/>
                  <a:gd name="connsiteY57" fmla="*/ 3219450 h 3829050"/>
                  <a:gd name="connsiteX58" fmla="*/ 4076700 w 5210175"/>
                  <a:gd name="connsiteY58" fmla="*/ 3114675 h 3829050"/>
                  <a:gd name="connsiteX59" fmla="*/ 4076700 w 5210175"/>
                  <a:gd name="connsiteY59" fmla="*/ 3000375 h 3829050"/>
                  <a:gd name="connsiteX60" fmla="*/ 4076700 w 5210175"/>
                  <a:gd name="connsiteY60" fmla="*/ 2971800 h 3829050"/>
                  <a:gd name="connsiteX61" fmla="*/ 3990975 w 5210175"/>
                  <a:gd name="connsiteY61" fmla="*/ 2962275 h 3829050"/>
                  <a:gd name="connsiteX62" fmla="*/ 3962400 w 5210175"/>
                  <a:gd name="connsiteY62" fmla="*/ 2943225 h 3829050"/>
                  <a:gd name="connsiteX63" fmla="*/ 4038600 w 5210175"/>
                  <a:gd name="connsiteY63" fmla="*/ 2876550 h 3829050"/>
                  <a:gd name="connsiteX64" fmla="*/ 4114800 w 5210175"/>
                  <a:gd name="connsiteY64" fmla="*/ 2800350 h 3829050"/>
                  <a:gd name="connsiteX65" fmla="*/ 4057650 w 5210175"/>
                  <a:gd name="connsiteY65" fmla="*/ 2781300 h 3829050"/>
                  <a:gd name="connsiteX66" fmla="*/ 3962400 w 5210175"/>
                  <a:gd name="connsiteY66" fmla="*/ 2809875 h 3829050"/>
                  <a:gd name="connsiteX67" fmla="*/ 3962400 w 5210175"/>
                  <a:gd name="connsiteY67" fmla="*/ 2886075 h 3829050"/>
                  <a:gd name="connsiteX68" fmla="*/ 3933825 w 5210175"/>
                  <a:gd name="connsiteY68" fmla="*/ 2914650 h 3829050"/>
                  <a:gd name="connsiteX69" fmla="*/ 3876675 w 5210175"/>
                  <a:gd name="connsiteY69" fmla="*/ 2847975 h 3829050"/>
                  <a:gd name="connsiteX70" fmla="*/ 3876675 w 5210175"/>
                  <a:gd name="connsiteY70" fmla="*/ 2733675 h 3829050"/>
                  <a:gd name="connsiteX71" fmla="*/ 3876675 w 5210175"/>
                  <a:gd name="connsiteY71" fmla="*/ 2695575 h 3829050"/>
                  <a:gd name="connsiteX72" fmla="*/ 3933825 w 5210175"/>
                  <a:gd name="connsiteY72" fmla="*/ 2657475 h 3829050"/>
                  <a:gd name="connsiteX73" fmla="*/ 3933825 w 5210175"/>
                  <a:gd name="connsiteY73" fmla="*/ 2590800 h 3829050"/>
                  <a:gd name="connsiteX74" fmla="*/ 3895725 w 5210175"/>
                  <a:gd name="connsiteY74" fmla="*/ 2571750 h 3829050"/>
                  <a:gd name="connsiteX75" fmla="*/ 3838575 w 5210175"/>
                  <a:gd name="connsiteY75" fmla="*/ 2619375 h 3829050"/>
                  <a:gd name="connsiteX76" fmla="*/ 3781425 w 5210175"/>
                  <a:gd name="connsiteY76" fmla="*/ 2619375 h 3829050"/>
                  <a:gd name="connsiteX77" fmla="*/ 3714750 w 5210175"/>
                  <a:gd name="connsiteY77" fmla="*/ 2571750 h 3829050"/>
                  <a:gd name="connsiteX78" fmla="*/ 3676650 w 5210175"/>
                  <a:gd name="connsiteY78" fmla="*/ 2600325 h 3829050"/>
                  <a:gd name="connsiteX79" fmla="*/ 3733800 w 5210175"/>
                  <a:gd name="connsiteY79" fmla="*/ 2667000 h 3829050"/>
                  <a:gd name="connsiteX80" fmla="*/ 3781425 w 5210175"/>
                  <a:gd name="connsiteY80" fmla="*/ 2724150 h 3829050"/>
                  <a:gd name="connsiteX81" fmla="*/ 3781425 w 5210175"/>
                  <a:gd name="connsiteY81" fmla="*/ 2724150 h 3829050"/>
                  <a:gd name="connsiteX82" fmla="*/ 3676650 w 5210175"/>
                  <a:gd name="connsiteY82" fmla="*/ 2705100 h 3829050"/>
                  <a:gd name="connsiteX83" fmla="*/ 3590925 w 5210175"/>
                  <a:gd name="connsiteY83" fmla="*/ 2628900 h 3829050"/>
                  <a:gd name="connsiteX84" fmla="*/ 3552825 w 5210175"/>
                  <a:gd name="connsiteY84" fmla="*/ 2524125 h 3829050"/>
                  <a:gd name="connsiteX85" fmla="*/ 3533775 w 5210175"/>
                  <a:gd name="connsiteY85" fmla="*/ 2447925 h 3829050"/>
                  <a:gd name="connsiteX86" fmla="*/ 3505200 w 5210175"/>
                  <a:gd name="connsiteY86" fmla="*/ 2381250 h 3829050"/>
                  <a:gd name="connsiteX87" fmla="*/ 3457575 w 5210175"/>
                  <a:gd name="connsiteY87" fmla="*/ 2352675 h 3829050"/>
                  <a:gd name="connsiteX88" fmla="*/ 3457575 w 5210175"/>
                  <a:gd name="connsiteY88" fmla="*/ 2352675 h 3829050"/>
                  <a:gd name="connsiteX89" fmla="*/ 3543300 w 5210175"/>
                  <a:gd name="connsiteY89" fmla="*/ 2324100 h 3829050"/>
                  <a:gd name="connsiteX90" fmla="*/ 3609975 w 5210175"/>
                  <a:gd name="connsiteY90" fmla="*/ 2295525 h 3829050"/>
                  <a:gd name="connsiteX91" fmla="*/ 3581400 w 5210175"/>
                  <a:gd name="connsiteY91" fmla="*/ 2257425 h 3829050"/>
                  <a:gd name="connsiteX92" fmla="*/ 3495675 w 5210175"/>
                  <a:gd name="connsiteY92" fmla="*/ 2247900 h 3829050"/>
                  <a:gd name="connsiteX93" fmla="*/ 3467100 w 5210175"/>
                  <a:gd name="connsiteY93" fmla="*/ 2200275 h 3829050"/>
                  <a:gd name="connsiteX94" fmla="*/ 3552825 w 5210175"/>
                  <a:gd name="connsiteY94" fmla="*/ 2152650 h 3829050"/>
                  <a:gd name="connsiteX95" fmla="*/ 3590925 w 5210175"/>
                  <a:gd name="connsiteY95" fmla="*/ 2095500 h 3829050"/>
                  <a:gd name="connsiteX96" fmla="*/ 3590925 w 5210175"/>
                  <a:gd name="connsiteY96" fmla="*/ 2019300 h 3829050"/>
                  <a:gd name="connsiteX97" fmla="*/ 3562350 w 5210175"/>
                  <a:gd name="connsiteY97" fmla="*/ 1952625 h 3829050"/>
                  <a:gd name="connsiteX98" fmla="*/ 3524250 w 5210175"/>
                  <a:gd name="connsiteY98" fmla="*/ 1905000 h 3829050"/>
                  <a:gd name="connsiteX99" fmla="*/ 3476625 w 5210175"/>
                  <a:gd name="connsiteY99" fmla="*/ 1952625 h 3829050"/>
                  <a:gd name="connsiteX100" fmla="*/ 3371850 w 5210175"/>
                  <a:gd name="connsiteY100" fmla="*/ 1905000 h 3829050"/>
                  <a:gd name="connsiteX101" fmla="*/ 3314700 w 5210175"/>
                  <a:gd name="connsiteY101" fmla="*/ 1905000 h 3829050"/>
                  <a:gd name="connsiteX102" fmla="*/ 3305175 w 5210175"/>
                  <a:gd name="connsiteY102" fmla="*/ 1981200 h 3829050"/>
                  <a:gd name="connsiteX103" fmla="*/ 3352800 w 5210175"/>
                  <a:gd name="connsiteY103" fmla="*/ 2019300 h 3829050"/>
                  <a:gd name="connsiteX104" fmla="*/ 3371850 w 5210175"/>
                  <a:gd name="connsiteY104" fmla="*/ 2095500 h 3829050"/>
                  <a:gd name="connsiteX105" fmla="*/ 3371850 w 5210175"/>
                  <a:gd name="connsiteY105" fmla="*/ 2152650 h 3829050"/>
                  <a:gd name="connsiteX106" fmla="*/ 3295650 w 5210175"/>
                  <a:gd name="connsiteY106" fmla="*/ 2085975 h 3829050"/>
                  <a:gd name="connsiteX107" fmla="*/ 3267075 w 5210175"/>
                  <a:gd name="connsiteY107" fmla="*/ 2019300 h 3829050"/>
                  <a:gd name="connsiteX108" fmla="*/ 3276600 w 5210175"/>
                  <a:gd name="connsiteY108" fmla="*/ 1895475 h 3829050"/>
                  <a:gd name="connsiteX109" fmla="*/ 3295650 w 5210175"/>
                  <a:gd name="connsiteY109" fmla="*/ 1819275 h 3829050"/>
                  <a:gd name="connsiteX110" fmla="*/ 3295650 w 5210175"/>
                  <a:gd name="connsiteY110" fmla="*/ 1819275 h 3829050"/>
                  <a:gd name="connsiteX111" fmla="*/ 3343275 w 5210175"/>
                  <a:gd name="connsiteY111" fmla="*/ 1743075 h 3829050"/>
                  <a:gd name="connsiteX112" fmla="*/ 3324225 w 5210175"/>
                  <a:gd name="connsiteY112" fmla="*/ 1619250 h 3829050"/>
                  <a:gd name="connsiteX113" fmla="*/ 3324225 w 5210175"/>
                  <a:gd name="connsiteY113" fmla="*/ 1457325 h 3829050"/>
                  <a:gd name="connsiteX114" fmla="*/ 3324225 w 5210175"/>
                  <a:gd name="connsiteY114" fmla="*/ 1400175 h 3829050"/>
                  <a:gd name="connsiteX115" fmla="*/ 3295650 w 5210175"/>
                  <a:gd name="connsiteY115" fmla="*/ 1371600 h 3829050"/>
                  <a:gd name="connsiteX116" fmla="*/ 3314700 w 5210175"/>
                  <a:gd name="connsiteY116" fmla="*/ 1314450 h 3829050"/>
                  <a:gd name="connsiteX117" fmla="*/ 3286125 w 5210175"/>
                  <a:gd name="connsiteY117" fmla="*/ 1266825 h 3829050"/>
                  <a:gd name="connsiteX118" fmla="*/ 3257550 w 5210175"/>
                  <a:gd name="connsiteY118" fmla="*/ 1247775 h 3829050"/>
                  <a:gd name="connsiteX119" fmla="*/ 2019301 w 5210175"/>
                  <a:gd name="connsiteY119" fmla="*/ 752475 h 3829050"/>
                  <a:gd name="connsiteX120" fmla="*/ 1790701 w 5210175"/>
                  <a:gd name="connsiteY120" fmla="*/ 838200 h 3829050"/>
                  <a:gd name="connsiteX121" fmla="*/ 1571626 w 5210175"/>
                  <a:gd name="connsiteY121" fmla="*/ 933450 h 3829050"/>
                  <a:gd name="connsiteX122" fmla="*/ 1485901 w 5210175"/>
                  <a:gd name="connsiteY122" fmla="*/ 752475 h 3829050"/>
                  <a:gd name="connsiteX123" fmla="*/ 1352551 w 5210175"/>
                  <a:gd name="connsiteY123" fmla="*/ 628650 h 3829050"/>
                  <a:gd name="connsiteX124" fmla="*/ 1314451 w 5210175"/>
                  <a:gd name="connsiteY124" fmla="*/ 504825 h 3829050"/>
                  <a:gd name="connsiteX125" fmla="*/ 1123951 w 5210175"/>
                  <a:gd name="connsiteY125" fmla="*/ 581025 h 3829050"/>
                  <a:gd name="connsiteX126" fmla="*/ 1066800 w 5210175"/>
                  <a:gd name="connsiteY126" fmla="*/ 542925 h 3829050"/>
                  <a:gd name="connsiteX127" fmla="*/ 981076 w 5210175"/>
                  <a:gd name="connsiteY127" fmla="*/ 504825 h 3829050"/>
                  <a:gd name="connsiteX128" fmla="*/ 838201 w 5210175"/>
                  <a:gd name="connsiteY128" fmla="*/ 428625 h 3829050"/>
                  <a:gd name="connsiteX129" fmla="*/ 676276 w 5210175"/>
                  <a:gd name="connsiteY129" fmla="*/ 485775 h 3829050"/>
                  <a:gd name="connsiteX130" fmla="*/ 542926 w 5210175"/>
                  <a:gd name="connsiteY130" fmla="*/ 495300 h 3829050"/>
                  <a:gd name="connsiteX131" fmla="*/ 400051 w 5210175"/>
                  <a:gd name="connsiteY131" fmla="*/ 361950 h 3829050"/>
                  <a:gd name="connsiteX132" fmla="*/ 333376 w 5210175"/>
                  <a:gd name="connsiteY132" fmla="*/ 447675 h 3829050"/>
                  <a:gd name="connsiteX133" fmla="*/ 209551 w 5210175"/>
                  <a:gd name="connsiteY133" fmla="*/ 647700 h 3829050"/>
                  <a:gd name="connsiteX134" fmla="*/ 190501 w 5210175"/>
                  <a:gd name="connsiteY134" fmla="*/ 552450 h 3829050"/>
                  <a:gd name="connsiteX135" fmla="*/ 123826 w 5210175"/>
                  <a:gd name="connsiteY135" fmla="*/ 514350 h 3829050"/>
                  <a:gd name="connsiteX136" fmla="*/ 190501 w 5210175"/>
                  <a:gd name="connsiteY136" fmla="*/ 419100 h 3829050"/>
                  <a:gd name="connsiteX137" fmla="*/ 133350 w 5210175"/>
                  <a:gd name="connsiteY137" fmla="*/ 352425 h 3829050"/>
                  <a:gd name="connsiteX138" fmla="*/ 66676 w 5210175"/>
                  <a:gd name="connsiteY138" fmla="*/ 304800 h 3829050"/>
                  <a:gd name="connsiteX139" fmla="*/ 0 w 5210175"/>
                  <a:gd name="connsiteY139" fmla="*/ 257175 h 3829050"/>
                  <a:gd name="connsiteX140" fmla="*/ 28575 w 5210175"/>
                  <a:gd name="connsiteY140" fmla="*/ 180975 h 3829050"/>
                  <a:gd name="connsiteX0" fmla="*/ 28575 w 5210175"/>
                  <a:gd name="connsiteY0" fmla="*/ 180975 h 3829050"/>
                  <a:gd name="connsiteX1" fmla="*/ 1514475 w 5210175"/>
                  <a:gd name="connsiteY1" fmla="*/ 28575 h 3829050"/>
                  <a:gd name="connsiteX2" fmla="*/ 1581150 w 5210175"/>
                  <a:gd name="connsiteY2" fmla="*/ 95250 h 3829050"/>
                  <a:gd name="connsiteX3" fmla="*/ 1581150 w 5210175"/>
                  <a:gd name="connsiteY3" fmla="*/ 161925 h 3829050"/>
                  <a:gd name="connsiteX4" fmla="*/ 1647825 w 5210175"/>
                  <a:gd name="connsiteY4" fmla="*/ 276225 h 3829050"/>
                  <a:gd name="connsiteX5" fmla="*/ 3286125 w 5210175"/>
                  <a:gd name="connsiteY5" fmla="*/ 180975 h 3829050"/>
                  <a:gd name="connsiteX6" fmla="*/ 3371850 w 5210175"/>
                  <a:gd name="connsiteY6" fmla="*/ 314325 h 3829050"/>
                  <a:gd name="connsiteX7" fmla="*/ 3533775 w 5210175"/>
                  <a:gd name="connsiteY7" fmla="*/ 314325 h 3829050"/>
                  <a:gd name="connsiteX8" fmla="*/ 3609975 w 5210175"/>
                  <a:gd name="connsiteY8" fmla="*/ 257175 h 3829050"/>
                  <a:gd name="connsiteX9" fmla="*/ 3600450 w 5210175"/>
                  <a:gd name="connsiteY9" fmla="*/ 114300 h 3829050"/>
                  <a:gd name="connsiteX10" fmla="*/ 3543300 w 5210175"/>
                  <a:gd name="connsiteY10" fmla="*/ 9525 h 3829050"/>
                  <a:gd name="connsiteX11" fmla="*/ 3543300 w 5210175"/>
                  <a:gd name="connsiteY11" fmla="*/ 9525 h 3829050"/>
                  <a:gd name="connsiteX12" fmla="*/ 3619500 w 5210175"/>
                  <a:gd name="connsiteY12" fmla="*/ 0 h 3829050"/>
                  <a:gd name="connsiteX13" fmla="*/ 3771900 w 5210175"/>
                  <a:gd name="connsiteY13" fmla="*/ 0 h 3829050"/>
                  <a:gd name="connsiteX14" fmla="*/ 3800475 w 5210175"/>
                  <a:gd name="connsiteY14" fmla="*/ 38100 h 3829050"/>
                  <a:gd name="connsiteX15" fmla="*/ 3971925 w 5210175"/>
                  <a:gd name="connsiteY15" fmla="*/ 552450 h 3829050"/>
                  <a:gd name="connsiteX16" fmla="*/ 4162425 w 5210175"/>
                  <a:gd name="connsiteY16" fmla="*/ 819150 h 3829050"/>
                  <a:gd name="connsiteX17" fmla="*/ 4371975 w 5210175"/>
                  <a:gd name="connsiteY17" fmla="*/ 1114425 h 3829050"/>
                  <a:gd name="connsiteX18" fmla="*/ 4391025 w 5210175"/>
                  <a:gd name="connsiteY18" fmla="*/ 1219200 h 3829050"/>
                  <a:gd name="connsiteX19" fmla="*/ 4495800 w 5210175"/>
                  <a:gd name="connsiteY19" fmla="*/ 1533525 h 3829050"/>
                  <a:gd name="connsiteX20" fmla="*/ 4781550 w 5210175"/>
                  <a:gd name="connsiteY20" fmla="*/ 1895475 h 3829050"/>
                  <a:gd name="connsiteX21" fmla="*/ 4933950 w 5210175"/>
                  <a:gd name="connsiteY21" fmla="*/ 2190750 h 3829050"/>
                  <a:gd name="connsiteX22" fmla="*/ 4905375 w 5210175"/>
                  <a:gd name="connsiteY22" fmla="*/ 2257425 h 3829050"/>
                  <a:gd name="connsiteX23" fmla="*/ 4991100 w 5210175"/>
                  <a:gd name="connsiteY23" fmla="*/ 2333625 h 3829050"/>
                  <a:gd name="connsiteX24" fmla="*/ 5019675 w 5210175"/>
                  <a:gd name="connsiteY24" fmla="*/ 2362200 h 3829050"/>
                  <a:gd name="connsiteX25" fmla="*/ 5162550 w 5210175"/>
                  <a:gd name="connsiteY25" fmla="*/ 2647950 h 3829050"/>
                  <a:gd name="connsiteX26" fmla="*/ 5181600 w 5210175"/>
                  <a:gd name="connsiteY26" fmla="*/ 2857500 h 3829050"/>
                  <a:gd name="connsiteX27" fmla="*/ 5172075 w 5210175"/>
                  <a:gd name="connsiteY27" fmla="*/ 3000375 h 3829050"/>
                  <a:gd name="connsiteX28" fmla="*/ 5210175 w 5210175"/>
                  <a:gd name="connsiteY28" fmla="*/ 3143250 h 3829050"/>
                  <a:gd name="connsiteX29" fmla="*/ 5172075 w 5210175"/>
                  <a:gd name="connsiteY29" fmla="*/ 3209925 h 3829050"/>
                  <a:gd name="connsiteX30" fmla="*/ 5143500 w 5210175"/>
                  <a:gd name="connsiteY30" fmla="*/ 3324225 h 3829050"/>
                  <a:gd name="connsiteX31" fmla="*/ 5114925 w 5210175"/>
                  <a:gd name="connsiteY31" fmla="*/ 3457575 h 3829050"/>
                  <a:gd name="connsiteX32" fmla="*/ 5124450 w 5210175"/>
                  <a:gd name="connsiteY32" fmla="*/ 3543300 h 3829050"/>
                  <a:gd name="connsiteX33" fmla="*/ 5143500 w 5210175"/>
                  <a:gd name="connsiteY33" fmla="*/ 3590925 h 3829050"/>
                  <a:gd name="connsiteX34" fmla="*/ 5048250 w 5210175"/>
                  <a:gd name="connsiteY34" fmla="*/ 3657600 h 3829050"/>
                  <a:gd name="connsiteX35" fmla="*/ 5019675 w 5210175"/>
                  <a:gd name="connsiteY35" fmla="*/ 3705225 h 3829050"/>
                  <a:gd name="connsiteX36" fmla="*/ 4914900 w 5210175"/>
                  <a:gd name="connsiteY36" fmla="*/ 3733800 h 3829050"/>
                  <a:gd name="connsiteX37" fmla="*/ 4857750 w 5210175"/>
                  <a:gd name="connsiteY37" fmla="*/ 3771900 h 3829050"/>
                  <a:gd name="connsiteX38" fmla="*/ 4733925 w 5210175"/>
                  <a:gd name="connsiteY38" fmla="*/ 3829050 h 3829050"/>
                  <a:gd name="connsiteX39" fmla="*/ 4657725 w 5210175"/>
                  <a:gd name="connsiteY39" fmla="*/ 3762375 h 3829050"/>
                  <a:gd name="connsiteX40" fmla="*/ 4781550 w 5210175"/>
                  <a:gd name="connsiteY40" fmla="*/ 3781425 h 3829050"/>
                  <a:gd name="connsiteX41" fmla="*/ 4829175 w 5210175"/>
                  <a:gd name="connsiteY41" fmla="*/ 3724275 h 3829050"/>
                  <a:gd name="connsiteX42" fmla="*/ 4762500 w 5210175"/>
                  <a:gd name="connsiteY42" fmla="*/ 3657600 h 3829050"/>
                  <a:gd name="connsiteX43" fmla="*/ 4762500 w 5210175"/>
                  <a:gd name="connsiteY43" fmla="*/ 3657600 h 3829050"/>
                  <a:gd name="connsiteX44" fmla="*/ 4600575 w 5210175"/>
                  <a:gd name="connsiteY44" fmla="*/ 3600450 h 3829050"/>
                  <a:gd name="connsiteX45" fmla="*/ 4657725 w 5210175"/>
                  <a:gd name="connsiteY45" fmla="*/ 3552825 h 3829050"/>
                  <a:gd name="connsiteX46" fmla="*/ 4714875 w 5210175"/>
                  <a:gd name="connsiteY46" fmla="*/ 3571875 h 3829050"/>
                  <a:gd name="connsiteX47" fmla="*/ 4714875 w 5210175"/>
                  <a:gd name="connsiteY47" fmla="*/ 3505200 h 3829050"/>
                  <a:gd name="connsiteX48" fmla="*/ 4638675 w 5210175"/>
                  <a:gd name="connsiteY48" fmla="*/ 3476625 h 3829050"/>
                  <a:gd name="connsiteX49" fmla="*/ 4572000 w 5210175"/>
                  <a:gd name="connsiteY49" fmla="*/ 3533775 h 3829050"/>
                  <a:gd name="connsiteX50" fmla="*/ 4486275 w 5210175"/>
                  <a:gd name="connsiteY50" fmla="*/ 3476625 h 3829050"/>
                  <a:gd name="connsiteX51" fmla="*/ 4562475 w 5210175"/>
                  <a:gd name="connsiteY51" fmla="*/ 3467100 h 3829050"/>
                  <a:gd name="connsiteX52" fmla="*/ 4572000 w 5210175"/>
                  <a:gd name="connsiteY52" fmla="*/ 3409950 h 3829050"/>
                  <a:gd name="connsiteX53" fmla="*/ 4505325 w 5210175"/>
                  <a:gd name="connsiteY53" fmla="*/ 3352800 h 3829050"/>
                  <a:gd name="connsiteX54" fmla="*/ 4410075 w 5210175"/>
                  <a:gd name="connsiteY54" fmla="*/ 3324225 h 3829050"/>
                  <a:gd name="connsiteX55" fmla="*/ 4333875 w 5210175"/>
                  <a:gd name="connsiteY55" fmla="*/ 3314700 h 3829050"/>
                  <a:gd name="connsiteX56" fmla="*/ 4238625 w 5210175"/>
                  <a:gd name="connsiteY56" fmla="*/ 3286125 h 3829050"/>
                  <a:gd name="connsiteX57" fmla="*/ 4143375 w 5210175"/>
                  <a:gd name="connsiteY57" fmla="*/ 3219450 h 3829050"/>
                  <a:gd name="connsiteX58" fmla="*/ 4076700 w 5210175"/>
                  <a:gd name="connsiteY58" fmla="*/ 3114675 h 3829050"/>
                  <a:gd name="connsiteX59" fmla="*/ 4076700 w 5210175"/>
                  <a:gd name="connsiteY59" fmla="*/ 3000375 h 3829050"/>
                  <a:gd name="connsiteX60" fmla="*/ 4076700 w 5210175"/>
                  <a:gd name="connsiteY60" fmla="*/ 2971800 h 3829050"/>
                  <a:gd name="connsiteX61" fmla="*/ 3990975 w 5210175"/>
                  <a:gd name="connsiteY61" fmla="*/ 2962275 h 3829050"/>
                  <a:gd name="connsiteX62" fmla="*/ 3962400 w 5210175"/>
                  <a:gd name="connsiteY62" fmla="*/ 2943225 h 3829050"/>
                  <a:gd name="connsiteX63" fmla="*/ 4038600 w 5210175"/>
                  <a:gd name="connsiteY63" fmla="*/ 2876550 h 3829050"/>
                  <a:gd name="connsiteX64" fmla="*/ 4114800 w 5210175"/>
                  <a:gd name="connsiteY64" fmla="*/ 2800350 h 3829050"/>
                  <a:gd name="connsiteX65" fmla="*/ 4057650 w 5210175"/>
                  <a:gd name="connsiteY65" fmla="*/ 2781300 h 3829050"/>
                  <a:gd name="connsiteX66" fmla="*/ 3962400 w 5210175"/>
                  <a:gd name="connsiteY66" fmla="*/ 2809875 h 3829050"/>
                  <a:gd name="connsiteX67" fmla="*/ 3962400 w 5210175"/>
                  <a:gd name="connsiteY67" fmla="*/ 2886075 h 3829050"/>
                  <a:gd name="connsiteX68" fmla="*/ 3933825 w 5210175"/>
                  <a:gd name="connsiteY68" fmla="*/ 2914650 h 3829050"/>
                  <a:gd name="connsiteX69" fmla="*/ 3876675 w 5210175"/>
                  <a:gd name="connsiteY69" fmla="*/ 2847975 h 3829050"/>
                  <a:gd name="connsiteX70" fmla="*/ 3876675 w 5210175"/>
                  <a:gd name="connsiteY70" fmla="*/ 2733675 h 3829050"/>
                  <a:gd name="connsiteX71" fmla="*/ 3876675 w 5210175"/>
                  <a:gd name="connsiteY71" fmla="*/ 2695575 h 3829050"/>
                  <a:gd name="connsiteX72" fmla="*/ 3933825 w 5210175"/>
                  <a:gd name="connsiteY72" fmla="*/ 2657475 h 3829050"/>
                  <a:gd name="connsiteX73" fmla="*/ 3933825 w 5210175"/>
                  <a:gd name="connsiteY73" fmla="*/ 2590800 h 3829050"/>
                  <a:gd name="connsiteX74" fmla="*/ 3895725 w 5210175"/>
                  <a:gd name="connsiteY74" fmla="*/ 2571750 h 3829050"/>
                  <a:gd name="connsiteX75" fmla="*/ 3838575 w 5210175"/>
                  <a:gd name="connsiteY75" fmla="*/ 2619375 h 3829050"/>
                  <a:gd name="connsiteX76" fmla="*/ 3781425 w 5210175"/>
                  <a:gd name="connsiteY76" fmla="*/ 2619375 h 3829050"/>
                  <a:gd name="connsiteX77" fmla="*/ 3714750 w 5210175"/>
                  <a:gd name="connsiteY77" fmla="*/ 2571750 h 3829050"/>
                  <a:gd name="connsiteX78" fmla="*/ 3676650 w 5210175"/>
                  <a:gd name="connsiteY78" fmla="*/ 2600325 h 3829050"/>
                  <a:gd name="connsiteX79" fmla="*/ 3733800 w 5210175"/>
                  <a:gd name="connsiteY79" fmla="*/ 2667000 h 3829050"/>
                  <a:gd name="connsiteX80" fmla="*/ 3781425 w 5210175"/>
                  <a:gd name="connsiteY80" fmla="*/ 2724150 h 3829050"/>
                  <a:gd name="connsiteX81" fmla="*/ 3781425 w 5210175"/>
                  <a:gd name="connsiteY81" fmla="*/ 2724150 h 3829050"/>
                  <a:gd name="connsiteX82" fmla="*/ 3676650 w 5210175"/>
                  <a:gd name="connsiteY82" fmla="*/ 2705100 h 3829050"/>
                  <a:gd name="connsiteX83" fmla="*/ 3590925 w 5210175"/>
                  <a:gd name="connsiteY83" fmla="*/ 2628900 h 3829050"/>
                  <a:gd name="connsiteX84" fmla="*/ 3552825 w 5210175"/>
                  <a:gd name="connsiteY84" fmla="*/ 2524125 h 3829050"/>
                  <a:gd name="connsiteX85" fmla="*/ 3533775 w 5210175"/>
                  <a:gd name="connsiteY85" fmla="*/ 2447925 h 3829050"/>
                  <a:gd name="connsiteX86" fmla="*/ 3505200 w 5210175"/>
                  <a:gd name="connsiteY86" fmla="*/ 2381250 h 3829050"/>
                  <a:gd name="connsiteX87" fmla="*/ 3457575 w 5210175"/>
                  <a:gd name="connsiteY87" fmla="*/ 2352675 h 3829050"/>
                  <a:gd name="connsiteX88" fmla="*/ 3457575 w 5210175"/>
                  <a:gd name="connsiteY88" fmla="*/ 2352675 h 3829050"/>
                  <a:gd name="connsiteX89" fmla="*/ 3543300 w 5210175"/>
                  <a:gd name="connsiteY89" fmla="*/ 2324100 h 3829050"/>
                  <a:gd name="connsiteX90" fmla="*/ 3609975 w 5210175"/>
                  <a:gd name="connsiteY90" fmla="*/ 2295525 h 3829050"/>
                  <a:gd name="connsiteX91" fmla="*/ 3581400 w 5210175"/>
                  <a:gd name="connsiteY91" fmla="*/ 2257425 h 3829050"/>
                  <a:gd name="connsiteX92" fmla="*/ 3495675 w 5210175"/>
                  <a:gd name="connsiteY92" fmla="*/ 2247900 h 3829050"/>
                  <a:gd name="connsiteX93" fmla="*/ 3467100 w 5210175"/>
                  <a:gd name="connsiteY93" fmla="*/ 2200275 h 3829050"/>
                  <a:gd name="connsiteX94" fmla="*/ 3552825 w 5210175"/>
                  <a:gd name="connsiteY94" fmla="*/ 2152650 h 3829050"/>
                  <a:gd name="connsiteX95" fmla="*/ 3590925 w 5210175"/>
                  <a:gd name="connsiteY95" fmla="*/ 2095500 h 3829050"/>
                  <a:gd name="connsiteX96" fmla="*/ 3590925 w 5210175"/>
                  <a:gd name="connsiteY96" fmla="*/ 2019300 h 3829050"/>
                  <a:gd name="connsiteX97" fmla="*/ 3562350 w 5210175"/>
                  <a:gd name="connsiteY97" fmla="*/ 1952625 h 3829050"/>
                  <a:gd name="connsiteX98" fmla="*/ 3524250 w 5210175"/>
                  <a:gd name="connsiteY98" fmla="*/ 1905000 h 3829050"/>
                  <a:gd name="connsiteX99" fmla="*/ 3476625 w 5210175"/>
                  <a:gd name="connsiteY99" fmla="*/ 1952625 h 3829050"/>
                  <a:gd name="connsiteX100" fmla="*/ 3371850 w 5210175"/>
                  <a:gd name="connsiteY100" fmla="*/ 1905000 h 3829050"/>
                  <a:gd name="connsiteX101" fmla="*/ 3314700 w 5210175"/>
                  <a:gd name="connsiteY101" fmla="*/ 1905000 h 3829050"/>
                  <a:gd name="connsiteX102" fmla="*/ 3305175 w 5210175"/>
                  <a:gd name="connsiteY102" fmla="*/ 1981200 h 3829050"/>
                  <a:gd name="connsiteX103" fmla="*/ 3352800 w 5210175"/>
                  <a:gd name="connsiteY103" fmla="*/ 2019300 h 3829050"/>
                  <a:gd name="connsiteX104" fmla="*/ 3371850 w 5210175"/>
                  <a:gd name="connsiteY104" fmla="*/ 2095500 h 3829050"/>
                  <a:gd name="connsiteX105" fmla="*/ 3371850 w 5210175"/>
                  <a:gd name="connsiteY105" fmla="*/ 2152650 h 3829050"/>
                  <a:gd name="connsiteX106" fmla="*/ 3295650 w 5210175"/>
                  <a:gd name="connsiteY106" fmla="*/ 2085975 h 3829050"/>
                  <a:gd name="connsiteX107" fmla="*/ 3267075 w 5210175"/>
                  <a:gd name="connsiteY107" fmla="*/ 2019300 h 3829050"/>
                  <a:gd name="connsiteX108" fmla="*/ 3276600 w 5210175"/>
                  <a:gd name="connsiteY108" fmla="*/ 1895475 h 3829050"/>
                  <a:gd name="connsiteX109" fmla="*/ 3295650 w 5210175"/>
                  <a:gd name="connsiteY109" fmla="*/ 1819275 h 3829050"/>
                  <a:gd name="connsiteX110" fmla="*/ 3295650 w 5210175"/>
                  <a:gd name="connsiteY110" fmla="*/ 1819275 h 3829050"/>
                  <a:gd name="connsiteX111" fmla="*/ 3343275 w 5210175"/>
                  <a:gd name="connsiteY111" fmla="*/ 1743075 h 3829050"/>
                  <a:gd name="connsiteX112" fmla="*/ 3324225 w 5210175"/>
                  <a:gd name="connsiteY112" fmla="*/ 1619250 h 3829050"/>
                  <a:gd name="connsiteX113" fmla="*/ 3324225 w 5210175"/>
                  <a:gd name="connsiteY113" fmla="*/ 1457325 h 3829050"/>
                  <a:gd name="connsiteX114" fmla="*/ 3324225 w 5210175"/>
                  <a:gd name="connsiteY114" fmla="*/ 1400175 h 3829050"/>
                  <a:gd name="connsiteX115" fmla="*/ 3295650 w 5210175"/>
                  <a:gd name="connsiteY115" fmla="*/ 1371600 h 3829050"/>
                  <a:gd name="connsiteX116" fmla="*/ 3314700 w 5210175"/>
                  <a:gd name="connsiteY116" fmla="*/ 1314450 h 3829050"/>
                  <a:gd name="connsiteX117" fmla="*/ 3286125 w 5210175"/>
                  <a:gd name="connsiteY117" fmla="*/ 1266825 h 3829050"/>
                  <a:gd name="connsiteX118" fmla="*/ 3257550 w 5210175"/>
                  <a:gd name="connsiteY118" fmla="*/ 1247775 h 3829050"/>
                  <a:gd name="connsiteX119" fmla="*/ 2228851 w 5210175"/>
                  <a:gd name="connsiteY119" fmla="*/ 571500 h 3829050"/>
                  <a:gd name="connsiteX120" fmla="*/ 2019301 w 5210175"/>
                  <a:gd name="connsiteY120" fmla="*/ 752475 h 3829050"/>
                  <a:gd name="connsiteX121" fmla="*/ 1790701 w 5210175"/>
                  <a:gd name="connsiteY121" fmla="*/ 838200 h 3829050"/>
                  <a:gd name="connsiteX122" fmla="*/ 1571626 w 5210175"/>
                  <a:gd name="connsiteY122" fmla="*/ 933450 h 3829050"/>
                  <a:gd name="connsiteX123" fmla="*/ 1485901 w 5210175"/>
                  <a:gd name="connsiteY123" fmla="*/ 752475 h 3829050"/>
                  <a:gd name="connsiteX124" fmla="*/ 1352551 w 5210175"/>
                  <a:gd name="connsiteY124" fmla="*/ 628650 h 3829050"/>
                  <a:gd name="connsiteX125" fmla="*/ 1314451 w 5210175"/>
                  <a:gd name="connsiteY125" fmla="*/ 504825 h 3829050"/>
                  <a:gd name="connsiteX126" fmla="*/ 1123951 w 5210175"/>
                  <a:gd name="connsiteY126" fmla="*/ 581025 h 3829050"/>
                  <a:gd name="connsiteX127" fmla="*/ 1066800 w 5210175"/>
                  <a:gd name="connsiteY127" fmla="*/ 542925 h 3829050"/>
                  <a:gd name="connsiteX128" fmla="*/ 981076 w 5210175"/>
                  <a:gd name="connsiteY128" fmla="*/ 504825 h 3829050"/>
                  <a:gd name="connsiteX129" fmla="*/ 838201 w 5210175"/>
                  <a:gd name="connsiteY129" fmla="*/ 428625 h 3829050"/>
                  <a:gd name="connsiteX130" fmla="*/ 676276 w 5210175"/>
                  <a:gd name="connsiteY130" fmla="*/ 485775 h 3829050"/>
                  <a:gd name="connsiteX131" fmla="*/ 542926 w 5210175"/>
                  <a:gd name="connsiteY131" fmla="*/ 495300 h 3829050"/>
                  <a:gd name="connsiteX132" fmla="*/ 400051 w 5210175"/>
                  <a:gd name="connsiteY132" fmla="*/ 361950 h 3829050"/>
                  <a:gd name="connsiteX133" fmla="*/ 333376 w 5210175"/>
                  <a:gd name="connsiteY133" fmla="*/ 447675 h 3829050"/>
                  <a:gd name="connsiteX134" fmla="*/ 209551 w 5210175"/>
                  <a:gd name="connsiteY134" fmla="*/ 647700 h 3829050"/>
                  <a:gd name="connsiteX135" fmla="*/ 190501 w 5210175"/>
                  <a:gd name="connsiteY135" fmla="*/ 552450 h 3829050"/>
                  <a:gd name="connsiteX136" fmla="*/ 123826 w 5210175"/>
                  <a:gd name="connsiteY136" fmla="*/ 514350 h 3829050"/>
                  <a:gd name="connsiteX137" fmla="*/ 190501 w 5210175"/>
                  <a:gd name="connsiteY137" fmla="*/ 419100 h 3829050"/>
                  <a:gd name="connsiteX138" fmla="*/ 133350 w 5210175"/>
                  <a:gd name="connsiteY138" fmla="*/ 352425 h 3829050"/>
                  <a:gd name="connsiteX139" fmla="*/ 66676 w 5210175"/>
                  <a:gd name="connsiteY139" fmla="*/ 304800 h 3829050"/>
                  <a:gd name="connsiteX140" fmla="*/ 0 w 5210175"/>
                  <a:gd name="connsiteY140" fmla="*/ 257175 h 3829050"/>
                  <a:gd name="connsiteX141" fmla="*/ 28575 w 5210175"/>
                  <a:gd name="connsiteY141" fmla="*/ 180975 h 3829050"/>
                  <a:gd name="connsiteX0" fmla="*/ 28575 w 5210175"/>
                  <a:gd name="connsiteY0" fmla="*/ 180975 h 3829050"/>
                  <a:gd name="connsiteX1" fmla="*/ 1514475 w 5210175"/>
                  <a:gd name="connsiteY1" fmla="*/ 28575 h 3829050"/>
                  <a:gd name="connsiteX2" fmla="*/ 1581150 w 5210175"/>
                  <a:gd name="connsiteY2" fmla="*/ 95250 h 3829050"/>
                  <a:gd name="connsiteX3" fmla="*/ 1581150 w 5210175"/>
                  <a:gd name="connsiteY3" fmla="*/ 161925 h 3829050"/>
                  <a:gd name="connsiteX4" fmla="*/ 1647825 w 5210175"/>
                  <a:gd name="connsiteY4" fmla="*/ 276225 h 3829050"/>
                  <a:gd name="connsiteX5" fmla="*/ 3286125 w 5210175"/>
                  <a:gd name="connsiteY5" fmla="*/ 180975 h 3829050"/>
                  <a:gd name="connsiteX6" fmla="*/ 3371850 w 5210175"/>
                  <a:gd name="connsiteY6" fmla="*/ 314325 h 3829050"/>
                  <a:gd name="connsiteX7" fmla="*/ 3533775 w 5210175"/>
                  <a:gd name="connsiteY7" fmla="*/ 314325 h 3829050"/>
                  <a:gd name="connsiteX8" fmla="*/ 3609975 w 5210175"/>
                  <a:gd name="connsiteY8" fmla="*/ 257175 h 3829050"/>
                  <a:gd name="connsiteX9" fmla="*/ 3600450 w 5210175"/>
                  <a:gd name="connsiteY9" fmla="*/ 114300 h 3829050"/>
                  <a:gd name="connsiteX10" fmla="*/ 3543300 w 5210175"/>
                  <a:gd name="connsiteY10" fmla="*/ 9525 h 3829050"/>
                  <a:gd name="connsiteX11" fmla="*/ 3543300 w 5210175"/>
                  <a:gd name="connsiteY11" fmla="*/ 9525 h 3829050"/>
                  <a:gd name="connsiteX12" fmla="*/ 3619500 w 5210175"/>
                  <a:gd name="connsiteY12" fmla="*/ 0 h 3829050"/>
                  <a:gd name="connsiteX13" fmla="*/ 3771900 w 5210175"/>
                  <a:gd name="connsiteY13" fmla="*/ 0 h 3829050"/>
                  <a:gd name="connsiteX14" fmla="*/ 3800475 w 5210175"/>
                  <a:gd name="connsiteY14" fmla="*/ 38100 h 3829050"/>
                  <a:gd name="connsiteX15" fmla="*/ 3971925 w 5210175"/>
                  <a:gd name="connsiteY15" fmla="*/ 552450 h 3829050"/>
                  <a:gd name="connsiteX16" fmla="*/ 4162425 w 5210175"/>
                  <a:gd name="connsiteY16" fmla="*/ 819150 h 3829050"/>
                  <a:gd name="connsiteX17" fmla="*/ 4371975 w 5210175"/>
                  <a:gd name="connsiteY17" fmla="*/ 1114425 h 3829050"/>
                  <a:gd name="connsiteX18" fmla="*/ 4391025 w 5210175"/>
                  <a:gd name="connsiteY18" fmla="*/ 1219200 h 3829050"/>
                  <a:gd name="connsiteX19" fmla="*/ 4495800 w 5210175"/>
                  <a:gd name="connsiteY19" fmla="*/ 1533525 h 3829050"/>
                  <a:gd name="connsiteX20" fmla="*/ 4781550 w 5210175"/>
                  <a:gd name="connsiteY20" fmla="*/ 1895475 h 3829050"/>
                  <a:gd name="connsiteX21" fmla="*/ 4933950 w 5210175"/>
                  <a:gd name="connsiteY21" fmla="*/ 2190750 h 3829050"/>
                  <a:gd name="connsiteX22" fmla="*/ 4905375 w 5210175"/>
                  <a:gd name="connsiteY22" fmla="*/ 2257425 h 3829050"/>
                  <a:gd name="connsiteX23" fmla="*/ 4991100 w 5210175"/>
                  <a:gd name="connsiteY23" fmla="*/ 2333625 h 3829050"/>
                  <a:gd name="connsiteX24" fmla="*/ 5019675 w 5210175"/>
                  <a:gd name="connsiteY24" fmla="*/ 2362200 h 3829050"/>
                  <a:gd name="connsiteX25" fmla="*/ 5162550 w 5210175"/>
                  <a:gd name="connsiteY25" fmla="*/ 2647950 h 3829050"/>
                  <a:gd name="connsiteX26" fmla="*/ 5181600 w 5210175"/>
                  <a:gd name="connsiteY26" fmla="*/ 2857500 h 3829050"/>
                  <a:gd name="connsiteX27" fmla="*/ 5172075 w 5210175"/>
                  <a:gd name="connsiteY27" fmla="*/ 3000375 h 3829050"/>
                  <a:gd name="connsiteX28" fmla="*/ 5210175 w 5210175"/>
                  <a:gd name="connsiteY28" fmla="*/ 3143250 h 3829050"/>
                  <a:gd name="connsiteX29" fmla="*/ 5172075 w 5210175"/>
                  <a:gd name="connsiteY29" fmla="*/ 3209925 h 3829050"/>
                  <a:gd name="connsiteX30" fmla="*/ 5143500 w 5210175"/>
                  <a:gd name="connsiteY30" fmla="*/ 3324225 h 3829050"/>
                  <a:gd name="connsiteX31" fmla="*/ 5114925 w 5210175"/>
                  <a:gd name="connsiteY31" fmla="*/ 3457575 h 3829050"/>
                  <a:gd name="connsiteX32" fmla="*/ 5124450 w 5210175"/>
                  <a:gd name="connsiteY32" fmla="*/ 3543300 h 3829050"/>
                  <a:gd name="connsiteX33" fmla="*/ 5143500 w 5210175"/>
                  <a:gd name="connsiteY33" fmla="*/ 3590925 h 3829050"/>
                  <a:gd name="connsiteX34" fmla="*/ 5048250 w 5210175"/>
                  <a:gd name="connsiteY34" fmla="*/ 3657600 h 3829050"/>
                  <a:gd name="connsiteX35" fmla="*/ 5019675 w 5210175"/>
                  <a:gd name="connsiteY35" fmla="*/ 3705225 h 3829050"/>
                  <a:gd name="connsiteX36" fmla="*/ 4914900 w 5210175"/>
                  <a:gd name="connsiteY36" fmla="*/ 3733800 h 3829050"/>
                  <a:gd name="connsiteX37" fmla="*/ 4857750 w 5210175"/>
                  <a:gd name="connsiteY37" fmla="*/ 3771900 h 3829050"/>
                  <a:gd name="connsiteX38" fmla="*/ 4733925 w 5210175"/>
                  <a:gd name="connsiteY38" fmla="*/ 3829050 h 3829050"/>
                  <a:gd name="connsiteX39" fmla="*/ 4657725 w 5210175"/>
                  <a:gd name="connsiteY39" fmla="*/ 3762375 h 3829050"/>
                  <a:gd name="connsiteX40" fmla="*/ 4781550 w 5210175"/>
                  <a:gd name="connsiteY40" fmla="*/ 3781425 h 3829050"/>
                  <a:gd name="connsiteX41" fmla="*/ 4829175 w 5210175"/>
                  <a:gd name="connsiteY41" fmla="*/ 3724275 h 3829050"/>
                  <a:gd name="connsiteX42" fmla="*/ 4762500 w 5210175"/>
                  <a:gd name="connsiteY42" fmla="*/ 3657600 h 3829050"/>
                  <a:gd name="connsiteX43" fmla="*/ 4762500 w 5210175"/>
                  <a:gd name="connsiteY43" fmla="*/ 3657600 h 3829050"/>
                  <a:gd name="connsiteX44" fmla="*/ 4600575 w 5210175"/>
                  <a:gd name="connsiteY44" fmla="*/ 3600450 h 3829050"/>
                  <a:gd name="connsiteX45" fmla="*/ 4657725 w 5210175"/>
                  <a:gd name="connsiteY45" fmla="*/ 3552825 h 3829050"/>
                  <a:gd name="connsiteX46" fmla="*/ 4714875 w 5210175"/>
                  <a:gd name="connsiteY46" fmla="*/ 3571875 h 3829050"/>
                  <a:gd name="connsiteX47" fmla="*/ 4714875 w 5210175"/>
                  <a:gd name="connsiteY47" fmla="*/ 3505200 h 3829050"/>
                  <a:gd name="connsiteX48" fmla="*/ 4638675 w 5210175"/>
                  <a:gd name="connsiteY48" fmla="*/ 3476625 h 3829050"/>
                  <a:gd name="connsiteX49" fmla="*/ 4572000 w 5210175"/>
                  <a:gd name="connsiteY49" fmla="*/ 3533775 h 3829050"/>
                  <a:gd name="connsiteX50" fmla="*/ 4486275 w 5210175"/>
                  <a:gd name="connsiteY50" fmla="*/ 3476625 h 3829050"/>
                  <a:gd name="connsiteX51" fmla="*/ 4562475 w 5210175"/>
                  <a:gd name="connsiteY51" fmla="*/ 3467100 h 3829050"/>
                  <a:gd name="connsiteX52" fmla="*/ 4572000 w 5210175"/>
                  <a:gd name="connsiteY52" fmla="*/ 3409950 h 3829050"/>
                  <a:gd name="connsiteX53" fmla="*/ 4505325 w 5210175"/>
                  <a:gd name="connsiteY53" fmla="*/ 3352800 h 3829050"/>
                  <a:gd name="connsiteX54" fmla="*/ 4410075 w 5210175"/>
                  <a:gd name="connsiteY54" fmla="*/ 3324225 h 3829050"/>
                  <a:gd name="connsiteX55" fmla="*/ 4333875 w 5210175"/>
                  <a:gd name="connsiteY55" fmla="*/ 3314700 h 3829050"/>
                  <a:gd name="connsiteX56" fmla="*/ 4238625 w 5210175"/>
                  <a:gd name="connsiteY56" fmla="*/ 3286125 h 3829050"/>
                  <a:gd name="connsiteX57" fmla="*/ 4143375 w 5210175"/>
                  <a:gd name="connsiteY57" fmla="*/ 3219450 h 3829050"/>
                  <a:gd name="connsiteX58" fmla="*/ 4076700 w 5210175"/>
                  <a:gd name="connsiteY58" fmla="*/ 3114675 h 3829050"/>
                  <a:gd name="connsiteX59" fmla="*/ 4076700 w 5210175"/>
                  <a:gd name="connsiteY59" fmla="*/ 3000375 h 3829050"/>
                  <a:gd name="connsiteX60" fmla="*/ 4076700 w 5210175"/>
                  <a:gd name="connsiteY60" fmla="*/ 2971800 h 3829050"/>
                  <a:gd name="connsiteX61" fmla="*/ 3990975 w 5210175"/>
                  <a:gd name="connsiteY61" fmla="*/ 2962275 h 3829050"/>
                  <a:gd name="connsiteX62" fmla="*/ 3962400 w 5210175"/>
                  <a:gd name="connsiteY62" fmla="*/ 2943225 h 3829050"/>
                  <a:gd name="connsiteX63" fmla="*/ 4038600 w 5210175"/>
                  <a:gd name="connsiteY63" fmla="*/ 2876550 h 3829050"/>
                  <a:gd name="connsiteX64" fmla="*/ 4114800 w 5210175"/>
                  <a:gd name="connsiteY64" fmla="*/ 2800350 h 3829050"/>
                  <a:gd name="connsiteX65" fmla="*/ 4057650 w 5210175"/>
                  <a:gd name="connsiteY65" fmla="*/ 2781300 h 3829050"/>
                  <a:gd name="connsiteX66" fmla="*/ 3962400 w 5210175"/>
                  <a:gd name="connsiteY66" fmla="*/ 2809875 h 3829050"/>
                  <a:gd name="connsiteX67" fmla="*/ 3962400 w 5210175"/>
                  <a:gd name="connsiteY67" fmla="*/ 2886075 h 3829050"/>
                  <a:gd name="connsiteX68" fmla="*/ 3933825 w 5210175"/>
                  <a:gd name="connsiteY68" fmla="*/ 2914650 h 3829050"/>
                  <a:gd name="connsiteX69" fmla="*/ 3876675 w 5210175"/>
                  <a:gd name="connsiteY69" fmla="*/ 2847975 h 3829050"/>
                  <a:gd name="connsiteX70" fmla="*/ 3876675 w 5210175"/>
                  <a:gd name="connsiteY70" fmla="*/ 2733675 h 3829050"/>
                  <a:gd name="connsiteX71" fmla="*/ 3876675 w 5210175"/>
                  <a:gd name="connsiteY71" fmla="*/ 2695575 h 3829050"/>
                  <a:gd name="connsiteX72" fmla="*/ 3933825 w 5210175"/>
                  <a:gd name="connsiteY72" fmla="*/ 2657475 h 3829050"/>
                  <a:gd name="connsiteX73" fmla="*/ 3933825 w 5210175"/>
                  <a:gd name="connsiteY73" fmla="*/ 2590800 h 3829050"/>
                  <a:gd name="connsiteX74" fmla="*/ 3895725 w 5210175"/>
                  <a:gd name="connsiteY74" fmla="*/ 2571750 h 3829050"/>
                  <a:gd name="connsiteX75" fmla="*/ 3838575 w 5210175"/>
                  <a:gd name="connsiteY75" fmla="*/ 2619375 h 3829050"/>
                  <a:gd name="connsiteX76" fmla="*/ 3781425 w 5210175"/>
                  <a:gd name="connsiteY76" fmla="*/ 2619375 h 3829050"/>
                  <a:gd name="connsiteX77" fmla="*/ 3714750 w 5210175"/>
                  <a:gd name="connsiteY77" fmla="*/ 2571750 h 3829050"/>
                  <a:gd name="connsiteX78" fmla="*/ 3676650 w 5210175"/>
                  <a:gd name="connsiteY78" fmla="*/ 2600325 h 3829050"/>
                  <a:gd name="connsiteX79" fmla="*/ 3733800 w 5210175"/>
                  <a:gd name="connsiteY79" fmla="*/ 2667000 h 3829050"/>
                  <a:gd name="connsiteX80" fmla="*/ 3781425 w 5210175"/>
                  <a:gd name="connsiteY80" fmla="*/ 2724150 h 3829050"/>
                  <a:gd name="connsiteX81" fmla="*/ 3781425 w 5210175"/>
                  <a:gd name="connsiteY81" fmla="*/ 2724150 h 3829050"/>
                  <a:gd name="connsiteX82" fmla="*/ 3676650 w 5210175"/>
                  <a:gd name="connsiteY82" fmla="*/ 2705100 h 3829050"/>
                  <a:gd name="connsiteX83" fmla="*/ 3590925 w 5210175"/>
                  <a:gd name="connsiteY83" fmla="*/ 2628900 h 3829050"/>
                  <a:gd name="connsiteX84" fmla="*/ 3552825 w 5210175"/>
                  <a:gd name="connsiteY84" fmla="*/ 2524125 h 3829050"/>
                  <a:gd name="connsiteX85" fmla="*/ 3533775 w 5210175"/>
                  <a:gd name="connsiteY85" fmla="*/ 2447925 h 3829050"/>
                  <a:gd name="connsiteX86" fmla="*/ 3505200 w 5210175"/>
                  <a:gd name="connsiteY86" fmla="*/ 2381250 h 3829050"/>
                  <a:gd name="connsiteX87" fmla="*/ 3457575 w 5210175"/>
                  <a:gd name="connsiteY87" fmla="*/ 2352675 h 3829050"/>
                  <a:gd name="connsiteX88" fmla="*/ 3457575 w 5210175"/>
                  <a:gd name="connsiteY88" fmla="*/ 2352675 h 3829050"/>
                  <a:gd name="connsiteX89" fmla="*/ 3543300 w 5210175"/>
                  <a:gd name="connsiteY89" fmla="*/ 2324100 h 3829050"/>
                  <a:gd name="connsiteX90" fmla="*/ 3609975 w 5210175"/>
                  <a:gd name="connsiteY90" fmla="*/ 2295525 h 3829050"/>
                  <a:gd name="connsiteX91" fmla="*/ 3581400 w 5210175"/>
                  <a:gd name="connsiteY91" fmla="*/ 2257425 h 3829050"/>
                  <a:gd name="connsiteX92" fmla="*/ 3495675 w 5210175"/>
                  <a:gd name="connsiteY92" fmla="*/ 2247900 h 3829050"/>
                  <a:gd name="connsiteX93" fmla="*/ 3467100 w 5210175"/>
                  <a:gd name="connsiteY93" fmla="*/ 2200275 h 3829050"/>
                  <a:gd name="connsiteX94" fmla="*/ 3552825 w 5210175"/>
                  <a:gd name="connsiteY94" fmla="*/ 2152650 h 3829050"/>
                  <a:gd name="connsiteX95" fmla="*/ 3590925 w 5210175"/>
                  <a:gd name="connsiteY95" fmla="*/ 2095500 h 3829050"/>
                  <a:gd name="connsiteX96" fmla="*/ 3590925 w 5210175"/>
                  <a:gd name="connsiteY96" fmla="*/ 2019300 h 3829050"/>
                  <a:gd name="connsiteX97" fmla="*/ 3562350 w 5210175"/>
                  <a:gd name="connsiteY97" fmla="*/ 1952625 h 3829050"/>
                  <a:gd name="connsiteX98" fmla="*/ 3524250 w 5210175"/>
                  <a:gd name="connsiteY98" fmla="*/ 1905000 h 3829050"/>
                  <a:gd name="connsiteX99" fmla="*/ 3476625 w 5210175"/>
                  <a:gd name="connsiteY99" fmla="*/ 1952625 h 3829050"/>
                  <a:gd name="connsiteX100" fmla="*/ 3371850 w 5210175"/>
                  <a:gd name="connsiteY100" fmla="*/ 1905000 h 3829050"/>
                  <a:gd name="connsiteX101" fmla="*/ 3314700 w 5210175"/>
                  <a:gd name="connsiteY101" fmla="*/ 1905000 h 3829050"/>
                  <a:gd name="connsiteX102" fmla="*/ 3305175 w 5210175"/>
                  <a:gd name="connsiteY102" fmla="*/ 1981200 h 3829050"/>
                  <a:gd name="connsiteX103" fmla="*/ 3352800 w 5210175"/>
                  <a:gd name="connsiteY103" fmla="*/ 2019300 h 3829050"/>
                  <a:gd name="connsiteX104" fmla="*/ 3371850 w 5210175"/>
                  <a:gd name="connsiteY104" fmla="*/ 2095500 h 3829050"/>
                  <a:gd name="connsiteX105" fmla="*/ 3371850 w 5210175"/>
                  <a:gd name="connsiteY105" fmla="*/ 2152650 h 3829050"/>
                  <a:gd name="connsiteX106" fmla="*/ 3295650 w 5210175"/>
                  <a:gd name="connsiteY106" fmla="*/ 2085975 h 3829050"/>
                  <a:gd name="connsiteX107" fmla="*/ 3267075 w 5210175"/>
                  <a:gd name="connsiteY107" fmla="*/ 2019300 h 3829050"/>
                  <a:gd name="connsiteX108" fmla="*/ 3276600 w 5210175"/>
                  <a:gd name="connsiteY108" fmla="*/ 1895475 h 3829050"/>
                  <a:gd name="connsiteX109" fmla="*/ 3295650 w 5210175"/>
                  <a:gd name="connsiteY109" fmla="*/ 1819275 h 3829050"/>
                  <a:gd name="connsiteX110" fmla="*/ 3295650 w 5210175"/>
                  <a:gd name="connsiteY110" fmla="*/ 1819275 h 3829050"/>
                  <a:gd name="connsiteX111" fmla="*/ 3343275 w 5210175"/>
                  <a:gd name="connsiteY111" fmla="*/ 1743075 h 3829050"/>
                  <a:gd name="connsiteX112" fmla="*/ 3324225 w 5210175"/>
                  <a:gd name="connsiteY112" fmla="*/ 1619250 h 3829050"/>
                  <a:gd name="connsiteX113" fmla="*/ 3324225 w 5210175"/>
                  <a:gd name="connsiteY113" fmla="*/ 1457325 h 3829050"/>
                  <a:gd name="connsiteX114" fmla="*/ 3324225 w 5210175"/>
                  <a:gd name="connsiteY114" fmla="*/ 1400175 h 3829050"/>
                  <a:gd name="connsiteX115" fmla="*/ 3295650 w 5210175"/>
                  <a:gd name="connsiteY115" fmla="*/ 1371600 h 3829050"/>
                  <a:gd name="connsiteX116" fmla="*/ 3314700 w 5210175"/>
                  <a:gd name="connsiteY116" fmla="*/ 1314450 h 3829050"/>
                  <a:gd name="connsiteX117" fmla="*/ 3286125 w 5210175"/>
                  <a:gd name="connsiteY117" fmla="*/ 1266825 h 3829050"/>
                  <a:gd name="connsiteX118" fmla="*/ 3257550 w 5210175"/>
                  <a:gd name="connsiteY118" fmla="*/ 1247775 h 3829050"/>
                  <a:gd name="connsiteX119" fmla="*/ 2371726 w 5210175"/>
                  <a:gd name="connsiteY119" fmla="*/ 571500 h 3829050"/>
                  <a:gd name="connsiteX120" fmla="*/ 2228851 w 5210175"/>
                  <a:gd name="connsiteY120" fmla="*/ 571500 h 3829050"/>
                  <a:gd name="connsiteX121" fmla="*/ 2019301 w 5210175"/>
                  <a:gd name="connsiteY121" fmla="*/ 752475 h 3829050"/>
                  <a:gd name="connsiteX122" fmla="*/ 1790701 w 5210175"/>
                  <a:gd name="connsiteY122" fmla="*/ 838200 h 3829050"/>
                  <a:gd name="connsiteX123" fmla="*/ 1571626 w 5210175"/>
                  <a:gd name="connsiteY123" fmla="*/ 933450 h 3829050"/>
                  <a:gd name="connsiteX124" fmla="*/ 1485901 w 5210175"/>
                  <a:gd name="connsiteY124" fmla="*/ 752475 h 3829050"/>
                  <a:gd name="connsiteX125" fmla="*/ 1352551 w 5210175"/>
                  <a:gd name="connsiteY125" fmla="*/ 628650 h 3829050"/>
                  <a:gd name="connsiteX126" fmla="*/ 1314451 w 5210175"/>
                  <a:gd name="connsiteY126" fmla="*/ 504825 h 3829050"/>
                  <a:gd name="connsiteX127" fmla="*/ 1123951 w 5210175"/>
                  <a:gd name="connsiteY127" fmla="*/ 581025 h 3829050"/>
                  <a:gd name="connsiteX128" fmla="*/ 1066800 w 5210175"/>
                  <a:gd name="connsiteY128" fmla="*/ 542925 h 3829050"/>
                  <a:gd name="connsiteX129" fmla="*/ 981076 w 5210175"/>
                  <a:gd name="connsiteY129" fmla="*/ 504825 h 3829050"/>
                  <a:gd name="connsiteX130" fmla="*/ 838201 w 5210175"/>
                  <a:gd name="connsiteY130" fmla="*/ 428625 h 3829050"/>
                  <a:gd name="connsiteX131" fmla="*/ 676276 w 5210175"/>
                  <a:gd name="connsiteY131" fmla="*/ 485775 h 3829050"/>
                  <a:gd name="connsiteX132" fmla="*/ 542926 w 5210175"/>
                  <a:gd name="connsiteY132" fmla="*/ 495300 h 3829050"/>
                  <a:gd name="connsiteX133" fmla="*/ 400051 w 5210175"/>
                  <a:gd name="connsiteY133" fmla="*/ 361950 h 3829050"/>
                  <a:gd name="connsiteX134" fmla="*/ 333376 w 5210175"/>
                  <a:gd name="connsiteY134" fmla="*/ 447675 h 3829050"/>
                  <a:gd name="connsiteX135" fmla="*/ 209551 w 5210175"/>
                  <a:gd name="connsiteY135" fmla="*/ 647700 h 3829050"/>
                  <a:gd name="connsiteX136" fmla="*/ 190501 w 5210175"/>
                  <a:gd name="connsiteY136" fmla="*/ 552450 h 3829050"/>
                  <a:gd name="connsiteX137" fmla="*/ 123826 w 5210175"/>
                  <a:gd name="connsiteY137" fmla="*/ 514350 h 3829050"/>
                  <a:gd name="connsiteX138" fmla="*/ 190501 w 5210175"/>
                  <a:gd name="connsiteY138" fmla="*/ 419100 h 3829050"/>
                  <a:gd name="connsiteX139" fmla="*/ 133350 w 5210175"/>
                  <a:gd name="connsiteY139" fmla="*/ 352425 h 3829050"/>
                  <a:gd name="connsiteX140" fmla="*/ 66676 w 5210175"/>
                  <a:gd name="connsiteY140" fmla="*/ 304800 h 3829050"/>
                  <a:gd name="connsiteX141" fmla="*/ 0 w 5210175"/>
                  <a:gd name="connsiteY141" fmla="*/ 257175 h 3829050"/>
                  <a:gd name="connsiteX142" fmla="*/ 28575 w 5210175"/>
                  <a:gd name="connsiteY142" fmla="*/ 180975 h 3829050"/>
                  <a:gd name="connsiteX0" fmla="*/ 28575 w 5210175"/>
                  <a:gd name="connsiteY0" fmla="*/ 180975 h 3829050"/>
                  <a:gd name="connsiteX1" fmla="*/ 1514475 w 5210175"/>
                  <a:gd name="connsiteY1" fmla="*/ 28575 h 3829050"/>
                  <a:gd name="connsiteX2" fmla="*/ 1581150 w 5210175"/>
                  <a:gd name="connsiteY2" fmla="*/ 95250 h 3829050"/>
                  <a:gd name="connsiteX3" fmla="*/ 1581150 w 5210175"/>
                  <a:gd name="connsiteY3" fmla="*/ 161925 h 3829050"/>
                  <a:gd name="connsiteX4" fmla="*/ 1647825 w 5210175"/>
                  <a:gd name="connsiteY4" fmla="*/ 276225 h 3829050"/>
                  <a:gd name="connsiteX5" fmla="*/ 3286125 w 5210175"/>
                  <a:gd name="connsiteY5" fmla="*/ 180975 h 3829050"/>
                  <a:gd name="connsiteX6" fmla="*/ 3371850 w 5210175"/>
                  <a:gd name="connsiteY6" fmla="*/ 314325 h 3829050"/>
                  <a:gd name="connsiteX7" fmla="*/ 3533775 w 5210175"/>
                  <a:gd name="connsiteY7" fmla="*/ 314325 h 3829050"/>
                  <a:gd name="connsiteX8" fmla="*/ 3609975 w 5210175"/>
                  <a:gd name="connsiteY8" fmla="*/ 257175 h 3829050"/>
                  <a:gd name="connsiteX9" fmla="*/ 3600450 w 5210175"/>
                  <a:gd name="connsiteY9" fmla="*/ 114300 h 3829050"/>
                  <a:gd name="connsiteX10" fmla="*/ 3543300 w 5210175"/>
                  <a:gd name="connsiteY10" fmla="*/ 9525 h 3829050"/>
                  <a:gd name="connsiteX11" fmla="*/ 3543300 w 5210175"/>
                  <a:gd name="connsiteY11" fmla="*/ 9525 h 3829050"/>
                  <a:gd name="connsiteX12" fmla="*/ 3619500 w 5210175"/>
                  <a:gd name="connsiteY12" fmla="*/ 0 h 3829050"/>
                  <a:gd name="connsiteX13" fmla="*/ 3771900 w 5210175"/>
                  <a:gd name="connsiteY13" fmla="*/ 0 h 3829050"/>
                  <a:gd name="connsiteX14" fmla="*/ 3800475 w 5210175"/>
                  <a:gd name="connsiteY14" fmla="*/ 38100 h 3829050"/>
                  <a:gd name="connsiteX15" fmla="*/ 3971925 w 5210175"/>
                  <a:gd name="connsiteY15" fmla="*/ 552450 h 3829050"/>
                  <a:gd name="connsiteX16" fmla="*/ 4162425 w 5210175"/>
                  <a:gd name="connsiteY16" fmla="*/ 819150 h 3829050"/>
                  <a:gd name="connsiteX17" fmla="*/ 4371975 w 5210175"/>
                  <a:gd name="connsiteY17" fmla="*/ 1114425 h 3829050"/>
                  <a:gd name="connsiteX18" fmla="*/ 4391025 w 5210175"/>
                  <a:gd name="connsiteY18" fmla="*/ 1219200 h 3829050"/>
                  <a:gd name="connsiteX19" fmla="*/ 4495800 w 5210175"/>
                  <a:gd name="connsiteY19" fmla="*/ 1533525 h 3829050"/>
                  <a:gd name="connsiteX20" fmla="*/ 4781550 w 5210175"/>
                  <a:gd name="connsiteY20" fmla="*/ 1895475 h 3829050"/>
                  <a:gd name="connsiteX21" fmla="*/ 4933950 w 5210175"/>
                  <a:gd name="connsiteY21" fmla="*/ 2190750 h 3829050"/>
                  <a:gd name="connsiteX22" fmla="*/ 4905375 w 5210175"/>
                  <a:gd name="connsiteY22" fmla="*/ 2257425 h 3829050"/>
                  <a:gd name="connsiteX23" fmla="*/ 4991100 w 5210175"/>
                  <a:gd name="connsiteY23" fmla="*/ 2333625 h 3829050"/>
                  <a:gd name="connsiteX24" fmla="*/ 5019675 w 5210175"/>
                  <a:gd name="connsiteY24" fmla="*/ 2362200 h 3829050"/>
                  <a:gd name="connsiteX25" fmla="*/ 5162550 w 5210175"/>
                  <a:gd name="connsiteY25" fmla="*/ 2647950 h 3829050"/>
                  <a:gd name="connsiteX26" fmla="*/ 5181600 w 5210175"/>
                  <a:gd name="connsiteY26" fmla="*/ 2857500 h 3829050"/>
                  <a:gd name="connsiteX27" fmla="*/ 5172075 w 5210175"/>
                  <a:gd name="connsiteY27" fmla="*/ 3000375 h 3829050"/>
                  <a:gd name="connsiteX28" fmla="*/ 5210175 w 5210175"/>
                  <a:gd name="connsiteY28" fmla="*/ 3143250 h 3829050"/>
                  <a:gd name="connsiteX29" fmla="*/ 5172075 w 5210175"/>
                  <a:gd name="connsiteY29" fmla="*/ 3209925 h 3829050"/>
                  <a:gd name="connsiteX30" fmla="*/ 5143500 w 5210175"/>
                  <a:gd name="connsiteY30" fmla="*/ 3324225 h 3829050"/>
                  <a:gd name="connsiteX31" fmla="*/ 5114925 w 5210175"/>
                  <a:gd name="connsiteY31" fmla="*/ 3457575 h 3829050"/>
                  <a:gd name="connsiteX32" fmla="*/ 5124450 w 5210175"/>
                  <a:gd name="connsiteY32" fmla="*/ 3543300 h 3829050"/>
                  <a:gd name="connsiteX33" fmla="*/ 5143500 w 5210175"/>
                  <a:gd name="connsiteY33" fmla="*/ 3590925 h 3829050"/>
                  <a:gd name="connsiteX34" fmla="*/ 5048250 w 5210175"/>
                  <a:gd name="connsiteY34" fmla="*/ 3657600 h 3829050"/>
                  <a:gd name="connsiteX35" fmla="*/ 5019675 w 5210175"/>
                  <a:gd name="connsiteY35" fmla="*/ 3705225 h 3829050"/>
                  <a:gd name="connsiteX36" fmla="*/ 4914900 w 5210175"/>
                  <a:gd name="connsiteY36" fmla="*/ 3733800 h 3829050"/>
                  <a:gd name="connsiteX37" fmla="*/ 4857750 w 5210175"/>
                  <a:gd name="connsiteY37" fmla="*/ 3771900 h 3829050"/>
                  <a:gd name="connsiteX38" fmla="*/ 4733925 w 5210175"/>
                  <a:gd name="connsiteY38" fmla="*/ 3829050 h 3829050"/>
                  <a:gd name="connsiteX39" fmla="*/ 4657725 w 5210175"/>
                  <a:gd name="connsiteY39" fmla="*/ 3762375 h 3829050"/>
                  <a:gd name="connsiteX40" fmla="*/ 4781550 w 5210175"/>
                  <a:gd name="connsiteY40" fmla="*/ 3781425 h 3829050"/>
                  <a:gd name="connsiteX41" fmla="*/ 4829175 w 5210175"/>
                  <a:gd name="connsiteY41" fmla="*/ 3724275 h 3829050"/>
                  <a:gd name="connsiteX42" fmla="*/ 4762500 w 5210175"/>
                  <a:gd name="connsiteY42" fmla="*/ 3657600 h 3829050"/>
                  <a:gd name="connsiteX43" fmla="*/ 4762500 w 5210175"/>
                  <a:gd name="connsiteY43" fmla="*/ 3657600 h 3829050"/>
                  <a:gd name="connsiteX44" fmla="*/ 4600575 w 5210175"/>
                  <a:gd name="connsiteY44" fmla="*/ 3600450 h 3829050"/>
                  <a:gd name="connsiteX45" fmla="*/ 4657725 w 5210175"/>
                  <a:gd name="connsiteY45" fmla="*/ 3552825 h 3829050"/>
                  <a:gd name="connsiteX46" fmla="*/ 4714875 w 5210175"/>
                  <a:gd name="connsiteY46" fmla="*/ 3571875 h 3829050"/>
                  <a:gd name="connsiteX47" fmla="*/ 4714875 w 5210175"/>
                  <a:gd name="connsiteY47" fmla="*/ 3505200 h 3829050"/>
                  <a:gd name="connsiteX48" fmla="*/ 4638675 w 5210175"/>
                  <a:gd name="connsiteY48" fmla="*/ 3476625 h 3829050"/>
                  <a:gd name="connsiteX49" fmla="*/ 4572000 w 5210175"/>
                  <a:gd name="connsiteY49" fmla="*/ 3533775 h 3829050"/>
                  <a:gd name="connsiteX50" fmla="*/ 4486275 w 5210175"/>
                  <a:gd name="connsiteY50" fmla="*/ 3476625 h 3829050"/>
                  <a:gd name="connsiteX51" fmla="*/ 4562475 w 5210175"/>
                  <a:gd name="connsiteY51" fmla="*/ 3467100 h 3829050"/>
                  <a:gd name="connsiteX52" fmla="*/ 4572000 w 5210175"/>
                  <a:gd name="connsiteY52" fmla="*/ 3409950 h 3829050"/>
                  <a:gd name="connsiteX53" fmla="*/ 4505325 w 5210175"/>
                  <a:gd name="connsiteY53" fmla="*/ 3352800 h 3829050"/>
                  <a:gd name="connsiteX54" fmla="*/ 4410075 w 5210175"/>
                  <a:gd name="connsiteY54" fmla="*/ 3324225 h 3829050"/>
                  <a:gd name="connsiteX55" fmla="*/ 4333875 w 5210175"/>
                  <a:gd name="connsiteY55" fmla="*/ 3314700 h 3829050"/>
                  <a:gd name="connsiteX56" fmla="*/ 4238625 w 5210175"/>
                  <a:gd name="connsiteY56" fmla="*/ 3286125 h 3829050"/>
                  <a:gd name="connsiteX57" fmla="*/ 4143375 w 5210175"/>
                  <a:gd name="connsiteY57" fmla="*/ 3219450 h 3829050"/>
                  <a:gd name="connsiteX58" fmla="*/ 4076700 w 5210175"/>
                  <a:gd name="connsiteY58" fmla="*/ 3114675 h 3829050"/>
                  <a:gd name="connsiteX59" fmla="*/ 4076700 w 5210175"/>
                  <a:gd name="connsiteY59" fmla="*/ 3000375 h 3829050"/>
                  <a:gd name="connsiteX60" fmla="*/ 4076700 w 5210175"/>
                  <a:gd name="connsiteY60" fmla="*/ 2971800 h 3829050"/>
                  <a:gd name="connsiteX61" fmla="*/ 3990975 w 5210175"/>
                  <a:gd name="connsiteY61" fmla="*/ 2962275 h 3829050"/>
                  <a:gd name="connsiteX62" fmla="*/ 3962400 w 5210175"/>
                  <a:gd name="connsiteY62" fmla="*/ 2943225 h 3829050"/>
                  <a:gd name="connsiteX63" fmla="*/ 4038600 w 5210175"/>
                  <a:gd name="connsiteY63" fmla="*/ 2876550 h 3829050"/>
                  <a:gd name="connsiteX64" fmla="*/ 4114800 w 5210175"/>
                  <a:gd name="connsiteY64" fmla="*/ 2800350 h 3829050"/>
                  <a:gd name="connsiteX65" fmla="*/ 4057650 w 5210175"/>
                  <a:gd name="connsiteY65" fmla="*/ 2781300 h 3829050"/>
                  <a:gd name="connsiteX66" fmla="*/ 3962400 w 5210175"/>
                  <a:gd name="connsiteY66" fmla="*/ 2809875 h 3829050"/>
                  <a:gd name="connsiteX67" fmla="*/ 3962400 w 5210175"/>
                  <a:gd name="connsiteY67" fmla="*/ 2886075 h 3829050"/>
                  <a:gd name="connsiteX68" fmla="*/ 3933825 w 5210175"/>
                  <a:gd name="connsiteY68" fmla="*/ 2914650 h 3829050"/>
                  <a:gd name="connsiteX69" fmla="*/ 3876675 w 5210175"/>
                  <a:gd name="connsiteY69" fmla="*/ 2847975 h 3829050"/>
                  <a:gd name="connsiteX70" fmla="*/ 3876675 w 5210175"/>
                  <a:gd name="connsiteY70" fmla="*/ 2733675 h 3829050"/>
                  <a:gd name="connsiteX71" fmla="*/ 3876675 w 5210175"/>
                  <a:gd name="connsiteY71" fmla="*/ 2695575 h 3829050"/>
                  <a:gd name="connsiteX72" fmla="*/ 3933825 w 5210175"/>
                  <a:gd name="connsiteY72" fmla="*/ 2657475 h 3829050"/>
                  <a:gd name="connsiteX73" fmla="*/ 3933825 w 5210175"/>
                  <a:gd name="connsiteY73" fmla="*/ 2590800 h 3829050"/>
                  <a:gd name="connsiteX74" fmla="*/ 3895725 w 5210175"/>
                  <a:gd name="connsiteY74" fmla="*/ 2571750 h 3829050"/>
                  <a:gd name="connsiteX75" fmla="*/ 3838575 w 5210175"/>
                  <a:gd name="connsiteY75" fmla="*/ 2619375 h 3829050"/>
                  <a:gd name="connsiteX76" fmla="*/ 3781425 w 5210175"/>
                  <a:gd name="connsiteY76" fmla="*/ 2619375 h 3829050"/>
                  <a:gd name="connsiteX77" fmla="*/ 3714750 w 5210175"/>
                  <a:gd name="connsiteY77" fmla="*/ 2571750 h 3829050"/>
                  <a:gd name="connsiteX78" fmla="*/ 3676650 w 5210175"/>
                  <a:gd name="connsiteY78" fmla="*/ 2600325 h 3829050"/>
                  <a:gd name="connsiteX79" fmla="*/ 3733800 w 5210175"/>
                  <a:gd name="connsiteY79" fmla="*/ 2667000 h 3829050"/>
                  <a:gd name="connsiteX80" fmla="*/ 3781425 w 5210175"/>
                  <a:gd name="connsiteY80" fmla="*/ 2724150 h 3829050"/>
                  <a:gd name="connsiteX81" fmla="*/ 3781425 w 5210175"/>
                  <a:gd name="connsiteY81" fmla="*/ 2724150 h 3829050"/>
                  <a:gd name="connsiteX82" fmla="*/ 3676650 w 5210175"/>
                  <a:gd name="connsiteY82" fmla="*/ 2705100 h 3829050"/>
                  <a:gd name="connsiteX83" fmla="*/ 3590925 w 5210175"/>
                  <a:gd name="connsiteY83" fmla="*/ 2628900 h 3829050"/>
                  <a:gd name="connsiteX84" fmla="*/ 3552825 w 5210175"/>
                  <a:gd name="connsiteY84" fmla="*/ 2524125 h 3829050"/>
                  <a:gd name="connsiteX85" fmla="*/ 3533775 w 5210175"/>
                  <a:gd name="connsiteY85" fmla="*/ 2447925 h 3829050"/>
                  <a:gd name="connsiteX86" fmla="*/ 3505200 w 5210175"/>
                  <a:gd name="connsiteY86" fmla="*/ 2381250 h 3829050"/>
                  <a:gd name="connsiteX87" fmla="*/ 3457575 w 5210175"/>
                  <a:gd name="connsiteY87" fmla="*/ 2352675 h 3829050"/>
                  <a:gd name="connsiteX88" fmla="*/ 3457575 w 5210175"/>
                  <a:gd name="connsiteY88" fmla="*/ 2352675 h 3829050"/>
                  <a:gd name="connsiteX89" fmla="*/ 3543300 w 5210175"/>
                  <a:gd name="connsiteY89" fmla="*/ 2324100 h 3829050"/>
                  <a:gd name="connsiteX90" fmla="*/ 3609975 w 5210175"/>
                  <a:gd name="connsiteY90" fmla="*/ 2295525 h 3829050"/>
                  <a:gd name="connsiteX91" fmla="*/ 3581400 w 5210175"/>
                  <a:gd name="connsiteY91" fmla="*/ 2257425 h 3829050"/>
                  <a:gd name="connsiteX92" fmla="*/ 3495675 w 5210175"/>
                  <a:gd name="connsiteY92" fmla="*/ 2247900 h 3829050"/>
                  <a:gd name="connsiteX93" fmla="*/ 3467100 w 5210175"/>
                  <a:gd name="connsiteY93" fmla="*/ 2200275 h 3829050"/>
                  <a:gd name="connsiteX94" fmla="*/ 3552825 w 5210175"/>
                  <a:gd name="connsiteY94" fmla="*/ 2152650 h 3829050"/>
                  <a:gd name="connsiteX95" fmla="*/ 3590925 w 5210175"/>
                  <a:gd name="connsiteY95" fmla="*/ 2095500 h 3829050"/>
                  <a:gd name="connsiteX96" fmla="*/ 3590925 w 5210175"/>
                  <a:gd name="connsiteY96" fmla="*/ 2019300 h 3829050"/>
                  <a:gd name="connsiteX97" fmla="*/ 3562350 w 5210175"/>
                  <a:gd name="connsiteY97" fmla="*/ 1952625 h 3829050"/>
                  <a:gd name="connsiteX98" fmla="*/ 3524250 w 5210175"/>
                  <a:gd name="connsiteY98" fmla="*/ 1905000 h 3829050"/>
                  <a:gd name="connsiteX99" fmla="*/ 3476625 w 5210175"/>
                  <a:gd name="connsiteY99" fmla="*/ 1952625 h 3829050"/>
                  <a:gd name="connsiteX100" fmla="*/ 3371850 w 5210175"/>
                  <a:gd name="connsiteY100" fmla="*/ 1905000 h 3829050"/>
                  <a:gd name="connsiteX101" fmla="*/ 3314700 w 5210175"/>
                  <a:gd name="connsiteY101" fmla="*/ 1905000 h 3829050"/>
                  <a:gd name="connsiteX102" fmla="*/ 3305175 w 5210175"/>
                  <a:gd name="connsiteY102" fmla="*/ 1981200 h 3829050"/>
                  <a:gd name="connsiteX103" fmla="*/ 3352800 w 5210175"/>
                  <a:gd name="connsiteY103" fmla="*/ 2019300 h 3829050"/>
                  <a:gd name="connsiteX104" fmla="*/ 3371850 w 5210175"/>
                  <a:gd name="connsiteY104" fmla="*/ 2095500 h 3829050"/>
                  <a:gd name="connsiteX105" fmla="*/ 3371850 w 5210175"/>
                  <a:gd name="connsiteY105" fmla="*/ 2152650 h 3829050"/>
                  <a:gd name="connsiteX106" fmla="*/ 3295650 w 5210175"/>
                  <a:gd name="connsiteY106" fmla="*/ 2085975 h 3829050"/>
                  <a:gd name="connsiteX107" fmla="*/ 3267075 w 5210175"/>
                  <a:gd name="connsiteY107" fmla="*/ 2019300 h 3829050"/>
                  <a:gd name="connsiteX108" fmla="*/ 3276600 w 5210175"/>
                  <a:gd name="connsiteY108" fmla="*/ 1895475 h 3829050"/>
                  <a:gd name="connsiteX109" fmla="*/ 3295650 w 5210175"/>
                  <a:gd name="connsiteY109" fmla="*/ 1819275 h 3829050"/>
                  <a:gd name="connsiteX110" fmla="*/ 3295650 w 5210175"/>
                  <a:gd name="connsiteY110" fmla="*/ 1819275 h 3829050"/>
                  <a:gd name="connsiteX111" fmla="*/ 3343275 w 5210175"/>
                  <a:gd name="connsiteY111" fmla="*/ 1743075 h 3829050"/>
                  <a:gd name="connsiteX112" fmla="*/ 3324225 w 5210175"/>
                  <a:gd name="connsiteY112" fmla="*/ 1619250 h 3829050"/>
                  <a:gd name="connsiteX113" fmla="*/ 3324225 w 5210175"/>
                  <a:gd name="connsiteY113" fmla="*/ 1457325 h 3829050"/>
                  <a:gd name="connsiteX114" fmla="*/ 3324225 w 5210175"/>
                  <a:gd name="connsiteY114" fmla="*/ 1400175 h 3829050"/>
                  <a:gd name="connsiteX115" fmla="*/ 3295650 w 5210175"/>
                  <a:gd name="connsiteY115" fmla="*/ 1371600 h 3829050"/>
                  <a:gd name="connsiteX116" fmla="*/ 3314700 w 5210175"/>
                  <a:gd name="connsiteY116" fmla="*/ 1314450 h 3829050"/>
                  <a:gd name="connsiteX117" fmla="*/ 3286125 w 5210175"/>
                  <a:gd name="connsiteY117" fmla="*/ 1266825 h 3829050"/>
                  <a:gd name="connsiteX118" fmla="*/ 3257550 w 5210175"/>
                  <a:gd name="connsiteY118" fmla="*/ 1247775 h 3829050"/>
                  <a:gd name="connsiteX119" fmla="*/ 2371726 w 5210175"/>
                  <a:gd name="connsiteY119" fmla="*/ 571500 h 3829050"/>
                  <a:gd name="connsiteX120" fmla="*/ 2228851 w 5210175"/>
                  <a:gd name="connsiteY120" fmla="*/ 571500 h 3829050"/>
                  <a:gd name="connsiteX121" fmla="*/ 2095501 w 5210175"/>
                  <a:gd name="connsiteY121" fmla="*/ 590550 h 3829050"/>
                  <a:gd name="connsiteX122" fmla="*/ 2019301 w 5210175"/>
                  <a:gd name="connsiteY122" fmla="*/ 752475 h 3829050"/>
                  <a:gd name="connsiteX123" fmla="*/ 1790701 w 5210175"/>
                  <a:gd name="connsiteY123" fmla="*/ 838200 h 3829050"/>
                  <a:gd name="connsiteX124" fmla="*/ 1571626 w 5210175"/>
                  <a:gd name="connsiteY124" fmla="*/ 933450 h 3829050"/>
                  <a:gd name="connsiteX125" fmla="*/ 1485901 w 5210175"/>
                  <a:gd name="connsiteY125" fmla="*/ 752475 h 3829050"/>
                  <a:gd name="connsiteX126" fmla="*/ 1352551 w 5210175"/>
                  <a:gd name="connsiteY126" fmla="*/ 628650 h 3829050"/>
                  <a:gd name="connsiteX127" fmla="*/ 1314451 w 5210175"/>
                  <a:gd name="connsiteY127" fmla="*/ 504825 h 3829050"/>
                  <a:gd name="connsiteX128" fmla="*/ 1123951 w 5210175"/>
                  <a:gd name="connsiteY128" fmla="*/ 581025 h 3829050"/>
                  <a:gd name="connsiteX129" fmla="*/ 1066800 w 5210175"/>
                  <a:gd name="connsiteY129" fmla="*/ 542925 h 3829050"/>
                  <a:gd name="connsiteX130" fmla="*/ 981076 w 5210175"/>
                  <a:gd name="connsiteY130" fmla="*/ 504825 h 3829050"/>
                  <a:gd name="connsiteX131" fmla="*/ 838201 w 5210175"/>
                  <a:gd name="connsiteY131" fmla="*/ 428625 h 3829050"/>
                  <a:gd name="connsiteX132" fmla="*/ 676276 w 5210175"/>
                  <a:gd name="connsiteY132" fmla="*/ 485775 h 3829050"/>
                  <a:gd name="connsiteX133" fmla="*/ 542926 w 5210175"/>
                  <a:gd name="connsiteY133" fmla="*/ 495300 h 3829050"/>
                  <a:gd name="connsiteX134" fmla="*/ 400051 w 5210175"/>
                  <a:gd name="connsiteY134" fmla="*/ 361950 h 3829050"/>
                  <a:gd name="connsiteX135" fmla="*/ 333376 w 5210175"/>
                  <a:gd name="connsiteY135" fmla="*/ 447675 h 3829050"/>
                  <a:gd name="connsiteX136" fmla="*/ 209551 w 5210175"/>
                  <a:gd name="connsiteY136" fmla="*/ 647700 h 3829050"/>
                  <a:gd name="connsiteX137" fmla="*/ 190501 w 5210175"/>
                  <a:gd name="connsiteY137" fmla="*/ 552450 h 3829050"/>
                  <a:gd name="connsiteX138" fmla="*/ 123826 w 5210175"/>
                  <a:gd name="connsiteY138" fmla="*/ 514350 h 3829050"/>
                  <a:gd name="connsiteX139" fmla="*/ 190501 w 5210175"/>
                  <a:gd name="connsiteY139" fmla="*/ 419100 h 3829050"/>
                  <a:gd name="connsiteX140" fmla="*/ 133350 w 5210175"/>
                  <a:gd name="connsiteY140" fmla="*/ 352425 h 3829050"/>
                  <a:gd name="connsiteX141" fmla="*/ 66676 w 5210175"/>
                  <a:gd name="connsiteY141" fmla="*/ 304800 h 3829050"/>
                  <a:gd name="connsiteX142" fmla="*/ 0 w 5210175"/>
                  <a:gd name="connsiteY142" fmla="*/ 257175 h 3829050"/>
                  <a:gd name="connsiteX143" fmla="*/ 28575 w 5210175"/>
                  <a:gd name="connsiteY143" fmla="*/ 180975 h 3829050"/>
                  <a:gd name="connsiteX0" fmla="*/ 28575 w 5210175"/>
                  <a:gd name="connsiteY0" fmla="*/ 180975 h 3829050"/>
                  <a:gd name="connsiteX1" fmla="*/ 1514475 w 5210175"/>
                  <a:gd name="connsiteY1" fmla="*/ 28575 h 3829050"/>
                  <a:gd name="connsiteX2" fmla="*/ 1581150 w 5210175"/>
                  <a:gd name="connsiteY2" fmla="*/ 95250 h 3829050"/>
                  <a:gd name="connsiteX3" fmla="*/ 1581150 w 5210175"/>
                  <a:gd name="connsiteY3" fmla="*/ 161925 h 3829050"/>
                  <a:gd name="connsiteX4" fmla="*/ 1647825 w 5210175"/>
                  <a:gd name="connsiteY4" fmla="*/ 276225 h 3829050"/>
                  <a:gd name="connsiteX5" fmla="*/ 3286125 w 5210175"/>
                  <a:gd name="connsiteY5" fmla="*/ 180975 h 3829050"/>
                  <a:gd name="connsiteX6" fmla="*/ 3371850 w 5210175"/>
                  <a:gd name="connsiteY6" fmla="*/ 314325 h 3829050"/>
                  <a:gd name="connsiteX7" fmla="*/ 3533775 w 5210175"/>
                  <a:gd name="connsiteY7" fmla="*/ 314325 h 3829050"/>
                  <a:gd name="connsiteX8" fmla="*/ 3609975 w 5210175"/>
                  <a:gd name="connsiteY8" fmla="*/ 257175 h 3829050"/>
                  <a:gd name="connsiteX9" fmla="*/ 3600450 w 5210175"/>
                  <a:gd name="connsiteY9" fmla="*/ 114300 h 3829050"/>
                  <a:gd name="connsiteX10" fmla="*/ 3543300 w 5210175"/>
                  <a:gd name="connsiteY10" fmla="*/ 9525 h 3829050"/>
                  <a:gd name="connsiteX11" fmla="*/ 3543300 w 5210175"/>
                  <a:gd name="connsiteY11" fmla="*/ 9525 h 3829050"/>
                  <a:gd name="connsiteX12" fmla="*/ 3619500 w 5210175"/>
                  <a:gd name="connsiteY12" fmla="*/ 0 h 3829050"/>
                  <a:gd name="connsiteX13" fmla="*/ 3771900 w 5210175"/>
                  <a:gd name="connsiteY13" fmla="*/ 0 h 3829050"/>
                  <a:gd name="connsiteX14" fmla="*/ 3800475 w 5210175"/>
                  <a:gd name="connsiteY14" fmla="*/ 38100 h 3829050"/>
                  <a:gd name="connsiteX15" fmla="*/ 3971925 w 5210175"/>
                  <a:gd name="connsiteY15" fmla="*/ 552450 h 3829050"/>
                  <a:gd name="connsiteX16" fmla="*/ 4162425 w 5210175"/>
                  <a:gd name="connsiteY16" fmla="*/ 819150 h 3829050"/>
                  <a:gd name="connsiteX17" fmla="*/ 4371975 w 5210175"/>
                  <a:gd name="connsiteY17" fmla="*/ 1114425 h 3829050"/>
                  <a:gd name="connsiteX18" fmla="*/ 4391025 w 5210175"/>
                  <a:gd name="connsiteY18" fmla="*/ 1219200 h 3829050"/>
                  <a:gd name="connsiteX19" fmla="*/ 4495800 w 5210175"/>
                  <a:gd name="connsiteY19" fmla="*/ 1533525 h 3829050"/>
                  <a:gd name="connsiteX20" fmla="*/ 4781550 w 5210175"/>
                  <a:gd name="connsiteY20" fmla="*/ 1895475 h 3829050"/>
                  <a:gd name="connsiteX21" fmla="*/ 4933950 w 5210175"/>
                  <a:gd name="connsiteY21" fmla="*/ 2190750 h 3829050"/>
                  <a:gd name="connsiteX22" fmla="*/ 4905375 w 5210175"/>
                  <a:gd name="connsiteY22" fmla="*/ 2257425 h 3829050"/>
                  <a:gd name="connsiteX23" fmla="*/ 4991100 w 5210175"/>
                  <a:gd name="connsiteY23" fmla="*/ 2333625 h 3829050"/>
                  <a:gd name="connsiteX24" fmla="*/ 5019675 w 5210175"/>
                  <a:gd name="connsiteY24" fmla="*/ 2362200 h 3829050"/>
                  <a:gd name="connsiteX25" fmla="*/ 5162550 w 5210175"/>
                  <a:gd name="connsiteY25" fmla="*/ 2647950 h 3829050"/>
                  <a:gd name="connsiteX26" fmla="*/ 5181600 w 5210175"/>
                  <a:gd name="connsiteY26" fmla="*/ 2857500 h 3829050"/>
                  <a:gd name="connsiteX27" fmla="*/ 5172075 w 5210175"/>
                  <a:gd name="connsiteY27" fmla="*/ 3000375 h 3829050"/>
                  <a:gd name="connsiteX28" fmla="*/ 5210175 w 5210175"/>
                  <a:gd name="connsiteY28" fmla="*/ 3143250 h 3829050"/>
                  <a:gd name="connsiteX29" fmla="*/ 5172075 w 5210175"/>
                  <a:gd name="connsiteY29" fmla="*/ 3209925 h 3829050"/>
                  <a:gd name="connsiteX30" fmla="*/ 5143500 w 5210175"/>
                  <a:gd name="connsiteY30" fmla="*/ 3324225 h 3829050"/>
                  <a:gd name="connsiteX31" fmla="*/ 5114925 w 5210175"/>
                  <a:gd name="connsiteY31" fmla="*/ 3457575 h 3829050"/>
                  <a:gd name="connsiteX32" fmla="*/ 5124450 w 5210175"/>
                  <a:gd name="connsiteY32" fmla="*/ 3543300 h 3829050"/>
                  <a:gd name="connsiteX33" fmla="*/ 5143500 w 5210175"/>
                  <a:gd name="connsiteY33" fmla="*/ 3590925 h 3829050"/>
                  <a:gd name="connsiteX34" fmla="*/ 5048250 w 5210175"/>
                  <a:gd name="connsiteY34" fmla="*/ 3657600 h 3829050"/>
                  <a:gd name="connsiteX35" fmla="*/ 5019675 w 5210175"/>
                  <a:gd name="connsiteY35" fmla="*/ 3705225 h 3829050"/>
                  <a:gd name="connsiteX36" fmla="*/ 4914900 w 5210175"/>
                  <a:gd name="connsiteY36" fmla="*/ 3733800 h 3829050"/>
                  <a:gd name="connsiteX37" fmla="*/ 4857750 w 5210175"/>
                  <a:gd name="connsiteY37" fmla="*/ 3771900 h 3829050"/>
                  <a:gd name="connsiteX38" fmla="*/ 4733925 w 5210175"/>
                  <a:gd name="connsiteY38" fmla="*/ 3829050 h 3829050"/>
                  <a:gd name="connsiteX39" fmla="*/ 4657725 w 5210175"/>
                  <a:gd name="connsiteY39" fmla="*/ 3762375 h 3829050"/>
                  <a:gd name="connsiteX40" fmla="*/ 4781550 w 5210175"/>
                  <a:gd name="connsiteY40" fmla="*/ 3781425 h 3829050"/>
                  <a:gd name="connsiteX41" fmla="*/ 4829175 w 5210175"/>
                  <a:gd name="connsiteY41" fmla="*/ 3724275 h 3829050"/>
                  <a:gd name="connsiteX42" fmla="*/ 4762500 w 5210175"/>
                  <a:gd name="connsiteY42" fmla="*/ 3657600 h 3829050"/>
                  <a:gd name="connsiteX43" fmla="*/ 4762500 w 5210175"/>
                  <a:gd name="connsiteY43" fmla="*/ 3657600 h 3829050"/>
                  <a:gd name="connsiteX44" fmla="*/ 4600575 w 5210175"/>
                  <a:gd name="connsiteY44" fmla="*/ 3600450 h 3829050"/>
                  <a:gd name="connsiteX45" fmla="*/ 4657725 w 5210175"/>
                  <a:gd name="connsiteY45" fmla="*/ 3552825 h 3829050"/>
                  <a:gd name="connsiteX46" fmla="*/ 4714875 w 5210175"/>
                  <a:gd name="connsiteY46" fmla="*/ 3571875 h 3829050"/>
                  <a:gd name="connsiteX47" fmla="*/ 4714875 w 5210175"/>
                  <a:gd name="connsiteY47" fmla="*/ 3505200 h 3829050"/>
                  <a:gd name="connsiteX48" fmla="*/ 4638675 w 5210175"/>
                  <a:gd name="connsiteY48" fmla="*/ 3476625 h 3829050"/>
                  <a:gd name="connsiteX49" fmla="*/ 4572000 w 5210175"/>
                  <a:gd name="connsiteY49" fmla="*/ 3533775 h 3829050"/>
                  <a:gd name="connsiteX50" fmla="*/ 4486275 w 5210175"/>
                  <a:gd name="connsiteY50" fmla="*/ 3476625 h 3829050"/>
                  <a:gd name="connsiteX51" fmla="*/ 4562475 w 5210175"/>
                  <a:gd name="connsiteY51" fmla="*/ 3467100 h 3829050"/>
                  <a:gd name="connsiteX52" fmla="*/ 4572000 w 5210175"/>
                  <a:gd name="connsiteY52" fmla="*/ 3409950 h 3829050"/>
                  <a:gd name="connsiteX53" fmla="*/ 4505325 w 5210175"/>
                  <a:gd name="connsiteY53" fmla="*/ 3352800 h 3829050"/>
                  <a:gd name="connsiteX54" fmla="*/ 4410075 w 5210175"/>
                  <a:gd name="connsiteY54" fmla="*/ 3324225 h 3829050"/>
                  <a:gd name="connsiteX55" fmla="*/ 4333875 w 5210175"/>
                  <a:gd name="connsiteY55" fmla="*/ 3314700 h 3829050"/>
                  <a:gd name="connsiteX56" fmla="*/ 4238625 w 5210175"/>
                  <a:gd name="connsiteY56" fmla="*/ 3286125 h 3829050"/>
                  <a:gd name="connsiteX57" fmla="*/ 4143375 w 5210175"/>
                  <a:gd name="connsiteY57" fmla="*/ 3219450 h 3829050"/>
                  <a:gd name="connsiteX58" fmla="*/ 4076700 w 5210175"/>
                  <a:gd name="connsiteY58" fmla="*/ 3114675 h 3829050"/>
                  <a:gd name="connsiteX59" fmla="*/ 4076700 w 5210175"/>
                  <a:gd name="connsiteY59" fmla="*/ 3000375 h 3829050"/>
                  <a:gd name="connsiteX60" fmla="*/ 4076700 w 5210175"/>
                  <a:gd name="connsiteY60" fmla="*/ 2971800 h 3829050"/>
                  <a:gd name="connsiteX61" fmla="*/ 3990975 w 5210175"/>
                  <a:gd name="connsiteY61" fmla="*/ 2962275 h 3829050"/>
                  <a:gd name="connsiteX62" fmla="*/ 3962400 w 5210175"/>
                  <a:gd name="connsiteY62" fmla="*/ 2943225 h 3829050"/>
                  <a:gd name="connsiteX63" fmla="*/ 4038600 w 5210175"/>
                  <a:gd name="connsiteY63" fmla="*/ 2876550 h 3829050"/>
                  <a:gd name="connsiteX64" fmla="*/ 4114800 w 5210175"/>
                  <a:gd name="connsiteY64" fmla="*/ 2800350 h 3829050"/>
                  <a:gd name="connsiteX65" fmla="*/ 4057650 w 5210175"/>
                  <a:gd name="connsiteY65" fmla="*/ 2781300 h 3829050"/>
                  <a:gd name="connsiteX66" fmla="*/ 3962400 w 5210175"/>
                  <a:gd name="connsiteY66" fmla="*/ 2809875 h 3829050"/>
                  <a:gd name="connsiteX67" fmla="*/ 3962400 w 5210175"/>
                  <a:gd name="connsiteY67" fmla="*/ 2886075 h 3829050"/>
                  <a:gd name="connsiteX68" fmla="*/ 3933825 w 5210175"/>
                  <a:gd name="connsiteY68" fmla="*/ 2914650 h 3829050"/>
                  <a:gd name="connsiteX69" fmla="*/ 3876675 w 5210175"/>
                  <a:gd name="connsiteY69" fmla="*/ 2847975 h 3829050"/>
                  <a:gd name="connsiteX70" fmla="*/ 3876675 w 5210175"/>
                  <a:gd name="connsiteY70" fmla="*/ 2733675 h 3829050"/>
                  <a:gd name="connsiteX71" fmla="*/ 3876675 w 5210175"/>
                  <a:gd name="connsiteY71" fmla="*/ 2695575 h 3829050"/>
                  <a:gd name="connsiteX72" fmla="*/ 3933825 w 5210175"/>
                  <a:gd name="connsiteY72" fmla="*/ 2657475 h 3829050"/>
                  <a:gd name="connsiteX73" fmla="*/ 3933825 w 5210175"/>
                  <a:gd name="connsiteY73" fmla="*/ 2590800 h 3829050"/>
                  <a:gd name="connsiteX74" fmla="*/ 3895725 w 5210175"/>
                  <a:gd name="connsiteY74" fmla="*/ 2571750 h 3829050"/>
                  <a:gd name="connsiteX75" fmla="*/ 3838575 w 5210175"/>
                  <a:gd name="connsiteY75" fmla="*/ 2619375 h 3829050"/>
                  <a:gd name="connsiteX76" fmla="*/ 3781425 w 5210175"/>
                  <a:gd name="connsiteY76" fmla="*/ 2619375 h 3829050"/>
                  <a:gd name="connsiteX77" fmla="*/ 3714750 w 5210175"/>
                  <a:gd name="connsiteY77" fmla="*/ 2571750 h 3829050"/>
                  <a:gd name="connsiteX78" fmla="*/ 3676650 w 5210175"/>
                  <a:gd name="connsiteY78" fmla="*/ 2600325 h 3829050"/>
                  <a:gd name="connsiteX79" fmla="*/ 3733800 w 5210175"/>
                  <a:gd name="connsiteY79" fmla="*/ 2667000 h 3829050"/>
                  <a:gd name="connsiteX80" fmla="*/ 3781425 w 5210175"/>
                  <a:gd name="connsiteY80" fmla="*/ 2724150 h 3829050"/>
                  <a:gd name="connsiteX81" fmla="*/ 3781425 w 5210175"/>
                  <a:gd name="connsiteY81" fmla="*/ 2724150 h 3829050"/>
                  <a:gd name="connsiteX82" fmla="*/ 3676650 w 5210175"/>
                  <a:gd name="connsiteY82" fmla="*/ 2705100 h 3829050"/>
                  <a:gd name="connsiteX83" fmla="*/ 3590925 w 5210175"/>
                  <a:gd name="connsiteY83" fmla="*/ 2628900 h 3829050"/>
                  <a:gd name="connsiteX84" fmla="*/ 3552825 w 5210175"/>
                  <a:gd name="connsiteY84" fmla="*/ 2524125 h 3829050"/>
                  <a:gd name="connsiteX85" fmla="*/ 3533775 w 5210175"/>
                  <a:gd name="connsiteY85" fmla="*/ 2447925 h 3829050"/>
                  <a:gd name="connsiteX86" fmla="*/ 3505200 w 5210175"/>
                  <a:gd name="connsiteY86" fmla="*/ 2381250 h 3829050"/>
                  <a:gd name="connsiteX87" fmla="*/ 3457575 w 5210175"/>
                  <a:gd name="connsiteY87" fmla="*/ 2352675 h 3829050"/>
                  <a:gd name="connsiteX88" fmla="*/ 3457575 w 5210175"/>
                  <a:gd name="connsiteY88" fmla="*/ 2352675 h 3829050"/>
                  <a:gd name="connsiteX89" fmla="*/ 3543300 w 5210175"/>
                  <a:gd name="connsiteY89" fmla="*/ 2324100 h 3829050"/>
                  <a:gd name="connsiteX90" fmla="*/ 3609975 w 5210175"/>
                  <a:gd name="connsiteY90" fmla="*/ 2295525 h 3829050"/>
                  <a:gd name="connsiteX91" fmla="*/ 3581400 w 5210175"/>
                  <a:gd name="connsiteY91" fmla="*/ 2257425 h 3829050"/>
                  <a:gd name="connsiteX92" fmla="*/ 3495675 w 5210175"/>
                  <a:gd name="connsiteY92" fmla="*/ 2247900 h 3829050"/>
                  <a:gd name="connsiteX93" fmla="*/ 3467100 w 5210175"/>
                  <a:gd name="connsiteY93" fmla="*/ 2200275 h 3829050"/>
                  <a:gd name="connsiteX94" fmla="*/ 3552825 w 5210175"/>
                  <a:gd name="connsiteY94" fmla="*/ 2152650 h 3829050"/>
                  <a:gd name="connsiteX95" fmla="*/ 3590925 w 5210175"/>
                  <a:gd name="connsiteY95" fmla="*/ 2095500 h 3829050"/>
                  <a:gd name="connsiteX96" fmla="*/ 3590925 w 5210175"/>
                  <a:gd name="connsiteY96" fmla="*/ 2019300 h 3829050"/>
                  <a:gd name="connsiteX97" fmla="*/ 3562350 w 5210175"/>
                  <a:gd name="connsiteY97" fmla="*/ 1952625 h 3829050"/>
                  <a:gd name="connsiteX98" fmla="*/ 3524250 w 5210175"/>
                  <a:gd name="connsiteY98" fmla="*/ 1905000 h 3829050"/>
                  <a:gd name="connsiteX99" fmla="*/ 3476625 w 5210175"/>
                  <a:gd name="connsiteY99" fmla="*/ 1952625 h 3829050"/>
                  <a:gd name="connsiteX100" fmla="*/ 3371850 w 5210175"/>
                  <a:gd name="connsiteY100" fmla="*/ 1905000 h 3829050"/>
                  <a:gd name="connsiteX101" fmla="*/ 3314700 w 5210175"/>
                  <a:gd name="connsiteY101" fmla="*/ 1905000 h 3829050"/>
                  <a:gd name="connsiteX102" fmla="*/ 3305175 w 5210175"/>
                  <a:gd name="connsiteY102" fmla="*/ 1981200 h 3829050"/>
                  <a:gd name="connsiteX103" fmla="*/ 3352800 w 5210175"/>
                  <a:gd name="connsiteY103" fmla="*/ 2019300 h 3829050"/>
                  <a:gd name="connsiteX104" fmla="*/ 3371850 w 5210175"/>
                  <a:gd name="connsiteY104" fmla="*/ 2095500 h 3829050"/>
                  <a:gd name="connsiteX105" fmla="*/ 3371850 w 5210175"/>
                  <a:gd name="connsiteY105" fmla="*/ 2152650 h 3829050"/>
                  <a:gd name="connsiteX106" fmla="*/ 3295650 w 5210175"/>
                  <a:gd name="connsiteY106" fmla="*/ 2085975 h 3829050"/>
                  <a:gd name="connsiteX107" fmla="*/ 3267075 w 5210175"/>
                  <a:gd name="connsiteY107" fmla="*/ 2019300 h 3829050"/>
                  <a:gd name="connsiteX108" fmla="*/ 3276600 w 5210175"/>
                  <a:gd name="connsiteY108" fmla="*/ 1895475 h 3829050"/>
                  <a:gd name="connsiteX109" fmla="*/ 3295650 w 5210175"/>
                  <a:gd name="connsiteY109" fmla="*/ 1819275 h 3829050"/>
                  <a:gd name="connsiteX110" fmla="*/ 3295650 w 5210175"/>
                  <a:gd name="connsiteY110" fmla="*/ 1819275 h 3829050"/>
                  <a:gd name="connsiteX111" fmla="*/ 3343275 w 5210175"/>
                  <a:gd name="connsiteY111" fmla="*/ 1743075 h 3829050"/>
                  <a:gd name="connsiteX112" fmla="*/ 3324225 w 5210175"/>
                  <a:gd name="connsiteY112" fmla="*/ 1619250 h 3829050"/>
                  <a:gd name="connsiteX113" fmla="*/ 3324225 w 5210175"/>
                  <a:gd name="connsiteY113" fmla="*/ 1457325 h 3829050"/>
                  <a:gd name="connsiteX114" fmla="*/ 3324225 w 5210175"/>
                  <a:gd name="connsiteY114" fmla="*/ 1400175 h 3829050"/>
                  <a:gd name="connsiteX115" fmla="*/ 3295650 w 5210175"/>
                  <a:gd name="connsiteY115" fmla="*/ 1371600 h 3829050"/>
                  <a:gd name="connsiteX116" fmla="*/ 3314700 w 5210175"/>
                  <a:gd name="connsiteY116" fmla="*/ 1314450 h 3829050"/>
                  <a:gd name="connsiteX117" fmla="*/ 3286125 w 5210175"/>
                  <a:gd name="connsiteY117" fmla="*/ 1266825 h 3829050"/>
                  <a:gd name="connsiteX118" fmla="*/ 3257550 w 5210175"/>
                  <a:gd name="connsiteY118" fmla="*/ 1247775 h 3829050"/>
                  <a:gd name="connsiteX119" fmla="*/ 2371726 w 5210175"/>
                  <a:gd name="connsiteY119" fmla="*/ 571500 h 3829050"/>
                  <a:gd name="connsiteX120" fmla="*/ 2228851 w 5210175"/>
                  <a:gd name="connsiteY120" fmla="*/ 571500 h 3829050"/>
                  <a:gd name="connsiteX121" fmla="*/ 2095501 w 5210175"/>
                  <a:gd name="connsiteY121" fmla="*/ 590550 h 3829050"/>
                  <a:gd name="connsiteX122" fmla="*/ 2019301 w 5210175"/>
                  <a:gd name="connsiteY122" fmla="*/ 695325 h 3829050"/>
                  <a:gd name="connsiteX123" fmla="*/ 2019301 w 5210175"/>
                  <a:gd name="connsiteY123" fmla="*/ 752475 h 3829050"/>
                  <a:gd name="connsiteX124" fmla="*/ 1790701 w 5210175"/>
                  <a:gd name="connsiteY124" fmla="*/ 838200 h 3829050"/>
                  <a:gd name="connsiteX125" fmla="*/ 1571626 w 5210175"/>
                  <a:gd name="connsiteY125" fmla="*/ 933450 h 3829050"/>
                  <a:gd name="connsiteX126" fmla="*/ 1485901 w 5210175"/>
                  <a:gd name="connsiteY126" fmla="*/ 752475 h 3829050"/>
                  <a:gd name="connsiteX127" fmla="*/ 1352551 w 5210175"/>
                  <a:gd name="connsiteY127" fmla="*/ 628650 h 3829050"/>
                  <a:gd name="connsiteX128" fmla="*/ 1314451 w 5210175"/>
                  <a:gd name="connsiteY128" fmla="*/ 504825 h 3829050"/>
                  <a:gd name="connsiteX129" fmla="*/ 1123951 w 5210175"/>
                  <a:gd name="connsiteY129" fmla="*/ 581025 h 3829050"/>
                  <a:gd name="connsiteX130" fmla="*/ 1066800 w 5210175"/>
                  <a:gd name="connsiteY130" fmla="*/ 542925 h 3829050"/>
                  <a:gd name="connsiteX131" fmla="*/ 981076 w 5210175"/>
                  <a:gd name="connsiteY131" fmla="*/ 504825 h 3829050"/>
                  <a:gd name="connsiteX132" fmla="*/ 838201 w 5210175"/>
                  <a:gd name="connsiteY132" fmla="*/ 428625 h 3829050"/>
                  <a:gd name="connsiteX133" fmla="*/ 676276 w 5210175"/>
                  <a:gd name="connsiteY133" fmla="*/ 485775 h 3829050"/>
                  <a:gd name="connsiteX134" fmla="*/ 542926 w 5210175"/>
                  <a:gd name="connsiteY134" fmla="*/ 495300 h 3829050"/>
                  <a:gd name="connsiteX135" fmla="*/ 400051 w 5210175"/>
                  <a:gd name="connsiteY135" fmla="*/ 361950 h 3829050"/>
                  <a:gd name="connsiteX136" fmla="*/ 333376 w 5210175"/>
                  <a:gd name="connsiteY136" fmla="*/ 447675 h 3829050"/>
                  <a:gd name="connsiteX137" fmla="*/ 209551 w 5210175"/>
                  <a:gd name="connsiteY137" fmla="*/ 647700 h 3829050"/>
                  <a:gd name="connsiteX138" fmla="*/ 190501 w 5210175"/>
                  <a:gd name="connsiteY138" fmla="*/ 552450 h 3829050"/>
                  <a:gd name="connsiteX139" fmla="*/ 123826 w 5210175"/>
                  <a:gd name="connsiteY139" fmla="*/ 514350 h 3829050"/>
                  <a:gd name="connsiteX140" fmla="*/ 190501 w 5210175"/>
                  <a:gd name="connsiteY140" fmla="*/ 419100 h 3829050"/>
                  <a:gd name="connsiteX141" fmla="*/ 133350 w 5210175"/>
                  <a:gd name="connsiteY141" fmla="*/ 352425 h 3829050"/>
                  <a:gd name="connsiteX142" fmla="*/ 66676 w 5210175"/>
                  <a:gd name="connsiteY142" fmla="*/ 304800 h 3829050"/>
                  <a:gd name="connsiteX143" fmla="*/ 0 w 5210175"/>
                  <a:gd name="connsiteY143" fmla="*/ 257175 h 3829050"/>
                  <a:gd name="connsiteX144" fmla="*/ 28575 w 5210175"/>
                  <a:gd name="connsiteY144" fmla="*/ 180975 h 3829050"/>
                  <a:gd name="connsiteX0" fmla="*/ 28575 w 5210175"/>
                  <a:gd name="connsiteY0" fmla="*/ 180975 h 3829050"/>
                  <a:gd name="connsiteX1" fmla="*/ 1514475 w 5210175"/>
                  <a:gd name="connsiteY1" fmla="*/ 28575 h 3829050"/>
                  <a:gd name="connsiteX2" fmla="*/ 1581150 w 5210175"/>
                  <a:gd name="connsiteY2" fmla="*/ 95250 h 3829050"/>
                  <a:gd name="connsiteX3" fmla="*/ 1581150 w 5210175"/>
                  <a:gd name="connsiteY3" fmla="*/ 161925 h 3829050"/>
                  <a:gd name="connsiteX4" fmla="*/ 1647825 w 5210175"/>
                  <a:gd name="connsiteY4" fmla="*/ 276225 h 3829050"/>
                  <a:gd name="connsiteX5" fmla="*/ 3286125 w 5210175"/>
                  <a:gd name="connsiteY5" fmla="*/ 180975 h 3829050"/>
                  <a:gd name="connsiteX6" fmla="*/ 3371850 w 5210175"/>
                  <a:gd name="connsiteY6" fmla="*/ 314325 h 3829050"/>
                  <a:gd name="connsiteX7" fmla="*/ 3533775 w 5210175"/>
                  <a:gd name="connsiteY7" fmla="*/ 314325 h 3829050"/>
                  <a:gd name="connsiteX8" fmla="*/ 3609975 w 5210175"/>
                  <a:gd name="connsiteY8" fmla="*/ 257175 h 3829050"/>
                  <a:gd name="connsiteX9" fmla="*/ 3600450 w 5210175"/>
                  <a:gd name="connsiteY9" fmla="*/ 114300 h 3829050"/>
                  <a:gd name="connsiteX10" fmla="*/ 3543300 w 5210175"/>
                  <a:gd name="connsiteY10" fmla="*/ 9525 h 3829050"/>
                  <a:gd name="connsiteX11" fmla="*/ 3543300 w 5210175"/>
                  <a:gd name="connsiteY11" fmla="*/ 9525 h 3829050"/>
                  <a:gd name="connsiteX12" fmla="*/ 3619500 w 5210175"/>
                  <a:gd name="connsiteY12" fmla="*/ 0 h 3829050"/>
                  <a:gd name="connsiteX13" fmla="*/ 3771900 w 5210175"/>
                  <a:gd name="connsiteY13" fmla="*/ 0 h 3829050"/>
                  <a:gd name="connsiteX14" fmla="*/ 3800475 w 5210175"/>
                  <a:gd name="connsiteY14" fmla="*/ 38100 h 3829050"/>
                  <a:gd name="connsiteX15" fmla="*/ 3971925 w 5210175"/>
                  <a:gd name="connsiteY15" fmla="*/ 552450 h 3829050"/>
                  <a:gd name="connsiteX16" fmla="*/ 4162425 w 5210175"/>
                  <a:gd name="connsiteY16" fmla="*/ 819150 h 3829050"/>
                  <a:gd name="connsiteX17" fmla="*/ 4371975 w 5210175"/>
                  <a:gd name="connsiteY17" fmla="*/ 1114425 h 3829050"/>
                  <a:gd name="connsiteX18" fmla="*/ 4391025 w 5210175"/>
                  <a:gd name="connsiteY18" fmla="*/ 1219200 h 3829050"/>
                  <a:gd name="connsiteX19" fmla="*/ 4495800 w 5210175"/>
                  <a:gd name="connsiteY19" fmla="*/ 1533525 h 3829050"/>
                  <a:gd name="connsiteX20" fmla="*/ 4781550 w 5210175"/>
                  <a:gd name="connsiteY20" fmla="*/ 1895475 h 3829050"/>
                  <a:gd name="connsiteX21" fmla="*/ 4933950 w 5210175"/>
                  <a:gd name="connsiteY21" fmla="*/ 2190750 h 3829050"/>
                  <a:gd name="connsiteX22" fmla="*/ 4905375 w 5210175"/>
                  <a:gd name="connsiteY22" fmla="*/ 2257425 h 3829050"/>
                  <a:gd name="connsiteX23" fmla="*/ 4991100 w 5210175"/>
                  <a:gd name="connsiteY23" fmla="*/ 2333625 h 3829050"/>
                  <a:gd name="connsiteX24" fmla="*/ 5019675 w 5210175"/>
                  <a:gd name="connsiteY24" fmla="*/ 2362200 h 3829050"/>
                  <a:gd name="connsiteX25" fmla="*/ 5162550 w 5210175"/>
                  <a:gd name="connsiteY25" fmla="*/ 2647950 h 3829050"/>
                  <a:gd name="connsiteX26" fmla="*/ 5181600 w 5210175"/>
                  <a:gd name="connsiteY26" fmla="*/ 2857500 h 3829050"/>
                  <a:gd name="connsiteX27" fmla="*/ 5172075 w 5210175"/>
                  <a:gd name="connsiteY27" fmla="*/ 3000375 h 3829050"/>
                  <a:gd name="connsiteX28" fmla="*/ 5210175 w 5210175"/>
                  <a:gd name="connsiteY28" fmla="*/ 3143250 h 3829050"/>
                  <a:gd name="connsiteX29" fmla="*/ 5172075 w 5210175"/>
                  <a:gd name="connsiteY29" fmla="*/ 3209925 h 3829050"/>
                  <a:gd name="connsiteX30" fmla="*/ 5143500 w 5210175"/>
                  <a:gd name="connsiteY30" fmla="*/ 3324225 h 3829050"/>
                  <a:gd name="connsiteX31" fmla="*/ 5114925 w 5210175"/>
                  <a:gd name="connsiteY31" fmla="*/ 3457575 h 3829050"/>
                  <a:gd name="connsiteX32" fmla="*/ 5124450 w 5210175"/>
                  <a:gd name="connsiteY32" fmla="*/ 3543300 h 3829050"/>
                  <a:gd name="connsiteX33" fmla="*/ 5143500 w 5210175"/>
                  <a:gd name="connsiteY33" fmla="*/ 3590925 h 3829050"/>
                  <a:gd name="connsiteX34" fmla="*/ 5048250 w 5210175"/>
                  <a:gd name="connsiteY34" fmla="*/ 3657600 h 3829050"/>
                  <a:gd name="connsiteX35" fmla="*/ 5019675 w 5210175"/>
                  <a:gd name="connsiteY35" fmla="*/ 3705225 h 3829050"/>
                  <a:gd name="connsiteX36" fmla="*/ 4914900 w 5210175"/>
                  <a:gd name="connsiteY36" fmla="*/ 3733800 h 3829050"/>
                  <a:gd name="connsiteX37" fmla="*/ 4857750 w 5210175"/>
                  <a:gd name="connsiteY37" fmla="*/ 3771900 h 3829050"/>
                  <a:gd name="connsiteX38" fmla="*/ 4733925 w 5210175"/>
                  <a:gd name="connsiteY38" fmla="*/ 3829050 h 3829050"/>
                  <a:gd name="connsiteX39" fmla="*/ 4657725 w 5210175"/>
                  <a:gd name="connsiteY39" fmla="*/ 3762375 h 3829050"/>
                  <a:gd name="connsiteX40" fmla="*/ 4781550 w 5210175"/>
                  <a:gd name="connsiteY40" fmla="*/ 3781425 h 3829050"/>
                  <a:gd name="connsiteX41" fmla="*/ 4829175 w 5210175"/>
                  <a:gd name="connsiteY41" fmla="*/ 3724275 h 3829050"/>
                  <a:gd name="connsiteX42" fmla="*/ 4762500 w 5210175"/>
                  <a:gd name="connsiteY42" fmla="*/ 3657600 h 3829050"/>
                  <a:gd name="connsiteX43" fmla="*/ 4762500 w 5210175"/>
                  <a:gd name="connsiteY43" fmla="*/ 3657600 h 3829050"/>
                  <a:gd name="connsiteX44" fmla="*/ 4600575 w 5210175"/>
                  <a:gd name="connsiteY44" fmla="*/ 3600450 h 3829050"/>
                  <a:gd name="connsiteX45" fmla="*/ 4657725 w 5210175"/>
                  <a:gd name="connsiteY45" fmla="*/ 3552825 h 3829050"/>
                  <a:gd name="connsiteX46" fmla="*/ 4714875 w 5210175"/>
                  <a:gd name="connsiteY46" fmla="*/ 3571875 h 3829050"/>
                  <a:gd name="connsiteX47" fmla="*/ 4714875 w 5210175"/>
                  <a:gd name="connsiteY47" fmla="*/ 3505200 h 3829050"/>
                  <a:gd name="connsiteX48" fmla="*/ 4638675 w 5210175"/>
                  <a:gd name="connsiteY48" fmla="*/ 3476625 h 3829050"/>
                  <a:gd name="connsiteX49" fmla="*/ 4572000 w 5210175"/>
                  <a:gd name="connsiteY49" fmla="*/ 3533775 h 3829050"/>
                  <a:gd name="connsiteX50" fmla="*/ 4486275 w 5210175"/>
                  <a:gd name="connsiteY50" fmla="*/ 3476625 h 3829050"/>
                  <a:gd name="connsiteX51" fmla="*/ 4562475 w 5210175"/>
                  <a:gd name="connsiteY51" fmla="*/ 3467100 h 3829050"/>
                  <a:gd name="connsiteX52" fmla="*/ 4572000 w 5210175"/>
                  <a:gd name="connsiteY52" fmla="*/ 3409950 h 3829050"/>
                  <a:gd name="connsiteX53" fmla="*/ 4505325 w 5210175"/>
                  <a:gd name="connsiteY53" fmla="*/ 3352800 h 3829050"/>
                  <a:gd name="connsiteX54" fmla="*/ 4410075 w 5210175"/>
                  <a:gd name="connsiteY54" fmla="*/ 3324225 h 3829050"/>
                  <a:gd name="connsiteX55" fmla="*/ 4333875 w 5210175"/>
                  <a:gd name="connsiteY55" fmla="*/ 3314700 h 3829050"/>
                  <a:gd name="connsiteX56" fmla="*/ 4238625 w 5210175"/>
                  <a:gd name="connsiteY56" fmla="*/ 3286125 h 3829050"/>
                  <a:gd name="connsiteX57" fmla="*/ 4143375 w 5210175"/>
                  <a:gd name="connsiteY57" fmla="*/ 3219450 h 3829050"/>
                  <a:gd name="connsiteX58" fmla="*/ 4076700 w 5210175"/>
                  <a:gd name="connsiteY58" fmla="*/ 3114675 h 3829050"/>
                  <a:gd name="connsiteX59" fmla="*/ 4076700 w 5210175"/>
                  <a:gd name="connsiteY59" fmla="*/ 3000375 h 3829050"/>
                  <a:gd name="connsiteX60" fmla="*/ 4076700 w 5210175"/>
                  <a:gd name="connsiteY60" fmla="*/ 2971800 h 3829050"/>
                  <a:gd name="connsiteX61" fmla="*/ 3990975 w 5210175"/>
                  <a:gd name="connsiteY61" fmla="*/ 2962275 h 3829050"/>
                  <a:gd name="connsiteX62" fmla="*/ 3962400 w 5210175"/>
                  <a:gd name="connsiteY62" fmla="*/ 2943225 h 3829050"/>
                  <a:gd name="connsiteX63" fmla="*/ 4038600 w 5210175"/>
                  <a:gd name="connsiteY63" fmla="*/ 2876550 h 3829050"/>
                  <a:gd name="connsiteX64" fmla="*/ 4114800 w 5210175"/>
                  <a:gd name="connsiteY64" fmla="*/ 2800350 h 3829050"/>
                  <a:gd name="connsiteX65" fmla="*/ 4057650 w 5210175"/>
                  <a:gd name="connsiteY65" fmla="*/ 2781300 h 3829050"/>
                  <a:gd name="connsiteX66" fmla="*/ 3962400 w 5210175"/>
                  <a:gd name="connsiteY66" fmla="*/ 2809875 h 3829050"/>
                  <a:gd name="connsiteX67" fmla="*/ 3962400 w 5210175"/>
                  <a:gd name="connsiteY67" fmla="*/ 2886075 h 3829050"/>
                  <a:gd name="connsiteX68" fmla="*/ 3933825 w 5210175"/>
                  <a:gd name="connsiteY68" fmla="*/ 2914650 h 3829050"/>
                  <a:gd name="connsiteX69" fmla="*/ 3876675 w 5210175"/>
                  <a:gd name="connsiteY69" fmla="*/ 2847975 h 3829050"/>
                  <a:gd name="connsiteX70" fmla="*/ 3876675 w 5210175"/>
                  <a:gd name="connsiteY70" fmla="*/ 2733675 h 3829050"/>
                  <a:gd name="connsiteX71" fmla="*/ 3876675 w 5210175"/>
                  <a:gd name="connsiteY71" fmla="*/ 2695575 h 3829050"/>
                  <a:gd name="connsiteX72" fmla="*/ 3933825 w 5210175"/>
                  <a:gd name="connsiteY72" fmla="*/ 2657475 h 3829050"/>
                  <a:gd name="connsiteX73" fmla="*/ 3933825 w 5210175"/>
                  <a:gd name="connsiteY73" fmla="*/ 2590800 h 3829050"/>
                  <a:gd name="connsiteX74" fmla="*/ 3895725 w 5210175"/>
                  <a:gd name="connsiteY74" fmla="*/ 2571750 h 3829050"/>
                  <a:gd name="connsiteX75" fmla="*/ 3838575 w 5210175"/>
                  <a:gd name="connsiteY75" fmla="*/ 2619375 h 3829050"/>
                  <a:gd name="connsiteX76" fmla="*/ 3781425 w 5210175"/>
                  <a:gd name="connsiteY76" fmla="*/ 2619375 h 3829050"/>
                  <a:gd name="connsiteX77" fmla="*/ 3714750 w 5210175"/>
                  <a:gd name="connsiteY77" fmla="*/ 2571750 h 3829050"/>
                  <a:gd name="connsiteX78" fmla="*/ 3676650 w 5210175"/>
                  <a:gd name="connsiteY78" fmla="*/ 2600325 h 3829050"/>
                  <a:gd name="connsiteX79" fmla="*/ 3733800 w 5210175"/>
                  <a:gd name="connsiteY79" fmla="*/ 2667000 h 3829050"/>
                  <a:gd name="connsiteX80" fmla="*/ 3781425 w 5210175"/>
                  <a:gd name="connsiteY80" fmla="*/ 2724150 h 3829050"/>
                  <a:gd name="connsiteX81" fmla="*/ 3781425 w 5210175"/>
                  <a:gd name="connsiteY81" fmla="*/ 2724150 h 3829050"/>
                  <a:gd name="connsiteX82" fmla="*/ 3676650 w 5210175"/>
                  <a:gd name="connsiteY82" fmla="*/ 2705100 h 3829050"/>
                  <a:gd name="connsiteX83" fmla="*/ 3590925 w 5210175"/>
                  <a:gd name="connsiteY83" fmla="*/ 2628900 h 3829050"/>
                  <a:gd name="connsiteX84" fmla="*/ 3552825 w 5210175"/>
                  <a:gd name="connsiteY84" fmla="*/ 2524125 h 3829050"/>
                  <a:gd name="connsiteX85" fmla="*/ 3533775 w 5210175"/>
                  <a:gd name="connsiteY85" fmla="*/ 2447925 h 3829050"/>
                  <a:gd name="connsiteX86" fmla="*/ 3505200 w 5210175"/>
                  <a:gd name="connsiteY86" fmla="*/ 2381250 h 3829050"/>
                  <a:gd name="connsiteX87" fmla="*/ 3457575 w 5210175"/>
                  <a:gd name="connsiteY87" fmla="*/ 2352675 h 3829050"/>
                  <a:gd name="connsiteX88" fmla="*/ 3457575 w 5210175"/>
                  <a:gd name="connsiteY88" fmla="*/ 2352675 h 3829050"/>
                  <a:gd name="connsiteX89" fmla="*/ 3543300 w 5210175"/>
                  <a:gd name="connsiteY89" fmla="*/ 2324100 h 3829050"/>
                  <a:gd name="connsiteX90" fmla="*/ 3609975 w 5210175"/>
                  <a:gd name="connsiteY90" fmla="*/ 2295525 h 3829050"/>
                  <a:gd name="connsiteX91" fmla="*/ 3581400 w 5210175"/>
                  <a:gd name="connsiteY91" fmla="*/ 2257425 h 3829050"/>
                  <a:gd name="connsiteX92" fmla="*/ 3495675 w 5210175"/>
                  <a:gd name="connsiteY92" fmla="*/ 2247900 h 3829050"/>
                  <a:gd name="connsiteX93" fmla="*/ 3467100 w 5210175"/>
                  <a:gd name="connsiteY93" fmla="*/ 2200275 h 3829050"/>
                  <a:gd name="connsiteX94" fmla="*/ 3552825 w 5210175"/>
                  <a:gd name="connsiteY94" fmla="*/ 2152650 h 3829050"/>
                  <a:gd name="connsiteX95" fmla="*/ 3590925 w 5210175"/>
                  <a:gd name="connsiteY95" fmla="*/ 2095500 h 3829050"/>
                  <a:gd name="connsiteX96" fmla="*/ 3590925 w 5210175"/>
                  <a:gd name="connsiteY96" fmla="*/ 2019300 h 3829050"/>
                  <a:gd name="connsiteX97" fmla="*/ 3562350 w 5210175"/>
                  <a:gd name="connsiteY97" fmla="*/ 1952625 h 3829050"/>
                  <a:gd name="connsiteX98" fmla="*/ 3524250 w 5210175"/>
                  <a:gd name="connsiteY98" fmla="*/ 1905000 h 3829050"/>
                  <a:gd name="connsiteX99" fmla="*/ 3476625 w 5210175"/>
                  <a:gd name="connsiteY99" fmla="*/ 1952625 h 3829050"/>
                  <a:gd name="connsiteX100" fmla="*/ 3371850 w 5210175"/>
                  <a:gd name="connsiteY100" fmla="*/ 1905000 h 3829050"/>
                  <a:gd name="connsiteX101" fmla="*/ 3314700 w 5210175"/>
                  <a:gd name="connsiteY101" fmla="*/ 1905000 h 3829050"/>
                  <a:gd name="connsiteX102" fmla="*/ 3305175 w 5210175"/>
                  <a:gd name="connsiteY102" fmla="*/ 1981200 h 3829050"/>
                  <a:gd name="connsiteX103" fmla="*/ 3352800 w 5210175"/>
                  <a:gd name="connsiteY103" fmla="*/ 2019300 h 3829050"/>
                  <a:gd name="connsiteX104" fmla="*/ 3371850 w 5210175"/>
                  <a:gd name="connsiteY104" fmla="*/ 2095500 h 3829050"/>
                  <a:gd name="connsiteX105" fmla="*/ 3371850 w 5210175"/>
                  <a:gd name="connsiteY105" fmla="*/ 2152650 h 3829050"/>
                  <a:gd name="connsiteX106" fmla="*/ 3295650 w 5210175"/>
                  <a:gd name="connsiteY106" fmla="*/ 2085975 h 3829050"/>
                  <a:gd name="connsiteX107" fmla="*/ 3267075 w 5210175"/>
                  <a:gd name="connsiteY107" fmla="*/ 2019300 h 3829050"/>
                  <a:gd name="connsiteX108" fmla="*/ 3276600 w 5210175"/>
                  <a:gd name="connsiteY108" fmla="*/ 1895475 h 3829050"/>
                  <a:gd name="connsiteX109" fmla="*/ 3295650 w 5210175"/>
                  <a:gd name="connsiteY109" fmla="*/ 1819275 h 3829050"/>
                  <a:gd name="connsiteX110" fmla="*/ 3295650 w 5210175"/>
                  <a:gd name="connsiteY110" fmla="*/ 1819275 h 3829050"/>
                  <a:gd name="connsiteX111" fmla="*/ 3343275 w 5210175"/>
                  <a:gd name="connsiteY111" fmla="*/ 1743075 h 3829050"/>
                  <a:gd name="connsiteX112" fmla="*/ 3324225 w 5210175"/>
                  <a:gd name="connsiteY112" fmla="*/ 1619250 h 3829050"/>
                  <a:gd name="connsiteX113" fmla="*/ 3324225 w 5210175"/>
                  <a:gd name="connsiteY113" fmla="*/ 1457325 h 3829050"/>
                  <a:gd name="connsiteX114" fmla="*/ 3324225 w 5210175"/>
                  <a:gd name="connsiteY114" fmla="*/ 1400175 h 3829050"/>
                  <a:gd name="connsiteX115" fmla="*/ 3295650 w 5210175"/>
                  <a:gd name="connsiteY115" fmla="*/ 1371600 h 3829050"/>
                  <a:gd name="connsiteX116" fmla="*/ 3314700 w 5210175"/>
                  <a:gd name="connsiteY116" fmla="*/ 1314450 h 3829050"/>
                  <a:gd name="connsiteX117" fmla="*/ 3286125 w 5210175"/>
                  <a:gd name="connsiteY117" fmla="*/ 1266825 h 3829050"/>
                  <a:gd name="connsiteX118" fmla="*/ 3257550 w 5210175"/>
                  <a:gd name="connsiteY118" fmla="*/ 1247775 h 3829050"/>
                  <a:gd name="connsiteX119" fmla="*/ 2581276 w 5210175"/>
                  <a:gd name="connsiteY119" fmla="*/ 666750 h 3829050"/>
                  <a:gd name="connsiteX120" fmla="*/ 2371726 w 5210175"/>
                  <a:gd name="connsiteY120" fmla="*/ 571500 h 3829050"/>
                  <a:gd name="connsiteX121" fmla="*/ 2228851 w 5210175"/>
                  <a:gd name="connsiteY121" fmla="*/ 571500 h 3829050"/>
                  <a:gd name="connsiteX122" fmla="*/ 2095501 w 5210175"/>
                  <a:gd name="connsiteY122" fmla="*/ 590550 h 3829050"/>
                  <a:gd name="connsiteX123" fmla="*/ 2019301 w 5210175"/>
                  <a:gd name="connsiteY123" fmla="*/ 695325 h 3829050"/>
                  <a:gd name="connsiteX124" fmla="*/ 2019301 w 5210175"/>
                  <a:gd name="connsiteY124" fmla="*/ 752475 h 3829050"/>
                  <a:gd name="connsiteX125" fmla="*/ 1790701 w 5210175"/>
                  <a:gd name="connsiteY125" fmla="*/ 838200 h 3829050"/>
                  <a:gd name="connsiteX126" fmla="*/ 1571626 w 5210175"/>
                  <a:gd name="connsiteY126" fmla="*/ 933450 h 3829050"/>
                  <a:gd name="connsiteX127" fmla="*/ 1485901 w 5210175"/>
                  <a:gd name="connsiteY127" fmla="*/ 752475 h 3829050"/>
                  <a:gd name="connsiteX128" fmla="*/ 1352551 w 5210175"/>
                  <a:gd name="connsiteY128" fmla="*/ 628650 h 3829050"/>
                  <a:gd name="connsiteX129" fmla="*/ 1314451 w 5210175"/>
                  <a:gd name="connsiteY129" fmla="*/ 504825 h 3829050"/>
                  <a:gd name="connsiteX130" fmla="*/ 1123951 w 5210175"/>
                  <a:gd name="connsiteY130" fmla="*/ 581025 h 3829050"/>
                  <a:gd name="connsiteX131" fmla="*/ 1066800 w 5210175"/>
                  <a:gd name="connsiteY131" fmla="*/ 542925 h 3829050"/>
                  <a:gd name="connsiteX132" fmla="*/ 981076 w 5210175"/>
                  <a:gd name="connsiteY132" fmla="*/ 504825 h 3829050"/>
                  <a:gd name="connsiteX133" fmla="*/ 838201 w 5210175"/>
                  <a:gd name="connsiteY133" fmla="*/ 428625 h 3829050"/>
                  <a:gd name="connsiteX134" fmla="*/ 676276 w 5210175"/>
                  <a:gd name="connsiteY134" fmla="*/ 485775 h 3829050"/>
                  <a:gd name="connsiteX135" fmla="*/ 542926 w 5210175"/>
                  <a:gd name="connsiteY135" fmla="*/ 495300 h 3829050"/>
                  <a:gd name="connsiteX136" fmla="*/ 400051 w 5210175"/>
                  <a:gd name="connsiteY136" fmla="*/ 361950 h 3829050"/>
                  <a:gd name="connsiteX137" fmla="*/ 333376 w 5210175"/>
                  <a:gd name="connsiteY137" fmla="*/ 447675 h 3829050"/>
                  <a:gd name="connsiteX138" fmla="*/ 209551 w 5210175"/>
                  <a:gd name="connsiteY138" fmla="*/ 647700 h 3829050"/>
                  <a:gd name="connsiteX139" fmla="*/ 190501 w 5210175"/>
                  <a:gd name="connsiteY139" fmla="*/ 552450 h 3829050"/>
                  <a:gd name="connsiteX140" fmla="*/ 123826 w 5210175"/>
                  <a:gd name="connsiteY140" fmla="*/ 514350 h 3829050"/>
                  <a:gd name="connsiteX141" fmla="*/ 190501 w 5210175"/>
                  <a:gd name="connsiteY141" fmla="*/ 419100 h 3829050"/>
                  <a:gd name="connsiteX142" fmla="*/ 133350 w 5210175"/>
                  <a:gd name="connsiteY142" fmla="*/ 352425 h 3829050"/>
                  <a:gd name="connsiteX143" fmla="*/ 66676 w 5210175"/>
                  <a:gd name="connsiteY143" fmla="*/ 304800 h 3829050"/>
                  <a:gd name="connsiteX144" fmla="*/ 0 w 5210175"/>
                  <a:gd name="connsiteY144" fmla="*/ 257175 h 3829050"/>
                  <a:gd name="connsiteX145" fmla="*/ 28575 w 5210175"/>
                  <a:gd name="connsiteY145" fmla="*/ 180975 h 3829050"/>
                  <a:gd name="connsiteX0" fmla="*/ 28575 w 5210175"/>
                  <a:gd name="connsiteY0" fmla="*/ 180975 h 3829050"/>
                  <a:gd name="connsiteX1" fmla="*/ 1514475 w 5210175"/>
                  <a:gd name="connsiteY1" fmla="*/ 28575 h 3829050"/>
                  <a:gd name="connsiteX2" fmla="*/ 1581150 w 5210175"/>
                  <a:gd name="connsiteY2" fmla="*/ 95250 h 3829050"/>
                  <a:gd name="connsiteX3" fmla="*/ 1581150 w 5210175"/>
                  <a:gd name="connsiteY3" fmla="*/ 161925 h 3829050"/>
                  <a:gd name="connsiteX4" fmla="*/ 1647825 w 5210175"/>
                  <a:gd name="connsiteY4" fmla="*/ 276225 h 3829050"/>
                  <a:gd name="connsiteX5" fmla="*/ 3286125 w 5210175"/>
                  <a:gd name="connsiteY5" fmla="*/ 180975 h 3829050"/>
                  <a:gd name="connsiteX6" fmla="*/ 3371850 w 5210175"/>
                  <a:gd name="connsiteY6" fmla="*/ 314325 h 3829050"/>
                  <a:gd name="connsiteX7" fmla="*/ 3533775 w 5210175"/>
                  <a:gd name="connsiteY7" fmla="*/ 314325 h 3829050"/>
                  <a:gd name="connsiteX8" fmla="*/ 3609975 w 5210175"/>
                  <a:gd name="connsiteY8" fmla="*/ 257175 h 3829050"/>
                  <a:gd name="connsiteX9" fmla="*/ 3600450 w 5210175"/>
                  <a:gd name="connsiteY9" fmla="*/ 114300 h 3829050"/>
                  <a:gd name="connsiteX10" fmla="*/ 3543300 w 5210175"/>
                  <a:gd name="connsiteY10" fmla="*/ 9525 h 3829050"/>
                  <a:gd name="connsiteX11" fmla="*/ 3543300 w 5210175"/>
                  <a:gd name="connsiteY11" fmla="*/ 9525 h 3829050"/>
                  <a:gd name="connsiteX12" fmla="*/ 3619500 w 5210175"/>
                  <a:gd name="connsiteY12" fmla="*/ 0 h 3829050"/>
                  <a:gd name="connsiteX13" fmla="*/ 3771900 w 5210175"/>
                  <a:gd name="connsiteY13" fmla="*/ 0 h 3829050"/>
                  <a:gd name="connsiteX14" fmla="*/ 3800475 w 5210175"/>
                  <a:gd name="connsiteY14" fmla="*/ 38100 h 3829050"/>
                  <a:gd name="connsiteX15" fmla="*/ 3971925 w 5210175"/>
                  <a:gd name="connsiteY15" fmla="*/ 552450 h 3829050"/>
                  <a:gd name="connsiteX16" fmla="*/ 4162425 w 5210175"/>
                  <a:gd name="connsiteY16" fmla="*/ 819150 h 3829050"/>
                  <a:gd name="connsiteX17" fmla="*/ 4371975 w 5210175"/>
                  <a:gd name="connsiteY17" fmla="*/ 1114425 h 3829050"/>
                  <a:gd name="connsiteX18" fmla="*/ 4391025 w 5210175"/>
                  <a:gd name="connsiteY18" fmla="*/ 1219200 h 3829050"/>
                  <a:gd name="connsiteX19" fmla="*/ 4495800 w 5210175"/>
                  <a:gd name="connsiteY19" fmla="*/ 1533525 h 3829050"/>
                  <a:gd name="connsiteX20" fmla="*/ 4781550 w 5210175"/>
                  <a:gd name="connsiteY20" fmla="*/ 1895475 h 3829050"/>
                  <a:gd name="connsiteX21" fmla="*/ 4933950 w 5210175"/>
                  <a:gd name="connsiteY21" fmla="*/ 2190750 h 3829050"/>
                  <a:gd name="connsiteX22" fmla="*/ 4905375 w 5210175"/>
                  <a:gd name="connsiteY22" fmla="*/ 2257425 h 3829050"/>
                  <a:gd name="connsiteX23" fmla="*/ 4991100 w 5210175"/>
                  <a:gd name="connsiteY23" fmla="*/ 2333625 h 3829050"/>
                  <a:gd name="connsiteX24" fmla="*/ 5019675 w 5210175"/>
                  <a:gd name="connsiteY24" fmla="*/ 2362200 h 3829050"/>
                  <a:gd name="connsiteX25" fmla="*/ 5162550 w 5210175"/>
                  <a:gd name="connsiteY25" fmla="*/ 2647950 h 3829050"/>
                  <a:gd name="connsiteX26" fmla="*/ 5181600 w 5210175"/>
                  <a:gd name="connsiteY26" fmla="*/ 2857500 h 3829050"/>
                  <a:gd name="connsiteX27" fmla="*/ 5172075 w 5210175"/>
                  <a:gd name="connsiteY27" fmla="*/ 3000375 h 3829050"/>
                  <a:gd name="connsiteX28" fmla="*/ 5210175 w 5210175"/>
                  <a:gd name="connsiteY28" fmla="*/ 3143250 h 3829050"/>
                  <a:gd name="connsiteX29" fmla="*/ 5172075 w 5210175"/>
                  <a:gd name="connsiteY29" fmla="*/ 3209925 h 3829050"/>
                  <a:gd name="connsiteX30" fmla="*/ 5143500 w 5210175"/>
                  <a:gd name="connsiteY30" fmla="*/ 3324225 h 3829050"/>
                  <a:gd name="connsiteX31" fmla="*/ 5114925 w 5210175"/>
                  <a:gd name="connsiteY31" fmla="*/ 3457575 h 3829050"/>
                  <a:gd name="connsiteX32" fmla="*/ 5124450 w 5210175"/>
                  <a:gd name="connsiteY32" fmla="*/ 3543300 h 3829050"/>
                  <a:gd name="connsiteX33" fmla="*/ 5143500 w 5210175"/>
                  <a:gd name="connsiteY33" fmla="*/ 3590925 h 3829050"/>
                  <a:gd name="connsiteX34" fmla="*/ 5048250 w 5210175"/>
                  <a:gd name="connsiteY34" fmla="*/ 3657600 h 3829050"/>
                  <a:gd name="connsiteX35" fmla="*/ 5019675 w 5210175"/>
                  <a:gd name="connsiteY35" fmla="*/ 3705225 h 3829050"/>
                  <a:gd name="connsiteX36" fmla="*/ 4914900 w 5210175"/>
                  <a:gd name="connsiteY36" fmla="*/ 3733800 h 3829050"/>
                  <a:gd name="connsiteX37" fmla="*/ 4857750 w 5210175"/>
                  <a:gd name="connsiteY37" fmla="*/ 3771900 h 3829050"/>
                  <a:gd name="connsiteX38" fmla="*/ 4733925 w 5210175"/>
                  <a:gd name="connsiteY38" fmla="*/ 3829050 h 3829050"/>
                  <a:gd name="connsiteX39" fmla="*/ 4657725 w 5210175"/>
                  <a:gd name="connsiteY39" fmla="*/ 3762375 h 3829050"/>
                  <a:gd name="connsiteX40" fmla="*/ 4781550 w 5210175"/>
                  <a:gd name="connsiteY40" fmla="*/ 3781425 h 3829050"/>
                  <a:gd name="connsiteX41" fmla="*/ 4829175 w 5210175"/>
                  <a:gd name="connsiteY41" fmla="*/ 3724275 h 3829050"/>
                  <a:gd name="connsiteX42" fmla="*/ 4762500 w 5210175"/>
                  <a:gd name="connsiteY42" fmla="*/ 3657600 h 3829050"/>
                  <a:gd name="connsiteX43" fmla="*/ 4762500 w 5210175"/>
                  <a:gd name="connsiteY43" fmla="*/ 3657600 h 3829050"/>
                  <a:gd name="connsiteX44" fmla="*/ 4600575 w 5210175"/>
                  <a:gd name="connsiteY44" fmla="*/ 3600450 h 3829050"/>
                  <a:gd name="connsiteX45" fmla="*/ 4657725 w 5210175"/>
                  <a:gd name="connsiteY45" fmla="*/ 3552825 h 3829050"/>
                  <a:gd name="connsiteX46" fmla="*/ 4714875 w 5210175"/>
                  <a:gd name="connsiteY46" fmla="*/ 3571875 h 3829050"/>
                  <a:gd name="connsiteX47" fmla="*/ 4714875 w 5210175"/>
                  <a:gd name="connsiteY47" fmla="*/ 3505200 h 3829050"/>
                  <a:gd name="connsiteX48" fmla="*/ 4638675 w 5210175"/>
                  <a:gd name="connsiteY48" fmla="*/ 3476625 h 3829050"/>
                  <a:gd name="connsiteX49" fmla="*/ 4572000 w 5210175"/>
                  <a:gd name="connsiteY49" fmla="*/ 3533775 h 3829050"/>
                  <a:gd name="connsiteX50" fmla="*/ 4486275 w 5210175"/>
                  <a:gd name="connsiteY50" fmla="*/ 3476625 h 3829050"/>
                  <a:gd name="connsiteX51" fmla="*/ 4562475 w 5210175"/>
                  <a:gd name="connsiteY51" fmla="*/ 3467100 h 3829050"/>
                  <a:gd name="connsiteX52" fmla="*/ 4572000 w 5210175"/>
                  <a:gd name="connsiteY52" fmla="*/ 3409950 h 3829050"/>
                  <a:gd name="connsiteX53" fmla="*/ 4505325 w 5210175"/>
                  <a:gd name="connsiteY53" fmla="*/ 3352800 h 3829050"/>
                  <a:gd name="connsiteX54" fmla="*/ 4410075 w 5210175"/>
                  <a:gd name="connsiteY54" fmla="*/ 3324225 h 3829050"/>
                  <a:gd name="connsiteX55" fmla="*/ 4333875 w 5210175"/>
                  <a:gd name="connsiteY55" fmla="*/ 3314700 h 3829050"/>
                  <a:gd name="connsiteX56" fmla="*/ 4238625 w 5210175"/>
                  <a:gd name="connsiteY56" fmla="*/ 3286125 h 3829050"/>
                  <a:gd name="connsiteX57" fmla="*/ 4143375 w 5210175"/>
                  <a:gd name="connsiteY57" fmla="*/ 3219450 h 3829050"/>
                  <a:gd name="connsiteX58" fmla="*/ 4076700 w 5210175"/>
                  <a:gd name="connsiteY58" fmla="*/ 3114675 h 3829050"/>
                  <a:gd name="connsiteX59" fmla="*/ 4076700 w 5210175"/>
                  <a:gd name="connsiteY59" fmla="*/ 3000375 h 3829050"/>
                  <a:gd name="connsiteX60" fmla="*/ 4076700 w 5210175"/>
                  <a:gd name="connsiteY60" fmla="*/ 2971800 h 3829050"/>
                  <a:gd name="connsiteX61" fmla="*/ 3990975 w 5210175"/>
                  <a:gd name="connsiteY61" fmla="*/ 2962275 h 3829050"/>
                  <a:gd name="connsiteX62" fmla="*/ 3962400 w 5210175"/>
                  <a:gd name="connsiteY62" fmla="*/ 2943225 h 3829050"/>
                  <a:gd name="connsiteX63" fmla="*/ 4038600 w 5210175"/>
                  <a:gd name="connsiteY63" fmla="*/ 2876550 h 3829050"/>
                  <a:gd name="connsiteX64" fmla="*/ 4114800 w 5210175"/>
                  <a:gd name="connsiteY64" fmla="*/ 2800350 h 3829050"/>
                  <a:gd name="connsiteX65" fmla="*/ 4057650 w 5210175"/>
                  <a:gd name="connsiteY65" fmla="*/ 2781300 h 3829050"/>
                  <a:gd name="connsiteX66" fmla="*/ 3962400 w 5210175"/>
                  <a:gd name="connsiteY66" fmla="*/ 2809875 h 3829050"/>
                  <a:gd name="connsiteX67" fmla="*/ 3962400 w 5210175"/>
                  <a:gd name="connsiteY67" fmla="*/ 2886075 h 3829050"/>
                  <a:gd name="connsiteX68" fmla="*/ 3933825 w 5210175"/>
                  <a:gd name="connsiteY68" fmla="*/ 2914650 h 3829050"/>
                  <a:gd name="connsiteX69" fmla="*/ 3876675 w 5210175"/>
                  <a:gd name="connsiteY69" fmla="*/ 2847975 h 3829050"/>
                  <a:gd name="connsiteX70" fmla="*/ 3876675 w 5210175"/>
                  <a:gd name="connsiteY70" fmla="*/ 2733675 h 3829050"/>
                  <a:gd name="connsiteX71" fmla="*/ 3876675 w 5210175"/>
                  <a:gd name="connsiteY71" fmla="*/ 2695575 h 3829050"/>
                  <a:gd name="connsiteX72" fmla="*/ 3933825 w 5210175"/>
                  <a:gd name="connsiteY72" fmla="*/ 2657475 h 3829050"/>
                  <a:gd name="connsiteX73" fmla="*/ 3933825 w 5210175"/>
                  <a:gd name="connsiteY73" fmla="*/ 2590800 h 3829050"/>
                  <a:gd name="connsiteX74" fmla="*/ 3895725 w 5210175"/>
                  <a:gd name="connsiteY74" fmla="*/ 2571750 h 3829050"/>
                  <a:gd name="connsiteX75" fmla="*/ 3838575 w 5210175"/>
                  <a:gd name="connsiteY75" fmla="*/ 2619375 h 3829050"/>
                  <a:gd name="connsiteX76" fmla="*/ 3781425 w 5210175"/>
                  <a:gd name="connsiteY76" fmla="*/ 2619375 h 3829050"/>
                  <a:gd name="connsiteX77" fmla="*/ 3714750 w 5210175"/>
                  <a:gd name="connsiteY77" fmla="*/ 2571750 h 3829050"/>
                  <a:gd name="connsiteX78" fmla="*/ 3676650 w 5210175"/>
                  <a:gd name="connsiteY78" fmla="*/ 2600325 h 3829050"/>
                  <a:gd name="connsiteX79" fmla="*/ 3733800 w 5210175"/>
                  <a:gd name="connsiteY79" fmla="*/ 2667000 h 3829050"/>
                  <a:gd name="connsiteX80" fmla="*/ 3781425 w 5210175"/>
                  <a:gd name="connsiteY80" fmla="*/ 2724150 h 3829050"/>
                  <a:gd name="connsiteX81" fmla="*/ 3781425 w 5210175"/>
                  <a:gd name="connsiteY81" fmla="*/ 2724150 h 3829050"/>
                  <a:gd name="connsiteX82" fmla="*/ 3676650 w 5210175"/>
                  <a:gd name="connsiteY82" fmla="*/ 2705100 h 3829050"/>
                  <a:gd name="connsiteX83" fmla="*/ 3590925 w 5210175"/>
                  <a:gd name="connsiteY83" fmla="*/ 2628900 h 3829050"/>
                  <a:gd name="connsiteX84" fmla="*/ 3552825 w 5210175"/>
                  <a:gd name="connsiteY84" fmla="*/ 2524125 h 3829050"/>
                  <a:gd name="connsiteX85" fmla="*/ 3533775 w 5210175"/>
                  <a:gd name="connsiteY85" fmla="*/ 2447925 h 3829050"/>
                  <a:gd name="connsiteX86" fmla="*/ 3505200 w 5210175"/>
                  <a:gd name="connsiteY86" fmla="*/ 2381250 h 3829050"/>
                  <a:gd name="connsiteX87" fmla="*/ 3457575 w 5210175"/>
                  <a:gd name="connsiteY87" fmla="*/ 2352675 h 3829050"/>
                  <a:gd name="connsiteX88" fmla="*/ 3457575 w 5210175"/>
                  <a:gd name="connsiteY88" fmla="*/ 2352675 h 3829050"/>
                  <a:gd name="connsiteX89" fmla="*/ 3543300 w 5210175"/>
                  <a:gd name="connsiteY89" fmla="*/ 2324100 h 3829050"/>
                  <a:gd name="connsiteX90" fmla="*/ 3609975 w 5210175"/>
                  <a:gd name="connsiteY90" fmla="*/ 2295525 h 3829050"/>
                  <a:gd name="connsiteX91" fmla="*/ 3581400 w 5210175"/>
                  <a:gd name="connsiteY91" fmla="*/ 2257425 h 3829050"/>
                  <a:gd name="connsiteX92" fmla="*/ 3495675 w 5210175"/>
                  <a:gd name="connsiteY92" fmla="*/ 2247900 h 3829050"/>
                  <a:gd name="connsiteX93" fmla="*/ 3467100 w 5210175"/>
                  <a:gd name="connsiteY93" fmla="*/ 2200275 h 3829050"/>
                  <a:gd name="connsiteX94" fmla="*/ 3552825 w 5210175"/>
                  <a:gd name="connsiteY94" fmla="*/ 2152650 h 3829050"/>
                  <a:gd name="connsiteX95" fmla="*/ 3590925 w 5210175"/>
                  <a:gd name="connsiteY95" fmla="*/ 2095500 h 3829050"/>
                  <a:gd name="connsiteX96" fmla="*/ 3590925 w 5210175"/>
                  <a:gd name="connsiteY96" fmla="*/ 2019300 h 3829050"/>
                  <a:gd name="connsiteX97" fmla="*/ 3562350 w 5210175"/>
                  <a:gd name="connsiteY97" fmla="*/ 1952625 h 3829050"/>
                  <a:gd name="connsiteX98" fmla="*/ 3524250 w 5210175"/>
                  <a:gd name="connsiteY98" fmla="*/ 1905000 h 3829050"/>
                  <a:gd name="connsiteX99" fmla="*/ 3476625 w 5210175"/>
                  <a:gd name="connsiteY99" fmla="*/ 1952625 h 3829050"/>
                  <a:gd name="connsiteX100" fmla="*/ 3371850 w 5210175"/>
                  <a:gd name="connsiteY100" fmla="*/ 1905000 h 3829050"/>
                  <a:gd name="connsiteX101" fmla="*/ 3314700 w 5210175"/>
                  <a:gd name="connsiteY101" fmla="*/ 1905000 h 3829050"/>
                  <a:gd name="connsiteX102" fmla="*/ 3305175 w 5210175"/>
                  <a:gd name="connsiteY102" fmla="*/ 1981200 h 3829050"/>
                  <a:gd name="connsiteX103" fmla="*/ 3352800 w 5210175"/>
                  <a:gd name="connsiteY103" fmla="*/ 2019300 h 3829050"/>
                  <a:gd name="connsiteX104" fmla="*/ 3371850 w 5210175"/>
                  <a:gd name="connsiteY104" fmla="*/ 2095500 h 3829050"/>
                  <a:gd name="connsiteX105" fmla="*/ 3371850 w 5210175"/>
                  <a:gd name="connsiteY105" fmla="*/ 2152650 h 3829050"/>
                  <a:gd name="connsiteX106" fmla="*/ 3295650 w 5210175"/>
                  <a:gd name="connsiteY106" fmla="*/ 2085975 h 3829050"/>
                  <a:gd name="connsiteX107" fmla="*/ 3267075 w 5210175"/>
                  <a:gd name="connsiteY107" fmla="*/ 2019300 h 3829050"/>
                  <a:gd name="connsiteX108" fmla="*/ 3276600 w 5210175"/>
                  <a:gd name="connsiteY108" fmla="*/ 1895475 h 3829050"/>
                  <a:gd name="connsiteX109" fmla="*/ 3295650 w 5210175"/>
                  <a:gd name="connsiteY109" fmla="*/ 1819275 h 3829050"/>
                  <a:gd name="connsiteX110" fmla="*/ 3295650 w 5210175"/>
                  <a:gd name="connsiteY110" fmla="*/ 1819275 h 3829050"/>
                  <a:gd name="connsiteX111" fmla="*/ 3343275 w 5210175"/>
                  <a:gd name="connsiteY111" fmla="*/ 1743075 h 3829050"/>
                  <a:gd name="connsiteX112" fmla="*/ 3324225 w 5210175"/>
                  <a:gd name="connsiteY112" fmla="*/ 1619250 h 3829050"/>
                  <a:gd name="connsiteX113" fmla="*/ 3324225 w 5210175"/>
                  <a:gd name="connsiteY113" fmla="*/ 1457325 h 3829050"/>
                  <a:gd name="connsiteX114" fmla="*/ 3324225 w 5210175"/>
                  <a:gd name="connsiteY114" fmla="*/ 1400175 h 3829050"/>
                  <a:gd name="connsiteX115" fmla="*/ 3295650 w 5210175"/>
                  <a:gd name="connsiteY115" fmla="*/ 1371600 h 3829050"/>
                  <a:gd name="connsiteX116" fmla="*/ 3314700 w 5210175"/>
                  <a:gd name="connsiteY116" fmla="*/ 1314450 h 3829050"/>
                  <a:gd name="connsiteX117" fmla="*/ 3286125 w 5210175"/>
                  <a:gd name="connsiteY117" fmla="*/ 1266825 h 3829050"/>
                  <a:gd name="connsiteX118" fmla="*/ 3257550 w 5210175"/>
                  <a:gd name="connsiteY118" fmla="*/ 1247775 h 3829050"/>
                  <a:gd name="connsiteX119" fmla="*/ 2847976 w 5210175"/>
                  <a:gd name="connsiteY119" fmla="*/ 962025 h 3829050"/>
                  <a:gd name="connsiteX120" fmla="*/ 2581276 w 5210175"/>
                  <a:gd name="connsiteY120" fmla="*/ 666750 h 3829050"/>
                  <a:gd name="connsiteX121" fmla="*/ 2371726 w 5210175"/>
                  <a:gd name="connsiteY121" fmla="*/ 571500 h 3829050"/>
                  <a:gd name="connsiteX122" fmla="*/ 2228851 w 5210175"/>
                  <a:gd name="connsiteY122" fmla="*/ 571500 h 3829050"/>
                  <a:gd name="connsiteX123" fmla="*/ 2095501 w 5210175"/>
                  <a:gd name="connsiteY123" fmla="*/ 590550 h 3829050"/>
                  <a:gd name="connsiteX124" fmla="*/ 2019301 w 5210175"/>
                  <a:gd name="connsiteY124" fmla="*/ 695325 h 3829050"/>
                  <a:gd name="connsiteX125" fmla="*/ 2019301 w 5210175"/>
                  <a:gd name="connsiteY125" fmla="*/ 752475 h 3829050"/>
                  <a:gd name="connsiteX126" fmla="*/ 1790701 w 5210175"/>
                  <a:gd name="connsiteY126" fmla="*/ 838200 h 3829050"/>
                  <a:gd name="connsiteX127" fmla="*/ 1571626 w 5210175"/>
                  <a:gd name="connsiteY127" fmla="*/ 933450 h 3829050"/>
                  <a:gd name="connsiteX128" fmla="*/ 1485901 w 5210175"/>
                  <a:gd name="connsiteY128" fmla="*/ 752475 h 3829050"/>
                  <a:gd name="connsiteX129" fmla="*/ 1352551 w 5210175"/>
                  <a:gd name="connsiteY129" fmla="*/ 628650 h 3829050"/>
                  <a:gd name="connsiteX130" fmla="*/ 1314451 w 5210175"/>
                  <a:gd name="connsiteY130" fmla="*/ 504825 h 3829050"/>
                  <a:gd name="connsiteX131" fmla="*/ 1123951 w 5210175"/>
                  <a:gd name="connsiteY131" fmla="*/ 581025 h 3829050"/>
                  <a:gd name="connsiteX132" fmla="*/ 1066800 w 5210175"/>
                  <a:gd name="connsiteY132" fmla="*/ 542925 h 3829050"/>
                  <a:gd name="connsiteX133" fmla="*/ 981076 w 5210175"/>
                  <a:gd name="connsiteY133" fmla="*/ 504825 h 3829050"/>
                  <a:gd name="connsiteX134" fmla="*/ 838201 w 5210175"/>
                  <a:gd name="connsiteY134" fmla="*/ 428625 h 3829050"/>
                  <a:gd name="connsiteX135" fmla="*/ 676276 w 5210175"/>
                  <a:gd name="connsiteY135" fmla="*/ 485775 h 3829050"/>
                  <a:gd name="connsiteX136" fmla="*/ 542926 w 5210175"/>
                  <a:gd name="connsiteY136" fmla="*/ 495300 h 3829050"/>
                  <a:gd name="connsiteX137" fmla="*/ 400051 w 5210175"/>
                  <a:gd name="connsiteY137" fmla="*/ 361950 h 3829050"/>
                  <a:gd name="connsiteX138" fmla="*/ 333376 w 5210175"/>
                  <a:gd name="connsiteY138" fmla="*/ 447675 h 3829050"/>
                  <a:gd name="connsiteX139" fmla="*/ 209551 w 5210175"/>
                  <a:gd name="connsiteY139" fmla="*/ 647700 h 3829050"/>
                  <a:gd name="connsiteX140" fmla="*/ 190501 w 5210175"/>
                  <a:gd name="connsiteY140" fmla="*/ 552450 h 3829050"/>
                  <a:gd name="connsiteX141" fmla="*/ 123826 w 5210175"/>
                  <a:gd name="connsiteY141" fmla="*/ 514350 h 3829050"/>
                  <a:gd name="connsiteX142" fmla="*/ 190501 w 5210175"/>
                  <a:gd name="connsiteY142" fmla="*/ 419100 h 3829050"/>
                  <a:gd name="connsiteX143" fmla="*/ 133350 w 5210175"/>
                  <a:gd name="connsiteY143" fmla="*/ 352425 h 3829050"/>
                  <a:gd name="connsiteX144" fmla="*/ 66676 w 5210175"/>
                  <a:gd name="connsiteY144" fmla="*/ 304800 h 3829050"/>
                  <a:gd name="connsiteX145" fmla="*/ 0 w 5210175"/>
                  <a:gd name="connsiteY145" fmla="*/ 257175 h 3829050"/>
                  <a:gd name="connsiteX146" fmla="*/ 28575 w 5210175"/>
                  <a:gd name="connsiteY146" fmla="*/ 180975 h 3829050"/>
                  <a:gd name="connsiteX0" fmla="*/ 28575 w 5210175"/>
                  <a:gd name="connsiteY0" fmla="*/ 180975 h 3829050"/>
                  <a:gd name="connsiteX1" fmla="*/ 1514475 w 5210175"/>
                  <a:gd name="connsiteY1" fmla="*/ 28575 h 3829050"/>
                  <a:gd name="connsiteX2" fmla="*/ 1581150 w 5210175"/>
                  <a:gd name="connsiteY2" fmla="*/ 95250 h 3829050"/>
                  <a:gd name="connsiteX3" fmla="*/ 1581150 w 5210175"/>
                  <a:gd name="connsiteY3" fmla="*/ 161925 h 3829050"/>
                  <a:gd name="connsiteX4" fmla="*/ 1647825 w 5210175"/>
                  <a:gd name="connsiteY4" fmla="*/ 276225 h 3829050"/>
                  <a:gd name="connsiteX5" fmla="*/ 3286125 w 5210175"/>
                  <a:gd name="connsiteY5" fmla="*/ 180975 h 3829050"/>
                  <a:gd name="connsiteX6" fmla="*/ 3371850 w 5210175"/>
                  <a:gd name="connsiteY6" fmla="*/ 314325 h 3829050"/>
                  <a:gd name="connsiteX7" fmla="*/ 3533775 w 5210175"/>
                  <a:gd name="connsiteY7" fmla="*/ 314325 h 3829050"/>
                  <a:gd name="connsiteX8" fmla="*/ 3609975 w 5210175"/>
                  <a:gd name="connsiteY8" fmla="*/ 257175 h 3829050"/>
                  <a:gd name="connsiteX9" fmla="*/ 3600450 w 5210175"/>
                  <a:gd name="connsiteY9" fmla="*/ 114300 h 3829050"/>
                  <a:gd name="connsiteX10" fmla="*/ 3543300 w 5210175"/>
                  <a:gd name="connsiteY10" fmla="*/ 9525 h 3829050"/>
                  <a:gd name="connsiteX11" fmla="*/ 3543300 w 5210175"/>
                  <a:gd name="connsiteY11" fmla="*/ 9525 h 3829050"/>
                  <a:gd name="connsiteX12" fmla="*/ 3619500 w 5210175"/>
                  <a:gd name="connsiteY12" fmla="*/ 0 h 3829050"/>
                  <a:gd name="connsiteX13" fmla="*/ 3771900 w 5210175"/>
                  <a:gd name="connsiteY13" fmla="*/ 0 h 3829050"/>
                  <a:gd name="connsiteX14" fmla="*/ 3800475 w 5210175"/>
                  <a:gd name="connsiteY14" fmla="*/ 38100 h 3829050"/>
                  <a:gd name="connsiteX15" fmla="*/ 3971925 w 5210175"/>
                  <a:gd name="connsiteY15" fmla="*/ 552450 h 3829050"/>
                  <a:gd name="connsiteX16" fmla="*/ 4162425 w 5210175"/>
                  <a:gd name="connsiteY16" fmla="*/ 819150 h 3829050"/>
                  <a:gd name="connsiteX17" fmla="*/ 4371975 w 5210175"/>
                  <a:gd name="connsiteY17" fmla="*/ 1114425 h 3829050"/>
                  <a:gd name="connsiteX18" fmla="*/ 4391025 w 5210175"/>
                  <a:gd name="connsiteY18" fmla="*/ 1219200 h 3829050"/>
                  <a:gd name="connsiteX19" fmla="*/ 4495800 w 5210175"/>
                  <a:gd name="connsiteY19" fmla="*/ 1533525 h 3829050"/>
                  <a:gd name="connsiteX20" fmla="*/ 4781550 w 5210175"/>
                  <a:gd name="connsiteY20" fmla="*/ 1895475 h 3829050"/>
                  <a:gd name="connsiteX21" fmla="*/ 4933950 w 5210175"/>
                  <a:gd name="connsiteY21" fmla="*/ 2190750 h 3829050"/>
                  <a:gd name="connsiteX22" fmla="*/ 4905375 w 5210175"/>
                  <a:gd name="connsiteY22" fmla="*/ 2257425 h 3829050"/>
                  <a:gd name="connsiteX23" fmla="*/ 4991100 w 5210175"/>
                  <a:gd name="connsiteY23" fmla="*/ 2333625 h 3829050"/>
                  <a:gd name="connsiteX24" fmla="*/ 5019675 w 5210175"/>
                  <a:gd name="connsiteY24" fmla="*/ 2362200 h 3829050"/>
                  <a:gd name="connsiteX25" fmla="*/ 5162550 w 5210175"/>
                  <a:gd name="connsiteY25" fmla="*/ 2647950 h 3829050"/>
                  <a:gd name="connsiteX26" fmla="*/ 5181600 w 5210175"/>
                  <a:gd name="connsiteY26" fmla="*/ 2857500 h 3829050"/>
                  <a:gd name="connsiteX27" fmla="*/ 5172075 w 5210175"/>
                  <a:gd name="connsiteY27" fmla="*/ 3000375 h 3829050"/>
                  <a:gd name="connsiteX28" fmla="*/ 5210175 w 5210175"/>
                  <a:gd name="connsiteY28" fmla="*/ 3143250 h 3829050"/>
                  <a:gd name="connsiteX29" fmla="*/ 5172075 w 5210175"/>
                  <a:gd name="connsiteY29" fmla="*/ 3209925 h 3829050"/>
                  <a:gd name="connsiteX30" fmla="*/ 5143500 w 5210175"/>
                  <a:gd name="connsiteY30" fmla="*/ 3324225 h 3829050"/>
                  <a:gd name="connsiteX31" fmla="*/ 5114925 w 5210175"/>
                  <a:gd name="connsiteY31" fmla="*/ 3457575 h 3829050"/>
                  <a:gd name="connsiteX32" fmla="*/ 5124450 w 5210175"/>
                  <a:gd name="connsiteY32" fmla="*/ 3543300 h 3829050"/>
                  <a:gd name="connsiteX33" fmla="*/ 5143500 w 5210175"/>
                  <a:gd name="connsiteY33" fmla="*/ 3590925 h 3829050"/>
                  <a:gd name="connsiteX34" fmla="*/ 5048250 w 5210175"/>
                  <a:gd name="connsiteY34" fmla="*/ 3657600 h 3829050"/>
                  <a:gd name="connsiteX35" fmla="*/ 5019675 w 5210175"/>
                  <a:gd name="connsiteY35" fmla="*/ 3705225 h 3829050"/>
                  <a:gd name="connsiteX36" fmla="*/ 4914900 w 5210175"/>
                  <a:gd name="connsiteY36" fmla="*/ 3733800 h 3829050"/>
                  <a:gd name="connsiteX37" fmla="*/ 4857750 w 5210175"/>
                  <a:gd name="connsiteY37" fmla="*/ 3771900 h 3829050"/>
                  <a:gd name="connsiteX38" fmla="*/ 4733925 w 5210175"/>
                  <a:gd name="connsiteY38" fmla="*/ 3829050 h 3829050"/>
                  <a:gd name="connsiteX39" fmla="*/ 4657725 w 5210175"/>
                  <a:gd name="connsiteY39" fmla="*/ 3762375 h 3829050"/>
                  <a:gd name="connsiteX40" fmla="*/ 4781550 w 5210175"/>
                  <a:gd name="connsiteY40" fmla="*/ 3781425 h 3829050"/>
                  <a:gd name="connsiteX41" fmla="*/ 4829175 w 5210175"/>
                  <a:gd name="connsiteY41" fmla="*/ 3724275 h 3829050"/>
                  <a:gd name="connsiteX42" fmla="*/ 4762500 w 5210175"/>
                  <a:gd name="connsiteY42" fmla="*/ 3657600 h 3829050"/>
                  <a:gd name="connsiteX43" fmla="*/ 4762500 w 5210175"/>
                  <a:gd name="connsiteY43" fmla="*/ 3657600 h 3829050"/>
                  <a:gd name="connsiteX44" fmla="*/ 4600575 w 5210175"/>
                  <a:gd name="connsiteY44" fmla="*/ 3600450 h 3829050"/>
                  <a:gd name="connsiteX45" fmla="*/ 4657725 w 5210175"/>
                  <a:gd name="connsiteY45" fmla="*/ 3552825 h 3829050"/>
                  <a:gd name="connsiteX46" fmla="*/ 4714875 w 5210175"/>
                  <a:gd name="connsiteY46" fmla="*/ 3571875 h 3829050"/>
                  <a:gd name="connsiteX47" fmla="*/ 4714875 w 5210175"/>
                  <a:gd name="connsiteY47" fmla="*/ 3505200 h 3829050"/>
                  <a:gd name="connsiteX48" fmla="*/ 4638675 w 5210175"/>
                  <a:gd name="connsiteY48" fmla="*/ 3476625 h 3829050"/>
                  <a:gd name="connsiteX49" fmla="*/ 4572000 w 5210175"/>
                  <a:gd name="connsiteY49" fmla="*/ 3533775 h 3829050"/>
                  <a:gd name="connsiteX50" fmla="*/ 4486275 w 5210175"/>
                  <a:gd name="connsiteY50" fmla="*/ 3476625 h 3829050"/>
                  <a:gd name="connsiteX51" fmla="*/ 4562475 w 5210175"/>
                  <a:gd name="connsiteY51" fmla="*/ 3467100 h 3829050"/>
                  <a:gd name="connsiteX52" fmla="*/ 4572000 w 5210175"/>
                  <a:gd name="connsiteY52" fmla="*/ 3409950 h 3829050"/>
                  <a:gd name="connsiteX53" fmla="*/ 4505325 w 5210175"/>
                  <a:gd name="connsiteY53" fmla="*/ 3352800 h 3829050"/>
                  <a:gd name="connsiteX54" fmla="*/ 4410075 w 5210175"/>
                  <a:gd name="connsiteY54" fmla="*/ 3324225 h 3829050"/>
                  <a:gd name="connsiteX55" fmla="*/ 4333875 w 5210175"/>
                  <a:gd name="connsiteY55" fmla="*/ 3314700 h 3829050"/>
                  <a:gd name="connsiteX56" fmla="*/ 4238625 w 5210175"/>
                  <a:gd name="connsiteY56" fmla="*/ 3286125 h 3829050"/>
                  <a:gd name="connsiteX57" fmla="*/ 4143375 w 5210175"/>
                  <a:gd name="connsiteY57" fmla="*/ 3219450 h 3829050"/>
                  <a:gd name="connsiteX58" fmla="*/ 4076700 w 5210175"/>
                  <a:gd name="connsiteY58" fmla="*/ 3114675 h 3829050"/>
                  <a:gd name="connsiteX59" fmla="*/ 4076700 w 5210175"/>
                  <a:gd name="connsiteY59" fmla="*/ 3000375 h 3829050"/>
                  <a:gd name="connsiteX60" fmla="*/ 4076700 w 5210175"/>
                  <a:gd name="connsiteY60" fmla="*/ 2971800 h 3829050"/>
                  <a:gd name="connsiteX61" fmla="*/ 3990975 w 5210175"/>
                  <a:gd name="connsiteY61" fmla="*/ 2962275 h 3829050"/>
                  <a:gd name="connsiteX62" fmla="*/ 3962400 w 5210175"/>
                  <a:gd name="connsiteY62" fmla="*/ 2943225 h 3829050"/>
                  <a:gd name="connsiteX63" fmla="*/ 4038600 w 5210175"/>
                  <a:gd name="connsiteY63" fmla="*/ 2876550 h 3829050"/>
                  <a:gd name="connsiteX64" fmla="*/ 4114800 w 5210175"/>
                  <a:gd name="connsiteY64" fmla="*/ 2800350 h 3829050"/>
                  <a:gd name="connsiteX65" fmla="*/ 4057650 w 5210175"/>
                  <a:gd name="connsiteY65" fmla="*/ 2781300 h 3829050"/>
                  <a:gd name="connsiteX66" fmla="*/ 3962400 w 5210175"/>
                  <a:gd name="connsiteY66" fmla="*/ 2809875 h 3829050"/>
                  <a:gd name="connsiteX67" fmla="*/ 3962400 w 5210175"/>
                  <a:gd name="connsiteY67" fmla="*/ 2886075 h 3829050"/>
                  <a:gd name="connsiteX68" fmla="*/ 3933825 w 5210175"/>
                  <a:gd name="connsiteY68" fmla="*/ 2914650 h 3829050"/>
                  <a:gd name="connsiteX69" fmla="*/ 3876675 w 5210175"/>
                  <a:gd name="connsiteY69" fmla="*/ 2847975 h 3829050"/>
                  <a:gd name="connsiteX70" fmla="*/ 3876675 w 5210175"/>
                  <a:gd name="connsiteY70" fmla="*/ 2733675 h 3829050"/>
                  <a:gd name="connsiteX71" fmla="*/ 3876675 w 5210175"/>
                  <a:gd name="connsiteY71" fmla="*/ 2695575 h 3829050"/>
                  <a:gd name="connsiteX72" fmla="*/ 3933825 w 5210175"/>
                  <a:gd name="connsiteY72" fmla="*/ 2657475 h 3829050"/>
                  <a:gd name="connsiteX73" fmla="*/ 3933825 w 5210175"/>
                  <a:gd name="connsiteY73" fmla="*/ 2590800 h 3829050"/>
                  <a:gd name="connsiteX74" fmla="*/ 3895725 w 5210175"/>
                  <a:gd name="connsiteY74" fmla="*/ 2571750 h 3829050"/>
                  <a:gd name="connsiteX75" fmla="*/ 3838575 w 5210175"/>
                  <a:gd name="connsiteY75" fmla="*/ 2619375 h 3829050"/>
                  <a:gd name="connsiteX76" fmla="*/ 3781425 w 5210175"/>
                  <a:gd name="connsiteY76" fmla="*/ 2619375 h 3829050"/>
                  <a:gd name="connsiteX77" fmla="*/ 3714750 w 5210175"/>
                  <a:gd name="connsiteY77" fmla="*/ 2571750 h 3829050"/>
                  <a:gd name="connsiteX78" fmla="*/ 3676650 w 5210175"/>
                  <a:gd name="connsiteY78" fmla="*/ 2600325 h 3829050"/>
                  <a:gd name="connsiteX79" fmla="*/ 3733800 w 5210175"/>
                  <a:gd name="connsiteY79" fmla="*/ 2667000 h 3829050"/>
                  <a:gd name="connsiteX80" fmla="*/ 3781425 w 5210175"/>
                  <a:gd name="connsiteY80" fmla="*/ 2724150 h 3829050"/>
                  <a:gd name="connsiteX81" fmla="*/ 3781425 w 5210175"/>
                  <a:gd name="connsiteY81" fmla="*/ 2724150 h 3829050"/>
                  <a:gd name="connsiteX82" fmla="*/ 3676650 w 5210175"/>
                  <a:gd name="connsiteY82" fmla="*/ 2705100 h 3829050"/>
                  <a:gd name="connsiteX83" fmla="*/ 3590925 w 5210175"/>
                  <a:gd name="connsiteY83" fmla="*/ 2628900 h 3829050"/>
                  <a:gd name="connsiteX84" fmla="*/ 3552825 w 5210175"/>
                  <a:gd name="connsiteY84" fmla="*/ 2524125 h 3829050"/>
                  <a:gd name="connsiteX85" fmla="*/ 3533775 w 5210175"/>
                  <a:gd name="connsiteY85" fmla="*/ 2447925 h 3829050"/>
                  <a:gd name="connsiteX86" fmla="*/ 3505200 w 5210175"/>
                  <a:gd name="connsiteY86" fmla="*/ 2381250 h 3829050"/>
                  <a:gd name="connsiteX87" fmla="*/ 3457575 w 5210175"/>
                  <a:gd name="connsiteY87" fmla="*/ 2352675 h 3829050"/>
                  <a:gd name="connsiteX88" fmla="*/ 3457575 w 5210175"/>
                  <a:gd name="connsiteY88" fmla="*/ 2352675 h 3829050"/>
                  <a:gd name="connsiteX89" fmla="*/ 3543300 w 5210175"/>
                  <a:gd name="connsiteY89" fmla="*/ 2324100 h 3829050"/>
                  <a:gd name="connsiteX90" fmla="*/ 3609975 w 5210175"/>
                  <a:gd name="connsiteY90" fmla="*/ 2295525 h 3829050"/>
                  <a:gd name="connsiteX91" fmla="*/ 3581400 w 5210175"/>
                  <a:gd name="connsiteY91" fmla="*/ 2257425 h 3829050"/>
                  <a:gd name="connsiteX92" fmla="*/ 3495675 w 5210175"/>
                  <a:gd name="connsiteY92" fmla="*/ 2247900 h 3829050"/>
                  <a:gd name="connsiteX93" fmla="*/ 3467100 w 5210175"/>
                  <a:gd name="connsiteY93" fmla="*/ 2200275 h 3829050"/>
                  <a:gd name="connsiteX94" fmla="*/ 3552825 w 5210175"/>
                  <a:gd name="connsiteY94" fmla="*/ 2152650 h 3829050"/>
                  <a:gd name="connsiteX95" fmla="*/ 3590925 w 5210175"/>
                  <a:gd name="connsiteY95" fmla="*/ 2095500 h 3829050"/>
                  <a:gd name="connsiteX96" fmla="*/ 3590925 w 5210175"/>
                  <a:gd name="connsiteY96" fmla="*/ 2019300 h 3829050"/>
                  <a:gd name="connsiteX97" fmla="*/ 3562350 w 5210175"/>
                  <a:gd name="connsiteY97" fmla="*/ 1952625 h 3829050"/>
                  <a:gd name="connsiteX98" fmla="*/ 3524250 w 5210175"/>
                  <a:gd name="connsiteY98" fmla="*/ 1905000 h 3829050"/>
                  <a:gd name="connsiteX99" fmla="*/ 3476625 w 5210175"/>
                  <a:gd name="connsiteY99" fmla="*/ 1952625 h 3829050"/>
                  <a:gd name="connsiteX100" fmla="*/ 3371850 w 5210175"/>
                  <a:gd name="connsiteY100" fmla="*/ 1905000 h 3829050"/>
                  <a:gd name="connsiteX101" fmla="*/ 3314700 w 5210175"/>
                  <a:gd name="connsiteY101" fmla="*/ 1905000 h 3829050"/>
                  <a:gd name="connsiteX102" fmla="*/ 3305175 w 5210175"/>
                  <a:gd name="connsiteY102" fmla="*/ 1981200 h 3829050"/>
                  <a:gd name="connsiteX103" fmla="*/ 3352800 w 5210175"/>
                  <a:gd name="connsiteY103" fmla="*/ 2019300 h 3829050"/>
                  <a:gd name="connsiteX104" fmla="*/ 3371850 w 5210175"/>
                  <a:gd name="connsiteY104" fmla="*/ 2095500 h 3829050"/>
                  <a:gd name="connsiteX105" fmla="*/ 3371850 w 5210175"/>
                  <a:gd name="connsiteY105" fmla="*/ 2152650 h 3829050"/>
                  <a:gd name="connsiteX106" fmla="*/ 3295650 w 5210175"/>
                  <a:gd name="connsiteY106" fmla="*/ 2085975 h 3829050"/>
                  <a:gd name="connsiteX107" fmla="*/ 3267075 w 5210175"/>
                  <a:gd name="connsiteY107" fmla="*/ 2019300 h 3829050"/>
                  <a:gd name="connsiteX108" fmla="*/ 3276600 w 5210175"/>
                  <a:gd name="connsiteY108" fmla="*/ 1895475 h 3829050"/>
                  <a:gd name="connsiteX109" fmla="*/ 3295650 w 5210175"/>
                  <a:gd name="connsiteY109" fmla="*/ 1819275 h 3829050"/>
                  <a:gd name="connsiteX110" fmla="*/ 3295650 w 5210175"/>
                  <a:gd name="connsiteY110" fmla="*/ 1819275 h 3829050"/>
                  <a:gd name="connsiteX111" fmla="*/ 3343275 w 5210175"/>
                  <a:gd name="connsiteY111" fmla="*/ 1743075 h 3829050"/>
                  <a:gd name="connsiteX112" fmla="*/ 3324225 w 5210175"/>
                  <a:gd name="connsiteY112" fmla="*/ 1619250 h 3829050"/>
                  <a:gd name="connsiteX113" fmla="*/ 3324225 w 5210175"/>
                  <a:gd name="connsiteY113" fmla="*/ 1457325 h 3829050"/>
                  <a:gd name="connsiteX114" fmla="*/ 3324225 w 5210175"/>
                  <a:gd name="connsiteY114" fmla="*/ 1400175 h 3829050"/>
                  <a:gd name="connsiteX115" fmla="*/ 3295650 w 5210175"/>
                  <a:gd name="connsiteY115" fmla="*/ 1371600 h 3829050"/>
                  <a:gd name="connsiteX116" fmla="*/ 3314700 w 5210175"/>
                  <a:gd name="connsiteY116" fmla="*/ 1314450 h 3829050"/>
                  <a:gd name="connsiteX117" fmla="*/ 3286125 w 5210175"/>
                  <a:gd name="connsiteY117" fmla="*/ 1266825 h 3829050"/>
                  <a:gd name="connsiteX118" fmla="*/ 3257550 w 5210175"/>
                  <a:gd name="connsiteY118" fmla="*/ 1247775 h 3829050"/>
                  <a:gd name="connsiteX119" fmla="*/ 3152776 w 5210175"/>
                  <a:gd name="connsiteY119" fmla="*/ 1133475 h 3829050"/>
                  <a:gd name="connsiteX120" fmla="*/ 2847976 w 5210175"/>
                  <a:gd name="connsiteY120" fmla="*/ 962025 h 3829050"/>
                  <a:gd name="connsiteX121" fmla="*/ 2581276 w 5210175"/>
                  <a:gd name="connsiteY121" fmla="*/ 666750 h 3829050"/>
                  <a:gd name="connsiteX122" fmla="*/ 2371726 w 5210175"/>
                  <a:gd name="connsiteY122" fmla="*/ 571500 h 3829050"/>
                  <a:gd name="connsiteX123" fmla="*/ 2228851 w 5210175"/>
                  <a:gd name="connsiteY123" fmla="*/ 571500 h 3829050"/>
                  <a:gd name="connsiteX124" fmla="*/ 2095501 w 5210175"/>
                  <a:gd name="connsiteY124" fmla="*/ 590550 h 3829050"/>
                  <a:gd name="connsiteX125" fmla="*/ 2019301 w 5210175"/>
                  <a:gd name="connsiteY125" fmla="*/ 695325 h 3829050"/>
                  <a:gd name="connsiteX126" fmla="*/ 2019301 w 5210175"/>
                  <a:gd name="connsiteY126" fmla="*/ 752475 h 3829050"/>
                  <a:gd name="connsiteX127" fmla="*/ 1790701 w 5210175"/>
                  <a:gd name="connsiteY127" fmla="*/ 838200 h 3829050"/>
                  <a:gd name="connsiteX128" fmla="*/ 1571626 w 5210175"/>
                  <a:gd name="connsiteY128" fmla="*/ 933450 h 3829050"/>
                  <a:gd name="connsiteX129" fmla="*/ 1485901 w 5210175"/>
                  <a:gd name="connsiteY129" fmla="*/ 752475 h 3829050"/>
                  <a:gd name="connsiteX130" fmla="*/ 1352551 w 5210175"/>
                  <a:gd name="connsiteY130" fmla="*/ 628650 h 3829050"/>
                  <a:gd name="connsiteX131" fmla="*/ 1314451 w 5210175"/>
                  <a:gd name="connsiteY131" fmla="*/ 504825 h 3829050"/>
                  <a:gd name="connsiteX132" fmla="*/ 1123951 w 5210175"/>
                  <a:gd name="connsiteY132" fmla="*/ 581025 h 3829050"/>
                  <a:gd name="connsiteX133" fmla="*/ 1066800 w 5210175"/>
                  <a:gd name="connsiteY133" fmla="*/ 542925 h 3829050"/>
                  <a:gd name="connsiteX134" fmla="*/ 981076 w 5210175"/>
                  <a:gd name="connsiteY134" fmla="*/ 504825 h 3829050"/>
                  <a:gd name="connsiteX135" fmla="*/ 838201 w 5210175"/>
                  <a:gd name="connsiteY135" fmla="*/ 428625 h 3829050"/>
                  <a:gd name="connsiteX136" fmla="*/ 676276 w 5210175"/>
                  <a:gd name="connsiteY136" fmla="*/ 485775 h 3829050"/>
                  <a:gd name="connsiteX137" fmla="*/ 542926 w 5210175"/>
                  <a:gd name="connsiteY137" fmla="*/ 495300 h 3829050"/>
                  <a:gd name="connsiteX138" fmla="*/ 400051 w 5210175"/>
                  <a:gd name="connsiteY138" fmla="*/ 361950 h 3829050"/>
                  <a:gd name="connsiteX139" fmla="*/ 333376 w 5210175"/>
                  <a:gd name="connsiteY139" fmla="*/ 447675 h 3829050"/>
                  <a:gd name="connsiteX140" fmla="*/ 209551 w 5210175"/>
                  <a:gd name="connsiteY140" fmla="*/ 647700 h 3829050"/>
                  <a:gd name="connsiteX141" fmla="*/ 190501 w 5210175"/>
                  <a:gd name="connsiteY141" fmla="*/ 552450 h 3829050"/>
                  <a:gd name="connsiteX142" fmla="*/ 123826 w 5210175"/>
                  <a:gd name="connsiteY142" fmla="*/ 514350 h 3829050"/>
                  <a:gd name="connsiteX143" fmla="*/ 190501 w 5210175"/>
                  <a:gd name="connsiteY143" fmla="*/ 419100 h 3829050"/>
                  <a:gd name="connsiteX144" fmla="*/ 133350 w 5210175"/>
                  <a:gd name="connsiteY144" fmla="*/ 352425 h 3829050"/>
                  <a:gd name="connsiteX145" fmla="*/ 66676 w 5210175"/>
                  <a:gd name="connsiteY145" fmla="*/ 304800 h 3829050"/>
                  <a:gd name="connsiteX146" fmla="*/ 0 w 5210175"/>
                  <a:gd name="connsiteY146" fmla="*/ 257175 h 3829050"/>
                  <a:gd name="connsiteX147" fmla="*/ 28575 w 5210175"/>
                  <a:gd name="connsiteY147" fmla="*/ 180975 h 3829050"/>
                  <a:gd name="connsiteX0" fmla="*/ 28575 w 5210175"/>
                  <a:gd name="connsiteY0" fmla="*/ 180975 h 3829050"/>
                  <a:gd name="connsiteX1" fmla="*/ 1514475 w 5210175"/>
                  <a:gd name="connsiteY1" fmla="*/ 28575 h 3829050"/>
                  <a:gd name="connsiteX2" fmla="*/ 1581150 w 5210175"/>
                  <a:gd name="connsiteY2" fmla="*/ 95250 h 3829050"/>
                  <a:gd name="connsiteX3" fmla="*/ 1581150 w 5210175"/>
                  <a:gd name="connsiteY3" fmla="*/ 161925 h 3829050"/>
                  <a:gd name="connsiteX4" fmla="*/ 1647825 w 5210175"/>
                  <a:gd name="connsiteY4" fmla="*/ 276225 h 3829050"/>
                  <a:gd name="connsiteX5" fmla="*/ 3286125 w 5210175"/>
                  <a:gd name="connsiteY5" fmla="*/ 180975 h 3829050"/>
                  <a:gd name="connsiteX6" fmla="*/ 3371850 w 5210175"/>
                  <a:gd name="connsiteY6" fmla="*/ 314325 h 3829050"/>
                  <a:gd name="connsiteX7" fmla="*/ 3533775 w 5210175"/>
                  <a:gd name="connsiteY7" fmla="*/ 314325 h 3829050"/>
                  <a:gd name="connsiteX8" fmla="*/ 3609975 w 5210175"/>
                  <a:gd name="connsiteY8" fmla="*/ 257175 h 3829050"/>
                  <a:gd name="connsiteX9" fmla="*/ 3600450 w 5210175"/>
                  <a:gd name="connsiteY9" fmla="*/ 114300 h 3829050"/>
                  <a:gd name="connsiteX10" fmla="*/ 3543300 w 5210175"/>
                  <a:gd name="connsiteY10" fmla="*/ 9525 h 3829050"/>
                  <a:gd name="connsiteX11" fmla="*/ 3543300 w 5210175"/>
                  <a:gd name="connsiteY11" fmla="*/ 9525 h 3829050"/>
                  <a:gd name="connsiteX12" fmla="*/ 3619500 w 5210175"/>
                  <a:gd name="connsiteY12" fmla="*/ 0 h 3829050"/>
                  <a:gd name="connsiteX13" fmla="*/ 3771900 w 5210175"/>
                  <a:gd name="connsiteY13" fmla="*/ 0 h 3829050"/>
                  <a:gd name="connsiteX14" fmla="*/ 3800475 w 5210175"/>
                  <a:gd name="connsiteY14" fmla="*/ 38100 h 3829050"/>
                  <a:gd name="connsiteX15" fmla="*/ 3971925 w 5210175"/>
                  <a:gd name="connsiteY15" fmla="*/ 552450 h 3829050"/>
                  <a:gd name="connsiteX16" fmla="*/ 4162425 w 5210175"/>
                  <a:gd name="connsiteY16" fmla="*/ 819150 h 3829050"/>
                  <a:gd name="connsiteX17" fmla="*/ 4371975 w 5210175"/>
                  <a:gd name="connsiteY17" fmla="*/ 1114425 h 3829050"/>
                  <a:gd name="connsiteX18" fmla="*/ 4391025 w 5210175"/>
                  <a:gd name="connsiteY18" fmla="*/ 1219200 h 3829050"/>
                  <a:gd name="connsiteX19" fmla="*/ 4495800 w 5210175"/>
                  <a:gd name="connsiteY19" fmla="*/ 1533525 h 3829050"/>
                  <a:gd name="connsiteX20" fmla="*/ 4781550 w 5210175"/>
                  <a:gd name="connsiteY20" fmla="*/ 1895475 h 3829050"/>
                  <a:gd name="connsiteX21" fmla="*/ 4933950 w 5210175"/>
                  <a:gd name="connsiteY21" fmla="*/ 2190750 h 3829050"/>
                  <a:gd name="connsiteX22" fmla="*/ 4905375 w 5210175"/>
                  <a:gd name="connsiteY22" fmla="*/ 2257425 h 3829050"/>
                  <a:gd name="connsiteX23" fmla="*/ 4991100 w 5210175"/>
                  <a:gd name="connsiteY23" fmla="*/ 2333625 h 3829050"/>
                  <a:gd name="connsiteX24" fmla="*/ 5019675 w 5210175"/>
                  <a:gd name="connsiteY24" fmla="*/ 2362200 h 3829050"/>
                  <a:gd name="connsiteX25" fmla="*/ 5162550 w 5210175"/>
                  <a:gd name="connsiteY25" fmla="*/ 2647950 h 3829050"/>
                  <a:gd name="connsiteX26" fmla="*/ 5181600 w 5210175"/>
                  <a:gd name="connsiteY26" fmla="*/ 2857500 h 3829050"/>
                  <a:gd name="connsiteX27" fmla="*/ 5172075 w 5210175"/>
                  <a:gd name="connsiteY27" fmla="*/ 3000375 h 3829050"/>
                  <a:gd name="connsiteX28" fmla="*/ 5210175 w 5210175"/>
                  <a:gd name="connsiteY28" fmla="*/ 3143250 h 3829050"/>
                  <a:gd name="connsiteX29" fmla="*/ 5172075 w 5210175"/>
                  <a:gd name="connsiteY29" fmla="*/ 3209925 h 3829050"/>
                  <a:gd name="connsiteX30" fmla="*/ 5143500 w 5210175"/>
                  <a:gd name="connsiteY30" fmla="*/ 3324225 h 3829050"/>
                  <a:gd name="connsiteX31" fmla="*/ 5114925 w 5210175"/>
                  <a:gd name="connsiteY31" fmla="*/ 3457575 h 3829050"/>
                  <a:gd name="connsiteX32" fmla="*/ 5124450 w 5210175"/>
                  <a:gd name="connsiteY32" fmla="*/ 3543300 h 3829050"/>
                  <a:gd name="connsiteX33" fmla="*/ 5143500 w 5210175"/>
                  <a:gd name="connsiteY33" fmla="*/ 3590925 h 3829050"/>
                  <a:gd name="connsiteX34" fmla="*/ 5048250 w 5210175"/>
                  <a:gd name="connsiteY34" fmla="*/ 3657600 h 3829050"/>
                  <a:gd name="connsiteX35" fmla="*/ 5019675 w 5210175"/>
                  <a:gd name="connsiteY35" fmla="*/ 3705225 h 3829050"/>
                  <a:gd name="connsiteX36" fmla="*/ 4914900 w 5210175"/>
                  <a:gd name="connsiteY36" fmla="*/ 3733800 h 3829050"/>
                  <a:gd name="connsiteX37" fmla="*/ 4857750 w 5210175"/>
                  <a:gd name="connsiteY37" fmla="*/ 3771900 h 3829050"/>
                  <a:gd name="connsiteX38" fmla="*/ 4733925 w 5210175"/>
                  <a:gd name="connsiteY38" fmla="*/ 3829050 h 3829050"/>
                  <a:gd name="connsiteX39" fmla="*/ 4657725 w 5210175"/>
                  <a:gd name="connsiteY39" fmla="*/ 3762375 h 3829050"/>
                  <a:gd name="connsiteX40" fmla="*/ 4781550 w 5210175"/>
                  <a:gd name="connsiteY40" fmla="*/ 3781425 h 3829050"/>
                  <a:gd name="connsiteX41" fmla="*/ 4829175 w 5210175"/>
                  <a:gd name="connsiteY41" fmla="*/ 3724275 h 3829050"/>
                  <a:gd name="connsiteX42" fmla="*/ 4762500 w 5210175"/>
                  <a:gd name="connsiteY42" fmla="*/ 3657600 h 3829050"/>
                  <a:gd name="connsiteX43" fmla="*/ 4762500 w 5210175"/>
                  <a:gd name="connsiteY43" fmla="*/ 3657600 h 3829050"/>
                  <a:gd name="connsiteX44" fmla="*/ 4600575 w 5210175"/>
                  <a:gd name="connsiteY44" fmla="*/ 3600450 h 3829050"/>
                  <a:gd name="connsiteX45" fmla="*/ 4657725 w 5210175"/>
                  <a:gd name="connsiteY45" fmla="*/ 3552825 h 3829050"/>
                  <a:gd name="connsiteX46" fmla="*/ 4714875 w 5210175"/>
                  <a:gd name="connsiteY46" fmla="*/ 3571875 h 3829050"/>
                  <a:gd name="connsiteX47" fmla="*/ 4714875 w 5210175"/>
                  <a:gd name="connsiteY47" fmla="*/ 3505200 h 3829050"/>
                  <a:gd name="connsiteX48" fmla="*/ 4638675 w 5210175"/>
                  <a:gd name="connsiteY48" fmla="*/ 3476625 h 3829050"/>
                  <a:gd name="connsiteX49" fmla="*/ 4572000 w 5210175"/>
                  <a:gd name="connsiteY49" fmla="*/ 3533775 h 3829050"/>
                  <a:gd name="connsiteX50" fmla="*/ 4486275 w 5210175"/>
                  <a:gd name="connsiteY50" fmla="*/ 3476625 h 3829050"/>
                  <a:gd name="connsiteX51" fmla="*/ 4562475 w 5210175"/>
                  <a:gd name="connsiteY51" fmla="*/ 3467100 h 3829050"/>
                  <a:gd name="connsiteX52" fmla="*/ 4572000 w 5210175"/>
                  <a:gd name="connsiteY52" fmla="*/ 3409950 h 3829050"/>
                  <a:gd name="connsiteX53" fmla="*/ 4505325 w 5210175"/>
                  <a:gd name="connsiteY53" fmla="*/ 3352800 h 3829050"/>
                  <a:gd name="connsiteX54" fmla="*/ 4410075 w 5210175"/>
                  <a:gd name="connsiteY54" fmla="*/ 3324225 h 3829050"/>
                  <a:gd name="connsiteX55" fmla="*/ 4333875 w 5210175"/>
                  <a:gd name="connsiteY55" fmla="*/ 3314700 h 3829050"/>
                  <a:gd name="connsiteX56" fmla="*/ 4238625 w 5210175"/>
                  <a:gd name="connsiteY56" fmla="*/ 3286125 h 3829050"/>
                  <a:gd name="connsiteX57" fmla="*/ 4143375 w 5210175"/>
                  <a:gd name="connsiteY57" fmla="*/ 3219450 h 3829050"/>
                  <a:gd name="connsiteX58" fmla="*/ 4076700 w 5210175"/>
                  <a:gd name="connsiteY58" fmla="*/ 3114675 h 3829050"/>
                  <a:gd name="connsiteX59" fmla="*/ 4076700 w 5210175"/>
                  <a:gd name="connsiteY59" fmla="*/ 3000375 h 3829050"/>
                  <a:gd name="connsiteX60" fmla="*/ 4076700 w 5210175"/>
                  <a:gd name="connsiteY60" fmla="*/ 2971800 h 3829050"/>
                  <a:gd name="connsiteX61" fmla="*/ 3990975 w 5210175"/>
                  <a:gd name="connsiteY61" fmla="*/ 2962275 h 3829050"/>
                  <a:gd name="connsiteX62" fmla="*/ 3962400 w 5210175"/>
                  <a:gd name="connsiteY62" fmla="*/ 2943225 h 3829050"/>
                  <a:gd name="connsiteX63" fmla="*/ 4038600 w 5210175"/>
                  <a:gd name="connsiteY63" fmla="*/ 2876550 h 3829050"/>
                  <a:gd name="connsiteX64" fmla="*/ 4114800 w 5210175"/>
                  <a:gd name="connsiteY64" fmla="*/ 2800350 h 3829050"/>
                  <a:gd name="connsiteX65" fmla="*/ 4057650 w 5210175"/>
                  <a:gd name="connsiteY65" fmla="*/ 2781300 h 3829050"/>
                  <a:gd name="connsiteX66" fmla="*/ 3962400 w 5210175"/>
                  <a:gd name="connsiteY66" fmla="*/ 2809875 h 3829050"/>
                  <a:gd name="connsiteX67" fmla="*/ 3962400 w 5210175"/>
                  <a:gd name="connsiteY67" fmla="*/ 2886075 h 3829050"/>
                  <a:gd name="connsiteX68" fmla="*/ 3933825 w 5210175"/>
                  <a:gd name="connsiteY68" fmla="*/ 2914650 h 3829050"/>
                  <a:gd name="connsiteX69" fmla="*/ 3876675 w 5210175"/>
                  <a:gd name="connsiteY69" fmla="*/ 2847975 h 3829050"/>
                  <a:gd name="connsiteX70" fmla="*/ 3876675 w 5210175"/>
                  <a:gd name="connsiteY70" fmla="*/ 2733675 h 3829050"/>
                  <a:gd name="connsiteX71" fmla="*/ 3876675 w 5210175"/>
                  <a:gd name="connsiteY71" fmla="*/ 2695575 h 3829050"/>
                  <a:gd name="connsiteX72" fmla="*/ 3933825 w 5210175"/>
                  <a:gd name="connsiteY72" fmla="*/ 2657475 h 3829050"/>
                  <a:gd name="connsiteX73" fmla="*/ 3933825 w 5210175"/>
                  <a:gd name="connsiteY73" fmla="*/ 2590800 h 3829050"/>
                  <a:gd name="connsiteX74" fmla="*/ 3895725 w 5210175"/>
                  <a:gd name="connsiteY74" fmla="*/ 2571750 h 3829050"/>
                  <a:gd name="connsiteX75" fmla="*/ 3838575 w 5210175"/>
                  <a:gd name="connsiteY75" fmla="*/ 2619375 h 3829050"/>
                  <a:gd name="connsiteX76" fmla="*/ 3781425 w 5210175"/>
                  <a:gd name="connsiteY76" fmla="*/ 2619375 h 3829050"/>
                  <a:gd name="connsiteX77" fmla="*/ 3714750 w 5210175"/>
                  <a:gd name="connsiteY77" fmla="*/ 2571750 h 3829050"/>
                  <a:gd name="connsiteX78" fmla="*/ 3676650 w 5210175"/>
                  <a:gd name="connsiteY78" fmla="*/ 2600325 h 3829050"/>
                  <a:gd name="connsiteX79" fmla="*/ 3733800 w 5210175"/>
                  <a:gd name="connsiteY79" fmla="*/ 2667000 h 3829050"/>
                  <a:gd name="connsiteX80" fmla="*/ 3781425 w 5210175"/>
                  <a:gd name="connsiteY80" fmla="*/ 2724150 h 3829050"/>
                  <a:gd name="connsiteX81" fmla="*/ 3781425 w 5210175"/>
                  <a:gd name="connsiteY81" fmla="*/ 2724150 h 3829050"/>
                  <a:gd name="connsiteX82" fmla="*/ 3676650 w 5210175"/>
                  <a:gd name="connsiteY82" fmla="*/ 2705100 h 3829050"/>
                  <a:gd name="connsiteX83" fmla="*/ 3590925 w 5210175"/>
                  <a:gd name="connsiteY83" fmla="*/ 2628900 h 3829050"/>
                  <a:gd name="connsiteX84" fmla="*/ 3552825 w 5210175"/>
                  <a:gd name="connsiteY84" fmla="*/ 2524125 h 3829050"/>
                  <a:gd name="connsiteX85" fmla="*/ 3533775 w 5210175"/>
                  <a:gd name="connsiteY85" fmla="*/ 2447925 h 3829050"/>
                  <a:gd name="connsiteX86" fmla="*/ 3505200 w 5210175"/>
                  <a:gd name="connsiteY86" fmla="*/ 2381250 h 3829050"/>
                  <a:gd name="connsiteX87" fmla="*/ 3457575 w 5210175"/>
                  <a:gd name="connsiteY87" fmla="*/ 2352675 h 3829050"/>
                  <a:gd name="connsiteX88" fmla="*/ 3457575 w 5210175"/>
                  <a:gd name="connsiteY88" fmla="*/ 2352675 h 3829050"/>
                  <a:gd name="connsiteX89" fmla="*/ 3543300 w 5210175"/>
                  <a:gd name="connsiteY89" fmla="*/ 2324100 h 3829050"/>
                  <a:gd name="connsiteX90" fmla="*/ 3609975 w 5210175"/>
                  <a:gd name="connsiteY90" fmla="*/ 2295525 h 3829050"/>
                  <a:gd name="connsiteX91" fmla="*/ 3581400 w 5210175"/>
                  <a:gd name="connsiteY91" fmla="*/ 2257425 h 3829050"/>
                  <a:gd name="connsiteX92" fmla="*/ 3495675 w 5210175"/>
                  <a:gd name="connsiteY92" fmla="*/ 2247900 h 3829050"/>
                  <a:gd name="connsiteX93" fmla="*/ 3467100 w 5210175"/>
                  <a:gd name="connsiteY93" fmla="*/ 2200275 h 3829050"/>
                  <a:gd name="connsiteX94" fmla="*/ 3552825 w 5210175"/>
                  <a:gd name="connsiteY94" fmla="*/ 2152650 h 3829050"/>
                  <a:gd name="connsiteX95" fmla="*/ 3590925 w 5210175"/>
                  <a:gd name="connsiteY95" fmla="*/ 2095500 h 3829050"/>
                  <a:gd name="connsiteX96" fmla="*/ 3590925 w 5210175"/>
                  <a:gd name="connsiteY96" fmla="*/ 2019300 h 3829050"/>
                  <a:gd name="connsiteX97" fmla="*/ 3562350 w 5210175"/>
                  <a:gd name="connsiteY97" fmla="*/ 1952625 h 3829050"/>
                  <a:gd name="connsiteX98" fmla="*/ 3524250 w 5210175"/>
                  <a:gd name="connsiteY98" fmla="*/ 1905000 h 3829050"/>
                  <a:gd name="connsiteX99" fmla="*/ 3476625 w 5210175"/>
                  <a:gd name="connsiteY99" fmla="*/ 1952625 h 3829050"/>
                  <a:gd name="connsiteX100" fmla="*/ 3371850 w 5210175"/>
                  <a:gd name="connsiteY100" fmla="*/ 1905000 h 3829050"/>
                  <a:gd name="connsiteX101" fmla="*/ 3314700 w 5210175"/>
                  <a:gd name="connsiteY101" fmla="*/ 1905000 h 3829050"/>
                  <a:gd name="connsiteX102" fmla="*/ 3305175 w 5210175"/>
                  <a:gd name="connsiteY102" fmla="*/ 1981200 h 3829050"/>
                  <a:gd name="connsiteX103" fmla="*/ 3352800 w 5210175"/>
                  <a:gd name="connsiteY103" fmla="*/ 2019300 h 3829050"/>
                  <a:gd name="connsiteX104" fmla="*/ 3371850 w 5210175"/>
                  <a:gd name="connsiteY104" fmla="*/ 2095500 h 3829050"/>
                  <a:gd name="connsiteX105" fmla="*/ 3371850 w 5210175"/>
                  <a:gd name="connsiteY105" fmla="*/ 2152650 h 3829050"/>
                  <a:gd name="connsiteX106" fmla="*/ 3295650 w 5210175"/>
                  <a:gd name="connsiteY106" fmla="*/ 2085975 h 3829050"/>
                  <a:gd name="connsiteX107" fmla="*/ 3267075 w 5210175"/>
                  <a:gd name="connsiteY107" fmla="*/ 2019300 h 3829050"/>
                  <a:gd name="connsiteX108" fmla="*/ 3276600 w 5210175"/>
                  <a:gd name="connsiteY108" fmla="*/ 1895475 h 3829050"/>
                  <a:gd name="connsiteX109" fmla="*/ 3295650 w 5210175"/>
                  <a:gd name="connsiteY109" fmla="*/ 1819275 h 3829050"/>
                  <a:gd name="connsiteX110" fmla="*/ 3295650 w 5210175"/>
                  <a:gd name="connsiteY110" fmla="*/ 1819275 h 3829050"/>
                  <a:gd name="connsiteX111" fmla="*/ 3343275 w 5210175"/>
                  <a:gd name="connsiteY111" fmla="*/ 1743075 h 3829050"/>
                  <a:gd name="connsiteX112" fmla="*/ 3324225 w 5210175"/>
                  <a:gd name="connsiteY112" fmla="*/ 1619250 h 3829050"/>
                  <a:gd name="connsiteX113" fmla="*/ 3324225 w 5210175"/>
                  <a:gd name="connsiteY113" fmla="*/ 1457325 h 3829050"/>
                  <a:gd name="connsiteX114" fmla="*/ 3324225 w 5210175"/>
                  <a:gd name="connsiteY114" fmla="*/ 1400175 h 3829050"/>
                  <a:gd name="connsiteX115" fmla="*/ 3295650 w 5210175"/>
                  <a:gd name="connsiteY115" fmla="*/ 1371600 h 3829050"/>
                  <a:gd name="connsiteX116" fmla="*/ 3314700 w 5210175"/>
                  <a:gd name="connsiteY116" fmla="*/ 1314450 h 3829050"/>
                  <a:gd name="connsiteX117" fmla="*/ 3286125 w 5210175"/>
                  <a:gd name="connsiteY117" fmla="*/ 1266825 h 3829050"/>
                  <a:gd name="connsiteX118" fmla="*/ 3257550 w 5210175"/>
                  <a:gd name="connsiteY118" fmla="*/ 1247775 h 3829050"/>
                  <a:gd name="connsiteX119" fmla="*/ 3152776 w 5210175"/>
                  <a:gd name="connsiteY119" fmla="*/ 1133475 h 3829050"/>
                  <a:gd name="connsiteX120" fmla="*/ 2847976 w 5210175"/>
                  <a:gd name="connsiteY120" fmla="*/ 962025 h 3829050"/>
                  <a:gd name="connsiteX121" fmla="*/ 2695576 w 5210175"/>
                  <a:gd name="connsiteY121" fmla="*/ 800100 h 3829050"/>
                  <a:gd name="connsiteX122" fmla="*/ 2581276 w 5210175"/>
                  <a:gd name="connsiteY122" fmla="*/ 666750 h 3829050"/>
                  <a:gd name="connsiteX123" fmla="*/ 2371726 w 5210175"/>
                  <a:gd name="connsiteY123" fmla="*/ 571500 h 3829050"/>
                  <a:gd name="connsiteX124" fmla="*/ 2228851 w 5210175"/>
                  <a:gd name="connsiteY124" fmla="*/ 571500 h 3829050"/>
                  <a:gd name="connsiteX125" fmla="*/ 2095501 w 5210175"/>
                  <a:gd name="connsiteY125" fmla="*/ 590550 h 3829050"/>
                  <a:gd name="connsiteX126" fmla="*/ 2019301 w 5210175"/>
                  <a:gd name="connsiteY126" fmla="*/ 695325 h 3829050"/>
                  <a:gd name="connsiteX127" fmla="*/ 2019301 w 5210175"/>
                  <a:gd name="connsiteY127" fmla="*/ 752475 h 3829050"/>
                  <a:gd name="connsiteX128" fmla="*/ 1790701 w 5210175"/>
                  <a:gd name="connsiteY128" fmla="*/ 838200 h 3829050"/>
                  <a:gd name="connsiteX129" fmla="*/ 1571626 w 5210175"/>
                  <a:gd name="connsiteY129" fmla="*/ 933450 h 3829050"/>
                  <a:gd name="connsiteX130" fmla="*/ 1485901 w 5210175"/>
                  <a:gd name="connsiteY130" fmla="*/ 752475 h 3829050"/>
                  <a:gd name="connsiteX131" fmla="*/ 1352551 w 5210175"/>
                  <a:gd name="connsiteY131" fmla="*/ 628650 h 3829050"/>
                  <a:gd name="connsiteX132" fmla="*/ 1314451 w 5210175"/>
                  <a:gd name="connsiteY132" fmla="*/ 504825 h 3829050"/>
                  <a:gd name="connsiteX133" fmla="*/ 1123951 w 5210175"/>
                  <a:gd name="connsiteY133" fmla="*/ 581025 h 3829050"/>
                  <a:gd name="connsiteX134" fmla="*/ 1066800 w 5210175"/>
                  <a:gd name="connsiteY134" fmla="*/ 542925 h 3829050"/>
                  <a:gd name="connsiteX135" fmla="*/ 981076 w 5210175"/>
                  <a:gd name="connsiteY135" fmla="*/ 504825 h 3829050"/>
                  <a:gd name="connsiteX136" fmla="*/ 838201 w 5210175"/>
                  <a:gd name="connsiteY136" fmla="*/ 428625 h 3829050"/>
                  <a:gd name="connsiteX137" fmla="*/ 676276 w 5210175"/>
                  <a:gd name="connsiteY137" fmla="*/ 485775 h 3829050"/>
                  <a:gd name="connsiteX138" fmla="*/ 542926 w 5210175"/>
                  <a:gd name="connsiteY138" fmla="*/ 495300 h 3829050"/>
                  <a:gd name="connsiteX139" fmla="*/ 400051 w 5210175"/>
                  <a:gd name="connsiteY139" fmla="*/ 361950 h 3829050"/>
                  <a:gd name="connsiteX140" fmla="*/ 333376 w 5210175"/>
                  <a:gd name="connsiteY140" fmla="*/ 447675 h 3829050"/>
                  <a:gd name="connsiteX141" fmla="*/ 209551 w 5210175"/>
                  <a:gd name="connsiteY141" fmla="*/ 647700 h 3829050"/>
                  <a:gd name="connsiteX142" fmla="*/ 190501 w 5210175"/>
                  <a:gd name="connsiteY142" fmla="*/ 552450 h 3829050"/>
                  <a:gd name="connsiteX143" fmla="*/ 123826 w 5210175"/>
                  <a:gd name="connsiteY143" fmla="*/ 514350 h 3829050"/>
                  <a:gd name="connsiteX144" fmla="*/ 190501 w 5210175"/>
                  <a:gd name="connsiteY144" fmla="*/ 419100 h 3829050"/>
                  <a:gd name="connsiteX145" fmla="*/ 133350 w 5210175"/>
                  <a:gd name="connsiteY145" fmla="*/ 352425 h 3829050"/>
                  <a:gd name="connsiteX146" fmla="*/ 66676 w 5210175"/>
                  <a:gd name="connsiteY146" fmla="*/ 304800 h 3829050"/>
                  <a:gd name="connsiteX147" fmla="*/ 0 w 5210175"/>
                  <a:gd name="connsiteY147" fmla="*/ 257175 h 3829050"/>
                  <a:gd name="connsiteX148" fmla="*/ 28575 w 5210175"/>
                  <a:gd name="connsiteY148" fmla="*/ 180975 h 3829050"/>
                  <a:gd name="connsiteX0" fmla="*/ 28575 w 5210175"/>
                  <a:gd name="connsiteY0" fmla="*/ 180975 h 3829050"/>
                  <a:gd name="connsiteX1" fmla="*/ 1514475 w 5210175"/>
                  <a:gd name="connsiteY1" fmla="*/ 28575 h 3829050"/>
                  <a:gd name="connsiteX2" fmla="*/ 1581150 w 5210175"/>
                  <a:gd name="connsiteY2" fmla="*/ 95250 h 3829050"/>
                  <a:gd name="connsiteX3" fmla="*/ 1581150 w 5210175"/>
                  <a:gd name="connsiteY3" fmla="*/ 161925 h 3829050"/>
                  <a:gd name="connsiteX4" fmla="*/ 1647825 w 5210175"/>
                  <a:gd name="connsiteY4" fmla="*/ 276225 h 3829050"/>
                  <a:gd name="connsiteX5" fmla="*/ 3286125 w 5210175"/>
                  <a:gd name="connsiteY5" fmla="*/ 180975 h 3829050"/>
                  <a:gd name="connsiteX6" fmla="*/ 3371850 w 5210175"/>
                  <a:gd name="connsiteY6" fmla="*/ 314325 h 3829050"/>
                  <a:gd name="connsiteX7" fmla="*/ 3533775 w 5210175"/>
                  <a:gd name="connsiteY7" fmla="*/ 314325 h 3829050"/>
                  <a:gd name="connsiteX8" fmla="*/ 3609975 w 5210175"/>
                  <a:gd name="connsiteY8" fmla="*/ 257175 h 3829050"/>
                  <a:gd name="connsiteX9" fmla="*/ 3600450 w 5210175"/>
                  <a:gd name="connsiteY9" fmla="*/ 114300 h 3829050"/>
                  <a:gd name="connsiteX10" fmla="*/ 3543300 w 5210175"/>
                  <a:gd name="connsiteY10" fmla="*/ 9525 h 3829050"/>
                  <a:gd name="connsiteX11" fmla="*/ 3543300 w 5210175"/>
                  <a:gd name="connsiteY11" fmla="*/ 9525 h 3829050"/>
                  <a:gd name="connsiteX12" fmla="*/ 3619500 w 5210175"/>
                  <a:gd name="connsiteY12" fmla="*/ 0 h 3829050"/>
                  <a:gd name="connsiteX13" fmla="*/ 3771900 w 5210175"/>
                  <a:gd name="connsiteY13" fmla="*/ 0 h 3829050"/>
                  <a:gd name="connsiteX14" fmla="*/ 3800475 w 5210175"/>
                  <a:gd name="connsiteY14" fmla="*/ 38100 h 3829050"/>
                  <a:gd name="connsiteX15" fmla="*/ 3971925 w 5210175"/>
                  <a:gd name="connsiteY15" fmla="*/ 552450 h 3829050"/>
                  <a:gd name="connsiteX16" fmla="*/ 4162425 w 5210175"/>
                  <a:gd name="connsiteY16" fmla="*/ 819150 h 3829050"/>
                  <a:gd name="connsiteX17" fmla="*/ 4371975 w 5210175"/>
                  <a:gd name="connsiteY17" fmla="*/ 1114425 h 3829050"/>
                  <a:gd name="connsiteX18" fmla="*/ 4391025 w 5210175"/>
                  <a:gd name="connsiteY18" fmla="*/ 1219200 h 3829050"/>
                  <a:gd name="connsiteX19" fmla="*/ 4495800 w 5210175"/>
                  <a:gd name="connsiteY19" fmla="*/ 1533525 h 3829050"/>
                  <a:gd name="connsiteX20" fmla="*/ 4781550 w 5210175"/>
                  <a:gd name="connsiteY20" fmla="*/ 1895475 h 3829050"/>
                  <a:gd name="connsiteX21" fmla="*/ 4933950 w 5210175"/>
                  <a:gd name="connsiteY21" fmla="*/ 2190750 h 3829050"/>
                  <a:gd name="connsiteX22" fmla="*/ 4905375 w 5210175"/>
                  <a:gd name="connsiteY22" fmla="*/ 2257425 h 3829050"/>
                  <a:gd name="connsiteX23" fmla="*/ 4991100 w 5210175"/>
                  <a:gd name="connsiteY23" fmla="*/ 2333625 h 3829050"/>
                  <a:gd name="connsiteX24" fmla="*/ 5019675 w 5210175"/>
                  <a:gd name="connsiteY24" fmla="*/ 2362200 h 3829050"/>
                  <a:gd name="connsiteX25" fmla="*/ 5162550 w 5210175"/>
                  <a:gd name="connsiteY25" fmla="*/ 2647950 h 3829050"/>
                  <a:gd name="connsiteX26" fmla="*/ 5181600 w 5210175"/>
                  <a:gd name="connsiteY26" fmla="*/ 2857500 h 3829050"/>
                  <a:gd name="connsiteX27" fmla="*/ 5172075 w 5210175"/>
                  <a:gd name="connsiteY27" fmla="*/ 3000375 h 3829050"/>
                  <a:gd name="connsiteX28" fmla="*/ 5210175 w 5210175"/>
                  <a:gd name="connsiteY28" fmla="*/ 3143250 h 3829050"/>
                  <a:gd name="connsiteX29" fmla="*/ 5172075 w 5210175"/>
                  <a:gd name="connsiteY29" fmla="*/ 3209925 h 3829050"/>
                  <a:gd name="connsiteX30" fmla="*/ 5143500 w 5210175"/>
                  <a:gd name="connsiteY30" fmla="*/ 3324225 h 3829050"/>
                  <a:gd name="connsiteX31" fmla="*/ 5114925 w 5210175"/>
                  <a:gd name="connsiteY31" fmla="*/ 3457575 h 3829050"/>
                  <a:gd name="connsiteX32" fmla="*/ 5124450 w 5210175"/>
                  <a:gd name="connsiteY32" fmla="*/ 3543300 h 3829050"/>
                  <a:gd name="connsiteX33" fmla="*/ 5143500 w 5210175"/>
                  <a:gd name="connsiteY33" fmla="*/ 3590925 h 3829050"/>
                  <a:gd name="connsiteX34" fmla="*/ 5048250 w 5210175"/>
                  <a:gd name="connsiteY34" fmla="*/ 3657600 h 3829050"/>
                  <a:gd name="connsiteX35" fmla="*/ 5019675 w 5210175"/>
                  <a:gd name="connsiteY35" fmla="*/ 3705225 h 3829050"/>
                  <a:gd name="connsiteX36" fmla="*/ 4914900 w 5210175"/>
                  <a:gd name="connsiteY36" fmla="*/ 3733800 h 3829050"/>
                  <a:gd name="connsiteX37" fmla="*/ 4857750 w 5210175"/>
                  <a:gd name="connsiteY37" fmla="*/ 3771900 h 3829050"/>
                  <a:gd name="connsiteX38" fmla="*/ 4733925 w 5210175"/>
                  <a:gd name="connsiteY38" fmla="*/ 3829050 h 3829050"/>
                  <a:gd name="connsiteX39" fmla="*/ 4657725 w 5210175"/>
                  <a:gd name="connsiteY39" fmla="*/ 3762375 h 3829050"/>
                  <a:gd name="connsiteX40" fmla="*/ 4781550 w 5210175"/>
                  <a:gd name="connsiteY40" fmla="*/ 3781425 h 3829050"/>
                  <a:gd name="connsiteX41" fmla="*/ 4829175 w 5210175"/>
                  <a:gd name="connsiteY41" fmla="*/ 3724275 h 3829050"/>
                  <a:gd name="connsiteX42" fmla="*/ 4762500 w 5210175"/>
                  <a:gd name="connsiteY42" fmla="*/ 3657600 h 3829050"/>
                  <a:gd name="connsiteX43" fmla="*/ 4762500 w 5210175"/>
                  <a:gd name="connsiteY43" fmla="*/ 3657600 h 3829050"/>
                  <a:gd name="connsiteX44" fmla="*/ 4600575 w 5210175"/>
                  <a:gd name="connsiteY44" fmla="*/ 3600450 h 3829050"/>
                  <a:gd name="connsiteX45" fmla="*/ 4657725 w 5210175"/>
                  <a:gd name="connsiteY45" fmla="*/ 3552825 h 3829050"/>
                  <a:gd name="connsiteX46" fmla="*/ 4714875 w 5210175"/>
                  <a:gd name="connsiteY46" fmla="*/ 3571875 h 3829050"/>
                  <a:gd name="connsiteX47" fmla="*/ 4714875 w 5210175"/>
                  <a:gd name="connsiteY47" fmla="*/ 3505200 h 3829050"/>
                  <a:gd name="connsiteX48" fmla="*/ 4638675 w 5210175"/>
                  <a:gd name="connsiteY48" fmla="*/ 3476625 h 3829050"/>
                  <a:gd name="connsiteX49" fmla="*/ 4572000 w 5210175"/>
                  <a:gd name="connsiteY49" fmla="*/ 3533775 h 3829050"/>
                  <a:gd name="connsiteX50" fmla="*/ 4486275 w 5210175"/>
                  <a:gd name="connsiteY50" fmla="*/ 3476625 h 3829050"/>
                  <a:gd name="connsiteX51" fmla="*/ 4562475 w 5210175"/>
                  <a:gd name="connsiteY51" fmla="*/ 3467100 h 3829050"/>
                  <a:gd name="connsiteX52" fmla="*/ 4572000 w 5210175"/>
                  <a:gd name="connsiteY52" fmla="*/ 3409950 h 3829050"/>
                  <a:gd name="connsiteX53" fmla="*/ 4505325 w 5210175"/>
                  <a:gd name="connsiteY53" fmla="*/ 3352800 h 3829050"/>
                  <a:gd name="connsiteX54" fmla="*/ 4410075 w 5210175"/>
                  <a:gd name="connsiteY54" fmla="*/ 3324225 h 3829050"/>
                  <a:gd name="connsiteX55" fmla="*/ 4333875 w 5210175"/>
                  <a:gd name="connsiteY55" fmla="*/ 3314700 h 3829050"/>
                  <a:gd name="connsiteX56" fmla="*/ 4238625 w 5210175"/>
                  <a:gd name="connsiteY56" fmla="*/ 3286125 h 3829050"/>
                  <a:gd name="connsiteX57" fmla="*/ 4143375 w 5210175"/>
                  <a:gd name="connsiteY57" fmla="*/ 3219450 h 3829050"/>
                  <a:gd name="connsiteX58" fmla="*/ 4076700 w 5210175"/>
                  <a:gd name="connsiteY58" fmla="*/ 3114675 h 3829050"/>
                  <a:gd name="connsiteX59" fmla="*/ 4076700 w 5210175"/>
                  <a:gd name="connsiteY59" fmla="*/ 3000375 h 3829050"/>
                  <a:gd name="connsiteX60" fmla="*/ 4076700 w 5210175"/>
                  <a:gd name="connsiteY60" fmla="*/ 2971800 h 3829050"/>
                  <a:gd name="connsiteX61" fmla="*/ 3990975 w 5210175"/>
                  <a:gd name="connsiteY61" fmla="*/ 2962275 h 3829050"/>
                  <a:gd name="connsiteX62" fmla="*/ 3962400 w 5210175"/>
                  <a:gd name="connsiteY62" fmla="*/ 2943225 h 3829050"/>
                  <a:gd name="connsiteX63" fmla="*/ 4038600 w 5210175"/>
                  <a:gd name="connsiteY63" fmla="*/ 2876550 h 3829050"/>
                  <a:gd name="connsiteX64" fmla="*/ 4114800 w 5210175"/>
                  <a:gd name="connsiteY64" fmla="*/ 2800350 h 3829050"/>
                  <a:gd name="connsiteX65" fmla="*/ 4057650 w 5210175"/>
                  <a:gd name="connsiteY65" fmla="*/ 2781300 h 3829050"/>
                  <a:gd name="connsiteX66" fmla="*/ 3962400 w 5210175"/>
                  <a:gd name="connsiteY66" fmla="*/ 2809875 h 3829050"/>
                  <a:gd name="connsiteX67" fmla="*/ 3962400 w 5210175"/>
                  <a:gd name="connsiteY67" fmla="*/ 2886075 h 3829050"/>
                  <a:gd name="connsiteX68" fmla="*/ 3933825 w 5210175"/>
                  <a:gd name="connsiteY68" fmla="*/ 2914650 h 3829050"/>
                  <a:gd name="connsiteX69" fmla="*/ 3876675 w 5210175"/>
                  <a:gd name="connsiteY69" fmla="*/ 2847975 h 3829050"/>
                  <a:gd name="connsiteX70" fmla="*/ 3876675 w 5210175"/>
                  <a:gd name="connsiteY70" fmla="*/ 2733675 h 3829050"/>
                  <a:gd name="connsiteX71" fmla="*/ 3876675 w 5210175"/>
                  <a:gd name="connsiteY71" fmla="*/ 2695575 h 3829050"/>
                  <a:gd name="connsiteX72" fmla="*/ 3933825 w 5210175"/>
                  <a:gd name="connsiteY72" fmla="*/ 2657475 h 3829050"/>
                  <a:gd name="connsiteX73" fmla="*/ 3933825 w 5210175"/>
                  <a:gd name="connsiteY73" fmla="*/ 2590800 h 3829050"/>
                  <a:gd name="connsiteX74" fmla="*/ 3895725 w 5210175"/>
                  <a:gd name="connsiteY74" fmla="*/ 2571750 h 3829050"/>
                  <a:gd name="connsiteX75" fmla="*/ 3838575 w 5210175"/>
                  <a:gd name="connsiteY75" fmla="*/ 2619375 h 3829050"/>
                  <a:gd name="connsiteX76" fmla="*/ 3781425 w 5210175"/>
                  <a:gd name="connsiteY76" fmla="*/ 2619375 h 3829050"/>
                  <a:gd name="connsiteX77" fmla="*/ 3714750 w 5210175"/>
                  <a:gd name="connsiteY77" fmla="*/ 2571750 h 3829050"/>
                  <a:gd name="connsiteX78" fmla="*/ 3676650 w 5210175"/>
                  <a:gd name="connsiteY78" fmla="*/ 2600325 h 3829050"/>
                  <a:gd name="connsiteX79" fmla="*/ 3733800 w 5210175"/>
                  <a:gd name="connsiteY79" fmla="*/ 2667000 h 3829050"/>
                  <a:gd name="connsiteX80" fmla="*/ 3781425 w 5210175"/>
                  <a:gd name="connsiteY80" fmla="*/ 2724150 h 3829050"/>
                  <a:gd name="connsiteX81" fmla="*/ 3781425 w 5210175"/>
                  <a:gd name="connsiteY81" fmla="*/ 2724150 h 3829050"/>
                  <a:gd name="connsiteX82" fmla="*/ 3676650 w 5210175"/>
                  <a:gd name="connsiteY82" fmla="*/ 2705100 h 3829050"/>
                  <a:gd name="connsiteX83" fmla="*/ 3590925 w 5210175"/>
                  <a:gd name="connsiteY83" fmla="*/ 2628900 h 3829050"/>
                  <a:gd name="connsiteX84" fmla="*/ 3552825 w 5210175"/>
                  <a:gd name="connsiteY84" fmla="*/ 2524125 h 3829050"/>
                  <a:gd name="connsiteX85" fmla="*/ 3533775 w 5210175"/>
                  <a:gd name="connsiteY85" fmla="*/ 2447925 h 3829050"/>
                  <a:gd name="connsiteX86" fmla="*/ 3505200 w 5210175"/>
                  <a:gd name="connsiteY86" fmla="*/ 2381250 h 3829050"/>
                  <a:gd name="connsiteX87" fmla="*/ 3457575 w 5210175"/>
                  <a:gd name="connsiteY87" fmla="*/ 2352675 h 3829050"/>
                  <a:gd name="connsiteX88" fmla="*/ 3457575 w 5210175"/>
                  <a:gd name="connsiteY88" fmla="*/ 2352675 h 3829050"/>
                  <a:gd name="connsiteX89" fmla="*/ 3543300 w 5210175"/>
                  <a:gd name="connsiteY89" fmla="*/ 2324100 h 3829050"/>
                  <a:gd name="connsiteX90" fmla="*/ 3609975 w 5210175"/>
                  <a:gd name="connsiteY90" fmla="*/ 2295525 h 3829050"/>
                  <a:gd name="connsiteX91" fmla="*/ 3581400 w 5210175"/>
                  <a:gd name="connsiteY91" fmla="*/ 2257425 h 3829050"/>
                  <a:gd name="connsiteX92" fmla="*/ 3495675 w 5210175"/>
                  <a:gd name="connsiteY92" fmla="*/ 2247900 h 3829050"/>
                  <a:gd name="connsiteX93" fmla="*/ 3467100 w 5210175"/>
                  <a:gd name="connsiteY93" fmla="*/ 2200275 h 3829050"/>
                  <a:gd name="connsiteX94" fmla="*/ 3552825 w 5210175"/>
                  <a:gd name="connsiteY94" fmla="*/ 2152650 h 3829050"/>
                  <a:gd name="connsiteX95" fmla="*/ 3590925 w 5210175"/>
                  <a:gd name="connsiteY95" fmla="*/ 2095500 h 3829050"/>
                  <a:gd name="connsiteX96" fmla="*/ 3590925 w 5210175"/>
                  <a:gd name="connsiteY96" fmla="*/ 2019300 h 3829050"/>
                  <a:gd name="connsiteX97" fmla="*/ 3562350 w 5210175"/>
                  <a:gd name="connsiteY97" fmla="*/ 1952625 h 3829050"/>
                  <a:gd name="connsiteX98" fmla="*/ 3524250 w 5210175"/>
                  <a:gd name="connsiteY98" fmla="*/ 1905000 h 3829050"/>
                  <a:gd name="connsiteX99" fmla="*/ 3476625 w 5210175"/>
                  <a:gd name="connsiteY99" fmla="*/ 1952625 h 3829050"/>
                  <a:gd name="connsiteX100" fmla="*/ 3371850 w 5210175"/>
                  <a:gd name="connsiteY100" fmla="*/ 1905000 h 3829050"/>
                  <a:gd name="connsiteX101" fmla="*/ 3314700 w 5210175"/>
                  <a:gd name="connsiteY101" fmla="*/ 1905000 h 3829050"/>
                  <a:gd name="connsiteX102" fmla="*/ 3305175 w 5210175"/>
                  <a:gd name="connsiteY102" fmla="*/ 1981200 h 3829050"/>
                  <a:gd name="connsiteX103" fmla="*/ 3352800 w 5210175"/>
                  <a:gd name="connsiteY103" fmla="*/ 2019300 h 3829050"/>
                  <a:gd name="connsiteX104" fmla="*/ 3371850 w 5210175"/>
                  <a:gd name="connsiteY104" fmla="*/ 2095500 h 3829050"/>
                  <a:gd name="connsiteX105" fmla="*/ 3371850 w 5210175"/>
                  <a:gd name="connsiteY105" fmla="*/ 2152650 h 3829050"/>
                  <a:gd name="connsiteX106" fmla="*/ 3295650 w 5210175"/>
                  <a:gd name="connsiteY106" fmla="*/ 2085975 h 3829050"/>
                  <a:gd name="connsiteX107" fmla="*/ 3267075 w 5210175"/>
                  <a:gd name="connsiteY107" fmla="*/ 2019300 h 3829050"/>
                  <a:gd name="connsiteX108" fmla="*/ 3276600 w 5210175"/>
                  <a:gd name="connsiteY108" fmla="*/ 1895475 h 3829050"/>
                  <a:gd name="connsiteX109" fmla="*/ 3295650 w 5210175"/>
                  <a:gd name="connsiteY109" fmla="*/ 1819275 h 3829050"/>
                  <a:gd name="connsiteX110" fmla="*/ 3295650 w 5210175"/>
                  <a:gd name="connsiteY110" fmla="*/ 1819275 h 3829050"/>
                  <a:gd name="connsiteX111" fmla="*/ 3343275 w 5210175"/>
                  <a:gd name="connsiteY111" fmla="*/ 1743075 h 3829050"/>
                  <a:gd name="connsiteX112" fmla="*/ 3324225 w 5210175"/>
                  <a:gd name="connsiteY112" fmla="*/ 1619250 h 3829050"/>
                  <a:gd name="connsiteX113" fmla="*/ 3324225 w 5210175"/>
                  <a:gd name="connsiteY113" fmla="*/ 1457325 h 3829050"/>
                  <a:gd name="connsiteX114" fmla="*/ 3324225 w 5210175"/>
                  <a:gd name="connsiteY114" fmla="*/ 1400175 h 3829050"/>
                  <a:gd name="connsiteX115" fmla="*/ 3295650 w 5210175"/>
                  <a:gd name="connsiteY115" fmla="*/ 1371600 h 3829050"/>
                  <a:gd name="connsiteX116" fmla="*/ 3314700 w 5210175"/>
                  <a:gd name="connsiteY116" fmla="*/ 1314450 h 3829050"/>
                  <a:gd name="connsiteX117" fmla="*/ 3286125 w 5210175"/>
                  <a:gd name="connsiteY117" fmla="*/ 1266825 h 3829050"/>
                  <a:gd name="connsiteX118" fmla="*/ 3257550 w 5210175"/>
                  <a:gd name="connsiteY118" fmla="*/ 1247775 h 3829050"/>
                  <a:gd name="connsiteX119" fmla="*/ 3152776 w 5210175"/>
                  <a:gd name="connsiteY119" fmla="*/ 1133475 h 3829050"/>
                  <a:gd name="connsiteX120" fmla="*/ 2847976 w 5210175"/>
                  <a:gd name="connsiteY120" fmla="*/ 962025 h 3829050"/>
                  <a:gd name="connsiteX121" fmla="*/ 2695576 w 5210175"/>
                  <a:gd name="connsiteY121" fmla="*/ 800100 h 3829050"/>
                  <a:gd name="connsiteX122" fmla="*/ 2581276 w 5210175"/>
                  <a:gd name="connsiteY122" fmla="*/ 666750 h 3829050"/>
                  <a:gd name="connsiteX123" fmla="*/ 2371726 w 5210175"/>
                  <a:gd name="connsiteY123" fmla="*/ 571500 h 3829050"/>
                  <a:gd name="connsiteX124" fmla="*/ 2228851 w 5210175"/>
                  <a:gd name="connsiteY124" fmla="*/ 571500 h 3829050"/>
                  <a:gd name="connsiteX125" fmla="*/ 2095501 w 5210175"/>
                  <a:gd name="connsiteY125" fmla="*/ 590550 h 3829050"/>
                  <a:gd name="connsiteX126" fmla="*/ 2019301 w 5210175"/>
                  <a:gd name="connsiteY126" fmla="*/ 695325 h 3829050"/>
                  <a:gd name="connsiteX127" fmla="*/ 2019301 w 5210175"/>
                  <a:gd name="connsiteY127" fmla="*/ 752475 h 3829050"/>
                  <a:gd name="connsiteX128" fmla="*/ 1790701 w 5210175"/>
                  <a:gd name="connsiteY128" fmla="*/ 838200 h 3829050"/>
                  <a:gd name="connsiteX129" fmla="*/ 1571626 w 5210175"/>
                  <a:gd name="connsiteY129" fmla="*/ 933450 h 3829050"/>
                  <a:gd name="connsiteX130" fmla="*/ 1485901 w 5210175"/>
                  <a:gd name="connsiteY130" fmla="*/ 752475 h 3829050"/>
                  <a:gd name="connsiteX131" fmla="*/ 1352551 w 5210175"/>
                  <a:gd name="connsiteY131" fmla="*/ 628650 h 3829050"/>
                  <a:gd name="connsiteX132" fmla="*/ 1314451 w 5210175"/>
                  <a:gd name="connsiteY132" fmla="*/ 504825 h 3829050"/>
                  <a:gd name="connsiteX133" fmla="*/ 1123951 w 5210175"/>
                  <a:gd name="connsiteY133" fmla="*/ 581025 h 3829050"/>
                  <a:gd name="connsiteX134" fmla="*/ 1066800 w 5210175"/>
                  <a:gd name="connsiteY134" fmla="*/ 542925 h 3829050"/>
                  <a:gd name="connsiteX135" fmla="*/ 981076 w 5210175"/>
                  <a:gd name="connsiteY135" fmla="*/ 504825 h 3829050"/>
                  <a:gd name="connsiteX136" fmla="*/ 838201 w 5210175"/>
                  <a:gd name="connsiteY136" fmla="*/ 428625 h 3829050"/>
                  <a:gd name="connsiteX137" fmla="*/ 676276 w 5210175"/>
                  <a:gd name="connsiteY137" fmla="*/ 485775 h 3829050"/>
                  <a:gd name="connsiteX138" fmla="*/ 542926 w 5210175"/>
                  <a:gd name="connsiteY138" fmla="*/ 495300 h 3829050"/>
                  <a:gd name="connsiteX139" fmla="*/ 400051 w 5210175"/>
                  <a:gd name="connsiteY139" fmla="*/ 361950 h 3829050"/>
                  <a:gd name="connsiteX140" fmla="*/ 333376 w 5210175"/>
                  <a:gd name="connsiteY140" fmla="*/ 447675 h 3829050"/>
                  <a:gd name="connsiteX141" fmla="*/ 209551 w 5210175"/>
                  <a:gd name="connsiteY141" fmla="*/ 647700 h 3829050"/>
                  <a:gd name="connsiteX142" fmla="*/ 190501 w 5210175"/>
                  <a:gd name="connsiteY142" fmla="*/ 552450 h 3829050"/>
                  <a:gd name="connsiteX143" fmla="*/ 161926 w 5210175"/>
                  <a:gd name="connsiteY143" fmla="*/ 485775 h 3829050"/>
                  <a:gd name="connsiteX144" fmla="*/ 190501 w 5210175"/>
                  <a:gd name="connsiteY144" fmla="*/ 419100 h 3829050"/>
                  <a:gd name="connsiteX145" fmla="*/ 133350 w 5210175"/>
                  <a:gd name="connsiteY145" fmla="*/ 352425 h 3829050"/>
                  <a:gd name="connsiteX146" fmla="*/ 66676 w 5210175"/>
                  <a:gd name="connsiteY146" fmla="*/ 304800 h 3829050"/>
                  <a:gd name="connsiteX147" fmla="*/ 0 w 5210175"/>
                  <a:gd name="connsiteY147" fmla="*/ 257175 h 3829050"/>
                  <a:gd name="connsiteX148" fmla="*/ 28575 w 5210175"/>
                  <a:gd name="connsiteY148" fmla="*/ 180975 h 3829050"/>
                  <a:gd name="connsiteX0" fmla="*/ 28575 w 5210175"/>
                  <a:gd name="connsiteY0" fmla="*/ 180975 h 3829050"/>
                  <a:gd name="connsiteX1" fmla="*/ 1514475 w 5210175"/>
                  <a:gd name="connsiteY1" fmla="*/ 28575 h 3829050"/>
                  <a:gd name="connsiteX2" fmla="*/ 1581150 w 5210175"/>
                  <a:gd name="connsiteY2" fmla="*/ 95250 h 3829050"/>
                  <a:gd name="connsiteX3" fmla="*/ 1581150 w 5210175"/>
                  <a:gd name="connsiteY3" fmla="*/ 161925 h 3829050"/>
                  <a:gd name="connsiteX4" fmla="*/ 1647825 w 5210175"/>
                  <a:gd name="connsiteY4" fmla="*/ 276225 h 3829050"/>
                  <a:gd name="connsiteX5" fmla="*/ 3286125 w 5210175"/>
                  <a:gd name="connsiteY5" fmla="*/ 180975 h 3829050"/>
                  <a:gd name="connsiteX6" fmla="*/ 3371850 w 5210175"/>
                  <a:gd name="connsiteY6" fmla="*/ 314325 h 3829050"/>
                  <a:gd name="connsiteX7" fmla="*/ 3533775 w 5210175"/>
                  <a:gd name="connsiteY7" fmla="*/ 314325 h 3829050"/>
                  <a:gd name="connsiteX8" fmla="*/ 3609975 w 5210175"/>
                  <a:gd name="connsiteY8" fmla="*/ 257175 h 3829050"/>
                  <a:gd name="connsiteX9" fmla="*/ 3600450 w 5210175"/>
                  <a:gd name="connsiteY9" fmla="*/ 114300 h 3829050"/>
                  <a:gd name="connsiteX10" fmla="*/ 3543300 w 5210175"/>
                  <a:gd name="connsiteY10" fmla="*/ 9525 h 3829050"/>
                  <a:gd name="connsiteX11" fmla="*/ 3543300 w 5210175"/>
                  <a:gd name="connsiteY11" fmla="*/ 9525 h 3829050"/>
                  <a:gd name="connsiteX12" fmla="*/ 3619500 w 5210175"/>
                  <a:gd name="connsiteY12" fmla="*/ 0 h 3829050"/>
                  <a:gd name="connsiteX13" fmla="*/ 3771900 w 5210175"/>
                  <a:gd name="connsiteY13" fmla="*/ 0 h 3829050"/>
                  <a:gd name="connsiteX14" fmla="*/ 3800475 w 5210175"/>
                  <a:gd name="connsiteY14" fmla="*/ 38100 h 3829050"/>
                  <a:gd name="connsiteX15" fmla="*/ 3971925 w 5210175"/>
                  <a:gd name="connsiteY15" fmla="*/ 552450 h 3829050"/>
                  <a:gd name="connsiteX16" fmla="*/ 4162425 w 5210175"/>
                  <a:gd name="connsiteY16" fmla="*/ 819150 h 3829050"/>
                  <a:gd name="connsiteX17" fmla="*/ 4371975 w 5210175"/>
                  <a:gd name="connsiteY17" fmla="*/ 1114425 h 3829050"/>
                  <a:gd name="connsiteX18" fmla="*/ 4391025 w 5210175"/>
                  <a:gd name="connsiteY18" fmla="*/ 1219200 h 3829050"/>
                  <a:gd name="connsiteX19" fmla="*/ 4495800 w 5210175"/>
                  <a:gd name="connsiteY19" fmla="*/ 1533525 h 3829050"/>
                  <a:gd name="connsiteX20" fmla="*/ 4781550 w 5210175"/>
                  <a:gd name="connsiteY20" fmla="*/ 1895475 h 3829050"/>
                  <a:gd name="connsiteX21" fmla="*/ 4933950 w 5210175"/>
                  <a:gd name="connsiteY21" fmla="*/ 2190750 h 3829050"/>
                  <a:gd name="connsiteX22" fmla="*/ 4905375 w 5210175"/>
                  <a:gd name="connsiteY22" fmla="*/ 2257425 h 3829050"/>
                  <a:gd name="connsiteX23" fmla="*/ 4991100 w 5210175"/>
                  <a:gd name="connsiteY23" fmla="*/ 2333625 h 3829050"/>
                  <a:gd name="connsiteX24" fmla="*/ 5019675 w 5210175"/>
                  <a:gd name="connsiteY24" fmla="*/ 2362200 h 3829050"/>
                  <a:gd name="connsiteX25" fmla="*/ 5162550 w 5210175"/>
                  <a:gd name="connsiteY25" fmla="*/ 2647950 h 3829050"/>
                  <a:gd name="connsiteX26" fmla="*/ 5181600 w 5210175"/>
                  <a:gd name="connsiteY26" fmla="*/ 2857500 h 3829050"/>
                  <a:gd name="connsiteX27" fmla="*/ 5172075 w 5210175"/>
                  <a:gd name="connsiteY27" fmla="*/ 3000375 h 3829050"/>
                  <a:gd name="connsiteX28" fmla="*/ 5210175 w 5210175"/>
                  <a:gd name="connsiteY28" fmla="*/ 3143250 h 3829050"/>
                  <a:gd name="connsiteX29" fmla="*/ 5172075 w 5210175"/>
                  <a:gd name="connsiteY29" fmla="*/ 3209925 h 3829050"/>
                  <a:gd name="connsiteX30" fmla="*/ 5143500 w 5210175"/>
                  <a:gd name="connsiteY30" fmla="*/ 3324225 h 3829050"/>
                  <a:gd name="connsiteX31" fmla="*/ 5114925 w 5210175"/>
                  <a:gd name="connsiteY31" fmla="*/ 3457575 h 3829050"/>
                  <a:gd name="connsiteX32" fmla="*/ 5124450 w 5210175"/>
                  <a:gd name="connsiteY32" fmla="*/ 3543300 h 3829050"/>
                  <a:gd name="connsiteX33" fmla="*/ 5143500 w 5210175"/>
                  <a:gd name="connsiteY33" fmla="*/ 3590925 h 3829050"/>
                  <a:gd name="connsiteX34" fmla="*/ 5048250 w 5210175"/>
                  <a:gd name="connsiteY34" fmla="*/ 3657600 h 3829050"/>
                  <a:gd name="connsiteX35" fmla="*/ 5019675 w 5210175"/>
                  <a:gd name="connsiteY35" fmla="*/ 3705225 h 3829050"/>
                  <a:gd name="connsiteX36" fmla="*/ 4914900 w 5210175"/>
                  <a:gd name="connsiteY36" fmla="*/ 3733800 h 3829050"/>
                  <a:gd name="connsiteX37" fmla="*/ 4857750 w 5210175"/>
                  <a:gd name="connsiteY37" fmla="*/ 3771900 h 3829050"/>
                  <a:gd name="connsiteX38" fmla="*/ 4733925 w 5210175"/>
                  <a:gd name="connsiteY38" fmla="*/ 3829050 h 3829050"/>
                  <a:gd name="connsiteX39" fmla="*/ 4657725 w 5210175"/>
                  <a:gd name="connsiteY39" fmla="*/ 3762375 h 3829050"/>
                  <a:gd name="connsiteX40" fmla="*/ 4781550 w 5210175"/>
                  <a:gd name="connsiteY40" fmla="*/ 3781425 h 3829050"/>
                  <a:gd name="connsiteX41" fmla="*/ 4829175 w 5210175"/>
                  <a:gd name="connsiteY41" fmla="*/ 3724275 h 3829050"/>
                  <a:gd name="connsiteX42" fmla="*/ 4762500 w 5210175"/>
                  <a:gd name="connsiteY42" fmla="*/ 3657600 h 3829050"/>
                  <a:gd name="connsiteX43" fmla="*/ 4762500 w 5210175"/>
                  <a:gd name="connsiteY43" fmla="*/ 3657600 h 3829050"/>
                  <a:gd name="connsiteX44" fmla="*/ 4600575 w 5210175"/>
                  <a:gd name="connsiteY44" fmla="*/ 3600450 h 3829050"/>
                  <a:gd name="connsiteX45" fmla="*/ 4657725 w 5210175"/>
                  <a:gd name="connsiteY45" fmla="*/ 3552825 h 3829050"/>
                  <a:gd name="connsiteX46" fmla="*/ 4714875 w 5210175"/>
                  <a:gd name="connsiteY46" fmla="*/ 3571875 h 3829050"/>
                  <a:gd name="connsiteX47" fmla="*/ 4714875 w 5210175"/>
                  <a:gd name="connsiteY47" fmla="*/ 3505200 h 3829050"/>
                  <a:gd name="connsiteX48" fmla="*/ 4638675 w 5210175"/>
                  <a:gd name="connsiteY48" fmla="*/ 3476625 h 3829050"/>
                  <a:gd name="connsiteX49" fmla="*/ 4572000 w 5210175"/>
                  <a:gd name="connsiteY49" fmla="*/ 3533775 h 3829050"/>
                  <a:gd name="connsiteX50" fmla="*/ 4486275 w 5210175"/>
                  <a:gd name="connsiteY50" fmla="*/ 3476625 h 3829050"/>
                  <a:gd name="connsiteX51" fmla="*/ 4562475 w 5210175"/>
                  <a:gd name="connsiteY51" fmla="*/ 3467100 h 3829050"/>
                  <a:gd name="connsiteX52" fmla="*/ 4572000 w 5210175"/>
                  <a:gd name="connsiteY52" fmla="*/ 3409950 h 3829050"/>
                  <a:gd name="connsiteX53" fmla="*/ 4505325 w 5210175"/>
                  <a:gd name="connsiteY53" fmla="*/ 3352800 h 3829050"/>
                  <a:gd name="connsiteX54" fmla="*/ 4410075 w 5210175"/>
                  <a:gd name="connsiteY54" fmla="*/ 3324225 h 3829050"/>
                  <a:gd name="connsiteX55" fmla="*/ 4333875 w 5210175"/>
                  <a:gd name="connsiteY55" fmla="*/ 3314700 h 3829050"/>
                  <a:gd name="connsiteX56" fmla="*/ 4238625 w 5210175"/>
                  <a:gd name="connsiteY56" fmla="*/ 3286125 h 3829050"/>
                  <a:gd name="connsiteX57" fmla="*/ 4143375 w 5210175"/>
                  <a:gd name="connsiteY57" fmla="*/ 3219450 h 3829050"/>
                  <a:gd name="connsiteX58" fmla="*/ 4076700 w 5210175"/>
                  <a:gd name="connsiteY58" fmla="*/ 3114675 h 3829050"/>
                  <a:gd name="connsiteX59" fmla="*/ 4076700 w 5210175"/>
                  <a:gd name="connsiteY59" fmla="*/ 3000375 h 3829050"/>
                  <a:gd name="connsiteX60" fmla="*/ 4076700 w 5210175"/>
                  <a:gd name="connsiteY60" fmla="*/ 2971800 h 3829050"/>
                  <a:gd name="connsiteX61" fmla="*/ 3990975 w 5210175"/>
                  <a:gd name="connsiteY61" fmla="*/ 2962275 h 3829050"/>
                  <a:gd name="connsiteX62" fmla="*/ 3962400 w 5210175"/>
                  <a:gd name="connsiteY62" fmla="*/ 2943225 h 3829050"/>
                  <a:gd name="connsiteX63" fmla="*/ 4038600 w 5210175"/>
                  <a:gd name="connsiteY63" fmla="*/ 2876550 h 3829050"/>
                  <a:gd name="connsiteX64" fmla="*/ 4114800 w 5210175"/>
                  <a:gd name="connsiteY64" fmla="*/ 2800350 h 3829050"/>
                  <a:gd name="connsiteX65" fmla="*/ 4057650 w 5210175"/>
                  <a:gd name="connsiteY65" fmla="*/ 2781300 h 3829050"/>
                  <a:gd name="connsiteX66" fmla="*/ 3962400 w 5210175"/>
                  <a:gd name="connsiteY66" fmla="*/ 2809875 h 3829050"/>
                  <a:gd name="connsiteX67" fmla="*/ 3962400 w 5210175"/>
                  <a:gd name="connsiteY67" fmla="*/ 2886075 h 3829050"/>
                  <a:gd name="connsiteX68" fmla="*/ 3933825 w 5210175"/>
                  <a:gd name="connsiteY68" fmla="*/ 2914650 h 3829050"/>
                  <a:gd name="connsiteX69" fmla="*/ 3876675 w 5210175"/>
                  <a:gd name="connsiteY69" fmla="*/ 2847975 h 3829050"/>
                  <a:gd name="connsiteX70" fmla="*/ 3876675 w 5210175"/>
                  <a:gd name="connsiteY70" fmla="*/ 2733675 h 3829050"/>
                  <a:gd name="connsiteX71" fmla="*/ 3876675 w 5210175"/>
                  <a:gd name="connsiteY71" fmla="*/ 2695575 h 3829050"/>
                  <a:gd name="connsiteX72" fmla="*/ 3933825 w 5210175"/>
                  <a:gd name="connsiteY72" fmla="*/ 2657475 h 3829050"/>
                  <a:gd name="connsiteX73" fmla="*/ 3933825 w 5210175"/>
                  <a:gd name="connsiteY73" fmla="*/ 2590800 h 3829050"/>
                  <a:gd name="connsiteX74" fmla="*/ 3895725 w 5210175"/>
                  <a:gd name="connsiteY74" fmla="*/ 2571750 h 3829050"/>
                  <a:gd name="connsiteX75" fmla="*/ 3838575 w 5210175"/>
                  <a:gd name="connsiteY75" fmla="*/ 2619375 h 3829050"/>
                  <a:gd name="connsiteX76" fmla="*/ 3781425 w 5210175"/>
                  <a:gd name="connsiteY76" fmla="*/ 2619375 h 3829050"/>
                  <a:gd name="connsiteX77" fmla="*/ 3714750 w 5210175"/>
                  <a:gd name="connsiteY77" fmla="*/ 2571750 h 3829050"/>
                  <a:gd name="connsiteX78" fmla="*/ 3676650 w 5210175"/>
                  <a:gd name="connsiteY78" fmla="*/ 2600325 h 3829050"/>
                  <a:gd name="connsiteX79" fmla="*/ 3733800 w 5210175"/>
                  <a:gd name="connsiteY79" fmla="*/ 2667000 h 3829050"/>
                  <a:gd name="connsiteX80" fmla="*/ 3781425 w 5210175"/>
                  <a:gd name="connsiteY80" fmla="*/ 2724150 h 3829050"/>
                  <a:gd name="connsiteX81" fmla="*/ 3781425 w 5210175"/>
                  <a:gd name="connsiteY81" fmla="*/ 2724150 h 3829050"/>
                  <a:gd name="connsiteX82" fmla="*/ 3676650 w 5210175"/>
                  <a:gd name="connsiteY82" fmla="*/ 2705100 h 3829050"/>
                  <a:gd name="connsiteX83" fmla="*/ 3590925 w 5210175"/>
                  <a:gd name="connsiteY83" fmla="*/ 2628900 h 3829050"/>
                  <a:gd name="connsiteX84" fmla="*/ 3552825 w 5210175"/>
                  <a:gd name="connsiteY84" fmla="*/ 2524125 h 3829050"/>
                  <a:gd name="connsiteX85" fmla="*/ 3533775 w 5210175"/>
                  <a:gd name="connsiteY85" fmla="*/ 2447925 h 3829050"/>
                  <a:gd name="connsiteX86" fmla="*/ 3505200 w 5210175"/>
                  <a:gd name="connsiteY86" fmla="*/ 2381250 h 3829050"/>
                  <a:gd name="connsiteX87" fmla="*/ 3457575 w 5210175"/>
                  <a:gd name="connsiteY87" fmla="*/ 2352675 h 3829050"/>
                  <a:gd name="connsiteX88" fmla="*/ 3457575 w 5210175"/>
                  <a:gd name="connsiteY88" fmla="*/ 2352675 h 3829050"/>
                  <a:gd name="connsiteX89" fmla="*/ 3543300 w 5210175"/>
                  <a:gd name="connsiteY89" fmla="*/ 2324100 h 3829050"/>
                  <a:gd name="connsiteX90" fmla="*/ 3609975 w 5210175"/>
                  <a:gd name="connsiteY90" fmla="*/ 2295525 h 3829050"/>
                  <a:gd name="connsiteX91" fmla="*/ 3581400 w 5210175"/>
                  <a:gd name="connsiteY91" fmla="*/ 2257425 h 3829050"/>
                  <a:gd name="connsiteX92" fmla="*/ 3495675 w 5210175"/>
                  <a:gd name="connsiteY92" fmla="*/ 2247900 h 3829050"/>
                  <a:gd name="connsiteX93" fmla="*/ 3467100 w 5210175"/>
                  <a:gd name="connsiteY93" fmla="*/ 2200275 h 3829050"/>
                  <a:gd name="connsiteX94" fmla="*/ 3552825 w 5210175"/>
                  <a:gd name="connsiteY94" fmla="*/ 2152650 h 3829050"/>
                  <a:gd name="connsiteX95" fmla="*/ 3590925 w 5210175"/>
                  <a:gd name="connsiteY95" fmla="*/ 2095500 h 3829050"/>
                  <a:gd name="connsiteX96" fmla="*/ 3590925 w 5210175"/>
                  <a:gd name="connsiteY96" fmla="*/ 2019300 h 3829050"/>
                  <a:gd name="connsiteX97" fmla="*/ 3562350 w 5210175"/>
                  <a:gd name="connsiteY97" fmla="*/ 1952625 h 3829050"/>
                  <a:gd name="connsiteX98" fmla="*/ 3524250 w 5210175"/>
                  <a:gd name="connsiteY98" fmla="*/ 1905000 h 3829050"/>
                  <a:gd name="connsiteX99" fmla="*/ 3476625 w 5210175"/>
                  <a:gd name="connsiteY99" fmla="*/ 1952625 h 3829050"/>
                  <a:gd name="connsiteX100" fmla="*/ 3371850 w 5210175"/>
                  <a:gd name="connsiteY100" fmla="*/ 1905000 h 3829050"/>
                  <a:gd name="connsiteX101" fmla="*/ 3314700 w 5210175"/>
                  <a:gd name="connsiteY101" fmla="*/ 1905000 h 3829050"/>
                  <a:gd name="connsiteX102" fmla="*/ 3305175 w 5210175"/>
                  <a:gd name="connsiteY102" fmla="*/ 1981200 h 3829050"/>
                  <a:gd name="connsiteX103" fmla="*/ 3352800 w 5210175"/>
                  <a:gd name="connsiteY103" fmla="*/ 2019300 h 3829050"/>
                  <a:gd name="connsiteX104" fmla="*/ 3371850 w 5210175"/>
                  <a:gd name="connsiteY104" fmla="*/ 2095500 h 3829050"/>
                  <a:gd name="connsiteX105" fmla="*/ 3371850 w 5210175"/>
                  <a:gd name="connsiteY105" fmla="*/ 2152650 h 3829050"/>
                  <a:gd name="connsiteX106" fmla="*/ 3295650 w 5210175"/>
                  <a:gd name="connsiteY106" fmla="*/ 2085975 h 3829050"/>
                  <a:gd name="connsiteX107" fmla="*/ 3267075 w 5210175"/>
                  <a:gd name="connsiteY107" fmla="*/ 2019300 h 3829050"/>
                  <a:gd name="connsiteX108" fmla="*/ 3276600 w 5210175"/>
                  <a:gd name="connsiteY108" fmla="*/ 1895475 h 3829050"/>
                  <a:gd name="connsiteX109" fmla="*/ 3295650 w 5210175"/>
                  <a:gd name="connsiteY109" fmla="*/ 1819275 h 3829050"/>
                  <a:gd name="connsiteX110" fmla="*/ 3295650 w 5210175"/>
                  <a:gd name="connsiteY110" fmla="*/ 1819275 h 3829050"/>
                  <a:gd name="connsiteX111" fmla="*/ 3343275 w 5210175"/>
                  <a:gd name="connsiteY111" fmla="*/ 1743075 h 3829050"/>
                  <a:gd name="connsiteX112" fmla="*/ 3324225 w 5210175"/>
                  <a:gd name="connsiteY112" fmla="*/ 1619250 h 3829050"/>
                  <a:gd name="connsiteX113" fmla="*/ 3324225 w 5210175"/>
                  <a:gd name="connsiteY113" fmla="*/ 1457325 h 3829050"/>
                  <a:gd name="connsiteX114" fmla="*/ 3324225 w 5210175"/>
                  <a:gd name="connsiteY114" fmla="*/ 1400175 h 3829050"/>
                  <a:gd name="connsiteX115" fmla="*/ 3295650 w 5210175"/>
                  <a:gd name="connsiteY115" fmla="*/ 1371600 h 3829050"/>
                  <a:gd name="connsiteX116" fmla="*/ 3314700 w 5210175"/>
                  <a:gd name="connsiteY116" fmla="*/ 1314450 h 3829050"/>
                  <a:gd name="connsiteX117" fmla="*/ 3286125 w 5210175"/>
                  <a:gd name="connsiteY117" fmla="*/ 1266825 h 3829050"/>
                  <a:gd name="connsiteX118" fmla="*/ 3257550 w 5210175"/>
                  <a:gd name="connsiteY118" fmla="*/ 1247775 h 3829050"/>
                  <a:gd name="connsiteX119" fmla="*/ 3152776 w 5210175"/>
                  <a:gd name="connsiteY119" fmla="*/ 1133475 h 3829050"/>
                  <a:gd name="connsiteX120" fmla="*/ 2847976 w 5210175"/>
                  <a:gd name="connsiteY120" fmla="*/ 962025 h 3829050"/>
                  <a:gd name="connsiteX121" fmla="*/ 2695576 w 5210175"/>
                  <a:gd name="connsiteY121" fmla="*/ 800100 h 3829050"/>
                  <a:gd name="connsiteX122" fmla="*/ 2581276 w 5210175"/>
                  <a:gd name="connsiteY122" fmla="*/ 666750 h 3829050"/>
                  <a:gd name="connsiteX123" fmla="*/ 2371726 w 5210175"/>
                  <a:gd name="connsiteY123" fmla="*/ 571500 h 3829050"/>
                  <a:gd name="connsiteX124" fmla="*/ 2228851 w 5210175"/>
                  <a:gd name="connsiteY124" fmla="*/ 571500 h 3829050"/>
                  <a:gd name="connsiteX125" fmla="*/ 2095501 w 5210175"/>
                  <a:gd name="connsiteY125" fmla="*/ 590550 h 3829050"/>
                  <a:gd name="connsiteX126" fmla="*/ 2019301 w 5210175"/>
                  <a:gd name="connsiteY126" fmla="*/ 695325 h 3829050"/>
                  <a:gd name="connsiteX127" fmla="*/ 2019301 w 5210175"/>
                  <a:gd name="connsiteY127" fmla="*/ 752475 h 3829050"/>
                  <a:gd name="connsiteX128" fmla="*/ 1790701 w 5210175"/>
                  <a:gd name="connsiteY128" fmla="*/ 838200 h 3829050"/>
                  <a:gd name="connsiteX129" fmla="*/ 1571626 w 5210175"/>
                  <a:gd name="connsiteY129" fmla="*/ 933450 h 3829050"/>
                  <a:gd name="connsiteX130" fmla="*/ 1485901 w 5210175"/>
                  <a:gd name="connsiteY130" fmla="*/ 752475 h 3829050"/>
                  <a:gd name="connsiteX131" fmla="*/ 1352551 w 5210175"/>
                  <a:gd name="connsiteY131" fmla="*/ 628650 h 3829050"/>
                  <a:gd name="connsiteX132" fmla="*/ 1314451 w 5210175"/>
                  <a:gd name="connsiteY132" fmla="*/ 504825 h 3829050"/>
                  <a:gd name="connsiteX133" fmla="*/ 1123951 w 5210175"/>
                  <a:gd name="connsiteY133" fmla="*/ 581025 h 3829050"/>
                  <a:gd name="connsiteX134" fmla="*/ 1066800 w 5210175"/>
                  <a:gd name="connsiteY134" fmla="*/ 542925 h 3829050"/>
                  <a:gd name="connsiteX135" fmla="*/ 981076 w 5210175"/>
                  <a:gd name="connsiteY135" fmla="*/ 504825 h 3829050"/>
                  <a:gd name="connsiteX136" fmla="*/ 942976 w 5210175"/>
                  <a:gd name="connsiteY136" fmla="*/ 438150 h 3829050"/>
                  <a:gd name="connsiteX137" fmla="*/ 838201 w 5210175"/>
                  <a:gd name="connsiteY137" fmla="*/ 428625 h 3829050"/>
                  <a:gd name="connsiteX138" fmla="*/ 676276 w 5210175"/>
                  <a:gd name="connsiteY138" fmla="*/ 485775 h 3829050"/>
                  <a:gd name="connsiteX139" fmla="*/ 542926 w 5210175"/>
                  <a:gd name="connsiteY139" fmla="*/ 495300 h 3829050"/>
                  <a:gd name="connsiteX140" fmla="*/ 400051 w 5210175"/>
                  <a:gd name="connsiteY140" fmla="*/ 361950 h 3829050"/>
                  <a:gd name="connsiteX141" fmla="*/ 333376 w 5210175"/>
                  <a:gd name="connsiteY141" fmla="*/ 447675 h 3829050"/>
                  <a:gd name="connsiteX142" fmla="*/ 209551 w 5210175"/>
                  <a:gd name="connsiteY142" fmla="*/ 647700 h 3829050"/>
                  <a:gd name="connsiteX143" fmla="*/ 190501 w 5210175"/>
                  <a:gd name="connsiteY143" fmla="*/ 552450 h 3829050"/>
                  <a:gd name="connsiteX144" fmla="*/ 161926 w 5210175"/>
                  <a:gd name="connsiteY144" fmla="*/ 485775 h 3829050"/>
                  <a:gd name="connsiteX145" fmla="*/ 190501 w 5210175"/>
                  <a:gd name="connsiteY145" fmla="*/ 419100 h 3829050"/>
                  <a:gd name="connsiteX146" fmla="*/ 133350 w 5210175"/>
                  <a:gd name="connsiteY146" fmla="*/ 352425 h 3829050"/>
                  <a:gd name="connsiteX147" fmla="*/ 66676 w 5210175"/>
                  <a:gd name="connsiteY147" fmla="*/ 304800 h 3829050"/>
                  <a:gd name="connsiteX148" fmla="*/ 0 w 5210175"/>
                  <a:gd name="connsiteY148" fmla="*/ 257175 h 3829050"/>
                  <a:gd name="connsiteX149" fmla="*/ 28575 w 5210175"/>
                  <a:gd name="connsiteY149" fmla="*/ 180975 h 3829050"/>
                  <a:gd name="connsiteX0" fmla="*/ 28575 w 5210175"/>
                  <a:gd name="connsiteY0" fmla="*/ 180975 h 3829050"/>
                  <a:gd name="connsiteX1" fmla="*/ 1514475 w 5210175"/>
                  <a:gd name="connsiteY1" fmla="*/ 28575 h 3829050"/>
                  <a:gd name="connsiteX2" fmla="*/ 1581150 w 5210175"/>
                  <a:gd name="connsiteY2" fmla="*/ 95250 h 3829050"/>
                  <a:gd name="connsiteX3" fmla="*/ 1581150 w 5210175"/>
                  <a:gd name="connsiteY3" fmla="*/ 161925 h 3829050"/>
                  <a:gd name="connsiteX4" fmla="*/ 1647825 w 5210175"/>
                  <a:gd name="connsiteY4" fmla="*/ 276225 h 3829050"/>
                  <a:gd name="connsiteX5" fmla="*/ 3286125 w 5210175"/>
                  <a:gd name="connsiteY5" fmla="*/ 180975 h 3829050"/>
                  <a:gd name="connsiteX6" fmla="*/ 3371850 w 5210175"/>
                  <a:gd name="connsiteY6" fmla="*/ 314325 h 3829050"/>
                  <a:gd name="connsiteX7" fmla="*/ 3533775 w 5210175"/>
                  <a:gd name="connsiteY7" fmla="*/ 314325 h 3829050"/>
                  <a:gd name="connsiteX8" fmla="*/ 3609975 w 5210175"/>
                  <a:gd name="connsiteY8" fmla="*/ 257175 h 3829050"/>
                  <a:gd name="connsiteX9" fmla="*/ 3600450 w 5210175"/>
                  <a:gd name="connsiteY9" fmla="*/ 114300 h 3829050"/>
                  <a:gd name="connsiteX10" fmla="*/ 3543300 w 5210175"/>
                  <a:gd name="connsiteY10" fmla="*/ 9525 h 3829050"/>
                  <a:gd name="connsiteX11" fmla="*/ 3543300 w 5210175"/>
                  <a:gd name="connsiteY11" fmla="*/ 9525 h 3829050"/>
                  <a:gd name="connsiteX12" fmla="*/ 3619500 w 5210175"/>
                  <a:gd name="connsiteY12" fmla="*/ 0 h 3829050"/>
                  <a:gd name="connsiteX13" fmla="*/ 3771900 w 5210175"/>
                  <a:gd name="connsiteY13" fmla="*/ 0 h 3829050"/>
                  <a:gd name="connsiteX14" fmla="*/ 3800475 w 5210175"/>
                  <a:gd name="connsiteY14" fmla="*/ 38100 h 3829050"/>
                  <a:gd name="connsiteX15" fmla="*/ 3971925 w 5210175"/>
                  <a:gd name="connsiteY15" fmla="*/ 552450 h 3829050"/>
                  <a:gd name="connsiteX16" fmla="*/ 4162425 w 5210175"/>
                  <a:gd name="connsiteY16" fmla="*/ 819150 h 3829050"/>
                  <a:gd name="connsiteX17" fmla="*/ 4371975 w 5210175"/>
                  <a:gd name="connsiteY17" fmla="*/ 1114425 h 3829050"/>
                  <a:gd name="connsiteX18" fmla="*/ 4391025 w 5210175"/>
                  <a:gd name="connsiteY18" fmla="*/ 1219200 h 3829050"/>
                  <a:gd name="connsiteX19" fmla="*/ 4495800 w 5210175"/>
                  <a:gd name="connsiteY19" fmla="*/ 1533525 h 3829050"/>
                  <a:gd name="connsiteX20" fmla="*/ 4781550 w 5210175"/>
                  <a:gd name="connsiteY20" fmla="*/ 1895475 h 3829050"/>
                  <a:gd name="connsiteX21" fmla="*/ 4933950 w 5210175"/>
                  <a:gd name="connsiteY21" fmla="*/ 2190750 h 3829050"/>
                  <a:gd name="connsiteX22" fmla="*/ 4905375 w 5210175"/>
                  <a:gd name="connsiteY22" fmla="*/ 2257425 h 3829050"/>
                  <a:gd name="connsiteX23" fmla="*/ 4991100 w 5210175"/>
                  <a:gd name="connsiteY23" fmla="*/ 2333625 h 3829050"/>
                  <a:gd name="connsiteX24" fmla="*/ 5019675 w 5210175"/>
                  <a:gd name="connsiteY24" fmla="*/ 2362200 h 3829050"/>
                  <a:gd name="connsiteX25" fmla="*/ 5162550 w 5210175"/>
                  <a:gd name="connsiteY25" fmla="*/ 2647950 h 3829050"/>
                  <a:gd name="connsiteX26" fmla="*/ 5181600 w 5210175"/>
                  <a:gd name="connsiteY26" fmla="*/ 2857500 h 3829050"/>
                  <a:gd name="connsiteX27" fmla="*/ 5172075 w 5210175"/>
                  <a:gd name="connsiteY27" fmla="*/ 3000375 h 3829050"/>
                  <a:gd name="connsiteX28" fmla="*/ 5210175 w 5210175"/>
                  <a:gd name="connsiteY28" fmla="*/ 3143250 h 3829050"/>
                  <a:gd name="connsiteX29" fmla="*/ 5172075 w 5210175"/>
                  <a:gd name="connsiteY29" fmla="*/ 3209925 h 3829050"/>
                  <a:gd name="connsiteX30" fmla="*/ 5143500 w 5210175"/>
                  <a:gd name="connsiteY30" fmla="*/ 3324225 h 3829050"/>
                  <a:gd name="connsiteX31" fmla="*/ 5114925 w 5210175"/>
                  <a:gd name="connsiteY31" fmla="*/ 3457575 h 3829050"/>
                  <a:gd name="connsiteX32" fmla="*/ 5124450 w 5210175"/>
                  <a:gd name="connsiteY32" fmla="*/ 3543300 h 3829050"/>
                  <a:gd name="connsiteX33" fmla="*/ 5143500 w 5210175"/>
                  <a:gd name="connsiteY33" fmla="*/ 3590925 h 3829050"/>
                  <a:gd name="connsiteX34" fmla="*/ 5048250 w 5210175"/>
                  <a:gd name="connsiteY34" fmla="*/ 3657600 h 3829050"/>
                  <a:gd name="connsiteX35" fmla="*/ 5019675 w 5210175"/>
                  <a:gd name="connsiteY35" fmla="*/ 3705225 h 3829050"/>
                  <a:gd name="connsiteX36" fmla="*/ 4914900 w 5210175"/>
                  <a:gd name="connsiteY36" fmla="*/ 3733800 h 3829050"/>
                  <a:gd name="connsiteX37" fmla="*/ 4857750 w 5210175"/>
                  <a:gd name="connsiteY37" fmla="*/ 3771900 h 3829050"/>
                  <a:gd name="connsiteX38" fmla="*/ 4733925 w 5210175"/>
                  <a:gd name="connsiteY38" fmla="*/ 3829050 h 3829050"/>
                  <a:gd name="connsiteX39" fmla="*/ 4657725 w 5210175"/>
                  <a:gd name="connsiteY39" fmla="*/ 3762375 h 3829050"/>
                  <a:gd name="connsiteX40" fmla="*/ 4781550 w 5210175"/>
                  <a:gd name="connsiteY40" fmla="*/ 3781425 h 3829050"/>
                  <a:gd name="connsiteX41" fmla="*/ 4829175 w 5210175"/>
                  <a:gd name="connsiteY41" fmla="*/ 3724275 h 3829050"/>
                  <a:gd name="connsiteX42" fmla="*/ 4762500 w 5210175"/>
                  <a:gd name="connsiteY42" fmla="*/ 3657600 h 3829050"/>
                  <a:gd name="connsiteX43" fmla="*/ 4762500 w 5210175"/>
                  <a:gd name="connsiteY43" fmla="*/ 3657600 h 3829050"/>
                  <a:gd name="connsiteX44" fmla="*/ 4600575 w 5210175"/>
                  <a:gd name="connsiteY44" fmla="*/ 3600450 h 3829050"/>
                  <a:gd name="connsiteX45" fmla="*/ 4657725 w 5210175"/>
                  <a:gd name="connsiteY45" fmla="*/ 3552825 h 3829050"/>
                  <a:gd name="connsiteX46" fmla="*/ 4714875 w 5210175"/>
                  <a:gd name="connsiteY46" fmla="*/ 3571875 h 3829050"/>
                  <a:gd name="connsiteX47" fmla="*/ 4714875 w 5210175"/>
                  <a:gd name="connsiteY47" fmla="*/ 3505200 h 3829050"/>
                  <a:gd name="connsiteX48" fmla="*/ 4638675 w 5210175"/>
                  <a:gd name="connsiteY48" fmla="*/ 3476625 h 3829050"/>
                  <a:gd name="connsiteX49" fmla="*/ 4572000 w 5210175"/>
                  <a:gd name="connsiteY49" fmla="*/ 3533775 h 3829050"/>
                  <a:gd name="connsiteX50" fmla="*/ 4486275 w 5210175"/>
                  <a:gd name="connsiteY50" fmla="*/ 3476625 h 3829050"/>
                  <a:gd name="connsiteX51" fmla="*/ 4562475 w 5210175"/>
                  <a:gd name="connsiteY51" fmla="*/ 3467100 h 3829050"/>
                  <a:gd name="connsiteX52" fmla="*/ 4572000 w 5210175"/>
                  <a:gd name="connsiteY52" fmla="*/ 3409950 h 3829050"/>
                  <a:gd name="connsiteX53" fmla="*/ 4505325 w 5210175"/>
                  <a:gd name="connsiteY53" fmla="*/ 3352800 h 3829050"/>
                  <a:gd name="connsiteX54" fmla="*/ 4410075 w 5210175"/>
                  <a:gd name="connsiteY54" fmla="*/ 3324225 h 3829050"/>
                  <a:gd name="connsiteX55" fmla="*/ 4333875 w 5210175"/>
                  <a:gd name="connsiteY55" fmla="*/ 3314700 h 3829050"/>
                  <a:gd name="connsiteX56" fmla="*/ 4238625 w 5210175"/>
                  <a:gd name="connsiteY56" fmla="*/ 3286125 h 3829050"/>
                  <a:gd name="connsiteX57" fmla="*/ 4143375 w 5210175"/>
                  <a:gd name="connsiteY57" fmla="*/ 3219450 h 3829050"/>
                  <a:gd name="connsiteX58" fmla="*/ 4076700 w 5210175"/>
                  <a:gd name="connsiteY58" fmla="*/ 3114675 h 3829050"/>
                  <a:gd name="connsiteX59" fmla="*/ 4076700 w 5210175"/>
                  <a:gd name="connsiteY59" fmla="*/ 3000375 h 3829050"/>
                  <a:gd name="connsiteX60" fmla="*/ 4076700 w 5210175"/>
                  <a:gd name="connsiteY60" fmla="*/ 2971800 h 3829050"/>
                  <a:gd name="connsiteX61" fmla="*/ 3990975 w 5210175"/>
                  <a:gd name="connsiteY61" fmla="*/ 2962275 h 3829050"/>
                  <a:gd name="connsiteX62" fmla="*/ 3962400 w 5210175"/>
                  <a:gd name="connsiteY62" fmla="*/ 2943225 h 3829050"/>
                  <a:gd name="connsiteX63" fmla="*/ 4038600 w 5210175"/>
                  <a:gd name="connsiteY63" fmla="*/ 2876550 h 3829050"/>
                  <a:gd name="connsiteX64" fmla="*/ 4114800 w 5210175"/>
                  <a:gd name="connsiteY64" fmla="*/ 2800350 h 3829050"/>
                  <a:gd name="connsiteX65" fmla="*/ 4057650 w 5210175"/>
                  <a:gd name="connsiteY65" fmla="*/ 2781300 h 3829050"/>
                  <a:gd name="connsiteX66" fmla="*/ 3962400 w 5210175"/>
                  <a:gd name="connsiteY66" fmla="*/ 2809875 h 3829050"/>
                  <a:gd name="connsiteX67" fmla="*/ 3962400 w 5210175"/>
                  <a:gd name="connsiteY67" fmla="*/ 2886075 h 3829050"/>
                  <a:gd name="connsiteX68" fmla="*/ 3933825 w 5210175"/>
                  <a:gd name="connsiteY68" fmla="*/ 2914650 h 3829050"/>
                  <a:gd name="connsiteX69" fmla="*/ 3876675 w 5210175"/>
                  <a:gd name="connsiteY69" fmla="*/ 2847975 h 3829050"/>
                  <a:gd name="connsiteX70" fmla="*/ 3876675 w 5210175"/>
                  <a:gd name="connsiteY70" fmla="*/ 2733675 h 3829050"/>
                  <a:gd name="connsiteX71" fmla="*/ 3876675 w 5210175"/>
                  <a:gd name="connsiteY71" fmla="*/ 2695575 h 3829050"/>
                  <a:gd name="connsiteX72" fmla="*/ 3933825 w 5210175"/>
                  <a:gd name="connsiteY72" fmla="*/ 2657475 h 3829050"/>
                  <a:gd name="connsiteX73" fmla="*/ 3933825 w 5210175"/>
                  <a:gd name="connsiteY73" fmla="*/ 2590800 h 3829050"/>
                  <a:gd name="connsiteX74" fmla="*/ 3895725 w 5210175"/>
                  <a:gd name="connsiteY74" fmla="*/ 2571750 h 3829050"/>
                  <a:gd name="connsiteX75" fmla="*/ 3838575 w 5210175"/>
                  <a:gd name="connsiteY75" fmla="*/ 2619375 h 3829050"/>
                  <a:gd name="connsiteX76" fmla="*/ 3781425 w 5210175"/>
                  <a:gd name="connsiteY76" fmla="*/ 2619375 h 3829050"/>
                  <a:gd name="connsiteX77" fmla="*/ 3714750 w 5210175"/>
                  <a:gd name="connsiteY77" fmla="*/ 2571750 h 3829050"/>
                  <a:gd name="connsiteX78" fmla="*/ 3676650 w 5210175"/>
                  <a:gd name="connsiteY78" fmla="*/ 2600325 h 3829050"/>
                  <a:gd name="connsiteX79" fmla="*/ 3733800 w 5210175"/>
                  <a:gd name="connsiteY79" fmla="*/ 2667000 h 3829050"/>
                  <a:gd name="connsiteX80" fmla="*/ 3781425 w 5210175"/>
                  <a:gd name="connsiteY80" fmla="*/ 2724150 h 3829050"/>
                  <a:gd name="connsiteX81" fmla="*/ 3781425 w 5210175"/>
                  <a:gd name="connsiteY81" fmla="*/ 2724150 h 3829050"/>
                  <a:gd name="connsiteX82" fmla="*/ 3676650 w 5210175"/>
                  <a:gd name="connsiteY82" fmla="*/ 2705100 h 3829050"/>
                  <a:gd name="connsiteX83" fmla="*/ 3590925 w 5210175"/>
                  <a:gd name="connsiteY83" fmla="*/ 2628900 h 3829050"/>
                  <a:gd name="connsiteX84" fmla="*/ 3552825 w 5210175"/>
                  <a:gd name="connsiteY84" fmla="*/ 2524125 h 3829050"/>
                  <a:gd name="connsiteX85" fmla="*/ 3533775 w 5210175"/>
                  <a:gd name="connsiteY85" fmla="*/ 2447925 h 3829050"/>
                  <a:gd name="connsiteX86" fmla="*/ 3505200 w 5210175"/>
                  <a:gd name="connsiteY86" fmla="*/ 2381250 h 3829050"/>
                  <a:gd name="connsiteX87" fmla="*/ 3457575 w 5210175"/>
                  <a:gd name="connsiteY87" fmla="*/ 2352675 h 3829050"/>
                  <a:gd name="connsiteX88" fmla="*/ 3457575 w 5210175"/>
                  <a:gd name="connsiteY88" fmla="*/ 2352675 h 3829050"/>
                  <a:gd name="connsiteX89" fmla="*/ 3543300 w 5210175"/>
                  <a:gd name="connsiteY89" fmla="*/ 2324100 h 3829050"/>
                  <a:gd name="connsiteX90" fmla="*/ 3609975 w 5210175"/>
                  <a:gd name="connsiteY90" fmla="*/ 2295525 h 3829050"/>
                  <a:gd name="connsiteX91" fmla="*/ 3581400 w 5210175"/>
                  <a:gd name="connsiteY91" fmla="*/ 2257425 h 3829050"/>
                  <a:gd name="connsiteX92" fmla="*/ 3495675 w 5210175"/>
                  <a:gd name="connsiteY92" fmla="*/ 2247900 h 3829050"/>
                  <a:gd name="connsiteX93" fmla="*/ 3467100 w 5210175"/>
                  <a:gd name="connsiteY93" fmla="*/ 2200275 h 3829050"/>
                  <a:gd name="connsiteX94" fmla="*/ 3552825 w 5210175"/>
                  <a:gd name="connsiteY94" fmla="*/ 2152650 h 3829050"/>
                  <a:gd name="connsiteX95" fmla="*/ 3590925 w 5210175"/>
                  <a:gd name="connsiteY95" fmla="*/ 2095500 h 3829050"/>
                  <a:gd name="connsiteX96" fmla="*/ 3590925 w 5210175"/>
                  <a:gd name="connsiteY96" fmla="*/ 2019300 h 3829050"/>
                  <a:gd name="connsiteX97" fmla="*/ 3562350 w 5210175"/>
                  <a:gd name="connsiteY97" fmla="*/ 1952625 h 3829050"/>
                  <a:gd name="connsiteX98" fmla="*/ 3524250 w 5210175"/>
                  <a:gd name="connsiteY98" fmla="*/ 1905000 h 3829050"/>
                  <a:gd name="connsiteX99" fmla="*/ 3476625 w 5210175"/>
                  <a:gd name="connsiteY99" fmla="*/ 1952625 h 3829050"/>
                  <a:gd name="connsiteX100" fmla="*/ 3371850 w 5210175"/>
                  <a:gd name="connsiteY100" fmla="*/ 1905000 h 3829050"/>
                  <a:gd name="connsiteX101" fmla="*/ 3314700 w 5210175"/>
                  <a:gd name="connsiteY101" fmla="*/ 1905000 h 3829050"/>
                  <a:gd name="connsiteX102" fmla="*/ 3305175 w 5210175"/>
                  <a:gd name="connsiteY102" fmla="*/ 1981200 h 3829050"/>
                  <a:gd name="connsiteX103" fmla="*/ 3352800 w 5210175"/>
                  <a:gd name="connsiteY103" fmla="*/ 2019300 h 3829050"/>
                  <a:gd name="connsiteX104" fmla="*/ 3371850 w 5210175"/>
                  <a:gd name="connsiteY104" fmla="*/ 2095500 h 3829050"/>
                  <a:gd name="connsiteX105" fmla="*/ 3371850 w 5210175"/>
                  <a:gd name="connsiteY105" fmla="*/ 2152650 h 3829050"/>
                  <a:gd name="connsiteX106" fmla="*/ 3295650 w 5210175"/>
                  <a:gd name="connsiteY106" fmla="*/ 2085975 h 3829050"/>
                  <a:gd name="connsiteX107" fmla="*/ 3267075 w 5210175"/>
                  <a:gd name="connsiteY107" fmla="*/ 2019300 h 3829050"/>
                  <a:gd name="connsiteX108" fmla="*/ 3276600 w 5210175"/>
                  <a:gd name="connsiteY108" fmla="*/ 1895475 h 3829050"/>
                  <a:gd name="connsiteX109" fmla="*/ 3295650 w 5210175"/>
                  <a:gd name="connsiteY109" fmla="*/ 1819275 h 3829050"/>
                  <a:gd name="connsiteX110" fmla="*/ 3295650 w 5210175"/>
                  <a:gd name="connsiteY110" fmla="*/ 1819275 h 3829050"/>
                  <a:gd name="connsiteX111" fmla="*/ 3343275 w 5210175"/>
                  <a:gd name="connsiteY111" fmla="*/ 1743075 h 3829050"/>
                  <a:gd name="connsiteX112" fmla="*/ 3324225 w 5210175"/>
                  <a:gd name="connsiteY112" fmla="*/ 1619250 h 3829050"/>
                  <a:gd name="connsiteX113" fmla="*/ 3324225 w 5210175"/>
                  <a:gd name="connsiteY113" fmla="*/ 1457325 h 3829050"/>
                  <a:gd name="connsiteX114" fmla="*/ 3324225 w 5210175"/>
                  <a:gd name="connsiteY114" fmla="*/ 1400175 h 3829050"/>
                  <a:gd name="connsiteX115" fmla="*/ 3295650 w 5210175"/>
                  <a:gd name="connsiteY115" fmla="*/ 1371600 h 3829050"/>
                  <a:gd name="connsiteX116" fmla="*/ 3314700 w 5210175"/>
                  <a:gd name="connsiteY116" fmla="*/ 1314450 h 3829050"/>
                  <a:gd name="connsiteX117" fmla="*/ 3286125 w 5210175"/>
                  <a:gd name="connsiteY117" fmla="*/ 1266825 h 3829050"/>
                  <a:gd name="connsiteX118" fmla="*/ 3257550 w 5210175"/>
                  <a:gd name="connsiteY118" fmla="*/ 1247775 h 3829050"/>
                  <a:gd name="connsiteX119" fmla="*/ 3152776 w 5210175"/>
                  <a:gd name="connsiteY119" fmla="*/ 1133475 h 3829050"/>
                  <a:gd name="connsiteX120" fmla="*/ 2847976 w 5210175"/>
                  <a:gd name="connsiteY120" fmla="*/ 962025 h 3829050"/>
                  <a:gd name="connsiteX121" fmla="*/ 2695576 w 5210175"/>
                  <a:gd name="connsiteY121" fmla="*/ 800100 h 3829050"/>
                  <a:gd name="connsiteX122" fmla="*/ 2581276 w 5210175"/>
                  <a:gd name="connsiteY122" fmla="*/ 666750 h 3829050"/>
                  <a:gd name="connsiteX123" fmla="*/ 2371726 w 5210175"/>
                  <a:gd name="connsiteY123" fmla="*/ 571500 h 3829050"/>
                  <a:gd name="connsiteX124" fmla="*/ 2228851 w 5210175"/>
                  <a:gd name="connsiteY124" fmla="*/ 571500 h 3829050"/>
                  <a:gd name="connsiteX125" fmla="*/ 2095501 w 5210175"/>
                  <a:gd name="connsiteY125" fmla="*/ 590550 h 3829050"/>
                  <a:gd name="connsiteX126" fmla="*/ 2019301 w 5210175"/>
                  <a:gd name="connsiteY126" fmla="*/ 695325 h 3829050"/>
                  <a:gd name="connsiteX127" fmla="*/ 2019301 w 5210175"/>
                  <a:gd name="connsiteY127" fmla="*/ 752475 h 3829050"/>
                  <a:gd name="connsiteX128" fmla="*/ 1790701 w 5210175"/>
                  <a:gd name="connsiteY128" fmla="*/ 838200 h 3829050"/>
                  <a:gd name="connsiteX129" fmla="*/ 1571626 w 5210175"/>
                  <a:gd name="connsiteY129" fmla="*/ 933450 h 3829050"/>
                  <a:gd name="connsiteX130" fmla="*/ 1485901 w 5210175"/>
                  <a:gd name="connsiteY130" fmla="*/ 752475 h 3829050"/>
                  <a:gd name="connsiteX131" fmla="*/ 1352551 w 5210175"/>
                  <a:gd name="connsiteY131" fmla="*/ 628650 h 3829050"/>
                  <a:gd name="connsiteX132" fmla="*/ 1314451 w 5210175"/>
                  <a:gd name="connsiteY132" fmla="*/ 504825 h 3829050"/>
                  <a:gd name="connsiteX133" fmla="*/ 1123951 w 5210175"/>
                  <a:gd name="connsiteY133" fmla="*/ 581025 h 3829050"/>
                  <a:gd name="connsiteX134" fmla="*/ 1066800 w 5210175"/>
                  <a:gd name="connsiteY134" fmla="*/ 542925 h 3829050"/>
                  <a:gd name="connsiteX135" fmla="*/ 981076 w 5210175"/>
                  <a:gd name="connsiteY135" fmla="*/ 542925 h 3829050"/>
                  <a:gd name="connsiteX136" fmla="*/ 942976 w 5210175"/>
                  <a:gd name="connsiteY136" fmla="*/ 438150 h 3829050"/>
                  <a:gd name="connsiteX137" fmla="*/ 838201 w 5210175"/>
                  <a:gd name="connsiteY137" fmla="*/ 428625 h 3829050"/>
                  <a:gd name="connsiteX138" fmla="*/ 676276 w 5210175"/>
                  <a:gd name="connsiteY138" fmla="*/ 485775 h 3829050"/>
                  <a:gd name="connsiteX139" fmla="*/ 542926 w 5210175"/>
                  <a:gd name="connsiteY139" fmla="*/ 495300 h 3829050"/>
                  <a:gd name="connsiteX140" fmla="*/ 400051 w 5210175"/>
                  <a:gd name="connsiteY140" fmla="*/ 361950 h 3829050"/>
                  <a:gd name="connsiteX141" fmla="*/ 333376 w 5210175"/>
                  <a:gd name="connsiteY141" fmla="*/ 447675 h 3829050"/>
                  <a:gd name="connsiteX142" fmla="*/ 209551 w 5210175"/>
                  <a:gd name="connsiteY142" fmla="*/ 647700 h 3829050"/>
                  <a:gd name="connsiteX143" fmla="*/ 190501 w 5210175"/>
                  <a:gd name="connsiteY143" fmla="*/ 552450 h 3829050"/>
                  <a:gd name="connsiteX144" fmla="*/ 161926 w 5210175"/>
                  <a:gd name="connsiteY144" fmla="*/ 485775 h 3829050"/>
                  <a:gd name="connsiteX145" fmla="*/ 190501 w 5210175"/>
                  <a:gd name="connsiteY145" fmla="*/ 419100 h 3829050"/>
                  <a:gd name="connsiteX146" fmla="*/ 133350 w 5210175"/>
                  <a:gd name="connsiteY146" fmla="*/ 352425 h 3829050"/>
                  <a:gd name="connsiteX147" fmla="*/ 66676 w 5210175"/>
                  <a:gd name="connsiteY147" fmla="*/ 304800 h 3829050"/>
                  <a:gd name="connsiteX148" fmla="*/ 0 w 5210175"/>
                  <a:gd name="connsiteY148" fmla="*/ 257175 h 3829050"/>
                  <a:gd name="connsiteX149" fmla="*/ 28575 w 5210175"/>
                  <a:gd name="connsiteY149" fmla="*/ 180975 h 3829050"/>
                  <a:gd name="connsiteX0" fmla="*/ 28575 w 5210175"/>
                  <a:gd name="connsiteY0" fmla="*/ 180975 h 3829050"/>
                  <a:gd name="connsiteX1" fmla="*/ 1514475 w 5210175"/>
                  <a:gd name="connsiteY1" fmla="*/ 28575 h 3829050"/>
                  <a:gd name="connsiteX2" fmla="*/ 1581150 w 5210175"/>
                  <a:gd name="connsiteY2" fmla="*/ 95250 h 3829050"/>
                  <a:gd name="connsiteX3" fmla="*/ 1581150 w 5210175"/>
                  <a:gd name="connsiteY3" fmla="*/ 161925 h 3829050"/>
                  <a:gd name="connsiteX4" fmla="*/ 1647825 w 5210175"/>
                  <a:gd name="connsiteY4" fmla="*/ 276225 h 3829050"/>
                  <a:gd name="connsiteX5" fmla="*/ 3286125 w 5210175"/>
                  <a:gd name="connsiteY5" fmla="*/ 180975 h 3829050"/>
                  <a:gd name="connsiteX6" fmla="*/ 3371850 w 5210175"/>
                  <a:gd name="connsiteY6" fmla="*/ 314325 h 3829050"/>
                  <a:gd name="connsiteX7" fmla="*/ 3533775 w 5210175"/>
                  <a:gd name="connsiteY7" fmla="*/ 314325 h 3829050"/>
                  <a:gd name="connsiteX8" fmla="*/ 3609975 w 5210175"/>
                  <a:gd name="connsiteY8" fmla="*/ 257175 h 3829050"/>
                  <a:gd name="connsiteX9" fmla="*/ 3600450 w 5210175"/>
                  <a:gd name="connsiteY9" fmla="*/ 114300 h 3829050"/>
                  <a:gd name="connsiteX10" fmla="*/ 3543300 w 5210175"/>
                  <a:gd name="connsiteY10" fmla="*/ 9525 h 3829050"/>
                  <a:gd name="connsiteX11" fmla="*/ 3543300 w 5210175"/>
                  <a:gd name="connsiteY11" fmla="*/ 9525 h 3829050"/>
                  <a:gd name="connsiteX12" fmla="*/ 3619500 w 5210175"/>
                  <a:gd name="connsiteY12" fmla="*/ 0 h 3829050"/>
                  <a:gd name="connsiteX13" fmla="*/ 3771900 w 5210175"/>
                  <a:gd name="connsiteY13" fmla="*/ 0 h 3829050"/>
                  <a:gd name="connsiteX14" fmla="*/ 3800475 w 5210175"/>
                  <a:gd name="connsiteY14" fmla="*/ 38100 h 3829050"/>
                  <a:gd name="connsiteX15" fmla="*/ 3971925 w 5210175"/>
                  <a:gd name="connsiteY15" fmla="*/ 552450 h 3829050"/>
                  <a:gd name="connsiteX16" fmla="*/ 4162425 w 5210175"/>
                  <a:gd name="connsiteY16" fmla="*/ 819150 h 3829050"/>
                  <a:gd name="connsiteX17" fmla="*/ 4371975 w 5210175"/>
                  <a:gd name="connsiteY17" fmla="*/ 1114425 h 3829050"/>
                  <a:gd name="connsiteX18" fmla="*/ 4391025 w 5210175"/>
                  <a:gd name="connsiteY18" fmla="*/ 1219200 h 3829050"/>
                  <a:gd name="connsiteX19" fmla="*/ 4495800 w 5210175"/>
                  <a:gd name="connsiteY19" fmla="*/ 1533525 h 3829050"/>
                  <a:gd name="connsiteX20" fmla="*/ 4781550 w 5210175"/>
                  <a:gd name="connsiteY20" fmla="*/ 1895475 h 3829050"/>
                  <a:gd name="connsiteX21" fmla="*/ 4933950 w 5210175"/>
                  <a:gd name="connsiteY21" fmla="*/ 2190750 h 3829050"/>
                  <a:gd name="connsiteX22" fmla="*/ 4905375 w 5210175"/>
                  <a:gd name="connsiteY22" fmla="*/ 2257425 h 3829050"/>
                  <a:gd name="connsiteX23" fmla="*/ 4991100 w 5210175"/>
                  <a:gd name="connsiteY23" fmla="*/ 2333625 h 3829050"/>
                  <a:gd name="connsiteX24" fmla="*/ 5019675 w 5210175"/>
                  <a:gd name="connsiteY24" fmla="*/ 2362200 h 3829050"/>
                  <a:gd name="connsiteX25" fmla="*/ 5162550 w 5210175"/>
                  <a:gd name="connsiteY25" fmla="*/ 2647950 h 3829050"/>
                  <a:gd name="connsiteX26" fmla="*/ 5181600 w 5210175"/>
                  <a:gd name="connsiteY26" fmla="*/ 2857500 h 3829050"/>
                  <a:gd name="connsiteX27" fmla="*/ 5172075 w 5210175"/>
                  <a:gd name="connsiteY27" fmla="*/ 3000375 h 3829050"/>
                  <a:gd name="connsiteX28" fmla="*/ 5210175 w 5210175"/>
                  <a:gd name="connsiteY28" fmla="*/ 3143250 h 3829050"/>
                  <a:gd name="connsiteX29" fmla="*/ 5172075 w 5210175"/>
                  <a:gd name="connsiteY29" fmla="*/ 3209925 h 3829050"/>
                  <a:gd name="connsiteX30" fmla="*/ 5143500 w 5210175"/>
                  <a:gd name="connsiteY30" fmla="*/ 3324225 h 3829050"/>
                  <a:gd name="connsiteX31" fmla="*/ 5114925 w 5210175"/>
                  <a:gd name="connsiteY31" fmla="*/ 3457575 h 3829050"/>
                  <a:gd name="connsiteX32" fmla="*/ 5124450 w 5210175"/>
                  <a:gd name="connsiteY32" fmla="*/ 3543300 h 3829050"/>
                  <a:gd name="connsiteX33" fmla="*/ 5143500 w 5210175"/>
                  <a:gd name="connsiteY33" fmla="*/ 3590925 h 3829050"/>
                  <a:gd name="connsiteX34" fmla="*/ 5048250 w 5210175"/>
                  <a:gd name="connsiteY34" fmla="*/ 3657600 h 3829050"/>
                  <a:gd name="connsiteX35" fmla="*/ 5019675 w 5210175"/>
                  <a:gd name="connsiteY35" fmla="*/ 3705225 h 3829050"/>
                  <a:gd name="connsiteX36" fmla="*/ 4914900 w 5210175"/>
                  <a:gd name="connsiteY36" fmla="*/ 3733800 h 3829050"/>
                  <a:gd name="connsiteX37" fmla="*/ 4857750 w 5210175"/>
                  <a:gd name="connsiteY37" fmla="*/ 3771900 h 3829050"/>
                  <a:gd name="connsiteX38" fmla="*/ 4733925 w 5210175"/>
                  <a:gd name="connsiteY38" fmla="*/ 3829050 h 3829050"/>
                  <a:gd name="connsiteX39" fmla="*/ 4657725 w 5210175"/>
                  <a:gd name="connsiteY39" fmla="*/ 3762375 h 3829050"/>
                  <a:gd name="connsiteX40" fmla="*/ 4781550 w 5210175"/>
                  <a:gd name="connsiteY40" fmla="*/ 3781425 h 3829050"/>
                  <a:gd name="connsiteX41" fmla="*/ 4829175 w 5210175"/>
                  <a:gd name="connsiteY41" fmla="*/ 3724275 h 3829050"/>
                  <a:gd name="connsiteX42" fmla="*/ 4762500 w 5210175"/>
                  <a:gd name="connsiteY42" fmla="*/ 3657600 h 3829050"/>
                  <a:gd name="connsiteX43" fmla="*/ 4762500 w 5210175"/>
                  <a:gd name="connsiteY43" fmla="*/ 3657600 h 3829050"/>
                  <a:gd name="connsiteX44" fmla="*/ 4600575 w 5210175"/>
                  <a:gd name="connsiteY44" fmla="*/ 3600450 h 3829050"/>
                  <a:gd name="connsiteX45" fmla="*/ 4657725 w 5210175"/>
                  <a:gd name="connsiteY45" fmla="*/ 3552825 h 3829050"/>
                  <a:gd name="connsiteX46" fmla="*/ 4714875 w 5210175"/>
                  <a:gd name="connsiteY46" fmla="*/ 3571875 h 3829050"/>
                  <a:gd name="connsiteX47" fmla="*/ 4714875 w 5210175"/>
                  <a:gd name="connsiteY47" fmla="*/ 3505200 h 3829050"/>
                  <a:gd name="connsiteX48" fmla="*/ 4638675 w 5210175"/>
                  <a:gd name="connsiteY48" fmla="*/ 3476625 h 3829050"/>
                  <a:gd name="connsiteX49" fmla="*/ 4572000 w 5210175"/>
                  <a:gd name="connsiteY49" fmla="*/ 3533775 h 3829050"/>
                  <a:gd name="connsiteX50" fmla="*/ 4486275 w 5210175"/>
                  <a:gd name="connsiteY50" fmla="*/ 3476625 h 3829050"/>
                  <a:gd name="connsiteX51" fmla="*/ 4562475 w 5210175"/>
                  <a:gd name="connsiteY51" fmla="*/ 3467100 h 3829050"/>
                  <a:gd name="connsiteX52" fmla="*/ 4572000 w 5210175"/>
                  <a:gd name="connsiteY52" fmla="*/ 3409950 h 3829050"/>
                  <a:gd name="connsiteX53" fmla="*/ 4505325 w 5210175"/>
                  <a:gd name="connsiteY53" fmla="*/ 3352800 h 3829050"/>
                  <a:gd name="connsiteX54" fmla="*/ 4410075 w 5210175"/>
                  <a:gd name="connsiteY54" fmla="*/ 3324225 h 3829050"/>
                  <a:gd name="connsiteX55" fmla="*/ 4333875 w 5210175"/>
                  <a:gd name="connsiteY55" fmla="*/ 3314700 h 3829050"/>
                  <a:gd name="connsiteX56" fmla="*/ 4238625 w 5210175"/>
                  <a:gd name="connsiteY56" fmla="*/ 3286125 h 3829050"/>
                  <a:gd name="connsiteX57" fmla="*/ 4143375 w 5210175"/>
                  <a:gd name="connsiteY57" fmla="*/ 3219450 h 3829050"/>
                  <a:gd name="connsiteX58" fmla="*/ 4076700 w 5210175"/>
                  <a:gd name="connsiteY58" fmla="*/ 3114675 h 3829050"/>
                  <a:gd name="connsiteX59" fmla="*/ 4076700 w 5210175"/>
                  <a:gd name="connsiteY59" fmla="*/ 3000375 h 3829050"/>
                  <a:gd name="connsiteX60" fmla="*/ 4076700 w 5210175"/>
                  <a:gd name="connsiteY60" fmla="*/ 2971800 h 3829050"/>
                  <a:gd name="connsiteX61" fmla="*/ 3990975 w 5210175"/>
                  <a:gd name="connsiteY61" fmla="*/ 2962275 h 3829050"/>
                  <a:gd name="connsiteX62" fmla="*/ 3962400 w 5210175"/>
                  <a:gd name="connsiteY62" fmla="*/ 2943225 h 3829050"/>
                  <a:gd name="connsiteX63" fmla="*/ 4038600 w 5210175"/>
                  <a:gd name="connsiteY63" fmla="*/ 2876550 h 3829050"/>
                  <a:gd name="connsiteX64" fmla="*/ 4114800 w 5210175"/>
                  <a:gd name="connsiteY64" fmla="*/ 2800350 h 3829050"/>
                  <a:gd name="connsiteX65" fmla="*/ 4057650 w 5210175"/>
                  <a:gd name="connsiteY65" fmla="*/ 2781300 h 3829050"/>
                  <a:gd name="connsiteX66" fmla="*/ 3962400 w 5210175"/>
                  <a:gd name="connsiteY66" fmla="*/ 2809875 h 3829050"/>
                  <a:gd name="connsiteX67" fmla="*/ 3962400 w 5210175"/>
                  <a:gd name="connsiteY67" fmla="*/ 2886075 h 3829050"/>
                  <a:gd name="connsiteX68" fmla="*/ 3933825 w 5210175"/>
                  <a:gd name="connsiteY68" fmla="*/ 2914650 h 3829050"/>
                  <a:gd name="connsiteX69" fmla="*/ 3876675 w 5210175"/>
                  <a:gd name="connsiteY69" fmla="*/ 2847975 h 3829050"/>
                  <a:gd name="connsiteX70" fmla="*/ 3876675 w 5210175"/>
                  <a:gd name="connsiteY70" fmla="*/ 2733675 h 3829050"/>
                  <a:gd name="connsiteX71" fmla="*/ 3876675 w 5210175"/>
                  <a:gd name="connsiteY71" fmla="*/ 2695575 h 3829050"/>
                  <a:gd name="connsiteX72" fmla="*/ 3933825 w 5210175"/>
                  <a:gd name="connsiteY72" fmla="*/ 2657475 h 3829050"/>
                  <a:gd name="connsiteX73" fmla="*/ 3933825 w 5210175"/>
                  <a:gd name="connsiteY73" fmla="*/ 2590800 h 3829050"/>
                  <a:gd name="connsiteX74" fmla="*/ 3895725 w 5210175"/>
                  <a:gd name="connsiteY74" fmla="*/ 2571750 h 3829050"/>
                  <a:gd name="connsiteX75" fmla="*/ 3838575 w 5210175"/>
                  <a:gd name="connsiteY75" fmla="*/ 2619375 h 3829050"/>
                  <a:gd name="connsiteX76" fmla="*/ 3781425 w 5210175"/>
                  <a:gd name="connsiteY76" fmla="*/ 2619375 h 3829050"/>
                  <a:gd name="connsiteX77" fmla="*/ 3714750 w 5210175"/>
                  <a:gd name="connsiteY77" fmla="*/ 2571750 h 3829050"/>
                  <a:gd name="connsiteX78" fmla="*/ 3676650 w 5210175"/>
                  <a:gd name="connsiteY78" fmla="*/ 2600325 h 3829050"/>
                  <a:gd name="connsiteX79" fmla="*/ 3733800 w 5210175"/>
                  <a:gd name="connsiteY79" fmla="*/ 2667000 h 3829050"/>
                  <a:gd name="connsiteX80" fmla="*/ 3781425 w 5210175"/>
                  <a:gd name="connsiteY80" fmla="*/ 2724150 h 3829050"/>
                  <a:gd name="connsiteX81" fmla="*/ 3781425 w 5210175"/>
                  <a:gd name="connsiteY81" fmla="*/ 2724150 h 3829050"/>
                  <a:gd name="connsiteX82" fmla="*/ 3676650 w 5210175"/>
                  <a:gd name="connsiteY82" fmla="*/ 2705100 h 3829050"/>
                  <a:gd name="connsiteX83" fmla="*/ 3590925 w 5210175"/>
                  <a:gd name="connsiteY83" fmla="*/ 2628900 h 3829050"/>
                  <a:gd name="connsiteX84" fmla="*/ 3552825 w 5210175"/>
                  <a:gd name="connsiteY84" fmla="*/ 2524125 h 3829050"/>
                  <a:gd name="connsiteX85" fmla="*/ 3533775 w 5210175"/>
                  <a:gd name="connsiteY85" fmla="*/ 2447925 h 3829050"/>
                  <a:gd name="connsiteX86" fmla="*/ 3505200 w 5210175"/>
                  <a:gd name="connsiteY86" fmla="*/ 2381250 h 3829050"/>
                  <a:gd name="connsiteX87" fmla="*/ 3457575 w 5210175"/>
                  <a:gd name="connsiteY87" fmla="*/ 2352675 h 3829050"/>
                  <a:gd name="connsiteX88" fmla="*/ 3457575 w 5210175"/>
                  <a:gd name="connsiteY88" fmla="*/ 2352675 h 3829050"/>
                  <a:gd name="connsiteX89" fmla="*/ 3543300 w 5210175"/>
                  <a:gd name="connsiteY89" fmla="*/ 2324100 h 3829050"/>
                  <a:gd name="connsiteX90" fmla="*/ 3609975 w 5210175"/>
                  <a:gd name="connsiteY90" fmla="*/ 2295525 h 3829050"/>
                  <a:gd name="connsiteX91" fmla="*/ 3581400 w 5210175"/>
                  <a:gd name="connsiteY91" fmla="*/ 2257425 h 3829050"/>
                  <a:gd name="connsiteX92" fmla="*/ 3495675 w 5210175"/>
                  <a:gd name="connsiteY92" fmla="*/ 2247900 h 3829050"/>
                  <a:gd name="connsiteX93" fmla="*/ 3467100 w 5210175"/>
                  <a:gd name="connsiteY93" fmla="*/ 2200275 h 3829050"/>
                  <a:gd name="connsiteX94" fmla="*/ 3552825 w 5210175"/>
                  <a:gd name="connsiteY94" fmla="*/ 2152650 h 3829050"/>
                  <a:gd name="connsiteX95" fmla="*/ 3590925 w 5210175"/>
                  <a:gd name="connsiteY95" fmla="*/ 2095500 h 3829050"/>
                  <a:gd name="connsiteX96" fmla="*/ 3590925 w 5210175"/>
                  <a:gd name="connsiteY96" fmla="*/ 2019300 h 3829050"/>
                  <a:gd name="connsiteX97" fmla="*/ 3562350 w 5210175"/>
                  <a:gd name="connsiteY97" fmla="*/ 1952625 h 3829050"/>
                  <a:gd name="connsiteX98" fmla="*/ 3524250 w 5210175"/>
                  <a:gd name="connsiteY98" fmla="*/ 1905000 h 3829050"/>
                  <a:gd name="connsiteX99" fmla="*/ 3476625 w 5210175"/>
                  <a:gd name="connsiteY99" fmla="*/ 1952625 h 3829050"/>
                  <a:gd name="connsiteX100" fmla="*/ 3371850 w 5210175"/>
                  <a:gd name="connsiteY100" fmla="*/ 1905000 h 3829050"/>
                  <a:gd name="connsiteX101" fmla="*/ 3314700 w 5210175"/>
                  <a:gd name="connsiteY101" fmla="*/ 1905000 h 3829050"/>
                  <a:gd name="connsiteX102" fmla="*/ 3305175 w 5210175"/>
                  <a:gd name="connsiteY102" fmla="*/ 1981200 h 3829050"/>
                  <a:gd name="connsiteX103" fmla="*/ 3352800 w 5210175"/>
                  <a:gd name="connsiteY103" fmla="*/ 2019300 h 3829050"/>
                  <a:gd name="connsiteX104" fmla="*/ 3371850 w 5210175"/>
                  <a:gd name="connsiteY104" fmla="*/ 2095500 h 3829050"/>
                  <a:gd name="connsiteX105" fmla="*/ 3371850 w 5210175"/>
                  <a:gd name="connsiteY105" fmla="*/ 2152650 h 3829050"/>
                  <a:gd name="connsiteX106" fmla="*/ 3295650 w 5210175"/>
                  <a:gd name="connsiteY106" fmla="*/ 2085975 h 3829050"/>
                  <a:gd name="connsiteX107" fmla="*/ 3267075 w 5210175"/>
                  <a:gd name="connsiteY107" fmla="*/ 2019300 h 3829050"/>
                  <a:gd name="connsiteX108" fmla="*/ 3276600 w 5210175"/>
                  <a:gd name="connsiteY108" fmla="*/ 1895475 h 3829050"/>
                  <a:gd name="connsiteX109" fmla="*/ 3295650 w 5210175"/>
                  <a:gd name="connsiteY109" fmla="*/ 1819275 h 3829050"/>
                  <a:gd name="connsiteX110" fmla="*/ 3295650 w 5210175"/>
                  <a:gd name="connsiteY110" fmla="*/ 1819275 h 3829050"/>
                  <a:gd name="connsiteX111" fmla="*/ 3343275 w 5210175"/>
                  <a:gd name="connsiteY111" fmla="*/ 1743075 h 3829050"/>
                  <a:gd name="connsiteX112" fmla="*/ 3324225 w 5210175"/>
                  <a:gd name="connsiteY112" fmla="*/ 1619250 h 3829050"/>
                  <a:gd name="connsiteX113" fmla="*/ 3324225 w 5210175"/>
                  <a:gd name="connsiteY113" fmla="*/ 1457325 h 3829050"/>
                  <a:gd name="connsiteX114" fmla="*/ 3324225 w 5210175"/>
                  <a:gd name="connsiteY114" fmla="*/ 1400175 h 3829050"/>
                  <a:gd name="connsiteX115" fmla="*/ 3295650 w 5210175"/>
                  <a:gd name="connsiteY115" fmla="*/ 1371600 h 3829050"/>
                  <a:gd name="connsiteX116" fmla="*/ 3314700 w 5210175"/>
                  <a:gd name="connsiteY116" fmla="*/ 1314450 h 3829050"/>
                  <a:gd name="connsiteX117" fmla="*/ 3286125 w 5210175"/>
                  <a:gd name="connsiteY117" fmla="*/ 1266825 h 3829050"/>
                  <a:gd name="connsiteX118" fmla="*/ 3257550 w 5210175"/>
                  <a:gd name="connsiteY118" fmla="*/ 1247775 h 3829050"/>
                  <a:gd name="connsiteX119" fmla="*/ 3152776 w 5210175"/>
                  <a:gd name="connsiteY119" fmla="*/ 1133475 h 3829050"/>
                  <a:gd name="connsiteX120" fmla="*/ 2847976 w 5210175"/>
                  <a:gd name="connsiteY120" fmla="*/ 962025 h 3829050"/>
                  <a:gd name="connsiteX121" fmla="*/ 2695576 w 5210175"/>
                  <a:gd name="connsiteY121" fmla="*/ 800100 h 3829050"/>
                  <a:gd name="connsiteX122" fmla="*/ 2581276 w 5210175"/>
                  <a:gd name="connsiteY122" fmla="*/ 666750 h 3829050"/>
                  <a:gd name="connsiteX123" fmla="*/ 2371726 w 5210175"/>
                  <a:gd name="connsiteY123" fmla="*/ 571500 h 3829050"/>
                  <a:gd name="connsiteX124" fmla="*/ 2228851 w 5210175"/>
                  <a:gd name="connsiteY124" fmla="*/ 571500 h 3829050"/>
                  <a:gd name="connsiteX125" fmla="*/ 2095501 w 5210175"/>
                  <a:gd name="connsiteY125" fmla="*/ 590550 h 3829050"/>
                  <a:gd name="connsiteX126" fmla="*/ 2019301 w 5210175"/>
                  <a:gd name="connsiteY126" fmla="*/ 695325 h 3829050"/>
                  <a:gd name="connsiteX127" fmla="*/ 2019301 w 5210175"/>
                  <a:gd name="connsiteY127" fmla="*/ 752475 h 3829050"/>
                  <a:gd name="connsiteX128" fmla="*/ 1790701 w 5210175"/>
                  <a:gd name="connsiteY128" fmla="*/ 838200 h 3829050"/>
                  <a:gd name="connsiteX129" fmla="*/ 1571626 w 5210175"/>
                  <a:gd name="connsiteY129" fmla="*/ 933450 h 3829050"/>
                  <a:gd name="connsiteX130" fmla="*/ 1485901 w 5210175"/>
                  <a:gd name="connsiteY130" fmla="*/ 752475 h 3829050"/>
                  <a:gd name="connsiteX131" fmla="*/ 1352551 w 5210175"/>
                  <a:gd name="connsiteY131" fmla="*/ 628650 h 3829050"/>
                  <a:gd name="connsiteX132" fmla="*/ 1314451 w 5210175"/>
                  <a:gd name="connsiteY132" fmla="*/ 504825 h 3829050"/>
                  <a:gd name="connsiteX133" fmla="*/ 1123951 w 5210175"/>
                  <a:gd name="connsiteY133" fmla="*/ 581025 h 3829050"/>
                  <a:gd name="connsiteX134" fmla="*/ 1066800 w 5210175"/>
                  <a:gd name="connsiteY134" fmla="*/ 542925 h 3829050"/>
                  <a:gd name="connsiteX135" fmla="*/ 942976 w 5210175"/>
                  <a:gd name="connsiteY135" fmla="*/ 438150 h 3829050"/>
                  <a:gd name="connsiteX136" fmla="*/ 838201 w 5210175"/>
                  <a:gd name="connsiteY136" fmla="*/ 428625 h 3829050"/>
                  <a:gd name="connsiteX137" fmla="*/ 676276 w 5210175"/>
                  <a:gd name="connsiteY137" fmla="*/ 485775 h 3829050"/>
                  <a:gd name="connsiteX138" fmla="*/ 542926 w 5210175"/>
                  <a:gd name="connsiteY138" fmla="*/ 495300 h 3829050"/>
                  <a:gd name="connsiteX139" fmla="*/ 400051 w 5210175"/>
                  <a:gd name="connsiteY139" fmla="*/ 361950 h 3829050"/>
                  <a:gd name="connsiteX140" fmla="*/ 333376 w 5210175"/>
                  <a:gd name="connsiteY140" fmla="*/ 447675 h 3829050"/>
                  <a:gd name="connsiteX141" fmla="*/ 209551 w 5210175"/>
                  <a:gd name="connsiteY141" fmla="*/ 647700 h 3829050"/>
                  <a:gd name="connsiteX142" fmla="*/ 190501 w 5210175"/>
                  <a:gd name="connsiteY142" fmla="*/ 552450 h 3829050"/>
                  <a:gd name="connsiteX143" fmla="*/ 161926 w 5210175"/>
                  <a:gd name="connsiteY143" fmla="*/ 485775 h 3829050"/>
                  <a:gd name="connsiteX144" fmla="*/ 190501 w 5210175"/>
                  <a:gd name="connsiteY144" fmla="*/ 419100 h 3829050"/>
                  <a:gd name="connsiteX145" fmla="*/ 133350 w 5210175"/>
                  <a:gd name="connsiteY145" fmla="*/ 352425 h 3829050"/>
                  <a:gd name="connsiteX146" fmla="*/ 66676 w 5210175"/>
                  <a:gd name="connsiteY146" fmla="*/ 304800 h 3829050"/>
                  <a:gd name="connsiteX147" fmla="*/ 0 w 5210175"/>
                  <a:gd name="connsiteY147" fmla="*/ 257175 h 3829050"/>
                  <a:gd name="connsiteX148" fmla="*/ 28575 w 5210175"/>
                  <a:gd name="connsiteY148" fmla="*/ 180975 h 3829050"/>
                  <a:gd name="connsiteX0" fmla="*/ 28575 w 5210175"/>
                  <a:gd name="connsiteY0" fmla="*/ 180975 h 3829050"/>
                  <a:gd name="connsiteX1" fmla="*/ 1514475 w 5210175"/>
                  <a:gd name="connsiteY1" fmla="*/ 28575 h 3829050"/>
                  <a:gd name="connsiteX2" fmla="*/ 1581150 w 5210175"/>
                  <a:gd name="connsiteY2" fmla="*/ 95250 h 3829050"/>
                  <a:gd name="connsiteX3" fmla="*/ 1581150 w 5210175"/>
                  <a:gd name="connsiteY3" fmla="*/ 161925 h 3829050"/>
                  <a:gd name="connsiteX4" fmla="*/ 1647825 w 5210175"/>
                  <a:gd name="connsiteY4" fmla="*/ 276225 h 3829050"/>
                  <a:gd name="connsiteX5" fmla="*/ 3286125 w 5210175"/>
                  <a:gd name="connsiteY5" fmla="*/ 180975 h 3829050"/>
                  <a:gd name="connsiteX6" fmla="*/ 3371850 w 5210175"/>
                  <a:gd name="connsiteY6" fmla="*/ 314325 h 3829050"/>
                  <a:gd name="connsiteX7" fmla="*/ 3533775 w 5210175"/>
                  <a:gd name="connsiteY7" fmla="*/ 314325 h 3829050"/>
                  <a:gd name="connsiteX8" fmla="*/ 3609975 w 5210175"/>
                  <a:gd name="connsiteY8" fmla="*/ 257175 h 3829050"/>
                  <a:gd name="connsiteX9" fmla="*/ 3600450 w 5210175"/>
                  <a:gd name="connsiteY9" fmla="*/ 114300 h 3829050"/>
                  <a:gd name="connsiteX10" fmla="*/ 3543300 w 5210175"/>
                  <a:gd name="connsiteY10" fmla="*/ 9525 h 3829050"/>
                  <a:gd name="connsiteX11" fmla="*/ 3543300 w 5210175"/>
                  <a:gd name="connsiteY11" fmla="*/ 9525 h 3829050"/>
                  <a:gd name="connsiteX12" fmla="*/ 3619500 w 5210175"/>
                  <a:gd name="connsiteY12" fmla="*/ 0 h 3829050"/>
                  <a:gd name="connsiteX13" fmla="*/ 3771900 w 5210175"/>
                  <a:gd name="connsiteY13" fmla="*/ 0 h 3829050"/>
                  <a:gd name="connsiteX14" fmla="*/ 3800475 w 5210175"/>
                  <a:gd name="connsiteY14" fmla="*/ 38100 h 3829050"/>
                  <a:gd name="connsiteX15" fmla="*/ 3971925 w 5210175"/>
                  <a:gd name="connsiteY15" fmla="*/ 552450 h 3829050"/>
                  <a:gd name="connsiteX16" fmla="*/ 4162425 w 5210175"/>
                  <a:gd name="connsiteY16" fmla="*/ 819150 h 3829050"/>
                  <a:gd name="connsiteX17" fmla="*/ 4371975 w 5210175"/>
                  <a:gd name="connsiteY17" fmla="*/ 1114425 h 3829050"/>
                  <a:gd name="connsiteX18" fmla="*/ 4391025 w 5210175"/>
                  <a:gd name="connsiteY18" fmla="*/ 1219200 h 3829050"/>
                  <a:gd name="connsiteX19" fmla="*/ 4495800 w 5210175"/>
                  <a:gd name="connsiteY19" fmla="*/ 1533525 h 3829050"/>
                  <a:gd name="connsiteX20" fmla="*/ 4781550 w 5210175"/>
                  <a:gd name="connsiteY20" fmla="*/ 1895475 h 3829050"/>
                  <a:gd name="connsiteX21" fmla="*/ 4933950 w 5210175"/>
                  <a:gd name="connsiteY21" fmla="*/ 2190750 h 3829050"/>
                  <a:gd name="connsiteX22" fmla="*/ 4905375 w 5210175"/>
                  <a:gd name="connsiteY22" fmla="*/ 2257425 h 3829050"/>
                  <a:gd name="connsiteX23" fmla="*/ 4991100 w 5210175"/>
                  <a:gd name="connsiteY23" fmla="*/ 2333625 h 3829050"/>
                  <a:gd name="connsiteX24" fmla="*/ 5019675 w 5210175"/>
                  <a:gd name="connsiteY24" fmla="*/ 2362200 h 3829050"/>
                  <a:gd name="connsiteX25" fmla="*/ 5162550 w 5210175"/>
                  <a:gd name="connsiteY25" fmla="*/ 2647950 h 3829050"/>
                  <a:gd name="connsiteX26" fmla="*/ 5181600 w 5210175"/>
                  <a:gd name="connsiteY26" fmla="*/ 2857500 h 3829050"/>
                  <a:gd name="connsiteX27" fmla="*/ 5172075 w 5210175"/>
                  <a:gd name="connsiteY27" fmla="*/ 3000375 h 3829050"/>
                  <a:gd name="connsiteX28" fmla="*/ 5210175 w 5210175"/>
                  <a:gd name="connsiteY28" fmla="*/ 3143250 h 3829050"/>
                  <a:gd name="connsiteX29" fmla="*/ 5172075 w 5210175"/>
                  <a:gd name="connsiteY29" fmla="*/ 3209925 h 3829050"/>
                  <a:gd name="connsiteX30" fmla="*/ 5143500 w 5210175"/>
                  <a:gd name="connsiteY30" fmla="*/ 3324225 h 3829050"/>
                  <a:gd name="connsiteX31" fmla="*/ 5114925 w 5210175"/>
                  <a:gd name="connsiteY31" fmla="*/ 3457575 h 3829050"/>
                  <a:gd name="connsiteX32" fmla="*/ 5124450 w 5210175"/>
                  <a:gd name="connsiteY32" fmla="*/ 3543300 h 3829050"/>
                  <a:gd name="connsiteX33" fmla="*/ 5143500 w 5210175"/>
                  <a:gd name="connsiteY33" fmla="*/ 3590925 h 3829050"/>
                  <a:gd name="connsiteX34" fmla="*/ 5048250 w 5210175"/>
                  <a:gd name="connsiteY34" fmla="*/ 3657600 h 3829050"/>
                  <a:gd name="connsiteX35" fmla="*/ 5019675 w 5210175"/>
                  <a:gd name="connsiteY35" fmla="*/ 3705225 h 3829050"/>
                  <a:gd name="connsiteX36" fmla="*/ 4914900 w 5210175"/>
                  <a:gd name="connsiteY36" fmla="*/ 3733800 h 3829050"/>
                  <a:gd name="connsiteX37" fmla="*/ 4857750 w 5210175"/>
                  <a:gd name="connsiteY37" fmla="*/ 3771900 h 3829050"/>
                  <a:gd name="connsiteX38" fmla="*/ 4733925 w 5210175"/>
                  <a:gd name="connsiteY38" fmla="*/ 3829050 h 3829050"/>
                  <a:gd name="connsiteX39" fmla="*/ 4657725 w 5210175"/>
                  <a:gd name="connsiteY39" fmla="*/ 3762375 h 3829050"/>
                  <a:gd name="connsiteX40" fmla="*/ 4781550 w 5210175"/>
                  <a:gd name="connsiteY40" fmla="*/ 3781425 h 3829050"/>
                  <a:gd name="connsiteX41" fmla="*/ 4829175 w 5210175"/>
                  <a:gd name="connsiteY41" fmla="*/ 3724275 h 3829050"/>
                  <a:gd name="connsiteX42" fmla="*/ 4762500 w 5210175"/>
                  <a:gd name="connsiteY42" fmla="*/ 3657600 h 3829050"/>
                  <a:gd name="connsiteX43" fmla="*/ 4762500 w 5210175"/>
                  <a:gd name="connsiteY43" fmla="*/ 3657600 h 3829050"/>
                  <a:gd name="connsiteX44" fmla="*/ 4600575 w 5210175"/>
                  <a:gd name="connsiteY44" fmla="*/ 3600450 h 3829050"/>
                  <a:gd name="connsiteX45" fmla="*/ 4657725 w 5210175"/>
                  <a:gd name="connsiteY45" fmla="*/ 3552825 h 3829050"/>
                  <a:gd name="connsiteX46" fmla="*/ 4714875 w 5210175"/>
                  <a:gd name="connsiteY46" fmla="*/ 3571875 h 3829050"/>
                  <a:gd name="connsiteX47" fmla="*/ 4714875 w 5210175"/>
                  <a:gd name="connsiteY47" fmla="*/ 3505200 h 3829050"/>
                  <a:gd name="connsiteX48" fmla="*/ 4638675 w 5210175"/>
                  <a:gd name="connsiteY48" fmla="*/ 3476625 h 3829050"/>
                  <a:gd name="connsiteX49" fmla="*/ 4572000 w 5210175"/>
                  <a:gd name="connsiteY49" fmla="*/ 3533775 h 3829050"/>
                  <a:gd name="connsiteX50" fmla="*/ 4486275 w 5210175"/>
                  <a:gd name="connsiteY50" fmla="*/ 3476625 h 3829050"/>
                  <a:gd name="connsiteX51" fmla="*/ 4562475 w 5210175"/>
                  <a:gd name="connsiteY51" fmla="*/ 3467100 h 3829050"/>
                  <a:gd name="connsiteX52" fmla="*/ 4572000 w 5210175"/>
                  <a:gd name="connsiteY52" fmla="*/ 3409950 h 3829050"/>
                  <a:gd name="connsiteX53" fmla="*/ 4505325 w 5210175"/>
                  <a:gd name="connsiteY53" fmla="*/ 3352800 h 3829050"/>
                  <a:gd name="connsiteX54" fmla="*/ 4410075 w 5210175"/>
                  <a:gd name="connsiteY54" fmla="*/ 3324225 h 3829050"/>
                  <a:gd name="connsiteX55" fmla="*/ 4333875 w 5210175"/>
                  <a:gd name="connsiteY55" fmla="*/ 3314700 h 3829050"/>
                  <a:gd name="connsiteX56" fmla="*/ 4238625 w 5210175"/>
                  <a:gd name="connsiteY56" fmla="*/ 3286125 h 3829050"/>
                  <a:gd name="connsiteX57" fmla="*/ 4143375 w 5210175"/>
                  <a:gd name="connsiteY57" fmla="*/ 3219450 h 3829050"/>
                  <a:gd name="connsiteX58" fmla="*/ 4076700 w 5210175"/>
                  <a:gd name="connsiteY58" fmla="*/ 3114675 h 3829050"/>
                  <a:gd name="connsiteX59" fmla="*/ 4076700 w 5210175"/>
                  <a:gd name="connsiteY59" fmla="*/ 3000375 h 3829050"/>
                  <a:gd name="connsiteX60" fmla="*/ 4076700 w 5210175"/>
                  <a:gd name="connsiteY60" fmla="*/ 2971800 h 3829050"/>
                  <a:gd name="connsiteX61" fmla="*/ 3990975 w 5210175"/>
                  <a:gd name="connsiteY61" fmla="*/ 2962275 h 3829050"/>
                  <a:gd name="connsiteX62" fmla="*/ 3962400 w 5210175"/>
                  <a:gd name="connsiteY62" fmla="*/ 2943225 h 3829050"/>
                  <a:gd name="connsiteX63" fmla="*/ 4038600 w 5210175"/>
                  <a:gd name="connsiteY63" fmla="*/ 2876550 h 3829050"/>
                  <a:gd name="connsiteX64" fmla="*/ 4114800 w 5210175"/>
                  <a:gd name="connsiteY64" fmla="*/ 2800350 h 3829050"/>
                  <a:gd name="connsiteX65" fmla="*/ 4057650 w 5210175"/>
                  <a:gd name="connsiteY65" fmla="*/ 2781300 h 3829050"/>
                  <a:gd name="connsiteX66" fmla="*/ 3962400 w 5210175"/>
                  <a:gd name="connsiteY66" fmla="*/ 2809875 h 3829050"/>
                  <a:gd name="connsiteX67" fmla="*/ 3962400 w 5210175"/>
                  <a:gd name="connsiteY67" fmla="*/ 2886075 h 3829050"/>
                  <a:gd name="connsiteX68" fmla="*/ 3933825 w 5210175"/>
                  <a:gd name="connsiteY68" fmla="*/ 2914650 h 3829050"/>
                  <a:gd name="connsiteX69" fmla="*/ 3876675 w 5210175"/>
                  <a:gd name="connsiteY69" fmla="*/ 2847975 h 3829050"/>
                  <a:gd name="connsiteX70" fmla="*/ 3876675 w 5210175"/>
                  <a:gd name="connsiteY70" fmla="*/ 2733675 h 3829050"/>
                  <a:gd name="connsiteX71" fmla="*/ 3876675 w 5210175"/>
                  <a:gd name="connsiteY71" fmla="*/ 2695575 h 3829050"/>
                  <a:gd name="connsiteX72" fmla="*/ 3933825 w 5210175"/>
                  <a:gd name="connsiteY72" fmla="*/ 2657475 h 3829050"/>
                  <a:gd name="connsiteX73" fmla="*/ 3933825 w 5210175"/>
                  <a:gd name="connsiteY73" fmla="*/ 2590800 h 3829050"/>
                  <a:gd name="connsiteX74" fmla="*/ 3895725 w 5210175"/>
                  <a:gd name="connsiteY74" fmla="*/ 2571750 h 3829050"/>
                  <a:gd name="connsiteX75" fmla="*/ 3838575 w 5210175"/>
                  <a:gd name="connsiteY75" fmla="*/ 2619375 h 3829050"/>
                  <a:gd name="connsiteX76" fmla="*/ 3781425 w 5210175"/>
                  <a:gd name="connsiteY76" fmla="*/ 2619375 h 3829050"/>
                  <a:gd name="connsiteX77" fmla="*/ 3714750 w 5210175"/>
                  <a:gd name="connsiteY77" fmla="*/ 2571750 h 3829050"/>
                  <a:gd name="connsiteX78" fmla="*/ 3676650 w 5210175"/>
                  <a:gd name="connsiteY78" fmla="*/ 2600325 h 3829050"/>
                  <a:gd name="connsiteX79" fmla="*/ 3733800 w 5210175"/>
                  <a:gd name="connsiteY79" fmla="*/ 2667000 h 3829050"/>
                  <a:gd name="connsiteX80" fmla="*/ 3781425 w 5210175"/>
                  <a:gd name="connsiteY80" fmla="*/ 2724150 h 3829050"/>
                  <a:gd name="connsiteX81" fmla="*/ 3781425 w 5210175"/>
                  <a:gd name="connsiteY81" fmla="*/ 2724150 h 3829050"/>
                  <a:gd name="connsiteX82" fmla="*/ 3676650 w 5210175"/>
                  <a:gd name="connsiteY82" fmla="*/ 2705100 h 3829050"/>
                  <a:gd name="connsiteX83" fmla="*/ 3590925 w 5210175"/>
                  <a:gd name="connsiteY83" fmla="*/ 2628900 h 3829050"/>
                  <a:gd name="connsiteX84" fmla="*/ 3552825 w 5210175"/>
                  <a:gd name="connsiteY84" fmla="*/ 2524125 h 3829050"/>
                  <a:gd name="connsiteX85" fmla="*/ 3533775 w 5210175"/>
                  <a:gd name="connsiteY85" fmla="*/ 2447925 h 3829050"/>
                  <a:gd name="connsiteX86" fmla="*/ 3505200 w 5210175"/>
                  <a:gd name="connsiteY86" fmla="*/ 2381250 h 3829050"/>
                  <a:gd name="connsiteX87" fmla="*/ 3457575 w 5210175"/>
                  <a:gd name="connsiteY87" fmla="*/ 2352675 h 3829050"/>
                  <a:gd name="connsiteX88" fmla="*/ 3457575 w 5210175"/>
                  <a:gd name="connsiteY88" fmla="*/ 2352675 h 3829050"/>
                  <a:gd name="connsiteX89" fmla="*/ 3543300 w 5210175"/>
                  <a:gd name="connsiteY89" fmla="*/ 2324100 h 3829050"/>
                  <a:gd name="connsiteX90" fmla="*/ 3609975 w 5210175"/>
                  <a:gd name="connsiteY90" fmla="*/ 2295525 h 3829050"/>
                  <a:gd name="connsiteX91" fmla="*/ 3581400 w 5210175"/>
                  <a:gd name="connsiteY91" fmla="*/ 2257425 h 3829050"/>
                  <a:gd name="connsiteX92" fmla="*/ 3495675 w 5210175"/>
                  <a:gd name="connsiteY92" fmla="*/ 2247900 h 3829050"/>
                  <a:gd name="connsiteX93" fmla="*/ 3467100 w 5210175"/>
                  <a:gd name="connsiteY93" fmla="*/ 2200275 h 3829050"/>
                  <a:gd name="connsiteX94" fmla="*/ 3552825 w 5210175"/>
                  <a:gd name="connsiteY94" fmla="*/ 2152650 h 3829050"/>
                  <a:gd name="connsiteX95" fmla="*/ 3590925 w 5210175"/>
                  <a:gd name="connsiteY95" fmla="*/ 2095500 h 3829050"/>
                  <a:gd name="connsiteX96" fmla="*/ 3590925 w 5210175"/>
                  <a:gd name="connsiteY96" fmla="*/ 2019300 h 3829050"/>
                  <a:gd name="connsiteX97" fmla="*/ 3562350 w 5210175"/>
                  <a:gd name="connsiteY97" fmla="*/ 1952625 h 3829050"/>
                  <a:gd name="connsiteX98" fmla="*/ 3524250 w 5210175"/>
                  <a:gd name="connsiteY98" fmla="*/ 1905000 h 3829050"/>
                  <a:gd name="connsiteX99" fmla="*/ 3476625 w 5210175"/>
                  <a:gd name="connsiteY99" fmla="*/ 1952625 h 3829050"/>
                  <a:gd name="connsiteX100" fmla="*/ 3371850 w 5210175"/>
                  <a:gd name="connsiteY100" fmla="*/ 1905000 h 3829050"/>
                  <a:gd name="connsiteX101" fmla="*/ 3314700 w 5210175"/>
                  <a:gd name="connsiteY101" fmla="*/ 1905000 h 3829050"/>
                  <a:gd name="connsiteX102" fmla="*/ 3305175 w 5210175"/>
                  <a:gd name="connsiteY102" fmla="*/ 1981200 h 3829050"/>
                  <a:gd name="connsiteX103" fmla="*/ 3352800 w 5210175"/>
                  <a:gd name="connsiteY103" fmla="*/ 2019300 h 3829050"/>
                  <a:gd name="connsiteX104" fmla="*/ 3371850 w 5210175"/>
                  <a:gd name="connsiteY104" fmla="*/ 2095500 h 3829050"/>
                  <a:gd name="connsiteX105" fmla="*/ 3371850 w 5210175"/>
                  <a:gd name="connsiteY105" fmla="*/ 2152650 h 3829050"/>
                  <a:gd name="connsiteX106" fmla="*/ 3295650 w 5210175"/>
                  <a:gd name="connsiteY106" fmla="*/ 2085975 h 3829050"/>
                  <a:gd name="connsiteX107" fmla="*/ 3267075 w 5210175"/>
                  <a:gd name="connsiteY107" fmla="*/ 2019300 h 3829050"/>
                  <a:gd name="connsiteX108" fmla="*/ 3276600 w 5210175"/>
                  <a:gd name="connsiteY108" fmla="*/ 1895475 h 3829050"/>
                  <a:gd name="connsiteX109" fmla="*/ 3295650 w 5210175"/>
                  <a:gd name="connsiteY109" fmla="*/ 1819275 h 3829050"/>
                  <a:gd name="connsiteX110" fmla="*/ 3295650 w 5210175"/>
                  <a:gd name="connsiteY110" fmla="*/ 1819275 h 3829050"/>
                  <a:gd name="connsiteX111" fmla="*/ 3343275 w 5210175"/>
                  <a:gd name="connsiteY111" fmla="*/ 1743075 h 3829050"/>
                  <a:gd name="connsiteX112" fmla="*/ 3324225 w 5210175"/>
                  <a:gd name="connsiteY112" fmla="*/ 1619250 h 3829050"/>
                  <a:gd name="connsiteX113" fmla="*/ 3324225 w 5210175"/>
                  <a:gd name="connsiteY113" fmla="*/ 1457325 h 3829050"/>
                  <a:gd name="connsiteX114" fmla="*/ 3324225 w 5210175"/>
                  <a:gd name="connsiteY114" fmla="*/ 1400175 h 3829050"/>
                  <a:gd name="connsiteX115" fmla="*/ 3295650 w 5210175"/>
                  <a:gd name="connsiteY115" fmla="*/ 1371600 h 3829050"/>
                  <a:gd name="connsiteX116" fmla="*/ 3314700 w 5210175"/>
                  <a:gd name="connsiteY116" fmla="*/ 1314450 h 3829050"/>
                  <a:gd name="connsiteX117" fmla="*/ 3286125 w 5210175"/>
                  <a:gd name="connsiteY117" fmla="*/ 1266825 h 3829050"/>
                  <a:gd name="connsiteX118" fmla="*/ 3257550 w 5210175"/>
                  <a:gd name="connsiteY118" fmla="*/ 1247775 h 3829050"/>
                  <a:gd name="connsiteX119" fmla="*/ 3152776 w 5210175"/>
                  <a:gd name="connsiteY119" fmla="*/ 1133475 h 3829050"/>
                  <a:gd name="connsiteX120" fmla="*/ 2847976 w 5210175"/>
                  <a:gd name="connsiteY120" fmla="*/ 962025 h 3829050"/>
                  <a:gd name="connsiteX121" fmla="*/ 2695576 w 5210175"/>
                  <a:gd name="connsiteY121" fmla="*/ 800100 h 3829050"/>
                  <a:gd name="connsiteX122" fmla="*/ 2581276 w 5210175"/>
                  <a:gd name="connsiteY122" fmla="*/ 666750 h 3829050"/>
                  <a:gd name="connsiteX123" fmla="*/ 2371726 w 5210175"/>
                  <a:gd name="connsiteY123" fmla="*/ 571500 h 3829050"/>
                  <a:gd name="connsiteX124" fmla="*/ 2228851 w 5210175"/>
                  <a:gd name="connsiteY124" fmla="*/ 571500 h 3829050"/>
                  <a:gd name="connsiteX125" fmla="*/ 2095501 w 5210175"/>
                  <a:gd name="connsiteY125" fmla="*/ 590550 h 3829050"/>
                  <a:gd name="connsiteX126" fmla="*/ 2019301 w 5210175"/>
                  <a:gd name="connsiteY126" fmla="*/ 695325 h 3829050"/>
                  <a:gd name="connsiteX127" fmla="*/ 2019301 w 5210175"/>
                  <a:gd name="connsiteY127" fmla="*/ 752475 h 3829050"/>
                  <a:gd name="connsiteX128" fmla="*/ 1790701 w 5210175"/>
                  <a:gd name="connsiteY128" fmla="*/ 838200 h 3829050"/>
                  <a:gd name="connsiteX129" fmla="*/ 1571626 w 5210175"/>
                  <a:gd name="connsiteY129" fmla="*/ 933450 h 3829050"/>
                  <a:gd name="connsiteX130" fmla="*/ 1485901 w 5210175"/>
                  <a:gd name="connsiteY130" fmla="*/ 752475 h 3829050"/>
                  <a:gd name="connsiteX131" fmla="*/ 1352551 w 5210175"/>
                  <a:gd name="connsiteY131" fmla="*/ 628650 h 3829050"/>
                  <a:gd name="connsiteX132" fmla="*/ 1314451 w 5210175"/>
                  <a:gd name="connsiteY132" fmla="*/ 504825 h 3829050"/>
                  <a:gd name="connsiteX133" fmla="*/ 1123951 w 5210175"/>
                  <a:gd name="connsiteY133" fmla="*/ 581025 h 3829050"/>
                  <a:gd name="connsiteX134" fmla="*/ 1066800 w 5210175"/>
                  <a:gd name="connsiteY134" fmla="*/ 542925 h 3829050"/>
                  <a:gd name="connsiteX135" fmla="*/ 971551 w 5210175"/>
                  <a:gd name="connsiteY135" fmla="*/ 533400 h 3829050"/>
                  <a:gd name="connsiteX136" fmla="*/ 942976 w 5210175"/>
                  <a:gd name="connsiteY136" fmla="*/ 438150 h 3829050"/>
                  <a:gd name="connsiteX137" fmla="*/ 838201 w 5210175"/>
                  <a:gd name="connsiteY137" fmla="*/ 428625 h 3829050"/>
                  <a:gd name="connsiteX138" fmla="*/ 676276 w 5210175"/>
                  <a:gd name="connsiteY138" fmla="*/ 485775 h 3829050"/>
                  <a:gd name="connsiteX139" fmla="*/ 542926 w 5210175"/>
                  <a:gd name="connsiteY139" fmla="*/ 495300 h 3829050"/>
                  <a:gd name="connsiteX140" fmla="*/ 400051 w 5210175"/>
                  <a:gd name="connsiteY140" fmla="*/ 361950 h 3829050"/>
                  <a:gd name="connsiteX141" fmla="*/ 333376 w 5210175"/>
                  <a:gd name="connsiteY141" fmla="*/ 447675 h 3829050"/>
                  <a:gd name="connsiteX142" fmla="*/ 209551 w 5210175"/>
                  <a:gd name="connsiteY142" fmla="*/ 647700 h 3829050"/>
                  <a:gd name="connsiteX143" fmla="*/ 190501 w 5210175"/>
                  <a:gd name="connsiteY143" fmla="*/ 552450 h 3829050"/>
                  <a:gd name="connsiteX144" fmla="*/ 161926 w 5210175"/>
                  <a:gd name="connsiteY144" fmla="*/ 485775 h 3829050"/>
                  <a:gd name="connsiteX145" fmla="*/ 190501 w 5210175"/>
                  <a:gd name="connsiteY145" fmla="*/ 419100 h 3829050"/>
                  <a:gd name="connsiteX146" fmla="*/ 133350 w 5210175"/>
                  <a:gd name="connsiteY146" fmla="*/ 352425 h 3829050"/>
                  <a:gd name="connsiteX147" fmla="*/ 66676 w 5210175"/>
                  <a:gd name="connsiteY147" fmla="*/ 304800 h 3829050"/>
                  <a:gd name="connsiteX148" fmla="*/ 0 w 5210175"/>
                  <a:gd name="connsiteY148" fmla="*/ 257175 h 3829050"/>
                  <a:gd name="connsiteX149" fmla="*/ 28575 w 5210175"/>
                  <a:gd name="connsiteY149" fmla="*/ 180975 h 3829050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  <a:cxn ang="0">
                    <a:pos x="connsiteX2" y="connsiteY2"/>
                  </a:cxn>
                  <a:cxn ang="0">
                    <a:pos x="connsiteX3" y="connsiteY3"/>
                  </a:cxn>
                  <a:cxn ang="0">
                    <a:pos x="connsiteX4" y="connsiteY4"/>
                  </a:cxn>
                  <a:cxn ang="0">
                    <a:pos x="connsiteX5" y="connsiteY5"/>
                  </a:cxn>
                  <a:cxn ang="0">
                    <a:pos x="connsiteX6" y="connsiteY6"/>
                  </a:cxn>
                  <a:cxn ang="0">
                    <a:pos x="connsiteX7" y="connsiteY7"/>
                  </a:cxn>
                  <a:cxn ang="0">
                    <a:pos x="connsiteX8" y="connsiteY8"/>
                  </a:cxn>
                  <a:cxn ang="0">
                    <a:pos x="connsiteX9" y="connsiteY9"/>
                  </a:cxn>
                  <a:cxn ang="0">
                    <a:pos x="connsiteX10" y="connsiteY10"/>
                  </a:cxn>
                  <a:cxn ang="0">
                    <a:pos x="connsiteX11" y="connsiteY11"/>
                  </a:cxn>
                  <a:cxn ang="0">
                    <a:pos x="connsiteX12" y="connsiteY12"/>
                  </a:cxn>
                  <a:cxn ang="0">
                    <a:pos x="connsiteX13" y="connsiteY13"/>
                  </a:cxn>
                  <a:cxn ang="0">
                    <a:pos x="connsiteX14" y="connsiteY14"/>
                  </a:cxn>
                  <a:cxn ang="0">
                    <a:pos x="connsiteX15" y="connsiteY15"/>
                  </a:cxn>
                  <a:cxn ang="0">
                    <a:pos x="connsiteX16" y="connsiteY16"/>
                  </a:cxn>
                  <a:cxn ang="0">
                    <a:pos x="connsiteX17" y="connsiteY17"/>
                  </a:cxn>
                  <a:cxn ang="0">
                    <a:pos x="connsiteX18" y="connsiteY18"/>
                  </a:cxn>
                  <a:cxn ang="0">
                    <a:pos x="connsiteX19" y="connsiteY19"/>
                  </a:cxn>
                  <a:cxn ang="0">
                    <a:pos x="connsiteX20" y="connsiteY20"/>
                  </a:cxn>
                  <a:cxn ang="0">
                    <a:pos x="connsiteX21" y="connsiteY21"/>
                  </a:cxn>
                  <a:cxn ang="0">
                    <a:pos x="connsiteX22" y="connsiteY22"/>
                  </a:cxn>
                  <a:cxn ang="0">
                    <a:pos x="connsiteX23" y="connsiteY23"/>
                  </a:cxn>
                  <a:cxn ang="0">
                    <a:pos x="connsiteX24" y="connsiteY24"/>
                  </a:cxn>
                  <a:cxn ang="0">
                    <a:pos x="connsiteX25" y="connsiteY25"/>
                  </a:cxn>
                  <a:cxn ang="0">
                    <a:pos x="connsiteX26" y="connsiteY26"/>
                  </a:cxn>
                  <a:cxn ang="0">
                    <a:pos x="connsiteX27" y="connsiteY27"/>
                  </a:cxn>
                  <a:cxn ang="0">
                    <a:pos x="connsiteX28" y="connsiteY28"/>
                  </a:cxn>
                  <a:cxn ang="0">
                    <a:pos x="connsiteX29" y="connsiteY29"/>
                  </a:cxn>
                  <a:cxn ang="0">
                    <a:pos x="connsiteX30" y="connsiteY30"/>
                  </a:cxn>
                  <a:cxn ang="0">
                    <a:pos x="connsiteX31" y="connsiteY31"/>
                  </a:cxn>
                  <a:cxn ang="0">
                    <a:pos x="connsiteX32" y="connsiteY32"/>
                  </a:cxn>
                  <a:cxn ang="0">
                    <a:pos x="connsiteX33" y="connsiteY33"/>
                  </a:cxn>
                  <a:cxn ang="0">
                    <a:pos x="connsiteX34" y="connsiteY34"/>
                  </a:cxn>
                  <a:cxn ang="0">
                    <a:pos x="connsiteX35" y="connsiteY35"/>
                  </a:cxn>
                  <a:cxn ang="0">
                    <a:pos x="connsiteX36" y="connsiteY36"/>
                  </a:cxn>
                  <a:cxn ang="0">
                    <a:pos x="connsiteX37" y="connsiteY37"/>
                  </a:cxn>
                  <a:cxn ang="0">
                    <a:pos x="connsiteX38" y="connsiteY38"/>
                  </a:cxn>
                  <a:cxn ang="0">
                    <a:pos x="connsiteX39" y="connsiteY39"/>
                  </a:cxn>
                  <a:cxn ang="0">
                    <a:pos x="connsiteX40" y="connsiteY40"/>
                  </a:cxn>
                  <a:cxn ang="0">
                    <a:pos x="connsiteX41" y="connsiteY41"/>
                  </a:cxn>
                  <a:cxn ang="0">
                    <a:pos x="connsiteX42" y="connsiteY42"/>
                  </a:cxn>
                  <a:cxn ang="0">
                    <a:pos x="connsiteX43" y="connsiteY43"/>
                  </a:cxn>
                  <a:cxn ang="0">
                    <a:pos x="connsiteX44" y="connsiteY44"/>
                  </a:cxn>
                  <a:cxn ang="0">
                    <a:pos x="connsiteX45" y="connsiteY45"/>
                  </a:cxn>
                  <a:cxn ang="0">
                    <a:pos x="connsiteX46" y="connsiteY46"/>
                  </a:cxn>
                  <a:cxn ang="0">
                    <a:pos x="connsiteX47" y="connsiteY47"/>
                  </a:cxn>
                  <a:cxn ang="0">
                    <a:pos x="connsiteX48" y="connsiteY48"/>
                  </a:cxn>
                  <a:cxn ang="0">
                    <a:pos x="connsiteX49" y="connsiteY49"/>
                  </a:cxn>
                  <a:cxn ang="0">
                    <a:pos x="connsiteX50" y="connsiteY50"/>
                  </a:cxn>
                  <a:cxn ang="0">
                    <a:pos x="connsiteX51" y="connsiteY51"/>
                  </a:cxn>
                  <a:cxn ang="0">
                    <a:pos x="connsiteX52" y="connsiteY52"/>
                  </a:cxn>
                  <a:cxn ang="0">
                    <a:pos x="connsiteX53" y="connsiteY53"/>
                  </a:cxn>
                  <a:cxn ang="0">
                    <a:pos x="connsiteX54" y="connsiteY54"/>
                  </a:cxn>
                  <a:cxn ang="0">
                    <a:pos x="connsiteX55" y="connsiteY55"/>
                  </a:cxn>
                  <a:cxn ang="0">
                    <a:pos x="connsiteX56" y="connsiteY56"/>
                  </a:cxn>
                  <a:cxn ang="0">
                    <a:pos x="connsiteX57" y="connsiteY57"/>
                  </a:cxn>
                  <a:cxn ang="0">
                    <a:pos x="connsiteX58" y="connsiteY58"/>
                  </a:cxn>
                  <a:cxn ang="0">
                    <a:pos x="connsiteX59" y="connsiteY59"/>
                  </a:cxn>
                  <a:cxn ang="0">
                    <a:pos x="connsiteX60" y="connsiteY60"/>
                  </a:cxn>
                  <a:cxn ang="0">
                    <a:pos x="connsiteX61" y="connsiteY61"/>
                  </a:cxn>
                  <a:cxn ang="0">
                    <a:pos x="connsiteX62" y="connsiteY62"/>
                  </a:cxn>
                  <a:cxn ang="0">
                    <a:pos x="connsiteX63" y="connsiteY63"/>
                  </a:cxn>
                  <a:cxn ang="0">
                    <a:pos x="connsiteX64" y="connsiteY64"/>
                  </a:cxn>
                  <a:cxn ang="0">
                    <a:pos x="connsiteX65" y="connsiteY65"/>
                  </a:cxn>
                  <a:cxn ang="0">
                    <a:pos x="connsiteX66" y="connsiteY66"/>
                  </a:cxn>
                  <a:cxn ang="0">
                    <a:pos x="connsiteX67" y="connsiteY67"/>
                  </a:cxn>
                  <a:cxn ang="0">
                    <a:pos x="connsiteX68" y="connsiteY68"/>
                  </a:cxn>
                  <a:cxn ang="0">
                    <a:pos x="connsiteX69" y="connsiteY69"/>
                  </a:cxn>
                  <a:cxn ang="0">
                    <a:pos x="connsiteX70" y="connsiteY70"/>
                  </a:cxn>
                  <a:cxn ang="0">
                    <a:pos x="connsiteX71" y="connsiteY71"/>
                  </a:cxn>
                  <a:cxn ang="0">
                    <a:pos x="connsiteX72" y="connsiteY72"/>
                  </a:cxn>
                  <a:cxn ang="0">
                    <a:pos x="connsiteX73" y="connsiteY73"/>
                  </a:cxn>
                  <a:cxn ang="0">
                    <a:pos x="connsiteX74" y="connsiteY74"/>
                  </a:cxn>
                  <a:cxn ang="0">
                    <a:pos x="connsiteX75" y="connsiteY75"/>
                  </a:cxn>
                  <a:cxn ang="0">
                    <a:pos x="connsiteX76" y="connsiteY76"/>
                  </a:cxn>
                  <a:cxn ang="0">
                    <a:pos x="connsiteX77" y="connsiteY77"/>
                  </a:cxn>
                  <a:cxn ang="0">
                    <a:pos x="connsiteX78" y="connsiteY78"/>
                  </a:cxn>
                  <a:cxn ang="0">
                    <a:pos x="connsiteX79" y="connsiteY79"/>
                  </a:cxn>
                  <a:cxn ang="0">
                    <a:pos x="connsiteX80" y="connsiteY80"/>
                  </a:cxn>
                  <a:cxn ang="0">
                    <a:pos x="connsiteX81" y="connsiteY81"/>
                  </a:cxn>
                  <a:cxn ang="0">
                    <a:pos x="connsiteX82" y="connsiteY82"/>
                  </a:cxn>
                  <a:cxn ang="0">
                    <a:pos x="connsiteX83" y="connsiteY83"/>
                  </a:cxn>
                  <a:cxn ang="0">
                    <a:pos x="connsiteX84" y="connsiteY84"/>
                  </a:cxn>
                  <a:cxn ang="0">
                    <a:pos x="connsiteX85" y="connsiteY85"/>
                  </a:cxn>
                  <a:cxn ang="0">
                    <a:pos x="connsiteX86" y="connsiteY86"/>
                  </a:cxn>
                  <a:cxn ang="0">
                    <a:pos x="connsiteX87" y="connsiteY87"/>
                  </a:cxn>
                  <a:cxn ang="0">
                    <a:pos x="connsiteX88" y="connsiteY88"/>
                  </a:cxn>
                  <a:cxn ang="0">
                    <a:pos x="connsiteX89" y="connsiteY89"/>
                  </a:cxn>
                  <a:cxn ang="0">
                    <a:pos x="connsiteX90" y="connsiteY90"/>
                  </a:cxn>
                  <a:cxn ang="0">
                    <a:pos x="connsiteX91" y="connsiteY91"/>
                  </a:cxn>
                  <a:cxn ang="0">
                    <a:pos x="connsiteX92" y="connsiteY92"/>
                  </a:cxn>
                  <a:cxn ang="0">
                    <a:pos x="connsiteX93" y="connsiteY93"/>
                  </a:cxn>
                  <a:cxn ang="0">
                    <a:pos x="connsiteX94" y="connsiteY94"/>
                  </a:cxn>
                  <a:cxn ang="0">
                    <a:pos x="connsiteX95" y="connsiteY95"/>
                  </a:cxn>
                  <a:cxn ang="0">
                    <a:pos x="connsiteX96" y="connsiteY96"/>
                  </a:cxn>
                  <a:cxn ang="0">
                    <a:pos x="connsiteX97" y="connsiteY97"/>
                  </a:cxn>
                  <a:cxn ang="0">
                    <a:pos x="connsiteX98" y="connsiteY98"/>
                  </a:cxn>
                  <a:cxn ang="0">
                    <a:pos x="connsiteX99" y="connsiteY99"/>
                  </a:cxn>
                  <a:cxn ang="0">
                    <a:pos x="connsiteX100" y="connsiteY100"/>
                  </a:cxn>
                  <a:cxn ang="0">
                    <a:pos x="connsiteX101" y="connsiteY101"/>
                  </a:cxn>
                  <a:cxn ang="0">
                    <a:pos x="connsiteX102" y="connsiteY102"/>
                  </a:cxn>
                  <a:cxn ang="0">
                    <a:pos x="connsiteX103" y="connsiteY103"/>
                  </a:cxn>
                  <a:cxn ang="0">
                    <a:pos x="connsiteX104" y="connsiteY104"/>
                  </a:cxn>
                  <a:cxn ang="0">
                    <a:pos x="connsiteX105" y="connsiteY105"/>
                  </a:cxn>
                  <a:cxn ang="0">
                    <a:pos x="connsiteX106" y="connsiteY106"/>
                  </a:cxn>
                  <a:cxn ang="0">
                    <a:pos x="connsiteX107" y="connsiteY107"/>
                  </a:cxn>
                  <a:cxn ang="0">
                    <a:pos x="connsiteX108" y="connsiteY108"/>
                  </a:cxn>
                  <a:cxn ang="0">
                    <a:pos x="connsiteX109" y="connsiteY109"/>
                  </a:cxn>
                  <a:cxn ang="0">
                    <a:pos x="connsiteX110" y="connsiteY110"/>
                  </a:cxn>
                  <a:cxn ang="0">
                    <a:pos x="connsiteX111" y="connsiteY111"/>
                  </a:cxn>
                  <a:cxn ang="0">
                    <a:pos x="connsiteX112" y="connsiteY112"/>
                  </a:cxn>
                  <a:cxn ang="0">
                    <a:pos x="connsiteX113" y="connsiteY113"/>
                  </a:cxn>
                  <a:cxn ang="0">
                    <a:pos x="connsiteX114" y="connsiteY114"/>
                  </a:cxn>
                  <a:cxn ang="0">
                    <a:pos x="connsiteX115" y="connsiteY115"/>
                  </a:cxn>
                  <a:cxn ang="0">
                    <a:pos x="connsiteX116" y="connsiteY116"/>
                  </a:cxn>
                  <a:cxn ang="0">
                    <a:pos x="connsiteX117" y="connsiteY117"/>
                  </a:cxn>
                  <a:cxn ang="0">
                    <a:pos x="connsiteX118" y="connsiteY118"/>
                  </a:cxn>
                  <a:cxn ang="0">
                    <a:pos x="connsiteX119" y="connsiteY119"/>
                  </a:cxn>
                  <a:cxn ang="0">
                    <a:pos x="connsiteX120" y="connsiteY120"/>
                  </a:cxn>
                  <a:cxn ang="0">
                    <a:pos x="connsiteX121" y="connsiteY121"/>
                  </a:cxn>
                  <a:cxn ang="0">
                    <a:pos x="connsiteX122" y="connsiteY122"/>
                  </a:cxn>
                  <a:cxn ang="0">
                    <a:pos x="connsiteX123" y="connsiteY123"/>
                  </a:cxn>
                  <a:cxn ang="0">
                    <a:pos x="connsiteX124" y="connsiteY124"/>
                  </a:cxn>
                  <a:cxn ang="0">
                    <a:pos x="connsiteX125" y="connsiteY125"/>
                  </a:cxn>
                  <a:cxn ang="0">
                    <a:pos x="connsiteX126" y="connsiteY126"/>
                  </a:cxn>
                  <a:cxn ang="0">
                    <a:pos x="connsiteX127" y="connsiteY127"/>
                  </a:cxn>
                  <a:cxn ang="0">
                    <a:pos x="connsiteX128" y="connsiteY128"/>
                  </a:cxn>
                  <a:cxn ang="0">
                    <a:pos x="connsiteX129" y="connsiteY129"/>
                  </a:cxn>
                  <a:cxn ang="0">
                    <a:pos x="connsiteX130" y="connsiteY130"/>
                  </a:cxn>
                  <a:cxn ang="0">
                    <a:pos x="connsiteX131" y="connsiteY131"/>
                  </a:cxn>
                  <a:cxn ang="0">
                    <a:pos x="connsiteX132" y="connsiteY132"/>
                  </a:cxn>
                  <a:cxn ang="0">
                    <a:pos x="connsiteX133" y="connsiteY133"/>
                  </a:cxn>
                  <a:cxn ang="0">
                    <a:pos x="connsiteX134" y="connsiteY134"/>
                  </a:cxn>
                  <a:cxn ang="0">
                    <a:pos x="connsiteX135" y="connsiteY135"/>
                  </a:cxn>
                  <a:cxn ang="0">
                    <a:pos x="connsiteX136" y="connsiteY136"/>
                  </a:cxn>
                  <a:cxn ang="0">
                    <a:pos x="connsiteX137" y="connsiteY137"/>
                  </a:cxn>
                  <a:cxn ang="0">
                    <a:pos x="connsiteX138" y="connsiteY138"/>
                  </a:cxn>
                  <a:cxn ang="0">
                    <a:pos x="connsiteX139" y="connsiteY139"/>
                  </a:cxn>
                  <a:cxn ang="0">
                    <a:pos x="connsiteX140" y="connsiteY140"/>
                  </a:cxn>
                  <a:cxn ang="0">
                    <a:pos x="connsiteX141" y="connsiteY141"/>
                  </a:cxn>
                  <a:cxn ang="0">
                    <a:pos x="connsiteX142" y="connsiteY142"/>
                  </a:cxn>
                  <a:cxn ang="0">
                    <a:pos x="connsiteX143" y="connsiteY143"/>
                  </a:cxn>
                  <a:cxn ang="0">
                    <a:pos x="connsiteX144" y="connsiteY144"/>
                  </a:cxn>
                  <a:cxn ang="0">
                    <a:pos x="connsiteX145" y="connsiteY145"/>
                  </a:cxn>
                  <a:cxn ang="0">
                    <a:pos x="connsiteX146" y="connsiteY146"/>
                  </a:cxn>
                  <a:cxn ang="0">
                    <a:pos x="connsiteX147" y="connsiteY147"/>
                  </a:cxn>
                  <a:cxn ang="0">
                    <a:pos x="connsiteX148" y="connsiteY148"/>
                  </a:cxn>
                  <a:cxn ang="0">
                    <a:pos x="connsiteX149" y="connsiteY149"/>
                  </a:cxn>
                </a:cxnLst>
                <a:rect l="l" t="t" r="r" b="b"/>
                <a:pathLst>
                  <a:path w="5210175" h="3829050">
                    <a:moveTo>
                      <a:pt x="28575" y="180975"/>
                    </a:moveTo>
                    <a:lnTo>
                      <a:pt x="1514475" y="28575"/>
                    </a:lnTo>
                    <a:lnTo>
                      <a:pt x="1581150" y="95250"/>
                    </a:lnTo>
                    <a:lnTo>
                      <a:pt x="1581150" y="161925"/>
                    </a:lnTo>
                    <a:lnTo>
                      <a:pt x="1647825" y="276225"/>
                    </a:lnTo>
                    <a:lnTo>
                      <a:pt x="3286125" y="180975"/>
                    </a:lnTo>
                    <a:lnTo>
                      <a:pt x="3371850" y="314325"/>
                    </a:lnTo>
                    <a:lnTo>
                      <a:pt x="3533775" y="314325"/>
                    </a:lnTo>
                    <a:lnTo>
                      <a:pt x="3609975" y="257175"/>
                    </a:lnTo>
                    <a:lnTo>
                      <a:pt x="3600450" y="114300"/>
                    </a:lnTo>
                    <a:lnTo>
                      <a:pt x="3543300" y="9525"/>
                    </a:lnTo>
                    <a:lnTo>
                      <a:pt x="3543300" y="9525"/>
                    </a:lnTo>
                    <a:lnTo>
                      <a:pt x="3619500" y="0"/>
                    </a:lnTo>
                    <a:lnTo>
                      <a:pt x="3771900" y="0"/>
                    </a:lnTo>
                    <a:lnTo>
                      <a:pt x="3800475" y="38100"/>
                    </a:lnTo>
                    <a:lnTo>
                      <a:pt x="3971925" y="552450"/>
                    </a:lnTo>
                    <a:lnTo>
                      <a:pt x="4162425" y="819150"/>
                    </a:lnTo>
                    <a:lnTo>
                      <a:pt x="4371975" y="1114425"/>
                    </a:lnTo>
                    <a:lnTo>
                      <a:pt x="4391025" y="1219200"/>
                    </a:lnTo>
                    <a:lnTo>
                      <a:pt x="4495800" y="1533525"/>
                    </a:lnTo>
                    <a:lnTo>
                      <a:pt x="4781550" y="1895475"/>
                    </a:lnTo>
                    <a:lnTo>
                      <a:pt x="4933950" y="2190750"/>
                    </a:lnTo>
                    <a:lnTo>
                      <a:pt x="4905375" y="2257425"/>
                    </a:lnTo>
                    <a:lnTo>
                      <a:pt x="4991100" y="2333625"/>
                    </a:lnTo>
                    <a:lnTo>
                      <a:pt x="5019675" y="2362200"/>
                    </a:lnTo>
                    <a:lnTo>
                      <a:pt x="5162550" y="2647950"/>
                    </a:lnTo>
                    <a:lnTo>
                      <a:pt x="5181600" y="2857500"/>
                    </a:lnTo>
                    <a:lnTo>
                      <a:pt x="5172075" y="3000375"/>
                    </a:lnTo>
                    <a:lnTo>
                      <a:pt x="5210175" y="3143250"/>
                    </a:lnTo>
                    <a:lnTo>
                      <a:pt x="5172075" y="3209925"/>
                    </a:lnTo>
                    <a:lnTo>
                      <a:pt x="5143500" y="3324225"/>
                    </a:lnTo>
                    <a:lnTo>
                      <a:pt x="5114925" y="3457575"/>
                    </a:lnTo>
                    <a:lnTo>
                      <a:pt x="5124450" y="3543300"/>
                    </a:lnTo>
                    <a:lnTo>
                      <a:pt x="5143500" y="3590925"/>
                    </a:lnTo>
                    <a:lnTo>
                      <a:pt x="5048250" y="3657600"/>
                    </a:lnTo>
                    <a:lnTo>
                      <a:pt x="5019675" y="3705225"/>
                    </a:lnTo>
                    <a:lnTo>
                      <a:pt x="4914900" y="3733800"/>
                    </a:lnTo>
                    <a:lnTo>
                      <a:pt x="4857750" y="3771900"/>
                    </a:lnTo>
                    <a:lnTo>
                      <a:pt x="4733925" y="3829050"/>
                    </a:lnTo>
                    <a:lnTo>
                      <a:pt x="4657725" y="3762375"/>
                    </a:lnTo>
                    <a:lnTo>
                      <a:pt x="4781550" y="3781425"/>
                    </a:lnTo>
                    <a:lnTo>
                      <a:pt x="4829175" y="3724275"/>
                    </a:lnTo>
                    <a:lnTo>
                      <a:pt x="4762500" y="3657600"/>
                    </a:lnTo>
                    <a:lnTo>
                      <a:pt x="4762500" y="3657600"/>
                    </a:lnTo>
                    <a:lnTo>
                      <a:pt x="4600575" y="3600450"/>
                    </a:lnTo>
                    <a:lnTo>
                      <a:pt x="4657725" y="3552825"/>
                    </a:lnTo>
                    <a:lnTo>
                      <a:pt x="4714875" y="3571875"/>
                    </a:lnTo>
                    <a:lnTo>
                      <a:pt x="4714875" y="3505200"/>
                    </a:lnTo>
                    <a:lnTo>
                      <a:pt x="4638675" y="3476625"/>
                    </a:lnTo>
                    <a:lnTo>
                      <a:pt x="4572000" y="3533775"/>
                    </a:lnTo>
                    <a:lnTo>
                      <a:pt x="4486275" y="3476625"/>
                    </a:lnTo>
                    <a:lnTo>
                      <a:pt x="4562475" y="3467100"/>
                    </a:lnTo>
                    <a:lnTo>
                      <a:pt x="4572000" y="3409950"/>
                    </a:lnTo>
                    <a:lnTo>
                      <a:pt x="4505325" y="3352800"/>
                    </a:lnTo>
                    <a:lnTo>
                      <a:pt x="4410075" y="3324225"/>
                    </a:lnTo>
                    <a:lnTo>
                      <a:pt x="4333875" y="3314700"/>
                    </a:lnTo>
                    <a:lnTo>
                      <a:pt x="4238625" y="3286125"/>
                    </a:lnTo>
                    <a:lnTo>
                      <a:pt x="4143375" y="3219450"/>
                    </a:lnTo>
                    <a:lnTo>
                      <a:pt x="4076700" y="3114675"/>
                    </a:lnTo>
                    <a:lnTo>
                      <a:pt x="4076700" y="3000375"/>
                    </a:lnTo>
                    <a:lnTo>
                      <a:pt x="4076700" y="2971800"/>
                    </a:lnTo>
                    <a:lnTo>
                      <a:pt x="3990975" y="2962275"/>
                    </a:lnTo>
                    <a:lnTo>
                      <a:pt x="3962400" y="2943225"/>
                    </a:lnTo>
                    <a:lnTo>
                      <a:pt x="4038600" y="2876550"/>
                    </a:lnTo>
                    <a:lnTo>
                      <a:pt x="4114800" y="2800350"/>
                    </a:lnTo>
                    <a:lnTo>
                      <a:pt x="4057650" y="2781300"/>
                    </a:lnTo>
                    <a:lnTo>
                      <a:pt x="3962400" y="2809875"/>
                    </a:lnTo>
                    <a:lnTo>
                      <a:pt x="3962400" y="2886075"/>
                    </a:lnTo>
                    <a:lnTo>
                      <a:pt x="3933825" y="2914650"/>
                    </a:lnTo>
                    <a:lnTo>
                      <a:pt x="3876675" y="2847975"/>
                    </a:lnTo>
                    <a:lnTo>
                      <a:pt x="3876675" y="2733675"/>
                    </a:lnTo>
                    <a:lnTo>
                      <a:pt x="3876675" y="2695575"/>
                    </a:lnTo>
                    <a:lnTo>
                      <a:pt x="3933825" y="2657475"/>
                    </a:lnTo>
                    <a:lnTo>
                      <a:pt x="3933825" y="2590800"/>
                    </a:lnTo>
                    <a:lnTo>
                      <a:pt x="3895725" y="2571750"/>
                    </a:lnTo>
                    <a:lnTo>
                      <a:pt x="3838575" y="2619375"/>
                    </a:lnTo>
                    <a:lnTo>
                      <a:pt x="3781425" y="2619375"/>
                    </a:lnTo>
                    <a:lnTo>
                      <a:pt x="3714750" y="2571750"/>
                    </a:lnTo>
                    <a:lnTo>
                      <a:pt x="3676650" y="2600325"/>
                    </a:lnTo>
                    <a:lnTo>
                      <a:pt x="3733800" y="2667000"/>
                    </a:lnTo>
                    <a:lnTo>
                      <a:pt x="3781425" y="2724150"/>
                    </a:lnTo>
                    <a:lnTo>
                      <a:pt x="3781425" y="2724150"/>
                    </a:lnTo>
                    <a:lnTo>
                      <a:pt x="3676650" y="2705100"/>
                    </a:lnTo>
                    <a:lnTo>
                      <a:pt x="3590925" y="2628900"/>
                    </a:lnTo>
                    <a:lnTo>
                      <a:pt x="3552825" y="2524125"/>
                    </a:lnTo>
                    <a:lnTo>
                      <a:pt x="3533775" y="2447925"/>
                    </a:lnTo>
                    <a:lnTo>
                      <a:pt x="3505200" y="2381250"/>
                    </a:lnTo>
                    <a:lnTo>
                      <a:pt x="3457575" y="2352675"/>
                    </a:lnTo>
                    <a:lnTo>
                      <a:pt x="3457575" y="2352675"/>
                    </a:lnTo>
                    <a:lnTo>
                      <a:pt x="3543300" y="2324100"/>
                    </a:lnTo>
                    <a:lnTo>
                      <a:pt x="3609975" y="2295525"/>
                    </a:lnTo>
                    <a:lnTo>
                      <a:pt x="3581400" y="2257425"/>
                    </a:lnTo>
                    <a:lnTo>
                      <a:pt x="3495675" y="2247900"/>
                    </a:lnTo>
                    <a:lnTo>
                      <a:pt x="3467100" y="2200275"/>
                    </a:lnTo>
                    <a:lnTo>
                      <a:pt x="3552825" y="2152650"/>
                    </a:lnTo>
                    <a:lnTo>
                      <a:pt x="3590925" y="2095500"/>
                    </a:lnTo>
                    <a:lnTo>
                      <a:pt x="3590925" y="2019300"/>
                    </a:lnTo>
                    <a:lnTo>
                      <a:pt x="3562350" y="1952625"/>
                    </a:lnTo>
                    <a:lnTo>
                      <a:pt x="3524250" y="1905000"/>
                    </a:lnTo>
                    <a:lnTo>
                      <a:pt x="3476625" y="1952625"/>
                    </a:lnTo>
                    <a:lnTo>
                      <a:pt x="3371850" y="1905000"/>
                    </a:lnTo>
                    <a:lnTo>
                      <a:pt x="3314700" y="1905000"/>
                    </a:lnTo>
                    <a:lnTo>
                      <a:pt x="3305175" y="1981200"/>
                    </a:lnTo>
                    <a:lnTo>
                      <a:pt x="3352800" y="2019300"/>
                    </a:lnTo>
                    <a:lnTo>
                      <a:pt x="3371850" y="2095500"/>
                    </a:lnTo>
                    <a:lnTo>
                      <a:pt x="3371850" y="2152650"/>
                    </a:lnTo>
                    <a:lnTo>
                      <a:pt x="3295650" y="2085975"/>
                    </a:lnTo>
                    <a:lnTo>
                      <a:pt x="3267075" y="2019300"/>
                    </a:lnTo>
                    <a:lnTo>
                      <a:pt x="3276600" y="1895475"/>
                    </a:lnTo>
                    <a:lnTo>
                      <a:pt x="3295650" y="1819275"/>
                    </a:lnTo>
                    <a:lnTo>
                      <a:pt x="3295650" y="1819275"/>
                    </a:lnTo>
                    <a:lnTo>
                      <a:pt x="3343275" y="1743075"/>
                    </a:lnTo>
                    <a:lnTo>
                      <a:pt x="3324225" y="1619250"/>
                    </a:lnTo>
                    <a:lnTo>
                      <a:pt x="3324225" y="1457325"/>
                    </a:lnTo>
                    <a:lnTo>
                      <a:pt x="3324225" y="1400175"/>
                    </a:lnTo>
                    <a:lnTo>
                      <a:pt x="3295650" y="1371600"/>
                    </a:lnTo>
                    <a:lnTo>
                      <a:pt x="3314700" y="1314450"/>
                    </a:lnTo>
                    <a:lnTo>
                      <a:pt x="3286125" y="1266825"/>
                    </a:lnTo>
                    <a:lnTo>
                      <a:pt x="3257550" y="1247775"/>
                    </a:lnTo>
                    <a:cubicBezTo>
                      <a:pt x="3233738" y="1231900"/>
                      <a:pt x="3221038" y="1181100"/>
                      <a:pt x="3152776" y="1133475"/>
                    </a:cubicBezTo>
                    <a:cubicBezTo>
                      <a:pt x="3084514" y="1085850"/>
                      <a:pt x="2917826" y="1017587"/>
                      <a:pt x="2847976" y="962025"/>
                    </a:cubicBezTo>
                    <a:cubicBezTo>
                      <a:pt x="2778126" y="906463"/>
                      <a:pt x="2740026" y="849312"/>
                      <a:pt x="2695576" y="800100"/>
                    </a:cubicBezTo>
                    <a:cubicBezTo>
                      <a:pt x="2651126" y="750888"/>
                      <a:pt x="2641601" y="704850"/>
                      <a:pt x="2581276" y="666750"/>
                    </a:cubicBezTo>
                    <a:cubicBezTo>
                      <a:pt x="2520951" y="628650"/>
                      <a:pt x="2425701" y="593725"/>
                      <a:pt x="2371726" y="571500"/>
                    </a:cubicBezTo>
                    <a:cubicBezTo>
                      <a:pt x="2317751" y="549275"/>
                      <a:pt x="2263776" y="558800"/>
                      <a:pt x="2228851" y="571500"/>
                    </a:cubicBezTo>
                    <a:cubicBezTo>
                      <a:pt x="2193926" y="584200"/>
                      <a:pt x="2125663" y="566738"/>
                      <a:pt x="2095501" y="590550"/>
                    </a:cubicBezTo>
                    <a:cubicBezTo>
                      <a:pt x="2065339" y="614362"/>
                      <a:pt x="2032001" y="668338"/>
                      <a:pt x="2019301" y="695325"/>
                    </a:cubicBezTo>
                    <a:cubicBezTo>
                      <a:pt x="2006601" y="722312"/>
                      <a:pt x="2062163" y="731838"/>
                      <a:pt x="2019301" y="752475"/>
                    </a:cubicBezTo>
                    <a:cubicBezTo>
                      <a:pt x="1773239" y="673100"/>
                      <a:pt x="1865314" y="808038"/>
                      <a:pt x="1790701" y="838200"/>
                    </a:cubicBezTo>
                    <a:cubicBezTo>
                      <a:pt x="1716089" y="868363"/>
                      <a:pt x="1620838" y="936625"/>
                      <a:pt x="1571626" y="933450"/>
                    </a:cubicBezTo>
                    <a:cubicBezTo>
                      <a:pt x="1522414" y="930275"/>
                      <a:pt x="1504951" y="815975"/>
                      <a:pt x="1485901" y="752475"/>
                    </a:cubicBezTo>
                    <a:cubicBezTo>
                      <a:pt x="1466851" y="688975"/>
                      <a:pt x="1387476" y="658813"/>
                      <a:pt x="1352551" y="628650"/>
                    </a:cubicBezTo>
                    <a:cubicBezTo>
                      <a:pt x="1317626" y="598488"/>
                      <a:pt x="1352551" y="512762"/>
                      <a:pt x="1314451" y="504825"/>
                    </a:cubicBezTo>
                    <a:cubicBezTo>
                      <a:pt x="1276351" y="496888"/>
                      <a:pt x="1152526" y="587375"/>
                      <a:pt x="1123951" y="581025"/>
                    </a:cubicBezTo>
                    <a:cubicBezTo>
                      <a:pt x="1123951" y="561975"/>
                      <a:pt x="1066800" y="561975"/>
                      <a:pt x="1066800" y="542925"/>
                    </a:cubicBezTo>
                    <a:cubicBezTo>
                      <a:pt x="1042988" y="525463"/>
                      <a:pt x="992188" y="550863"/>
                      <a:pt x="971551" y="533400"/>
                    </a:cubicBezTo>
                    <a:cubicBezTo>
                      <a:pt x="950914" y="515938"/>
                      <a:pt x="966789" y="446088"/>
                      <a:pt x="942976" y="438150"/>
                    </a:cubicBezTo>
                    <a:cubicBezTo>
                      <a:pt x="919164" y="430213"/>
                      <a:pt x="879476" y="428625"/>
                      <a:pt x="838201" y="428625"/>
                    </a:cubicBezTo>
                    <a:cubicBezTo>
                      <a:pt x="796926" y="428625"/>
                      <a:pt x="728663" y="481013"/>
                      <a:pt x="676276" y="485775"/>
                    </a:cubicBezTo>
                    <a:cubicBezTo>
                      <a:pt x="623889" y="490537"/>
                      <a:pt x="588963" y="509587"/>
                      <a:pt x="542926" y="495300"/>
                    </a:cubicBezTo>
                    <a:cubicBezTo>
                      <a:pt x="422276" y="481013"/>
                      <a:pt x="434976" y="369887"/>
                      <a:pt x="400051" y="361950"/>
                    </a:cubicBezTo>
                    <a:cubicBezTo>
                      <a:pt x="365126" y="354013"/>
                      <a:pt x="365126" y="412750"/>
                      <a:pt x="333376" y="447675"/>
                    </a:cubicBezTo>
                    <a:cubicBezTo>
                      <a:pt x="301626" y="482600"/>
                      <a:pt x="241301" y="630238"/>
                      <a:pt x="209551" y="647700"/>
                    </a:cubicBezTo>
                    <a:cubicBezTo>
                      <a:pt x="177801" y="665162"/>
                      <a:pt x="204789" y="574675"/>
                      <a:pt x="190501" y="552450"/>
                    </a:cubicBezTo>
                    <a:cubicBezTo>
                      <a:pt x="176213" y="530225"/>
                      <a:pt x="153989" y="508000"/>
                      <a:pt x="161926" y="485775"/>
                    </a:cubicBezTo>
                    <a:cubicBezTo>
                      <a:pt x="169864" y="463550"/>
                      <a:pt x="214314" y="431800"/>
                      <a:pt x="190501" y="419100"/>
                    </a:cubicBezTo>
                    <a:cubicBezTo>
                      <a:pt x="166688" y="406400"/>
                      <a:pt x="163512" y="358775"/>
                      <a:pt x="133350" y="352425"/>
                    </a:cubicBezTo>
                    <a:cubicBezTo>
                      <a:pt x="46038" y="341313"/>
                      <a:pt x="88901" y="320675"/>
                      <a:pt x="66676" y="304800"/>
                    </a:cubicBezTo>
                    <a:cubicBezTo>
                      <a:pt x="44451" y="288925"/>
                      <a:pt x="11113" y="276225"/>
                      <a:pt x="0" y="257175"/>
                    </a:cubicBezTo>
                    <a:lnTo>
                      <a:pt x="28575" y="180975"/>
                    </a:lnTo>
                    <a:close/>
                  </a:path>
                </a:pathLst>
              </a:custGeom>
              <a:solidFill>
                <a:srgbClr val="B4FF00"/>
              </a:solidFill>
              <a:ln w="28575" cap="flat" cmpd="sng" algn="ctr">
                <a:noFill/>
                <a:prstDash val="solid"/>
                <a:miter lim="800000"/>
              </a:ln>
              <a:effectLst/>
              <a:extLst>
                <a:ext uri="{91240B29-F687-4F45-9708-019B960494DF}">
                  <a14:hiddenLine xmlns:a14="http://schemas.microsoft.com/office/drawing/2010/main" w="28575" cap="flat" cmpd="sng" algn="ctr">
                    <a:solidFill>
                      <a:srgbClr val="9EE0F8"/>
                    </a:solidFill>
                    <a:prstDash val="solid"/>
                    <a:miter lim="800000"/>
                  </a14:hiddenLine>
                </a:ext>
                <a:ext uri="{AF507438-7753-43E0-B8FC-AC1667EBCBE1}">
                  <a14:hiddenEffects xmlns:a14="http://schemas.microsoft.com/office/drawing/2010/main">
                    <a:effectLst>
                      <a:outerShdw blurRad="50800" dist="39513" dir="13500008" sx="108000" sy="108000" rotWithShape="0">
                        <a:srgbClr val="000000">
                          <a:alpha val="40000"/>
                        </a:srgbClr>
                      </a:outerShdw>
                    </a:effectLst>
                  </a14:hiddenEffects>
                </a:ext>
              </a:extLst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en-US" sz="800">
                  <a:latin typeface="Arial" panose="020B0604020202020204" pitchFamily="34" charset="0"/>
                  <a:cs typeface="Arial" panose="020B0604020202020204" pitchFamily="34" charset="0"/>
                </a:endParaRPr>
              </a:p>
            </xdr:txBody>
          </xdr:sp>
          <xdr:sp macro="" textlink="">
            <xdr:nvSpPr>
              <xdr:cNvPr id="82" name="TextBox 81"/>
              <xdr:cNvSpPr txBox="1"/>
            </xdr:nvSpPr>
            <xdr:spPr>
              <a:xfrm>
                <a:off x="24640706" y="16100764"/>
                <a:ext cx="997985" cy="998221"/>
              </a:xfrm>
              <a:prstGeom prst="rect">
                <a:avLst/>
              </a:prstGeom>
              <a:grpFill/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ctr"/>
              <a:lstStyle/>
              <a:p>
                <a:pPr algn="ctr"/>
                <a:r>
                  <a:rPr lang="en-US" sz="800" b="1">
                    <a:latin typeface="Arial" panose="020B0604020202020204" pitchFamily="34" charset="0"/>
                    <a:cs typeface="Arial" panose="020B0604020202020204" pitchFamily="34" charset="0"/>
                  </a:rPr>
                  <a:t>FL</a:t>
                </a:r>
              </a:p>
            </xdr:txBody>
          </xdr:sp>
        </xdr:grpSp>
        <xdr:grpSp>
          <xdr:nvGrpSpPr>
            <xdr:cNvPr id="88" name="Group 87"/>
            <xdr:cNvGrpSpPr/>
          </xdr:nvGrpSpPr>
          <xdr:grpSpPr>
            <a:xfrm>
              <a:off x="23650574" y="11905720"/>
              <a:ext cx="2723963" cy="2067454"/>
              <a:chOff x="23650574" y="11905720"/>
              <a:chExt cx="2723963" cy="2067454"/>
            </a:xfrm>
            <a:grpFill/>
          </xdr:grpSpPr>
          <xdr:sp macro="" textlink="">
            <xdr:nvSpPr>
              <xdr:cNvPr id="86" name="Freeform 85"/>
              <xdr:cNvSpPr/>
            </xdr:nvSpPr>
            <xdr:spPr>
              <a:xfrm>
                <a:off x="23650574" y="11905720"/>
                <a:ext cx="2723963" cy="2067454"/>
              </a:xfrm>
              <a:custGeom>
                <a:avLst/>
                <a:gdLst>
                  <a:gd name="connsiteX0" fmla="*/ 0 w 2038350"/>
                  <a:gd name="connsiteY0" fmla="*/ 0 h 1647825"/>
                  <a:gd name="connsiteX1" fmla="*/ 95250 w 2038350"/>
                  <a:gd name="connsiteY1" fmla="*/ 28575 h 1647825"/>
                  <a:gd name="connsiteX2" fmla="*/ 152400 w 2038350"/>
                  <a:gd name="connsiteY2" fmla="*/ 66675 h 1647825"/>
                  <a:gd name="connsiteX3" fmla="*/ 238125 w 2038350"/>
                  <a:gd name="connsiteY3" fmla="*/ 57150 h 1647825"/>
                  <a:gd name="connsiteX4" fmla="*/ 323850 w 2038350"/>
                  <a:gd name="connsiteY4" fmla="*/ 152400 h 1647825"/>
                  <a:gd name="connsiteX5" fmla="*/ 381000 w 2038350"/>
                  <a:gd name="connsiteY5" fmla="*/ 257175 h 1647825"/>
                  <a:gd name="connsiteX6" fmla="*/ 419100 w 2038350"/>
                  <a:gd name="connsiteY6" fmla="*/ 323850 h 1647825"/>
                  <a:gd name="connsiteX7" fmla="*/ 485775 w 2038350"/>
                  <a:gd name="connsiteY7" fmla="*/ 381000 h 1647825"/>
                  <a:gd name="connsiteX8" fmla="*/ 485775 w 2038350"/>
                  <a:gd name="connsiteY8" fmla="*/ 428625 h 1647825"/>
                  <a:gd name="connsiteX9" fmla="*/ 523875 w 2038350"/>
                  <a:gd name="connsiteY9" fmla="*/ 457200 h 1647825"/>
                  <a:gd name="connsiteX10" fmla="*/ 628650 w 2038350"/>
                  <a:gd name="connsiteY10" fmla="*/ 495300 h 1647825"/>
                  <a:gd name="connsiteX11" fmla="*/ 723900 w 2038350"/>
                  <a:gd name="connsiteY11" fmla="*/ 571500 h 1647825"/>
                  <a:gd name="connsiteX12" fmla="*/ 742950 w 2038350"/>
                  <a:gd name="connsiteY12" fmla="*/ 619125 h 1647825"/>
                  <a:gd name="connsiteX13" fmla="*/ 781050 w 2038350"/>
                  <a:gd name="connsiteY13" fmla="*/ 638175 h 1647825"/>
                  <a:gd name="connsiteX14" fmla="*/ 876300 w 2038350"/>
                  <a:gd name="connsiteY14" fmla="*/ 666750 h 1647825"/>
                  <a:gd name="connsiteX15" fmla="*/ 942975 w 2038350"/>
                  <a:gd name="connsiteY15" fmla="*/ 742950 h 1647825"/>
                  <a:gd name="connsiteX16" fmla="*/ 962025 w 2038350"/>
                  <a:gd name="connsiteY16" fmla="*/ 800100 h 1647825"/>
                  <a:gd name="connsiteX17" fmla="*/ 962025 w 2038350"/>
                  <a:gd name="connsiteY17" fmla="*/ 847725 h 1647825"/>
                  <a:gd name="connsiteX18" fmla="*/ 1066800 w 2038350"/>
                  <a:gd name="connsiteY18" fmla="*/ 914400 h 1647825"/>
                  <a:gd name="connsiteX19" fmla="*/ 1152525 w 2038350"/>
                  <a:gd name="connsiteY19" fmla="*/ 962025 h 1647825"/>
                  <a:gd name="connsiteX20" fmla="*/ 1219200 w 2038350"/>
                  <a:gd name="connsiteY20" fmla="*/ 990600 h 1647825"/>
                  <a:gd name="connsiteX21" fmla="*/ 1285875 w 2038350"/>
                  <a:gd name="connsiteY21" fmla="*/ 1047750 h 1647825"/>
                  <a:gd name="connsiteX22" fmla="*/ 1314450 w 2038350"/>
                  <a:gd name="connsiteY22" fmla="*/ 1162050 h 1647825"/>
                  <a:gd name="connsiteX23" fmla="*/ 1362075 w 2038350"/>
                  <a:gd name="connsiteY23" fmla="*/ 1228725 h 1647825"/>
                  <a:gd name="connsiteX24" fmla="*/ 1362075 w 2038350"/>
                  <a:gd name="connsiteY24" fmla="*/ 1285875 h 1647825"/>
                  <a:gd name="connsiteX25" fmla="*/ 1400175 w 2038350"/>
                  <a:gd name="connsiteY25" fmla="*/ 1314450 h 1647825"/>
                  <a:gd name="connsiteX26" fmla="*/ 1466850 w 2038350"/>
                  <a:gd name="connsiteY26" fmla="*/ 1323975 h 1647825"/>
                  <a:gd name="connsiteX27" fmla="*/ 1514475 w 2038350"/>
                  <a:gd name="connsiteY27" fmla="*/ 1428750 h 1647825"/>
                  <a:gd name="connsiteX28" fmla="*/ 1562100 w 2038350"/>
                  <a:gd name="connsiteY28" fmla="*/ 1533525 h 1647825"/>
                  <a:gd name="connsiteX29" fmla="*/ 1609725 w 2038350"/>
                  <a:gd name="connsiteY29" fmla="*/ 1619250 h 1647825"/>
                  <a:gd name="connsiteX30" fmla="*/ 1685925 w 2038350"/>
                  <a:gd name="connsiteY30" fmla="*/ 1647825 h 1647825"/>
                  <a:gd name="connsiteX31" fmla="*/ 1628775 w 2038350"/>
                  <a:gd name="connsiteY31" fmla="*/ 1600200 h 1647825"/>
                  <a:gd name="connsiteX32" fmla="*/ 1685925 w 2038350"/>
                  <a:gd name="connsiteY32" fmla="*/ 1562100 h 1647825"/>
                  <a:gd name="connsiteX33" fmla="*/ 1619250 w 2038350"/>
                  <a:gd name="connsiteY33" fmla="*/ 1514475 h 1647825"/>
                  <a:gd name="connsiteX34" fmla="*/ 1628775 w 2038350"/>
                  <a:gd name="connsiteY34" fmla="*/ 1476375 h 1647825"/>
                  <a:gd name="connsiteX35" fmla="*/ 1695450 w 2038350"/>
                  <a:gd name="connsiteY35" fmla="*/ 1495425 h 1647825"/>
                  <a:gd name="connsiteX36" fmla="*/ 1609725 w 2038350"/>
                  <a:gd name="connsiteY36" fmla="*/ 1362075 h 1647825"/>
                  <a:gd name="connsiteX37" fmla="*/ 1647825 w 2038350"/>
                  <a:gd name="connsiteY37" fmla="*/ 1343025 h 1647825"/>
                  <a:gd name="connsiteX38" fmla="*/ 1685925 w 2038350"/>
                  <a:gd name="connsiteY38" fmla="*/ 1343025 h 1647825"/>
                  <a:gd name="connsiteX39" fmla="*/ 1685925 w 2038350"/>
                  <a:gd name="connsiteY39" fmla="*/ 1343025 h 1647825"/>
                  <a:gd name="connsiteX40" fmla="*/ 1743075 w 2038350"/>
                  <a:gd name="connsiteY40" fmla="*/ 1457325 h 1647825"/>
                  <a:gd name="connsiteX41" fmla="*/ 1781175 w 2038350"/>
                  <a:gd name="connsiteY41" fmla="*/ 1419225 h 1647825"/>
                  <a:gd name="connsiteX42" fmla="*/ 1790700 w 2038350"/>
                  <a:gd name="connsiteY42" fmla="*/ 1476375 h 1647825"/>
                  <a:gd name="connsiteX43" fmla="*/ 1819275 w 2038350"/>
                  <a:gd name="connsiteY43" fmla="*/ 1514475 h 1647825"/>
                  <a:gd name="connsiteX44" fmla="*/ 1905000 w 2038350"/>
                  <a:gd name="connsiteY44" fmla="*/ 1476375 h 1647825"/>
                  <a:gd name="connsiteX45" fmla="*/ 1857375 w 2038350"/>
                  <a:gd name="connsiteY45" fmla="*/ 1447800 h 1647825"/>
                  <a:gd name="connsiteX46" fmla="*/ 1866900 w 2038350"/>
                  <a:gd name="connsiteY46" fmla="*/ 1400175 h 1647825"/>
                  <a:gd name="connsiteX47" fmla="*/ 1790700 w 2038350"/>
                  <a:gd name="connsiteY47" fmla="*/ 1381125 h 1647825"/>
                  <a:gd name="connsiteX48" fmla="*/ 1743075 w 2038350"/>
                  <a:gd name="connsiteY48" fmla="*/ 1333500 h 1647825"/>
                  <a:gd name="connsiteX49" fmla="*/ 1800225 w 2038350"/>
                  <a:gd name="connsiteY49" fmla="*/ 1304925 h 1647825"/>
                  <a:gd name="connsiteX50" fmla="*/ 1838325 w 2038350"/>
                  <a:gd name="connsiteY50" fmla="*/ 1304925 h 1647825"/>
                  <a:gd name="connsiteX51" fmla="*/ 1876425 w 2038350"/>
                  <a:gd name="connsiteY51" fmla="*/ 1362075 h 1647825"/>
                  <a:gd name="connsiteX52" fmla="*/ 1924050 w 2038350"/>
                  <a:gd name="connsiteY52" fmla="*/ 1362075 h 1647825"/>
                  <a:gd name="connsiteX53" fmla="*/ 1876425 w 2038350"/>
                  <a:gd name="connsiteY53" fmla="*/ 1266825 h 1647825"/>
                  <a:gd name="connsiteX54" fmla="*/ 1895475 w 2038350"/>
                  <a:gd name="connsiteY54" fmla="*/ 1219200 h 1647825"/>
                  <a:gd name="connsiteX55" fmla="*/ 1943100 w 2038350"/>
                  <a:gd name="connsiteY55" fmla="*/ 1285875 h 1647825"/>
                  <a:gd name="connsiteX56" fmla="*/ 1990725 w 2038350"/>
                  <a:gd name="connsiteY56" fmla="*/ 1295400 h 1647825"/>
                  <a:gd name="connsiteX57" fmla="*/ 2009775 w 2038350"/>
                  <a:gd name="connsiteY57" fmla="*/ 1266825 h 1647825"/>
                  <a:gd name="connsiteX58" fmla="*/ 1971675 w 2038350"/>
                  <a:gd name="connsiteY58" fmla="*/ 1257300 h 1647825"/>
                  <a:gd name="connsiteX59" fmla="*/ 1924050 w 2038350"/>
                  <a:gd name="connsiteY59" fmla="*/ 1219200 h 1647825"/>
                  <a:gd name="connsiteX60" fmla="*/ 1924050 w 2038350"/>
                  <a:gd name="connsiteY60" fmla="*/ 1219200 h 1647825"/>
                  <a:gd name="connsiteX61" fmla="*/ 2019300 w 2038350"/>
                  <a:gd name="connsiteY61" fmla="*/ 1143000 h 1647825"/>
                  <a:gd name="connsiteX62" fmla="*/ 2038350 w 2038350"/>
                  <a:gd name="connsiteY62" fmla="*/ 1152525 h 1647825"/>
                  <a:gd name="connsiteX63" fmla="*/ 2038350 w 2038350"/>
                  <a:gd name="connsiteY63" fmla="*/ 1152525 h 1647825"/>
                  <a:gd name="connsiteX0" fmla="*/ 0 w 2038350"/>
                  <a:gd name="connsiteY0" fmla="*/ 0 h 1647825"/>
                  <a:gd name="connsiteX1" fmla="*/ 95250 w 2038350"/>
                  <a:gd name="connsiteY1" fmla="*/ 28575 h 1647825"/>
                  <a:gd name="connsiteX2" fmla="*/ 152400 w 2038350"/>
                  <a:gd name="connsiteY2" fmla="*/ 66675 h 1647825"/>
                  <a:gd name="connsiteX3" fmla="*/ 238125 w 2038350"/>
                  <a:gd name="connsiteY3" fmla="*/ 57150 h 1647825"/>
                  <a:gd name="connsiteX4" fmla="*/ 323850 w 2038350"/>
                  <a:gd name="connsiteY4" fmla="*/ 152400 h 1647825"/>
                  <a:gd name="connsiteX5" fmla="*/ 381000 w 2038350"/>
                  <a:gd name="connsiteY5" fmla="*/ 257175 h 1647825"/>
                  <a:gd name="connsiteX6" fmla="*/ 419100 w 2038350"/>
                  <a:gd name="connsiteY6" fmla="*/ 323850 h 1647825"/>
                  <a:gd name="connsiteX7" fmla="*/ 485775 w 2038350"/>
                  <a:gd name="connsiteY7" fmla="*/ 381000 h 1647825"/>
                  <a:gd name="connsiteX8" fmla="*/ 485775 w 2038350"/>
                  <a:gd name="connsiteY8" fmla="*/ 428625 h 1647825"/>
                  <a:gd name="connsiteX9" fmla="*/ 523875 w 2038350"/>
                  <a:gd name="connsiteY9" fmla="*/ 457200 h 1647825"/>
                  <a:gd name="connsiteX10" fmla="*/ 628650 w 2038350"/>
                  <a:gd name="connsiteY10" fmla="*/ 495300 h 1647825"/>
                  <a:gd name="connsiteX11" fmla="*/ 723900 w 2038350"/>
                  <a:gd name="connsiteY11" fmla="*/ 571500 h 1647825"/>
                  <a:gd name="connsiteX12" fmla="*/ 742950 w 2038350"/>
                  <a:gd name="connsiteY12" fmla="*/ 619125 h 1647825"/>
                  <a:gd name="connsiteX13" fmla="*/ 781050 w 2038350"/>
                  <a:gd name="connsiteY13" fmla="*/ 638175 h 1647825"/>
                  <a:gd name="connsiteX14" fmla="*/ 876300 w 2038350"/>
                  <a:gd name="connsiteY14" fmla="*/ 666750 h 1647825"/>
                  <a:gd name="connsiteX15" fmla="*/ 942975 w 2038350"/>
                  <a:gd name="connsiteY15" fmla="*/ 742950 h 1647825"/>
                  <a:gd name="connsiteX16" fmla="*/ 962025 w 2038350"/>
                  <a:gd name="connsiteY16" fmla="*/ 800100 h 1647825"/>
                  <a:gd name="connsiteX17" fmla="*/ 962025 w 2038350"/>
                  <a:gd name="connsiteY17" fmla="*/ 847725 h 1647825"/>
                  <a:gd name="connsiteX18" fmla="*/ 1066800 w 2038350"/>
                  <a:gd name="connsiteY18" fmla="*/ 914400 h 1647825"/>
                  <a:gd name="connsiteX19" fmla="*/ 1152525 w 2038350"/>
                  <a:gd name="connsiteY19" fmla="*/ 962025 h 1647825"/>
                  <a:gd name="connsiteX20" fmla="*/ 1219200 w 2038350"/>
                  <a:gd name="connsiteY20" fmla="*/ 990600 h 1647825"/>
                  <a:gd name="connsiteX21" fmla="*/ 1285875 w 2038350"/>
                  <a:gd name="connsiteY21" fmla="*/ 1047750 h 1647825"/>
                  <a:gd name="connsiteX22" fmla="*/ 1314450 w 2038350"/>
                  <a:gd name="connsiteY22" fmla="*/ 1162050 h 1647825"/>
                  <a:gd name="connsiteX23" fmla="*/ 1362075 w 2038350"/>
                  <a:gd name="connsiteY23" fmla="*/ 1228725 h 1647825"/>
                  <a:gd name="connsiteX24" fmla="*/ 1362075 w 2038350"/>
                  <a:gd name="connsiteY24" fmla="*/ 1285875 h 1647825"/>
                  <a:gd name="connsiteX25" fmla="*/ 1400175 w 2038350"/>
                  <a:gd name="connsiteY25" fmla="*/ 1314450 h 1647825"/>
                  <a:gd name="connsiteX26" fmla="*/ 1466850 w 2038350"/>
                  <a:gd name="connsiteY26" fmla="*/ 1323975 h 1647825"/>
                  <a:gd name="connsiteX27" fmla="*/ 1514475 w 2038350"/>
                  <a:gd name="connsiteY27" fmla="*/ 1428750 h 1647825"/>
                  <a:gd name="connsiteX28" fmla="*/ 1562100 w 2038350"/>
                  <a:gd name="connsiteY28" fmla="*/ 1533525 h 1647825"/>
                  <a:gd name="connsiteX29" fmla="*/ 1609725 w 2038350"/>
                  <a:gd name="connsiteY29" fmla="*/ 1619250 h 1647825"/>
                  <a:gd name="connsiteX30" fmla="*/ 1685925 w 2038350"/>
                  <a:gd name="connsiteY30" fmla="*/ 1647825 h 1647825"/>
                  <a:gd name="connsiteX31" fmla="*/ 1628775 w 2038350"/>
                  <a:gd name="connsiteY31" fmla="*/ 1600200 h 1647825"/>
                  <a:gd name="connsiteX32" fmla="*/ 1685925 w 2038350"/>
                  <a:gd name="connsiteY32" fmla="*/ 1562100 h 1647825"/>
                  <a:gd name="connsiteX33" fmla="*/ 1619250 w 2038350"/>
                  <a:gd name="connsiteY33" fmla="*/ 1514475 h 1647825"/>
                  <a:gd name="connsiteX34" fmla="*/ 1628775 w 2038350"/>
                  <a:gd name="connsiteY34" fmla="*/ 1476375 h 1647825"/>
                  <a:gd name="connsiteX35" fmla="*/ 1695450 w 2038350"/>
                  <a:gd name="connsiteY35" fmla="*/ 1495425 h 1647825"/>
                  <a:gd name="connsiteX36" fmla="*/ 1609725 w 2038350"/>
                  <a:gd name="connsiteY36" fmla="*/ 1362075 h 1647825"/>
                  <a:gd name="connsiteX37" fmla="*/ 1647825 w 2038350"/>
                  <a:gd name="connsiteY37" fmla="*/ 1343025 h 1647825"/>
                  <a:gd name="connsiteX38" fmla="*/ 1685925 w 2038350"/>
                  <a:gd name="connsiteY38" fmla="*/ 1343025 h 1647825"/>
                  <a:gd name="connsiteX39" fmla="*/ 1685925 w 2038350"/>
                  <a:gd name="connsiteY39" fmla="*/ 1343025 h 1647825"/>
                  <a:gd name="connsiteX40" fmla="*/ 1743075 w 2038350"/>
                  <a:gd name="connsiteY40" fmla="*/ 1457325 h 1647825"/>
                  <a:gd name="connsiteX41" fmla="*/ 1781175 w 2038350"/>
                  <a:gd name="connsiteY41" fmla="*/ 1419225 h 1647825"/>
                  <a:gd name="connsiteX42" fmla="*/ 1790700 w 2038350"/>
                  <a:gd name="connsiteY42" fmla="*/ 1476375 h 1647825"/>
                  <a:gd name="connsiteX43" fmla="*/ 1819275 w 2038350"/>
                  <a:gd name="connsiteY43" fmla="*/ 1514475 h 1647825"/>
                  <a:gd name="connsiteX44" fmla="*/ 1905000 w 2038350"/>
                  <a:gd name="connsiteY44" fmla="*/ 1476375 h 1647825"/>
                  <a:gd name="connsiteX45" fmla="*/ 1857375 w 2038350"/>
                  <a:gd name="connsiteY45" fmla="*/ 1447800 h 1647825"/>
                  <a:gd name="connsiteX46" fmla="*/ 1866900 w 2038350"/>
                  <a:gd name="connsiteY46" fmla="*/ 1400175 h 1647825"/>
                  <a:gd name="connsiteX47" fmla="*/ 1790700 w 2038350"/>
                  <a:gd name="connsiteY47" fmla="*/ 1381125 h 1647825"/>
                  <a:gd name="connsiteX48" fmla="*/ 1743075 w 2038350"/>
                  <a:gd name="connsiteY48" fmla="*/ 1333500 h 1647825"/>
                  <a:gd name="connsiteX49" fmla="*/ 1800225 w 2038350"/>
                  <a:gd name="connsiteY49" fmla="*/ 1304925 h 1647825"/>
                  <a:gd name="connsiteX50" fmla="*/ 1838325 w 2038350"/>
                  <a:gd name="connsiteY50" fmla="*/ 1304925 h 1647825"/>
                  <a:gd name="connsiteX51" fmla="*/ 1876425 w 2038350"/>
                  <a:gd name="connsiteY51" fmla="*/ 1362075 h 1647825"/>
                  <a:gd name="connsiteX52" fmla="*/ 1924050 w 2038350"/>
                  <a:gd name="connsiteY52" fmla="*/ 1362075 h 1647825"/>
                  <a:gd name="connsiteX53" fmla="*/ 1876425 w 2038350"/>
                  <a:gd name="connsiteY53" fmla="*/ 1266825 h 1647825"/>
                  <a:gd name="connsiteX54" fmla="*/ 1895475 w 2038350"/>
                  <a:gd name="connsiteY54" fmla="*/ 1219200 h 1647825"/>
                  <a:gd name="connsiteX55" fmla="*/ 1943100 w 2038350"/>
                  <a:gd name="connsiteY55" fmla="*/ 1285875 h 1647825"/>
                  <a:gd name="connsiteX56" fmla="*/ 1990725 w 2038350"/>
                  <a:gd name="connsiteY56" fmla="*/ 1295400 h 1647825"/>
                  <a:gd name="connsiteX57" fmla="*/ 2009775 w 2038350"/>
                  <a:gd name="connsiteY57" fmla="*/ 1266825 h 1647825"/>
                  <a:gd name="connsiteX58" fmla="*/ 1971675 w 2038350"/>
                  <a:gd name="connsiteY58" fmla="*/ 1257300 h 1647825"/>
                  <a:gd name="connsiteX59" fmla="*/ 1924050 w 2038350"/>
                  <a:gd name="connsiteY59" fmla="*/ 1219200 h 1647825"/>
                  <a:gd name="connsiteX60" fmla="*/ 1924050 w 2038350"/>
                  <a:gd name="connsiteY60" fmla="*/ 1219200 h 1647825"/>
                  <a:gd name="connsiteX61" fmla="*/ 2019300 w 2038350"/>
                  <a:gd name="connsiteY61" fmla="*/ 1143000 h 1647825"/>
                  <a:gd name="connsiteX62" fmla="*/ 2038350 w 2038350"/>
                  <a:gd name="connsiteY62" fmla="*/ 1152525 h 1647825"/>
                  <a:gd name="connsiteX63" fmla="*/ 2038350 w 2038350"/>
                  <a:gd name="connsiteY63" fmla="*/ 1152525 h 1647825"/>
                  <a:gd name="connsiteX64" fmla="*/ 0 w 2038350"/>
                  <a:gd name="connsiteY64" fmla="*/ 0 h 1647825"/>
                  <a:gd name="connsiteX0" fmla="*/ 0 w 2038350"/>
                  <a:gd name="connsiteY0" fmla="*/ 0 h 1647825"/>
                  <a:gd name="connsiteX1" fmla="*/ 95250 w 2038350"/>
                  <a:gd name="connsiteY1" fmla="*/ 28575 h 1647825"/>
                  <a:gd name="connsiteX2" fmla="*/ 152400 w 2038350"/>
                  <a:gd name="connsiteY2" fmla="*/ 66675 h 1647825"/>
                  <a:gd name="connsiteX3" fmla="*/ 238125 w 2038350"/>
                  <a:gd name="connsiteY3" fmla="*/ 57150 h 1647825"/>
                  <a:gd name="connsiteX4" fmla="*/ 323850 w 2038350"/>
                  <a:gd name="connsiteY4" fmla="*/ 152400 h 1647825"/>
                  <a:gd name="connsiteX5" fmla="*/ 381000 w 2038350"/>
                  <a:gd name="connsiteY5" fmla="*/ 257175 h 1647825"/>
                  <a:gd name="connsiteX6" fmla="*/ 419100 w 2038350"/>
                  <a:gd name="connsiteY6" fmla="*/ 323850 h 1647825"/>
                  <a:gd name="connsiteX7" fmla="*/ 485775 w 2038350"/>
                  <a:gd name="connsiteY7" fmla="*/ 381000 h 1647825"/>
                  <a:gd name="connsiteX8" fmla="*/ 485775 w 2038350"/>
                  <a:gd name="connsiteY8" fmla="*/ 428625 h 1647825"/>
                  <a:gd name="connsiteX9" fmla="*/ 523875 w 2038350"/>
                  <a:gd name="connsiteY9" fmla="*/ 457200 h 1647825"/>
                  <a:gd name="connsiteX10" fmla="*/ 628650 w 2038350"/>
                  <a:gd name="connsiteY10" fmla="*/ 495300 h 1647825"/>
                  <a:gd name="connsiteX11" fmla="*/ 723900 w 2038350"/>
                  <a:gd name="connsiteY11" fmla="*/ 571500 h 1647825"/>
                  <a:gd name="connsiteX12" fmla="*/ 742950 w 2038350"/>
                  <a:gd name="connsiteY12" fmla="*/ 619125 h 1647825"/>
                  <a:gd name="connsiteX13" fmla="*/ 781050 w 2038350"/>
                  <a:gd name="connsiteY13" fmla="*/ 638175 h 1647825"/>
                  <a:gd name="connsiteX14" fmla="*/ 876300 w 2038350"/>
                  <a:gd name="connsiteY14" fmla="*/ 666750 h 1647825"/>
                  <a:gd name="connsiteX15" fmla="*/ 942975 w 2038350"/>
                  <a:gd name="connsiteY15" fmla="*/ 742950 h 1647825"/>
                  <a:gd name="connsiteX16" fmla="*/ 962025 w 2038350"/>
                  <a:gd name="connsiteY16" fmla="*/ 800100 h 1647825"/>
                  <a:gd name="connsiteX17" fmla="*/ 962025 w 2038350"/>
                  <a:gd name="connsiteY17" fmla="*/ 847725 h 1647825"/>
                  <a:gd name="connsiteX18" fmla="*/ 1066800 w 2038350"/>
                  <a:gd name="connsiteY18" fmla="*/ 914400 h 1647825"/>
                  <a:gd name="connsiteX19" fmla="*/ 1152525 w 2038350"/>
                  <a:gd name="connsiteY19" fmla="*/ 962025 h 1647825"/>
                  <a:gd name="connsiteX20" fmla="*/ 1219200 w 2038350"/>
                  <a:gd name="connsiteY20" fmla="*/ 990600 h 1647825"/>
                  <a:gd name="connsiteX21" fmla="*/ 1285875 w 2038350"/>
                  <a:gd name="connsiteY21" fmla="*/ 1047750 h 1647825"/>
                  <a:gd name="connsiteX22" fmla="*/ 1314450 w 2038350"/>
                  <a:gd name="connsiteY22" fmla="*/ 1162050 h 1647825"/>
                  <a:gd name="connsiteX23" fmla="*/ 1362075 w 2038350"/>
                  <a:gd name="connsiteY23" fmla="*/ 1228725 h 1647825"/>
                  <a:gd name="connsiteX24" fmla="*/ 1362075 w 2038350"/>
                  <a:gd name="connsiteY24" fmla="*/ 1285875 h 1647825"/>
                  <a:gd name="connsiteX25" fmla="*/ 1400175 w 2038350"/>
                  <a:gd name="connsiteY25" fmla="*/ 1314450 h 1647825"/>
                  <a:gd name="connsiteX26" fmla="*/ 1466850 w 2038350"/>
                  <a:gd name="connsiteY26" fmla="*/ 1323975 h 1647825"/>
                  <a:gd name="connsiteX27" fmla="*/ 1514475 w 2038350"/>
                  <a:gd name="connsiteY27" fmla="*/ 1428750 h 1647825"/>
                  <a:gd name="connsiteX28" fmla="*/ 1562100 w 2038350"/>
                  <a:gd name="connsiteY28" fmla="*/ 1533525 h 1647825"/>
                  <a:gd name="connsiteX29" fmla="*/ 1609725 w 2038350"/>
                  <a:gd name="connsiteY29" fmla="*/ 1619250 h 1647825"/>
                  <a:gd name="connsiteX30" fmla="*/ 1685925 w 2038350"/>
                  <a:gd name="connsiteY30" fmla="*/ 1647825 h 1647825"/>
                  <a:gd name="connsiteX31" fmla="*/ 1628775 w 2038350"/>
                  <a:gd name="connsiteY31" fmla="*/ 1600200 h 1647825"/>
                  <a:gd name="connsiteX32" fmla="*/ 1685925 w 2038350"/>
                  <a:gd name="connsiteY32" fmla="*/ 1562100 h 1647825"/>
                  <a:gd name="connsiteX33" fmla="*/ 1619250 w 2038350"/>
                  <a:gd name="connsiteY33" fmla="*/ 1514475 h 1647825"/>
                  <a:gd name="connsiteX34" fmla="*/ 1628775 w 2038350"/>
                  <a:gd name="connsiteY34" fmla="*/ 1476375 h 1647825"/>
                  <a:gd name="connsiteX35" fmla="*/ 1695450 w 2038350"/>
                  <a:gd name="connsiteY35" fmla="*/ 1495425 h 1647825"/>
                  <a:gd name="connsiteX36" fmla="*/ 1609725 w 2038350"/>
                  <a:gd name="connsiteY36" fmla="*/ 1362075 h 1647825"/>
                  <a:gd name="connsiteX37" fmla="*/ 1647825 w 2038350"/>
                  <a:gd name="connsiteY37" fmla="*/ 1343025 h 1647825"/>
                  <a:gd name="connsiteX38" fmla="*/ 1685925 w 2038350"/>
                  <a:gd name="connsiteY38" fmla="*/ 1343025 h 1647825"/>
                  <a:gd name="connsiteX39" fmla="*/ 1685925 w 2038350"/>
                  <a:gd name="connsiteY39" fmla="*/ 1343025 h 1647825"/>
                  <a:gd name="connsiteX40" fmla="*/ 1743075 w 2038350"/>
                  <a:gd name="connsiteY40" fmla="*/ 1457325 h 1647825"/>
                  <a:gd name="connsiteX41" fmla="*/ 1781175 w 2038350"/>
                  <a:gd name="connsiteY41" fmla="*/ 1419225 h 1647825"/>
                  <a:gd name="connsiteX42" fmla="*/ 1790700 w 2038350"/>
                  <a:gd name="connsiteY42" fmla="*/ 1476375 h 1647825"/>
                  <a:gd name="connsiteX43" fmla="*/ 1819275 w 2038350"/>
                  <a:gd name="connsiteY43" fmla="*/ 1514475 h 1647825"/>
                  <a:gd name="connsiteX44" fmla="*/ 1905000 w 2038350"/>
                  <a:gd name="connsiteY44" fmla="*/ 1476375 h 1647825"/>
                  <a:gd name="connsiteX45" fmla="*/ 1857375 w 2038350"/>
                  <a:gd name="connsiteY45" fmla="*/ 1447800 h 1647825"/>
                  <a:gd name="connsiteX46" fmla="*/ 1866900 w 2038350"/>
                  <a:gd name="connsiteY46" fmla="*/ 1400175 h 1647825"/>
                  <a:gd name="connsiteX47" fmla="*/ 1790700 w 2038350"/>
                  <a:gd name="connsiteY47" fmla="*/ 1381125 h 1647825"/>
                  <a:gd name="connsiteX48" fmla="*/ 1743075 w 2038350"/>
                  <a:gd name="connsiteY48" fmla="*/ 1333500 h 1647825"/>
                  <a:gd name="connsiteX49" fmla="*/ 1800225 w 2038350"/>
                  <a:gd name="connsiteY49" fmla="*/ 1304925 h 1647825"/>
                  <a:gd name="connsiteX50" fmla="*/ 1838325 w 2038350"/>
                  <a:gd name="connsiteY50" fmla="*/ 1304925 h 1647825"/>
                  <a:gd name="connsiteX51" fmla="*/ 1876425 w 2038350"/>
                  <a:gd name="connsiteY51" fmla="*/ 1362075 h 1647825"/>
                  <a:gd name="connsiteX52" fmla="*/ 1924050 w 2038350"/>
                  <a:gd name="connsiteY52" fmla="*/ 1362075 h 1647825"/>
                  <a:gd name="connsiteX53" fmla="*/ 1876425 w 2038350"/>
                  <a:gd name="connsiteY53" fmla="*/ 1266825 h 1647825"/>
                  <a:gd name="connsiteX54" fmla="*/ 1895475 w 2038350"/>
                  <a:gd name="connsiteY54" fmla="*/ 1219200 h 1647825"/>
                  <a:gd name="connsiteX55" fmla="*/ 1943100 w 2038350"/>
                  <a:gd name="connsiteY55" fmla="*/ 1285875 h 1647825"/>
                  <a:gd name="connsiteX56" fmla="*/ 1990725 w 2038350"/>
                  <a:gd name="connsiteY56" fmla="*/ 1295400 h 1647825"/>
                  <a:gd name="connsiteX57" fmla="*/ 2009775 w 2038350"/>
                  <a:gd name="connsiteY57" fmla="*/ 1266825 h 1647825"/>
                  <a:gd name="connsiteX58" fmla="*/ 1971675 w 2038350"/>
                  <a:gd name="connsiteY58" fmla="*/ 1257300 h 1647825"/>
                  <a:gd name="connsiteX59" fmla="*/ 1924050 w 2038350"/>
                  <a:gd name="connsiteY59" fmla="*/ 1219200 h 1647825"/>
                  <a:gd name="connsiteX60" fmla="*/ 1924050 w 2038350"/>
                  <a:gd name="connsiteY60" fmla="*/ 1219200 h 1647825"/>
                  <a:gd name="connsiteX61" fmla="*/ 2019300 w 2038350"/>
                  <a:gd name="connsiteY61" fmla="*/ 1143000 h 1647825"/>
                  <a:gd name="connsiteX62" fmla="*/ 2038350 w 2038350"/>
                  <a:gd name="connsiteY62" fmla="*/ 1152525 h 1647825"/>
                  <a:gd name="connsiteX63" fmla="*/ 2038350 w 2038350"/>
                  <a:gd name="connsiteY63" fmla="*/ 1152525 h 1647825"/>
                  <a:gd name="connsiteX64" fmla="*/ 0 w 2038350"/>
                  <a:gd name="connsiteY64" fmla="*/ 0 h 1647825"/>
                  <a:gd name="connsiteX0" fmla="*/ 0 w 2132260"/>
                  <a:gd name="connsiteY0" fmla="*/ 295275 h 1943100"/>
                  <a:gd name="connsiteX1" fmla="*/ 95250 w 2132260"/>
                  <a:gd name="connsiteY1" fmla="*/ 323850 h 1943100"/>
                  <a:gd name="connsiteX2" fmla="*/ 152400 w 2132260"/>
                  <a:gd name="connsiteY2" fmla="*/ 361950 h 1943100"/>
                  <a:gd name="connsiteX3" fmla="*/ 238125 w 2132260"/>
                  <a:gd name="connsiteY3" fmla="*/ 352425 h 1943100"/>
                  <a:gd name="connsiteX4" fmla="*/ 323850 w 2132260"/>
                  <a:gd name="connsiteY4" fmla="*/ 447675 h 1943100"/>
                  <a:gd name="connsiteX5" fmla="*/ 381000 w 2132260"/>
                  <a:gd name="connsiteY5" fmla="*/ 552450 h 1943100"/>
                  <a:gd name="connsiteX6" fmla="*/ 419100 w 2132260"/>
                  <a:gd name="connsiteY6" fmla="*/ 619125 h 1943100"/>
                  <a:gd name="connsiteX7" fmla="*/ 485775 w 2132260"/>
                  <a:gd name="connsiteY7" fmla="*/ 676275 h 1943100"/>
                  <a:gd name="connsiteX8" fmla="*/ 485775 w 2132260"/>
                  <a:gd name="connsiteY8" fmla="*/ 723900 h 1943100"/>
                  <a:gd name="connsiteX9" fmla="*/ 523875 w 2132260"/>
                  <a:gd name="connsiteY9" fmla="*/ 752475 h 1943100"/>
                  <a:gd name="connsiteX10" fmla="*/ 628650 w 2132260"/>
                  <a:gd name="connsiteY10" fmla="*/ 790575 h 1943100"/>
                  <a:gd name="connsiteX11" fmla="*/ 723900 w 2132260"/>
                  <a:gd name="connsiteY11" fmla="*/ 866775 h 1943100"/>
                  <a:gd name="connsiteX12" fmla="*/ 742950 w 2132260"/>
                  <a:gd name="connsiteY12" fmla="*/ 914400 h 1943100"/>
                  <a:gd name="connsiteX13" fmla="*/ 781050 w 2132260"/>
                  <a:gd name="connsiteY13" fmla="*/ 933450 h 1943100"/>
                  <a:gd name="connsiteX14" fmla="*/ 876300 w 2132260"/>
                  <a:gd name="connsiteY14" fmla="*/ 962025 h 1943100"/>
                  <a:gd name="connsiteX15" fmla="*/ 942975 w 2132260"/>
                  <a:gd name="connsiteY15" fmla="*/ 1038225 h 1943100"/>
                  <a:gd name="connsiteX16" fmla="*/ 962025 w 2132260"/>
                  <a:gd name="connsiteY16" fmla="*/ 1095375 h 1943100"/>
                  <a:gd name="connsiteX17" fmla="*/ 962025 w 2132260"/>
                  <a:gd name="connsiteY17" fmla="*/ 1143000 h 1943100"/>
                  <a:gd name="connsiteX18" fmla="*/ 1066800 w 2132260"/>
                  <a:gd name="connsiteY18" fmla="*/ 1209675 h 1943100"/>
                  <a:gd name="connsiteX19" fmla="*/ 1152525 w 2132260"/>
                  <a:gd name="connsiteY19" fmla="*/ 1257300 h 1943100"/>
                  <a:gd name="connsiteX20" fmla="*/ 1219200 w 2132260"/>
                  <a:gd name="connsiteY20" fmla="*/ 1285875 h 1943100"/>
                  <a:gd name="connsiteX21" fmla="*/ 1285875 w 2132260"/>
                  <a:gd name="connsiteY21" fmla="*/ 1343025 h 1943100"/>
                  <a:gd name="connsiteX22" fmla="*/ 1314450 w 2132260"/>
                  <a:gd name="connsiteY22" fmla="*/ 1457325 h 1943100"/>
                  <a:gd name="connsiteX23" fmla="*/ 1362075 w 2132260"/>
                  <a:gd name="connsiteY23" fmla="*/ 1524000 h 1943100"/>
                  <a:gd name="connsiteX24" fmla="*/ 1362075 w 2132260"/>
                  <a:gd name="connsiteY24" fmla="*/ 1581150 h 1943100"/>
                  <a:gd name="connsiteX25" fmla="*/ 1400175 w 2132260"/>
                  <a:gd name="connsiteY25" fmla="*/ 1609725 h 1943100"/>
                  <a:gd name="connsiteX26" fmla="*/ 1466850 w 2132260"/>
                  <a:gd name="connsiteY26" fmla="*/ 1619250 h 1943100"/>
                  <a:gd name="connsiteX27" fmla="*/ 1514475 w 2132260"/>
                  <a:gd name="connsiteY27" fmla="*/ 1724025 h 1943100"/>
                  <a:gd name="connsiteX28" fmla="*/ 1562100 w 2132260"/>
                  <a:gd name="connsiteY28" fmla="*/ 1828800 h 1943100"/>
                  <a:gd name="connsiteX29" fmla="*/ 1609725 w 2132260"/>
                  <a:gd name="connsiteY29" fmla="*/ 1914525 h 1943100"/>
                  <a:gd name="connsiteX30" fmla="*/ 1685925 w 2132260"/>
                  <a:gd name="connsiteY30" fmla="*/ 1943100 h 1943100"/>
                  <a:gd name="connsiteX31" fmla="*/ 1628775 w 2132260"/>
                  <a:gd name="connsiteY31" fmla="*/ 1895475 h 1943100"/>
                  <a:gd name="connsiteX32" fmla="*/ 1685925 w 2132260"/>
                  <a:gd name="connsiteY32" fmla="*/ 1857375 h 1943100"/>
                  <a:gd name="connsiteX33" fmla="*/ 1619250 w 2132260"/>
                  <a:gd name="connsiteY33" fmla="*/ 1809750 h 1943100"/>
                  <a:gd name="connsiteX34" fmla="*/ 1628775 w 2132260"/>
                  <a:gd name="connsiteY34" fmla="*/ 1771650 h 1943100"/>
                  <a:gd name="connsiteX35" fmla="*/ 1695450 w 2132260"/>
                  <a:gd name="connsiteY35" fmla="*/ 1790700 h 1943100"/>
                  <a:gd name="connsiteX36" fmla="*/ 1609725 w 2132260"/>
                  <a:gd name="connsiteY36" fmla="*/ 1657350 h 1943100"/>
                  <a:gd name="connsiteX37" fmla="*/ 1647825 w 2132260"/>
                  <a:gd name="connsiteY37" fmla="*/ 1638300 h 1943100"/>
                  <a:gd name="connsiteX38" fmla="*/ 1685925 w 2132260"/>
                  <a:gd name="connsiteY38" fmla="*/ 1638300 h 1943100"/>
                  <a:gd name="connsiteX39" fmla="*/ 1685925 w 2132260"/>
                  <a:gd name="connsiteY39" fmla="*/ 1638300 h 1943100"/>
                  <a:gd name="connsiteX40" fmla="*/ 1743075 w 2132260"/>
                  <a:gd name="connsiteY40" fmla="*/ 1752600 h 1943100"/>
                  <a:gd name="connsiteX41" fmla="*/ 1781175 w 2132260"/>
                  <a:gd name="connsiteY41" fmla="*/ 1714500 h 1943100"/>
                  <a:gd name="connsiteX42" fmla="*/ 1790700 w 2132260"/>
                  <a:gd name="connsiteY42" fmla="*/ 1771650 h 1943100"/>
                  <a:gd name="connsiteX43" fmla="*/ 1819275 w 2132260"/>
                  <a:gd name="connsiteY43" fmla="*/ 1809750 h 1943100"/>
                  <a:gd name="connsiteX44" fmla="*/ 1905000 w 2132260"/>
                  <a:gd name="connsiteY44" fmla="*/ 1771650 h 1943100"/>
                  <a:gd name="connsiteX45" fmla="*/ 1857375 w 2132260"/>
                  <a:gd name="connsiteY45" fmla="*/ 1743075 h 1943100"/>
                  <a:gd name="connsiteX46" fmla="*/ 1866900 w 2132260"/>
                  <a:gd name="connsiteY46" fmla="*/ 1695450 h 1943100"/>
                  <a:gd name="connsiteX47" fmla="*/ 1790700 w 2132260"/>
                  <a:gd name="connsiteY47" fmla="*/ 1676400 h 1943100"/>
                  <a:gd name="connsiteX48" fmla="*/ 1743075 w 2132260"/>
                  <a:gd name="connsiteY48" fmla="*/ 1628775 h 1943100"/>
                  <a:gd name="connsiteX49" fmla="*/ 1800225 w 2132260"/>
                  <a:gd name="connsiteY49" fmla="*/ 1600200 h 1943100"/>
                  <a:gd name="connsiteX50" fmla="*/ 1838325 w 2132260"/>
                  <a:gd name="connsiteY50" fmla="*/ 1600200 h 1943100"/>
                  <a:gd name="connsiteX51" fmla="*/ 1876425 w 2132260"/>
                  <a:gd name="connsiteY51" fmla="*/ 1657350 h 1943100"/>
                  <a:gd name="connsiteX52" fmla="*/ 1924050 w 2132260"/>
                  <a:gd name="connsiteY52" fmla="*/ 1657350 h 1943100"/>
                  <a:gd name="connsiteX53" fmla="*/ 1876425 w 2132260"/>
                  <a:gd name="connsiteY53" fmla="*/ 1562100 h 1943100"/>
                  <a:gd name="connsiteX54" fmla="*/ 1895475 w 2132260"/>
                  <a:gd name="connsiteY54" fmla="*/ 1514475 h 1943100"/>
                  <a:gd name="connsiteX55" fmla="*/ 1943100 w 2132260"/>
                  <a:gd name="connsiteY55" fmla="*/ 1581150 h 1943100"/>
                  <a:gd name="connsiteX56" fmla="*/ 1990725 w 2132260"/>
                  <a:gd name="connsiteY56" fmla="*/ 1590675 h 1943100"/>
                  <a:gd name="connsiteX57" fmla="*/ 2009775 w 2132260"/>
                  <a:gd name="connsiteY57" fmla="*/ 1562100 h 1943100"/>
                  <a:gd name="connsiteX58" fmla="*/ 1971675 w 2132260"/>
                  <a:gd name="connsiteY58" fmla="*/ 1552575 h 1943100"/>
                  <a:gd name="connsiteX59" fmla="*/ 1924050 w 2132260"/>
                  <a:gd name="connsiteY59" fmla="*/ 1514475 h 1943100"/>
                  <a:gd name="connsiteX60" fmla="*/ 1924050 w 2132260"/>
                  <a:gd name="connsiteY60" fmla="*/ 1514475 h 1943100"/>
                  <a:gd name="connsiteX61" fmla="*/ 2019300 w 2132260"/>
                  <a:gd name="connsiteY61" fmla="*/ 1438275 h 1943100"/>
                  <a:gd name="connsiteX62" fmla="*/ 2038350 w 2132260"/>
                  <a:gd name="connsiteY62" fmla="*/ 1447800 h 1943100"/>
                  <a:gd name="connsiteX63" fmla="*/ 2038350 w 2132260"/>
                  <a:gd name="connsiteY63" fmla="*/ 1447800 h 1943100"/>
                  <a:gd name="connsiteX64" fmla="*/ 2057400 w 2132260"/>
                  <a:gd name="connsiteY64" fmla="*/ 0 h 1943100"/>
                  <a:gd name="connsiteX65" fmla="*/ 0 w 2132260"/>
                  <a:gd name="connsiteY65" fmla="*/ 295275 h 1943100"/>
                  <a:gd name="connsiteX0" fmla="*/ 0 w 2705124"/>
                  <a:gd name="connsiteY0" fmla="*/ 295275 h 1943100"/>
                  <a:gd name="connsiteX1" fmla="*/ 95250 w 2705124"/>
                  <a:gd name="connsiteY1" fmla="*/ 323850 h 1943100"/>
                  <a:gd name="connsiteX2" fmla="*/ 152400 w 2705124"/>
                  <a:gd name="connsiteY2" fmla="*/ 361950 h 1943100"/>
                  <a:gd name="connsiteX3" fmla="*/ 238125 w 2705124"/>
                  <a:gd name="connsiteY3" fmla="*/ 352425 h 1943100"/>
                  <a:gd name="connsiteX4" fmla="*/ 323850 w 2705124"/>
                  <a:gd name="connsiteY4" fmla="*/ 447675 h 1943100"/>
                  <a:gd name="connsiteX5" fmla="*/ 381000 w 2705124"/>
                  <a:gd name="connsiteY5" fmla="*/ 552450 h 1943100"/>
                  <a:gd name="connsiteX6" fmla="*/ 419100 w 2705124"/>
                  <a:gd name="connsiteY6" fmla="*/ 619125 h 1943100"/>
                  <a:gd name="connsiteX7" fmla="*/ 485775 w 2705124"/>
                  <a:gd name="connsiteY7" fmla="*/ 676275 h 1943100"/>
                  <a:gd name="connsiteX8" fmla="*/ 485775 w 2705124"/>
                  <a:gd name="connsiteY8" fmla="*/ 723900 h 1943100"/>
                  <a:gd name="connsiteX9" fmla="*/ 523875 w 2705124"/>
                  <a:gd name="connsiteY9" fmla="*/ 752475 h 1943100"/>
                  <a:gd name="connsiteX10" fmla="*/ 628650 w 2705124"/>
                  <a:gd name="connsiteY10" fmla="*/ 790575 h 1943100"/>
                  <a:gd name="connsiteX11" fmla="*/ 723900 w 2705124"/>
                  <a:gd name="connsiteY11" fmla="*/ 866775 h 1943100"/>
                  <a:gd name="connsiteX12" fmla="*/ 742950 w 2705124"/>
                  <a:gd name="connsiteY12" fmla="*/ 914400 h 1943100"/>
                  <a:gd name="connsiteX13" fmla="*/ 781050 w 2705124"/>
                  <a:gd name="connsiteY13" fmla="*/ 933450 h 1943100"/>
                  <a:gd name="connsiteX14" fmla="*/ 876300 w 2705124"/>
                  <a:gd name="connsiteY14" fmla="*/ 962025 h 1943100"/>
                  <a:gd name="connsiteX15" fmla="*/ 942975 w 2705124"/>
                  <a:gd name="connsiteY15" fmla="*/ 1038225 h 1943100"/>
                  <a:gd name="connsiteX16" fmla="*/ 962025 w 2705124"/>
                  <a:gd name="connsiteY16" fmla="*/ 1095375 h 1943100"/>
                  <a:gd name="connsiteX17" fmla="*/ 962025 w 2705124"/>
                  <a:gd name="connsiteY17" fmla="*/ 1143000 h 1943100"/>
                  <a:gd name="connsiteX18" fmla="*/ 1066800 w 2705124"/>
                  <a:gd name="connsiteY18" fmla="*/ 1209675 h 1943100"/>
                  <a:gd name="connsiteX19" fmla="*/ 1152525 w 2705124"/>
                  <a:gd name="connsiteY19" fmla="*/ 1257300 h 1943100"/>
                  <a:gd name="connsiteX20" fmla="*/ 1219200 w 2705124"/>
                  <a:gd name="connsiteY20" fmla="*/ 1285875 h 1943100"/>
                  <a:gd name="connsiteX21" fmla="*/ 1285875 w 2705124"/>
                  <a:gd name="connsiteY21" fmla="*/ 1343025 h 1943100"/>
                  <a:gd name="connsiteX22" fmla="*/ 1314450 w 2705124"/>
                  <a:gd name="connsiteY22" fmla="*/ 1457325 h 1943100"/>
                  <a:gd name="connsiteX23" fmla="*/ 1362075 w 2705124"/>
                  <a:gd name="connsiteY23" fmla="*/ 1524000 h 1943100"/>
                  <a:gd name="connsiteX24" fmla="*/ 1362075 w 2705124"/>
                  <a:gd name="connsiteY24" fmla="*/ 1581150 h 1943100"/>
                  <a:gd name="connsiteX25" fmla="*/ 1400175 w 2705124"/>
                  <a:gd name="connsiteY25" fmla="*/ 1609725 h 1943100"/>
                  <a:gd name="connsiteX26" fmla="*/ 1466850 w 2705124"/>
                  <a:gd name="connsiteY26" fmla="*/ 1619250 h 1943100"/>
                  <a:gd name="connsiteX27" fmla="*/ 1514475 w 2705124"/>
                  <a:gd name="connsiteY27" fmla="*/ 1724025 h 1943100"/>
                  <a:gd name="connsiteX28" fmla="*/ 1562100 w 2705124"/>
                  <a:gd name="connsiteY28" fmla="*/ 1828800 h 1943100"/>
                  <a:gd name="connsiteX29" fmla="*/ 1609725 w 2705124"/>
                  <a:gd name="connsiteY29" fmla="*/ 1914525 h 1943100"/>
                  <a:gd name="connsiteX30" fmla="*/ 1685925 w 2705124"/>
                  <a:gd name="connsiteY30" fmla="*/ 1943100 h 1943100"/>
                  <a:gd name="connsiteX31" fmla="*/ 1628775 w 2705124"/>
                  <a:gd name="connsiteY31" fmla="*/ 1895475 h 1943100"/>
                  <a:gd name="connsiteX32" fmla="*/ 1685925 w 2705124"/>
                  <a:gd name="connsiteY32" fmla="*/ 1857375 h 1943100"/>
                  <a:gd name="connsiteX33" fmla="*/ 1619250 w 2705124"/>
                  <a:gd name="connsiteY33" fmla="*/ 1809750 h 1943100"/>
                  <a:gd name="connsiteX34" fmla="*/ 1628775 w 2705124"/>
                  <a:gd name="connsiteY34" fmla="*/ 1771650 h 1943100"/>
                  <a:gd name="connsiteX35" fmla="*/ 1695450 w 2705124"/>
                  <a:gd name="connsiteY35" fmla="*/ 1790700 h 1943100"/>
                  <a:gd name="connsiteX36" fmla="*/ 1609725 w 2705124"/>
                  <a:gd name="connsiteY36" fmla="*/ 1657350 h 1943100"/>
                  <a:gd name="connsiteX37" fmla="*/ 1647825 w 2705124"/>
                  <a:gd name="connsiteY37" fmla="*/ 1638300 h 1943100"/>
                  <a:gd name="connsiteX38" fmla="*/ 1685925 w 2705124"/>
                  <a:gd name="connsiteY38" fmla="*/ 1638300 h 1943100"/>
                  <a:gd name="connsiteX39" fmla="*/ 1685925 w 2705124"/>
                  <a:gd name="connsiteY39" fmla="*/ 1638300 h 1943100"/>
                  <a:gd name="connsiteX40" fmla="*/ 1743075 w 2705124"/>
                  <a:gd name="connsiteY40" fmla="*/ 1752600 h 1943100"/>
                  <a:gd name="connsiteX41" fmla="*/ 1781175 w 2705124"/>
                  <a:gd name="connsiteY41" fmla="*/ 1714500 h 1943100"/>
                  <a:gd name="connsiteX42" fmla="*/ 1790700 w 2705124"/>
                  <a:gd name="connsiteY42" fmla="*/ 1771650 h 1943100"/>
                  <a:gd name="connsiteX43" fmla="*/ 1819275 w 2705124"/>
                  <a:gd name="connsiteY43" fmla="*/ 1809750 h 1943100"/>
                  <a:gd name="connsiteX44" fmla="*/ 1905000 w 2705124"/>
                  <a:gd name="connsiteY44" fmla="*/ 1771650 h 1943100"/>
                  <a:gd name="connsiteX45" fmla="*/ 1857375 w 2705124"/>
                  <a:gd name="connsiteY45" fmla="*/ 1743075 h 1943100"/>
                  <a:gd name="connsiteX46" fmla="*/ 1866900 w 2705124"/>
                  <a:gd name="connsiteY46" fmla="*/ 1695450 h 1943100"/>
                  <a:gd name="connsiteX47" fmla="*/ 1790700 w 2705124"/>
                  <a:gd name="connsiteY47" fmla="*/ 1676400 h 1943100"/>
                  <a:gd name="connsiteX48" fmla="*/ 1743075 w 2705124"/>
                  <a:gd name="connsiteY48" fmla="*/ 1628775 h 1943100"/>
                  <a:gd name="connsiteX49" fmla="*/ 1800225 w 2705124"/>
                  <a:gd name="connsiteY49" fmla="*/ 1600200 h 1943100"/>
                  <a:gd name="connsiteX50" fmla="*/ 1838325 w 2705124"/>
                  <a:gd name="connsiteY50" fmla="*/ 1600200 h 1943100"/>
                  <a:gd name="connsiteX51" fmla="*/ 1876425 w 2705124"/>
                  <a:gd name="connsiteY51" fmla="*/ 1657350 h 1943100"/>
                  <a:gd name="connsiteX52" fmla="*/ 1924050 w 2705124"/>
                  <a:gd name="connsiteY52" fmla="*/ 1657350 h 1943100"/>
                  <a:gd name="connsiteX53" fmla="*/ 1876425 w 2705124"/>
                  <a:gd name="connsiteY53" fmla="*/ 1562100 h 1943100"/>
                  <a:gd name="connsiteX54" fmla="*/ 1895475 w 2705124"/>
                  <a:gd name="connsiteY54" fmla="*/ 1514475 h 1943100"/>
                  <a:gd name="connsiteX55" fmla="*/ 1943100 w 2705124"/>
                  <a:gd name="connsiteY55" fmla="*/ 1581150 h 1943100"/>
                  <a:gd name="connsiteX56" fmla="*/ 1990725 w 2705124"/>
                  <a:gd name="connsiteY56" fmla="*/ 1590675 h 1943100"/>
                  <a:gd name="connsiteX57" fmla="*/ 2009775 w 2705124"/>
                  <a:gd name="connsiteY57" fmla="*/ 1562100 h 1943100"/>
                  <a:gd name="connsiteX58" fmla="*/ 1971675 w 2705124"/>
                  <a:gd name="connsiteY58" fmla="*/ 1552575 h 1943100"/>
                  <a:gd name="connsiteX59" fmla="*/ 1924050 w 2705124"/>
                  <a:gd name="connsiteY59" fmla="*/ 1514475 h 1943100"/>
                  <a:gd name="connsiteX60" fmla="*/ 1924050 w 2705124"/>
                  <a:gd name="connsiteY60" fmla="*/ 1514475 h 1943100"/>
                  <a:gd name="connsiteX61" fmla="*/ 2019300 w 2705124"/>
                  <a:gd name="connsiteY61" fmla="*/ 1438275 h 1943100"/>
                  <a:gd name="connsiteX62" fmla="*/ 2038350 w 2705124"/>
                  <a:gd name="connsiteY62" fmla="*/ 1447800 h 1943100"/>
                  <a:gd name="connsiteX63" fmla="*/ 2038350 w 2705124"/>
                  <a:gd name="connsiteY63" fmla="*/ 1447800 h 1943100"/>
                  <a:gd name="connsiteX64" fmla="*/ 2705100 w 2705124"/>
                  <a:gd name="connsiteY64" fmla="*/ 762000 h 1943100"/>
                  <a:gd name="connsiteX65" fmla="*/ 2057400 w 2705124"/>
                  <a:gd name="connsiteY65" fmla="*/ 0 h 1943100"/>
                  <a:gd name="connsiteX66" fmla="*/ 0 w 2705124"/>
                  <a:gd name="connsiteY66" fmla="*/ 295275 h 1943100"/>
                  <a:gd name="connsiteX0" fmla="*/ 0 w 2705100"/>
                  <a:gd name="connsiteY0" fmla="*/ 295275 h 1943100"/>
                  <a:gd name="connsiteX1" fmla="*/ 95250 w 2705100"/>
                  <a:gd name="connsiteY1" fmla="*/ 323850 h 1943100"/>
                  <a:gd name="connsiteX2" fmla="*/ 152400 w 2705100"/>
                  <a:gd name="connsiteY2" fmla="*/ 361950 h 1943100"/>
                  <a:gd name="connsiteX3" fmla="*/ 238125 w 2705100"/>
                  <a:gd name="connsiteY3" fmla="*/ 352425 h 1943100"/>
                  <a:gd name="connsiteX4" fmla="*/ 323850 w 2705100"/>
                  <a:gd name="connsiteY4" fmla="*/ 447675 h 1943100"/>
                  <a:gd name="connsiteX5" fmla="*/ 381000 w 2705100"/>
                  <a:gd name="connsiteY5" fmla="*/ 552450 h 1943100"/>
                  <a:gd name="connsiteX6" fmla="*/ 419100 w 2705100"/>
                  <a:gd name="connsiteY6" fmla="*/ 619125 h 1943100"/>
                  <a:gd name="connsiteX7" fmla="*/ 485775 w 2705100"/>
                  <a:gd name="connsiteY7" fmla="*/ 676275 h 1943100"/>
                  <a:gd name="connsiteX8" fmla="*/ 485775 w 2705100"/>
                  <a:gd name="connsiteY8" fmla="*/ 723900 h 1943100"/>
                  <a:gd name="connsiteX9" fmla="*/ 523875 w 2705100"/>
                  <a:gd name="connsiteY9" fmla="*/ 752475 h 1943100"/>
                  <a:gd name="connsiteX10" fmla="*/ 628650 w 2705100"/>
                  <a:gd name="connsiteY10" fmla="*/ 790575 h 1943100"/>
                  <a:gd name="connsiteX11" fmla="*/ 723900 w 2705100"/>
                  <a:gd name="connsiteY11" fmla="*/ 866775 h 1943100"/>
                  <a:gd name="connsiteX12" fmla="*/ 742950 w 2705100"/>
                  <a:gd name="connsiteY12" fmla="*/ 914400 h 1943100"/>
                  <a:gd name="connsiteX13" fmla="*/ 781050 w 2705100"/>
                  <a:gd name="connsiteY13" fmla="*/ 933450 h 1943100"/>
                  <a:gd name="connsiteX14" fmla="*/ 876300 w 2705100"/>
                  <a:gd name="connsiteY14" fmla="*/ 962025 h 1943100"/>
                  <a:gd name="connsiteX15" fmla="*/ 942975 w 2705100"/>
                  <a:gd name="connsiteY15" fmla="*/ 1038225 h 1943100"/>
                  <a:gd name="connsiteX16" fmla="*/ 962025 w 2705100"/>
                  <a:gd name="connsiteY16" fmla="*/ 1095375 h 1943100"/>
                  <a:gd name="connsiteX17" fmla="*/ 962025 w 2705100"/>
                  <a:gd name="connsiteY17" fmla="*/ 1143000 h 1943100"/>
                  <a:gd name="connsiteX18" fmla="*/ 1066800 w 2705100"/>
                  <a:gd name="connsiteY18" fmla="*/ 1209675 h 1943100"/>
                  <a:gd name="connsiteX19" fmla="*/ 1152525 w 2705100"/>
                  <a:gd name="connsiteY19" fmla="*/ 1257300 h 1943100"/>
                  <a:gd name="connsiteX20" fmla="*/ 1219200 w 2705100"/>
                  <a:gd name="connsiteY20" fmla="*/ 1285875 h 1943100"/>
                  <a:gd name="connsiteX21" fmla="*/ 1285875 w 2705100"/>
                  <a:gd name="connsiteY21" fmla="*/ 1343025 h 1943100"/>
                  <a:gd name="connsiteX22" fmla="*/ 1314450 w 2705100"/>
                  <a:gd name="connsiteY22" fmla="*/ 1457325 h 1943100"/>
                  <a:gd name="connsiteX23" fmla="*/ 1362075 w 2705100"/>
                  <a:gd name="connsiteY23" fmla="*/ 1524000 h 1943100"/>
                  <a:gd name="connsiteX24" fmla="*/ 1362075 w 2705100"/>
                  <a:gd name="connsiteY24" fmla="*/ 1581150 h 1943100"/>
                  <a:gd name="connsiteX25" fmla="*/ 1400175 w 2705100"/>
                  <a:gd name="connsiteY25" fmla="*/ 1609725 h 1943100"/>
                  <a:gd name="connsiteX26" fmla="*/ 1466850 w 2705100"/>
                  <a:gd name="connsiteY26" fmla="*/ 1619250 h 1943100"/>
                  <a:gd name="connsiteX27" fmla="*/ 1514475 w 2705100"/>
                  <a:gd name="connsiteY27" fmla="*/ 1724025 h 1943100"/>
                  <a:gd name="connsiteX28" fmla="*/ 1562100 w 2705100"/>
                  <a:gd name="connsiteY28" fmla="*/ 1828800 h 1943100"/>
                  <a:gd name="connsiteX29" fmla="*/ 1609725 w 2705100"/>
                  <a:gd name="connsiteY29" fmla="*/ 1914525 h 1943100"/>
                  <a:gd name="connsiteX30" fmla="*/ 1685925 w 2705100"/>
                  <a:gd name="connsiteY30" fmla="*/ 1943100 h 1943100"/>
                  <a:gd name="connsiteX31" fmla="*/ 1628775 w 2705100"/>
                  <a:gd name="connsiteY31" fmla="*/ 1895475 h 1943100"/>
                  <a:gd name="connsiteX32" fmla="*/ 1685925 w 2705100"/>
                  <a:gd name="connsiteY32" fmla="*/ 1857375 h 1943100"/>
                  <a:gd name="connsiteX33" fmla="*/ 1619250 w 2705100"/>
                  <a:gd name="connsiteY33" fmla="*/ 1809750 h 1943100"/>
                  <a:gd name="connsiteX34" fmla="*/ 1628775 w 2705100"/>
                  <a:gd name="connsiteY34" fmla="*/ 1771650 h 1943100"/>
                  <a:gd name="connsiteX35" fmla="*/ 1695450 w 2705100"/>
                  <a:gd name="connsiteY35" fmla="*/ 1790700 h 1943100"/>
                  <a:gd name="connsiteX36" fmla="*/ 1609725 w 2705100"/>
                  <a:gd name="connsiteY36" fmla="*/ 1657350 h 1943100"/>
                  <a:gd name="connsiteX37" fmla="*/ 1647825 w 2705100"/>
                  <a:gd name="connsiteY37" fmla="*/ 1638300 h 1943100"/>
                  <a:gd name="connsiteX38" fmla="*/ 1685925 w 2705100"/>
                  <a:gd name="connsiteY38" fmla="*/ 1638300 h 1943100"/>
                  <a:gd name="connsiteX39" fmla="*/ 1685925 w 2705100"/>
                  <a:gd name="connsiteY39" fmla="*/ 1638300 h 1943100"/>
                  <a:gd name="connsiteX40" fmla="*/ 1743075 w 2705100"/>
                  <a:gd name="connsiteY40" fmla="*/ 1752600 h 1943100"/>
                  <a:gd name="connsiteX41" fmla="*/ 1781175 w 2705100"/>
                  <a:gd name="connsiteY41" fmla="*/ 1714500 h 1943100"/>
                  <a:gd name="connsiteX42" fmla="*/ 1790700 w 2705100"/>
                  <a:gd name="connsiteY42" fmla="*/ 1771650 h 1943100"/>
                  <a:gd name="connsiteX43" fmla="*/ 1819275 w 2705100"/>
                  <a:gd name="connsiteY43" fmla="*/ 1809750 h 1943100"/>
                  <a:gd name="connsiteX44" fmla="*/ 1905000 w 2705100"/>
                  <a:gd name="connsiteY44" fmla="*/ 1771650 h 1943100"/>
                  <a:gd name="connsiteX45" fmla="*/ 1857375 w 2705100"/>
                  <a:gd name="connsiteY45" fmla="*/ 1743075 h 1943100"/>
                  <a:gd name="connsiteX46" fmla="*/ 1866900 w 2705100"/>
                  <a:gd name="connsiteY46" fmla="*/ 1695450 h 1943100"/>
                  <a:gd name="connsiteX47" fmla="*/ 1790700 w 2705100"/>
                  <a:gd name="connsiteY47" fmla="*/ 1676400 h 1943100"/>
                  <a:gd name="connsiteX48" fmla="*/ 1743075 w 2705100"/>
                  <a:gd name="connsiteY48" fmla="*/ 1628775 h 1943100"/>
                  <a:gd name="connsiteX49" fmla="*/ 1800225 w 2705100"/>
                  <a:gd name="connsiteY49" fmla="*/ 1600200 h 1943100"/>
                  <a:gd name="connsiteX50" fmla="*/ 1838325 w 2705100"/>
                  <a:gd name="connsiteY50" fmla="*/ 1600200 h 1943100"/>
                  <a:gd name="connsiteX51" fmla="*/ 1876425 w 2705100"/>
                  <a:gd name="connsiteY51" fmla="*/ 1657350 h 1943100"/>
                  <a:gd name="connsiteX52" fmla="*/ 1924050 w 2705100"/>
                  <a:gd name="connsiteY52" fmla="*/ 1657350 h 1943100"/>
                  <a:gd name="connsiteX53" fmla="*/ 1876425 w 2705100"/>
                  <a:gd name="connsiteY53" fmla="*/ 1562100 h 1943100"/>
                  <a:gd name="connsiteX54" fmla="*/ 1895475 w 2705100"/>
                  <a:gd name="connsiteY54" fmla="*/ 1514475 h 1943100"/>
                  <a:gd name="connsiteX55" fmla="*/ 1943100 w 2705100"/>
                  <a:gd name="connsiteY55" fmla="*/ 1581150 h 1943100"/>
                  <a:gd name="connsiteX56" fmla="*/ 1990725 w 2705100"/>
                  <a:gd name="connsiteY56" fmla="*/ 1590675 h 1943100"/>
                  <a:gd name="connsiteX57" fmla="*/ 2009775 w 2705100"/>
                  <a:gd name="connsiteY57" fmla="*/ 1562100 h 1943100"/>
                  <a:gd name="connsiteX58" fmla="*/ 1971675 w 2705100"/>
                  <a:gd name="connsiteY58" fmla="*/ 1552575 h 1943100"/>
                  <a:gd name="connsiteX59" fmla="*/ 1924050 w 2705100"/>
                  <a:gd name="connsiteY59" fmla="*/ 1514475 h 1943100"/>
                  <a:gd name="connsiteX60" fmla="*/ 1924050 w 2705100"/>
                  <a:gd name="connsiteY60" fmla="*/ 1514475 h 1943100"/>
                  <a:gd name="connsiteX61" fmla="*/ 2019300 w 2705100"/>
                  <a:gd name="connsiteY61" fmla="*/ 1438275 h 1943100"/>
                  <a:gd name="connsiteX62" fmla="*/ 2038350 w 2705100"/>
                  <a:gd name="connsiteY62" fmla="*/ 1447800 h 1943100"/>
                  <a:gd name="connsiteX63" fmla="*/ 2038350 w 2705100"/>
                  <a:gd name="connsiteY63" fmla="*/ 1447800 h 1943100"/>
                  <a:gd name="connsiteX64" fmla="*/ 2705100 w 2705100"/>
                  <a:gd name="connsiteY64" fmla="*/ 762000 h 1943100"/>
                  <a:gd name="connsiteX65" fmla="*/ 2057400 w 2705100"/>
                  <a:gd name="connsiteY65" fmla="*/ 0 h 1943100"/>
                  <a:gd name="connsiteX66" fmla="*/ 0 w 2705100"/>
                  <a:gd name="connsiteY66" fmla="*/ 295275 h 1943100"/>
                  <a:gd name="connsiteX0" fmla="*/ 0 w 2731010"/>
                  <a:gd name="connsiteY0" fmla="*/ 295275 h 1943100"/>
                  <a:gd name="connsiteX1" fmla="*/ 95250 w 2731010"/>
                  <a:gd name="connsiteY1" fmla="*/ 323850 h 1943100"/>
                  <a:gd name="connsiteX2" fmla="*/ 152400 w 2731010"/>
                  <a:gd name="connsiteY2" fmla="*/ 361950 h 1943100"/>
                  <a:gd name="connsiteX3" fmla="*/ 238125 w 2731010"/>
                  <a:gd name="connsiteY3" fmla="*/ 352425 h 1943100"/>
                  <a:gd name="connsiteX4" fmla="*/ 323850 w 2731010"/>
                  <a:gd name="connsiteY4" fmla="*/ 447675 h 1943100"/>
                  <a:gd name="connsiteX5" fmla="*/ 381000 w 2731010"/>
                  <a:gd name="connsiteY5" fmla="*/ 552450 h 1943100"/>
                  <a:gd name="connsiteX6" fmla="*/ 419100 w 2731010"/>
                  <a:gd name="connsiteY6" fmla="*/ 619125 h 1943100"/>
                  <a:gd name="connsiteX7" fmla="*/ 485775 w 2731010"/>
                  <a:gd name="connsiteY7" fmla="*/ 676275 h 1943100"/>
                  <a:gd name="connsiteX8" fmla="*/ 485775 w 2731010"/>
                  <a:gd name="connsiteY8" fmla="*/ 723900 h 1943100"/>
                  <a:gd name="connsiteX9" fmla="*/ 523875 w 2731010"/>
                  <a:gd name="connsiteY9" fmla="*/ 752475 h 1943100"/>
                  <a:gd name="connsiteX10" fmla="*/ 628650 w 2731010"/>
                  <a:gd name="connsiteY10" fmla="*/ 790575 h 1943100"/>
                  <a:gd name="connsiteX11" fmla="*/ 723900 w 2731010"/>
                  <a:gd name="connsiteY11" fmla="*/ 866775 h 1943100"/>
                  <a:gd name="connsiteX12" fmla="*/ 742950 w 2731010"/>
                  <a:gd name="connsiteY12" fmla="*/ 914400 h 1943100"/>
                  <a:gd name="connsiteX13" fmla="*/ 781050 w 2731010"/>
                  <a:gd name="connsiteY13" fmla="*/ 933450 h 1943100"/>
                  <a:gd name="connsiteX14" fmla="*/ 876300 w 2731010"/>
                  <a:gd name="connsiteY14" fmla="*/ 962025 h 1943100"/>
                  <a:gd name="connsiteX15" fmla="*/ 942975 w 2731010"/>
                  <a:gd name="connsiteY15" fmla="*/ 1038225 h 1943100"/>
                  <a:gd name="connsiteX16" fmla="*/ 962025 w 2731010"/>
                  <a:gd name="connsiteY16" fmla="*/ 1095375 h 1943100"/>
                  <a:gd name="connsiteX17" fmla="*/ 962025 w 2731010"/>
                  <a:gd name="connsiteY17" fmla="*/ 1143000 h 1943100"/>
                  <a:gd name="connsiteX18" fmla="*/ 1066800 w 2731010"/>
                  <a:gd name="connsiteY18" fmla="*/ 1209675 h 1943100"/>
                  <a:gd name="connsiteX19" fmla="*/ 1152525 w 2731010"/>
                  <a:gd name="connsiteY19" fmla="*/ 1257300 h 1943100"/>
                  <a:gd name="connsiteX20" fmla="*/ 1219200 w 2731010"/>
                  <a:gd name="connsiteY20" fmla="*/ 1285875 h 1943100"/>
                  <a:gd name="connsiteX21" fmla="*/ 1285875 w 2731010"/>
                  <a:gd name="connsiteY21" fmla="*/ 1343025 h 1943100"/>
                  <a:gd name="connsiteX22" fmla="*/ 1314450 w 2731010"/>
                  <a:gd name="connsiteY22" fmla="*/ 1457325 h 1943100"/>
                  <a:gd name="connsiteX23" fmla="*/ 1362075 w 2731010"/>
                  <a:gd name="connsiteY23" fmla="*/ 1524000 h 1943100"/>
                  <a:gd name="connsiteX24" fmla="*/ 1362075 w 2731010"/>
                  <a:gd name="connsiteY24" fmla="*/ 1581150 h 1943100"/>
                  <a:gd name="connsiteX25" fmla="*/ 1400175 w 2731010"/>
                  <a:gd name="connsiteY25" fmla="*/ 1609725 h 1943100"/>
                  <a:gd name="connsiteX26" fmla="*/ 1466850 w 2731010"/>
                  <a:gd name="connsiteY26" fmla="*/ 1619250 h 1943100"/>
                  <a:gd name="connsiteX27" fmla="*/ 1514475 w 2731010"/>
                  <a:gd name="connsiteY27" fmla="*/ 1724025 h 1943100"/>
                  <a:gd name="connsiteX28" fmla="*/ 1562100 w 2731010"/>
                  <a:gd name="connsiteY28" fmla="*/ 1828800 h 1943100"/>
                  <a:gd name="connsiteX29" fmla="*/ 1609725 w 2731010"/>
                  <a:gd name="connsiteY29" fmla="*/ 1914525 h 1943100"/>
                  <a:gd name="connsiteX30" fmla="*/ 1685925 w 2731010"/>
                  <a:gd name="connsiteY30" fmla="*/ 1943100 h 1943100"/>
                  <a:gd name="connsiteX31" fmla="*/ 1628775 w 2731010"/>
                  <a:gd name="connsiteY31" fmla="*/ 1895475 h 1943100"/>
                  <a:gd name="connsiteX32" fmla="*/ 1685925 w 2731010"/>
                  <a:gd name="connsiteY32" fmla="*/ 1857375 h 1943100"/>
                  <a:gd name="connsiteX33" fmla="*/ 1619250 w 2731010"/>
                  <a:gd name="connsiteY33" fmla="*/ 1809750 h 1943100"/>
                  <a:gd name="connsiteX34" fmla="*/ 1628775 w 2731010"/>
                  <a:gd name="connsiteY34" fmla="*/ 1771650 h 1943100"/>
                  <a:gd name="connsiteX35" fmla="*/ 1695450 w 2731010"/>
                  <a:gd name="connsiteY35" fmla="*/ 1790700 h 1943100"/>
                  <a:gd name="connsiteX36" fmla="*/ 1609725 w 2731010"/>
                  <a:gd name="connsiteY36" fmla="*/ 1657350 h 1943100"/>
                  <a:gd name="connsiteX37" fmla="*/ 1647825 w 2731010"/>
                  <a:gd name="connsiteY37" fmla="*/ 1638300 h 1943100"/>
                  <a:gd name="connsiteX38" fmla="*/ 1685925 w 2731010"/>
                  <a:gd name="connsiteY38" fmla="*/ 1638300 h 1943100"/>
                  <a:gd name="connsiteX39" fmla="*/ 1685925 w 2731010"/>
                  <a:gd name="connsiteY39" fmla="*/ 1638300 h 1943100"/>
                  <a:gd name="connsiteX40" fmla="*/ 1743075 w 2731010"/>
                  <a:gd name="connsiteY40" fmla="*/ 1752600 h 1943100"/>
                  <a:gd name="connsiteX41" fmla="*/ 1781175 w 2731010"/>
                  <a:gd name="connsiteY41" fmla="*/ 1714500 h 1943100"/>
                  <a:gd name="connsiteX42" fmla="*/ 1790700 w 2731010"/>
                  <a:gd name="connsiteY42" fmla="*/ 1771650 h 1943100"/>
                  <a:gd name="connsiteX43" fmla="*/ 1819275 w 2731010"/>
                  <a:gd name="connsiteY43" fmla="*/ 1809750 h 1943100"/>
                  <a:gd name="connsiteX44" fmla="*/ 1905000 w 2731010"/>
                  <a:gd name="connsiteY44" fmla="*/ 1771650 h 1943100"/>
                  <a:gd name="connsiteX45" fmla="*/ 1857375 w 2731010"/>
                  <a:gd name="connsiteY45" fmla="*/ 1743075 h 1943100"/>
                  <a:gd name="connsiteX46" fmla="*/ 1866900 w 2731010"/>
                  <a:gd name="connsiteY46" fmla="*/ 1695450 h 1943100"/>
                  <a:gd name="connsiteX47" fmla="*/ 1790700 w 2731010"/>
                  <a:gd name="connsiteY47" fmla="*/ 1676400 h 1943100"/>
                  <a:gd name="connsiteX48" fmla="*/ 1743075 w 2731010"/>
                  <a:gd name="connsiteY48" fmla="*/ 1628775 h 1943100"/>
                  <a:gd name="connsiteX49" fmla="*/ 1800225 w 2731010"/>
                  <a:gd name="connsiteY49" fmla="*/ 1600200 h 1943100"/>
                  <a:gd name="connsiteX50" fmla="*/ 1838325 w 2731010"/>
                  <a:gd name="connsiteY50" fmla="*/ 1600200 h 1943100"/>
                  <a:gd name="connsiteX51" fmla="*/ 1876425 w 2731010"/>
                  <a:gd name="connsiteY51" fmla="*/ 1657350 h 1943100"/>
                  <a:gd name="connsiteX52" fmla="*/ 1924050 w 2731010"/>
                  <a:gd name="connsiteY52" fmla="*/ 1657350 h 1943100"/>
                  <a:gd name="connsiteX53" fmla="*/ 1876425 w 2731010"/>
                  <a:gd name="connsiteY53" fmla="*/ 1562100 h 1943100"/>
                  <a:gd name="connsiteX54" fmla="*/ 1895475 w 2731010"/>
                  <a:gd name="connsiteY54" fmla="*/ 1514475 h 1943100"/>
                  <a:gd name="connsiteX55" fmla="*/ 1943100 w 2731010"/>
                  <a:gd name="connsiteY55" fmla="*/ 1581150 h 1943100"/>
                  <a:gd name="connsiteX56" fmla="*/ 1990725 w 2731010"/>
                  <a:gd name="connsiteY56" fmla="*/ 1590675 h 1943100"/>
                  <a:gd name="connsiteX57" fmla="*/ 2009775 w 2731010"/>
                  <a:gd name="connsiteY57" fmla="*/ 1562100 h 1943100"/>
                  <a:gd name="connsiteX58" fmla="*/ 1971675 w 2731010"/>
                  <a:gd name="connsiteY58" fmla="*/ 1552575 h 1943100"/>
                  <a:gd name="connsiteX59" fmla="*/ 1924050 w 2731010"/>
                  <a:gd name="connsiteY59" fmla="*/ 1514475 h 1943100"/>
                  <a:gd name="connsiteX60" fmla="*/ 1924050 w 2731010"/>
                  <a:gd name="connsiteY60" fmla="*/ 1514475 h 1943100"/>
                  <a:gd name="connsiteX61" fmla="*/ 2019300 w 2731010"/>
                  <a:gd name="connsiteY61" fmla="*/ 1438275 h 1943100"/>
                  <a:gd name="connsiteX62" fmla="*/ 2038350 w 2731010"/>
                  <a:gd name="connsiteY62" fmla="*/ 1447800 h 1943100"/>
                  <a:gd name="connsiteX63" fmla="*/ 2038350 w 2731010"/>
                  <a:gd name="connsiteY63" fmla="*/ 1447800 h 1943100"/>
                  <a:gd name="connsiteX64" fmla="*/ 2705100 w 2731010"/>
                  <a:gd name="connsiteY64" fmla="*/ 762000 h 1943100"/>
                  <a:gd name="connsiteX65" fmla="*/ 2714625 w 2731010"/>
                  <a:gd name="connsiteY65" fmla="*/ 523875 h 1943100"/>
                  <a:gd name="connsiteX66" fmla="*/ 2057400 w 2731010"/>
                  <a:gd name="connsiteY66" fmla="*/ 0 h 1943100"/>
                  <a:gd name="connsiteX67" fmla="*/ 0 w 2731010"/>
                  <a:gd name="connsiteY67" fmla="*/ 295275 h 1943100"/>
                  <a:gd name="connsiteX0" fmla="*/ 0 w 2723963"/>
                  <a:gd name="connsiteY0" fmla="*/ 295275 h 1943100"/>
                  <a:gd name="connsiteX1" fmla="*/ 95250 w 2723963"/>
                  <a:gd name="connsiteY1" fmla="*/ 323850 h 1943100"/>
                  <a:gd name="connsiteX2" fmla="*/ 152400 w 2723963"/>
                  <a:gd name="connsiteY2" fmla="*/ 361950 h 1943100"/>
                  <a:gd name="connsiteX3" fmla="*/ 238125 w 2723963"/>
                  <a:gd name="connsiteY3" fmla="*/ 352425 h 1943100"/>
                  <a:gd name="connsiteX4" fmla="*/ 323850 w 2723963"/>
                  <a:gd name="connsiteY4" fmla="*/ 447675 h 1943100"/>
                  <a:gd name="connsiteX5" fmla="*/ 381000 w 2723963"/>
                  <a:gd name="connsiteY5" fmla="*/ 552450 h 1943100"/>
                  <a:gd name="connsiteX6" fmla="*/ 419100 w 2723963"/>
                  <a:gd name="connsiteY6" fmla="*/ 619125 h 1943100"/>
                  <a:gd name="connsiteX7" fmla="*/ 485775 w 2723963"/>
                  <a:gd name="connsiteY7" fmla="*/ 676275 h 1943100"/>
                  <a:gd name="connsiteX8" fmla="*/ 485775 w 2723963"/>
                  <a:gd name="connsiteY8" fmla="*/ 723900 h 1943100"/>
                  <a:gd name="connsiteX9" fmla="*/ 523875 w 2723963"/>
                  <a:gd name="connsiteY9" fmla="*/ 752475 h 1943100"/>
                  <a:gd name="connsiteX10" fmla="*/ 628650 w 2723963"/>
                  <a:gd name="connsiteY10" fmla="*/ 790575 h 1943100"/>
                  <a:gd name="connsiteX11" fmla="*/ 723900 w 2723963"/>
                  <a:gd name="connsiteY11" fmla="*/ 866775 h 1943100"/>
                  <a:gd name="connsiteX12" fmla="*/ 742950 w 2723963"/>
                  <a:gd name="connsiteY12" fmla="*/ 914400 h 1943100"/>
                  <a:gd name="connsiteX13" fmla="*/ 781050 w 2723963"/>
                  <a:gd name="connsiteY13" fmla="*/ 933450 h 1943100"/>
                  <a:gd name="connsiteX14" fmla="*/ 876300 w 2723963"/>
                  <a:gd name="connsiteY14" fmla="*/ 962025 h 1943100"/>
                  <a:gd name="connsiteX15" fmla="*/ 942975 w 2723963"/>
                  <a:gd name="connsiteY15" fmla="*/ 1038225 h 1943100"/>
                  <a:gd name="connsiteX16" fmla="*/ 962025 w 2723963"/>
                  <a:gd name="connsiteY16" fmla="*/ 1095375 h 1943100"/>
                  <a:gd name="connsiteX17" fmla="*/ 962025 w 2723963"/>
                  <a:gd name="connsiteY17" fmla="*/ 1143000 h 1943100"/>
                  <a:gd name="connsiteX18" fmla="*/ 1066800 w 2723963"/>
                  <a:gd name="connsiteY18" fmla="*/ 1209675 h 1943100"/>
                  <a:gd name="connsiteX19" fmla="*/ 1152525 w 2723963"/>
                  <a:gd name="connsiteY19" fmla="*/ 1257300 h 1943100"/>
                  <a:gd name="connsiteX20" fmla="*/ 1219200 w 2723963"/>
                  <a:gd name="connsiteY20" fmla="*/ 1285875 h 1943100"/>
                  <a:gd name="connsiteX21" fmla="*/ 1285875 w 2723963"/>
                  <a:gd name="connsiteY21" fmla="*/ 1343025 h 1943100"/>
                  <a:gd name="connsiteX22" fmla="*/ 1314450 w 2723963"/>
                  <a:gd name="connsiteY22" fmla="*/ 1457325 h 1943100"/>
                  <a:gd name="connsiteX23" fmla="*/ 1362075 w 2723963"/>
                  <a:gd name="connsiteY23" fmla="*/ 1524000 h 1943100"/>
                  <a:gd name="connsiteX24" fmla="*/ 1362075 w 2723963"/>
                  <a:gd name="connsiteY24" fmla="*/ 1581150 h 1943100"/>
                  <a:gd name="connsiteX25" fmla="*/ 1400175 w 2723963"/>
                  <a:gd name="connsiteY25" fmla="*/ 1609725 h 1943100"/>
                  <a:gd name="connsiteX26" fmla="*/ 1466850 w 2723963"/>
                  <a:gd name="connsiteY26" fmla="*/ 1619250 h 1943100"/>
                  <a:gd name="connsiteX27" fmla="*/ 1514475 w 2723963"/>
                  <a:gd name="connsiteY27" fmla="*/ 1724025 h 1943100"/>
                  <a:gd name="connsiteX28" fmla="*/ 1562100 w 2723963"/>
                  <a:gd name="connsiteY28" fmla="*/ 1828800 h 1943100"/>
                  <a:gd name="connsiteX29" fmla="*/ 1609725 w 2723963"/>
                  <a:gd name="connsiteY29" fmla="*/ 1914525 h 1943100"/>
                  <a:gd name="connsiteX30" fmla="*/ 1685925 w 2723963"/>
                  <a:gd name="connsiteY30" fmla="*/ 1943100 h 1943100"/>
                  <a:gd name="connsiteX31" fmla="*/ 1628775 w 2723963"/>
                  <a:gd name="connsiteY31" fmla="*/ 1895475 h 1943100"/>
                  <a:gd name="connsiteX32" fmla="*/ 1685925 w 2723963"/>
                  <a:gd name="connsiteY32" fmla="*/ 1857375 h 1943100"/>
                  <a:gd name="connsiteX33" fmla="*/ 1619250 w 2723963"/>
                  <a:gd name="connsiteY33" fmla="*/ 1809750 h 1943100"/>
                  <a:gd name="connsiteX34" fmla="*/ 1628775 w 2723963"/>
                  <a:gd name="connsiteY34" fmla="*/ 1771650 h 1943100"/>
                  <a:gd name="connsiteX35" fmla="*/ 1695450 w 2723963"/>
                  <a:gd name="connsiteY35" fmla="*/ 1790700 h 1943100"/>
                  <a:gd name="connsiteX36" fmla="*/ 1609725 w 2723963"/>
                  <a:gd name="connsiteY36" fmla="*/ 1657350 h 1943100"/>
                  <a:gd name="connsiteX37" fmla="*/ 1647825 w 2723963"/>
                  <a:gd name="connsiteY37" fmla="*/ 1638300 h 1943100"/>
                  <a:gd name="connsiteX38" fmla="*/ 1685925 w 2723963"/>
                  <a:gd name="connsiteY38" fmla="*/ 1638300 h 1943100"/>
                  <a:gd name="connsiteX39" fmla="*/ 1685925 w 2723963"/>
                  <a:gd name="connsiteY39" fmla="*/ 1638300 h 1943100"/>
                  <a:gd name="connsiteX40" fmla="*/ 1743075 w 2723963"/>
                  <a:gd name="connsiteY40" fmla="*/ 1752600 h 1943100"/>
                  <a:gd name="connsiteX41" fmla="*/ 1781175 w 2723963"/>
                  <a:gd name="connsiteY41" fmla="*/ 1714500 h 1943100"/>
                  <a:gd name="connsiteX42" fmla="*/ 1790700 w 2723963"/>
                  <a:gd name="connsiteY42" fmla="*/ 1771650 h 1943100"/>
                  <a:gd name="connsiteX43" fmla="*/ 1819275 w 2723963"/>
                  <a:gd name="connsiteY43" fmla="*/ 1809750 h 1943100"/>
                  <a:gd name="connsiteX44" fmla="*/ 1905000 w 2723963"/>
                  <a:gd name="connsiteY44" fmla="*/ 1771650 h 1943100"/>
                  <a:gd name="connsiteX45" fmla="*/ 1857375 w 2723963"/>
                  <a:gd name="connsiteY45" fmla="*/ 1743075 h 1943100"/>
                  <a:gd name="connsiteX46" fmla="*/ 1866900 w 2723963"/>
                  <a:gd name="connsiteY46" fmla="*/ 1695450 h 1943100"/>
                  <a:gd name="connsiteX47" fmla="*/ 1790700 w 2723963"/>
                  <a:gd name="connsiteY47" fmla="*/ 1676400 h 1943100"/>
                  <a:gd name="connsiteX48" fmla="*/ 1743075 w 2723963"/>
                  <a:gd name="connsiteY48" fmla="*/ 1628775 h 1943100"/>
                  <a:gd name="connsiteX49" fmla="*/ 1800225 w 2723963"/>
                  <a:gd name="connsiteY49" fmla="*/ 1600200 h 1943100"/>
                  <a:gd name="connsiteX50" fmla="*/ 1838325 w 2723963"/>
                  <a:gd name="connsiteY50" fmla="*/ 1600200 h 1943100"/>
                  <a:gd name="connsiteX51" fmla="*/ 1876425 w 2723963"/>
                  <a:gd name="connsiteY51" fmla="*/ 1657350 h 1943100"/>
                  <a:gd name="connsiteX52" fmla="*/ 1924050 w 2723963"/>
                  <a:gd name="connsiteY52" fmla="*/ 1657350 h 1943100"/>
                  <a:gd name="connsiteX53" fmla="*/ 1876425 w 2723963"/>
                  <a:gd name="connsiteY53" fmla="*/ 1562100 h 1943100"/>
                  <a:gd name="connsiteX54" fmla="*/ 1895475 w 2723963"/>
                  <a:gd name="connsiteY54" fmla="*/ 1514475 h 1943100"/>
                  <a:gd name="connsiteX55" fmla="*/ 1943100 w 2723963"/>
                  <a:gd name="connsiteY55" fmla="*/ 1581150 h 1943100"/>
                  <a:gd name="connsiteX56" fmla="*/ 1990725 w 2723963"/>
                  <a:gd name="connsiteY56" fmla="*/ 1590675 h 1943100"/>
                  <a:gd name="connsiteX57" fmla="*/ 2009775 w 2723963"/>
                  <a:gd name="connsiteY57" fmla="*/ 1562100 h 1943100"/>
                  <a:gd name="connsiteX58" fmla="*/ 1971675 w 2723963"/>
                  <a:gd name="connsiteY58" fmla="*/ 1552575 h 1943100"/>
                  <a:gd name="connsiteX59" fmla="*/ 1924050 w 2723963"/>
                  <a:gd name="connsiteY59" fmla="*/ 1514475 h 1943100"/>
                  <a:gd name="connsiteX60" fmla="*/ 1924050 w 2723963"/>
                  <a:gd name="connsiteY60" fmla="*/ 1514475 h 1943100"/>
                  <a:gd name="connsiteX61" fmla="*/ 2019300 w 2723963"/>
                  <a:gd name="connsiteY61" fmla="*/ 1438275 h 1943100"/>
                  <a:gd name="connsiteX62" fmla="*/ 2038350 w 2723963"/>
                  <a:gd name="connsiteY62" fmla="*/ 1447800 h 1943100"/>
                  <a:gd name="connsiteX63" fmla="*/ 2038350 w 2723963"/>
                  <a:gd name="connsiteY63" fmla="*/ 1447800 h 1943100"/>
                  <a:gd name="connsiteX64" fmla="*/ 2581275 w 2723963"/>
                  <a:gd name="connsiteY64" fmla="*/ 752475 h 1943100"/>
                  <a:gd name="connsiteX65" fmla="*/ 2714625 w 2723963"/>
                  <a:gd name="connsiteY65" fmla="*/ 523875 h 1943100"/>
                  <a:gd name="connsiteX66" fmla="*/ 2057400 w 2723963"/>
                  <a:gd name="connsiteY66" fmla="*/ 0 h 1943100"/>
                  <a:gd name="connsiteX67" fmla="*/ 0 w 2723963"/>
                  <a:gd name="connsiteY67" fmla="*/ 295275 h 1943100"/>
                  <a:gd name="connsiteX0" fmla="*/ 0 w 2723963"/>
                  <a:gd name="connsiteY0" fmla="*/ 295275 h 1943100"/>
                  <a:gd name="connsiteX1" fmla="*/ 95250 w 2723963"/>
                  <a:gd name="connsiteY1" fmla="*/ 323850 h 1943100"/>
                  <a:gd name="connsiteX2" fmla="*/ 152400 w 2723963"/>
                  <a:gd name="connsiteY2" fmla="*/ 361950 h 1943100"/>
                  <a:gd name="connsiteX3" fmla="*/ 238125 w 2723963"/>
                  <a:gd name="connsiteY3" fmla="*/ 352425 h 1943100"/>
                  <a:gd name="connsiteX4" fmla="*/ 323850 w 2723963"/>
                  <a:gd name="connsiteY4" fmla="*/ 447675 h 1943100"/>
                  <a:gd name="connsiteX5" fmla="*/ 381000 w 2723963"/>
                  <a:gd name="connsiteY5" fmla="*/ 552450 h 1943100"/>
                  <a:gd name="connsiteX6" fmla="*/ 419100 w 2723963"/>
                  <a:gd name="connsiteY6" fmla="*/ 619125 h 1943100"/>
                  <a:gd name="connsiteX7" fmla="*/ 485775 w 2723963"/>
                  <a:gd name="connsiteY7" fmla="*/ 676275 h 1943100"/>
                  <a:gd name="connsiteX8" fmla="*/ 485775 w 2723963"/>
                  <a:gd name="connsiteY8" fmla="*/ 723900 h 1943100"/>
                  <a:gd name="connsiteX9" fmla="*/ 523875 w 2723963"/>
                  <a:gd name="connsiteY9" fmla="*/ 752475 h 1943100"/>
                  <a:gd name="connsiteX10" fmla="*/ 628650 w 2723963"/>
                  <a:gd name="connsiteY10" fmla="*/ 790575 h 1943100"/>
                  <a:gd name="connsiteX11" fmla="*/ 723900 w 2723963"/>
                  <a:gd name="connsiteY11" fmla="*/ 866775 h 1943100"/>
                  <a:gd name="connsiteX12" fmla="*/ 742950 w 2723963"/>
                  <a:gd name="connsiteY12" fmla="*/ 914400 h 1943100"/>
                  <a:gd name="connsiteX13" fmla="*/ 781050 w 2723963"/>
                  <a:gd name="connsiteY13" fmla="*/ 933450 h 1943100"/>
                  <a:gd name="connsiteX14" fmla="*/ 876300 w 2723963"/>
                  <a:gd name="connsiteY14" fmla="*/ 962025 h 1943100"/>
                  <a:gd name="connsiteX15" fmla="*/ 942975 w 2723963"/>
                  <a:gd name="connsiteY15" fmla="*/ 1038225 h 1943100"/>
                  <a:gd name="connsiteX16" fmla="*/ 962025 w 2723963"/>
                  <a:gd name="connsiteY16" fmla="*/ 1095375 h 1943100"/>
                  <a:gd name="connsiteX17" fmla="*/ 962025 w 2723963"/>
                  <a:gd name="connsiteY17" fmla="*/ 1143000 h 1943100"/>
                  <a:gd name="connsiteX18" fmla="*/ 1066800 w 2723963"/>
                  <a:gd name="connsiteY18" fmla="*/ 1209675 h 1943100"/>
                  <a:gd name="connsiteX19" fmla="*/ 1152525 w 2723963"/>
                  <a:gd name="connsiteY19" fmla="*/ 1257300 h 1943100"/>
                  <a:gd name="connsiteX20" fmla="*/ 1219200 w 2723963"/>
                  <a:gd name="connsiteY20" fmla="*/ 1285875 h 1943100"/>
                  <a:gd name="connsiteX21" fmla="*/ 1285875 w 2723963"/>
                  <a:gd name="connsiteY21" fmla="*/ 1343025 h 1943100"/>
                  <a:gd name="connsiteX22" fmla="*/ 1314450 w 2723963"/>
                  <a:gd name="connsiteY22" fmla="*/ 1457325 h 1943100"/>
                  <a:gd name="connsiteX23" fmla="*/ 1362075 w 2723963"/>
                  <a:gd name="connsiteY23" fmla="*/ 1524000 h 1943100"/>
                  <a:gd name="connsiteX24" fmla="*/ 1362075 w 2723963"/>
                  <a:gd name="connsiteY24" fmla="*/ 1581150 h 1943100"/>
                  <a:gd name="connsiteX25" fmla="*/ 1400175 w 2723963"/>
                  <a:gd name="connsiteY25" fmla="*/ 1609725 h 1943100"/>
                  <a:gd name="connsiteX26" fmla="*/ 1466850 w 2723963"/>
                  <a:gd name="connsiteY26" fmla="*/ 1619250 h 1943100"/>
                  <a:gd name="connsiteX27" fmla="*/ 1514475 w 2723963"/>
                  <a:gd name="connsiteY27" fmla="*/ 1724025 h 1943100"/>
                  <a:gd name="connsiteX28" fmla="*/ 1562100 w 2723963"/>
                  <a:gd name="connsiteY28" fmla="*/ 1828800 h 1943100"/>
                  <a:gd name="connsiteX29" fmla="*/ 1609725 w 2723963"/>
                  <a:gd name="connsiteY29" fmla="*/ 1914525 h 1943100"/>
                  <a:gd name="connsiteX30" fmla="*/ 1685925 w 2723963"/>
                  <a:gd name="connsiteY30" fmla="*/ 1943100 h 1943100"/>
                  <a:gd name="connsiteX31" fmla="*/ 1628775 w 2723963"/>
                  <a:gd name="connsiteY31" fmla="*/ 1895475 h 1943100"/>
                  <a:gd name="connsiteX32" fmla="*/ 1685925 w 2723963"/>
                  <a:gd name="connsiteY32" fmla="*/ 1857375 h 1943100"/>
                  <a:gd name="connsiteX33" fmla="*/ 1619250 w 2723963"/>
                  <a:gd name="connsiteY33" fmla="*/ 1809750 h 1943100"/>
                  <a:gd name="connsiteX34" fmla="*/ 1628775 w 2723963"/>
                  <a:gd name="connsiteY34" fmla="*/ 1771650 h 1943100"/>
                  <a:gd name="connsiteX35" fmla="*/ 1695450 w 2723963"/>
                  <a:gd name="connsiteY35" fmla="*/ 1790700 h 1943100"/>
                  <a:gd name="connsiteX36" fmla="*/ 1609725 w 2723963"/>
                  <a:gd name="connsiteY36" fmla="*/ 1657350 h 1943100"/>
                  <a:gd name="connsiteX37" fmla="*/ 1647825 w 2723963"/>
                  <a:gd name="connsiteY37" fmla="*/ 1638300 h 1943100"/>
                  <a:gd name="connsiteX38" fmla="*/ 1685925 w 2723963"/>
                  <a:gd name="connsiteY38" fmla="*/ 1638300 h 1943100"/>
                  <a:gd name="connsiteX39" fmla="*/ 1685925 w 2723963"/>
                  <a:gd name="connsiteY39" fmla="*/ 1638300 h 1943100"/>
                  <a:gd name="connsiteX40" fmla="*/ 1743075 w 2723963"/>
                  <a:gd name="connsiteY40" fmla="*/ 1752600 h 1943100"/>
                  <a:gd name="connsiteX41" fmla="*/ 1781175 w 2723963"/>
                  <a:gd name="connsiteY41" fmla="*/ 1714500 h 1943100"/>
                  <a:gd name="connsiteX42" fmla="*/ 1790700 w 2723963"/>
                  <a:gd name="connsiteY42" fmla="*/ 1771650 h 1943100"/>
                  <a:gd name="connsiteX43" fmla="*/ 1819275 w 2723963"/>
                  <a:gd name="connsiteY43" fmla="*/ 1809750 h 1943100"/>
                  <a:gd name="connsiteX44" fmla="*/ 1905000 w 2723963"/>
                  <a:gd name="connsiteY44" fmla="*/ 1771650 h 1943100"/>
                  <a:gd name="connsiteX45" fmla="*/ 1857375 w 2723963"/>
                  <a:gd name="connsiteY45" fmla="*/ 1743075 h 1943100"/>
                  <a:gd name="connsiteX46" fmla="*/ 1866900 w 2723963"/>
                  <a:gd name="connsiteY46" fmla="*/ 1695450 h 1943100"/>
                  <a:gd name="connsiteX47" fmla="*/ 1790700 w 2723963"/>
                  <a:gd name="connsiteY47" fmla="*/ 1676400 h 1943100"/>
                  <a:gd name="connsiteX48" fmla="*/ 1743075 w 2723963"/>
                  <a:gd name="connsiteY48" fmla="*/ 1628775 h 1943100"/>
                  <a:gd name="connsiteX49" fmla="*/ 1800225 w 2723963"/>
                  <a:gd name="connsiteY49" fmla="*/ 1600200 h 1943100"/>
                  <a:gd name="connsiteX50" fmla="*/ 1838325 w 2723963"/>
                  <a:gd name="connsiteY50" fmla="*/ 1600200 h 1943100"/>
                  <a:gd name="connsiteX51" fmla="*/ 1876425 w 2723963"/>
                  <a:gd name="connsiteY51" fmla="*/ 1657350 h 1943100"/>
                  <a:gd name="connsiteX52" fmla="*/ 1924050 w 2723963"/>
                  <a:gd name="connsiteY52" fmla="*/ 1657350 h 1943100"/>
                  <a:gd name="connsiteX53" fmla="*/ 1876425 w 2723963"/>
                  <a:gd name="connsiteY53" fmla="*/ 1562100 h 1943100"/>
                  <a:gd name="connsiteX54" fmla="*/ 1895475 w 2723963"/>
                  <a:gd name="connsiteY54" fmla="*/ 1514475 h 1943100"/>
                  <a:gd name="connsiteX55" fmla="*/ 1943100 w 2723963"/>
                  <a:gd name="connsiteY55" fmla="*/ 1581150 h 1943100"/>
                  <a:gd name="connsiteX56" fmla="*/ 1990725 w 2723963"/>
                  <a:gd name="connsiteY56" fmla="*/ 1590675 h 1943100"/>
                  <a:gd name="connsiteX57" fmla="*/ 2009775 w 2723963"/>
                  <a:gd name="connsiteY57" fmla="*/ 1562100 h 1943100"/>
                  <a:gd name="connsiteX58" fmla="*/ 1971675 w 2723963"/>
                  <a:gd name="connsiteY58" fmla="*/ 1552575 h 1943100"/>
                  <a:gd name="connsiteX59" fmla="*/ 1924050 w 2723963"/>
                  <a:gd name="connsiteY59" fmla="*/ 1514475 h 1943100"/>
                  <a:gd name="connsiteX60" fmla="*/ 1924050 w 2723963"/>
                  <a:gd name="connsiteY60" fmla="*/ 1514475 h 1943100"/>
                  <a:gd name="connsiteX61" fmla="*/ 2019300 w 2723963"/>
                  <a:gd name="connsiteY61" fmla="*/ 1438275 h 1943100"/>
                  <a:gd name="connsiteX62" fmla="*/ 2038350 w 2723963"/>
                  <a:gd name="connsiteY62" fmla="*/ 1447800 h 1943100"/>
                  <a:gd name="connsiteX63" fmla="*/ 2038350 w 2723963"/>
                  <a:gd name="connsiteY63" fmla="*/ 1447800 h 1943100"/>
                  <a:gd name="connsiteX64" fmla="*/ 2581275 w 2723963"/>
                  <a:gd name="connsiteY64" fmla="*/ 752475 h 1943100"/>
                  <a:gd name="connsiteX65" fmla="*/ 2714625 w 2723963"/>
                  <a:gd name="connsiteY65" fmla="*/ 523875 h 1943100"/>
                  <a:gd name="connsiteX66" fmla="*/ 2057400 w 2723963"/>
                  <a:gd name="connsiteY66" fmla="*/ 0 h 1943100"/>
                  <a:gd name="connsiteX67" fmla="*/ 171451 w 2723963"/>
                  <a:gd name="connsiteY67" fmla="*/ 76200 h 1943100"/>
                  <a:gd name="connsiteX68" fmla="*/ 0 w 2723963"/>
                  <a:gd name="connsiteY68" fmla="*/ 295275 h 1943100"/>
                  <a:gd name="connsiteX0" fmla="*/ 0 w 2723963"/>
                  <a:gd name="connsiteY0" fmla="*/ 295275 h 1943100"/>
                  <a:gd name="connsiteX1" fmla="*/ 95250 w 2723963"/>
                  <a:gd name="connsiteY1" fmla="*/ 323850 h 1943100"/>
                  <a:gd name="connsiteX2" fmla="*/ 152400 w 2723963"/>
                  <a:gd name="connsiteY2" fmla="*/ 361950 h 1943100"/>
                  <a:gd name="connsiteX3" fmla="*/ 238125 w 2723963"/>
                  <a:gd name="connsiteY3" fmla="*/ 352425 h 1943100"/>
                  <a:gd name="connsiteX4" fmla="*/ 323850 w 2723963"/>
                  <a:gd name="connsiteY4" fmla="*/ 447675 h 1943100"/>
                  <a:gd name="connsiteX5" fmla="*/ 381000 w 2723963"/>
                  <a:gd name="connsiteY5" fmla="*/ 552450 h 1943100"/>
                  <a:gd name="connsiteX6" fmla="*/ 419100 w 2723963"/>
                  <a:gd name="connsiteY6" fmla="*/ 619125 h 1943100"/>
                  <a:gd name="connsiteX7" fmla="*/ 485775 w 2723963"/>
                  <a:gd name="connsiteY7" fmla="*/ 676275 h 1943100"/>
                  <a:gd name="connsiteX8" fmla="*/ 485775 w 2723963"/>
                  <a:gd name="connsiteY8" fmla="*/ 723900 h 1943100"/>
                  <a:gd name="connsiteX9" fmla="*/ 523875 w 2723963"/>
                  <a:gd name="connsiteY9" fmla="*/ 752475 h 1943100"/>
                  <a:gd name="connsiteX10" fmla="*/ 628650 w 2723963"/>
                  <a:gd name="connsiteY10" fmla="*/ 790575 h 1943100"/>
                  <a:gd name="connsiteX11" fmla="*/ 723900 w 2723963"/>
                  <a:gd name="connsiteY11" fmla="*/ 866775 h 1943100"/>
                  <a:gd name="connsiteX12" fmla="*/ 742950 w 2723963"/>
                  <a:gd name="connsiteY12" fmla="*/ 914400 h 1943100"/>
                  <a:gd name="connsiteX13" fmla="*/ 781050 w 2723963"/>
                  <a:gd name="connsiteY13" fmla="*/ 933450 h 1943100"/>
                  <a:gd name="connsiteX14" fmla="*/ 876300 w 2723963"/>
                  <a:gd name="connsiteY14" fmla="*/ 962025 h 1943100"/>
                  <a:gd name="connsiteX15" fmla="*/ 942975 w 2723963"/>
                  <a:gd name="connsiteY15" fmla="*/ 1038225 h 1943100"/>
                  <a:gd name="connsiteX16" fmla="*/ 962025 w 2723963"/>
                  <a:gd name="connsiteY16" fmla="*/ 1095375 h 1943100"/>
                  <a:gd name="connsiteX17" fmla="*/ 962025 w 2723963"/>
                  <a:gd name="connsiteY17" fmla="*/ 1143000 h 1943100"/>
                  <a:gd name="connsiteX18" fmla="*/ 1066800 w 2723963"/>
                  <a:gd name="connsiteY18" fmla="*/ 1209675 h 1943100"/>
                  <a:gd name="connsiteX19" fmla="*/ 1152525 w 2723963"/>
                  <a:gd name="connsiteY19" fmla="*/ 1257300 h 1943100"/>
                  <a:gd name="connsiteX20" fmla="*/ 1219200 w 2723963"/>
                  <a:gd name="connsiteY20" fmla="*/ 1285875 h 1943100"/>
                  <a:gd name="connsiteX21" fmla="*/ 1285875 w 2723963"/>
                  <a:gd name="connsiteY21" fmla="*/ 1343025 h 1943100"/>
                  <a:gd name="connsiteX22" fmla="*/ 1314450 w 2723963"/>
                  <a:gd name="connsiteY22" fmla="*/ 1457325 h 1943100"/>
                  <a:gd name="connsiteX23" fmla="*/ 1362075 w 2723963"/>
                  <a:gd name="connsiteY23" fmla="*/ 1524000 h 1943100"/>
                  <a:gd name="connsiteX24" fmla="*/ 1362075 w 2723963"/>
                  <a:gd name="connsiteY24" fmla="*/ 1581150 h 1943100"/>
                  <a:gd name="connsiteX25" fmla="*/ 1400175 w 2723963"/>
                  <a:gd name="connsiteY25" fmla="*/ 1609725 h 1943100"/>
                  <a:gd name="connsiteX26" fmla="*/ 1466850 w 2723963"/>
                  <a:gd name="connsiteY26" fmla="*/ 1619250 h 1943100"/>
                  <a:gd name="connsiteX27" fmla="*/ 1514475 w 2723963"/>
                  <a:gd name="connsiteY27" fmla="*/ 1724025 h 1943100"/>
                  <a:gd name="connsiteX28" fmla="*/ 1562100 w 2723963"/>
                  <a:gd name="connsiteY28" fmla="*/ 1828800 h 1943100"/>
                  <a:gd name="connsiteX29" fmla="*/ 1609725 w 2723963"/>
                  <a:gd name="connsiteY29" fmla="*/ 1914525 h 1943100"/>
                  <a:gd name="connsiteX30" fmla="*/ 1685925 w 2723963"/>
                  <a:gd name="connsiteY30" fmla="*/ 1943100 h 1943100"/>
                  <a:gd name="connsiteX31" fmla="*/ 1628775 w 2723963"/>
                  <a:gd name="connsiteY31" fmla="*/ 1895475 h 1943100"/>
                  <a:gd name="connsiteX32" fmla="*/ 1685925 w 2723963"/>
                  <a:gd name="connsiteY32" fmla="*/ 1857375 h 1943100"/>
                  <a:gd name="connsiteX33" fmla="*/ 1619250 w 2723963"/>
                  <a:gd name="connsiteY33" fmla="*/ 1809750 h 1943100"/>
                  <a:gd name="connsiteX34" fmla="*/ 1628775 w 2723963"/>
                  <a:gd name="connsiteY34" fmla="*/ 1771650 h 1943100"/>
                  <a:gd name="connsiteX35" fmla="*/ 1695450 w 2723963"/>
                  <a:gd name="connsiteY35" fmla="*/ 1790700 h 1943100"/>
                  <a:gd name="connsiteX36" fmla="*/ 1609725 w 2723963"/>
                  <a:gd name="connsiteY36" fmla="*/ 1657350 h 1943100"/>
                  <a:gd name="connsiteX37" fmla="*/ 1647825 w 2723963"/>
                  <a:gd name="connsiteY37" fmla="*/ 1638300 h 1943100"/>
                  <a:gd name="connsiteX38" fmla="*/ 1685925 w 2723963"/>
                  <a:gd name="connsiteY38" fmla="*/ 1638300 h 1943100"/>
                  <a:gd name="connsiteX39" fmla="*/ 1685925 w 2723963"/>
                  <a:gd name="connsiteY39" fmla="*/ 1638300 h 1943100"/>
                  <a:gd name="connsiteX40" fmla="*/ 1743075 w 2723963"/>
                  <a:gd name="connsiteY40" fmla="*/ 1752600 h 1943100"/>
                  <a:gd name="connsiteX41" fmla="*/ 1781175 w 2723963"/>
                  <a:gd name="connsiteY41" fmla="*/ 1714500 h 1943100"/>
                  <a:gd name="connsiteX42" fmla="*/ 1790700 w 2723963"/>
                  <a:gd name="connsiteY42" fmla="*/ 1771650 h 1943100"/>
                  <a:gd name="connsiteX43" fmla="*/ 1819275 w 2723963"/>
                  <a:gd name="connsiteY43" fmla="*/ 1809750 h 1943100"/>
                  <a:gd name="connsiteX44" fmla="*/ 1905000 w 2723963"/>
                  <a:gd name="connsiteY44" fmla="*/ 1771650 h 1943100"/>
                  <a:gd name="connsiteX45" fmla="*/ 1857375 w 2723963"/>
                  <a:gd name="connsiteY45" fmla="*/ 1743075 h 1943100"/>
                  <a:gd name="connsiteX46" fmla="*/ 1866900 w 2723963"/>
                  <a:gd name="connsiteY46" fmla="*/ 1695450 h 1943100"/>
                  <a:gd name="connsiteX47" fmla="*/ 1790700 w 2723963"/>
                  <a:gd name="connsiteY47" fmla="*/ 1676400 h 1943100"/>
                  <a:gd name="connsiteX48" fmla="*/ 1743075 w 2723963"/>
                  <a:gd name="connsiteY48" fmla="*/ 1628775 h 1943100"/>
                  <a:gd name="connsiteX49" fmla="*/ 1800225 w 2723963"/>
                  <a:gd name="connsiteY49" fmla="*/ 1600200 h 1943100"/>
                  <a:gd name="connsiteX50" fmla="*/ 1838325 w 2723963"/>
                  <a:gd name="connsiteY50" fmla="*/ 1600200 h 1943100"/>
                  <a:gd name="connsiteX51" fmla="*/ 1876425 w 2723963"/>
                  <a:gd name="connsiteY51" fmla="*/ 1657350 h 1943100"/>
                  <a:gd name="connsiteX52" fmla="*/ 1924050 w 2723963"/>
                  <a:gd name="connsiteY52" fmla="*/ 1657350 h 1943100"/>
                  <a:gd name="connsiteX53" fmla="*/ 1876425 w 2723963"/>
                  <a:gd name="connsiteY53" fmla="*/ 1562100 h 1943100"/>
                  <a:gd name="connsiteX54" fmla="*/ 1895475 w 2723963"/>
                  <a:gd name="connsiteY54" fmla="*/ 1514475 h 1943100"/>
                  <a:gd name="connsiteX55" fmla="*/ 1943100 w 2723963"/>
                  <a:gd name="connsiteY55" fmla="*/ 1581150 h 1943100"/>
                  <a:gd name="connsiteX56" fmla="*/ 1990725 w 2723963"/>
                  <a:gd name="connsiteY56" fmla="*/ 1590675 h 1943100"/>
                  <a:gd name="connsiteX57" fmla="*/ 2009775 w 2723963"/>
                  <a:gd name="connsiteY57" fmla="*/ 1562100 h 1943100"/>
                  <a:gd name="connsiteX58" fmla="*/ 1971675 w 2723963"/>
                  <a:gd name="connsiteY58" fmla="*/ 1552575 h 1943100"/>
                  <a:gd name="connsiteX59" fmla="*/ 1924050 w 2723963"/>
                  <a:gd name="connsiteY59" fmla="*/ 1514475 h 1943100"/>
                  <a:gd name="connsiteX60" fmla="*/ 1924050 w 2723963"/>
                  <a:gd name="connsiteY60" fmla="*/ 1514475 h 1943100"/>
                  <a:gd name="connsiteX61" fmla="*/ 2019300 w 2723963"/>
                  <a:gd name="connsiteY61" fmla="*/ 1438275 h 1943100"/>
                  <a:gd name="connsiteX62" fmla="*/ 2038350 w 2723963"/>
                  <a:gd name="connsiteY62" fmla="*/ 1447800 h 1943100"/>
                  <a:gd name="connsiteX63" fmla="*/ 2038350 w 2723963"/>
                  <a:gd name="connsiteY63" fmla="*/ 1447800 h 1943100"/>
                  <a:gd name="connsiteX64" fmla="*/ 2581275 w 2723963"/>
                  <a:gd name="connsiteY64" fmla="*/ 752475 h 1943100"/>
                  <a:gd name="connsiteX65" fmla="*/ 2714625 w 2723963"/>
                  <a:gd name="connsiteY65" fmla="*/ 523875 h 1943100"/>
                  <a:gd name="connsiteX66" fmla="*/ 2057400 w 2723963"/>
                  <a:gd name="connsiteY66" fmla="*/ 0 h 1943100"/>
                  <a:gd name="connsiteX67" fmla="*/ 171451 w 2723963"/>
                  <a:gd name="connsiteY67" fmla="*/ 76200 h 1943100"/>
                  <a:gd name="connsiteX68" fmla="*/ 0 w 2723963"/>
                  <a:gd name="connsiteY68" fmla="*/ 295275 h 1943100"/>
                  <a:gd name="connsiteX0" fmla="*/ 0 w 2723963"/>
                  <a:gd name="connsiteY0" fmla="*/ 385368 h 2033193"/>
                  <a:gd name="connsiteX1" fmla="*/ 95250 w 2723963"/>
                  <a:gd name="connsiteY1" fmla="*/ 413943 h 2033193"/>
                  <a:gd name="connsiteX2" fmla="*/ 152400 w 2723963"/>
                  <a:gd name="connsiteY2" fmla="*/ 452043 h 2033193"/>
                  <a:gd name="connsiteX3" fmla="*/ 238125 w 2723963"/>
                  <a:gd name="connsiteY3" fmla="*/ 442518 h 2033193"/>
                  <a:gd name="connsiteX4" fmla="*/ 323850 w 2723963"/>
                  <a:gd name="connsiteY4" fmla="*/ 537768 h 2033193"/>
                  <a:gd name="connsiteX5" fmla="*/ 381000 w 2723963"/>
                  <a:gd name="connsiteY5" fmla="*/ 642543 h 2033193"/>
                  <a:gd name="connsiteX6" fmla="*/ 419100 w 2723963"/>
                  <a:gd name="connsiteY6" fmla="*/ 709218 h 2033193"/>
                  <a:gd name="connsiteX7" fmla="*/ 485775 w 2723963"/>
                  <a:gd name="connsiteY7" fmla="*/ 766368 h 2033193"/>
                  <a:gd name="connsiteX8" fmla="*/ 485775 w 2723963"/>
                  <a:gd name="connsiteY8" fmla="*/ 813993 h 2033193"/>
                  <a:gd name="connsiteX9" fmla="*/ 523875 w 2723963"/>
                  <a:gd name="connsiteY9" fmla="*/ 842568 h 2033193"/>
                  <a:gd name="connsiteX10" fmla="*/ 628650 w 2723963"/>
                  <a:gd name="connsiteY10" fmla="*/ 880668 h 2033193"/>
                  <a:gd name="connsiteX11" fmla="*/ 723900 w 2723963"/>
                  <a:gd name="connsiteY11" fmla="*/ 956868 h 2033193"/>
                  <a:gd name="connsiteX12" fmla="*/ 742950 w 2723963"/>
                  <a:gd name="connsiteY12" fmla="*/ 1004493 h 2033193"/>
                  <a:gd name="connsiteX13" fmla="*/ 781050 w 2723963"/>
                  <a:gd name="connsiteY13" fmla="*/ 1023543 h 2033193"/>
                  <a:gd name="connsiteX14" fmla="*/ 876300 w 2723963"/>
                  <a:gd name="connsiteY14" fmla="*/ 1052118 h 2033193"/>
                  <a:gd name="connsiteX15" fmla="*/ 942975 w 2723963"/>
                  <a:gd name="connsiteY15" fmla="*/ 1128318 h 2033193"/>
                  <a:gd name="connsiteX16" fmla="*/ 962025 w 2723963"/>
                  <a:gd name="connsiteY16" fmla="*/ 1185468 h 2033193"/>
                  <a:gd name="connsiteX17" fmla="*/ 962025 w 2723963"/>
                  <a:gd name="connsiteY17" fmla="*/ 1233093 h 2033193"/>
                  <a:gd name="connsiteX18" fmla="*/ 1066800 w 2723963"/>
                  <a:gd name="connsiteY18" fmla="*/ 1299768 h 2033193"/>
                  <a:gd name="connsiteX19" fmla="*/ 1152525 w 2723963"/>
                  <a:gd name="connsiteY19" fmla="*/ 1347393 h 2033193"/>
                  <a:gd name="connsiteX20" fmla="*/ 1219200 w 2723963"/>
                  <a:gd name="connsiteY20" fmla="*/ 1375968 h 2033193"/>
                  <a:gd name="connsiteX21" fmla="*/ 1285875 w 2723963"/>
                  <a:gd name="connsiteY21" fmla="*/ 1433118 h 2033193"/>
                  <a:gd name="connsiteX22" fmla="*/ 1314450 w 2723963"/>
                  <a:gd name="connsiteY22" fmla="*/ 1547418 h 2033193"/>
                  <a:gd name="connsiteX23" fmla="*/ 1362075 w 2723963"/>
                  <a:gd name="connsiteY23" fmla="*/ 1614093 h 2033193"/>
                  <a:gd name="connsiteX24" fmla="*/ 1362075 w 2723963"/>
                  <a:gd name="connsiteY24" fmla="*/ 1671243 h 2033193"/>
                  <a:gd name="connsiteX25" fmla="*/ 1400175 w 2723963"/>
                  <a:gd name="connsiteY25" fmla="*/ 1699818 h 2033193"/>
                  <a:gd name="connsiteX26" fmla="*/ 1466850 w 2723963"/>
                  <a:gd name="connsiteY26" fmla="*/ 1709343 h 2033193"/>
                  <a:gd name="connsiteX27" fmla="*/ 1514475 w 2723963"/>
                  <a:gd name="connsiteY27" fmla="*/ 1814118 h 2033193"/>
                  <a:gd name="connsiteX28" fmla="*/ 1562100 w 2723963"/>
                  <a:gd name="connsiteY28" fmla="*/ 1918893 h 2033193"/>
                  <a:gd name="connsiteX29" fmla="*/ 1609725 w 2723963"/>
                  <a:gd name="connsiteY29" fmla="*/ 2004618 h 2033193"/>
                  <a:gd name="connsiteX30" fmla="*/ 1685925 w 2723963"/>
                  <a:gd name="connsiteY30" fmla="*/ 2033193 h 2033193"/>
                  <a:gd name="connsiteX31" fmla="*/ 1628775 w 2723963"/>
                  <a:gd name="connsiteY31" fmla="*/ 1985568 h 2033193"/>
                  <a:gd name="connsiteX32" fmla="*/ 1685925 w 2723963"/>
                  <a:gd name="connsiteY32" fmla="*/ 1947468 h 2033193"/>
                  <a:gd name="connsiteX33" fmla="*/ 1619250 w 2723963"/>
                  <a:gd name="connsiteY33" fmla="*/ 1899843 h 2033193"/>
                  <a:gd name="connsiteX34" fmla="*/ 1628775 w 2723963"/>
                  <a:gd name="connsiteY34" fmla="*/ 1861743 h 2033193"/>
                  <a:gd name="connsiteX35" fmla="*/ 1695450 w 2723963"/>
                  <a:gd name="connsiteY35" fmla="*/ 1880793 h 2033193"/>
                  <a:gd name="connsiteX36" fmla="*/ 1609725 w 2723963"/>
                  <a:gd name="connsiteY36" fmla="*/ 1747443 h 2033193"/>
                  <a:gd name="connsiteX37" fmla="*/ 1647825 w 2723963"/>
                  <a:gd name="connsiteY37" fmla="*/ 1728393 h 2033193"/>
                  <a:gd name="connsiteX38" fmla="*/ 1685925 w 2723963"/>
                  <a:gd name="connsiteY38" fmla="*/ 1728393 h 2033193"/>
                  <a:gd name="connsiteX39" fmla="*/ 1685925 w 2723963"/>
                  <a:gd name="connsiteY39" fmla="*/ 1728393 h 2033193"/>
                  <a:gd name="connsiteX40" fmla="*/ 1743075 w 2723963"/>
                  <a:gd name="connsiteY40" fmla="*/ 1842693 h 2033193"/>
                  <a:gd name="connsiteX41" fmla="*/ 1781175 w 2723963"/>
                  <a:gd name="connsiteY41" fmla="*/ 1804593 h 2033193"/>
                  <a:gd name="connsiteX42" fmla="*/ 1790700 w 2723963"/>
                  <a:gd name="connsiteY42" fmla="*/ 1861743 h 2033193"/>
                  <a:gd name="connsiteX43" fmla="*/ 1819275 w 2723963"/>
                  <a:gd name="connsiteY43" fmla="*/ 1899843 h 2033193"/>
                  <a:gd name="connsiteX44" fmla="*/ 1905000 w 2723963"/>
                  <a:gd name="connsiteY44" fmla="*/ 1861743 h 2033193"/>
                  <a:gd name="connsiteX45" fmla="*/ 1857375 w 2723963"/>
                  <a:gd name="connsiteY45" fmla="*/ 1833168 h 2033193"/>
                  <a:gd name="connsiteX46" fmla="*/ 1866900 w 2723963"/>
                  <a:gd name="connsiteY46" fmla="*/ 1785543 h 2033193"/>
                  <a:gd name="connsiteX47" fmla="*/ 1790700 w 2723963"/>
                  <a:gd name="connsiteY47" fmla="*/ 1766493 h 2033193"/>
                  <a:gd name="connsiteX48" fmla="*/ 1743075 w 2723963"/>
                  <a:gd name="connsiteY48" fmla="*/ 1718868 h 2033193"/>
                  <a:gd name="connsiteX49" fmla="*/ 1800225 w 2723963"/>
                  <a:gd name="connsiteY49" fmla="*/ 1690293 h 2033193"/>
                  <a:gd name="connsiteX50" fmla="*/ 1838325 w 2723963"/>
                  <a:gd name="connsiteY50" fmla="*/ 1690293 h 2033193"/>
                  <a:gd name="connsiteX51" fmla="*/ 1876425 w 2723963"/>
                  <a:gd name="connsiteY51" fmla="*/ 1747443 h 2033193"/>
                  <a:gd name="connsiteX52" fmla="*/ 1924050 w 2723963"/>
                  <a:gd name="connsiteY52" fmla="*/ 1747443 h 2033193"/>
                  <a:gd name="connsiteX53" fmla="*/ 1876425 w 2723963"/>
                  <a:gd name="connsiteY53" fmla="*/ 1652193 h 2033193"/>
                  <a:gd name="connsiteX54" fmla="*/ 1895475 w 2723963"/>
                  <a:gd name="connsiteY54" fmla="*/ 1604568 h 2033193"/>
                  <a:gd name="connsiteX55" fmla="*/ 1943100 w 2723963"/>
                  <a:gd name="connsiteY55" fmla="*/ 1671243 h 2033193"/>
                  <a:gd name="connsiteX56" fmla="*/ 1990725 w 2723963"/>
                  <a:gd name="connsiteY56" fmla="*/ 1680768 h 2033193"/>
                  <a:gd name="connsiteX57" fmla="*/ 2009775 w 2723963"/>
                  <a:gd name="connsiteY57" fmla="*/ 1652193 h 2033193"/>
                  <a:gd name="connsiteX58" fmla="*/ 1971675 w 2723963"/>
                  <a:gd name="connsiteY58" fmla="*/ 1642668 h 2033193"/>
                  <a:gd name="connsiteX59" fmla="*/ 1924050 w 2723963"/>
                  <a:gd name="connsiteY59" fmla="*/ 1604568 h 2033193"/>
                  <a:gd name="connsiteX60" fmla="*/ 1924050 w 2723963"/>
                  <a:gd name="connsiteY60" fmla="*/ 1604568 h 2033193"/>
                  <a:gd name="connsiteX61" fmla="*/ 2019300 w 2723963"/>
                  <a:gd name="connsiteY61" fmla="*/ 1528368 h 2033193"/>
                  <a:gd name="connsiteX62" fmla="*/ 2038350 w 2723963"/>
                  <a:gd name="connsiteY62" fmla="*/ 1537893 h 2033193"/>
                  <a:gd name="connsiteX63" fmla="*/ 2038350 w 2723963"/>
                  <a:gd name="connsiteY63" fmla="*/ 1537893 h 2033193"/>
                  <a:gd name="connsiteX64" fmla="*/ 2581275 w 2723963"/>
                  <a:gd name="connsiteY64" fmla="*/ 842568 h 2033193"/>
                  <a:gd name="connsiteX65" fmla="*/ 2714625 w 2723963"/>
                  <a:gd name="connsiteY65" fmla="*/ 613968 h 2033193"/>
                  <a:gd name="connsiteX66" fmla="*/ 2057400 w 2723963"/>
                  <a:gd name="connsiteY66" fmla="*/ 90093 h 2033193"/>
                  <a:gd name="connsiteX67" fmla="*/ 923926 w 2723963"/>
                  <a:gd name="connsiteY67" fmla="*/ 4368 h 2033193"/>
                  <a:gd name="connsiteX68" fmla="*/ 171451 w 2723963"/>
                  <a:gd name="connsiteY68" fmla="*/ 166293 h 2033193"/>
                  <a:gd name="connsiteX69" fmla="*/ 0 w 2723963"/>
                  <a:gd name="connsiteY69" fmla="*/ 385368 h 2033193"/>
                  <a:gd name="connsiteX0" fmla="*/ 0 w 2723963"/>
                  <a:gd name="connsiteY0" fmla="*/ 385368 h 2033193"/>
                  <a:gd name="connsiteX1" fmla="*/ 95250 w 2723963"/>
                  <a:gd name="connsiteY1" fmla="*/ 413943 h 2033193"/>
                  <a:gd name="connsiteX2" fmla="*/ 152400 w 2723963"/>
                  <a:gd name="connsiteY2" fmla="*/ 452043 h 2033193"/>
                  <a:gd name="connsiteX3" fmla="*/ 238125 w 2723963"/>
                  <a:gd name="connsiteY3" fmla="*/ 442518 h 2033193"/>
                  <a:gd name="connsiteX4" fmla="*/ 323850 w 2723963"/>
                  <a:gd name="connsiteY4" fmla="*/ 537768 h 2033193"/>
                  <a:gd name="connsiteX5" fmla="*/ 381000 w 2723963"/>
                  <a:gd name="connsiteY5" fmla="*/ 642543 h 2033193"/>
                  <a:gd name="connsiteX6" fmla="*/ 419100 w 2723963"/>
                  <a:gd name="connsiteY6" fmla="*/ 709218 h 2033193"/>
                  <a:gd name="connsiteX7" fmla="*/ 485775 w 2723963"/>
                  <a:gd name="connsiteY7" fmla="*/ 766368 h 2033193"/>
                  <a:gd name="connsiteX8" fmla="*/ 485775 w 2723963"/>
                  <a:gd name="connsiteY8" fmla="*/ 813993 h 2033193"/>
                  <a:gd name="connsiteX9" fmla="*/ 523875 w 2723963"/>
                  <a:gd name="connsiteY9" fmla="*/ 842568 h 2033193"/>
                  <a:gd name="connsiteX10" fmla="*/ 628650 w 2723963"/>
                  <a:gd name="connsiteY10" fmla="*/ 880668 h 2033193"/>
                  <a:gd name="connsiteX11" fmla="*/ 723900 w 2723963"/>
                  <a:gd name="connsiteY11" fmla="*/ 956868 h 2033193"/>
                  <a:gd name="connsiteX12" fmla="*/ 742950 w 2723963"/>
                  <a:gd name="connsiteY12" fmla="*/ 1004493 h 2033193"/>
                  <a:gd name="connsiteX13" fmla="*/ 781050 w 2723963"/>
                  <a:gd name="connsiteY13" fmla="*/ 1023543 h 2033193"/>
                  <a:gd name="connsiteX14" fmla="*/ 876300 w 2723963"/>
                  <a:gd name="connsiteY14" fmla="*/ 1052118 h 2033193"/>
                  <a:gd name="connsiteX15" fmla="*/ 942975 w 2723963"/>
                  <a:gd name="connsiteY15" fmla="*/ 1128318 h 2033193"/>
                  <a:gd name="connsiteX16" fmla="*/ 962025 w 2723963"/>
                  <a:gd name="connsiteY16" fmla="*/ 1185468 h 2033193"/>
                  <a:gd name="connsiteX17" fmla="*/ 962025 w 2723963"/>
                  <a:gd name="connsiteY17" fmla="*/ 1233093 h 2033193"/>
                  <a:gd name="connsiteX18" fmla="*/ 1066800 w 2723963"/>
                  <a:gd name="connsiteY18" fmla="*/ 1299768 h 2033193"/>
                  <a:gd name="connsiteX19" fmla="*/ 1152525 w 2723963"/>
                  <a:gd name="connsiteY19" fmla="*/ 1347393 h 2033193"/>
                  <a:gd name="connsiteX20" fmla="*/ 1219200 w 2723963"/>
                  <a:gd name="connsiteY20" fmla="*/ 1375968 h 2033193"/>
                  <a:gd name="connsiteX21" fmla="*/ 1285875 w 2723963"/>
                  <a:gd name="connsiteY21" fmla="*/ 1433118 h 2033193"/>
                  <a:gd name="connsiteX22" fmla="*/ 1314450 w 2723963"/>
                  <a:gd name="connsiteY22" fmla="*/ 1547418 h 2033193"/>
                  <a:gd name="connsiteX23" fmla="*/ 1362075 w 2723963"/>
                  <a:gd name="connsiteY23" fmla="*/ 1614093 h 2033193"/>
                  <a:gd name="connsiteX24" fmla="*/ 1362075 w 2723963"/>
                  <a:gd name="connsiteY24" fmla="*/ 1671243 h 2033193"/>
                  <a:gd name="connsiteX25" fmla="*/ 1400175 w 2723963"/>
                  <a:gd name="connsiteY25" fmla="*/ 1699818 h 2033193"/>
                  <a:gd name="connsiteX26" fmla="*/ 1466850 w 2723963"/>
                  <a:gd name="connsiteY26" fmla="*/ 1709343 h 2033193"/>
                  <a:gd name="connsiteX27" fmla="*/ 1514475 w 2723963"/>
                  <a:gd name="connsiteY27" fmla="*/ 1814118 h 2033193"/>
                  <a:gd name="connsiteX28" fmla="*/ 1562100 w 2723963"/>
                  <a:gd name="connsiteY28" fmla="*/ 1918893 h 2033193"/>
                  <a:gd name="connsiteX29" fmla="*/ 1609725 w 2723963"/>
                  <a:gd name="connsiteY29" fmla="*/ 2004618 h 2033193"/>
                  <a:gd name="connsiteX30" fmla="*/ 1685925 w 2723963"/>
                  <a:gd name="connsiteY30" fmla="*/ 2033193 h 2033193"/>
                  <a:gd name="connsiteX31" fmla="*/ 1628775 w 2723963"/>
                  <a:gd name="connsiteY31" fmla="*/ 1985568 h 2033193"/>
                  <a:gd name="connsiteX32" fmla="*/ 1685925 w 2723963"/>
                  <a:gd name="connsiteY32" fmla="*/ 1947468 h 2033193"/>
                  <a:gd name="connsiteX33" fmla="*/ 1619250 w 2723963"/>
                  <a:gd name="connsiteY33" fmla="*/ 1899843 h 2033193"/>
                  <a:gd name="connsiteX34" fmla="*/ 1628775 w 2723963"/>
                  <a:gd name="connsiteY34" fmla="*/ 1861743 h 2033193"/>
                  <a:gd name="connsiteX35" fmla="*/ 1695450 w 2723963"/>
                  <a:gd name="connsiteY35" fmla="*/ 1880793 h 2033193"/>
                  <a:gd name="connsiteX36" fmla="*/ 1609725 w 2723963"/>
                  <a:gd name="connsiteY36" fmla="*/ 1747443 h 2033193"/>
                  <a:gd name="connsiteX37" fmla="*/ 1647825 w 2723963"/>
                  <a:gd name="connsiteY37" fmla="*/ 1728393 h 2033193"/>
                  <a:gd name="connsiteX38" fmla="*/ 1685925 w 2723963"/>
                  <a:gd name="connsiteY38" fmla="*/ 1728393 h 2033193"/>
                  <a:gd name="connsiteX39" fmla="*/ 1685925 w 2723963"/>
                  <a:gd name="connsiteY39" fmla="*/ 1728393 h 2033193"/>
                  <a:gd name="connsiteX40" fmla="*/ 1743075 w 2723963"/>
                  <a:gd name="connsiteY40" fmla="*/ 1842693 h 2033193"/>
                  <a:gd name="connsiteX41" fmla="*/ 1781175 w 2723963"/>
                  <a:gd name="connsiteY41" fmla="*/ 1804593 h 2033193"/>
                  <a:gd name="connsiteX42" fmla="*/ 1790700 w 2723963"/>
                  <a:gd name="connsiteY42" fmla="*/ 1861743 h 2033193"/>
                  <a:gd name="connsiteX43" fmla="*/ 1819275 w 2723963"/>
                  <a:gd name="connsiteY43" fmla="*/ 1899843 h 2033193"/>
                  <a:gd name="connsiteX44" fmla="*/ 1905000 w 2723963"/>
                  <a:gd name="connsiteY44" fmla="*/ 1861743 h 2033193"/>
                  <a:gd name="connsiteX45" fmla="*/ 1857375 w 2723963"/>
                  <a:gd name="connsiteY45" fmla="*/ 1833168 h 2033193"/>
                  <a:gd name="connsiteX46" fmla="*/ 1866900 w 2723963"/>
                  <a:gd name="connsiteY46" fmla="*/ 1785543 h 2033193"/>
                  <a:gd name="connsiteX47" fmla="*/ 1790700 w 2723963"/>
                  <a:gd name="connsiteY47" fmla="*/ 1766493 h 2033193"/>
                  <a:gd name="connsiteX48" fmla="*/ 1743075 w 2723963"/>
                  <a:gd name="connsiteY48" fmla="*/ 1718868 h 2033193"/>
                  <a:gd name="connsiteX49" fmla="*/ 1800225 w 2723963"/>
                  <a:gd name="connsiteY49" fmla="*/ 1690293 h 2033193"/>
                  <a:gd name="connsiteX50" fmla="*/ 1838325 w 2723963"/>
                  <a:gd name="connsiteY50" fmla="*/ 1690293 h 2033193"/>
                  <a:gd name="connsiteX51" fmla="*/ 1876425 w 2723963"/>
                  <a:gd name="connsiteY51" fmla="*/ 1747443 h 2033193"/>
                  <a:gd name="connsiteX52" fmla="*/ 1924050 w 2723963"/>
                  <a:gd name="connsiteY52" fmla="*/ 1747443 h 2033193"/>
                  <a:gd name="connsiteX53" fmla="*/ 1876425 w 2723963"/>
                  <a:gd name="connsiteY53" fmla="*/ 1652193 h 2033193"/>
                  <a:gd name="connsiteX54" fmla="*/ 1895475 w 2723963"/>
                  <a:gd name="connsiteY54" fmla="*/ 1604568 h 2033193"/>
                  <a:gd name="connsiteX55" fmla="*/ 1943100 w 2723963"/>
                  <a:gd name="connsiteY55" fmla="*/ 1671243 h 2033193"/>
                  <a:gd name="connsiteX56" fmla="*/ 1990725 w 2723963"/>
                  <a:gd name="connsiteY56" fmla="*/ 1680768 h 2033193"/>
                  <a:gd name="connsiteX57" fmla="*/ 2009775 w 2723963"/>
                  <a:gd name="connsiteY57" fmla="*/ 1652193 h 2033193"/>
                  <a:gd name="connsiteX58" fmla="*/ 1971675 w 2723963"/>
                  <a:gd name="connsiteY58" fmla="*/ 1642668 h 2033193"/>
                  <a:gd name="connsiteX59" fmla="*/ 1924050 w 2723963"/>
                  <a:gd name="connsiteY59" fmla="*/ 1604568 h 2033193"/>
                  <a:gd name="connsiteX60" fmla="*/ 1924050 w 2723963"/>
                  <a:gd name="connsiteY60" fmla="*/ 1604568 h 2033193"/>
                  <a:gd name="connsiteX61" fmla="*/ 2019300 w 2723963"/>
                  <a:gd name="connsiteY61" fmla="*/ 1528368 h 2033193"/>
                  <a:gd name="connsiteX62" fmla="*/ 2038350 w 2723963"/>
                  <a:gd name="connsiteY62" fmla="*/ 1537893 h 2033193"/>
                  <a:gd name="connsiteX63" fmla="*/ 2038350 w 2723963"/>
                  <a:gd name="connsiteY63" fmla="*/ 1537893 h 2033193"/>
                  <a:gd name="connsiteX64" fmla="*/ 2581275 w 2723963"/>
                  <a:gd name="connsiteY64" fmla="*/ 842568 h 2033193"/>
                  <a:gd name="connsiteX65" fmla="*/ 2714625 w 2723963"/>
                  <a:gd name="connsiteY65" fmla="*/ 613968 h 2033193"/>
                  <a:gd name="connsiteX66" fmla="*/ 2057400 w 2723963"/>
                  <a:gd name="connsiteY66" fmla="*/ 90093 h 2033193"/>
                  <a:gd name="connsiteX67" fmla="*/ 923926 w 2723963"/>
                  <a:gd name="connsiteY67" fmla="*/ 4368 h 2033193"/>
                  <a:gd name="connsiteX68" fmla="*/ 171451 w 2723963"/>
                  <a:gd name="connsiteY68" fmla="*/ 166293 h 2033193"/>
                  <a:gd name="connsiteX69" fmla="*/ 0 w 2723963"/>
                  <a:gd name="connsiteY69" fmla="*/ 385368 h 2033193"/>
                  <a:gd name="connsiteX0" fmla="*/ 0 w 2723963"/>
                  <a:gd name="connsiteY0" fmla="*/ 393293 h 2041118"/>
                  <a:gd name="connsiteX1" fmla="*/ 95250 w 2723963"/>
                  <a:gd name="connsiteY1" fmla="*/ 421868 h 2041118"/>
                  <a:gd name="connsiteX2" fmla="*/ 152400 w 2723963"/>
                  <a:gd name="connsiteY2" fmla="*/ 459968 h 2041118"/>
                  <a:gd name="connsiteX3" fmla="*/ 238125 w 2723963"/>
                  <a:gd name="connsiteY3" fmla="*/ 450443 h 2041118"/>
                  <a:gd name="connsiteX4" fmla="*/ 323850 w 2723963"/>
                  <a:gd name="connsiteY4" fmla="*/ 545693 h 2041118"/>
                  <a:gd name="connsiteX5" fmla="*/ 381000 w 2723963"/>
                  <a:gd name="connsiteY5" fmla="*/ 650468 h 2041118"/>
                  <a:gd name="connsiteX6" fmla="*/ 419100 w 2723963"/>
                  <a:gd name="connsiteY6" fmla="*/ 717143 h 2041118"/>
                  <a:gd name="connsiteX7" fmla="*/ 485775 w 2723963"/>
                  <a:gd name="connsiteY7" fmla="*/ 774293 h 2041118"/>
                  <a:gd name="connsiteX8" fmla="*/ 485775 w 2723963"/>
                  <a:gd name="connsiteY8" fmla="*/ 821918 h 2041118"/>
                  <a:gd name="connsiteX9" fmla="*/ 523875 w 2723963"/>
                  <a:gd name="connsiteY9" fmla="*/ 850493 h 2041118"/>
                  <a:gd name="connsiteX10" fmla="*/ 628650 w 2723963"/>
                  <a:gd name="connsiteY10" fmla="*/ 888593 h 2041118"/>
                  <a:gd name="connsiteX11" fmla="*/ 723900 w 2723963"/>
                  <a:gd name="connsiteY11" fmla="*/ 964793 h 2041118"/>
                  <a:gd name="connsiteX12" fmla="*/ 742950 w 2723963"/>
                  <a:gd name="connsiteY12" fmla="*/ 1012418 h 2041118"/>
                  <a:gd name="connsiteX13" fmla="*/ 781050 w 2723963"/>
                  <a:gd name="connsiteY13" fmla="*/ 1031468 h 2041118"/>
                  <a:gd name="connsiteX14" fmla="*/ 876300 w 2723963"/>
                  <a:gd name="connsiteY14" fmla="*/ 1060043 h 2041118"/>
                  <a:gd name="connsiteX15" fmla="*/ 942975 w 2723963"/>
                  <a:gd name="connsiteY15" fmla="*/ 1136243 h 2041118"/>
                  <a:gd name="connsiteX16" fmla="*/ 962025 w 2723963"/>
                  <a:gd name="connsiteY16" fmla="*/ 1193393 h 2041118"/>
                  <a:gd name="connsiteX17" fmla="*/ 962025 w 2723963"/>
                  <a:gd name="connsiteY17" fmla="*/ 1241018 h 2041118"/>
                  <a:gd name="connsiteX18" fmla="*/ 1066800 w 2723963"/>
                  <a:gd name="connsiteY18" fmla="*/ 1307693 h 2041118"/>
                  <a:gd name="connsiteX19" fmla="*/ 1152525 w 2723963"/>
                  <a:gd name="connsiteY19" fmla="*/ 1355318 h 2041118"/>
                  <a:gd name="connsiteX20" fmla="*/ 1219200 w 2723963"/>
                  <a:gd name="connsiteY20" fmla="*/ 1383893 h 2041118"/>
                  <a:gd name="connsiteX21" fmla="*/ 1285875 w 2723963"/>
                  <a:gd name="connsiteY21" fmla="*/ 1441043 h 2041118"/>
                  <a:gd name="connsiteX22" fmla="*/ 1314450 w 2723963"/>
                  <a:gd name="connsiteY22" fmla="*/ 1555343 h 2041118"/>
                  <a:gd name="connsiteX23" fmla="*/ 1362075 w 2723963"/>
                  <a:gd name="connsiteY23" fmla="*/ 1622018 h 2041118"/>
                  <a:gd name="connsiteX24" fmla="*/ 1362075 w 2723963"/>
                  <a:gd name="connsiteY24" fmla="*/ 1679168 h 2041118"/>
                  <a:gd name="connsiteX25" fmla="*/ 1400175 w 2723963"/>
                  <a:gd name="connsiteY25" fmla="*/ 1707743 h 2041118"/>
                  <a:gd name="connsiteX26" fmla="*/ 1466850 w 2723963"/>
                  <a:gd name="connsiteY26" fmla="*/ 1717268 h 2041118"/>
                  <a:gd name="connsiteX27" fmla="*/ 1514475 w 2723963"/>
                  <a:gd name="connsiteY27" fmla="*/ 1822043 h 2041118"/>
                  <a:gd name="connsiteX28" fmla="*/ 1562100 w 2723963"/>
                  <a:gd name="connsiteY28" fmla="*/ 1926818 h 2041118"/>
                  <a:gd name="connsiteX29" fmla="*/ 1609725 w 2723963"/>
                  <a:gd name="connsiteY29" fmla="*/ 2012543 h 2041118"/>
                  <a:gd name="connsiteX30" fmla="*/ 1685925 w 2723963"/>
                  <a:gd name="connsiteY30" fmla="*/ 2041118 h 2041118"/>
                  <a:gd name="connsiteX31" fmla="*/ 1628775 w 2723963"/>
                  <a:gd name="connsiteY31" fmla="*/ 1993493 h 2041118"/>
                  <a:gd name="connsiteX32" fmla="*/ 1685925 w 2723963"/>
                  <a:gd name="connsiteY32" fmla="*/ 1955393 h 2041118"/>
                  <a:gd name="connsiteX33" fmla="*/ 1619250 w 2723963"/>
                  <a:gd name="connsiteY33" fmla="*/ 1907768 h 2041118"/>
                  <a:gd name="connsiteX34" fmla="*/ 1628775 w 2723963"/>
                  <a:gd name="connsiteY34" fmla="*/ 1869668 h 2041118"/>
                  <a:gd name="connsiteX35" fmla="*/ 1695450 w 2723963"/>
                  <a:gd name="connsiteY35" fmla="*/ 1888718 h 2041118"/>
                  <a:gd name="connsiteX36" fmla="*/ 1609725 w 2723963"/>
                  <a:gd name="connsiteY36" fmla="*/ 1755368 h 2041118"/>
                  <a:gd name="connsiteX37" fmla="*/ 1647825 w 2723963"/>
                  <a:gd name="connsiteY37" fmla="*/ 1736318 h 2041118"/>
                  <a:gd name="connsiteX38" fmla="*/ 1685925 w 2723963"/>
                  <a:gd name="connsiteY38" fmla="*/ 1736318 h 2041118"/>
                  <a:gd name="connsiteX39" fmla="*/ 1685925 w 2723963"/>
                  <a:gd name="connsiteY39" fmla="*/ 1736318 h 2041118"/>
                  <a:gd name="connsiteX40" fmla="*/ 1743075 w 2723963"/>
                  <a:gd name="connsiteY40" fmla="*/ 1850618 h 2041118"/>
                  <a:gd name="connsiteX41" fmla="*/ 1781175 w 2723963"/>
                  <a:gd name="connsiteY41" fmla="*/ 1812518 h 2041118"/>
                  <a:gd name="connsiteX42" fmla="*/ 1790700 w 2723963"/>
                  <a:gd name="connsiteY42" fmla="*/ 1869668 h 2041118"/>
                  <a:gd name="connsiteX43" fmla="*/ 1819275 w 2723963"/>
                  <a:gd name="connsiteY43" fmla="*/ 1907768 h 2041118"/>
                  <a:gd name="connsiteX44" fmla="*/ 1905000 w 2723963"/>
                  <a:gd name="connsiteY44" fmla="*/ 1869668 h 2041118"/>
                  <a:gd name="connsiteX45" fmla="*/ 1857375 w 2723963"/>
                  <a:gd name="connsiteY45" fmla="*/ 1841093 h 2041118"/>
                  <a:gd name="connsiteX46" fmla="*/ 1866900 w 2723963"/>
                  <a:gd name="connsiteY46" fmla="*/ 1793468 h 2041118"/>
                  <a:gd name="connsiteX47" fmla="*/ 1790700 w 2723963"/>
                  <a:gd name="connsiteY47" fmla="*/ 1774418 h 2041118"/>
                  <a:gd name="connsiteX48" fmla="*/ 1743075 w 2723963"/>
                  <a:gd name="connsiteY48" fmla="*/ 1726793 h 2041118"/>
                  <a:gd name="connsiteX49" fmla="*/ 1800225 w 2723963"/>
                  <a:gd name="connsiteY49" fmla="*/ 1698218 h 2041118"/>
                  <a:gd name="connsiteX50" fmla="*/ 1838325 w 2723963"/>
                  <a:gd name="connsiteY50" fmla="*/ 1698218 h 2041118"/>
                  <a:gd name="connsiteX51" fmla="*/ 1876425 w 2723963"/>
                  <a:gd name="connsiteY51" fmla="*/ 1755368 h 2041118"/>
                  <a:gd name="connsiteX52" fmla="*/ 1924050 w 2723963"/>
                  <a:gd name="connsiteY52" fmla="*/ 1755368 h 2041118"/>
                  <a:gd name="connsiteX53" fmla="*/ 1876425 w 2723963"/>
                  <a:gd name="connsiteY53" fmla="*/ 1660118 h 2041118"/>
                  <a:gd name="connsiteX54" fmla="*/ 1895475 w 2723963"/>
                  <a:gd name="connsiteY54" fmla="*/ 1612493 h 2041118"/>
                  <a:gd name="connsiteX55" fmla="*/ 1943100 w 2723963"/>
                  <a:gd name="connsiteY55" fmla="*/ 1679168 h 2041118"/>
                  <a:gd name="connsiteX56" fmla="*/ 1990725 w 2723963"/>
                  <a:gd name="connsiteY56" fmla="*/ 1688693 h 2041118"/>
                  <a:gd name="connsiteX57" fmla="*/ 2009775 w 2723963"/>
                  <a:gd name="connsiteY57" fmla="*/ 1660118 h 2041118"/>
                  <a:gd name="connsiteX58" fmla="*/ 1971675 w 2723963"/>
                  <a:gd name="connsiteY58" fmla="*/ 1650593 h 2041118"/>
                  <a:gd name="connsiteX59" fmla="*/ 1924050 w 2723963"/>
                  <a:gd name="connsiteY59" fmla="*/ 1612493 h 2041118"/>
                  <a:gd name="connsiteX60" fmla="*/ 1924050 w 2723963"/>
                  <a:gd name="connsiteY60" fmla="*/ 1612493 h 2041118"/>
                  <a:gd name="connsiteX61" fmla="*/ 2019300 w 2723963"/>
                  <a:gd name="connsiteY61" fmla="*/ 1536293 h 2041118"/>
                  <a:gd name="connsiteX62" fmla="*/ 2038350 w 2723963"/>
                  <a:gd name="connsiteY62" fmla="*/ 1545818 h 2041118"/>
                  <a:gd name="connsiteX63" fmla="*/ 2038350 w 2723963"/>
                  <a:gd name="connsiteY63" fmla="*/ 1545818 h 2041118"/>
                  <a:gd name="connsiteX64" fmla="*/ 2581275 w 2723963"/>
                  <a:gd name="connsiteY64" fmla="*/ 850493 h 2041118"/>
                  <a:gd name="connsiteX65" fmla="*/ 2714625 w 2723963"/>
                  <a:gd name="connsiteY65" fmla="*/ 621893 h 2041118"/>
                  <a:gd name="connsiteX66" fmla="*/ 2057400 w 2723963"/>
                  <a:gd name="connsiteY66" fmla="*/ 98018 h 2041118"/>
                  <a:gd name="connsiteX67" fmla="*/ 923926 w 2723963"/>
                  <a:gd name="connsiteY67" fmla="*/ 12293 h 2041118"/>
                  <a:gd name="connsiteX68" fmla="*/ 171451 w 2723963"/>
                  <a:gd name="connsiteY68" fmla="*/ 174218 h 2041118"/>
                  <a:gd name="connsiteX69" fmla="*/ 0 w 2723963"/>
                  <a:gd name="connsiteY69" fmla="*/ 393293 h 2041118"/>
                  <a:gd name="connsiteX0" fmla="*/ 0 w 2723963"/>
                  <a:gd name="connsiteY0" fmla="*/ 391275 h 2039100"/>
                  <a:gd name="connsiteX1" fmla="*/ 95250 w 2723963"/>
                  <a:gd name="connsiteY1" fmla="*/ 419850 h 2039100"/>
                  <a:gd name="connsiteX2" fmla="*/ 152400 w 2723963"/>
                  <a:gd name="connsiteY2" fmla="*/ 457950 h 2039100"/>
                  <a:gd name="connsiteX3" fmla="*/ 238125 w 2723963"/>
                  <a:gd name="connsiteY3" fmla="*/ 448425 h 2039100"/>
                  <a:gd name="connsiteX4" fmla="*/ 323850 w 2723963"/>
                  <a:gd name="connsiteY4" fmla="*/ 543675 h 2039100"/>
                  <a:gd name="connsiteX5" fmla="*/ 381000 w 2723963"/>
                  <a:gd name="connsiteY5" fmla="*/ 648450 h 2039100"/>
                  <a:gd name="connsiteX6" fmla="*/ 419100 w 2723963"/>
                  <a:gd name="connsiteY6" fmla="*/ 715125 h 2039100"/>
                  <a:gd name="connsiteX7" fmla="*/ 485775 w 2723963"/>
                  <a:gd name="connsiteY7" fmla="*/ 772275 h 2039100"/>
                  <a:gd name="connsiteX8" fmla="*/ 485775 w 2723963"/>
                  <a:gd name="connsiteY8" fmla="*/ 819900 h 2039100"/>
                  <a:gd name="connsiteX9" fmla="*/ 523875 w 2723963"/>
                  <a:gd name="connsiteY9" fmla="*/ 848475 h 2039100"/>
                  <a:gd name="connsiteX10" fmla="*/ 628650 w 2723963"/>
                  <a:gd name="connsiteY10" fmla="*/ 886575 h 2039100"/>
                  <a:gd name="connsiteX11" fmla="*/ 723900 w 2723963"/>
                  <a:gd name="connsiteY11" fmla="*/ 962775 h 2039100"/>
                  <a:gd name="connsiteX12" fmla="*/ 742950 w 2723963"/>
                  <a:gd name="connsiteY12" fmla="*/ 1010400 h 2039100"/>
                  <a:gd name="connsiteX13" fmla="*/ 781050 w 2723963"/>
                  <a:gd name="connsiteY13" fmla="*/ 1029450 h 2039100"/>
                  <a:gd name="connsiteX14" fmla="*/ 876300 w 2723963"/>
                  <a:gd name="connsiteY14" fmla="*/ 1058025 h 2039100"/>
                  <a:gd name="connsiteX15" fmla="*/ 942975 w 2723963"/>
                  <a:gd name="connsiteY15" fmla="*/ 1134225 h 2039100"/>
                  <a:gd name="connsiteX16" fmla="*/ 962025 w 2723963"/>
                  <a:gd name="connsiteY16" fmla="*/ 1191375 h 2039100"/>
                  <a:gd name="connsiteX17" fmla="*/ 962025 w 2723963"/>
                  <a:gd name="connsiteY17" fmla="*/ 1239000 h 2039100"/>
                  <a:gd name="connsiteX18" fmla="*/ 1066800 w 2723963"/>
                  <a:gd name="connsiteY18" fmla="*/ 1305675 h 2039100"/>
                  <a:gd name="connsiteX19" fmla="*/ 1152525 w 2723963"/>
                  <a:gd name="connsiteY19" fmla="*/ 1353300 h 2039100"/>
                  <a:gd name="connsiteX20" fmla="*/ 1219200 w 2723963"/>
                  <a:gd name="connsiteY20" fmla="*/ 1381875 h 2039100"/>
                  <a:gd name="connsiteX21" fmla="*/ 1285875 w 2723963"/>
                  <a:gd name="connsiteY21" fmla="*/ 1439025 h 2039100"/>
                  <a:gd name="connsiteX22" fmla="*/ 1314450 w 2723963"/>
                  <a:gd name="connsiteY22" fmla="*/ 1553325 h 2039100"/>
                  <a:gd name="connsiteX23" fmla="*/ 1362075 w 2723963"/>
                  <a:gd name="connsiteY23" fmla="*/ 1620000 h 2039100"/>
                  <a:gd name="connsiteX24" fmla="*/ 1362075 w 2723963"/>
                  <a:gd name="connsiteY24" fmla="*/ 1677150 h 2039100"/>
                  <a:gd name="connsiteX25" fmla="*/ 1400175 w 2723963"/>
                  <a:gd name="connsiteY25" fmla="*/ 1705725 h 2039100"/>
                  <a:gd name="connsiteX26" fmla="*/ 1466850 w 2723963"/>
                  <a:gd name="connsiteY26" fmla="*/ 1715250 h 2039100"/>
                  <a:gd name="connsiteX27" fmla="*/ 1514475 w 2723963"/>
                  <a:gd name="connsiteY27" fmla="*/ 1820025 h 2039100"/>
                  <a:gd name="connsiteX28" fmla="*/ 1562100 w 2723963"/>
                  <a:gd name="connsiteY28" fmla="*/ 1924800 h 2039100"/>
                  <a:gd name="connsiteX29" fmla="*/ 1609725 w 2723963"/>
                  <a:gd name="connsiteY29" fmla="*/ 2010525 h 2039100"/>
                  <a:gd name="connsiteX30" fmla="*/ 1685925 w 2723963"/>
                  <a:gd name="connsiteY30" fmla="*/ 2039100 h 2039100"/>
                  <a:gd name="connsiteX31" fmla="*/ 1628775 w 2723963"/>
                  <a:gd name="connsiteY31" fmla="*/ 1991475 h 2039100"/>
                  <a:gd name="connsiteX32" fmla="*/ 1685925 w 2723963"/>
                  <a:gd name="connsiteY32" fmla="*/ 1953375 h 2039100"/>
                  <a:gd name="connsiteX33" fmla="*/ 1619250 w 2723963"/>
                  <a:gd name="connsiteY33" fmla="*/ 1905750 h 2039100"/>
                  <a:gd name="connsiteX34" fmla="*/ 1628775 w 2723963"/>
                  <a:gd name="connsiteY34" fmla="*/ 1867650 h 2039100"/>
                  <a:gd name="connsiteX35" fmla="*/ 1695450 w 2723963"/>
                  <a:gd name="connsiteY35" fmla="*/ 1886700 h 2039100"/>
                  <a:gd name="connsiteX36" fmla="*/ 1609725 w 2723963"/>
                  <a:gd name="connsiteY36" fmla="*/ 1753350 h 2039100"/>
                  <a:gd name="connsiteX37" fmla="*/ 1647825 w 2723963"/>
                  <a:gd name="connsiteY37" fmla="*/ 1734300 h 2039100"/>
                  <a:gd name="connsiteX38" fmla="*/ 1685925 w 2723963"/>
                  <a:gd name="connsiteY38" fmla="*/ 1734300 h 2039100"/>
                  <a:gd name="connsiteX39" fmla="*/ 1685925 w 2723963"/>
                  <a:gd name="connsiteY39" fmla="*/ 1734300 h 2039100"/>
                  <a:gd name="connsiteX40" fmla="*/ 1743075 w 2723963"/>
                  <a:gd name="connsiteY40" fmla="*/ 1848600 h 2039100"/>
                  <a:gd name="connsiteX41" fmla="*/ 1781175 w 2723963"/>
                  <a:gd name="connsiteY41" fmla="*/ 1810500 h 2039100"/>
                  <a:gd name="connsiteX42" fmla="*/ 1790700 w 2723963"/>
                  <a:gd name="connsiteY42" fmla="*/ 1867650 h 2039100"/>
                  <a:gd name="connsiteX43" fmla="*/ 1819275 w 2723963"/>
                  <a:gd name="connsiteY43" fmla="*/ 1905750 h 2039100"/>
                  <a:gd name="connsiteX44" fmla="*/ 1905000 w 2723963"/>
                  <a:gd name="connsiteY44" fmla="*/ 1867650 h 2039100"/>
                  <a:gd name="connsiteX45" fmla="*/ 1857375 w 2723963"/>
                  <a:gd name="connsiteY45" fmla="*/ 1839075 h 2039100"/>
                  <a:gd name="connsiteX46" fmla="*/ 1866900 w 2723963"/>
                  <a:gd name="connsiteY46" fmla="*/ 1791450 h 2039100"/>
                  <a:gd name="connsiteX47" fmla="*/ 1790700 w 2723963"/>
                  <a:gd name="connsiteY47" fmla="*/ 1772400 h 2039100"/>
                  <a:gd name="connsiteX48" fmla="*/ 1743075 w 2723963"/>
                  <a:gd name="connsiteY48" fmla="*/ 1724775 h 2039100"/>
                  <a:gd name="connsiteX49" fmla="*/ 1800225 w 2723963"/>
                  <a:gd name="connsiteY49" fmla="*/ 1696200 h 2039100"/>
                  <a:gd name="connsiteX50" fmla="*/ 1838325 w 2723963"/>
                  <a:gd name="connsiteY50" fmla="*/ 1696200 h 2039100"/>
                  <a:gd name="connsiteX51" fmla="*/ 1876425 w 2723963"/>
                  <a:gd name="connsiteY51" fmla="*/ 1753350 h 2039100"/>
                  <a:gd name="connsiteX52" fmla="*/ 1924050 w 2723963"/>
                  <a:gd name="connsiteY52" fmla="*/ 1753350 h 2039100"/>
                  <a:gd name="connsiteX53" fmla="*/ 1876425 w 2723963"/>
                  <a:gd name="connsiteY53" fmla="*/ 1658100 h 2039100"/>
                  <a:gd name="connsiteX54" fmla="*/ 1895475 w 2723963"/>
                  <a:gd name="connsiteY54" fmla="*/ 1610475 h 2039100"/>
                  <a:gd name="connsiteX55" fmla="*/ 1943100 w 2723963"/>
                  <a:gd name="connsiteY55" fmla="*/ 1677150 h 2039100"/>
                  <a:gd name="connsiteX56" fmla="*/ 1990725 w 2723963"/>
                  <a:gd name="connsiteY56" fmla="*/ 1686675 h 2039100"/>
                  <a:gd name="connsiteX57" fmla="*/ 2009775 w 2723963"/>
                  <a:gd name="connsiteY57" fmla="*/ 1658100 h 2039100"/>
                  <a:gd name="connsiteX58" fmla="*/ 1971675 w 2723963"/>
                  <a:gd name="connsiteY58" fmla="*/ 1648575 h 2039100"/>
                  <a:gd name="connsiteX59" fmla="*/ 1924050 w 2723963"/>
                  <a:gd name="connsiteY59" fmla="*/ 1610475 h 2039100"/>
                  <a:gd name="connsiteX60" fmla="*/ 1924050 w 2723963"/>
                  <a:gd name="connsiteY60" fmla="*/ 1610475 h 2039100"/>
                  <a:gd name="connsiteX61" fmla="*/ 2019300 w 2723963"/>
                  <a:gd name="connsiteY61" fmla="*/ 1534275 h 2039100"/>
                  <a:gd name="connsiteX62" fmla="*/ 2038350 w 2723963"/>
                  <a:gd name="connsiteY62" fmla="*/ 1543800 h 2039100"/>
                  <a:gd name="connsiteX63" fmla="*/ 2038350 w 2723963"/>
                  <a:gd name="connsiteY63" fmla="*/ 1543800 h 2039100"/>
                  <a:gd name="connsiteX64" fmla="*/ 2581275 w 2723963"/>
                  <a:gd name="connsiteY64" fmla="*/ 848475 h 2039100"/>
                  <a:gd name="connsiteX65" fmla="*/ 2714625 w 2723963"/>
                  <a:gd name="connsiteY65" fmla="*/ 619875 h 2039100"/>
                  <a:gd name="connsiteX66" fmla="*/ 2057400 w 2723963"/>
                  <a:gd name="connsiteY66" fmla="*/ 96000 h 2039100"/>
                  <a:gd name="connsiteX67" fmla="*/ 1238251 w 2723963"/>
                  <a:gd name="connsiteY67" fmla="*/ 38851 h 2039100"/>
                  <a:gd name="connsiteX68" fmla="*/ 923926 w 2723963"/>
                  <a:gd name="connsiteY68" fmla="*/ 10275 h 2039100"/>
                  <a:gd name="connsiteX69" fmla="*/ 171451 w 2723963"/>
                  <a:gd name="connsiteY69" fmla="*/ 172200 h 2039100"/>
                  <a:gd name="connsiteX70" fmla="*/ 0 w 2723963"/>
                  <a:gd name="connsiteY70" fmla="*/ 391275 h 2039100"/>
                  <a:gd name="connsiteX0" fmla="*/ 0 w 2723963"/>
                  <a:gd name="connsiteY0" fmla="*/ 390113 h 2037938"/>
                  <a:gd name="connsiteX1" fmla="*/ 95250 w 2723963"/>
                  <a:gd name="connsiteY1" fmla="*/ 418688 h 2037938"/>
                  <a:gd name="connsiteX2" fmla="*/ 152400 w 2723963"/>
                  <a:gd name="connsiteY2" fmla="*/ 456788 h 2037938"/>
                  <a:gd name="connsiteX3" fmla="*/ 238125 w 2723963"/>
                  <a:gd name="connsiteY3" fmla="*/ 447263 h 2037938"/>
                  <a:gd name="connsiteX4" fmla="*/ 323850 w 2723963"/>
                  <a:gd name="connsiteY4" fmla="*/ 542513 h 2037938"/>
                  <a:gd name="connsiteX5" fmla="*/ 381000 w 2723963"/>
                  <a:gd name="connsiteY5" fmla="*/ 647288 h 2037938"/>
                  <a:gd name="connsiteX6" fmla="*/ 419100 w 2723963"/>
                  <a:gd name="connsiteY6" fmla="*/ 713963 h 2037938"/>
                  <a:gd name="connsiteX7" fmla="*/ 485775 w 2723963"/>
                  <a:gd name="connsiteY7" fmla="*/ 771113 h 2037938"/>
                  <a:gd name="connsiteX8" fmla="*/ 485775 w 2723963"/>
                  <a:gd name="connsiteY8" fmla="*/ 818738 h 2037938"/>
                  <a:gd name="connsiteX9" fmla="*/ 523875 w 2723963"/>
                  <a:gd name="connsiteY9" fmla="*/ 847313 h 2037938"/>
                  <a:gd name="connsiteX10" fmla="*/ 628650 w 2723963"/>
                  <a:gd name="connsiteY10" fmla="*/ 885413 h 2037938"/>
                  <a:gd name="connsiteX11" fmla="*/ 723900 w 2723963"/>
                  <a:gd name="connsiteY11" fmla="*/ 961613 h 2037938"/>
                  <a:gd name="connsiteX12" fmla="*/ 742950 w 2723963"/>
                  <a:gd name="connsiteY12" fmla="*/ 1009238 h 2037938"/>
                  <a:gd name="connsiteX13" fmla="*/ 781050 w 2723963"/>
                  <a:gd name="connsiteY13" fmla="*/ 1028288 h 2037938"/>
                  <a:gd name="connsiteX14" fmla="*/ 876300 w 2723963"/>
                  <a:gd name="connsiteY14" fmla="*/ 1056863 h 2037938"/>
                  <a:gd name="connsiteX15" fmla="*/ 942975 w 2723963"/>
                  <a:gd name="connsiteY15" fmla="*/ 1133063 h 2037938"/>
                  <a:gd name="connsiteX16" fmla="*/ 962025 w 2723963"/>
                  <a:gd name="connsiteY16" fmla="*/ 1190213 h 2037938"/>
                  <a:gd name="connsiteX17" fmla="*/ 962025 w 2723963"/>
                  <a:gd name="connsiteY17" fmla="*/ 1237838 h 2037938"/>
                  <a:gd name="connsiteX18" fmla="*/ 1066800 w 2723963"/>
                  <a:gd name="connsiteY18" fmla="*/ 1304513 h 2037938"/>
                  <a:gd name="connsiteX19" fmla="*/ 1152525 w 2723963"/>
                  <a:gd name="connsiteY19" fmla="*/ 1352138 h 2037938"/>
                  <a:gd name="connsiteX20" fmla="*/ 1219200 w 2723963"/>
                  <a:gd name="connsiteY20" fmla="*/ 1380713 h 2037938"/>
                  <a:gd name="connsiteX21" fmla="*/ 1285875 w 2723963"/>
                  <a:gd name="connsiteY21" fmla="*/ 1437863 h 2037938"/>
                  <a:gd name="connsiteX22" fmla="*/ 1314450 w 2723963"/>
                  <a:gd name="connsiteY22" fmla="*/ 1552163 h 2037938"/>
                  <a:gd name="connsiteX23" fmla="*/ 1362075 w 2723963"/>
                  <a:gd name="connsiteY23" fmla="*/ 1618838 h 2037938"/>
                  <a:gd name="connsiteX24" fmla="*/ 1362075 w 2723963"/>
                  <a:gd name="connsiteY24" fmla="*/ 1675988 h 2037938"/>
                  <a:gd name="connsiteX25" fmla="*/ 1400175 w 2723963"/>
                  <a:gd name="connsiteY25" fmla="*/ 1704563 h 2037938"/>
                  <a:gd name="connsiteX26" fmla="*/ 1466850 w 2723963"/>
                  <a:gd name="connsiteY26" fmla="*/ 1714088 h 2037938"/>
                  <a:gd name="connsiteX27" fmla="*/ 1514475 w 2723963"/>
                  <a:gd name="connsiteY27" fmla="*/ 1818863 h 2037938"/>
                  <a:gd name="connsiteX28" fmla="*/ 1562100 w 2723963"/>
                  <a:gd name="connsiteY28" fmla="*/ 1923638 h 2037938"/>
                  <a:gd name="connsiteX29" fmla="*/ 1609725 w 2723963"/>
                  <a:gd name="connsiteY29" fmla="*/ 2009363 h 2037938"/>
                  <a:gd name="connsiteX30" fmla="*/ 1685925 w 2723963"/>
                  <a:gd name="connsiteY30" fmla="*/ 2037938 h 2037938"/>
                  <a:gd name="connsiteX31" fmla="*/ 1628775 w 2723963"/>
                  <a:gd name="connsiteY31" fmla="*/ 1990313 h 2037938"/>
                  <a:gd name="connsiteX32" fmla="*/ 1685925 w 2723963"/>
                  <a:gd name="connsiteY32" fmla="*/ 1952213 h 2037938"/>
                  <a:gd name="connsiteX33" fmla="*/ 1619250 w 2723963"/>
                  <a:gd name="connsiteY33" fmla="*/ 1904588 h 2037938"/>
                  <a:gd name="connsiteX34" fmla="*/ 1628775 w 2723963"/>
                  <a:gd name="connsiteY34" fmla="*/ 1866488 h 2037938"/>
                  <a:gd name="connsiteX35" fmla="*/ 1695450 w 2723963"/>
                  <a:gd name="connsiteY35" fmla="*/ 1885538 h 2037938"/>
                  <a:gd name="connsiteX36" fmla="*/ 1609725 w 2723963"/>
                  <a:gd name="connsiteY36" fmla="*/ 1752188 h 2037938"/>
                  <a:gd name="connsiteX37" fmla="*/ 1647825 w 2723963"/>
                  <a:gd name="connsiteY37" fmla="*/ 1733138 h 2037938"/>
                  <a:gd name="connsiteX38" fmla="*/ 1685925 w 2723963"/>
                  <a:gd name="connsiteY38" fmla="*/ 1733138 h 2037938"/>
                  <a:gd name="connsiteX39" fmla="*/ 1685925 w 2723963"/>
                  <a:gd name="connsiteY39" fmla="*/ 1733138 h 2037938"/>
                  <a:gd name="connsiteX40" fmla="*/ 1743075 w 2723963"/>
                  <a:gd name="connsiteY40" fmla="*/ 1847438 h 2037938"/>
                  <a:gd name="connsiteX41" fmla="*/ 1781175 w 2723963"/>
                  <a:gd name="connsiteY41" fmla="*/ 1809338 h 2037938"/>
                  <a:gd name="connsiteX42" fmla="*/ 1790700 w 2723963"/>
                  <a:gd name="connsiteY42" fmla="*/ 1866488 h 2037938"/>
                  <a:gd name="connsiteX43" fmla="*/ 1819275 w 2723963"/>
                  <a:gd name="connsiteY43" fmla="*/ 1904588 h 2037938"/>
                  <a:gd name="connsiteX44" fmla="*/ 1905000 w 2723963"/>
                  <a:gd name="connsiteY44" fmla="*/ 1866488 h 2037938"/>
                  <a:gd name="connsiteX45" fmla="*/ 1857375 w 2723963"/>
                  <a:gd name="connsiteY45" fmla="*/ 1837913 h 2037938"/>
                  <a:gd name="connsiteX46" fmla="*/ 1866900 w 2723963"/>
                  <a:gd name="connsiteY46" fmla="*/ 1790288 h 2037938"/>
                  <a:gd name="connsiteX47" fmla="*/ 1790700 w 2723963"/>
                  <a:gd name="connsiteY47" fmla="*/ 1771238 h 2037938"/>
                  <a:gd name="connsiteX48" fmla="*/ 1743075 w 2723963"/>
                  <a:gd name="connsiteY48" fmla="*/ 1723613 h 2037938"/>
                  <a:gd name="connsiteX49" fmla="*/ 1800225 w 2723963"/>
                  <a:gd name="connsiteY49" fmla="*/ 1695038 h 2037938"/>
                  <a:gd name="connsiteX50" fmla="*/ 1838325 w 2723963"/>
                  <a:gd name="connsiteY50" fmla="*/ 1695038 h 2037938"/>
                  <a:gd name="connsiteX51" fmla="*/ 1876425 w 2723963"/>
                  <a:gd name="connsiteY51" fmla="*/ 1752188 h 2037938"/>
                  <a:gd name="connsiteX52" fmla="*/ 1924050 w 2723963"/>
                  <a:gd name="connsiteY52" fmla="*/ 1752188 h 2037938"/>
                  <a:gd name="connsiteX53" fmla="*/ 1876425 w 2723963"/>
                  <a:gd name="connsiteY53" fmla="*/ 1656938 h 2037938"/>
                  <a:gd name="connsiteX54" fmla="*/ 1895475 w 2723963"/>
                  <a:gd name="connsiteY54" fmla="*/ 1609313 h 2037938"/>
                  <a:gd name="connsiteX55" fmla="*/ 1943100 w 2723963"/>
                  <a:gd name="connsiteY55" fmla="*/ 1675988 h 2037938"/>
                  <a:gd name="connsiteX56" fmla="*/ 1990725 w 2723963"/>
                  <a:gd name="connsiteY56" fmla="*/ 1685513 h 2037938"/>
                  <a:gd name="connsiteX57" fmla="*/ 2009775 w 2723963"/>
                  <a:gd name="connsiteY57" fmla="*/ 1656938 h 2037938"/>
                  <a:gd name="connsiteX58" fmla="*/ 1971675 w 2723963"/>
                  <a:gd name="connsiteY58" fmla="*/ 1647413 h 2037938"/>
                  <a:gd name="connsiteX59" fmla="*/ 1924050 w 2723963"/>
                  <a:gd name="connsiteY59" fmla="*/ 1609313 h 2037938"/>
                  <a:gd name="connsiteX60" fmla="*/ 1924050 w 2723963"/>
                  <a:gd name="connsiteY60" fmla="*/ 1609313 h 2037938"/>
                  <a:gd name="connsiteX61" fmla="*/ 2019300 w 2723963"/>
                  <a:gd name="connsiteY61" fmla="*/ 1533113 h 2037938"/>
                  <a:gd name="connsiteX62" fmla="*/ 2038350 w 2723963"/>
                  <a:gd name="connsiteY62" fmla="*/ 1542638 h 2037938"/>
                  <a:gd name="connsiteX63" fmla="*/ 2038350 w 2723963"/>
                  <a:gd name="connsiteY63" fmla="*/ 1542638 h 2037938"/>
                  <a:gd name="connsiteX64" fmla="*/ 2581275 w 2723963"/>
                  <a:gd name="connsiteY64" fmla="*/ 847313 h 2037938"/>
                  <a:gd name="connsiteX65" fmla="*/ 2714625 w 2723963"/>
                  <a:gd name="connsiteY65" fmla="*/ 618713 h 2037938"/>
                  <a:gd name="connsiteX66" fmla="*/ 2057400 w 2723963"/>
                  <a:gd name="connsiteY66" fmla="*/ 94838 h 2037938"/>
                  <a:gd name="connsiteX67" fmla="*/ 1390651 w 2723963"/>
                  <a:gd name="connsiteY67" fmla="*/ 180564 h 2037938"/>
                  <a:gd name="connsiteX68" fmla="*/ 1238251 w 2723963"/>
                  <a:gd name="connsiteY68" fmla="*/ 37689 h 2037938"/>
                  <a:gd name="connsiteX69" fmla="*/ 923926 w 2723963"/>
                  <a:gd name="connsiteY69" fmla="*/ 9113 h 2037938"/>
                  <a:gd name="connsiteX70" fmla="*/ 171451 w 2723963"/>
                  <a:gd name="connsiteY70" fmla="*/ 171038 h 2037938"/>
                  <a:gd name="connsiteX71" fmla="*/ 0 w 2723963"/>
                  <a:gd name="connsiteY71" fmla="*/ 390113 h 2037938"/>
                  <a:gd name="connsiteX0" fmla="*/ 0 w 2723963"/>
                  <a:gd name="connsiteY0" fmla="*/ 390113 h 2037938"/>
                  <a:gd name="connsiteX1" fmla="*/ 95250 w 2723963"/>
                  <a:gd name="connsiteY1" fmla="*/ 418688 h 2037938"/>
                  <a:gd name="connsiteX2" fmla="*/ 152400 w 2723963"/>
                  <a:gd name="connsiteY2" fmla="*/ 456788 h 2037938"/>
                  <a:gd name="connsiteX3" fmla="*/ 238125 w 2723963"/>
                  <a:gd name="connsiteY3" fmla="*/ 447263 h 2037938"/>
                  <a:gd name="connsiteX4" fmla="*/ 323850 w 2723963"/>
                  <a:gd name="connsiteY4" fmla="*/ 542513 h 2037938"/>
                  <a:gd name="connsiteX5" fmla="*/ 381000 w 2723963"/>
                  <a:gd name="connsiteY5" fmla="*/ 647288 h 2037938"/>
                  <a:gd name="connsiteX6" fmla="*/ 419100 w 2723963"/>
                  <a:gd name="connsiteY6" fmla="*/ 713963 h 2037938"/>
                  <a:gd name="connsiteX7" fmla="*/ 485775 w 2723963"/>
                  <a:gd name="connsiteY7" fmla="*/ 771113 h 2037938"/>
                  <a:gd name="connsiteX8" fmla="*/ 485775 w 2723963"/>
                  <a:gd name="connsiteY8" fmla="*/ 818738 h 2037938"/>
                  <a:gd name="connsiteX9" fmla="*/ 523875 w 2723963"/>
                  <a:gd name="connsiteY9" fmla="*/ 847313 h 2037938"/>
                  <a:gd name="connsiteX10" fmla="*/ 628650 w 2723963"/>
                  <a:gd name="connsiteY10" fmla="*/ 885413 h 2037938"/>
                  <a:gd name="connsiteX11" fmla="*/ 723900 w 2723963"/>
                  <a:gd name="connsiteY11" fmla="*/ 961613 h 2037938"/>
                  <a:gd name="connsiteX12" fmla="*/ 742950 w 2723963"/>
                  <a:gd name="connsiteY12" fmla="*/ 1009238 h 2037938"/>
                  <a:gd name="connsiteX13" fmla="*/ 781050 w 2723963"/>
                  <a:gd name="connsiteY13" fmla="*/ 1028288 h 2037938"/>
                  <a:gd name="connsiteX14" fmla="*/ 876300 w 2723963"/>
                  <a:gd name="connsiteY14" fmla="*/ 1056863 h 2037938"/>
                  <a:gd name="connsiteX15" fmla="*/ 942975 w 2723963"/>
                  <a:gd name="connsiteY15" fmla="*/ 1133063 h 2037938"/>
                  <a:gd name="connsiteX16" fmla="*/ 962025 w 2723963"/>
                  <a:gd name="connsiteY16" fmla="*/ 1190213 h 2037938"/>
                  <a:gd name="connsiteX17" fmla="*/ 962025 w 2723963"/>
                  <a:gd name="connsiteY17" fmla="*/ 1237838 h 2037938"/>
                  <a:gd name="connsiteX18" fmla="*/ 1066800 w 2723963"/>
                  <a:gd name="connsiteY18" fmla="*/ 1304513 h 2037938"/>
                  <a:gd name="connsiteX19" fmla="*/ 1152525 w 2723963"/>
                  <a:gd name="connsiteY19" fmla="*/ 1352138 h 2037938"/>
                  <a:gd name="connsiteX20" fmla="*/ 1219200 w 2723963"/>
                  <a:gd name="connsiteY20" fmla="*/ 1380713 h 2037938"/>
                  <a:gd name="connsiteX21" fmla="*/ 1285875 w 2723963"/>
                  <a:gd name="connsiteY21" fmla="*/ 1437863 h 2037938"/>
                  <a:gd name="connsiteX22" fmla="*/ 1314450 w 2723963"/>
                  <a:gd name="connsiteY22" fmla="*/ 1552163 h 2037938"/>
                  <a:gd name="connsiteX23" fmla="*/ 1362075 w 2723963"/>
                  <a:gd name="connsiteY23" fmla="*/ 1618838 h 2037938"/>
                  <a:gd name="connsiteX24" fmla="*/ 1362075 w 2723963"/>
                  <a:gd name="connsiteY24" fmla="*/ 1675988 h 2037938"/>
                  <a:gd name="connsiteX25" fmla="*/ 1400175 w 2723963"/>
                  <a:gd name="connsiteY25" fmla="*/ 1704563 h 2037938"/>
                  <a:gd name="connsiteX26" fmla="*/ 1466850 w 2723963"/>
                  <a:gd name="connsiteY26" fmla="*/ 1714088 h 2037938"/>
                  <a:gd name="connsiteX27" fmla="*/ 1514475 w 2723963"/>
                  <a:gd name="connsiteY27" fmla="*/ 1818863 h 2037938"/>
                  <a:gd name="connsiteX28" fmla="*/ 1562100 w 2723963"/>
                  <a:gd name="connsiteY28" fmla="*/ 1923638 h 2037938"/>
                  <a:gd name="connsiteX29" fmla="*/ 1609725 w 2723963"/>
                  <a:gd name="connsiteY29" fmla="*/ 2009363 h 2037938"/>
                  <a:gd name="connsiteX30" fmla="*/ 1685925 w 2723963"/>
                  <a:gd name="connsiteY30" fmla="*/ 2037938 h 2037938"/>
                  <a:gd name="connsiteX31" fmla="*/ 1628775 w 2723963"/>
                  <a:gd name="connsiteY31" fmla="*/ 1990313 h 2037938"/>
                  <a:gd name="connsiteX32" fmla="*/ 1685925 w 2723963"/>
                  <a:gd name="connsiteY32" fmla="*/ 1952213 h 2037938"/>
                  <a:gd name="connsiteX33" fmla="*/ 1619250 w 2723963"/>
                  <a:gd name="connsiteY33" fmla="*/ 1904588 h 2037938"/>
                  <a:gd name="connsiteX34" fmla="*/ 1628775 w 2723963"/>
                  <a:gd name="connsiteY34" fmla="*/ 1866488 h 2037938"/>
                  <a:gd name="connsiteX35" fmla="*/ 1695450 w 2723963"/>
                  <a:gd name="connsiteY35" fmla="*/ 1885538 h 2037938"/>
                  <a:gd name="connsiteX36" fmla="*/ 1609725 w 2723963"/>
                  <a:gd name="connsiteY36" fmla="*/ 1752188 h 2037938"/>
                  <a:gd name="connsiteX37" fmla="*/ 1647825 w 2723963"/>
                  <a:gd name="connsiteY37" fmla="*/ 1733138 h 2037938"/>
                  <a:gd name="connsiteX38" fmla="*/ 1685925 w 2723963"/>
                  <a:gd name="connsiteY38" fmla="*/ 1733138 h 2037938"/>
                  <a:gd name="connsiteX39" fmla="*/ 1685925 w 2723963"/>
                  <a:gd name="connsiteY39" fmla="*/ 1733138 h 2037938"/>
                  <a:gd name="connsiteX40" fmla="*/ 1743075 w 2723963"/>
                  <a:gd name="connsiteY40" fmla="*/ 1847438 h 2037938"/>
                  <a:gd name="connsiteX41" fmla="*/ 1781175 w 2723963"/>
                  <a:gd name="connsiteY41" fmla="*/ 1809338 h 2037938"/>
                  <a:gd name="connsiteX42" fmla="*/ 1790700 w 2723963"/>
                  <a:gd name="connsiteY42" fmla="*/ 1866488 h 2037938"/>
                  <a:gd name="connsiteX43" fmla="*/ 1819275 w 2723963"/>
                  <a:gd name="connsiteY43" fmla="*/ 1904588 h 2037938"/>
                  <a:gd name="connsiteX44" fmla="*/ 1905000 w 2723963"/>
                  <a:gd name="connsiteY44" fmla="*/ 1866488 h 2037938"/>
                  <a:gd name="connsiteX45" fmla="*/ 1857375 w 2723963"/>
                  <a:gd name="connsiteY45" fmla="*/ 1837913 h 2037938"/>
                  <a:gd name="connsiteX46" fmla="*/ 1866900 w 2723963"/>
                  <a:gd name="connsiteY46" fmla="*/ 1790288 h 2037938"/>
                  <a:gd name="connsiteX47" fmla="*/ 1790700 w 2723963"/>
                  <a:gd name="connsiteY47" fmla="*/ 1771238 h 2037938"/>
                  <a:gd name="connsiteX48" fmla="*/ 1743075 w 2723963"/>
                  <a:gd name="connsiteY48" fmla="*/ 1723613 h 2037938"/>
                  <a:gd name="connsiteX49" fmla="*/ 1800225 w 2723963"/>
                  <a:gd name="connsiteY49" fmla="*/ 1695038 h 2037938"/>
                  <a:gd name="connsiteX50" fmla="*/ 1838325 w 2723963"/>
                  <a:gd name="connsiteY50" fmla="*/ 1695038 h 2037938"/>
                  <a:gd name="connsiteX51" fmla="*/ 1876425 w 2723963"/>
                  <a:gd name="connsiteY51" fmla="*/ 1752188 h 2037938"/>
                  <a:gd name="connsiteX52" fmla="*/ 1924050 w 2723963"/>
                  <a:gd name="connsiteY52" fmla="*/ 1752188 h 2037938"/>
                  <a:gd name="connsiteX53" fmla="*/ 1876425 w 2723963"/>
                  <a:gd name="connsiteY53" fmla="*/ 1656938 h 2037938"/>
                  <a:gd name="connsiteX54" fmla="*/ 1895475 w 2723963"/>
                  <a:gd name="connsiteY54" fmla="*/ 1609313 h 2037938"/>
                  <a:gd name="connsiteX55" fmla="*/ 1943100 w 2723963"/>
                  <a:gd name="connsiteY55" fmla="*/ 1675988 h 2037938"/>
                  <a:gd name="connsiteX56" fmla="*/ 1990725 w 2723963"/>
                  <a:gd name="connsiteY56" fmla="*/ 1685513 h 2037938"/>
                  <a:gd name="connsiteX57" fmla="*/ 2009775 w 2723963"/>
                  <a:gd name="connsiteY57" fmla="*/ 1656938 h 2037938"/>
                  <a:gd name="connsiteX58" fmla="*/ 1971675 w 2723963"/>
                  <a:gd name="connsiteY58" fmla="*/ 1647413 h 2037938"/>
                  <a:gd name="connsiteX59" fmla="*/ 1924050 w 2723963"/>
                  <a:gd name="connsiteY59" fmla="*/ 1609313 h 2037938"/>
                  <a:gd name="connsiteX60" fmla="*/ 1924050 w 2723963"/>
                  <a:gd name="connsiteY60" fmla="*/ 1609313 h 2037938"/>
                  <a:gd name="connsiteX61" fmla="*/ 2019300 w 2723963"/>
                  <a:gd name="connsiteY61" fmla="*/ 1533113 h 2037938"/>
                  <a:gd name="connsiteX62" fmla="*/ 2038350 w 2723963"/>
                  <a:gd name="connsiteY62" fmla="*/ 1542638 h 2037938"/>
                  <a:gd name="connsiteX63" fmla="*/ 2038350 w 2723963"/>
                  <a:gd name="connsiteY63" fmla="*/ 1542638 h 2037938"/>
                  <a:gd name="connsiteX64" fmla="*/ 2581275 w 2723963"/>
                  <a:gd name="connsiteY64" fmla="*/ 847313 h 2037938"/>
                  <a:gd name="connsiteX65" fmla="*/ 2714625 w 2723963"/>
                  <a:gd name="connsiteY65" fmla="*/ 618713 h 2037938"/>
                  <a:gd name="connsiteX66" fmla="*/ 2057400 w 2723963"/>
                  <a:gd name="connsiteY66" fmla="*/ 94838 h 2037938"/>
                  <a:gd name="connsiteX67" fmla="*/ 1790701 w 2723963"/>
                  <a:gd name="connsiteY67" fmla="*/ 123414 h 2037938"/>
                  <a:gd name="connsiteX68" fmla="*/ 1390651 w 2723963"/>
                  <a:gd name="connsiteY68" fmla="*/ 180564 h 2037938"/>
                  <a:gd name="connsiteX69" fmla="*/ 1238251 w 2723963"/>
                  <a:gd name="connsiteY69" fmla="*/ 37689 h 2037938"/>
                  <a:gd name="connsiteX70" fmla="*/ 923926 w 2723963"/>
                  <a:gd name="connsiteY70" fmla="*/ 9113 h 2037938"/>
                  <a:gd name="connsiteX71" fmla="*/ 171451 w 2723963"/>
                  <a:gd name="connsiteY71" fmla="*/ 171038 h 2037938"/>
                  <a:gd name="connsiteX72" fmla="*/ 0 w 2723963"/>
                  <a:gd name="connsiteY72" fmla="*/ 390113 h 2037938"/>
                  <a:gd name="connsiteX0" fmla="*/ 0 w 2723963"/>
                  <a:gd name="connsiteY0" fmla="*/ 390113 h 2037938"/>
                  <a:gd name="connsiteX1" fmla="*/ 95250 w 2723963"/>
                  <a:gd name="connsiteY1" fmla="*/ 418688 h 2037938"/>
                  <a:gd name="connsiteX2" fmla="*/ 152400 w 2723963"/>
                  <a:gd name="connsiteY2" fmla="*/ 456788 h 2037938"/>
                  <a:gd name="connsiteX3" fmla="*/ 238125 w 2723963"/>
                  <a:gd name="connsiteY3" fmla="*/ 447263 h 2037938"/>
                  <a:gd name="connsiteX4" fmla="*/ 323850 w 2723963"/>
                  <a:gd name="connsiteY4" fmla="*/ 542513 h 2037938"/>
                  <a:gd name="connsiteX5" fmla="*/ 381000 w 2723963"/>
                  <a:gd name="connsiteY5" fmla="*/ 647288 h 2037938"/>
                  <a:gd name="connsiteX6" fmla="*/ 419100 w 2723963"/>
                  <a:gd name="connsiteY6" fmla="*/ 713963 h 2037938"/>
                  <a:gd name="connsiteX7" fmla="*/ 485775 w 2723963"/>
                  <a:gd name="connsiteY7" fmla="*/ 771113 h 2037938"/>
                  <a:gd name="connsiteX8" fmla="*/ 485775 w 2723963"/>
                  <a:gd name="connsiteY8" fmla="*/ 818738 h 2037938"/>
                  <a:gd name="connsiteX9" fmla="*/ 523875 w 2723963"/>
                  <a:gd name="connsiteY9" fmla="*/ 847313 h 2037938"/>
                  <a:gd name="connsiteX10" fmla="*/ 628650 w 2723963"/>
                  <a:gd name="connsiteY10" fmla="*/ 885413 h 2037938"/>
                  <a:gd name="connsiteX11" fmla="*/ 723900 w 2723963"/>
                  <a:gd name="connsiteY11" fmla="*/ 961613 h 2037938"/>
                  <a:gd name="connsiteX12" fmla="*/ 742950 w 2723963"/>
                  <a:gd name="connsiteY12" fmla="*/ 1009238 h 2037938"/>
                  <a:gd name="connsiteX13" fmla="*/ 781050 w 2723963"/>
                  <a:gd name="connsiteY13" fmla="*/ 1028288 h 2037938"/>
                  <a:gd name="connsiteX14" fmla="*/ 876300 w 2723963"/>
                  <a:gd name="connsiteY14" fmla="*/ 1056863 h 2037938"/>
                  <a:gd name="connsiteX15" fmla="*/ 942975 w 2723963"/>
                  <a:gd name="connsiteY15" fmla="*/ 1133063 h 2037938"/>
                  <a:gd name="connsiteX16" fmla="*/ 962025 w 2723963"/>
                  <a:gd name="connsiteY16" fmla="*/ 1190213 h 2037938"/>
                  <a:gd name="connsiteX17" fmla="*/ 962025 w 2723963"/>
                  <a:gd name="connsiteY17" fmla="*/ 1237838 h 2037938"/>
                  <a:gd name="connsiteX18" fmla="*/ 1066800 w 2723963"/>
                  <a:gd name="connsiteY18" fmla="*/ 1304513 h 2037938"/>
                  <a:gd name="connsiteX19" fmla="*/ 1152525 w 2723963"/>
                  <a:gd name="connsiteY19" fmla="*/ 1352138 h 2037938"/>
                  <a:gd name="connsiteX20" fmla="*/ 1219200 w 2723963"/>
                  <a:gd name="connsiteY20" fmla="*/ 1380713 h 2037938"/>
                  <a:gd name="connsiteX21" fmla="*/ 1285875 w 2723963"/>
                  <a:gd name="connsiteY21" fmla="*/ 1437863 h 2037938"/>
                  <a:gd name="connsiteX22" fmla="*/ 1314450 w 2723963"/>
                  <a:gd name="connsiteY22" fmla="*/ 1552163 h 2037938"/>
                  <a:gd name="connsiteX23" fmla="*/ 1362075 w 2723963"/>
                  <a:gd name="connsiteY23" fmla="*/ 1618838 h 2037938"/>
                  <a:gd name="connsiteX24" fmla="*/ 1362075 w 2723963"/>
                  <a:gd name="connsiteY24" fmla="*/ 1675988 h 2037938"/>
                  <a:gd name="connsiteX25" fmla="*/ 1400175 w 2723963"/>
                  <a:gd name="connsiteY25" fmla="*/ 1704563 h 2037938"/>
                  <a:gd name="connsiteX26" fmla="*/ 1466850 w 2723963"/>
                  <a:gd name="connsiteY26" fmla="*/ 1714088 h 2037938"/>
                  <a:gd name="connsiteX27" fmla="*/ 1514475 w 2723963"/>
                  <a:gd name="connsiteY27" fmla="*/ 1818863 h 2037938"/>
                  <a:gd name="connsiteX28" fmla="*/ 1562100 w 2723963"/>
                  <a:gd name="connsiteY28" fmla="*/ 1923638 h 2037938"/>
                  <a:gd name="connsiteX29" fmla="*/ 1609725 w 2723963"/>
                  <a:gd name="connsiteY29" fmla="*/ 2009363 h 2037938"/>
                  <a:gd name="connsiteX30" fmla="*/ 1685925 w 2723963"/>
                  <a:gd name="connsiteY30" fmla="*/ 2037938 h 2037938"/>
                  <a:gd name="connsiteX31" fmla="*/ 1628775 w 2723963"/>
                  <a:gd name="connsiteY31" fmla="*/ 1990313 h 2037938"/>
                  <a:gd name="connsiteX32" fmla="*/ 1685925 w 2723963"/>
                  <a:gd name="connsiteY32" fmla="*/ 1952213 h 2037938"/>
                  <a:gd name="connsiteX33" fmla="*/ 1619250 w 2723963"/>
                  <a:gd name="connsiteY33" fmla="*/ 1904588 h 2037938"/>
                  <a:gd name="connsiteX34" fmla="*/ 1628775 w 2723963"/>
                  <a:gd name="connsiteY34" fmla="*/ 1866488 h 2037938"/>
                  <a:gd name="connsiteX35" fmla="*/ 1695450 w 2723963"/>
                  <a:gd name="connsiteY35" fmla="*/ 1885538 h 2037938"/>
                  <a:gd name="connsiteX36" fmla="*/ 1609725 w 2723963"/>
                  <a:gd name="connsiteY36" fmla="*/ 1752188 h 2037938"/>
                  <a:gd name="connsiteX37" fmla="*/ 1647825 w 2723963"/>
                  <a:gd name="connsiteY37" fmla="*/ 1733138 h 2037938"/>
                  <a:gd name="connsiteX38" fmla="*/ 1685925 w 2723963"/>
                  <a:gd name="connsiteY38" fmla="*/ 1733138 h 2037938"/>
                  <a:gd name="connsiteX39" fmla="*/ 1685925 w 2723963"/>
                  <a:gd name="connsiteY39" fmla="*/ 1733138 h 2037938"/>
                  <a:gd name="connsiteX40" fmla="*/ 1743075 w 2723963"/>
                  <a:gd name="connsiteY40" fmla="*/ 1847438 h 2037938"/>
                  <a:gd name="connsiteX41" fmla="*/ 1781175 w 2723963"/>
                  <a:gd name="connsiteY41" fmla="*/ 1809338 h 2037938"/>
                  <a:gd name="connsiteX42" fmla="*/ 1790700 w 2723963"/>
                  <a:gd name="connsiteY42" fmla="*/ 1866488 h 2037938"/>
                  <a:gd name="connsiteX43" fmla="*/ 1819275 w 2723963"/>
                  <a:gd name="connsiteY43" fmla="*/ 1904588 h 2037938"/>
                  <a:gd name="connsiteX44" fmla="*/ 1905000 w 2723963"/>
                  <a:gd name="connsiteY44" fmla="*/ 1866488 h 2037938"/>
                  <a:gd name="connsiteX45" fmla="*/ 1857375 w 2723963"/>
                  <a:gd name="connsiteY45" fmla="*/ 1837913 h 2037938"/>
                  <a:gd name="connsiteX46" fmla="*/ 1866900 w 2723963"/>
                  <a:gd name="connsiteY46" fmla="*/ 1790288 h 2037938"/>
                  <a:gd name="connsiteX47" fmla="*/ 1790700 w 2723963"/>
                  <a:gd name="connsiteY47" fmla="*/ 1771238 h 2037938"/>
                  <a:gd name="connsiteX48" fmla="*/ 1743075 w 2723963"/>
                  <a:gd name="connsiteY48" fmla="*/ 1723613 h 2037938"/>
                  <a:gd name="connsiteX49" fmla="*/ 1800225 w 2723963"/>
                  <a:gd name="connsiteY49" fmla="*/ 1695038 h 2037938"/>
                  <a:gd name="connsiteX50" fmla="*/ 1838325 w 2723963"/>
                  <a:gd name="connsiteY50" fmla="*/ 1695038 h 2037938"/>
                  <a:gd name="connsiteX51" fmla="*/ 1876425 w 2723963"/>
                  <a:gd name="connsiteY51" fmla="*/ 1752188 h 2037938"/>
                  <a:gd name="connsiteX52" fmla="*/ 1924050 w 2723963"/>
                  <a:gd name="connsiteY52" fmla="*/ 1752188 h 2037938"/>
                  <a:gd name="connsiteX53" fmla="*/ 1876425 w 2723963"/>
                  <a:gd name="connsiteY53" fmla="*/ 1656938 h 2037938"/>
                  <a:gd name="connsiteX54" fmla="*/ 1895475 w 2723963"/>
                  <a:gd name="connsiteY54" fmla="*/ 1609313 h 2037938"/>
                  <a:gd name="connsiteX55" fmla="*/ 1943100 w 2723963"/>
                  <a:gd name="connsiteY55" fmla="*/ 1675988 h 2037938"/>
                  <a:gd name="connsiteX56" fmla="*/ 1990725 w 2723963"/>
                  <a:gd name="connsiteY56" fmla="*/ 1685513 h 2037938"/>
                  <a:gd name="connsiteX57" fmla="*/ 2009775 w 2723963"/>
                  <a:gd name="connsiteY57" fmla="*/ 1656938 h 2037938"/>
                  <a:gd name="connsiteX58" fmla="*/ 1971675 w 2723963"/>
                  <a:gd name="connsiteY58" fmla="*/ 1647413 h 2037938"/>
                  <a:gd name="connsiteX59" fmla="*/ 1924050 w 2723963"/>
                  <a:gd name="connsiteY59" fmla="*/ 1609313 h 2037938"/>
                  <a:gd name="connsiteX60" fmla="*/ 1924050 w 2723963"/>
                  <a:gd name="connsiteY60" fmla="*/ 1609313 h 2037938"/>
                  <a:gd name="connsiteX61" fmla="*/ 2019300 w 2723963"/>
                  <a:gd name="connsiteY61" fmla="*/ 1533113 h 2037938"/>
                  <a:gd name="connsiteX62" fmla="*/ 2038350 w 2723963"/>
                  <a:gd name="connsiteY62" fmla="*/ 1542638 h 2037938"/>
                  <a:gd name="connsiteX63" fmla="*/ 2038350 w 2723963"/>
                  <a:gd name="connsiteY63" fmla="*/ 1542638 h 2037938"/>
                  <a:gd name="connsiteX64" fmla="*/ 2581275 w 2723963"/>
                  <a:gd name="connsiteY64" fmla="*/ 847313 h 2037938"/>
                  <a:gd name="connsiteX65" fmla="*/ 2714625 w 2723963"/>
                  <a:gd name="connsiteY65" fmla="*/ 618713 h 2037938"/>
                  <a:gd name="connsiteX66" fmla="*/ 2057400 w 2723963"/>
                  <a:gd name="connsiteY66" fmla="*/ 94838 h 2037938"/>
                  <a:gd name="connsiteX67" fmla="*/ 1790701 w 2723963"/>
                  <a:gd name="connsiteY67" fmla="*/ 123414 h 2037938"/>
                  <a:gd name="connsiteX68" fmla="*/ 1390651 w 2723963"/>
                  <a:gd name="connsiteY68" fmla="*/ 180564 h 2037938"/>
                  <a:gd name="connsiteX69" fmla="*/ 1238251 w 2723963"/>
                  <a:gd name="connsiteY69" fmla="*/ 37689 h 2037938"/>
                  <a:gd name="connsiteX70" fmla="*/ 923926 w 2723963"/>
                  <a:gd name="connsiteY70" fmla="*/ 9113 h 2037938"/>
                  <a:gd name="connsiteX71" fmla="*/ 171451 w 2723963"/>
                  <a:gd name="connsiteY71" fmla="*/ 171038 h 2037938"/>
                  <a:gd name="connsiteX72" fmla="*/ 0 w 2723963"/>
                  <a:gd name="connsiteY72" fmla="*/ 390113 h 2037938"/>
                  <a:gd name="connsiteX0" fmla="*/ 0 w 2723963"/>
                  <a:gd name="connsiteY0" fmla="*/ 419938 h 2067763"/>
                  <a:gd name="connsiteX1" fmla="*/ 95250 w 2723963"/>
                  <a:gd name="connsiteY1" fmla="*/ 448513 h 2067763"/>
                  <a:gd name="connsiteX2" fmla="*/ 152400 w 2723963"/>
                  <a:gd name="connsiteY2" fmla="*/ 486613 h 2067763"/>
                  <a:gd name="connsiteX3" fmla="*/ 238125 w 2723963"/>
                  <a:gd name="connsiteY3" fmla="*/ 477088 h 2067763"/>
                  <a:gd name="connsiteX4" fmla="*/ 323850 w 2723963"/>
                  <a:gd name="connsiteY4" fmla="*/ 572338 h 2067763"/>
                  <a:gd name="connsiteX5" fmla="*/ 381000 w 2723963"/>
                  <a:gd name="connsiteY5" fmla="*/ 677113 h 2067763"/>
                  <a:gd name="connsiteX6" fmla="*/ 419100 w 2723963"/>
                  <a:gd name="connsiteY6" fmla="*/ 743788 h 2067763"/>
                  <a:gd name="connsiteX7" fmla="*/ 485775 w 2723963"/>
                  <a:gd name="connsiteY7" fmla="*/ 800938 h 2067763"/>
                  <a:gd name="connsiteX8" fmla="*/ 485775 w 2723963"/>
                  <a:gd name="connsiteY8" fmla="*/ 848563 h 2067763"/>
                  <a:gd name="connsiteX9" fmla="*/ 523875 w 2723963"/>
                  <a:gd name="connsiteY9" fmla="*/ 877138 h 2067763"/>
                  <a:gd name="connsiteX10" fmla="*/ 628650 w 2723963"/>
                  <a:gd name="connsiteY10" fmla="*/ 915238 h 2067763"/>
                  <a:gd name="connsiteX11" fmla="*/ 723900 w 2723963"/>
                  <a:gd name="connsiteY11" fmla="*/ 991438 h 2067763"/>
                  <a:gd name="connsiteX12" fmla="*/ 742950 w 2723963"/>
                  <a:gd name="connsiteY12" fmla="*/ 1039063 h 2067763"/>
                  <a:gd name="connsiteX13" fmla="*/ 781050 w 2723963"/>
                  <a:gd name="connsiteY13" fmla="*/ 1058113 h 2067763"/>
                  <a:gd name="connsiteX14" fmla="*/ 876300 w 2723963"/>
                  <a:gd name="connsiteY14" fmla="*/ 1086688 h 2067763"/>
                  <a:gd name="connsiteX15" fmla="*/ 942975 w 2723963"/>
                  <a:gd name="connsiteY15" fmla="*/ 1162888 h 2067763"/>
                  <a:gd name="connsiteX16" fmla="*/ 962025 w 2723963"/>
                  <a:gd name="connsiteY16" fmla="*/ 1220038 h 2067763"/>
                  <a:gd name="connsiteX17" fmla="*/ 962025 w 2723963"/>
                  <a:gd name="connsiteY17" fmla="*/ 1267663 h 2067763"/>
                  <a:gd name="connsiteX18" fmla="*/ 1066800 w 2723963"/>
                  <a:gd name="connsiteY18" fmla="*/ 1334338 h 2067763"/>
                  <a:gd name="connsiteX19" fmla="*/ 1152525 w 2723963"/>
                  <a:gd name="connsiteY19" fmla="*/ 1381963 h 2067763"/>
                  <a:gd name="connsiteX20" fmla="*/ 1219200 w 2723963"/>
                  <a:gd name="connsiteY20" fmla="*/ 1410538 h 2067763"/>
                  <a:gd name="connsiteX21" fmla="*/ 1285875 w 2723963"/>
                  <a:gd name="connsiteY21" fmla="*/ 1467688 h 2067763"/>
                  <a:gd name="connsiteX22" fmla="*/ 1314450 w 2723963"/>
                  <a:gd name="connsiteY22" fmla="*/ 1581988 h 2067763"/>
                  <a:gd name="connsiteX23" fmla="*/ 1362075 w 2723963"/>
                  <a:gd name="connsiteY23" fmla="*/ 1648663 h 2067763"/>
                  <a:gd name="connsiteX24" fmla="*/ 1362075 w 2723963"/>
                  <a:gd name="connsiteY24" fmla="*/ 1705813 h 2067763"/>
                  <a:gd name="connsiteX25" fmla="*/ 1400175 w 2723963"/>
                  <a:gd name="connsiteY25" fmla="*/ 1734388 h 2067763"/>
                  <a:gd name="connsiteX26" fmla="*/ 1466850 w 2723963"/>
                  <a:gd name="connsiteY26" fmla="*/ 1743913 h 2067763"/>
                  <a:gd name="connsiteX27" fmla="*/ 1514475 w 2723963"/>
                  <a:gd name="connsiteY27" fmla="*/ 1848688 h 2067763"/>
                  <a:gd name="connsiteX28" fmla="*/ 1562100 w 2723963"/>
                  <a:gd name="connsiteY28" fmla="*/ 1953463 h 2067763"/>
                  <a:gd name="connsiteX29" fmla="*/ 1609725 w 2723963"/>
                  <a:gd name="connsiteY29" fmla="*/ 2039188 h 2067763"/>
                  <a:gd name="connsiteX30" fmla="*/ 1685925 w 2723963"/>
                  <a:gd name="connsiteY30" fmla="*/ 2067763 h 2067763"/>
                  <a:gd name="connsiteX31" fmla="*/ 1628775 w 2723963"/>
                  <a:gd name="connsiteY31" fmla="*/ 2020138 h 2067763"/>
                  <a:gd name="connsiteX32" fmla="*/ 1685925 w 2723963"/>
                  <a:gd name="connsiteY32" fmla="*/ 1982038 h 2067763"/>
                  <a:gd name="connsiteX33" fmla="*/ 1619250 w 2723963"/>
                  <a:gd name="connsiteY33" fmla="*/ 1934413 h 2067763"/>
                  <a:gd name="connsiteX34" fmla="*/ 1628775 w 2723963"/>
                  <a:gd name="connsiteY34" fmla="*/ 1896313 h 2067763"/>
                  <a:gd name="connsiteX35" fmla="*/ 1695450 w 2723963"/>
                  <a:gd name="connsiteY35" fmla="*/ 1915363 h 2067763"/>
                  <a:gd name="connsiteX36" fmla="*/ 1609725 w 2723963"/>
                  <a:gd name="connsiteY36" fmla="*/ 1782013 h 2067763"/>
                  <a:gd name="connsiteX37" fmla="*/ 1647825 w 2723963"/>
                  <a:gd name="connsiteY37" fmla="*/ 1762963 h 2067763"/>
                  <a:gd name="connsiteX38" fmla="*/ 1685925 w 2723963"/>
                  <a:gd name="connsiteY38" fmla="*/ 1762963 h 2067763"/>
                  <a:gd name="connsiteX39" fmla="*/ 1685925 w 2723963"/>
                  <a:gd name="connsiteY39" fmla="*/ 1762963 h 2067763"/>
                  <a:gd name="connsiteX40" fmla="*/ 1743075 w 2723963"/>
                  <a:gd name="connsiteY40" fmla="*/ 1877263 h 2067763"/>
                  <a:gd name="connsiteX41" fmla="*/ 1781175 w 2723963"/>
                  <a:gd name="connsiteY41" fmla="*/ 1839163 h 2067763"/>
                  <a:gd name="connsiteX42" fmla="*/ 1790700 w 2723963"/>
                  <a:gd name="connsiteY42" fmla="*/ 1896313 h 2067763"/>
                  <a:gd name="connsiteX43" fmla="*/ 1819275 w 2723963"/>
                  <a:gd name="connsiteY43" fmla="*/ 1934413 h 2067763"/>
                  <a:gd name="connsiteX44" fmla="*/ 1905000 w 2723963"/>
                  <a:gd name="connsiteY44" fmla="*/ 1896313 h 2067763"/>
                  <a:gd name="connsiteX45" fmla="*/ 1857375 w 2723963"/>
                  <a:gd name="connsiteY45" fmla="*/ 1867738 h 2067763"/>
                  <a:gd name="connsiteX46" fmla="*/ 1866900 w 2723963"/>
                  <a:gd name="connsiteY46" fmla="*/ 1820113 h 2067763"/>
                  <a:gd name="connsiteX47" fmla="*/ 1790700 w 2723963"/>
                  <a:gd name="connsiteY47" fmla="*/ 1801063 h 2067763"/>
                  <a:gd name="connsiteX48" fmla="*/ 1743075 w 2723963"/>
                  <a:gd name="connsiteY48" fmla="*/ 1753438 h 2067763"/>
                  <a:gd name="connsiteX49" fmla="*/ 1800225 w 2723963"/>
                  <a:gd name="connsiteY49" fmla="*/ 1724863 h 2067763"/>
                  <a:gd name="connsiteX50" fmla="*/ 1838325 w 2723963"/>
                  <a:gd name="connsiteY50" fmla="*/ 1724863 h 2067763"/>
                  <a:gd name="connsiteX51" fmla="*/ 1876425 w 2723963"/>
                  <a:gd name="connsiteY51" fmla="*/ 1782013 h 2067763"/>
                  <a:gd name="connsiteX52" fmla="*/ 1924050 w 2723963"/>
                  <a:gd name="connsiteY52" fmla="*/ 1782013 h 2067763"/>
                  <a:gd name="connsiteX53" fmla="*/ 1876425 w 2723963"/>
                  <a:gd name="connsiteY53" fmla="*/ 1686763 h 2067763"/>
                  <a:gd name="connsiteX54" fmla="*/ 1895475 w 2723963"/>
                  <a:gd name="connsiteY54" fmla="*/ 1639138 h 2067763"/>
                  <a:gd name="connsiteX55" fmla="*/ 1943100 w 2723963"/>
                  <a:gd name="connsiteY55" fmla="*/ 1705813 h 2067763"/>
                  <a:gd name="connsiteX56" fmla="*/ 1990725 w 2723963"/>
                  <a:gd name="connsiteY56" fmla="*/ 1715338 h 2067763"/>
                  <a:gd name="connsiteX57" fmla="*/ 2009775 w 2723963"/>
                  <a:gd name="connsiteY57" fmla="*/ 1686763 h 2067763"/>
                  <a:gd name="connsiteX58" fmla="*/ 1971675 w 2723963"/>
                  <a:gd name="connsiteY58" fmla="*/ 1677238 h 2067763"/>
                  <a:gd name="connsiteX59" fmla="*/ 1924050 w 2723963"/>
                  <a:gd name="connsiteY59" fmla="*/ 1639138 h 2067763"/>
                  <a:gd name="connsiteX60" fmla="*/ 1924050 w 2723963"/>
                  <a:gd name="connsiteY60" fmla="*/ 1639138 h 2067763"/>
                  <a:gd name="connsiteX61" fmla="*/ 2019300 w 2723963"/>
                  <a:gd name="connsiteY61" fmla="*/ 1562938 h 2067763"/>
                  <a:gd name="connsiteX62" fmla="*/ 2038350 w 2723963"/>
                  <a:gd name="connsiteY62" fmla="*/ 1572463 h 2067763"/>
                  <a:gd name="connsiteX63" fmla="*/ 2038350 w 2723963"/>
                  <a:gd name="connsiteY63" fmla="*/ 1572463 h 2067763"/>
                  <a:gd name="connsiteX64" fmla="*/ 2581275 w 2723963"/>
                  <a:gd name="connsiteY64" fmla="*/ 877138 h 2067763"/>
                  <a:gd name="connsiteX65" fmla="*/ 2714625 w 2723963"/>
                  <a:gd name="connsiteY65" fmla="*/ 648538 h 2067763"/>
                  <a:gd name="connsiteX66" fmla="*/ 2057400 w 2723963"/>
                  <a:gd name="connsiteY66" fmla="*/ 124663 h 2067763"/>
                  <a:gd name="connsiteX67" fmla="*/ 1790701 w 2723963"/>
                  <a:gd name="connsiteY67" fmla="*/ 153239 h 2067763"/>
                  <a:gd name="connsiteX68" fmla="*/ 1390651 w 2723963"/>
                  <a:gd name="connsiteY68" fmla="*/ 210389 h 2067763"/>
                  <a:gd name="connsiteX69" fmla="*/ 1238251 w 2723963"/>
                  <a:gd name="connsiteY69" fmla="*/ 67514 h 2067763"/>
                  <a:gd name="connsiteX70" fmla="*/ 1123951 w 2723963"/>
                  <a:gd name="connsiteY70" fmla="*/ 839 h 2067763"/>
                  <a:gd name="connsiteX71" fmla="*/ 923926 w 2723963"/>
                  <a:gd name="connsiteY71" fmla="*/ 38938 h 2067763"/>
                  <a:gd name="connsiteX72" fmla="*/ 171451 w 2723963"/>
                  <a:gd name="connsiteY72" fmla="*/ 200863 h 2067763"/>
                  <a:gd name="connsiteX73" fmla="*/ 0 w 2723963"/>
                  <a:gd name="connsiteY73" fmla="*/ 419938 h 2067763"/>
                  <a:gd name="connsiteX0" fmla="*/ 0 w 2723963"/>
                  <a:gd name="connsiteY0" fmla="*/ 419629 h 2067454"/>
                  <a:gd name="connsiteX1" fmla="*/ 95250 w 2723963"/>
                  <a:gd name="connsiteY1" fmla="*/ 448204 h 2067454"/>
                  <a:gd name="connsiteX2" fmla="*/ 152400 w 2723963"/>
                  <a:gd name="connsiteY2" fmla="*/ 486304 h 2067454"/>
                  <a:gd name="connsiteX3" fmla="*/ 238125 w 2723963"/>
                  <a:gd name="connsiteY3" fmla="*/ 476779 h 2067454"/>
                  <a:gd name="connsiteX4" fmla="*/ 323850 w 2723963"/>
                  <a:gd name="connsiteY4" fmla="*/ 572029 h 2067454"/>
                  <a:gd name="connsiteX5" fmla="*/ 381000 w 2723963"/>
                  <a:gd name="connsiteY5" fmla="*/ 676804 h 2067454"/>
                  <a:gd name="connsiteX6" fmla="*/ 419100 w 2723963"/>
                  <a:gd name="connsiteY6" fmla="*/ 743479 h 2067454"/>
                  <a:gd name="connsiteX7" fmla="*/ 485775 w 2723963"/>
                  <a:gd name="connsiteY7" fmla="*/ 800629 h 2067454"/>
                  <a:gd name="connsiteX8" fmla="*/ 485775 w 2723963"/>
                  <a:gd name="connsiteY8" fmla="*/ 848254 h 2067454"/>
                  <a:gd name="connsiteX9" fmla="*/ 523875 w 2723963"/>
                  <a:gd name="connsiteY9" fmla="*/ 876829 h 2067454"/>
                  <a:gd name="connsiteX10" fmla="*/ 628650 w 2723963"/>
                  <a:gd name="connsiteY10" fmla="*/ 914929 h 2067454"/>
                  <a:gd name="connsiteX11" fmla="*/ 723900 w 2723963"/>
                  <a:gd name="connsiteY11" fmla="*/ 991129 h 2067454"/>
                  <a:gd name="connsiteX12" fmla="*/ 742950 w 2723963"/>
                  <a:gd name="connsiteY12" fmla="*/ 1038754 h 2067454"/>
                  <a:gd name="connsiteX13" fmla="*/ 781050 w 2723963"/>
                  <a:gd name="connsiteY13" fmla="*/ 1057804 h 2067454"/>
                  <a:gd name="connsiteX14" fmla="*/ 876300 w 2723963"/>
                  <a:gd name="connsiteY14" fmla="*/ 1086379 h 2067454"/>
                  <a:gd name="connsiteX15" fmla="*/ 942975 w 2723963"/>
                  <a:gd name="connsiteY15" fmla="*/ 1162579 h 2067454"/>
                  <a:gd name="connsiteX16" fmla="*/ 962025 w 2723963"/>
                  <a:gd name="connsiteY16" fmla="*/ 1219729 h 2067454"/>
                  <a:gd name="connsiteX17" fmla="*/ 962025 w 2723963"/>
                  <a:gd name="connsiteY17" fmla="*/ 1267354 h 2067454"/>
                  <a:gd name="connsiteX18" fmla="*/ 1066800 w 2723963"/>
                  <a:gd name="connsiteY18" fmla="*/ 1334029 h 2067454"/>
                  <a:gd name="connsiteX19" fmla="*/ 1152525 w 2723963"/>
                  <a:gd name="connsiteY19" fmla="*/ 1381654 h 2067454"/>
                  <a:gd name="connsiteX20" fmla="*/ 1219200 w 2723963"/>
                  <a:gd name="connsiteY20" fmla="*/ 1410229 h 2067454"/>
                  <a:gd name="connsiteX21" fmla="*/ 1285875 w 2723963"/>
                  <a:gd name="connsiteY21" fmla="*/ 1467379 h 2067454"/>
                  <a:gd name="connsiteX22" fmla="*/ 1314450 w 2723963"/>
                  <a:gd name="connsiteY22" fmla="*/ 1581679 h 2067454"/>
                  <a:gd name="connsiteX23" fmla="*/ 1362075 w 2723963"/>
                  <a:gd name="connsiteY23" fmla="*/ 1648354 h 2067454"/>
                  <a:gd name="connsiteX24" fmla="*/ 1362075 w 2723963"/>
                  <a:gd name="connsiteY24" fmla="*/ 1705504 h 2067454"/>
                  <a:gd name="connsiteX25" fmla="*/ 1400175 w 2723963"/>
                  <a:gd name="connsiteY25" fmla="*/ 1734079 h 2067454"/>
                  <a:gd name="connsiteX26" fmla="*/ 1466850 w 2723963"/>
                  <a:gd name="connsiteY26" fmla="*/ 1743604 h 2067454"/>
                  <a:gd name="connsiteX27" fmla="*/ 1514475 w 2723963"/>
                  <a:gd name="connsiteY27" fmla="*/ 1848379 h 2067454"/>
                  <a:gd name="connsiteX28" fmla="*/ 1562100 w 2723963"/>
                  <a:gd name="connsiteY28" fmla="*/ 1953154 h 2067454"/>
                  <a:gd name="connsiteX29" fmla="*/ 1609725 w 2723963"/>
                  <a:gd name="connsiteY29" fmla="*/ 2038879 h 2067454"/>
                  <a:gd name="connsiteX30" fmla="*/ 1685925 w 2723963"/>
                  <a:gd name="connsiteY30" fmla="*/ 2067454 h 2067454"/>
                  <a:gd name="connsiteX31" fmla="*/ 1628775 w 2723963"/>
                  <a:gd name="connsiteY31" fmla="*/ 2019829 h 2067454"/>
                  <a:gd name="connsiteX32" fmla="*/ 1685925 w 2723963"/>
                  <a:gd name="connsiteY32" fmla="*/ 1981729 h 2067454"/>
                  <a:gd name="connsiteX33" fmla="*/ 1619250 w 2723963"/>
                  <a:gd name="connsiteY33" fmla="*/ 1934104 h 2067454"/>
                  <a:gd name="connsiteX34" fmla="*/ 1628775 w 2723963"/>
                  <a:gd name="connsiteY34" fmla="*/ 1896004 h 2067454"/>
                  <a:gd name="connsiteX35" fmla="*/ 1695450 w 2723963"/>
                  <a:gd name="connsiteY35" fmla="*/ 1915054 h 2067454"/>
                  <a:gd name="connsiteX36" fmla="*/ 1609725 w 2723963"/>
                  <a:gd name="connsiteY36" fmla="*/ 1781704 h 2067454"/>
                  <a:gd name="connsiteX37" fmla="*/ 1647825 w 2723963"/>
                  <a:gd name="connsiteY37" fmla="*/ 1762654 h 2067454"/>
                  <a:gd name="connsiteX38" fmla="*/ 1685925 w 2723963"/>
                  <a:gd name="connsiteY38" fmla="*/ 1762654 h 2067454"/>
                  <a:gd name="connsiteX39" fmla="*/ 1685925 w 2723963"/>
                  <a:gd name="connsiteY39" fmla="*/ 1762654 h 2067454"/>
                  <a:gd name="connsiteX40" fmla="*/ 1743075 w 2723963"/>
                  <a:gd name="connsiteY40" fmla="*/ 1876954 h 2067454"/>
                  <a:gd name="connsiteX41" fmla="*/ 1781175 w 2723963"/>
                  <a:gd name="connsiteY41" fmla="*/ 1838854 h 2067454"/>
                  <a:gd name="connsiteX42" fmla="*/ 1790700 w 2723963"/>
                  <a:gd name="connsiteY42" fmla="*/ 1896004 h 2067454"/>
                  <a:gd name="connsiteX43" fmla="*/ 1819275 w 2723963"/>
                  <a:gd name="connsiteY43" fmla="*/ 1934104 h 2067454"/>
                  <a:gd name="connsiteX44" fmla="*/ 1905000 w 2723963"/>
                  <a:gd name="connsiteY44" fmla="*/ 1896004 h 2067454"/>
                  <a:gd name="connsiteX45" fmla="*/ 1857375 w 2723963"/>
                  <a:gd name="connsiteY45" fmla="*/ 1867429 h 2067454"/>
                  <a:gd name="connsiteX46" fmla="*/ 1866900 w 2723963"/>
                  <a:gd name="connsiteY46" fmla="*/ 1819804 h 2067454"/>
                  <a:gd name="connsiteX47" fmla="*/ 1790700 w 2723963"/>
                  <a:gd name="connsiteY47" fmla="*/ 1800754 h 2067454"/>
                  <a:gd name="connsiteX48" fmla="*/ 1743075 w 2723963"/>
                  <a:gd name="connsiteY48" fmla="*/ 1753129 h 2067454"/>
                  <a:gd name="connsiteX49" fmla="*/ 1800225 w 2723963"/>
                  <a:gd name="connsiteY49" fmla="*/ 1724554 h 2067454"/>
                  <a:gd name="connsiteX50" fmla="*/ 1838325 w 2723963"/>
                  <a:gd name="connsiteY50" fmla="*/ 1724554 h 2067454"/>
                  <a:gd name="connsiteX51" fmla="*/ 1876425 w 2723963"/>
                  <a:gd name="connsiteY51" fmla="*/ 1781704 h 2067454"/>
                  <a:gd name="connsiteX52" fmla="*/ 1924050 w 2723963"/>
                  <a:gd name="connsiteY52" fmla="*/ 1781704 h 2067454"/>
                  <a:gd name="connsiteX53" fmla="*/ 1876425 w 2723963"/>
                  <a:gd name="connsiteY53" fmla="*/ 1686454 h 2067454"/>
                  <a:gd name="connsiteX54" fmla="*/ 1895475 w 2723963"/>
                  <a:gd name="connsiteY54" fmla="*/ 1638829 h 2067454"/>
                  <a:gd name="connsiteX55" fmla="*/ 1943100 w 2723963"/>
                  <a:gd name="connsiteY55" fmla="*/ 1705504 h 2067454"/>
                  <a:gd name="connsiteX56" fmla="*/ 1990725 w 2723963"/>
                  <a:gd name="connsiteY56" fmla="*/ 1715029 h 2067454"/>
                  <a:gd name="connsiteX57" fmla="*/ 2009775 w 2723963"/>
                  <a:gd name="connsiteY57" fmla="*/ 1686454 h 2067454"/>
                  <a:gd name="connsiteX58" fmla="*/ 1971675 w 2723963"/>
                  <a:gd name="connsiteY58" fmla="*/ 1676929 h 2067454"/>
                  <a:gd name="connsiteX59" fmla="*/ 1924050 w 2723963"/>
                  <a:gd name="connsiteY59" fmla="*/ 1638829 h 2067454"/>
                  <a:gd name="connsiteX60" fmla="*/ 1924050 w 2723963"/>
                  <a:gd name="connsiteY60" fmla="*/ 1638829 h 2067454"/>
                  <a:gd name="connsiteX61" fmla="*/ 2019300 w 2723963"/>
                  <a:gd name="connsiteY61" fmla="*/ 1562629 h 2067454"/>
                  <a:gd name="connsiteX62" fmla="*/ 2038350 w 2723963"/>
                  <a:gd name="connsiteY62" fmla="*/ 1572154 h 2067454"/>
                  <a:gd name="connsiteX63" fmla="*/ 2038350 w 2723963"/>
                  <a:gd name="connsiteY63" fmla="*/ 1572154 h 2067454"/>
                  <a:gd name="connsiteX64" fmla="*/ 2581275 w 2723963"/>
                  <a:gd name="connsiteY64" fmla="*/ 876829 h 2067454"/>
                  <a:gd name="connsiteX65" fmla="*/ 2714625 w 2723963"/>
                  <a:gd name="connsiteY65" fmla="*/ 648229 h 2067454"/>
                  <a:gd name="connsiteX66" fmla="*/ 2057400 w 2723963"/>
                  <a:gd name="connsiteY66" fmla="*/ 124354 h 2067454"/>
                  <a:gd name="connsiteX67" fmla="*/ 1790701 w 2723963"/>
                  <a:gd name="connsiteY67" fmla="*/ 152930 h 2067454"/>
                  <a:gd name="connsiteX68" fmla="*/ 1390651 w 2723963"/>
                  <a:gd name="connsiteY68" fmla="*/ 210080 h 2067454"/>
                  <a:gd name="connsiteX69" fmla="*/ 1238251 w 2723963"/>
                  <a:gd name="connsiteY69" fmla="*/ 67205 h 2067454"/>
                  <a:gd name="connsiteX70" fmla="*/ 1123951 w 2723963"/>
                  <a:gd name="connsiteY70" fmla="*/ 530 h 2067454"/>
                  <a:gd name="connsiteX71" fmla="*/ 923926 w 2723963"/>
                  <a:gd name="connsiteY71" fmla="*/ 38629 h 2067454"/>
                  <a:gd name="connsiteX72" fmla="*/ 542926 w 2723963"/>
                  <a:gd name="connsiteY72" fmla="*/ 57681 h 2067454"/>
                  <a:gd name="connsiteX73" fmla="*/ 171451 w 2723963"/>
                  <a:gd name="connsiteY73" fmla="*/ 200554 h 2067454"/>
                  <a:gd name="connsiteX74" fmla="*/ 0 w 2723963"/>
                  <a:gd name="connsiteY74" fmla="*/ 419629 h 2067454"/>
                  <a:gd name="connsiteX0" fmla="*/ 0 w 2723963"/>
                  <a:gd name="connsiteY0" fmla="*/ 419629 h 2067454"/>
                  <a:gd name="connsiteX1" fmla="*/ 95250 w 2723963"/>
                  <a:gd name="connsiteY1" fmla="*/ 448204 h 2067454"/>
                  <a:gd name="connsiteX2" fmla="*/ 152400 w 2723963"/>
                  <a:gd name="connsiteY2" fmla="*/ 486304 h 2067454"/>
                  <a:gd name="connsiteX3" fmla="*/ 238125 w 2723963"/>
                  <a:gd name="connsiteY3" fmla="*/ 476779 h 2067454"/>
                  <a:gd name="connsiteX4" fmla="*/ 323850 w 2723963"/>
                  <a:gd name="connsiteY4" fmla="*/ 572029 h 2067454"/>
                  <a:gd name="connsiteX5" fmla="*/ 381000 w 2723963"/>
                  <a:gd name="connsiteY5" fmla="*/ 676804 h 2067454"/>
                  <a:gd name="connsiteX6" fmla="*/ 419100 w 2723963"/>
                  <a:gd name="connsiteY6" fmla="*/ 743479 h 2067454"/>
                  <a:gd name="connsiteX7" fmla="*/ 485775 w 2723963"/>
                  <a:gd name="connsiteY7" fmla="*/ 800629 h 2067454"/>
                  <a:gd name="connsiteX8" fmla="*/ 485775 w 2723963"/>
                  <a:gd name="connsiteY8" fmla="*/ 848254 h 2067454"/>
                  <a:gd name="connsiteX9" fmla="*/ 523875 w 2723963"/>
                  <a:gd name="connsiteY9" fmla="*/ 876829 h 2067454"/>
                  <a:gd name="connsiteX10" fmla="*/ 628650 w 2723963"/>
                  <a:gd name="connsiteY10" fmla="*/ 914929 h 2067454"/>
                  <a:gd name="connsiteX11" fmla="*/ 723900 w 2723963"/>
                  <a:gd name="connsiteY11" fmla="*/ 991129 h 2067454"/>
                  <a:gd name="connsiteX12" fmla="*/ 742950 w 2723963"/>
                  <a:gd name="connsiteY12" fmla="*/ 1038754 h 2067454"/>
                  <a:gd name="connsiteX13" fmla="*/ 781050 w 2723963"/>
                  <a:gd name="connsiteY13" fmla="*/ 1057804 h 2067454"/>
                  <a:gd name="connsiteX14" fmla="*/ 876300 w 2723963"/>
                  <a:gd name="connsiteY14" fmla="*/ 1086379 h 2067454"/>
                  <a:gd name="connsiteX15" fmla="*/ 942975 w 2723963"/>
                  <a:gd name="connsiteY15" fmla="*/ 1162579 h 2067454"/>
                  <a:gd name="connsiteX16" fmla="*/ 962025 w 2723963"/>
                  <a:gd name="connsiteY16" fmla="*/ 1219729 h 2067454"/>
                  <a:gd name="connsiteX17" fmla="*/ 962025 w 2723963"/>
                  <a:gd name="connsiteY17" fmla="*/ 1267354 h 2067454"/>
                  <a:gd name="connsiteX18" fmla="*/ 1066800 w 2723963"/>
                  <a:gd name="connsiteY18" fmla="*/ 1334029 h 2067454"/>
                  <a:gd name="connsiteX19" fmla="*/ 1152525 w 2723963"/>
                  <a:gd name="connsiteY19" fmla="*/ 1381654 h 2067454"/>
                  <a:gd name="connsiteX20" fmla="*/ 1219200 w 2723963"/>
                  <a:gd name="connsiteY20" fmla="*/ 1410229 h 2067454"/>
                  <a:gd name="connsiteX21" fmla="*/ 1285875 w 2723963"/>
                  <a:gd name="connsiteY21" fmla="*/ 1467379 h 2067454"/>
                  <a:gd name="connsiteX22" fmla="*/ 1314450 w 2723963"/>
                  <a:gd name="connsiteY22" fmla="*/ 1581679 h 2067454"/>
                  <a:gd name="connsiteX23" fmla="*/ 1362075 w 2723963"/>
                  <a:gd name="connsiteY23" fmla="*/ 1648354 h 2067454"/>
                  <a:gd name="connsiteX24" fmla="*/ 1362075 w 2723963"/>
                  <a:gd name="connsiteY24" fmla="*/ 1705504 h 2067454"/>
                  <a:gd name="connsiteX25" fmla="*/ 1400175 w 2723963"/>
                  <a:gd name="connsiteY25" fmla="*/ 1734079 h 2067454"/>
                  <a:gd name="connsiteX26" fmla="*/ 1466850 w 2723963"/>
                  <a:gd name="connsiteY26" fmla="*/ 1743604 h 2067454"/>
                  <a:gd name="connsiteX27" fmla="*/ 1514475 w 2723963"/>
                  <a:gd name="connsiteY27" fmla="*/ 1848379 h 2067454"/>
                  <a:gd name="connsiteX28" fmla="*/ 1562100 w 2723963"/>
                  <a:gd name="connsiteY28" fmla="*/ 1953154 h 2067454"/>
                  <a:gd name="connsiteX29" fmla="*/ 1609725 w 2723963"/>
                  <a:gd name="connsiteY29" fmla="*/ 2038879 h 2067454"/>
                  <a:gd name="connsiteX30" fmla="*/ 1685925 w 2723963"/>
                  <a:gd name="connsiteY30" fmla="*/ 2067454 h 2067454"/>
                  <a:gd name="connsiteX31" fmla="*/ 1628775 w 2723963"/>
                  <a:gd name="connsiteY31" fmla="*/ 2019829 h 2067454"/>
                  <a:gd name="connsiteX32" fmla="*/ 1685925 w 2723963"/>
                  <a:gd name="connsiteY32" fmla="*/ 1981729 h 2067454"/>
                  <a:gd name="connsiteX33" fmla="*/ 1619250 w 2723963"/>
                  <a:gd name="connsiteY33" fmla="*/ 1934104 h 2067454"/>
                  <a:gd name="connsiteX34" fmla="*/ 1628775 w 2723963"/>
                  <a:gd name="connsiteY34" fmla="*/ 1896004 h 2067454"/>
                  <a:gd name="connsiteX35" fmla="*/ 1695450 w 2723963"/>
                  <a:gd name="connsiteY35" fmla="*/ 1915054 h 2067454"/>
                  <a:gd name="connsiteX36" fmla="*/ 1609725 w 2723963"/>
                  <a:gd name="connsiteY36" fmla="*/ 1781704 h 2067454"/>
                  <a:gd name="connsiteX37" fmla="*/ 1647825 w 2723963"/>
                  <a:gd name="connsiteY37" fmla="*/ 1762654 h 2067454"/>
                  <a:gd name="connsiteX38" fmla="*/ 1685925 w 2723963"/>
                  <a:gd name="connsiteY38" fmla="*/ 1762654 h 2067454"/>
                  <a:gd name="connsiteX39" fmla="*/ 1685925 w 2723963"/>
                  <a:gd name="connsiteY39" fmla="*/ 1762654 h 2067454"/>
                  <a:gd name="connsiteX40" fmla="*/ 1743075 w 2723963"/>
                  <a:gd name="connsiteY40" fmla="*/ 1876954 h 2067454"/>
                  <a:gd name="connsiteX41" fmla="*/ 1781175 w 2723963"/>
                  <a:gd name="connsiteY41" fmla="*/ 1838854 h 2067454"/>
                  <a:gd name="connsiteX42" fmla="*/ 1790700 w 2723963"/>
                  <a:gd name="connsiteY42" fmla="*/ 1896004 h 2067454"/>
                  <a:gd name="connsiteX43" fmla="*/ 1819275 w 2723963"/>
                  <a:gd name="connsiteY43" fmla="*/ 1934104 h 2067454"/>
                  <a:gd name="connsiteX44" fmla="*/ 1905000 w 2723963"/>
                  <a:gd name="connsiteY44" fmla="*/ 1896004 h 2067454"/>
                  <a:gd name="connsiteX45" fmla="*/ 1857375 w 2723963"/>
                  <a:gd name="connsiteY45" fmla="*/ 1867429 h 2067454"/>
                  <a:gd name="connsiteX46" fmla="*/ 1866900 w 2723963"/>
                  <a:gd name="connsiteY46" fmla="*/ 1819804 h 2067454"/>
                  <a:gd name="connsiteX47" fmla="*/ 1790700 w 2723963"/>
                  <a:gd name="connsiteY47" fmla="*/ 1800754 h 2067454"/>
                  <a:gd name="connsiteX48" fmla="*/ 1743075 w 2723963"/>
                  <a:gd name="connsiteY48" fmla="*/ 1753129 h 2067454"/>
                  <a:gd name="connsiteX49" fmla="*/ 1800225 w 2723963"/>
                  <a:gd name="connsiteY49" fmla="*/ 1724554 h 2067454"/>
                  <a:gd name="connsiteX50" fmla="*/ 1838325 w 2723963"/>
                  <a:gd name="connsiteY50" fmla="*/ 1724554 h 2067454"/>
                  <a:gd name="connsiteX51" fmla="*/ 1876425 w 2723963"/>
                  <a:gd name="connsiteY51" fmla="*/ 1781704 h 2067454"/>
                  <a:gd name="connsiteX52" fmla="*/ 1924050 w 2723963"/>
                  <a:gd name="connsiteY52" fmla="*/ 1781704 h 2067454"/>
                  <a:gd name="connsiteX53" fmla="*/ 1876425 w 2723963"/>
                  <a:gd name="connsiteY53" fmla="*/ 1686454 h 2067454"/>
                  <a:gd name="connsiteX54" fmla="*/ 1895475 w 2723963"/>
                  <a:gd name="connsiteY54" fmla="*/ 1638829 h 2067454"/>
                  <a:gd name="connsiteX55" fmla="*/ 1943100 w 2723963"/>
                  <a:gd name="connsiteY55" fmla="*/ 1705504 h 2067454"/>
                  <a:gd name="connsiteX56" fmla="*/ 1990725 w 2723963"/>
                  <a:gd name="connsiteY56" fmla="*/ 1715029 h 2067454"/>
                  <a:gd name="connsiteX57" fmla="*/ 2009775 w 2723963"/>
                  <a:gd name="connsiteY57" fmla="*/ 1686454 h 2067454"/>
                  <a:gd name="connsiteX58" fmla="*/ 1971675 w 2723963"/>
                  <a:gd name="connsiteY58" fmla="*/ 1676929 h 2067454"/>
                  <a:gd name="connsiteX59" fmla="*/ 1924050 w 2723963"/>
                  <a:gd name="connsiteY59" fmla="*/ 1638829 h 2067454"/>
                  <a:gd name="connsiteX60" fmla="*/ 1924050 w 2723963"/>
                  <a:gd name="connsiteY60" fmla="*/ 1638829 h 2067454"/>
                  <a:gd name="connsiteX61" fmla="*/ 2019300 w 2723963"/>
                  <a:gd name="connsiteY61" fmla="*/ 1562629 h 2067454"/>
                  <a:gd name="connsiteX62" fmla="*/ 2038350 w 2723963"/>
                  <a:gd name="connsiteY62" fmla="*/ 1572154 h 2067454"/>
                  <a:gd name="connsiteX63" fmla="*/ 2038350 w 2723963"/>
                  <a:gd name="connsiteY63" fmla="*/ 1572154 h 2067454"/>
                  <a:gd name="connsiteX64" fmla="*/ 2581275 w 2723963"/>
                  <a:gd name="connsiteY64" fmla="*/ 876829 h 2067454"/>
                  <a:gd name="connsiteX65" fmla="*/ 2714625 w 2723963"/>
                  <a:gd name="connsiteY65" fmla="*/ 648229 h 2067454"/>
                  <a:gd name="connsiteX66" fmla="*/ 2057400 w 2723963"/>
                  <a:gd name="connsiteY66" fmla="*/ 124354 h 2067454"/>
                  <a:gd name="connsiteX67" fmla="*/ 1790701 w 2723963"/>
                  <a:gd name="connsiteY67" fmla="*/ 152930 h 2067454"/>
                  <a:gd name="connsiteX68" fmla="*/ 1390651 w 2723963"/>
                  <a:gd name="connsiteY68" fmla="*/ 210080 h 2067454"/>
                  <a:gd name="connsiteX69" fmla="*/ 1238251 w 2723963"/>
                  <a:gd name="connsiteY69" fmla="*/ 67205 h 2067454"/>
                  <a:gd name="connsiteX70" fmla="*/ 1123951 w 2723963"/>
                  <a:gd name="connsiteY70" fmla="*/ 530 h 2067454"/>
                  <a:gd name="connsiteX71" fmla="*/ 923926 w 2723963"/>
                  <a:gd name="connsiteY71" fmla="*/ 38629 h 2067454"/>
                  <a:gd name="connsiteX72" fmla="*/ 542926 w 2723963"/>
                  <a:gd name="connsiteY72" fmla="*/ 57681 h 2067454"/>
                  <a:gd name="connsiteX73" fmla="*/ 285751 w 2723963"/>
                  <a:gd name="connsiteY73" fmla="*/ 171980 h 2067454"/>
                  <a:gd name="connsiteX74" fmla="*/ 171451 w 2723963"/>
                  <a:gd name="connsiteY74" fmla="*/ 200554 h 2067454"/>
                  <a:gd name="connsiteX75" fmla="*/ 0 w 2723963"/>
                  <a:gd name="connsiteY75" fmla="*/ 419629 h 2067454"/>
                  <a:gd name="connsiteX0" fmla="*/ 0 w 2723963"/>
                  <a:gd name="connsiteY0" fmla="*/ 419629 h 2067454"/>
                  <a:gd name="connsiteX1" fmla="*/ 95250 w 2723963"/>
                  <a:gd name="connsiteY1" fmla="*/ 448204 h 2067454"/>
                  <a:gd name="connsiteX2" fmla="*/ 152400 w 2723963"/>
                  <a:gd name="connsiteY2" fmla="*/ 486304 h 2067454"/>
                  <a:gd name="connsiteX3" fmla="*/ 238125 w 2723963"/>
                  <a:gd name="connsiteY3" fmla="*/ 476779 h 2067454"/>
                  <a:gd name="connsiteX4" fmla="*/ 323850 w 2723963"/>
                  <a:gd name="connsiteY4" fmla="*/ 572029 h 2067454"/>
                  <a:gd name="connsiteX5" fmla="*/ 381000 w 2723963"/>
                  <a:gd name="connsiteY5" fmla="*/ 676804 h 2067454"/>
                  <a:gd name="connsiteX6" fmla="*/ 419100 w 2723963"/>
                  <a:gd name="connsiteY6" fmla="*/ 743479 h 2067454"/>
                  <a:gd name="connsiteX7" fmla="*/ 485775 w 2723963"/>
                  <a:gd name="connsiteY7" fmla="*/ 800629 h 2067454"/>
                  <a:gd name="connsiteX8" fmla="*/ 485775 w 2723963"/>
                  <a:gd name="connsiteY8" fmla="*/ 848254 h 2067454"/>
                  <a:gd name="connsiteX9" fmla="*/ 523875 w 2723963"/>
                  <a:gd name="connsiteY9" fmla="*/ 876829 h 2067454"/>
                  <a:gd name="connsiteX10" fmla="*/ 628650 w 2723963"/>
                  <a:gd name="connsiteY10" fmla="*/ 914929 h 2067454"/>
                  <a:gd name="connsiteX11" fmla="*/ 723900 w 2723963"/>
                  <a:gd name="connsiteY11" fmla="*/ 991129 h 2067454"/>
                  <a:gd name="connsiteX12" fmla="*/ 742950 w 2723963"/>
                  <a:gd name="connsiteY12" fmla="*/ 1038754 h 2067454"/>
                  <a:gd name="connsiteX13" fmla="*/ 781050 w 2723963"/>
                  <a:gd name="connsiteY13" fmla="*/ 1057804 h 2067454"/>
                  <a:gd name="connsiteX14" fmla="*/ 876300 w 2723963"/>
                  <a:gd name="connsiteY14" fmla="*/ 1086379 h 2067454"/>
                  <a:gd name="connsiteX15" fmla="*/ 942975 w 2723963"/>
                  <a:gd name="connsiteY15" fmla="*/ 1162579 h 2067454"/>
                  <a:gd name="connsiteX16" fmla="*/ 962025 w 2723963"/>
                  <a:gd name="connsiteY16" fmla="*/ 1219729 h 2067454"/>
                  <a:gd name="connsiteX17" fmla="*/ 962025 w 2723963"/>
                  <a:gd name="connsiteY17" fmla="*/ 1267354 h 2067454"/>
                  <a:gd name="connsiteX18" fmla="*/ 1066800 w 2723963"/>
                  <a:gd name="connsiteY18" fmla="*/ 1334029 h 2067454"/>
                  <a:gd name="connsiteX19" fmla="*/ 1152525 w 2723963"/>
                  <a:gd name="connsiteY19" fmla="*/ 1381654 h 2067454"/>
                  <a:gd name="connsiteX20" fmla="*/ 1219200 w 2723963"/>
                  <a:gd name="connsiteY20" fmla="*/ 1410229 h 2067454"/>
                  <a:gd name="connsiteX21" fmla="*/ 1285875 w 2723963"/>
                  <a:gd name="connsiteY21" fmla="*/ 1467379 h 2067454"/>
                  <a:gd name="connsiteX22" fmla="*/ 1314450 w 2723963"/>
                  <a:gd name="connsiteY22" fmla="*/ 1581679 h 2067454"/>
                  <a:gd name="connsiteX23" fmla="*/ 1362075 w 2723963"/>
                  <a:gd name="connsiteY23" fmla="*/ 1648354 h 2067454"/>
                  <a:gd name="connsiteX24" fmla="*/ 1362075 w 2723963"/>
                  <a:gd name="connsiteY24" fmla="*/ 1705504 h 2067454"/>
                  <a:gd name="connsiteX25" fmla="*/ 1400175 w 2723963"/>
                  <a:gd name="connsiteY25" fmla="*/ 1734079 h 2067454"/>
                  <a:gd name="connsiteX26" fmla="*/ 1466850 w 2723963"/>
                  <a:gd name="connsiteY26" fmla="*/ 1743604 h 2067454"/>
                  <a:gd name="connsiteX27" fmla="*/ 1514475 w 2723963"/>
                  <a:gd name="connsiteY27" fmla="*/ 1848379 h 2067454"/>
                  <a:gd name="connsiteX28" fmla="*/ 1562100 w 2723963"/>
                  <a:gd name="connsiteY28" fmla="*/ 1953154 h 2067454"/>
                  <a:gd name="connsiteX29" fmla="*/ 1609725 w 2723963"/>
                  <a:gd name="connsiteY29" fmla="*/ 2038879 h 2067454"/>
                  <a:gd name="connsiteX30" fmla="*/ 1685925 w 2723963"/>
                  <a:gd name="connsiteY30" fmla="*/ 2067454 h 2067454"/>
                  <a:gd name="connsiteX31" fmla="*/ 1628775 w 2723963"/>
                  <a:gd name="connsiteY31" fmla="*/ 2019829 h 2067454"/>
                  <a:gd name="connsiteX32" fmla="*/ 1685925 w 2723963"/>
                  <a:gd name="connsiteY32" fmla="*/ 1981729 h 2067454"/>
                  <a:gd name="connsiteX33" fmla="*/ 1619250 w 2723963"/>
                  <a:gd name="connsiteY33" fmla="*/ 1934104 h 2067454"/>
                  <a:gd name="connsiteX34" fmla="*/ 1628775 w 2723963"/>
                  <a:gd name="connsiteY34" fmla="*/ 1896004 h 2067454"/>
                  <a:gd name="connsiteX35" fmla="*/ 1695450 w 2723963"/>
                  <a:gd name="connsiteY35" fmla="*/ 1915054 h 2067454"/>
                  <a:gd name="connsiteX36" fmla="*/ 1609725 w 2723963"/>
                  <a:gd name="connsiteY36" fmla="*/ 1781704 h 2067454"/>
                  <a:gd name="connsiteX37" fmla="*/ 1647825 w 2723963"/>
                  <a:gd name="connsiteY37" fmla="*/ 1762654 h 2067454"/>
                  <a:gd name="connsiteX38" fmla="*/ 1685925 w 2723963"/>
                  <a:gd name="connsiteY38" fmla="*/ 1762654 h 2067454"/>
                  <a:gd name="connsiteX39" fmla="*/ 1685925 w 2723963"/>
                  <a:gd name="connsiteY39" fmla="*/ 1762654 h 2067454"/>
                  <a:gd name="connsiteX40" fmla="*/ 1743075 w 2723963"/>
                  <a:gd name="connsiteY40" fmla="*/ 1876954 h 2067454"/>
                  <a:gd name="connsiteX41" fmla="*/ 1781175 w 2723963"/>
                  <a:gd name="connsiteY41" fmla="*/ 1838854 h 2067454"/>
                  <a:gd name="connsiteX42" fmla="*/ 1790700 w 2723963"/>
                  <a:gd name="connsiteY42" fmla="*/ 1896004 h 2067454"/>
                  <a:gd name="connsiteX43" fmla="*/ 1819275 w 2723963"/>
                  <a:gd name="connsiteY43" fmla="*/ 1934104 h 2067454"/>
                  <a:gd name="connsiteX44" fmla="*/ 1905000 w 2723963"/>
                  <a:gd name="connsiteY44" fmla="*/ 1896004 h 2067454"/>
                  <a:gd name="connsiteX45" fmla="*/ 1857375 w 2723963"/>
                  <a:gd name="connsiteY45" fmla="*/ 1867429 h 2067454"/>
                  <a:gd name="connsiteX46" fmla="*/ 1866900 w 2723963"/>
                  <a:gd name="connsiteY46" fmla="*/ 1819804 h 2067454"/>
                  <a:gd name="connsiteX47" fmla="*/ 1790700 w 2723963"/>
                  <a:gd name="connsiteY47" fmla="*/ 1800754 h 2067454"/>
                  <a:gd name="connsiteX48" fmla="*/ 1743075 w 2723963"/>
                  <a:gd name="connsiteY48" fmla="*/ 1753129 h 2067454"/>
                  <a:gd name="connsiteX49" fmla="*/ 1800225 w 2723963"/>
                  <a:gd name="connsiteY49" fmla="*/ 1724554 h 2067454"/>
                  <a:gd name="connsiteX50" fmla="*/ 1838325 w 2723963"/>
                  <a:gd name="connsiteY50" fmla="*/ 1724554 h 2067454"/>
                  <a:gd name="connsiteX51" fmla="*/ 1876425 w 2723963"/>
                  <a:gd name="connsiteY51" fmla="*/ 1781704 h 2067454"/>
                  <a:gd name="connsiteX52" fmla="*/ 1924050 w 2723963"/>
                  <a:gd name="connsiteY52" fmla="*/ 1781704 h 2067454"/>
                  <a:gd name="connsiteX53" fmla="*/ 1876425 w 2723963"/>
                  <a:gd name="connsiteY53" fmla="*/ 1686454 h 2067454"/>
                  <a:gd name="connsiteX54" fmla="*/ 1895475 w 2723963"/>
                  <a:gd name="connsiteY54" fmla="*/ 1638829 h 2067454"/>
                  <a:gd name="connsiteX55" fmla="*/ 1943100 w 2723963"/>
                  <a:gd name="connsiteY55" fmla="*/ 1705504 h 2067454"/>
                  <a:gd name="connsiteX56" fmla="*/ 1990725 w 2723963"/>
                  <a:gd name="connsiteY56" fmla="*/ 1715029 h 2067454"/>
                  <a:gd name="connsiteX57" fmla="*/ 2009775 w 2723963"/>
                  <a:gd name="connsiteY57" fmla="*/ 1686454 h 2067454"/>
                  <a:gd name="connsiteX58" fmla="*/ 1971675 w 2723963"/>
                  <a:gd name="connsiteY58" fmla="*/ 1676929 h 2067454"/>
                  <a:gd name="connsiteX59" fmla="*/ 1924050 w 2723963"/>
                  <a:gd name="connsiteY59" fmla="*/ 1638829 h 2067454"/>
                  <a:gd name="connsiteX60" fmla="*/ 1924050 w 2723963"/>
                  <a:gd name="connsiteY60" fmla="*/ 1638829 h 2067454"/>
                  <a:gd name="connsiteX61" fmla="*/ 2019300 w 2723963"/>
                  <a:gd name="connsiteY61" fmla="*/ 1562629 h 2067454"/>
                  <a:gd name="connsiteX62" fmla="*/ 2038350 w 2723963"/>
                  <a:gd name="connsiteY62" fmla="*/ 1572154 h 2067454"/>
                  <a:gd name="connsiteX63" fmla="*/ 2038350 w 2723963"/>
                  <a:gd name="connsiteY63" fmla="*/ 1572154 h 2067454"/>
                  <a:gd name="connsiteX64" fmla="*/ 2562226 w 2723963"/>
                  <a:gd name="connsiteY64" fmla="*/ 1124480 h 2067454"/>
                  <a:gd name="connsiteX65" fmla="*/ 2581275 w 2723963"/>
                  <a:gd name="connsiteY65" fmla="*/ 876829 h 2067454"/>
                  <a:gd name="connsiteX66" fmla="*/ 2714625 w 2723963"/>
                  <a:gd name="connsiteY66" fmla="*/ 648229 h 2067454"/>
                  <a:gd name="connsiteX67" fmla="*/ 2057400 w 2723963"/>
                  <a:gd name="connsiteY67" fmla="*/ 124354 h 2067454"/>
                  <a:gd name="connsiteX68" fmla="*/ 1790701 w 2723963"/>
                  <a:gd name="connsiteY68" fmla="*/ 152930 h 2067454"/>
                  <a:gd name="connsiteX69" fmla="*/ 1390651 w 2723963"/>
                  <a:gd name="connsiteY69" fmla="*/ 210080 h 2067454"/>
                  <a:gd name="connsiteX70" fmla="*/ 1238251 w 2723963"/>
                  <a:gd name="connsiteY70" fmla="*/ 67205 h 2067454"/>
                  <a:gd name="connsiteX71" fmla="*/ 1123951 w 2723963"/>
                  <a:gd name="connsiteY71" fmla="*/ 530 h 2067454"/>
                  <a:gd name="connsiteX72" fmla="*/ 923926 w 2723963"/>
                  <a:gd name="connsiteY72" fmla="*/ 38629 h 2067454"/>
                  <a:gd name="connsiteX73" fmla="*/ 542926 w 2723963"/>
                  <a:gd name="connsiteY73" fmla="*/ 57681 h 2067454"/>
                  <a:gd name="connsiteX74" fmla="*/ 285751 w 2723963"/>
                  <a:gd name="connsiteY74" fmla="*/ 171980 h 2067454"/>
                  <a:gd name="connsiteX75" fmla="*/ 171451 w 2723963"/>
                  <a:gd name="connsiteY75" fmla="*/ 200554 h 2067454"/>
                  <a:gd name="connsiteX76" fmla="*/ 0 w 2723963"/>
                  <a:gd name="connsiteY76" fmla="*/ 419629 h 2067454"/>
                  <a:gd name="connsiteX0" fmla="*/ 0 w 2723963"/>
                  <a:gd name="connsiteY0" fmla="*/ 419629 h 2067454"/>
                  <a:gd name="connsiteX1" fmla="*/ 95250 w 2723963"/>
                  <a:gd name="connsiteY1" fmla="*/ 448204 h 2067454"/>
                  <a:gd name="connsiteX2" fmla="*/ 152400 w 2723963"/>
                  <a:gd name="connsiteY2" fmla="*/ 486304 h 2067454"/>
                  <a:gd name="connsiteX3" fmla="*/ 238125 w 2723963"/>
                  <a:gd name="connsiteY3" fmla="*/ 476779 h 2067454"/>
                  <a:gd name="connsiteX4" fmla="*/ 323850 w 2723963"/>
                  <a:gd name="connsiteY4" fmla="*/ 572029 h 2067454"/>
                  <a:gd name="connsiteX5" fmla="*/ 381000 w 2723963"/>
                  <a:gd name="connsiteY5" fmla="*/ 676804 h 2067454"/>
                  <a:gd name="connsiteX6" fmla="*/ 419100 w 2723963"/>
                  <a:gd name="connsiteY6" fmla="*/ 743479 h 2067454"/>
                  <a:gd name="connsiteX7" fmla="*/ 485775 w 2723963"/>
                  <a:gd name="connsiteY7" fmla="*/ 800629 h 2067454"/>
                  <a:gd name="connsiteX8" fmla="*/ 485775 w 2723963"/>
                  <a:gd name="connsiteY8" fmla="*/ 848254 h 2067454"/>
                  <a:gd name="connsiteX9" fmla="*/ 523875 w 2723963"/>
                  <a:gd name="connsiteY9" fmla="*/ 876829 h 2067454"/>
                  <a:gd name="connsiteX10" fmla="*/ 628650 w 2723963"/>
                  <a:gd name="connsiteY10" fmla="*/ 914929 h 2067454"/>
                  <a:gd name="connsiteX11" fmla="*/ 723900 w 2723963"/>
                  <a:gd name="connsiteY11" fmla="*/ 991129 h 2067454"/>
                  <a:gd name="connsiteX12" fmla="*/ 742950 w 2723963"/>
                  <a:gd name="connsiteY12" fmla="*/ 1038754 h 2067454"/>
                  <a:gd name="connsiteX13" fmla="*/ 781050 w 2723963"/>
                  <a:gd name="connsiteY13" fmla="*/ 1057804 h 2067454"/>
                  <a:gd name="connsiteX14" fmla="*/ 876300 w 2723963"/>
                  <a:gd name="connsiteY14" fmla="*/ 1086379 h 2067454"/>
                  <a:gd name="connsiteX15" fmla="*/ 942975 w 2723963"/>
                  <a:gd name="connsiteY15" fmla="*/ 1162579 h 2067454"/>
                  <a:gd name="connsiteX16" fmla="*/ 962025 w 2723963"/>
                  <a:gd name="connsiteY16" fmla="*/ 1219729 h 2067454"/>
                  <a:gd name="connsiteX17" fmla="*/ 962025 w 2723963"/>
                  <a:gd name="connsiteY17" fmla="*/ 1267354 h 2067454"/>
                  <a:gd name="connsiteX18" fmla="*/ 1066800 w 2723963"/>
                  <a:gd name="connsiteY18" fmla="*/ 1334029 h 2067454"/>
                  <a:gd name="connsiteX19" fmla="*/ 1152525 w 2723963"/>
                  <a:gd name="connsiteY19" fmla="*/ 1381654 h 2067454"/>
                  <a:gd name="connsiteX20" fmla="*/ 1219200 w 2723963"/>
                  <a:gd name="connsiteY20" fmla="*/ 1410229 h 2067454"/>
                  <a:gd name="connsiteX21" fmla="*/ 1285875 w 2723963"/>
                  <a:gd name="connsiteY21" fmla="*/ 1467379 h 2067454"/>
                  <a:gd name="connsiteX22" fmla="*/ 1314450 w 2723963"/>
                  <a:gd name="connsiteY22" fmla="*/ 1581679 h 2067454"/>
                  <a:gd name="connsiteX23" fmla="*/ 1362075 w 2723963"/>
                  <a:gd name="connsiteY23" fmla="*/ 1648354 h 2067454"/>
                  <a:gd name="connsiteX24" fmla="*/ 1362075 w 2723963"/>
                  <a:gd name="connsiteY24" fmla="*/ 1705504 h 2067454"/>
                  <a:gd name="connsiteX25" fmla="*/ 1400175 w 2723963"/>
                  <a:gd name="connsiteY25" fmla="*/ 1734079 h 2067454"/>
                  <a:gd name="connsiteX26" fmla="*/ 1466850 w 2723963"/>
                  <a:gd name="connsiteY26" fmla="*/ 1743604 h 2067454"/>
                  <a:gd name="connsiteX27" fmla="*/ 1514475 w 2723963"/>
                  <a:gd name="connsiteY27" fmla="*/ 1848379 h 2067454"/>
                  <a:gd name="connsiteX28" fmla="*/ 1562100 w 2723963"/>
                  <a:gd name="connsiteY28" fmla="*/ 1953154 h 2067454"/>
                  <a:gd name="connsiteX29" fmla="*/ 1609725 w 2723963"/>
                  <a:gd name="connsiteY29" fmla="*/ 2038879 h 2067454"/>
                  <a:gd name="connsiteX30" fmla="*/ 1685925 w 2723963"/>
                  <a:gd name="connsiteY30" fmla="*/ 2067454 h 2067454"/>
                  <a:gd name="connsiteX31" fmla="*/ 1628775 w 2723963"/>
                  <a:gd name="connsiteY31" fmla="*/ 2019829 h 2067454"/>
                  <a:gd name="connsiteX32" fmla="*/ 1685925 w 2723963"/>
                  <a:gd name="connsiteY32" fmla="*/ 1981729 h 2067454"/>
                  <a:gd name="connsiteX33" fmla="*/ 1619250 w 2723963"/>
                  <a:gd name="connsiteY33" fmla="*/ 1934104 h 2067454"/>
                  <a:gd name="connsiteX34" fmla="*/ 1628775 w 2723963"/>
                  <a:gd name="connsiteY34" fmla="*/ 1896004 h 2067454"/>
                  <a:gd name="connsiteX35" fmla="*/ 1695450 w 2723963"/>
                  <a:gd name="connsiteY35" fmla="*/ 1915054 h 2067454"/>
                  <a:gd name="connsiteX36" fmla="*/ 1609725 w 2723963"/>
                  <a:gd name="connsiteY36" fmla="*/ 1781704 h 2067454"/>
                  <a:gd name="connsiteX37" fmla="*/ 1647825 w 2723963"/>
                  <a:gd name="connsiteY37" fmla="*/ 1762654 h 2067454"/>
                  <a:gd name="connsiteX38" fmla="*/ 1685925 w 2723963"/>
                  <a:gd name="connsiteY38" fmla="*/ 1762654 h 2067454"/>
                  <a:gd name="connsiteX39" fmla="*/ 1685925 w 2723963"/>
                  <a:gd name="connsiteY39" fmla="*/ 1762654 h 2067454"/>
                  <a:gd name="connsiteX40" fmla="*/ 1743075 w 2723963"/>
                  <a:gd name="connsiteY40" fmla="*/ 1876954 h 2067454"/>
                  <a:gd name="connsiteX41" fmla="*/ 1781175 w 2723963"/>
                  <a:gd name="connsiteY41" fmla="*/ 1838854 h 2067454"/>
                  <a:gd name="connsiteX42" fmla="*/ 1790700 w 2723963"/>
                  <a:gd name="connsiteY42" fmla="*/ 1896004 h 2067454"/>
                  <a:gd name="connsiteX43" fmla="*/ 1819275 w 2723963"/>
                  <a:gd name="connsiteY43" fmla="*/ 1934104 h 2067454"/>
                  <a:gd name="connsiteX44" fmla="*/ 1905000 w 2723963"/>
                  <a:gd name="connsiteY44" fmla="*/ 1896004 h 2067454"/>
                  <a:gd name="connsiteX45" fmla="*/ 1857375 w 2723963"/>
                  <a:gd name="connsiteY45" fmla="*/ 1867429 h 2067454"/>
                  <a:gd name="connsiteX46" fmla="*/ 1866900 w 2723963"/>
                  <a:gd name="connsiteY46" fmla="*/ 1819804 h 2067454"/>
                  <a:gd name="connsiteX47" fmla="*/ 1790700 w 2723963"/>
                  <a:gd name="connsiteY47" fmla="*/ 1800754 h 2067454"/>
                  <a:gd name="connsiteX48" fmla="*/ 1743075 w 2723963"/>
                  <a:gd name="connsiteY48" fmla="*/ 1753129 h 2067454"/>
                  <a:gd name="connsiteX49" fmla="*/ 1800225 w 2723963"/>
                  <a:gd name="connsiteY49" fmla="*/ 1724554 h 2067454"/>
                  <a:gd name="connsiteX50" fmla="*/ 1838325 w 2723963"/>
                  <a:gd name="connsiteY50" fmla="*/ 1724554 h 2067454"/>
                  <a:gd name="connsiteX51" fmla="*/ 1876425 w 2723963"/>
                  <a:gd name="connsiteY51" fmla="*/ 1781704 h 2067454"/>
                  <a:gd name="connsiteX52" fmla="*/ 1924050 w 2723963"/>
                  <a:gd name="connsiteY52" fmla="*/ 1781704 h 2067454"/>
                  <a:gd name="connsiteX53" fmla="*/ 1876425 w 2723963"/>
                  <a:gd name="connsiteY53" fmla="*/ 1686454 h 2067454"/>
                  <a:gd name="connsiteX54" fmla="*/ 1895475 w 2723963"/>
                  <a:gd name="connsiteY54" fmla="*/ 1638829 h 2067454"/>
                  <a:gd name="connsiteX55" fmla="*/ 1943100 w 2723963"/>
                  <a:gd name="connsiteY55" fmla="*/ 1705504 h 2067454"/>
                  <a:gd name="connsiteX56" fmla="*/ 1990725 w 2723963"/>
                  <a:gd name="connsiteY56" fmla="*/ 1715029 h 2067454"/>
                  <a:gd name="connsiteX57" fmla="*/ 2009775 w 2723963"/>
                  <a:gd name="connsiteY57" fmla="*/ 1686454 h 2067454"/>
                  <a:gd name="connsiteX58" fmla="*/ 1971675 w 2723963"/>
                  <a:gd name="connsiteY58" fmla="*/ 1676929 h 2067454"/>
                  <a:gd name="connsiteX59" fmla="*/ 1924050 w 2723963"/>
                  <a:gd name="connsiteY59" fmla="*/ 1638829 h 2067454"/>
                  <a:gd name="connsiteX60" fmla="*/ 1924050 w 2723963"/>
                  <a:gd name="connsiteY60" fmla="*/ 1638829 h 2067454"/>
                  <a:gd name="connsiteX61" fmla="*/ 2019300 w 2723963"/>
                  <a:gd name="connsiteY61" fmla="*/ 1562629 h 2067454"/>
                  <a:gd name="connsiteX62" fmla="*/ 2038350 w 2723963"/>
                  <a:gd name="connsiteY62" fmla="*/ 1572154 h 2067454"/>
                  <a:gd name="connsiteX63" fmla="*/ 2038350 w 2723963"/>
                  <a:gd name="connsiteY63" fmla="*/ 1572154 h 2067454"/>
                  <a:gd name="connsiteX64" fmla="*/ 2105026 w 2723963"/>
                  <a:gd name="connsiteY64" fmla="*/ 1638830 h 2067454"/>
                  <a:gd name="connsiteX65" fmla="*/ 2562226 w 2723963"/>
                  <a:gd name="connsiteY65" fmla="*/ 1124480 h 2067454"/>
                  <a:gd name="connsiteX66" fmla="*/ 2581275 w 2723963"/>
                  <a:gd name="connsiteY66" fmla="*/ 876829 h 2067454"/>
                  <a:gd name="connsiteX67" fmla="*/ 2714625 w 2723963"/>
                  <a:gd name="connsiteY67" fmla="*/ 648229 h 2067454"/>
                  <a:gd name="connsiteX68" fmla="*/ 2057400 w 2723963"/>
                  <a:gd name="connsiteY68" fmla="*/ 124354 h 2067454"/>
                  <a:gd name="connsiteX69" fmla="*/ 1790701 w 2723963"/>
                  <a:gd name="connsiteY69" fmla="*/ 152930 h 2067454"/>
                  <a:gd name="connsiteX70" fmla="*/ 1390651 w 2723963"/>
                  <a:gd name="connsiteY70" fmla="*/ 210080 h 2067454"/>
                  <a:gd name="connsiteX71" fmla="*/ 1238251 w 2723963"/>
                  <a:gd name="connsiteY71" fmla="*/ 67205 h 2067454"/>
                  <a:gd name="connsiteX72" fmla="*/ 1123951 w 2723963"/>
                  <a:gd name="connsiteY72" fmla="*/ 530 h 2067454"/>
                  <a:gd name="connsiteX73" fmla="*/ 923926 w 2723963"/>
                  <a:gd name="connsiteY73" fmla="*/ 38629 h 2067454"/>
                  <a:gd name="connsiteX74" fmla="*/ 542926 w 2723963"/>
                  <a:gd name="connsiteY74" fmla="*/ 57681 h 2067454"/>
                  <a:gd name="connsiteX75" fmla="*/ 285751 w 2723963"/>
                  <a:gd name="connsiteY75" fmla="*/ 171980 h 2067454"/>
                  <a:gd name="connsiteX76" fmla="*/ 171451 w 2723963"/>
                  <a:gd name="connsiteY76" fmla="*/ 200554 h 2067454"/>
                  <a:gd name="connsiteX77" fmla="*/ 0 w 2723963"/>
                  <a:gd name="connsiteY77" fmla="*/ 419629 h 2067454"/>
                  <a:gd name="connsiteX0" fmla="*/ 0 w 2723963"/>
                  <a:gd name="connsiteY0" fmla="*/ 419629 h 2067454"/>
                  <a:gd name="connsiteX1" fmla="*/ 95250 w 2723963"/>
                  <a:gd name="connsiteY1" fmla="*/ 448204 h 2067454"/>
                  <a:gd name="connsiteX2" fmla="*/ 152400 w 2723963"/>
                  <a:gd name="connsiteY2" fmla="*/ 486304 h 2067454"/>
                  <a:gd name="connsiteX3" fmla="*/ 238125 w 2723963"/>
                  <a:gd name="connsiteY3" fmla="*/ 476779 h 2067454"/>
                  <a:gd name="connsiteX4" fmla="*/ 323850 w 2723963"/>
                  <a:gd name="connsiteY4" fmla="*/ 572029 h 2067454"/>
                  <a:gd name="connsiteX5" fmla="*/ 381000 w 2723963"/>
                  <a:gd name="connsiteY5" fmla="*/ 676804 h 2067454"/>
                  <a:gd name="connsiteX6" fmla="*/ 419100 w 2723963"/>
                  <a:gd name="connsiteY6" fmla="*/ 743479 h 2067454"/>
                  <a:gd name="connsiteX7" fmla="*/ 485775 w 2723963"/>
                  <a:gd name="connsiteY7" fmla="*/ 800629 h 2067454"/>
                  <a:gd name="connsiteX8" fmla="*/ 485775 w 2723963"/>
                  <a:gd name="connsiteY8" fmla="*/ 848254 h 2067454"/>
                  <a:gd name="connsiteX9" fmla="*/ 523875 w 2723963"/>
                  <a:gd name="connsiteY9" fmla="*/ 876829 h 2067454"/>
                  <a:gd name="connsiteX10" fmla="*/ 628650 w 2723963"/>
                  <a:gd name="connsiteY10" fmla="*/ 914929 h 2067454"/>
                  <a:gd name="connsiteX11" fmla="*/ 723900 w 2723963"/>
                  <a:gd name="connsiteY11" fmla="*/ 991129 h 2067454"/>
                  <a:gd name="connsiteX12" fmla="*/ 742950 w 2723963"/>
                  <a:gd name="connsiteY12" fmla="*/ 1038754 h 2067454"/>
                  <a:gd name="connsiteX13" fmla="*/ 781050 w 2723963"/>
                  <a:gd name="connsiteY13" fmla="*/ 1057804 h 2067454"/>
                  <a:gd name="connsiteX14" fmla="*/ 876300 w 2723963"/>
                  <a:gd name="connsiteY14" fmla="*/ 1086379 h 2067454"/>
                  <a:gd name="connsiteX15" fmla="*/ 942975 w 2723963"/>
                  <a:gd name="connsiteY15" fmla="*/ 1162579 h 2067454"/>
                  <a:gd name="connsiteX16" fmla="*/ 962025 w 2723963"/>
                  <a:gd name="connsiteY16" fmla="*/ 1219729 h 2067454"/>
                  <a:gd name="connsiteX17" fmla="*/ 962025 w 2723963"/>
                  <a:gd name="connsiteY17" fmla="*/ 1267354 h 2067454"/>
                  <a:gd name="connsiteX18" fmla="*/ 1066800 w 2723963"/>
                  <a:gd name="connsiteY18" fmla="*/ 1334029 h 2067454"/>
                  <a:gd name="connsiteX19" fmla="*/ 1152525 w 2723963"/>
                  <a:gd name="connsiteY19" fmla="*/ 1381654 h 2067454"/>
                  <a:gd name="connsiteX20" fmla="*/ 1219200 w 2723963"/>
                  <a:gd name="connsiteY20" fmla="*/ 1410229 h 2067454"/>
                  <a:gd name="connsiteX21" fmla="*/ 1285875 w 2723963"/>
                  <a:gd name="connsiteY21" fmla="*/ 1467379 h 2067454"/>
                  <a:gd name="connsiteX22" fmla="*/ 1314450 w 2723963"/>
                  <a:gd name="connsiteY22" fmla="*/ 1581679 h 2067454"/>
                  <a:gd name="connsiteX23" fmla="*/ 1362075 w 2723963"/>
                  <a:gd name="connsiteY23" fmla="*/ 1648354 h 2067454"/>
                  <a:gd name="connsiteX24" fmla="*/ 1362075 w 2723963"/>
                  <a:gd name="connsiteY24" fmla="*/ 1705504 h 2067454"/>
                  <a:gd name="connsiteX25" fmla="*/ 1400175 w 2723963"/>
                  <a:gd name="connsiteY25" fmla="*/ 1734079 h 2067454"/>
                  <a:gd name="connsiteX26" fmla="*/ 1466850 w 2723963"/>
                  <a:gd name="connsiteY26" fmla="*/ 1743604 h 2067454"/>
                  <a:gd name="connsiteX27" fmla="*/ 1514475 w 2723963"/>
                  <a:gd name="connsiteY27" fmla="*/ 1848379 h 2067454"/>
                  <a:gd name="connsiteX28" fmla="*/ 1562100 w 2723963"/>
                  <a:gd name="connsiteY28" fmla="*/ 1953154 h 2067454"/>
                  <a:gd name="connsiteX29" fmla="*/ 1609725 w 2723963"/>
                  <a:gd name="connsiteY29" fmla="*/ 2038879 h 2067454"/>
                  <a:gd name="connsiteX30" fmla="*/ 1685925 w 2723963"/>
                  <a:gd name="connsiteY30" fmla="*/ 2067454 h 2067454"/>
                  <a:gd name="connsiteX31" fmla="*/ 1628775 w 2723963"/>
                  <a:gd name="connsiteY31" fmla="*/ 2019829 h 2067454"/>
                  <a:gd name="connsiteX32" fmla="*/ 1685925 w 2723963"/>
                  <a:gd name="connsiteY32" fmla="*/ 1981729 h 2067454"/>
                  <a:gd name="connsiteX33" fmla="*/ 1619250 w 2723963"/>
                  <a:gd name="connsiteY33" fmla="*/ 1934104 h 2067454"/>
                  <a:gd name="connsiteX34" fmla="*/ 1628775 w 2723963"/>
                  <a:gd name="connsiteY34" fmla="*/ 1896004 h 2067454"/>
                  <a:gd name="connsiteX35" fmla="*/ 1695450 w 2723963"/>
                  <a:gd name="connsiteY35" fmla="*/ 1915054 h 2067454"/>
                  <a:gd name="connsiteX36" fmla="*/ 1609725 w 2723963"/>
                  <a:gd name="connsiteY36" fmla="*/ 1781704 h 2067454"/>
                  <a:gd name="connsiteX37" fmla="*/ 1647825 w 2723963"/>
                  <a:gd name="connsiteY37" fmla="*/ 1762654 h 2067454"/>
                  <a:gd name="connsiteX38" fmla="*/ 1685925 w 2723963"/>
                  <a:gd name="connsiteY38" fmla="*/ 1762654 h 2067454"/>
                  <a:gd name="connsiteX39" fmla="*/ 1685925 w 2723963"/>
                  <a:gd name="connsiteY39" fmla="*/ 1762654 h 2067454"/>
                  <a:gd name="connsiteX40" fmla="*/ 1743075 w 2723963"/>
                  <a:gd name="connsiteY40" fmla="*/ 1876954 h 2067454"/>
                  <a:gd name="connsiteX41" fmla="*/ 1781175 w 2723963"/>
                  <a:gd name="connsiteY41" fmla="*/ 1838854 h 2067454"/>
                  <a:gd name="connsiteX42" fmla="*/ 1790700 w 2723963"/>
                  <a:gd name="connsiteY42" fmla="*/ 1896004 h 2067454"/>
                  <a:gd name="connsiteX43" fmla="*/ 1819275 w 2723963"/>
                  <a:gd name="connsiteY43" fmla="*/ 1934104 h 2067454"/>
                  <a:gd name="connsiteX44" fmla="*/ 1905000 w 2723963"/>
                  <a:gd name="connsiteY44" fmla="*/ 1896004 h 2067454"/>
                  <a:gd name="connsiteX45" fmla="*/ 1857375 w 2723963"/>
                  <a:gd name="connsiteY45" fmla="*/ 1867429 h 2067454"/>
                  <a:gd name="connsiteX46" fmla="*/ 1866900 w 2723963"/>
                  <a:gd name="connsiteY46" fmla="*/ 1819804 h 2067454"/>
                  <a:gd name="connsiteX47" fmla="*/ 1790700 w 2723963"/>
                  <a:gd name="connsiteY47" fmla="*/ 1800754 h 2067454"/>
                  <a:gd name="connsiteX48" fmla="*/ 1743075 w 2723963"/>
                  <a:gd name="connsiteY48" fmla="*/ 1753129 h 2067454"/>
                  <a:gd name="connsiteX49" fmla="*/ 1800225 w 2723963"/>
                  <a:gd name="connsiteY49" fmla="*/ 1724554 h 2067454"/>
                  <a:gd name="connsiteX50" fmla="*/ 1838325 w 2723963"/>
                  <a:gd name="connsiteY50" fmla="*/ 1724554 h 2067454"/>
                  <a:gd name="connsiteX51" fmla="*/ 1876425 w 2723963"/>
                  <a:gd name="connsiteY51" fmla="*/ 1781704 h 2067454"/>
                  <a:gd name="connsiteX52" fmla="*/ 1924050 w 2723963"/>
                  <a:gd name="connsiteY52" fmla="*/ 1781704 h 2067454"/>
                  <a:gd name="connsiteX53" fmla="*/ 1876425 w 2723963"/>
                  <a:gd name="connsiteY53" fmla="*/ 1686454 h 2067454"/>
                  <a:gd name="connsiteX54" fmla="*/ 1895475 w 2723963"/>
                  <a:gd name="connsiteY54" fmla="*/ 1638829 h 2067454"/>
                  <a:gd name="connsiteX55" fmla="*/ 1943100 w 2723963"/>
                  <a:gd name="connsiteY55" fmla="*/ 1705504 h 2067454"/>
                  <a:gd name="connsiteX56" fmla="*/ 1990725 w 2723963"/>
                  <a:gd name="connsiteY56" fmla="*/ 1715029 h 2067454"/>
                  <a:gd name="connsiteX57" fmla="*/ 2009775 w 2723963"/>
                  <a:gd name="connsiteY57" fmla="*/ 1686454 h 2067454"/>
                  <a:gd name="connsiteX58" fmla="*/ 1971675 w 2723963"/>
                  <a:gd name="connsiteY58" fmla="*/ 1676929 h 2067454"/>
                  <a:gd name="connsiteX59" fmla="*/ 1924050 w 2723963"/>
                  <a:gd name="connsiteY59" fmla="*/ 1638829 h 2067454"/>
                  <a:gd name="connsiteX60" fmla="*/ 1924050 w 2723963"/>
                  <a:gd name="connsiteY60" fmla="*/ 1638829 h 2067454"/>
                  <a:gd name="connsiteX61" fmla="*/ 2019300 w 2723963"/>
                  <a:gd name="connsiteY61" fmla="*/ 1562629 h 2067454"/>
                  <a:gd name="connsiteX62" fmla="*/ 2038350 w 2723963"/>
                  <a:gd name="connsiteY62" fmla="*/ 1572154 h 2067454"/>
                  <a:gd name="connsiteX63" fmla="*/ 2038350 w 2723963"/>
                  <a:gd name="connsiteY63" fmla="*/ 1572154 h 2067454"/>
                  <a:gd name="connsiteX64" fmla="*/ 2105026 w 2723963"/>
                  <a:gd name="connsiteY64" fmla="*/ 1638830 h 2067454"/>
                  <a:gd name="connsiteX65" fmla="*/ 2171701 w 2723963"/>
                  <a:gd name="connsiteY65" fmla="*/ 1553105 h 2067454"/>
                  <a:gd name="connsiteX66" fmla="*/ 2562226 w 2723963"/>
                  <a:gd name="connsiteY66" fmla="*/ 1124480 h 2067454"/>
                  <a:gd name="connsiteX67" fmla="*/ 2581275 w 2723963"/>
                  <a:gd name="connsiteY67" fmla="*/ 876829 h 2067454"/>
                  <a:gd name="connsiteX68" fmla="*/ 2714625 w 2723963"/>
                  <a:gd name="connsiteY68" fmla="*/ 648229 h 2067454"/>
                  <a:gd name="connsiteX69" fmla="*/ 2057400 w 2723963"/>
                  <a:gd name="connsiteY69" fmla="*/ 124354 h 2067454"/>
                  <a:gd name="connsiteX70" fmla="*/ 1790701 w 2723963"/>
                  <a:gd name="connsiteY70" fmla="*/ 152930 h 2067454"/>
                  <a:gd name="connsiteX71" fmla="*/ 1390651 w 2723963"/>
                  <a:gd name="connsiteY71" fmla="*/ 210080 h 2067454"/>
                  <a:gd name="connsiteX72" fmla="*/ 1238251 w 2723963"/>
                  <a:gd name="connsiteY72" fmla="*/ 67205 h 2067454"/>
                  <a:gd name="connsiteX73" fmla="*/ 1123951 w 2723963"/>
                  <a:gd name="connsiteY73" fmla="*/ 530 h 2067454"/>
                  <a:gd name="connsiteX74" fmla="*/ 923926 w 2723963"/>
                  <a:gd name="connsiteY74" fmla="*/ 38629 h 2067454"/>
                  <a:gd name="connsiteX75" fmla="*/ 542926 w 2723963"/>
                  <a:gd name="connsiteY75" fmla="*/ 57681 h 2067454"/>
                  <a:gd name="connsiteX76" fmla="*/ 285751 w 2723963"/>
                  <a:gd name="connsiteY76" fmla="*/ 171980 h 2067454"/>
                  <a:gd name="connsiteX77" fmla="*/ 171451 w 2723963"/>
                  <a:gd name="connsiteY77" fmla="*/ 200554 h 2067454"/>
                  <a:gd name="connsiteX78" fmla="*/ 0 w 2723963"/>
                  <a:gd name="connsiteY78" fmla="*/ 419629 h 2067454"/>
                  <a:gd name="connsiteX0" fmla="*/ 0 w 2723963"/>
                  <a:gd name="connsiteY0" fmla="*/ 419629 h 2067454"/>
                  <a:gd name="connsiteX1" fmla="*/ 95250 w 2723963"/>
                  <a:gd name="connsiteY1" fmla="*/ 448204 h 2067454"/>
                  <a:gd name="connsiteX2" fmla="*/ 152400 w 2723963"/>
                  <a:gd name="connsiteY2" fmla="*/ 486304 h 2067454"/>
                  <a:gd name="connsiteX3" fmla="*/ 238125 w 2723963"/>
                  <a:gd name="connsiteY3" fmla="*/ 476779 h 2067454"/>
                  <a:gd name="connsiteX4" fmla="*/ 323850 w 2723963"/>
                  <a:gd name="connsiteY4" fmla="*/ 572029 h 2067454"/>
                  <a:gd name="connsiteX5" fmla="*/ 381000 w 2723963"/>
                  <a:gd name="connsiteY5" fmla="*/ 676804 h 2067454"/>
                  <a:gd name="connsiteX6" fmla="*/ 419100 w 2723963"/>
                  <a:gd name="connsiteY6" fmla="*/ 743479 h 2067454"/>
                  <a:gd name="connsiteX7" fmla="*/ 485775 w 2723963"/>
                  <a:gd name="connsiteY7" fmla="*/ 800629 h 2067454"/>
                  <a:gd name="connsiteX8" fmla="*/ 485775 w 2723963"/>
                  <a:gd name="connsiteY8" fmla="*/ 848254 h 2067454"/>
                  <a:gd name="connsiteX9" fmla="*/ 523875 w 2723963"/>
                  <a:gd name="connsiteY9" fmla="*/ 876829 h 2067454"/>
                  <a:gd name="connsiteX10" fmla="*/ 628650 w 2723963"/>
                  <a:gd name="connsiteY10" fmla="*/ 914929 h 2067454"/>
                  <a:gd name="connsiteX11" fmla="*/ 723900 w 2723963"/>
                  <a:gd name="connsiteY11" fmla="*/ 991129 h 2067454"/>
                  <a:gd name="connsiteX12" fmla="*/ 742950 w 2723963"/>
                  <a:gd name="connsiteY12" fmla="*/ 1038754 h 2067454"/>
                  <a:gd name="connsiteX13" fmla="*/ 781050 w 2723963"/>
                  <a:gd name="connsiteY13" fmla="*/ 1057804 h 2067454"/>
                  <a:gd name="connsiteX14" fmla="*/ 876300 w 2723963"/>
                  <a:gd name="connsiteY14" fmla="*/ 1086379 h 2067454"/>
                  <a:gd name="connsiteX15" fmla="*/ 942975 w 2723963"/>
                  <a:gd name="connsiteY15" fmla="*/ 1162579 h 2067454"/>
                  <a:gd name="connsiteX16" fmla="*/ 962025 w 2723963"/>
                  <a:gd name="connsiteY16" fmla="*/ 1219729 h 2067454"/>
                  <a:gd name="connsiteX17" fmla="*/ 962025 w 2723963"/>
                  <a:gd name="connsiteY17" fmla="*/ 1267354 h 2067454"/>
                  <a:gd name="connsiteX18" fmla="*/ 1066800 w 2723963"/>
                  <a:gd name="connsiteY18" fmla="*/ 1334029 h 2067454"/>
                  <a:gd name="connsiteX19" fmla="*/ 1152525 w 2723963"/>
                  <a:gd name="connsiteY19" fmla="*/ 1381654 h 2067454"/>
                  <a:gd name="connsiteX20" fmla="*/ 1219200 w 2723963"/>
                  <a:gd name="connsiteY20" fmla="*/ 1410229 h 2067454"/>
                  <a:gd name="connsiteX21" fmla="*/ 1285875 w 2723963"/>
                  <a:gd name="connsiteY21" fmla="*/ 1467379 h 2067454"/>
                  <a:gd name="connsiteX22" fmla="*/ 1314450 w 2723963"/>
                  <a:gd name="connsiteY22" fmla="*/ 1581679 h 2067454"/>
                  <a:gd name="connsiteX23" fmla="*/ 1362075 w 2723963"/>
                  <a:gd name="connsiteY23" fmla="*/ 1648354 h 2067454"/>
                  <a:gd name="connsiteX24" fmla="*/ 1362075 w 2723963"/>
                  <a:gd name="connsiteY24" fmla="*/ 1705504 h 2067454"/>
                  <a:gd name="connsiteX25" fmla="*/ 1400175 w 2723963"/>
                  <a:gd name="connsiteY25" fmla="*/ 1734079 h 2067454"/>
                  <a:gd name="connsiteX26" fmla="*/ 1466850 w 2723963"/>
                  <a:gd name="connsiteY26" fmla="*/ 1743604 h 2067454"/>
                  <a:gd name="connsiteX27" fmla="*/ 1514475 w 2723963"/>
                  <a:gd name="connsiteY27" fmla="*/ 1848379 h 2067454"/>
                  <a:gd name="connsiteX28" fmla="*/ 1562100 w 2723963"/>
                  <a:gd name="connsiteY28" fmla="*/ 1953154 h 2067454"/>
                  <a:gd name="connsiteX29" fmla="*/ 1609725 w 2723963"/>
                  <a:gd name="connsiteY29" fmla="*/ 2038879 h 2067454"/>
                  <a:gd name="connsiteX30" fmla="*/ 1685925 w 2723963"/>
                  <a:gd name="connsiteY30" fmla="*/ 2067454 h 2067454"/>
                  <a:gd name="connsiteX31" fmla="*/ 1628775 w 2723963"/>
                  <a:gd name="connsiteY31" fmla="*/ 2019829 h 2067454"/>
                  <a:gd name="connsiteX32" fmla="*/ 1685925 w 2723963"/>
                  <a:gd name="connsiteY32" fmla="*/ 1981729 h 2067454"/>
                  <a:gd name="connsiteX33" fmla="*/ 1619250 w 2723963"/>
                  <a:gd name="connsiteY33" fmla="*/ 1934104 h 2067454"/>
                  <a:gd name="connsiteX34" fmla="*/ 1628775 w 2723963"/>
                  <a:gd name="connsiteY34" fmla="*/ 1896004 h 2067454"/>
                  <a:gd name="connsiteX35" fmla="*/ 1695450 w 2723963"/>
                  <a:gd name="connsiteY35" fmla="*/ 1915054 h 2067454"/>
                  <a:gd name="connsiteX36" fmla="*/ 1609725 w 2723963"/>
                  <a:gd name="connsiteY36" fmla="*/ 1781704 h 2067454"/>
                  <a:gd name="connsiteX37" fmla="*/ 1647825 w 2723963"/>
                  <a:gd name="connsiteY37" fmla="*/ 1762654 h 2067454"/>
                  <a:gd name="connsiteX38" fmla="*/ 1685925 w 2723963"/>
                  <a:gd name="connsiteY38" fmla="*/ 1762654 h 2067454"/>
                  <a:gd name="connsiteX39" fmla="*/ 1685925 w 2723963"/>
                  <a:gd name="connsiteY39" fmla="*/ 1762654 h 2067454"/>
                  <a:gd name="connsiteX40" fmla="*/ 1743075 w 2723963"/>
                  <a:gd name="connsiteY40" fmla="*/ 1876954 h 2067454"/>
                  <a:gd name="connsiteX41" fmla="*/ 1781175 w 2723963"/>
                  <a:gd name="connsiteY41" fmla="*/ 1838854 h 2067454"/>
                  <a:gd name="connsiteX42" fmla="*/ 1790700 w 2723963"/>
                  <a:gd name="connsiteY42" fmla="*/ 1896004 h 2067454"/>
                  <a:gd name="connsiteX43" fmla="*/ 1819275 w 2723963"/>
                  <a:gd name="connsiteY43" fmla="*/ 1934104 h 2067454"/>
                  <a:gd name="connsiteX44" fmla="*/ 1905000 w 2723963"/>
                  <a:gd name="connsiteY44" fmla="*/ 1896004 h 2067454"/>
                  <a:gd name="connsiteX45" fmla="*/ 1857375 w 2723963"/>
                  <a:gd name="connsiteY45" fmla="*/ 1867429 h 2067454"/>
                  <a:gd name="connsiteX46" fmla="*/ 1866900 w 2723963"/>
                  <a:gd name="connsiteY46" fmla="*/ 1819804 h 2067454"/>
                  <a:gd name="connsiteX47" fmla="*/ 1790700 w 2723963"/>
                  <a:gd name="connsiteY47" fmla="*/ 1800754 h 2067454"/>
                  <a:gd name="connsiteX48" fmla="*/ 1743075 w 2723963"/>
                  <a:gd name="connsiteY48" fmla="*/ 1753129 h 2067454"/>
                  <a:gd name="connsiteX49" fmla="*/ 1800225 w 2723963"/>
                  <a:gd name="connsiteY49" fmla="*/ 1724554 h 2067454"/>
                  <a:gd name="connsiteX50" fmla="*/ 1838325 w 2723963"/>
                  <a:gd name="connsiteY50" fmla="*/ 1724554 h 2067454"/>
                  <a:gd name="connsiteX51" fmla="*/ 1876425 w 2723963"/>
                  <a:gd name="connsiteY51" fmla="*/ 1781704 h 2067454"/>
                  <a:gd name="connsiteX52" fmla="*/ 1924050 w 2723963"/>
                  <a:gd name="connsiteY52" fmla="*/ 1781704 h 2067454"/>
                  <a:gd name="connsiteX53" fmla="*/ 1876425 w 2723963"/>
                  <a:gd name="connsiteY53" fmla="*/ 1686454 h 2067454"/>
                  <a:gd name="connsiteX54" fmla="*/ 1895475 w 2723963"/>
                  <a:gd name="connsiteY54" fmla="*/ 1638829 h 2067454"/>
                  <a:gd name="connsiteX55" fmla="*/ 1943100 w 2723963"/>
                  <a:gd name="connsiteY55" fmla="*/ 1705504 h 2067454"/>
                  <a:gd name="connsiteX56" fmla="*/ 1990725 w 2723963"/>
                  <a:gd name="connsiteY56" fmla="*/ 1715029 h 2067454"/>
                  <a:gd name="connsiteX57" fmla="*/ 2009775 w 2723963"/>
                  <a:gd name="connsiteY57" fmla="*/ 1686454 h 2067454"/>
                  <a:gd name="connsiteX58" fmla="*/ 1971675 w 2723963"/>
                  <a:gd name="connsiteY58" fmla="*/ 1676929 h 2067454"/>
                  <a:gd name="connsiteX59" fmla="*/ 1924050 w 2723963"/>
                  <a:gd name="connsiteY59" fmla="*/ 1638829 h 2067454"/>
                  <a:gd name="connsiteX60" fmla="*/ 1924050 w 2723963"/>
                  <a:gd name="connsiteY60" fmla="*/ 1638829 h 2067454"/>
                  <a:gd name="connsiteX61" fmla="*/ 2019300 w 2723963"/>
                  <a:gd name="connsiteY61" fmla="*/ 1562629 h 2067454"/>
                  <a:gd name="connsiteX62" fmla="*/ 2038350 w 2723963"/>
                  <a:gd name="connsiteY62" fmla="*/ 1572154 h 2067454"/>
                  <a:gd name="connsiteX63" fmla="*/ 2038350 w 2723963"/>
                  <a:gd name="connsiteY63" fmla="*/ 1572154 h 2067454"/>
                  <a:gd name="connsiteX64" fmla="*/ 2105026 w 2723963"/>
                  <a:gd name="connsiteY64" fmla="*/ 1638830 h 2067454"/>
                  <a:gd name="connsiteX65" fmla="*/ 2171701 w 2723963"/>
                  <a:gd name="connsiteY65" fmla="*/ 1553105 h 2067454"/>
                  <a:gd name="connsiteX66" fmla="*/ 2124076 w 2723963"/>
                  <a:gd name="connsiteY66" fmla="*/ 1467380 h 2067454"/>
                  <a:gd name="connsiteX67" fmla="*/ 2562226 w 2723963"/>
                  <a:gd name="connsiteY67" fmla="*/ 1124480 h 2067454"/>
                  <a:gd name="connsiteX68" fmla="*/ 2581275 w 2723963"/>
                  <a:gd name="connsiteY68" fmla="*/ 876829 h 2067454"/>
                  <a:gd name="connsiteX69" fmla="*/ 2714625 w 2723963"/>
                  <a:gd name="connsiteY69" fmla="*/ 648229 h 2067454"/>
                  <a:gd name="connsiteX70" fmla="*/ 2057400 w 2723963"/>
                  <a:gd name="connsiteY70" fmla="*/ 124354 h 2067454"/>
                  <a:gd name="connsiteX71" fmla="*/ 1790701 w 2723963"/>
                  <a:gd name="connsiteY71" fmla="*/ 152930 h 2067454"/>
                  <a:gd name="connsiteX72" fmla="*/ 1390651 w 2723963"/>
                  <a:gd name="connsiteY72" fmla="*/ 210080 h 2067454"/>
                  <a:gd name="connsiteX73" fmla="*/ 1238251 w 2723963"/>
                  <a:gd name="connsiteY73" fmla="*/ 67205 h 2067454"/>
                  <a:gd name="connsiteX74" fmla="*/ 1123951 w 2723963"/>
                  <a:gd name="connsiteY74" fmla="*/ 530 h 2067454"/>
                  <a:gd name="connsiteX75" fmla="*/ 923926 w 2723963"/>
                  <a:gd name="connsiteY75" fmla="*/ 38629 h 2067454"/>
                  <a:gd name="connsiteX76" fmla="*/ 542926 w 2723963"/>
                  <a:gd name="connsiteY76" fmla="*/ 57681 h 2067454"/>
                  <a:gd name="connsiteX77" fmla="*/ 285751 w 2723963"/>
                  <a:gd name="connsiteY77" fmla="*/ 171980 h 2067454"/>
                  <a:gd name="connsiteX78" fmla="*/ 171451 w 2723963"/>
                  <a:gd name="connsiteY78" fmla="*/ 200554 h 2067454"/>
                  <a:gd name="connsiteX79" fmla="*/ 0 w 2723963"/>
                  <a:gd name="connsiteY79" fmla="*/ 419629 h 2067454"/>
                  <a:gd name="connsiteX0" fmla="*/ 0 w 2723963"/>
                  <a:gd name="connsiteY0" fmla="*/ 419629 h 2067454"/>
                  <a:gd name="connsiteX1" fmla="*/ 95250 w 2723963"/>
                  <a:gd name="connsiteY1" fmla="*/ 448204 h 2067454"/>
                  <a:gd name="connsiteX2" fmla="*/ 152400 w 2723963"/>
                  <a:gd name="connsiteY2" fmla="*/ 486304 h 2067454"/>
                  <a:gd name="connsiteX3" fmla="*/ 238125 w 2723963"/>
                  <a:gd name="connsiteY3" fmla="*/ 476779 h 2067454"/>
                  <a:gd name="connsiteX4" fmla="*/ 323850 w 2723963"/>
                  <a:gd name="connsiteY4" fmla="*/ 572029 h 2067454"/>
                  <a:gd name="connsiteX5" fmla="*/ 381000 w 2723963"/>
                  <a:gd name="connsiteY5" fmla="*/ 676804 h 2067454"/>
                  <a:gd name="connsiteX6" fmla="*/ 419100 w 2723963"/>
                  <a:gd name="connsiteY6" fmla="*/ 743479 h 2067454"/>
                  <a:gd name="connsiteX7" fmla="*/ 485775 w 2723963"/>
                  <a:gd name="connsiteY7" fmla="*/ 800629 h 2067454"/>
                  <a:gd name="connsiteX8" fmla="*/ 485775 w 2723963"/>
                  <a:gd name="connsiteY8" fmla="*/ 848254 h 2067454"/>
                  <a:gd name="connsiteX9" fmla="*/ 523875 w 2723963"/>
                  <a:gd name="connsiteY9" fmla="*/ 876829 h 2067454"/>
                  <a:gd name="connsiteX10" fmla="*/ 628650 w 2723963"/>
                  <a:gd name="connsiteY10" fmla="*/ 914929 h 2067454"/>
                  <a:gd name="connsiteX11" fmla="*/ 723900 w 2723963"/>
                  <a:gd name="connsiteY11" fmla="*/ 991129 h 2067454"/>
                  <a:gd name="connsiteX12" fmla="*/ 742950 w 2723963"/>
                  <a:gd name="connsiteY12" fmla="*/ 1038754 h 2067454"/>
                  <a:gd name="connsiteX13" fmla="*/ 781050 w 2723963"/>
                  <a:gd name="connsiteY13" fmla="*/ 1057804 h 2067454"/>
                  <a:gd name="connsiteX14" fmla="*/ 876300 w 2723963"/>
                  <a:gd name="connsiteY14" fmla="*/ 1086379 h 2067454"/>
                  <a:gd name="connsiteX15" fmla="*/ 942975 w 2723963"/>
                  <a:gd name="connsiteY15" fmla="*/ 1162579 h 2067454"/>
                  <a:gd name="connsiteX16" fmla="*/ 962025 w 2723963"/>
                  <a:gd name="connsiteY16" fmla="*/ 1219729 h 2067454"/>
                  <a:gd name="connsiteX17" fmla="*/ 962025 w 2723963"/>
                  <a:gd name="connsiteY17" fmla="*/ 1267354 h 2067454"/>
                  <a:gd name="connsiteX18" fmla="*/ 1066800 w 2723963"/>
                  <a:gd name="connsiteY18" fmla="*/ 1334029 h 2067454"/>
                  <a:gd name="connsiteX19" fmla="*/ 1152525 w 2723963"/>
                  <a:gd name="connsiteY19" fmla="*/ 1381654 h 2067454"/>
                  <a:gd name="connsiteX20" fmla="*/ 1219200 w 2723963"/>
                  <a:gd name="connsiteY20" fmla="*/ 1410229 h 2067454"/>
                  <a:gd name="connsiteX21" fmla="*/ 1285875 w 2723963"/>
                  <a:gd name="connsiteY21" fmla="*/ 1467379 h 2067454"/>
                  <a:gd name="connsiteX22" fmla="*/ 1314450 w 2723963"/>
                  <a:gd name="connsiteY22" fmla="*/ 1581679 h 2067454"/>
                  <a:gd name="connsiteX23" fmla="*/ 1362075 w 2723963"/>
                  <a:gd name="connsiteY23" fmla="*/ 1648354 h 2067454"/>
                  <a:gd name="connsiteX24" fmla="*/ 1362075 w 2723963"/>
                  <a:gd name="connsiteY24" fmla="*/ 1705504 h 2067454"/>
                  <a:gd name="connsiteX25" fmla="*/ 1400175 w 2723963"/>
                  <a:gd name="connsiteY25" fmla="*/ 1734079 h 2067454"/>
                  <a:gd name="connsiteX26" fmla="*/ 1466850 w 2723963"/>
                  <a:gd name="connsiteY26" fmla="*/ 1743604 h 2067454"/>
                  <a:gd name="connsiteX27" fmla="*/ 1514475 w 2723963"/>
                  <a:gd name="connsiteY27" fmla="*/ 1848379 h 2067454"/>
                  <a:gd name="connsiteX28" fmla="*/ 1562100 w 2723963"/>
                  <a:gd name="connsiteY28" fmla="*/ 1953154 h 2067454"/>
                  <a:gd name="connsiteX29" fmla="*/ 1609725 w 2723963"/>
                  <a:gd name="connsiteY29" fmla="*/ 2038879 h 2067454"/>
                  <a:gd name="connsiteX30" fmla="*/ 1685925 w 2723963"/>
                  <a:gd name="connsiteY30" fmla="*/ 2067454 h 2067454"/>
                  <a:gd name="connsiteX31" fmla="*/ 1628775 w 2723963"/>
                  <a:gd name="connsiteY31" fmla="*/ 2019829 h 2067454"/>
                  <a:gd name="connsiteX32" fmla="*/ 1685925 w 2723963"/>
                  <a:gd name="connsiteY32" fmla="*/ 1981729 h 2067454"/>
                  <a:gd name="connsiteX33" fmla="*/ 1619250 w 2723963"/>
                  <a:gd name="connsiteY33" fmla="*/ 1934104 h 2067454"/>
                  <a:gd name="connsiteX34" fmla="*/ 1628775 w 2723963"/>
                  <a:gd name="connsiteY34" fmla="*/ 1896004 h 2067454"/>
                  <a:gd name="connsiteX35" fmla="*/ 1695450 w 2723963"/>
                  <a:gd name="connsiteY35" fmla="*/ 1915054 h 2067454"/>
                  <a:gd name="connsiteX36" fmla="*/ 1609725 w 2723963"/>
                  <a:gd name="connsiteY36" fmla="*/ 1781704 h 2067454"/>
                  <a:gd name="connsiteX37" fmla="*/ 1647825 w 2723963"/>
                  <a:gd name="connsiteY37" fmla="*/ 1762654 h 2067454"/>
                  <a:gd name="connsiteX38" fmla="*/ 1685925 w 2723963"/>
                  <a:gd name="connsiteY38" fmla="*/ 1762654 h 2067454"/>
                  <a:gd name="connsiteX39" fmla="*/ 1685925 w 2723963"/>
                  <a:gd name="connsiteY39" fmla="*/ 1762654 h 2067454"/>
                  <a:gd name="connsiteX40" fmla="*/ 1743075 w 2723963"/>
                  <a:gd name="connsiteY40" fmla="*/ 1876954 h 2067454"/>
                  <a:gd name="connsiteX41" fmla="*/ 1781175 w 2723963"/>
                  <a:gd name="connsiteY41" fmla="*/ 1838854 h 2067454"/>
                  <a:gd name="connsiteX42" fmla="*/ 1790700 w 2723963"/>
                  <a:gd name="connsiteY42" fmla="*/ 1896004 h 2067454"/>
                  <a:gd name="connsiteX43" fmla="*/ 1819275 w 2723963"/>
                  <a:gd name="connsiteY43" fmla="*/ 1934104 h 2067454"/>
                  <a:gd name="connsiteX44" fmla="*/ 1905000 w 2723963"/>
                  <a:gd name="connsiteY44" fmla="*/ 1896004 h 2067454"/>
                  <a:gd name="connsiteX45" fmla="*/ 1857375 w 2723963"/>
                  <a:gd name="connsiteY45" fmla="*/ 1867429 h 2067454"/>
                  <a:gd name="connsiteX46" fmla="*/ 1866900 w 2723963"/>
                  <a:gd name="connsiteY46" fmla="*/ 1819804 h 2067454"/>
                  <a:gd name="connsiteX47" fmla="*/ 1790700 w 2723963"/>
                  <a:gd name="connsiteY47" fmla="*/ 1800754 h 2067454"/>
                  <a:gd name="connsiteX48" fmla="*/ 1743075 w 2723963"/>
                  <a:gd name="connsiteY48" fmla="*/ 1753129 h 2067454"/>
                  <a:gd name="connsiteX49" fmla="*/ 1800225 w 2723963"/>
                  <a:gd name="connsiteY49" fmla="*/ 1724554 h 2067454"/>
                  <a:gd name="connsiteX50" fmla="*/ 1838325 w 2723963"/>
                  <a:gd name="connsiteY50" fmla="*/ 1724554 h 2067454"/>
                  <a:gd name="connsiteX51" fmla="*/ 1876425 w 2723963"/>
                  <a:gd name="connsiteY51" fmla="*/ 1781704 h 2067454"/>
                  <a:gd name="connsiteX52" fmla="*/ 1924050 w 2723963"/>
                  <a:gd name="connsiteY52" fmla="*/ 1781704 h 2067454"/>
                  <a:gd name="connsiteX53" fmla="*/ 1876425 w 2723963"/>
                  <a:gd name="connsiteY53" fmla="*/ 1686454 h 2067454"/>
                  <a:gd name="connsiteX54" fmla="*/ 1895475 w 2723963"/>
                  <a:gd name="connsiteY54" fmla="*/ 1638829 h 2067454"/>
                  <a:gd name="connsiteX55" fmla="*/ 1943100 w 2723963"/>
                  <a:gd name="connsiteY55" fmla="*/ 1705504 h 2067454"/>
                  <a:gd name="connsiteX56" fmla="*/ 1990725 w 2723963"/>
                  <a:gd name="connsiteY56" fmla="*/ 1715029 h 2067454"/>
                  <a:gd name="connsiteX57" fmla="*/ 2009775 w 2723963"/>
                  <a:gd name="connsiteY57" fmla="*/ 1686454 h 2067454"/>
                  <a:gd name="connsiteX58" fmla="*/ 1971675 w 2723963"/>
                  <a:gd name="connsiteY58" fmla="*/ 1676929 h 2067454"/>
                  <a:gd name="connsiteX59" fmla="*/ 1924050 w 2723963"/>
                  <a:gd name="connsiteY59" fmla="*/ 1638829 h 2067454"/>
                  <a:gd name="connsiteX60" fmla="*/ 1924050 w 2723963"/>
                  <a:gd name="connsiteY60" fmla="*/ 1638829 h 2067454"/>
                  <a:gd name="connsiteX61" fmla="*/ 2019300 w 2723963"/>
                  <a:gd name="connsiteY61" fmla="*/ 1562629 h 2067454"/>
                  <a:gd name="connsiteX62" fmla="*/ 2038350 w 2723963"/>
                  <a:gd name="connsiteY62" fmla="*/ 1572154 h 2067454"/>
                  <a:gd name="connsiteX63" fmla="*/ 2038350 w 2723963"/>
                  <a:gd name="connsiteY63" fmla="*/ 1572154 h 2067454"/>
                  <a:gd name="connsiteX64" fmla="*/ 2105026 w 2723963"/>
                  <a:gd name="connsiteY64" fmla="*/ 1638830 h 2067454"/>
                  <a:gd name="connsiteX65" fmla="*/ 2171701 w 2723963"/>
                  <a:gd name="connsiteY65" fmla="*/ 1553105 h 2067454"/>
                  <a:gd name="connsiteX66" fmla="*/ 2124076 w 2723963"/>
                  <a:gd name="connsiteY66" fmla="*/ 1467380 h 2067454"/>
                  <a:gd name="connsiteX67" fmla="*/ 2324101 w 2723963"/>
                  <a:gd name="connsiteY67" fmla="*/ 1457855 h 2067454"/>
                  <a:gd name="connsiteX68" fmla="*/ 2562226 w 2723963"/>
                  <a:gd name="connsiteY68" fmla="*/ 1124480 h 2067454"/>
                  <a:gd name="connsiteX69" fmla="*/ 2581275 w 2723963"/>
                  <a:gd name="connsiteY69" fmla="*/ 876829 h 2067454"/>
                  <a:gd name="connsiteX70" fmla="*/ 2714625 w 2723963"/>
                  <a:gd name="connsiteY70" fmla="*/ 648229 h 2067454"/>
                  <a:gd name="connsiteX71" fmla="*/ 2057400 w 2723963"/>
                  <a:gd name="connsiteY71" fmla="*/ 124354 h 2067454"/>
                  <a:gd name="connsiteX72" fmla="*/ 1790701 w 2723963"/>
                  <a:gd name="connsiteY72" fmla="*/ 152930 h 2067454"/>
                  <a:gd name="connsiteX73" fmla="*/ 1390651 w 2723963"/>
                  <a:gd name="connsiteY73" fmla="*/ 210080 h 2067454"/>
                  <a:gd name="connsiteX74" fmla="*/ 1238251 w 2723963"/>
                  <a:gd name="connsiteY74" fmla="*/ 67205 h 2067454"/>
                  <a:gd name="connsiteX75" fmla="*/ 1123951 w 2723963"/>
                  <a:gd name="connsiteY75" fmla="*/ 530 h 2067454"/>
                  <a:gd name="connsiteX76" fmla="*/ 923926 w 2723963"/>
                  <a:gd name="connsiteY76" fmla="*/ 38629 h 2067454"/>
                  <a:gd name="connsiteX77" fmla="*/ 542926 w 2723963"/>
                  <a:gd name="connsiteY77" fmla="*/ 57681 h 2067454"/>
                  <a:gd name="connsiteX78" fmla="*/ 285751 w 2723963"/>
                  <a:gd name="connsiteY78" fmla="*/ 171980 h 2067454"/>
                  <a:gd name="connsiteX79" fmla="*/ 171451 w 2723963"/>
                  <a:gd name="connsiteY79" fmla="*/ 200554 h 2067454"/>
                  <a:gd name="connsiteX80" fmla="*/ 0 w 2723963"/>
                  <a:gd name="connsiteY80" fmla="*/ 419629 h 2067454"/>
                  <a:gd name="connsiteX0" fmla="*/ 0 w 2723963"/>
                  <a:gd name="connsiteY0" fmla="*/ 419629 h 2067454"/>
                  <a:gd name="connsiteX1" fmla="*/ 95250 w 2723963"/>
                  <a:gd name="connsiteY1" fmla="*/ 448204 h 2067454"/>
                  <a:gd name="connsiteX2" fmla="*/ 152400 w 2723963"/>
                  <a:gd name="connsiteY2" fmla="*/ 486304 h 2067454"/>
                  <a:gd name="connsiteX3" fmla="*/ 238125 w 2723963"/>
                  <a:gd name="connsiteY3" fmla="*/ 476779 h 2067454"/>
                  <a:gd name="connsiteX4" fmla="*/ 323850 w 2723963"/>
                  <a:gd name="connsiteY4" fmla="*/ 572029 h 2067454"/>
                  <a:gd name="connsiteX5" fmla="*/ 381000 w 2723963"/>
                  <a:gd name="connsiteY5" fmla="*/ 676804 h 2067454"/>
                  <a:gd name="connsiteX6" fmla="*/ 419100 w 2723963"/>
                  <a:gd name="connsiteY6" fmla="*/ 743479 h 2067454"/>
                  <a:gd name="connsiteX7" fmla="*/ 485775 w 2723963"/>
                  <a:gd name="connsiteY7" fmla="*/ 800629 h 2067454"/>
                  <a:gd name="connsiteX8" fmla="*/ 485775 w 2723963"/>
                  <a:gd name="connsiteY8" fmla="*/ 848254 h 2067454"/>
                  <a:gd name="connsiteX9" fmla="*/ 523875 w 2723963"/>
                  <a:gd name="connsiteY9" fmla="*/ 876829 h 2067454"/>
                  <a:gd name="connsiteX10" fmla="*/ 628650 w 2723963"/>
                  <a:gd name="connsiteY10" fmla="*/ 914929 h 2067454"/>
                  <a:gd name="connsiteX11" fmla="*/ 723900 w 2723963"/>
                  <a:gd name="connsiteY11" fmla="*/ 991129 h 2067454"/>
                  <a:gd name="connsiteX12" fmla="*/ 742950 w 2723963"/>
                  <a:gd name="connsiteY12" fmla="*/ 1038754 h 2067454"/>
                  <a:gd name="connsiteX13" fmla="*/ 781050 w 2723963"/>
                  <a:gd name="connsiteY13" fmla="*/ 1057804 h 2067454"/>
                  <a:gd name="connsiteX14" fmla="*/ 876300 w 2723963"/>
                  <a:gd name="connsiteY14" fmla="*/ 1086379 h 2067454"/>
                  <a:gd name="connsiteX15" fmla="*/ 942975 w 2723963"/>
                  <a:gd name="connsiteY15" fmla="*/ 1162579 h 2067454"/>
                  <a:gd name="connsiteX16" fmla="*/ 962025 w 2723963"/>
                  <a:gd name="connsiteY16" fmla="*/ 1219729 h 2067454"/>
                  <a:gd name="connsiteX17" fmla="*/ 962025 w 2723963"/>
                  <a:gd name="connsiteY17" fmla="*/ 1267354 h 2067454"/>
                  <a:gd name="connsiteX18" fmla="*/ 1066800 w 2723963"/>
                  <a:gd name="connsiteY18" fmla="*/ 1334029 h 2067454"/>
                  <a:gd name="connsiteX19" fmla="*/ 1152525 w 2723963"/>
                  <a:gd name="connsiteY19" fmla="*/ 1381654 h 2067454"/>
                  <a:gd name="connsiteX20" fmla="*/ 1219200 w 2723963"/>
                  <a:gd name="connsiteY20" fmla="*/ 1410229 h 2067454"/>
                  <a:gd name="connsiteX21" fmla="*/ 1285875 w 2723963"/>
                  <a:gd name="connsiteY21" fmla="*/ 1467379 h 2067454"/>
                  <a:gd name="connsiteX22" fmla="*/ 1314450 w 2723963"/>
                  <a:gd name="connsiteY22" fmla="*/ 1581679 h 2067454"/>
                  <a:gd name="connsiteX23" fmla="*/ 1362075 w 2723963"/>
                  <a:gd name="connsiteY23" fmla="*/ 1648354 h 2067454"/>
                  <a:gd name="connsiteX24" fmla="*/ 1362075 w 2723963"/>
                  <a:gd name="connsiteY24" fmla="*/ 1705504 h 2067454"/>
                  <a:gd name="connsiteX25" fmla="*/ 1400175 w 2723963"/>
                  <a:gd name="connsiteY25" fmla="*/ 1734079 h 2067454"/>
                  <a:gd name="connsiteX26" fmla="*/ 1466850 w 2723963"/>
                  <a:gd name="connsiteY26" fmla="*/ 1743604 h 2067454"/>
                  <a:gd name="connsiteX27" fmla="*/ 1514475 w 2723963"/>
                  <a:gd name="connsiteY27" fmla="*/ 1848379 h 2067454"/>
                  <a:gd name="connsiteX28" fmla="*/ 1562100 w 2723963"/>
                  <a:gd name="connsiteY28" fmla="*/ 1953154 h 2067454"/>
                  <a:gd name="connsiteX29" fmla="*/ 1609725 w 2723963"/>
                  <a:gd name="connsiteY29" fmla="*/ 2038879 h 2067454"/>
                  <a:gd name="connsiteX30" fmla="*/ 1685925 w 2723963"/>
                  <a:gd name="connsiteY30" fmla="*/ 2067454 h 2067454"/>
                  <a:gd name="connsiteX31" fmla="*/ 1628775 w 2723963"/>
                  <a:gd name="connsiteY31" fmla="*/ 2019829 h 2067454"/>
                  <a:gd name="connsiteX32" fmla="*/ 1685925 w 2723963"/>
                  <a:gd name="connsiteY32" fmla="*/ 1981729 h 2067454"/>
                  <a:gd name="connsiteX33" fmla="*/ 1619250 w 2723963"/>
                  <a:gd name="connsiteY33" fmla="*/ 1934104 h 2067454"/>
                  <a:gd name="connsiteX34" fmla="*/ 1628775 w 2723963"/>
                  <a:gd name="connsiteY34" fmla="*/ 1896004 h 2067454"/>
                  <a:gd name="connsiteX35" fmla="*/ 1695450 w 2723963"/>
                  <a:gd name="connsiteY35" fmla="*/ 1915054 h 2067454"/>
                  <a:gd name="connsiteX36" fmla="*/ 1609725 w 2723963"/>
                  <a:gd name="connsiteY36" fmla="*/ 1781704 h 2067454"/>
                  <a:gd name="connsiteX37" fmla="*/ 1647825 w 2723963"/>
                  <a:gd name="connsiteY37" fmla="*/ 1762654 h 2067454"/>
                  <a:gd name="connsiteX38" fmla="*/ 1685925 w 2723963"/>
                  <a:gd name="connsiteY38" fmla="*/ 1762654 h 2067454"/>
                  <a:gd name="connsiteX39" fmla="*/ 1685925 w 2723963"/>
                  <a:gd name="connsiteY39" fmla="*/ 1762654 h 2067454"/>
                  <a:gd name="connsiteX40" fmla="*/ 1743075 w 2723963"/>
                  <a:gd name="connsiteY40" fmla="*/ 1876954 h 2067454"/>
                  <a:gd name="connsiteX41" fmla="*/ 1781175 w 2723963"/>
                  <a:gd name="connsiteY41" fmla="*/ 1838854 h 2067454"/>
                  <a:gd name="connsiteX42" fmla="*/ 1790700 w 2723963"/>
                  <a:gd name="connsiteY42" fmla="*/ 1896004 h 2067454"/>
                  <a:gd name="connsiteX43" fmla="*/ 1819275 w 2723963"/>
                  <a:gd name="connsiteY43" fmla="*/ 1934104 h 2067454"/>
                  <a:gd name="connsiteX44" fmla="*/ 1905000 w 2723963"/>
                  <a:gd name="connsiteY44" fmla="*/ 1896004 h 2067454"/>
                  <a:gd name="connsiteX45" fmla="*/ 1857375 w 2723963"/>
                  <a:gd name="connsiteY45" fmla="*/ 1867429 h 2067454"/>
                  <a:gd name="connsiteX46" fmla="*/ 1866900 w 2723963"/>
                  <a:gd name="connsiteY46" fmla="*/ 1819804 h 2067454"/>
                  <a:gd name="connsiteX47" fmla="*/ 1790700 w 2723963"/>
                  <a:gd name="connsiteY47" fmla="*/ 1800754 h 2067454"/>
                  <a:gd name="connsiteX48" fmla="*/ 1743075 w 2723963"/>
                  <a:gd name="connsiteY48" fmla="*/ 1753129 h 2067454"/>
                  <a:gd name="connsiteX49" fmla="*/ 1800225 w 2723963"/>
                  <a:gd name="connsiteY49" fmla="*/ 1724554 h 2067454"/>
                  <a:gd name="connsiteX50" fmla="*/ 1838325 w 2723963"/>
                  <a:gd name="connsiteY50" fmla="*/ 1724554 h 2067454"/>
                  <a:gd name="connsiteX51" fmla="*/ 1876425 w 2723963"/>
                  <a:gd name="connsiteY51" fmla="*/ 1781704 h 2067454"/>
                  <a:gd name="connsiteX52" fmla="*/ 1924050 w 2723963"/>
                  <a:gd name="connsiteY52" fmla="*/ 1781704 h 2067454"/>
                  <a:gd name="connsiteX53" fmla="*/ 1876425 w 2723963"/>
                  <a:gd name="connsiteY53" fmla="*/ 1686454 h 2067454"/>
                  <a:gd name="connsiteX54" fmla="*/ 1895475 w 2723963"/>
                  <a:gd name="connsiteY54" fmla="*/ 1638829 h 2067454"/>
                  <a:gd name="connsiteX55" fmla="*/ 1943100 w 2723963"/>
                  <a:gd name="connsiteY55" fmla="*/ 1705504 h 2067454"/>
                  <a:gd name="connsiteX56" fmla="*/ 1990725 w 2723963"/>
                  <a:gd name="connsiteY56" fmla="*/ 1715029 h 2067454"/>
                  <a:gd name="connsiteX57" fmla="*/ 2009775 w 2723963"/>
                  <a:gd name="connsiteY57" fmla="*/ 1686454 h 2067454"/>
                  <a:gd name="connsiteX58" fmla="*/ 1971675 w 2723963"/>
                  <a:gd name="connsiteY58" fmla="*/ 1676929 h 2067454"/>
                  <a:gd name="connsiteX59" fmla="*/ 1924050 w 2723963"/>
                  <a:gd name="connsiteY59" fmla="*/ 1638829 h 2067454"/>
                  <a:gd name="connsiteX60" fmla="*/ 1924050 w 2723963"/>
                  <a:gd name="connsiteY60" fmla="*/ 1638829 h 2067454"/>
                  <a:gd name="connsiteX61" fmla="*/ 2019300 w 2723963"/>
                  <a:gd name="connsiteY61" fmla="*/ 1562629 h 2067454"/>
                  <a:gd name="connsiteX62" fmla="*/ 2038350 w 2723963"/>
                  <a:gd name="connsiteY62" fmla="*/ 1572154 h 2067454"/>
                  <a:gd name="connsiteX63" fmla="*/ 2038350 w 2723963"/>
                  <a:gd name="connsiteY63" fmla="*/ 1572154 h 2067454"/>
                  <a:gd name="connsiteX64" fmla="*/ 2105026 w 2723963"/>
                  <a:gd name="connsiteY64" fmla="*/ 1638830 h 2067454"/>
                  <a:gd name="connsiteX65" fmla="*/ 2171701 w 2723963"/>
                  <a:gd name="connsiteY65" fmla="*/ 1553105 h 2067454"/>
                  <a:gd name="connsiteX66" fmla="*/ 2124076 w 2723963"/>
                  <a:gd name="connsiteY66" fmla="*/ 1467380 h 2067454"/>
                  <a:gd name="connsiteX67" fmla="*/ 2324101 w 2723963"/>
                  <a:gd name="connsiteY67" fmla="*/ 1457855 h 2067454"/>
                  <a:gd name="connsiteX68" fmla="*/ 2562226 w 2723963"/>
                  <a:gd name="connsiteY68" fmla="*/ 1124480 h 2067454"/>
                  <a:gd name="connsiteX69" fmla="*/ 2552701 w 2723963"/>
                  <a:gd name="connsiteY69" fmla="*/ 1010180 h 2067454"/>
                  <a:gd name="connsiteX70" fmla="*/ 2581275 w 2723963"/>
                  <a:gd name="connsiteY70" fmla="*/ 876829 h 2067454"/>
                  <a:gd name="connsiteX71" fmla="*/ 2714625 w 2723963"/>
                  <a:gd name="connsiteY71" fmla="*/ 648229 h 2067454"/>
                  <a:gd name="connsiteX72" fmla="*/ 2057400 w 2723963"/>
                  <a:gd name="connsiteY72" fmla="*/ 124354 h 2067454"/>
                  <a:gd name="connsiteX73" fmla="*/ 1790701 w 2723963"/>
                  <a:gd name="connsiteY73" fmla="*/ 152930 h 2067454"/>
                  <a:gd name="connsiteX74" fmla="*/ 1390651 w 2723963"/>
                  <a:gd name="connsiteY74" fmla="*/ 210080 h 2067454"/>
                  <a:gd name="connsiteX75" fmla="*/ 1238251 w 2723963"/>
                  <a:gd name="connsiteY75" fmla="*/ 67205 h 2067454"/>
                  <a:gd name="connsiteX76" fmla="*/ 1123951 w 2723963"/>
                  <a:gd name="connsiteY76" fmla="*/ 530 h 2067454"/>
                  <a:gd name="connsiteX77" fmla="*/ 923926 w 2723963"/>
                  <a:gd name="connsiteY77" fmla="*/ 38629 h 2067454"/>
                  <a:gd name="connsiteX78" fmla="*/ 542926 w 2723963"/>
                  <a:gd name="connsiteY78" fmla="*/ 57681 h 2067454"/>
                  <a:gd name="connsiteX79" fmla="*/ 285751 w 2723963"/>
                  <a:gd name="connsiteY79" fmla="*/ 171980 h 2067454"/>
                  <a:gd name="connsiteX80" fmla="*/ 171451 w 2723963"/>
                  <a:gd name="connsiteY80" fmla="*/ 200554 h 2067454"/>
                  <a:gd name="connsiteX81" fmla="*/ 0 w 2723963"/>
                  <a:gd name="connsiteY81" fmla="*/ 419629 h 2067454"/>
                  <a:gd name="connsiteX0" fmla="*/ 0 w 2723963"/>
                  <a:gd name="connsiteY0" fmla="*/ 419629 h 2067454"/>
                  <a:gd name="connsiteX1" fmla="*/ 95250 w 2723963"/>
                  <a:gd name="connsiteY1" fmla="*/ 448204 h 2067454"/>
                  <a:gd name="connsiteX2" fmla="*/ 152400 w 2723963"/>
                  <a:gd name="connsiteY2" fmla="*/ 486304 h 2067454"/>
                  <a:gd name="connsiteX3" fmla="*/ 238125 w 2723963"/>
                  <a:gd name="connsiteY3" fmla="*/ 476779 h 2067454"/>
                  <a:gd name="connsiteX4" fmla="*/ 323850 w 2723963"/>
                  <a:gd name="connsiteY4" fmla="*/ 572029 h 2067454"/>
                  <a:gd name="connsiteX5" fmla="*/ 381000 w 2723963"/>
                  <a:gd name="connsiteY5" fmla="*/ 676804 h 2067454"/>
                  <a:gd name="connsiteX6" fmla="*/ 419100 w 2723963"/>
                  <a:gd name="connsiteY6" fmla="*/ 743479 h 2067454"/>
                  <a:gd name="connsiteX7" fmla="*/ 485775 w 2723963"/>
                  <a:gd name="connsiteY7" fmla="*/ 800629 h 2067454"/>
                  <a:gd name="connsiteX8" fmla="*/ 485775 w 2723963"/>
                  <a:gd name="connsiteY8" fmla="*/ 848254 h 2067454"/>
                  <a:gd name="connsiteX9" fmla="*/ 523875 w 2723963"/>
                  <a:gd name="connsiteY9" fmla="*/ 876829 h 2067454"/>
                  <a:gd name="connsiteX10" fmla="*/ 628650 w 2723963"/>
                  <a:gd name="connsiteY10" fmla="*/ 914929 h 2067454"/>
                  <a:gd name="connsiteX11" fmla="*/ 723900 w 2723963"/>
                  <a:gd name="connsiteY11" fmla="*/ 991129 h 2067454"/>
                  <a:gd name="connsiteX12" fmla="*/ 742950 w 2723963"/>
                  <a:gd name="connsiteY12" fmla="*/ 1038754 h 2067454"/>
                  <a:gd name="connsiteX13" fmla="*/ 781050 w 2723963"/>
                  <a:gd name="connsiteY13" fmla="*/ 1057804 h 2067454"/>
                  <a:gd name="connsiteX14" fmla="*/ 876300 w 2723963"/>
                  <a:gd name="connsiteY14" fmla="*/ 1086379 h 2067454"/>
                  <a:gd name="connsiteX15" fmla="*/ 942975 w 2723963"/>
                  <a:gd name="connsiteY15" fmla="*/ 1162579 h 2067454"/>
                  <a:gd name="connsiteX16" fmla="*/ 962025 w 2723963"/>
                  <a:gd name="connsiteY16" fmla="*/ 1219729 h 2067454"/>
                  <a:gd name="connsiteX17" fmla="*/ 962025 w 2723963"/>
                  <a:gd name="connsiteY17" fmla="*/ 1267354 h 2067454"/>
                  <a:gd name="connsiteX18" fmla="*/ 1066800 w 2723963"/>
                  <a:gd name="connsiteY18" fmla="*/ 1334029 h 2067454"/>
                  <a:gd name="connsiteX19" fmla="*/ 1152525 w 2723963"/>
                  <a:gd name="connsiteY19" fmla="*/ 1381654 h 2067454"/>
                  <a:gd name="connsiteX20" fmla="*/ 1219200 w 2723963"/>
                  <a:gd name="connsiteY20" fmla="*/ 1410229 h 2067454"/>
                  <a:gd name="connsiteX21" fmla="*/ 1285875 w 2723963"/>
                  <a:gd name="connsiteY21" fmla="*/ 1467379 h 2067454"/>
                  <a:gd name="connsiteX22" fmla="*/ 1314450 w 2723963"/>
                  <a:gd name="connsiteY22" fmla="*/ 1581679 h 2067454"/>
                  <a:gd name="connsiteX23" fmla="*/ 1362075 w 2723963"/>
                  <a:gd name="connsiteY23" fmla="*/ 1648354 h 2067454"/>
                  <a:gd name="connsiteX24" fmla="*/ 1362075 w 2723963"/>
                  <a:gd name="connsiteY24" fmla="*/ 1705504 h 2067454"/>
                  <a:gd name="connsiteX25" fmla="*/ 1400175 w 2723963"/>
                  <a:gd name="connsiteY25" fmla="*/ 1734079 h 2067454"/>
                  <a:gd name="connsiteX26" fmla="*/ 1466850 w 2723963"/>
                  <a:gd name="connsiteY26" fmla="*/ 1743604 h 2067454"/>
                  <a:gd name="connsiteX27" fmla="*/ 1514475 w 2723963"/>
                  <a:gd name="connsiteY27" fmla="*/ 1848379 h 2067454"/>
                  <a:gd name="connsiteX28" fmla="*/ 1562100 w 2723963"/>
                  <a:gd name="connsiteY28" fmla="*/ 1953154 h 2067454"/>
                  <a:gd name="connsiteX29" fmla="*/ 1609725 w 2723963"/>
                  <a:gd name="connsiteY29" fmla="*/ 2038879 h 2067454"/>
                  <a:gd name="connsiteX30" fmla="*/ 1685925 w 2723963"/>
                  <a:gd name="connsiteY30" fmla="*/ 2067454 h 2067454"/>
                  <a:gd name="connsiteX31" fmla="*/ 1628775 w 2723963"/>
                  <a:gd name="connsiteY31" fmla="*/ 2019829 h 2067454"/>
                  <a:gd name="connsiteX32" fmla="*/ 1685925 w 2723963"/>
                  <a:gd name="connsiteY32" fmla="*/ 1981729 h 2067454"/>
                  <a:gd name="connsiteX33" fmla="*/ 1619250 w 2723963"/>
                  <a:gd name="connsiteY33" fmla="*/ 1934104 h 2067454"/>
                  <a:gd name="connsiteX34" fmla="*/ 1628775 w 2723963"/>
                  <a:gd name="connsiteY34" fmla="*/ 1896004 h 2067454"/>
                  <a:gd name="connsiteX35" fmla="*/ 1695450 w 2723963"/>
                  <a:gd name="connsiteY35" fmla="*/ 1915054 h 2067454"/>
                  <a:gd name="connsiteX36" fmla="*/ 1609725 w 2723963"/>
                  <a:gd name="connsiteY36" fmla="*/ 1781704 h 2067454"/>
                  <a:gd name="connsiteX37" fmla="*/ 1647825 w 2723963"/>
                  <a:gd name="connsiteY37" fmla="*/ 1762654 h 2067454"/>
                  <a:gd name="connsiteX38" fmla="*/ 1685925 w 2723963"/>
                  <a:gd name="connsiteY38" fmla="*/ 1762654 h 2067454"/>
                  <a:gd name="connsiteX39" fmla="*/ 1685925 w 2723963"/>
                  <a:gd name="connsiteY39" fmla="*/ 1762654 h 2067454"/>
                  <a:gd name="connsiteX40" fmla="*/ 1743075 w 2723963"/>
                  <a:gd name="connsiteY40" fmla="*/ 1876954 h 2067454"/>
                  <a:gd name="connsiteX41" fmla="*/ 1781175 w 2723963"/>
                  <a:gd name="connsiteY41" fmla="*/ 1838854 h 2067454"/>
                  <a:gd name="connsiteX42" fmla="*/ 1790700 w 2723963"/>
                  <a:gd name="connsiteY42" fmla="*/ 1896004 h 2067454"/>
                  <a:gd name="connsiteX43" fmla="*/ 1819275 w 2723963"/>
                  <a:gd name="connsiteY43" fmla="*/ 1934104 h 2067454"/>
                  <a:gd name="connsiteX44" fmla="*/ 1905000 w 2723963"/>
                  <a:gd name="connsiteY44" fmla="*/ 1896004 h 2067454"/>
                  <a:gd name="connsiteX45" fmla="*/ 1857375 w 2723963"/>
                  <a:gd name="connsiteY45" fmla="*/ 1867429 h 2067454"/>
                  <a:gd name="connsiteX46" fmla="*/ 1866900 w 2723963"/>
                  <a:gd name="connsiteY46" fmla="*/ 1819804 h 2067454"/>
                  <a:gd name="connsiteX47" fmla="*/ 1790700 w 2723963"/>
                  <a:gd name="connsiteY47" fmla="*/ 1800754 h 2067454"/>
                  <a:gd name="connsiteX48" fmla="*/ 1743075 w 2723963"/>
                  <a:gd name="connsiteY48" fmla="*/ 1753129 h 2067454"/>
                  <a:gd name="connsiteX49" fmla="*/ 1800225 w 2723963"/>
                  <a:gd name="connsiteY49" fmla="*/ 1724554 h 2067454"/>
                  <a:gd name="connsiteX50" fmla="*/ 1838325 w 2723963"/>
                  <a:gd name="connsiteY50" fmla="*/ 1724554 h 2067454"/>
                  <a:gd name="connsiteX51" fmla="*/ 1876425 w 2723963"/>
                  <a:gd name="connsiteY51" fmla="*/ 1781704 h 2067454"/>
                  <a:gd name="connsiteX52" fmla="*/ 1924050 w 2723963"/>
                  <a:gd name="connsiteY52" fmla="*/ 1781704 h 2067454"/>
                  <a:gd name="connsiteX53" fmla="*/ 1876425 w 2723963"/>
                  <a:gd name="connsiteY53" fmla="*/ 1686454 h 2067454"/>
                  <a:gd name="connsiteX54" fmla="*/ 1895475 w 2723963"/>
                  <a:gd name="connsiteY54" fmla="*/ 1638829 h 2067454"/>
                  <a:gd name="connsiteX55" fmla="*/ 1943100 w 2723963"/>
                  <a:gd name="connsiteY55" fmla="*/ 1705504 h 2067454"/>
                  <a:gd name="connsiteX56" fmla="*/ 1990725 w 2723963"/>
                  <a:gd name="connsiteY56" fmla="*/ 1715029 h 2067454"/>
                  <a:gd name="connsiteX57" fmla="*/ 2009775 w 2723963"/>
                  <a:gd name="connsiteY57" fmla="*/ 1686454 h 2067454"/>
                  <a:gd name="connsiteX58" fmla="*/ 1971675 w 2723963"/>
                  <a:gd name="connsiteY58" fmla="*/ 1676929 h 2067454"/>
                  <a:gd name="connsiteX59" fmla="*/ 1924050 w 2723963"/>
                  <a:gd name="connsiteY59" fmla="*/ 1638829 h 2067454"/>
                  <a:gd name="connsiteX60" fmla="*/ 1924050 w 2723963"/>
                  <a:gd name="connsiteY60" fmla="*/ 1638829 h 2067454"/>
                  <a:gd name="connsiteX61" fmla="*/ 2019300 w 2723963"/>
                  <a:gd name="connsiteY61" fmla="*/ 1562629 h 2067454"/>
                  <a:gd name="connsiteX62" fmla="*/ 2038350 w 2723963"/>
                  <a:gd name="connsiteY62" fmla="*/ 1572154 h 2067454"/>
                  <a:gd name="connsiteX63" fmla="*/ 2038350 w 2723963"/>
                  <a:gd name="connsiteY63" fmla="*/ 1572154 h 2067454"/>
                  <a:gd name="connsiteX64" fmla="*/ 2105026 w 2723963"/>
                  <a:gd name="connsiteY64" fmla="*/ 1638830 h 2067454"/>
                  <a:gd name="connsiteX65" fmla="*/ 2171701 w 2723963"/>
                  <a:gd name="connsiteY65" fmla="*/ 1553105 h 2067454"/>
                  <a:gd name="connsiteX66" fmla="*/ 2124076 w 2723963"/>
                  <a:gd name="connsiteY66" fmla="*/ 1467380 h 2067454"/>
                  <a:gd name="connsiteX67" fmla="*/ 2324101 w 2723963"/>
                  <a:gd name="connsiteY67" fmla="*/ 1457855 h 2067454"/>
                  <a:gd name="connsiteX68" fmla="*/ 2466976 w 2723963"/>
                  <a:gd name="connsiteY68" fmla="*/ 1172105 h 2067454"/>
                  <a:gd name="connsiteX69" fmla="*/ 2562226 w 2723963"/>
                  <a:gd name="connsiteY69" fmla="*/ 1124480 h 2067454"/>
                  <a:gd name="connsiteX70" fmla="*/ 2552701 w 2723963"/>
                  <a:gd name="connsiteY70" fmla="*/ 1010180 h 2067454"/>
                  <a:gd name="connsiteX71" fmla="*/ 2581275 w 2723963"/>
                  <a:gd name="connsiteY71" fmla="*/ 876829 h 2067454"/>
                  <a:gd name="connsiteX72" fmla="*/ 2714625 w 2723963"/>
                  <a:gd name="connsiteY72" fmla="*/ 648229 h 2067454"/>
                  <a:gd name="connsiteX73" fmla="*/ 2057400 w 2723963"/>
                  <a:gd name="connsiteY73" fmla="*/ 124354 h 2067454"/>
                  <a:gd name="connsiteX74" fmla="*/ 1790701 w 2723963"/>
                  <a:gd name="connsiteY74" fmla="*/ 152930 h 2067454"/>
                  <a:gd name="connsiteX75" fmla="*/ 1390651 w 2723963"/>
                  <a:gd name="connsiteY75" fmla="*/ 210080 h 2067454"/>
                  <a:gd name="connsiteX76" fmla="*/ 1238251 w 2723963"/>
                  <a:gd name="connsiteY76" fmla="*/ 67205 h 2067454"/>
                  <a:gd name="connsiteX77" fmla="*/ 1123951 w 2723963"/>
                  <a:gd name="connsiteY77" fmla="*/ 530 h 2067454"/>
                  <a:gd name="connsiteX78" fmla="*/ 923926 w 2723963"/>
                  <a:gd name="connsiteY78" fmla="*/ 38629 h 2067454"/>
                  <a:gd name="connsiteX79" fmla="*/ 542926 w 2723963"/>
                  <a:gd name="connsiteY79" fmla="*/ 57681 h 2067454"/>
                  <a:gd name="connsiteX80" fmla="*/ 285751 w 2723963"/>
                  <a:gd name="connsiteY80" fmla="*/ 171980 h 2067454"/>
                  <a:gd name="connsiteX81" fmla="*/ 171451 w 2723963"/>
                  <a:gd name="connsiteY81" fmla="*/ 200554 h 2067454"/>
                  <a:gd name="connsiteX82" fmla="*/ 0 w 2723963"/>
                  <a:gd name="connsiteY82" fmla="*/ 419629 h 2067454"/>
                  <a:gd name="connsiteX0" fmla="*/ 0 w 2723963"/>
                  <a:gd name="connsiteY0" fmla="*/ 419629 h 2067454"/>
                  <a:gd name="connsiteX1" fmla="*/ 95250 w 2723963"/>
                  <a:gd name="connsiteY1" fmla="*/ 448204 h 2067454"/>
                  <a:gd name="connsiteX2" fmla="*/ 152400 w 2723963"/>
                  <a:gd name="connsiteY2" fmla="*/ 486304 h 2067454"/>
                  <a:gd name="connsiteX3" fmla="*/ 238125 w 2723963"/>
                  <a:gd name="connsiteY3" fmla="*/ 476779 h 2067454"/>
                  <a:gd name="connsiteX4" fmla="*/ 323850 w 2723963"/>
                  <a:gd name="connsiteY4" fmla="*/ 572029 h 2067454"/>
                  <a:gd name="connsiteX5" fmla="*/ 381000 w 2723963"/>
                  <a:gd name="connsiteY5" fmla="*/ 676804 h 2067454"/>
                  <a:gd name="connsiteX6" fmla="*/ 419100 w 2723963"/>
                  <a:gd name="connsiteY6" fmla="*/ 743479 h 2067454"/>
                  <a:gd name="connsiteX7" fmla="*/ 485775 w 2723963"/>
                  <a:gd name="connsiteY7" fmla="*/ 800629 h 2067454"/>
                  <a:gd name="connsiteX8" fmla="*/ 485775 w 2723963"/>
                  <a:gd name="connsiteY8" fmla="*/ 848254 h 2067454"/>
                  <a:gd name="connsiteX9" fmla="*/ 523875 w 2723963"/>
                  <a:gd name="connsiteY9" fmla="*/ 876829 h 2067454"/>
                  <a:gd name="connsiteX10" fmla="*/ 628650 w 2723963"/>
                  <a:gd name="connsiteY10" fmla="*/ 914929 h 2067454"/>
                  <a:gd name="connsiteX11" fmla="*/ 723900 w 2723963"/>
                  <a:gd name="connsiteY11" fmla="*/ 991129 h 2067454"/>
                  <a:gd name="connsiteX12" fmla="*/ 742950 w 2723963"/>
                  <a:gd name="connsiteY12" fmla="*/ 1038754 h 2067454"/>
                  <a:gd name="connsiteX13" fmla="*/ 781050 w 2723963"/>
                  <a:gd name="connsiteY13" fmla="*/ 1057804 h 2067454"/>
                  <a:gd name="connsiteX14" fmla="*/ 876300 w 2723963"/>
                  <a:gd name="connsiteY14" fmla="*/ 1086379 h 2067454"/>
                  <a:gd name="connsiteX15" fmla="*/ 942975 w 2723963"/>
                  <a:gd name="connsiteY15" fmla="*/ 1162579 h 2067454"/>
                  <a:gd name="connsiteX16" fmla="*/ 962025 w 2723963"/>
                  <a:gd name="connsiteY16" fmla="*/ 1219729 h 2067454"/>
                  <a:gd name="connsiteX17" fmla="*/ 962025 w 2723963"/>
                  <a:gd name="connsiteY17" fmla="*/ 1267354 h 2067454"/>
                  <a:gd name="connsiteX18" fmla="*/ 1066800 w 2723963"/>
                  <a:gd name="connsiteY18" fmla="*/ 1334029 h 2067454"/>
                  <a:gd name="connsiteX19" fmla="*/ 1152525 w 2723963"/>
                  <a:gd name="connsiteY19" fmla="*/ 1381654 h 2067454"/>
                  <a:gd name="connsiteX20" fmla="*/ 1219200 w 2723963"/>
                  <a:gd name="connsiteY20" fmla="*/ 1410229 h 2067454"/>
                  <a:gd name="connsiteX21" fmla="*/ 1285875 w 2723963"/>
                  <a:gd name="connsiteY21" fmla="*/ 1467379 h 2067454"/>
                  <a:gd name="connsiteX22" fmla="*/ 1314450 w 2723963"/>
                  <a:gd name="connsiteY22" fmla="*/ 1581679 h 2067454"/>
                  <a:gd name="connsiteX23" fmla="*/ 1362075 w 2723963"/>
                  <a:gd name="connsiteY23" fmla="*/ 1648354 h 2067454"/>
                  <a:gd name="connsiteX24" fmla="*/ 1362075 w 2723963"/>
                  <a:gd name="connsiteY24" fmla="*/ 1705504 h 2067454"/>
                  <a:gd name="connsiteX25" fmla="*/ 1400175 w 2723963"/>
                  <a:gd name="connsiteY25" fmla="*/ 1734079 h 2067454"/>
                  <a:gd name="connsiteX26" fmla="*/ 1466850 w 2723963"/>
                  <a:gd name="connsiteY26" fmla="*/ 1743604 h 2067454"/>
                  <a:gd name="connsiteX27" fmla="*/ 1514475 w 2723963"/>
                  <a:gd name="connsiteY27" fmla="*/ 1848379 h 2067454"/>
                  <a:gd name="connsiteX28" fmla="*/ 1562100 w 2723963"/>
                  <a:gd name="connsiteY28" fmla="*/ 1953154 h 2067454"/>
                  <a:gd name="connsiteX29" fmla="*/ 1609725 w 2723963"/>
                  <a:gd name="connsiteY29" fmla="*/ 2038879 h 2067454"/>
                  <a:gd name="connsiteX30" fmla="*/ 1685925 w 2723963"/>
                  <a:gd name="connsiteY30" fmla="*/ 2067454 h 2067454"/>
                  <a:gd name="connsiteX31" fmla="*/ 1628775 w 2723963"/>
                  <a:gd name="connsiteY31" fmla="*/ 2019829 h 2067454"/>
                  <a:gd name="connsiteX32" fmla="*/ 1685925 w 2723963"/>
                  <a:gd name="connsiteY32" fmla="*/ 1981729 h 2067454"/>
                  <a:gd name="connsiteX33" fmla="*/ 1619250 w 2723963"/>
                  <a:gd name="connsiteY33" fmla="*/ 1934104 h 2067454"/>
                  <a:gd name="connsiteX34" fmla="*/ 1628775 w 2723963"/>
                  <a:gd name="connsiteY34" fmla="*/ 1896004 h 2067454"/>
                  <a:gd name="connsiteX35" fmla="*/ 1695450 w 2723963"/>
                  <a:gd name="connsiteY35" fmla="*/ 1915054 h 2067454"/>
                  <a:gd name="connsiteX36" fmla="*/ 1609725 w 2723963"/>
                  <a:gd name="connsiteY36" fmla="*/ 1781704 h 2067454"/>
                  <a:gd name="connsiteX37" fmla="*/ 1647825 w 2723963"/>
                  <a:gd name="connsiteY37" fmla="*/ 1762654 h 2067454"/>
                  <a:gd name="connsiteX38" fmla="*/ 1685925 w 2723963"/>
                  <a:gd name="connsiteY38" fmla="*/ 1762654 h 2067454"/>
                  <a:gd name="connsiteX39" fmla="*/ 1685925 w 2723963"/>
                  <a:gd name="connsiteY39" fmla="*/ 1762654 h 2067454"/>
                  <a:gd name="connsiteX40" fmla="*/ 1743075 w 2723963"/>
                  <a:gd name="connsiteY40" fmla="*/ 1876954 h 2067454"/>
                  <a:gd name="connsiteX41" fmla="*/ 1781175 w 2723963"/>
                  <a:gd name="connsiteY41" fmla="*/ 1838854 h 2067454"/>
                  <a:gd name="connsiteX42" fmla="*/ 1790700 w 2723963"/>
                  <a:gd name="connsiteY42" fmla="*/ 1896004 h 2067454"/>
                  <a:gd name="connsiteX43" fmla="*/ 1819275 w 2723963"/>
                  <a:gd name="connsiteY43" fmla="*/ 1934104 h 2067454"/>
                  <a:gd name="connsiteX44" fmla="*/ 1905000 w 2723963"/>
                  <a:gd name="connsiteY44" fmla="*/ 1896004 h 2067454"/>
                  <a:gd name="connsiteX45" fmla="*/ 1857375 w 2723963"/>
                  <a:gd name="connsiteY45" fmla="*/ 1867429 h 2067454"/>
                  <a:gd name="connsiteX46" fmla="*/ 1866900 w 2723963"/>
                  <a:gd name="connsiteY46" fmla="*/ 1819804 h 2067454"/>
                  <a:gd name="connsiteX47" fmla="*/ 1790700 w 2723963"/>
                  <a:gd name="connsiteY47" fmla="*/ 1800754 h 2067454"/>
                  <a:gd name="connsiteX48" fmla="*/ 1743075 w 2723963"/>
                  <a:gd name="connsiteY48" fmla="*/ 1753129 h 2067454"/>
                  <a:gd name="connsiteX49" fmla="*/ 1800225 w 2723963"/>
                  <a:gd name="connsiteY49" fmla="*/ 1724554 h 2067454"/>
                  <a:gd name="connsiteX50" fmla="*/ 1838325 w 2723963"/>
                  <a:gd name="connsiteY50" fmla="*/ 1724554 h 2067454"/>
                  <a:gd name="connsiteX51" fmla="*/ 1876425 w 2723963"/>
                  <a:gd name="connsiteY51" fmla="*/ 1781704 h 2067454"/>
                  <a:gd name="connsiteX52" fmla="*/ 1924050 w 2723963"/>
                  <a:gd name="connsiteY52" fmla="*/ 1781704 h 2067454"/>
                  <a:gd name="connsiteX53" fmla="*/ 1876425 w 2723963"/>
                  <a:gd name="connsiteY53" fmla="*/ 1686454 h 2067454"/>
                  <a:gd name="connsiteX54" fmla="*/ 1895475 w 2723963"/>
                  <a:gd name="connsiteY54" fmla="*/ 1638829 h 2067454"/>
                  <a:gd name="connsiteX55" fmla="*/ 1943100 w 2723963"/>
                  <a:gd name="connsiteY55" fmla="*/ 1705504 h 2067454"/>
                  <a:gd name="connsiteX56" fmla="*/ 1990725 w 2723963"/>
                  <a:gd name="connsiteY56" fmla="*/ 1715029 h 2067454"/>
                  <a:gd name="connsiteX57" fmla="*/ 2009775 w 2723963"/>
                  <a:gd name="connsiteY57" fmla="*/ 1686454 h 2067454"/>
                  <a:gd name="connsiteX58" fmla="*/ 1971675 w 2723963"/>
                  <a:gd name="connsiteY58" fmla="*/ 1676929 h 2067454"/>
                  <a:gd name="connsiteX59" fmla="*/ 1924050 w 2723963"/>
                  <a:gd name="connsiteY59" fmla="*/ 1638829 h 2067454"/>
                  <a:gd name="connsiteX60" fmla="*/ 1924050 w 2723963"/>
                  <a:gd name="connsiteY60" fmla="*/ 1638829 h 2067454"/>
                  <a:gd name="connsiteX61" fmla="*/ 2019300 w 2723963"/>
                  <a:gd name="connsiteY61" fmla="*/ 1562629 h 2067454"/>
                  <a:gd name="connsiteX62" fmla="*/ 2038350 w 2723963"/>
                  <a:gd name="connsiteY62" fmla="*/ 1572154 h 2067454"/>
                  <a:gd name="connsiteX63" fmla="*/ 2038350 w 2723963"/>
                  <a:gd name="connsiteY63" fmla="*/ 1572154 h 2067454"/>
                  <a:gd name="connsiteX64" fmla="*/ 2105026 w 2723963"/>
                  <a:gd name="connsiteY64" fmla="*/ 1638830 h 2067454"/>
                  <a:gd name="connsiteX65" fmla="*/ 2171701 w 2723963"/>
                  <a:gd name="connsiteY65" fmla="*/ 1553105 h 2067454"/>
                  <a:gd name="connsiteX66" fmla="*/ 2124076 w 2723963"/>
                  <a:gd name="connsiteY66" fmla="*/ 1467380 h 2067454"/>
                  <a:gd name="connsiteX67" fmla="*/ 2324101 w 2723963"/>
                  <a:gd name="connsiteY67" fmla="*/ 1457855 h 2067454"/>
                  <a:gd name="connsiteX68" fmla="*/ 2324101 w 2723963"/>
                  <a:gd name="connsiteY68" fmla="*/ 1314980 h 2067454"/>
                  <a:gd name="connsiteX69" fmla="*/ 2466976 w 2723963"/>
                  <a:gd name="connsiteY69" fmla="*/ 1172105 h 2067454"/>
                  <a:gd name="connsiteX70" fmla="*/ 2562226 w 2723963"/>
                  <a:gd name="connsiteY70" fmla="*/ 1124480 h 2067454"/>
                  <a:gd name="connsiteX71" fmla="*/ 2552701 w 2723963"/>
                  <a:gd name="connsiteY71" fmla="*/ 1010180 h 2067454"/>
                  <a:gd name="connsiteX72" fmla="*/ 2581275 w 2723963"/>
                  <a:gd name="connsiteY72" fmla="*/ 876829 h 2067454"/>
                  <a:gd name="connsiteX73" fmla="*/ 2714625 w 2723963"/>
                  <a:gd name="connsiteY73" fmla="*/ 648229 h 2067454"/>
                  <a:gd name="connsiteX74" fmla="*/ 2057400 w 2723963"/>
                  <a:gd name="connsiteY74" fmla="*/ 124354 h 2067454"/>
                  <a:gd name="connsiteX75" fmla="*/ 1790701 w 2723963"/>
                  <a:gd name="connsiteY75" fmla="*/ 152930 h 2067454"/>
                  <a:gd name="connsiteX76" fmla="*/ 1390651 w 2723963"/>
                  <a:gd name="connsiteY76" fmla="*/ 210080 h 2067454"/>
                  <a:gd name="connsiteX77" fmla="*/ 1238251 w 2723963"/>
                  <a:gd name="connsiteY77" fmla="*/ 67205 h 2067454"/>
                  <a:gd name="connsiteX78" fmla="*/ 1123951 w 2723963"/>
                  <a:gd name="connsiteY78" fmla="*/ 530 h 2067454"/>
                  <a:gd name="connsiteX79" fmla="*/ 923926 w 2723963"/>
                  <a:gd name="connsiteY79" fmla="*/ 38629 h 2067454"/>
                  <a:gd name="connsiteX80" fmla="*/ 542926 w 2723963"/>
                  <a:gd name="connsiteY80" fmla="*/ 57681 h 2067454"/>
                  <a:gd name="connsiteX81" fmla="*/ 285751 w 2723963"/>
                  <a:gd name="connsiteY81" fmla="*/ 171980 h 2067454"/>
                  <a:gd name="connsiteX82" fmla="*/ 171451 w 2723963"/>
                  <a:gd name="connsiteY82" fmla="*/ 200554 h 2067454"/>
                  <a:gd name="connsiteX83" fmla="*/ 0 w 2723963"/>
                  <a:gd name="connsiteY83" fmla="*/ 419629 h 2067454"/>
                  <a:gd name="connsiteX0" fmla="*/ 0 w 2723963"/>
                  <a:gd name="connsiteY0" fmla="*/ 419629 h 2067454"/>
                  <a:gd name="connsiteX1" fmla="*/ 95250 w 2723963"/>
                  <a:gd name="connsiteY1" fmla="*/ 448204 h 2067454"/>
                  <a:gd name="connsiteX2" fmla="*/ 152400 w 2723963"/>
                  <a:gd name="connsiteY2" fmla="*/ 486304 h 2067454"/>
                  <a:gd name="connsiteX3" fmla="*/ 238125 w 2723963"/>
                  <a:gd name="connsiteY3" fmla="*/ 476779 h 2067454"/>
                  <a:gd name="connsiteX4" fmla="*/ 323850 w 2723963"/>
                  <a:gd name="connsiteY4" fmla="*/ 572029 h 2067454"/>
                  <a:gd name="connsiteX5" fmla="*/ 381000 w 2723963"/>
                  <a:gd name="connsiteY5" fmla="*/ 676804 h 2067454"/>
                  <a:gd name="connsiteX6" fmla="*/ 419100 w 2723963"/>
                  <a:gd name="connsiteY6" fmla="*/ 743479 h 2067454"/>
                  <a:gd name="connsiteX7" fmla="*/ 485775 w 2723963"/>
                  <a:gd name="connsiteY7" fmla="*/ 800629 h 2067454"/>
                  <a:gd name="connsiteX8" fmla="*/ 485775 w 2723963"/>
                  <a:gd name="connsiteY8" fmla="*/ 848254 h 2067454"/>
                  <a:gd name="connsiteX9" fmla="*/ 523875 w 2723963"/>
                  <a:gd name="connsiteY9" fmla="*/ 876829 h 2067454"/>
                  <a:gd name="connsiteX10" fmla="*/ 628650 w 2723963"/>
                  <a:gd name="connsiteY10" fmla="*/ 914929 h 2067454"/>
                  <a:gd name="connsiteX11" fmla="*/ 723900 w 2723963"/>
                  <a:gd name="connsiteY11" fmla="*/ 991129 h 2067454"/>
                  <a:gd name="connsiteX12" fmla="*/ 742950 w 2723963"/>
                  <a:gd name="connsiteY12" fmla="*/ 1038754 h 2067454"/>
                  <a:gd name="connsiteX13" fmla="*/ 781050 w 2723963"/>
                  <a:gd name="connsiteY13" fmla="*/ 1057804 h 2067454"/>
                  <a:gd name="connsiteX14" fmla="*/ 876300 w 2723963"/>
                  <a:gd name="connsiteY14" fmla="*/ 1086379 h 2067454"/>
                  <a:gd name="connsiteX15" fmla="*/ 942975 w 2723963"/>
                  <a:gd name="connsiteY15" fmla="*/ 1162579 h 2067454"/>
                  <a:gd name="connsiteX16" fmla="*/ 962025 w 2723963"/>
                  <a:gd name="connsiteY16" fmla="*/ 1219729 h 2067454"/>
                  <a:gd name="connsiteX17" fmla="*/ 962025 w 2723963"/>
                  <a:gd name="connsiteY17" fmla="*/ 1267354 h 2067454"/>
                  <a:gd name="connsiteX18" fmla="*/ 1066800 w 2723963"/>
                  <a:gd name="connsiteY18" fmla="*/ 1334029 h 2067454"/>
                  <a:gd name="connsiteX19" fmla="*/ 1152525 w 2723963"/>
                  <a:gd name="connsiteY19" fmla="*/ 1381654 h 2067454"/>
                  <a:gd name="connsiteX20" fmla="*/ 1219200 w 2723963"/>
                  <a:gd name="connsiteY20" fmla="*/ 1410229 h 2067454"/>
                  <a:gd name="connsiteX21" fmla="*/ 1285875 w 2723963"/>
                  <a:gd name="connsiteY21" fmla="*/ 1467379 h 2067454"/>
                  <a:gd name="connsiteX22" fmla="*/ 1314450 w 2723963"/>
                  <a:gd name="connsiteY22" fmla="*/ 1581679 h 2067454"/>
                  <a:gd name="connsiteX23" fmla="*/ 1362075 w 2723963"/>
                  <a:gd name="connsiteY23" fmla="*/ 1648354 h 2067454"/>
                  <a:gd name="connsiteX24" fmla="*/ 1362075 w 2723963"/>
                  <a:gd name="connsiteY24" fmla="*/ 1705504 h 2067454"/>
                  <a:gd name="connsiteX25" fmla="*/ 1400175 w 2723963"/>
                  <a:gd name="connsiteY25" fmla="*/ 1734079 h 2067454"/>
                  <a:gd name="connsiteX26" fmla="*/ 1466850 w 2723963"/>
                  <a:gd name="connsiteY26" fmla="*/ 1743604 h 2067454"/>
                  <a:gd name="connsiteX27" fmla="*/ 1514475 w 2723963"/>
                  <a:gd name="connsiteY27" fmla="*/ 1848379 h 2067454"/>
                  <a:gd name="connsiteX28" fmla="*/ 1562100 w 2723963"/>
                  <a:gd name="connsiteY28" fmla="*/ 1953154 h 2067454"/>
                  <a:gd name="connsiteX29" fmla="*/ 1609725 w 2723963"/>
                  <a:gd name="connsiteY29" fmla="*/ 2038879 h 2067454"/>
                  <a:gd name="connsiteX30" fmla="*/ 1685925 w 2723963"/>
                  <a:gd name="connsiteY30" fmla="*/ 2067454 h 2067454"/>
                  <a:gd name="connsiteX31" fmla="*/ 1628775 w 2723963"/>
                  <a:gd name="connsiteY31" fmla="*/ 2019829 h 2067454"/>
                  <a:gd name="connsiteX32" fmla="*/ 1685925 w 2723963"/>
                  <a:gd name="connsiteY32" fmla="*/ 1981729 h 2067454"/>
                  <a:gd name="connsiteX33" fmla="*/ 1619250 w 2723963"/>
                  <a:gd name="connsiteY33" fmla="*/ 1934104 h 2067454"/>
                  <a:gd name="connsiteX34" fmla="*/ 1628775 w 2723963"/>
                  <a:gd name="connsiteY34" fmla="*/ 1896004 h 2067454"/>
                  <a:gd name="connsiteX35" fmla="*/ 1695450 w 2723963"/>
                  <a:gd name="connsiteY35" fmla="*/ 1915054 h 2067454"/>
                  <a:gd name="connsiteX36" fmla="*/ 1609725 w 2723963"/>
                  <a:gd name="connsiteY36" fmla="*/ 1781704 h 2067454"/>
                  <a:gd name="connsiteX37" fmla="*/ 1647825 w 2723963"/>
                  <a:gd name="connsiteY37" fmla="*/ 1762654 h 2067454"/>
                  <a:gd name="connsiteX38" fmla="*/ 1685925 w 2723963"/>
                  <a:gd name="connsiteY38" fmla="*/ 1762654 h 2067454"/>
                  <a:gd name="connsiteX39" fmla="*/ 1685925 w 2723963"/>
                  <a:gd name="connsiteY39" fmla="*/ 1762654 h 2067454"/>
                  <a:gd name="connsiteX40" fmla="*/ 1743075 w 2723963"/>
                  <a:gd name="connsiteY40" fmla="*/ 1876954 h 2067454"/>
                  <a:gd name="connsiteX41" fmla="*/ 1781175 w 2723963"/>
                  <a:gd name="connsiteY41" fmla="*/ 1838854 h 2067454"/>
                  <a:gd name="connsiteX42" fmla="*/ 1790700 w 2723963"/>
                  <a:gd name="connsiteY42" fmla="*/ 1896004 h 2067454"/>
                  <a:gd name="connsiteX43" fmla="*/ 1819275 w 2723963"/>
                  <a:gd name="connsiteY43" fmla="*/ 1934104 h 2067454"/>
                  <a:gd name="connsiteX44" fmla="*/ 1905000 w 2723963"/>
                  <a:gd name="connsiteY44" fmla="*/ 1896004 h 2067454"/>
                  <a:gd name="connsiteX45" fmla="*/ 1857375 w 2723963"/>
                  <a:gd name="connsiteY45" fmla="*/ 1867429 h 2067454"/>
                  <a:gd name="connsiteX46" fmla="*/ 1866900 w 2723963"/>
                  <a:gd name="connsiteY46" fmla="*/ 1819804 h 2067454"/>
                  <a:gd name="connsiteX47" fmla="*/ 1790700 w 2723963"/>
                  <a:gd name="connsiteY47" fmla="*/ 1800754 h 2067454"/>
                  <a:gd name="connsiteX48" fmla="*/ 1743075 w 2723963"/>
                  <a:gd name="connsiteY48" fmla="*/ 1753129 h 2067454"/>
                  <a:gd name="connsiteX49" fmla="*/ 1800225 w 2723963"/>
                  <a:gd name="connsiteY49" fmla="*/ 1724554 h 2067454"/>
                  <a:gd name="connsiteX50" fmla="*/ 1838325 w 2723963"/>
                  <a:gd name="connsiteY50" fmla="*/ 1724554 h 2067454"/>
                  <a:gd name="connsiteX51" fmla="*/ 1876425 w 2723963"/>
                  <a:gd name="connsiteY51" fmla="*/ 1781704 h 2067454"/>
                  <a:gd name="connsiteX52" fmla="*/ 1924050 w 2723963"/>
                  <a:gd name="connsiteY52" fmla="*/ 1781704 h 2067454"/>
                  <a:gd name="connsiteX53" fmla="*/ 1876425 w 2723963"/>
                  <a:gd name="connsiteY53" fmla="*/ 1686454 h 2067454"/>
                  <a:gd name="connsiteX54" fmla="*/ 1895475 w 2723963"/>
                  <a:gd name="connsiteY54" fmla="*/ 1638829 h 2067454"/>
                  <a:gd name="connsiteX55" fmla="*/ 1943100 w 2723963"/>
                  <a:gd name="connsiteY55" fmla="*/ 1705504 h 2067454"/>
                  <a:gd name="connsiteX56" fmla="*/ 1990725 w 2723963"/>
                  <a:gd name="connsiteY56" fmla="*/ 1715029 h 2067454"/>
                  <a:gd name="connsiteX57" fmla="*/ 2009775 w 2723963"/>
                  <a:gd name="connsiteY57" fmla="*/ 1686454 h 2067454"/>
                  <a:gd name="connsiteX58" fmla="*/ 1971675 w 2723963"/>
                  <a:gd name="connsiteY58" fmla="*/ 1676929 h 2067454"/>
                  <a:gd name="connsiteX59" fmla="*/ 1924050 w 2723963"/>
                  <a:gd name="connsiteY59" fmla="*/ 1638829 h 2067454"/>
                  <a:gd name="connsiteX60" fmla="*/ 1924050 w 2723963"/>
                  <a:gd name="connsiteY60" fmla="*/ 1638829 h 2067454"/>
                  <a:gd name="connsiteX61" fmla="*/ 2019300 w 2723963"/>
                  <a:gd name="connsiteY61" fmla="*/ 1562629 h 2067454"/>
                  <a:gd name="connsiteX62" fmla="*/ 2038350 w 2723963"/>
                  <a:gd name="connsiteY62" fmla="*/ 1572154 h 2067454"/>
                  <a:gd name="connsiteX63" fmla="*/ 2038350 w 2723963"/>
                  <a:gd name="connsiteY63" fmla="*/ 1572154 h 2067454"/>
                  <a:gd name="connsiteX64" fmla="*/ 2105026 w 2723963"/>
                  <a:gd name="connsiteY64" fmla="*/ 1638830 h 2067454"/>
                  <a:gd name="connsiteX65" fmla="*/ 2171701 w 2723963"/>
                  <a:gd name="connsiteY65" fmla="*/ 1553105 h 2067454"/>
                  <a:gd name="connsiteX66" fmla="*/ 2124076 w 2723963"/>
                  <a:gd name="connsiteY66" fmla="*/ 1467380 h 2067454"/>
                  <a:gd name="connsiteX67" fmla="*/ 2276476 w 2723963"/>
                  <a:gd name="connsiteY67" fmla="*/ 1457855 h 2067454"/>
                  <a:gd name="connsiteX68" fmla="*/ 2324101 w 2723963"/>
                  <a:gd name="connsiteY68" fmla="*/ 1314980 h 2067454"/>
                  <a:gd name="connsiteX69" fmla="*/ 2466976 w 2723963"/>
                  <a:gd name="connsiteY69" fmla="*/ 1172105 h 2067454"/>
                  <a:gd name="connsiteX70" fmla="*/ 2562226 w 2723963"/>
                  <a:gd name="connsiteY70" fmla="*/ 1124480 h 2067454"/>
                  <a:gd name="connsiteX71" fmla="*/ 2552701 w 2723963"/>
                  <a:gd name="connsiteY71" fmla="*/ 1010180 h 2067454"/>
                  <a:gd name="connsiteX72" fmla="*/ 2581275 w 2723963"/>
                  <a:gd name="connsiteY72" fmla="*/ 876829 h 2067454"/>
                  <a:gd name="connsiteX73" fmla="*/ 2714625 w 2723963"/>
                  <a:gd name="connsiteY73" fmla="*/ 648229 h 2067454"/>
                  <a:gd name="connsiteX74" fmla="*/ 2057400 w 2723963"/>
                  <a:gd name="connsiteY74" fmla="*/ 124354 h 2067454"/>
                  <a:gd name="connsiteX75" fmla="*/ 1790701 w 2723963"/>
                  <a:gd name="connsiteY75" fmla="*/ 152930 h 2067454"/>
                  <a:gd name="connsiteX76" fmla="*/ 1390651 w 2723963"/>
                  <a:gd name="connsiteY76" fmla="*/ 210080 h 2067454"/>
                  <a:gd name="connsiteX77" fmla="*/ 1238251 w 2723963"/>
                  <a:gd name="connsiteY77" fmla="*/ 67205 h 2067454"/>
                  <a:gd name="connsiteX78" fmla="*/ 1123951 w 2723963"/>
                  <a:gd name="connsiteY78" fmla="*/ 530 h 2067454"/>
                  <a:gd name="connsiteX79" fmla="*/ 923926 w 2723963"/>
                  <a:gd name="connsiteY79" fmla="*/ 38629 h 2067454"/>
                  <a:gd name="connsiteX80" fmla="*/ 542926 w 2723963"/>
                  <a:gd name="connsiteY80" fmla="*/ 57681 h 2067454"/>
                  <a:gd name="connsiteX81" fmla="*/ 285751 w 2723963"/>
                  <a:gd name="connsiteY81" fmla="*/ 171980 h 2067454"/>
                  <a:gd name="connsiteX82" fmla="*/ 171451 w 2723963"/>
                  <a:gd name="connsiteY82" fmla="*/ 200554 h 2067454"/>
                  <a:gd name="connsiteX83" fmla="*/ 0 w 2723963"/>
                  <a:gd name="connsiteY83" fmla="*/ 419629 h 2067454"/>
                  <a:gd name="connsiteX0" fmla="*/ 0 w 2723963"/>
                  <a:gd name="connsiteY0" fmla="*/ 419629 h 2067454"/>
                  <a:gd name="connsiteX1" fmla="*/ 95250 w 2723963"/>
                  <a:gd name="connsiteY1" fmla="*/ 448204 h 2067454"/>
                  <a:gd name="connsiteX2" fmla="*/ 152400 w 2723963"/>
                  <a:gd name="connsiteY2" fmla="*/ 486304 h 2067454"/>
                  <a:gd name="connsiteX3" fmla="*/ 238125 w 2723963"/>
                  <a:gd name="connsiteY3" fmla="*/ 476779 h 2067454"/>
                  <a:gd name="connsiteX4" fmla="*/ 323850 w 2723963"/>
                  <a:gd name="connsiteY4" fmla="*/ 572029 h 2067454"/>
                  <a:gd name="connsiteX5" fmla="*/ 381000 w 2723963"/>
                  <a:gd name="connsiteY5" fmla="*/ 676804 h 2067454"/>
                  <a:gd name="connsiteX6" fmla="*/ 419100 w 2723963"/>
                  <a:gd name="connsiteY6" fmla="*/ 743479 h 2067454"/>
                  <a:gd name="connsiteX7" fmla="*/ 485775 w 2723963"/>
                  <a:gd name="connsiteY7" fmla="*/ 800629 h 2067454"/>
                  <a:gd name="connsiteX8" fmla="*/ 485775 w 2723963"/>
                  <a:gd name="connsiteY8" fmla="*/ 848254 h 2067454"/>
                  <a:gd name="connsiteX9" fmla="*/ 523875 w 2723963"/>
                  <a:gd name="connsiteY9" fmla="*/ 876829 h 2067454"/>
                  <a:gd name="connsiteX10" fmla="*/ 628650 w 2723963"/>
                  <a:gd name="connsiteY10" fmla="*/ 914929 h 2067454"/>
                  <a:gd name="connsiteX11" fmla="*/ 723900 w 2723963"/>
                  <a:gd name="connsiteY11" fmla="*/ 991129 h 2067454"/>
                  <a:gd name="connsiteX12" fmla="*/ 742950 w 2723963"/>
                  <a:gd name="connsiteY12" fmla="*/ 1038754 h 2067454"/>
                  <a:gd name="connsiteX13" fmla="*/ 781050 w 2723963"/>
                  <a:gd name="connsiteY13" fmla="*/ 1057804 h 2067454"/>
                  <a:gd name="connsiteX14" fmla="*/ 876300 w 2723963"/>
                  <a:gd name="connsiteY14" fmla="*/ 1086379 h 2067454"/>
                  <a:gd name="connsiteX15" fmla="*/ 942975 w 2723963"/>
                  <a:gd name="connsiteY15" fmla="*/ 1162579 h 2067454"/>
                  <a:gd name="connsiteX16" fmla="*/ 962025 w 2723963"/>
                  <a:gd name="connsiteY16" fmla="*/ 1219729 h 2067454"/>
                  <a:gd name="connsiteX17" fmla="*/ 962025 w 2723963"/>
                  <a:gd name="connsiteY17" fmla="*/ 1267354 h 2067454"/>
                  <a:gd name="connsiteX18" fmla="*/ 1066800 w 2723963"/>
                  <a:gd name="connsiteY18" fmla="*/ 1334029 h 2067454"/>
                  <a:gd name="connsiteX19" fmla="*/ 1152525 w 2723963"/>
                  <a:gd name="connsiteY19" fmla="*/ 1381654 h 2067454"/>
                  <a:gd name="connsiteX20" fmla="*/ 1219200 w 2723963"/>
                  <a:gd name="connsiteY20" fmla="*/ 1410229 h 2067454"/>
                  <a:gd name="connsiteX21" fmla="*/ 1285875 w 2723963"/>
                  <a:gd name="connsiteY21" fmla="*/ 1467379 h 2067454"/>
                  <a:gd name="connsiteX22" fmla="*/ 1314450 w 2723963"/>
                  <a:gd name="connsiteY22" fmla="*/ 1581679 h 2067454"/>
                  <a:gd name="connsiteX23" fmla="*/ 1362075 w 2723963"/>
                  <a:gd name="connsiteY23" fmla="*/ 1648354 h 2067454"/>
                  <a:gd name="connsiteX24" fmla="*/ 1362075 w 2723963"/>
                  <a:gd name="connsiteY24" fmla="*/ 1705504 h 2067454"/>
                  <a:gd name="connsiteX25" fmla="*/ 1400175 w 2723963"/>
                  <a:gd name="connsiteY25" fmla="*/ 1734079 h 2067454"/>
                  <a:gd name="connsiteX26" fmla="*/ 1466850 w 2723963"/>
                  <a:gd name="connsiteY26" fmla="*/ 1743604 h 2067454"/>
                  <a:gd name="connsiteX27" fmla="*/ 1514475 w 2723963"/>
                  <a:gd name="connsiteY27" fmla="*/ 1848379 h 2067454"/>
                  <a:gd name="connsiteX28" fmla="*/ 1562100 w 2723963"/>
                  <a:gd name="connsiteY28" fmla="*/ 1953154 h 2067454"/>
                  <a:gd name="connsiteX29" fmla="*/ 1609725 w 2723963"/>
                  <a:gd name="connsiteY29" fmla="*/ 2038879 h 2067454"/>
                  <a:gd name="connsiteX30" fmla="*/ 1685925 w 2723963"/>
                  <a:gd name="connsiteY30" fmla="*/ 2067454 h 2067454"/>
                  <a:gd name="connsiteX31" fmla="*/ 1628775 w 2723963"/>
                  <a:gd name="connsiteY31" fmla="*/ 2019829 h 2067454"/>
                  <a:gd name="connsiteX32" fmla="*/ 1685925 w 2723963"/>
                  <a:gd name="connsiteY32" fmla="*/ 1981729 h 2067454"/>
                  <a:gd name="connsiteX33" fmla="*/ 1619250 w 2723963"/>
                  <a:gd name="connsiteY33" fmla="*/ 1934104 h 2067454"/>
                  <a:gd name="connsiteX34" fmla="*/ 1628775 w 2723963"/>
                  <a:gd name="connsiteY34" fmla="*/ 1896004 h 2067454"/>
                  <a:gd name="connsiteX35" fmla="*/ 1695450 w 2723963"/>
                  <a:gd name="connsiteY35" fmla="*/ 1915054 h 2067454"/>
                  <a:gd name="connsiteX36" fmla="*/ 1609725 w 2723963"/>
                  <a:gd name="connsiteY36" fmla="*/ 1781704 h 2067454"/>
                  <a:gd name="connsiteX37" fmla="*/ 1647825 w 2723963"/>
                  <a:gd name="connsiteY37" fmla="*/ 1762654 h 2067454"/>
                  <a:gd name="connsiteX38" fmla="*/ 1685925 w 2723963"/>
                  <a:gd name="connsiteY38" fmla="*/ 1762654 h 2067454"/>
                  <a:gd name="connsiteX39" fmla="*/ 1685925 w 2723963"/>
                  <a:gd name="connsiteY39" fmla="*/ 1762654 h 2067454"/>
                  <a:gd name="connsiteX40" fmla="*/ 1743075 w 2723963"/>
                  <a:gd name="connsiteY40" fmla="*/ 1876954 h 2067454"/>
                  <a:gd name="connsiteX41" fmla="*/ 1781175 w 2723963"/>
                  <a:gd name="connsiteY41" fmla="*/ 1838854 h 2067454"/>
                  <a:gd name="connsiteX42" fmla="*/ 1790700 w 2723963"/>
                  <a:gd name="connsiteY42" fmla="*/ 1896004 h 2067454"/>
                  <a:gd name="connsiteX43" fmla="*/ 1819275 w 2723963"/>
                  <a:gd name="connsiteY43" fmla="*/ 1934104 h 2067454"/>
                  <a:gd name="connsiteX44" fmla="*/ 1905000 w 2723963"/>
                  <a:gd name="connsiteY44" fmla="*/ 1896004 h 2067454"/>
                  <a:gd name="connsiteX45" fmla="*/ 1857375 w 2723963"/>
                  <a:gd name="connsiteY45" fmla="*/ 1867429 h 2067454"/>
                  <a:gd name="connsiteX46" fmla="*/ 1866900 w 2723963"/>
                  <a:gd name="connsiteY46" fmla="*/ 1819804 h 2067454"/>
                  <a:gd name="connsiteX47" fmla="*/ 1790700 w 2723963"/>
                  <a:gd name="connsiteY47" fmla="*/ 1800754 h 2067454"/>
                  <a:gd name="connsiteX48" fmla="*/ 1743075 w 2723963"/>
                  <a:gd name="connsiteY48" fmla="*/ 1753129 h 2067454"/>
                  <a:gd name="connsiteX49" fmla="*/ 1800225 w 2723963"/>
                  <a:gd name="connsiteY49" fmla="*/ 1724554 h 2067454"/>
                  <a:gd name="connsiteX50" fmla="*/ 1838325 w 2723963"/>
                  <a:gd name="connsiteY50" fmla="*/ 1724554 h 2067454"/>
                  <a:gd name="connsiteX51" fmla="*/ 1876425 w 2723963"/>
                  <a:gd name="connsiteY51" fmla="*/ 1781704 h 2067454"/>
                  <a:gd name="connsiteX52" fmla="*/ 1924050 w 2723963"/>
                  <a:gd name="connsiteY52" fmla="*/ 1781704 h 2067454"/>
                  <a:gd name="connsiteX53" fmla="*/ 1876425 w 2723963"/>
                  <a:gd name="connsiteY53" fmla="*/ 1686454 h 2067454"/>
                  <a:gd name="connsiteX54" fmla="*/ 1895475 w 2723963"/>
                  <a:gd name="connsiteY54" fmla="*/ 1638829 h 2067454"/>
                  <a:gd name="connsiteX55" fmla="*/ 1943100 w 2723963"/>
                  <a:gd name="connsiteY55" fmla="*/ 1705504 h 2067454"/>
                  <a:gd name="connsiteX56" fmla="*/ 1990725 w 2723963"/>
                  <a:gd name="connsiteY56" fmla="*/ 1715029 h 2067454"/>
                  <a:gd name="connsiteX57" fmla="*/ 2009775 w 2723963"/>
                  <a:gd name="connsiteY57" fmla="*/ 1686454 h 2067454"/>
                  <a:gd name="connsiteX58" fmla="*/ 1971675 w 2723963"/>
                  <a:gd name="connsiteY58" fmla="*/ 1676929 h 2067454"/>
                  <a:gd name="connsiteX59" fmla="*/ 1924050 w 2723963"/>
                  <a:gd name="connsiteY59" fmla="*/ 1638829 h 2067454"/>
                  <a:gd name="connsiteX60" fmla="*/ 1924050 w 2723963"/>
                  <a:gd name="connsiteY60" fmla="*/ 1638829 h 2067454"/>
                  <a:gd name="connsiteX61" fmla="*/ 2019300 w 2723963"/>
                  <a:gd name="connsiteY61" fmla="*/ 1562629 h 2067454"/>
                  <a:gd name="connsiteX62" fmla="*/ 2038350 w 2723963"/>
                  <a:gd name="connsiteY62" fmla="*/ 1572154 h 2067454"/>
                  <a:gd name="connsiteX63" fmla="*/ 2038350 w 2723963"/>
                  <a:gd name="connsiteY63" fmla="*/ 1572154 h 2067454"/>
                  <a:gd name="connsiteX64" fmla="*/ 2105026 w 2723963"/>
                  <a:gd name="connsiteY64" fmla="*/ 1638830 h 2067454"/>
                  <a:gd name="connsiteX65" fmla="*/ 2171701 w 2723963"/>
                  <a:gd name="connsiteY65" fmla="*/ 1553105 h 2067454"/>
                  <a:gd name="connsiteX66" fmla="*/ 2124076 w 2723963"/>
                  <a:gd name="connsiteY66" fmla="*/ 1467380 h 2067454"/>
                  <a:gd name="connsiteX67" fmla="*/ 2276476 w 2723963"/>
                  <a:gd name="connsiteY67" fmla="*/ 1457855 h 2067454"/>
                  <a:gd name="connsiteX68" fmla="*/ 2324101 w 2723963"/>
                  <a:gd name="connsiteY68" fmla="*/ 1314980 h 2067454"/>
                  <a:gd name="connsiteX69" fmla="*/ 2466976 w 2723963"/>
                  <a:gd name="connsiteY69" fmla="*/ 1172105 h 2067454"/>
                  <a:gd name="connsiteX70" fmla="*/ 2562226 w 2723963"/>
                  <a:gd name="connsiteY70" fmla="*/ 1124480 h 2067454"/>
                  <a:gd name="connsiteX71" fmla="*/ 2495551 w 2723963"/>
                  <a:gd name="connsiteY71" fmla="*/ 1067330 h 2067454"/>
                  <a:gd name="connsiteX72" fmla="*/ 2552701 w 2723963"/>
                  <a:gd name="connsiteY72" fmla="*/ 1010180 h 2067454"/>
                  <a:gd name="connsiteX73" fmla="*/ 2581275 w 2723963"/>
                  <a:gd name="connsiteY73" fmla="*/ 876829 h 2067454"/>
                  <a:gd name="connsiteX74" fmla="*/ 2714625 w 2723963"/>
                  <a:gd name="connsiteY74" fmla="*/ 648229 h 2067454"/>
                  <a:gd name="connsiteX75" fmla="*/ 2057400 w 2723963"/>
                  <a:gd name="connsiteY75" fmla="*/ 124354 h 2067454"/>
                  <a:gd name="connsiteX76" fmla="*/ 1790701 w 2723963"/>
                  <a:gd name="connsiteY76" fmla="*/ 152930 h 2067454"/>
                  <a:gd name="connsiteX77" fmla="*/ 1390651 w 2723963"/>
                  <a:gd name="connsiteY77" fmla="*/ 210080 h 2067454"/>
                  <a:gd name="connsiteX78" fmla="*/ 1238251 w 2723963"/>
                  <a:gd name="connsiteY78" fmla="*/ 67205 h 2067454"/>
                  <a:gd name="connsiteX79" fmla="*/ 1123951 w 2723963"/>
                  <a:gd name="connsiteY79" fmla="*/ 530 h 2067454"/>
                  <a:gd name="connsiteX80" fmla="*/ 923926 w 2723963"/>
                  <a:gd name="connsiteY80" fmla="*/ 38629 h 2067454"/>
                  <a:gd name="connsiteX81" fmla="*/ 542926 w 2723963"/>
                  <a:gd name="connsiteY81" fmla="*/ 57681 h 2067454"/>
                  <a:gd name="connsiteX82" fmla="*/ 285751 w 2723963"/>
                  <a:gd name="connsiteY82" fmla="*/ 171980 h 2067454"/>
                  <a:gd name="connsiteX83" fmla="*/ 171451 w 2723963"/>
                  <a:gd name="connsiteY83" fmla="*/ 200554 h 2067454"/>
                  <a:gd name="connsiteX84" fmla="*/ 0 w 2723963"/>
                  <a:gd name="connsiteY84" fmla="*/ 419629 h 2067454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  <a:cxn ang="0">
                    <a:pos x="connsiteX2" y="connsiteY2"/>
                  </a:cxn>
                  <a:cxn ang="0">
                    <a:pos x="connsiteX3" y="connsiteY3"/>
                  </a:cxn>
                  <a:cxn ang="0">
                    <a:pos x="connsiteX4" y="connsiteY4"/>
                  </a:cxn>
                  <a:cxn ang="0">
                    <a:pos x="connsiteX5" y="connsiteY5"/>
                  </a:cxn>
                  <a:cxn ang="0">
                    <a:pos x="connsiteX6" y="connsiteY6"/>
                  </a:cxn>
                  <a:cxn ang="0">
                    <a:pos x="connsiteX7" y="connsiteY7"/>
                  </a:cxn>
                  <a:cxn ang="0">
                    <a:pos x="connsiteX8" y="connsiteY8"/>
                  </a:cxn>
                  <a:cxn ang="0">
                    <a:pos x="connsiteX9" y="connsiteY9"/>
                  </a:cxn>
                  <a:cxn ang="0">
                    <a:pos x="connsiteX10" y="connsiteY10"/>
                  </a:cxn>
                  <a:cxn ang="0">
                    <a:pos x="connsiteX11" y="connsiteY11"/>
                  </a:cxn>
                  <a:cxn ang="0">
                    <a:pos x="connsiteX12" y="connsiteY12"/>
                  </a:cxn>
                  <a:cxn ang="0">
                    <a:pos x="connsiteX13" y="connsiteY13"/>
                  </a:cxn>
                  <a:cxn ang="0">
                    <a:pos x="connsiteX14" y="connsiteY14"/>
                  </a:cxn>
                  <a:cxn ang="0">
                    <a:pos x="connsiteX15" y="connsiteY15"/>
                  </a:cxn>
                  <a:cxn ang="0">
                    <a:pos x="connsiteX16" y="connsiteY16"/>
                  </a:cxn>
                  <a:cxn ang="0">
                    <a:pos x="connsiteX17" y="connsiteY17"/>
                  </a:cxn>
                  <a:cxn ang="0">
                    <a:pos x="connsiteX18" y="connsiteY18"/>
                  </a:cxn>
                  <a:cxn ang="0">
                    <a:pos x="connsiteX19" y="connsiteY19"/>
                  </a:cxn>
                  <a:cxn ang="0">
                    <a:pos x="connsiteX20" y="connsiteY20"/>
                  </a:cxn>
                  <a:cxn ang="0">
                    <a:pos x="connsiteX21" y="connsiteY21"/>
                  </a:cxn>
                  <a:cxn ang="0">
                    <a:pos x="connsiteX22" y="connsiteY22"/>
                  </a:cxn>
                  <a:cxn ang="0">
                    <a:pos x="connsiteX23" y="connsiteY23"/>
                  </a:cxn>
                  <a:cxn ang="0">
                    <a:pos x="connsiteX24" y="connsiteY24"/>
                  </a:cxn>
                  <a:cxn ang="0">
                    <a:pos x="connsiteX25" y="connsiteY25"/>
                  </a:cxn>
                  <a:cxn ang="0">
                    <a:pos x="connsiteX26" y="connsiteY26"/>
                  </a:cxn>
                  <a:cxn ang="0">
                    <a:pos x="connsiteX27" y="connsiteY27"/>
                  </a:cxn>
                  <a:cxn ang="0">
                    <a:pos x="connsiteX28" y="connsiteY28"/>
                  </a:cxn>
                  <a:cxn ang="0">
                    <a:pos x="connsiteX29" y="connsiteY29"/>
                  </a:cxn>
                  <a:cxn ang="0">
                    <a:pos x="connsiteX30" y="connsiteY30"/>
                  </a:cxn>
                  <a:cxn ang="0">
                    <a:pos x="connsiteX31" y="connsiteY31"/>
                  </a:cxn>
                  <a:cxn ang="0">
                    <a:pos x="connsiteX32" y="connsiteY32"/>
                  </a:cxn>
                  <a:cxn ang="0">
                    <a:pos x="connsiteX33" y="connsiteY33"/>
                  </a:cxn>
                  <a:cxn ang="0">
                    <a:pos x="connsiteX34" y="connsiteY34"/>
                  </a:cxn>
                  <a:cxn ang="0">
                    <a:pos x="connsiteX35" y="connsiteY35"/>
                  </a:cxn>
                  <a:cxn ang="0">
                    <a:pos x="connsiteX36" y="connsiteY36"/>
                  </a:cxn>
                  <a:cxn ang="0">
                    <a:pos x="connsiteX37" y="connsiteY37"/>
                  </a:cxn>
                  <a:cxn ang="0">
                    <a:pos x="connsiteX38" y="connsiteY38"/>
                  </a:cxn>
                  <a:cxn ang="0">
                    <a:pos x="connsiteX39" y="connsiteY39"/>
                  </a:cxn>
                  <a:cxn ang="0">
                    <a:pos x="connsiteX40" y="connsiteY40"/>
                  </a:cxn>
                  <a:cxn ang="0">
                    <a:pos x="connsiteX41" y="connsiteY41"/>
                  </a:cxn>
                  <a:cxn ang="0">
                    <a:pos x="connsiteX42" y="connsiteY42"/>
                  </a:cxn>
                  <a:cxn ang="0">
                    <a:pos x="connsiteX43" y="connsiteY43"/>
                  </a:cxn>
                  <a:cxn ang="0">
                    <a:pos x="connsiteX44" y="connsiteY44"/>
                  </a:cxn>
                  <a:cxn ang="0">
                    <a:pos x="connsiteX45" y="connsiteY45"/>
                  </a:cxn>
                  <a:cxn ang="0">
                    <a:pos x="connsiteX46" y="connsiteY46"/>
                  </a:cxn>
                  <a:cxn ang="0">
                    <a:pos x="connsiteX47" y="connsiteY47"/>
                  </a:cxn>
                  <a:cxn ang="0">
                    <a:pos x="connsiteX48" y="connsiteY48"/>
                  </a:cxn>
                  <a:cxn ang="0">
                    <a:pos x="connsiteX49" y="connsiteY49"/>
                  </a:cxn>
                  <a:cxn ang="0">
                    <a:pos x="connsiteX50" y="connsiteY50"/>
                  </a:cxn>
                  <a:cxn ang="0">
                    <a:pos x="connsiteX51" y="connsiteY51"/>
                  </a:cxn>
                  <a:cxn ang="0">
                    <a:pos x="connsiteX52" y="connsiteY52"/>
                  </a:cxn>
                  <a:cxn ang="0">
                    <a:pos x="connsiteX53" y="connsiteY53"/>
                  </a:cxn>
                  <a:cxn ang="0">
                    <a:pos x="connsiteX54" y="connsiteY54"/>
                  </a:cxn>
                  <a:cxn ang="0">
                    <a:pos x="connsiteX55" y="connsiteY55"/>
                  </a:cxn>
                  <a:cxn ang="0">
                    <a:pos x="connsiteX56" y="connsiteY56"/>
                  </a:cxn>
                  <a:cxn ang="0">
                    <a:pos x="connsiteX57" y="connsiteY57"/>
                  </a:cxn>
                  <a:cxn ang="0">
                    <a:pos x="connsiteX58" y="connsiteY58"/>
                  </a:cxn>
                  <a:cxn ang="0">
                    <a:pos x="connsiteX59" y="connsiteY59"/>
                  </a:cxn>
                  <a:cxn ang="0">
                    <a:pos x="connsiteX60" y="connsiteY60"/>
                  </a:cxn>
                  <a:cxn ang="0">
                    <a:pos x="connsiteX61" y="connsiteY61"/>
                  </a:cxn>
                  <a:cxn ang="0">
                    <a:pos x="connsiteX62" y="connsiteY62"/>
                  </a:cxn>
                  <a:cxn ang="0">
                    <a:pos x="connsiteX63" y="connsiteY63"/>
                  </a:cxn>
                  <a:cxn ang="0">
                    <a:pos x="connsiteX64" y="connsiteY64"/>
                  </a:cxn>
                  <a:cxn ang="0">
                    <a:pos x="connsiteX65" y="connsiteY65"/>
                  </a:cxn>
                  <a:cxn ang="0">
                    <a:pos x="connsiteX66" y="connsiteY66"/>
                  </a:cxn>
                  <a:cxn ang="0">
                    <a:pos x="connsiteX67" y="connsiteY67"/>
                  </a:cxn>
                  <a:cxn ang="0">
                    <a:pos x="connsiteX68" y="connsiteY68"/>
                  </a:cxn>
                  <a:cxn ang="0">
                    <a:pos x="connsiteX69" y="connsiteY69"/>
                  </a:cxn>
                  <a:cxn ang="0">
                    <a:pos x="connsiteX70" y="connsiteY70"/>
                  </a:cxn>
                  <a:cxn ang="0">
                    <a:pos x="connsiteX71" y="connsiteY71"/>
                  </a:cxn>
                  <a:cxn ang="0">
                    <a:pos x="connsiteX72" y="connsiteY72"/>
                  </a:cxn>
                  <a:cxn ang="0">
                    <a:pos x="connsiteX73" y="connsiteY73"/>
                  </a:cxn>
                  <a:cxn ang="0">
                    <a:pos x="connsiteX74" y="connsiteY74"/>
                  </a:cxn>
                  <a:cxn ang="0">
                    <a:pos x="connsiteX75" y="connsiteY75"/>
                  </a:cxn>
                  <a:cxn ang="0">
                    <a:pos x="connsiteX76" y="connsiteY76"/>
                  </a:cxn>
                  <a:cxn ang="0">
                    <a:pos x="connsiteX77" y="connsiteY77"/>
                  </a:cxn>
                  <a:cxn ang="0">
                    <a:pos x="connsiteX78" y="connsiteY78"/>
                  </a:cxn>
                  <a:cxn ang="0">
                    <a:pos x="connsiteX79" y="connsiteY79"/>
                  </a:cxn>
                  <a:cxn ang="0">
                    <a:pos x="connsiteX80" y="connsiteY80"/>
                  </a:cxn>
                  <a:cxn ang="0">
                    <a:pos x="connsiteX81" y="connsiteY81"/>
                  </a:cxn>
                  <a:cxn ang="0">
                    <a:pos x="connsiteX82" y="connsiteY82"/>
                  </a:cxn>
                  <a:cxn ang="0">
                    <a:pos x="connsiteX83" y="connsiteY83"/>
                  </a:cxn>
                  <a:cxn ang="0">
                    <a:pos x="connsiteX84" y="connsiteY84"/>
                  </a:cxn>
                </a:cxnLst>
                <a:rect l="l" t="t" r="r" b="b"/>
                <a:pathLst>
                  <a:path w="2723963" h="2067454">
                    <a:moveTo>
                      <a:pt x="0" y="419629"/>
                    </a:moveTo>
                    <a:lnTo>
                      <a:pt x="95250" y="448204"/>
                    </a:lnTo>
                    <a:lnTo>
                      <a:pt x="152400" y="486304"/>
                    </a:lnTo>
                    <a:lnTo>
                      <a:pt x="238125" y="476779"/>
                    </a:lnTo>
                    <a:lnTo>
                      <a:pt x="323850" y="572029"/>
                    </a:lnTo>
                    <a:lnTo>
                      <a:pt x="381000" y="676804"/>
                    </a:lnTo>
                    <a:lnTo>
                      <a:pt x="419100" y="743479"/>
                    </a:lnTo>
                    <a:lnTo>
                      <a:pt x="485775" y="800629"/>
                    </a:lnTo>
                    <a:lnTo>
                      <a:pt x="485775" y="848254"/>
                    </a:lnTo>
                    <a:lnTo>
                      <a:pt x="523875" y="876829"/>
                    </a:lnTo>
                    <a:lnTo>
                      <a:pt x="628650" y="914929"/>
                    </a:lnTo>
                    <a:lnTo>
                      <a:pt x="723900" y="991129"/>
                    </a:lnTo>
                    <a:lnTo>
                      <a:pt x="742950" y="1038754"/>
                    </a:lnTo>
                    <a:lnTo>
                      <a:pt x="781050" y="1057804"/>
                    </a:lnTo>
                    <a:lnTo>
                      <a:pt x="876300" y="1086379"/>
                    </a:lnTo>
                    <a:lnTo>
                      <a:pt x="942975" y="1162579"/>
                    </a:lnTo>
                    <a:lnTo>
                      <a:pt x="962025" y="1219729"/>
                    </a:lnTo>
                    <a:lnTo>
                      <a:pt x="962025" y="1267354"/>
                    </a:lnTo>
                    <a:lnTo>
                      <a:pt x="1066800" y="1334029"/>
                    </a:lnTo>
                    <a:lnTo>
                      <a:pt x="1152525" y="1381654"/>
                    </a:lnTo>
                    <a:lnTo>
                      <a:pt x="1219200" y="1410229"/>
                    </a:lnTo>
                    <a:lnTo>
                      <a:pt x="1285875" y="1467379"/>
                    </a:lnTo>
                    <a:lnTo>
                      <a:pt x="1314450" y="1581679"/>
                    </a:lnTo>
                    <a:lnTo>
                      <a:pt x="1362075" y="1648354"/>
                    </a:lnTo>
                    <a:lnTo>
                      <a:pt x="1362075" y="1705504"/>
                    </a:lnTo>
                    <a:lnTo>
                      <a:pt x="1400175" y="1734079"/>
                    </a:lnTo>
                    <a:lnTo>
                      <a:pt x="1466850" y="1743604"/>
                    </a:lnTo>
                    <a:lnTo>
                      <a:pt x="1514475" y="1848379"/>
                    </a:lnTo>
                    <a:lnTo>
                      <a:pt x="1562100" y="1953154"/>
                    </a:lnTo>
                    <a:lnTo>
                      <a:pt x="1609725" y="2038879"/>
                    </a:lnTo>
                    <a:lnTo>
                      <a:pt x="1685925" y="2067454"/>
                    </a:lnTo>
                    <a:lnTo>
                      <a:pt x="1628775" y="2019829"/>
                    </a:lnTo>
                    <a:lnTo>
                      <a:pt x="1685925" y="1981729"/>
                    </a:lnTo>
                    <a:lnTo>
                      <a:pt x="1619250" y="1934104"/>
                    </a:lnTo>
                    <a:lnTo>
                      <a:pt x="1628775" y="1896004"/>
                    </a:lnTo>
                    <a:lnTo>
                      <a:pt x="1695450" y="1915054"/>
                    </a:lnTo>
                    <a:lnTo>
                      <a:pt x="1609725" y="1781704"/>
                    </a:lnTo>
                    <a:lnTo>
                      <a:pt x="1647825" y="1762654"/>
                    </a:lnTo>
                    <a:lnTo>
                      <a:pt x="1685925" y="1762654"/>
                    </a:lnTo>
                    <a:lnTo>
                      <a:pt x="1685925" y="1762654"/>
                    </a:lnTo>
                    <a:lnTo>
                      <a:pt x="1743075" y="1876954"/>
                    </a:lnTo>
                    <a:lnTo>
                      <a:pt x="1781175" y="1838854"/>
                    </a:lnTo>
                    <a:lnTo>
                      <a:pt x="1790700" y="1896004"/>
                    </a:lnTo>
                    <a:lnTo>
                      <a:pt x="1819275" y="1934104"/>
                    </a:lnTo>
                    <a:lnTo>
                      <a:pt x="1905000" y="1896004"/>
                    </a:lnTo>
                    <a:lnTo>
                      <a:pt x="1857375" y="1867429"/>
                    </a:lnTo>
                    <a:lnTo>
                      <a:pt x="1866900" y="1819804"/>
                    </a:lnTo>
                    <a:lnTo>
                      <a:pt x="1790700" y="1800754"/>
                    </a:lnTo>
                    <a:lnTo>
                      <a:pt x="1743075" y="1753129"/>
                    </a:lnTo>
                    <a:lnTo>
                      <a:pt x="1800225" y="1724554"/>
                    </a:lnTo>
                    <a:lnTo>
                      <a:pt x="1838325" y="1724554"/>
                    </a:lnTo>
                    <a:lnTo>
                      <a:pt x="1876425" y="1781704"/>
                    </a:lnTo>
                    <a:lnTo>
                      <a:pt x="1924050" y="1781704"/>
                    </a:lnTo>
                    <a:lnTo>
                      <a:pt x="1876425" y="1686454"/>
                    </a:lnTo>
                    <a:lnTo>
                      <a:pt x="1895475" y="1638829"/>
                    </a:lnTo>
                    <a:lnTo>
                      <a:pt x="1943100" y="1705504"/>
                    </a:lnTo>
                    <a:lnTo>
                      <a:pt x="1990725" y="1715029"/>
                    </a:lnTo>
                    <a:lnTo>
                      <a:pt x="2009775" y="1686454"/>
                    </a:lnTo>
                    <a:lnTo>
                      <a:pt x="1971675" y="1676929"/>
                    </a:lnTo>
                    <a:lnTo>
                      <a:pt x="1924050" y="1638829"/>
                    </a:lnTo>
                    <a:lnTo>
                      <a:pt x="1924050" y="1638829"/>
                    </a:lnTo>
                    <a:lnTo>
                      <a:pt x="2019300" y="1562629"/>
                    </a:lnTo>
                    <a:lnTo>
                      <a:pt x="2038350" y="1572154"/>
                    </a:lnTo>
                    <a:lnTo>
                      <a:pt x="2038350" y="1572154"/>
                    </a:lnTo>
                    <a:cubicBezTo>
                      <a:pt x="2060575" y="1556279"/>
                      <a:pt x="2017713" y="1713442"/>
                      <a:pt x="2105026" y="1638830"/>
                    </a:cubicBezTo>
                    <a:cubicBezTo>
                      <a:pt x="2138364" y="1629305"/>
                      <a:pt x="2095501" y="1638830"/>
                      <a:pt x="2171701" y="1553105"/>
                    </a:cubicBezTo>
                    <a:cubicBezTo>
                      <a:pt x="2192338" y="1532468"/>
                      <a:pt x="2058989" y="1538818"/>
                      <a:pt x="2124076" y="1467380"/>
                    </a:cubicBezTo>
                    <a:cubicBezTo>
                      <a:pt x="2149476" y="1430868"/>
                      <a:pt x="2203451" y="1515005"/>
                      <a:pt x="2276476" y="1457855"/>
                    </a:cubicBezTo>
                    <a:cubicBezTo>
                      <a:pt x="2319339" y="1438805"/>
                      <a:pt x="2300289" y="1362605"/>
                      <a:pt x="2324101" y="1314980"/>
                    </a:cubicBezTo>
                    <a:cubicBezTo>
                      <a:pt x="2347914" y="1267355"/>
                      <a:pt x="2436814" y="1210205"/>
                      <a:pt x="2466976" y="1172105"/>
                    </a:cubicBezTo>
                    <a:cubicBezTo>
                      <a:pt x="2497138" y="1134005"/>
                      <a:pt x="2547938" y="1146705"/>
                      <a:pt x="2562226" y="1124480"/>
                    </a:cubicBezTo>
                    <a:cubicBezTo>
                      <a:pt x="2576514" y="1102255"/>
                      <a:pt x="2497138" y="1086380"/>
                      <a:pt x="2495551" y="1067330"/>
                    </a:cubicBezTo>
                    <a:cubicBezTo>
                      <a:pt x="2493964" y="1048280"/>
                      <a:pt x="2547939" y="1037168"/>
                      <a:pt x="2552701" y="1010180"/>
                    </a:cubicBezTo>
                    <a:cubicBezTo>
                      <a:pt x="2557463" y="983192"/>
                      <a:pt x="2559050" y="935567"/>
                      <a:pt x="2581275" y="876829"/>
                    </a:cubicBezTo>
                    <a:cubicBezTo>
                      <a:pt x="2520950" y="797454"/>
                      <a:pt x="2774950" y="727604"/>
                      <a:pt x="2714625" y="648229"/>
                    </a:cubicBezTo>
                    <a:lnTo>
                      <a:pt x="2057400" y="124354"/>
                    </a:lnTo>
                    <a:lnTo>
                      <a:pt x="1790701" y="152930"/>
                    </a:lnTo>
                    <a:cubicBezTo>
                      <a:pt x="1679576" y="167218"/>
                      <a:pt x="1481139" y="219605"/>
                      <a:pt x="1390651" y="210080"/>
                    </a:cubicBezTo>
                    <a:cubicBezTo>
                      <a:pt x="1300164" y="200555"/>
                      <a:pt x="1282701" y="95780"/>
                      <a:pt x="1238251" y="67205"/>
                    </a:cubicBezTo>
                    <a:cubicBezTo>
                      <a:pt x="1193801" y="38630"/>
                      <a:pt x="1176338" y="5293"/>
                      <a:pt x="1123951" y="530"/>
                    </a:cubicBezTo>
                    <a:cubicBezTo>
                      <a:pt x="1071564" y="-4233"/>
                      <a:pt x="1016001" y="24341"/>
                      <a:pt x="923926" y="38629"/>
                    </a:cubicBezTo>
                    <a:cubicBezTo>
                      <a:pt x="831851" y="52917"/>
                      <a:pt x="649288" y="40218"/>
                      <a:pt x="542926" y="57681"/>
                    </a:cubicBezTo>
                    <a:cubicBezTo>
                      <a:pt x="436564" y="75144"/>
                      <a:pt x="347663" y="148168"/>
                      <a:pt x="285751" y="171980"/>
                    </a:cubicBezTo>
                    <a:cubicBezTo>
                      <a:pt x="223839" y="195792"/>
                      <a:pt x="219076" y="154517"/>
                      <a:pt x="171451" y="200554"/>
                    </a:cubicBezTo>
                    <a:lnTo>
                      <a:pt x="0" y="419629"/>
                    </a:lnTo>
                    <a:close/>
                  </a:path>
                </a:pathLst>
              </a:custGeom>
              <a:solidFill>
                <a:srgbClr val="D2D2D2"/>
              </a:solidFill>
              <a:ln w="28575" cap="flat" cmpd="sng" algn="ctr">
                <a:noFill/>
                <a:prstDash val="solid"/>
                <a:miter lim="800000"/>
              </a:ln>
              <a:effectLst/>
              <a:extLst>
                <a:ext uri="{91240B29-F687-4F45-9708-019B960494DF}">
                  <a14:hiddenLine xmlns:a14="http://schemas.microsoft.com/office/drawing/2010/main" w="28575" cap="flat" cmpd="sng" algn="ctr">
                    <a:solidFill>
                      <a:srgbClr val="C00000"/>
                    </a:solidFill>
                    <a:prstDash val="solid"/>
                    <a:miter lim="800000"/>
                  </a14:hiddenLine>
                </a:ext>
              </a:extLst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en-US" sz="800">
                  <a:latin typeface="Arial" panose="020B0604020202020204" pitchFamily="34" charset="0"/>
                  <a:cs typeface="Arial" panose="020B0604020202020204" pitchFamily="34" charset="0"/>
                </a:endParaRPr>
              </a:p>
            </xdr:txBody>
          </xdr:sp>
          <xdr:sp macro="" textlink="">
            <xdr:nvSpPr>
              <xdr:cNvPr id="87" name="TextBox 86"/>
              <xdr:cNvSpPr txBox="1"/>
            </xdr:nvSpPr>
            <xdr:spPr>
              <a:xfrm>
                <a:off x="24909034" y="12028047"/>
                <a:ext cx="997986" cy="998221"/>
              </a:xfrm>
              <a:prstGeom prst="rect">
                <a:avLst/>
              </a:prstGeom>
              <a:grpFill/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ctr"/>
              <a:lstStyle/>
              <a:p>
                <a:pPr algn="ctr"/>
                <a:r>
                  <a:rPr lang="en-US" sz="800" b="1">
                    <a:latin typeface="Arial" panose="020B0604020202020204" pitchFamily="34" charset="0"/>
                    <a:cs typeface="Arial" panose="020B0604020202020204" pitchFamily="34" charset="0"/>
                  </a:rPr>
                  <a:t>SC</a:t>
                </a:r>
              </a:p>
            </xdr:txBody>
          </xdr:sp>
        </xdr:grpSp>
      </xdr:grpSp>
      <xdr:grpSp>
        <xdr:nvGrpSpPr>
          <xdr:cNvPr id="117" name="Group 116"/>
          <xdr:cNvGrpSpPr/>
        </xdr:nvGrpSpPr>
        <xdr:grpSpPr>
          <a:xfrm>
            <a:off x="24755475" y="1638300"/>
            <a:ext cx="6000750" cy="5628958"/>
            <a:chOff x="24755475" y="1638300"/>
            <a:chExt cx="6000750" cy="5628958"/>
          </a:xfrm>
          <a:grpFill/>
        </xdr:grpSpPr>
        <xdr:grpSp>
          <xdr:nvGrpSpPr>
            <xdr:cNvPr id="92" name="Group 91"/>
            <xdr:cNvGrpSpPr/>
          </xdr:nvGrpSpPr>
          <xdr:grpSpPr>
            <a:xfrm>
              <a:off x="28708350" y="1638300"/>
              <a:ext cx="2047875" cy="3295650"/>
              <a:chOff x="28708350" y="1638300"/>
              <a:chExt cx="2047875" cy="3295650"/>
            </a:xfrm>
            <a:grpFill/>
          </xdr:grpSpPr>
          <xdr:sp macro="" textlink="">
            <xdr:nvSpPr>
              <xdr:cNvPr id="90" name="Freeform 89"/>
              <xdr:cNvSpPr/>
            </xdr:nvSpPr>
            <xdr:spPr>
              <a:xfrm>
                <a:off x="28708350" y="1638300"/>
                <a:ext cx="2047875" cy="3295650"/>
              </a:xfrm>
              <a:custGeom>
                <a:avLst/>
                <a:gdLst>
                  <a:gd name="connsiteX0" fmla="*/ 114300 w 2047875"/>
                  <a:gd name="connsiteY0" fmla="*/ 1866900 h 3295650"/>
                  <a:gd name="connsiteX1" fmla="*/ 0 w 2047875"/>
                  <a:gd name="connsiteY1" fmla="*/ 1800225 h 3295650"/>
                  <a:gd name="connsiteX2" fmla="*/ 276225 w 2047875"/>
                  <a:gd name="connsiteY2" fmla="*/ 2609850 h 3295650"/>
                  <a:gd name="connsiteX3" fmla="*/ 409575 w 2047875"/>
                  <a:gd name="connsiteY3" fmla="*/ 3095625 h 3295650"/>
                  <a:gd name="connsiteX4" fmla="*/ 485775 w 2047875"/>
                  <a:gd name="connsiteY4" fmla="*/ 3181350 h 3295650"/>
                  <a:gd name="connsiteX5" fmla="*/ 523875 w 2047875"/>
                  <a:gd name="connsiteY5" fmla="*/ 3181350 h 3295650"/>
                  <a:gd name="connsiteX6" fmla="*/ 542925 w 2047875"/>
                  <a:gd name="connsiteY6" fmla="*/ 3238500 h 3295650"/>
                  <a:gd name="connsiteX7" fmla="*/ 571500 w 2047875"/>
                  <a:gd name="connsiteY7" fmla="*/ 3295650 h 3295650"/>
                  <a:gd name="connsiteX8" fmla="*/ 571500 w 2047875"/>
                  <a:gd name="connsiteY8" fmla="*/ 3295650 h 3295650"/>
                  <a:gd name="connsiteX9" fmla="*/ 600075 w 2047875"/>
                  <a:gd name="connsiteY9" fmla="*/ 3190875 h 3295650"/>
                  <a:gd name="connsiteX10" fmla="*/ 590550 w 2047875"/>
                  <a:gd name="connsiteY10" fmla="*/ 3133725 h 3295650"/>
                  <a:gd name="connsiteX11" fmla="*/ 619125 w 2047875"/>
                  <a:gd name="connsiteY11" fmla="*/ 3067050 h 3295650"/>
                  <a:gd name="connsiteX12" fmla="*/ 676275 w 2047875"/>
                  <a:gd name="connsiteY12" fmla="*/ 3038475 h 3295650"/>
                  <a:gd name="connsiteX13" fmla="*/ 638175 w 2047875"/>
                  <a:gd name="connsiteY13" fmla="*/ 2962275 h 3295650"/>
                  <a:gd name="connsiteX14" fmla="*/ 657225 w 2047875"/>
                  <a:gd name="connsiteY14" fmla="*/ 2914650 h 3295650"/>
                  <a:gd name="connsiteX15" fmla="*/ 704850 w 2047875"/>
                  <a:gd name="connsiteY15" fmla="*/ 2905125 h 3295650"/>
                  <a:gd name="connsiteX16" fmla="*/ 742950 w 2047875"/>
                  <a:gd name="connsiteY16" fmla="*/ 2886075 h 3295650"/>
                  <a:gd name="connsiteX17" fmla="*/ 685800 w 2047875"/>
                  <a:gd name="connsiteY17" fmla="*/ 2876550 h 3295650"/>
                  <a:gd name="connsiteX18" fmla="*/ 685800 w 2047875"/>
                  <a:gd name="connsiteY18" fmla="*/ 2876550 h 3295650"/>
                  <a:gd name="connsiteX19" fmla="*/ 685800 w 2047875"/>
                  <a:gd name="connsiteY19" fmla="*/ 2733675 h 3295650"/>
                  <a:gd name="connsiteX20" fmla="*/ 790575 w 2047875"/>
                  <a:gd name="connsiteY20" fmla="*/ 2657475 h 3295650"/>
                  <a:gd name="connsiteX21" fmla="*/ 876300 w 2047875"/>
                  <a:gd name="connsiteY21" fmla="*/ 2628900 h 3295650"/>
                  <a:gd name="connsiteX22" fmla="*/ 828675 w 2047875"/>
                  <a:gd name="connsiteY22" fmla="*/ 2562225 h 3295650"/>
                  <a:gd name="connsiteX23" fmla="*/ 809625 w 2047875"/>
                  <a:gd name="connsiteY23" fmla="*/ 2505075 h 3295650"/>
                  <a:gd name="connsiteX24" fmla="*/ 914400 w 2047875"/>
                  <a:gd name="connsiteY24" fmla="*/ 2447925 h 3295650"/>
                  <a:gd name="connsiteX25" fmla="*/ 914400 w 2047875"/>
                  <a:gd name="connsiteY25" fmla="*/ 2447925 h 3295650"/>
                  <a:gd name="connsiteX26" fmla="*/ 895350 w 2047875"/>
                  <a:gd name="connsiteY26" fmla="*/ 2543175 h 3295650"/>
                  <a:gd name="connsiteX27" fmla="*/ 990600 w 2047875"/>
                  <a:gd name="connsiteY27" fmla="*/ 2438400 h 3295650"/>
                  <a:gd name="connsiteX28" fmla="*/ 1019175 w 2047875"/>
                  <a:gd name="connsiteY28" fmla="*/ 2533650 h 3295650"/>
                  <a:gd name="connsiteX29" fmla="*/ 1066800 w 2047875"/>
                  <a:gd name="connsiteY29" fmla="*/ 2381250 h 3295650"/>
                  <a:gd name="connsiteX30" fmla="*/ 1133475 w 2047875"/>
                  <a:gd name="connsiteY30" fmla="*/ 2381250 h 3295650"/>
                  <a:gd name="connsiteX31" fmla="*/ 1152525 w 2047875"/>
                  <a:gd name="connsiteY31" fmla="*/ 2447925 h 3295650"/>
                  <a:gd name="connsiteX32" fmla="*/ 1200150 w 2047875"/>
                  <a:gd name="connsiteY32" fmla="*/ 2390775 h 3295650"/>
                  <a:gd name="connsiteX33" fmla="*/ 1200150 w 2047875"/>
                  <a:gd name="connsiteY33" fmla="*/ 2390775 h 3295650"/>
                  <a:gd name="connsiteX34" fmla="*/ 1181100 w 2047875"/>
                  <a:gd name="connsiteY34" fmla="*/ 2276475 h 3295650"/>
                  <a:gd name="connsiteX35" fmla="*/ 1190625 w 2047875"/>
                  <a:gd name="connsiteY35" fmla="*/ 2190750 h 3295650"/>
                  <a:gd name="connsiteX36" fmla="*/ 1200150 w 2047875"/>
                  <a:gd name="connsiteY36" fmla="*/ 2143125 h 3295650"/>
                  <a:gd name="connsiteX37" fmla="*/ 1162050 w 2047875"/>
                  <a:gd name="connsiteY37" fmla="*/ 2085975 h 3295650"/>
                  <a:gd name="connsiteX38" fmla="*/ 1228725 w 2047875"/>
                  <a:gd name="connsiteY38" fmla="*/ 2028825 h 3295650"/>
                  <a:gd name="connsiteX39" fmla="*/ 1228725 w 2047875"/>
                  <a:gd name="connsiteY39" fmla="*/ 2028825 h 3295650"/>
                  <a:gd name="connsiteX40" fmla="*/ 1228725 w 2047875"/>
                  <a:gd name="connsiteY40" fmla="*/ 1981200 h 3295650"/>
                  <a:gd name="connsiteX41" fmla="*/ 1228725 w 2047875"/>
                  <a:gd name="connsiteY41" fmla="*/ 1981200 h 3295650"/>
                  <a:gd name="connsiteX42" fmla="*/ 1352550 w 2047875"/>
                  <a:gd name="connsiteY42" fmla="*/ 2028825 h 3295650"/>
                  <a:gd name="connsiteX43" fmla="*/ 1343025 w 2047875"/>
                  <a:gd name="connsiteY43" fmla="*/ 2105025 h 3295650"/>
                  <a:gd name="connsiteX44" fmla="*/ 1304925 w 2047875"/>
                  <a:gd name="connsiteY44" fmla="*/ 2162175 h 3295650"/>
                  <a:gd name="connsiteX45" fmla="*/ 1390650 w 2047875"/>
                  <a:gd name="connsiteY45" fmla="*/ 2133600 h 3295650"/>
                  <a:gd name="connsiteX46" fmla="*/ 1466850 w 2047875"/>
                  <a:gd name="connsiteY46" fmla="*/ 2171700 h 3295650"/>
                  <a:gd name="connsiteX47" fmla="*/ 1428750 w 2047875"/>
                  <a:gd name="connsiteY47" fmla="*/ 2114550 h 3295650"/>
                  <a:gd name="connsiteX48" fmla="*/ 1390650 w 2047875"/>
                  <a:gd name="connsiteY48" fmla="*/ 2019300 h 3295650"/>
                  <a:gd name="connsiteX49" fmla="*/ 1390650 w 2047875"/>
                  <a:gd name="connsiteY49" fmla="*/ 2019300 h 3295650"/>
                  <a:gd name="connsiteX50" fmla="*/ 1485900 w 2047875"/>
                  <a:gd name="connsiteY50" fmla="*/ 2009775 h 3295650"/>
                  <a:gd name="connsiteX51" fmla="*/ 1524000 w 2047875"/>
                  <a:gd name="connsiteY51" fmla="*/ 1971675 h 3295650"/>
                  <a:gd name="connsiteX52" fmla="*/ 1524000 w 2047875"/>
                  <a:gd name="connsiteY52" fmla="*/ 1971675 h 3295650"/>
                  <a:gd name="connsiteX53" fmla="*/ 1609725 w 2047875"/>
                  <a:gd name="connsiteY53" fmla="*/ 1905000 h 3295650"/>
                  <a:gd name="connsiteX54" fmla="*/ 1685925 w 2047875"/>
                  <a:gd name="connsiteY54" fmla="*/ 1962150 h 3295650"/>
                  <a:gd name="connsiteX55" fmla="*/ 1695450 w 2047875"/>
                  <a:gd name="connsiteY55" fmla="*/ 1857375 h 3295650"/>
                  <a:gd name="connsiteX56" fmla="*/ 1781175 w 2047875"/>
                  <a:gd name="connsiteY56" fmla="*/ 1771650 h 3295650"/>
                  <a:gd name="connsiteX57" fmla="*/ 1781175 w 2047875"/>
                  <a:gd name="connsiteY57" fmla="*/ 1771650 h 3295650"/>
                  <a:gd name="connsiteX58" fmla="*/ 1857375 w 2047875"/>
                  <a:gd name="connsiteY58" fmla="*/ 1743075 h 3295650"/>
                  <a:gd name="connsiteX59" fmla="*/ 1885950 w 2047875"/>
                  <a:gd name="connsiteY59" fmla="*/ 1676400 h 3295650"/>
                  <a:gd name="connsiteX60" fmla="*/ 1981200 w 2047875"/>
                  <a:gd name="connsiteY60" fmla="*/ 1609725 h 3295650"/>
                  <a:gd name="connsiteX61" fmla="*/ 2047875 w 2047875"/>
                  <a:gd name="connsiteY61" fmla="*/ 1666875 h 3295650"/>
                  <a:gd name="connsiteX62" fmla="*/ 1990725 w 2047875"/>
                  <a:gd name="connsiteY62" fmla="*/ 1562100 h 3295650"/>
                  <a:gd name="connsiteX63" fmla="*/ 1924050 w 2047875"/>
                  <a:gd name="connsiteY63" fmla="*/ 1485900 h 3295650"/>
                  <a:gd name="connsiteX64" fmla="*/ 1990725 w 2047875"/>
                  <a:gd name="connsiteY64" fmla="*/ 1438275 h 3295650"/>
                  <a:gd name="connsiteX65" fmla="*/ 1895475 w 2047875"/>
                  <a:gd name="connsiteY65" fmla="*/ 1352550 h 3295650"/>
                  <a:gd name="connsiteX66" fmla="*/ 1866900 w 2047875"/>
                  <a:gd name="connsiteY66" fmla="*/ 1419225 h 3295650"/>
                  <a:gd name="connsiteX67" fmla="*/ 1704975 w 2047875"/>
                  <a:gd name="connsiteY67" fmla="*/ 1295400 h 3295650"/>
                  <a:gd name="connsiteX68" fmla="*/ 1695450 w 2047875"/>
                  <a:gd name="connsiteY68" fmla="*/ 1123950 h 3295650"/>
                  <a:gd name="connsiteX69" fmla="*/ 1514475 w 2047875"/>
                  <a:gd name="connsiteY69" fmla="*/ 1123950 h 3295650"/>
                  <a:gd name="connsiteX70" fmla="*/ 1209675 w 2047875"/>
                  <a:gd name="connsiteY70" fmla="*/ 180975 h 3295650"/>
                  <a:gd name="connsiteX71" fmla="*/ 962025 w 2047875"/>
                  <a:gd name="connsiteY71" fmla="*/ 0 h 3295650"/>
                  <a:gd name="connsiteX72" fmla="*/ 790575 w 2047875"/>
                  <a:gd name="connsiteY72" fmla="*/ 142875 h 3295650"/>
                  <a:gd name="connsiteX73" fmla="*/ 695325 w 2047875"/>
                  <a:gd name="connsiteY73" fmla="*/ 219075 h 3295650"/>
                  <a:gd name="connsiteX74" fmla="*/ 638175 w 2047875"/>
                  <a:gd name="connsiteY74" fmla="*/ 190500 h 3295650"/>
                  <a:gd name="connsiteX75" fmla="*/ 533400 w 2047875"/>
                  <a:gd name="connsiteY75" fmla="*/ 85725 h 3295650"/>
                  <a:gd name="connsiteX76" fmla="*/ 476250 w 2047875"/>
                  <a:gd name="connsiteY76" fmla="*/ 95250 h 3295650"/>
                  <a:gd name="connsiteX77" fmla="*/ 314325 w 2047875"/>
                  <a:gd name="connsiteY77" fmla="*/ 609600 h 3295650"/>
                  <a:gd name="connsiteX78" fmla="*/ 266700 w 2047875"/>
                  <a:gd name="connsiteY78" fmla="*/ 714375 h 3295650"/>
                  <a:gd name="connsiteX79" fmla="*/ 285750 w 2047875"/>
                  <a:gd name="connsiteY79" fmla="*/ 847725 h 3295650"/>
                  <a:gd name="connsiteX80" fmla="*/ 304800 w 2047875"/>
                  <a:gd name="connsiteY80" fmla="*/ 895350 h 3295650"/>
                  <a:gd name="connsiteX81" fmla="*/ 257175 w 2047875"/>
                  <a:gd name="connsiteY81" fmla="*/ 990600 h 3295650"/>
                  <a:gd name="connsiteX82" fmla="*/ 247650 w 2047875"/>
                  <a:gd name="connsiteY82" fmla="*/ 1114425 h 3295650"/>
                  <a:gd name="connsiteX83" fmla="*/ 304800 w 2047875"/>
                  <a:gd name="connsiteY83" fmla="*/ 1181100 h 3295650"/>
                  <a:gd name="connsiteX84" fmla="*/ 247650 w 2047875"/>
                  <a:gd name="connsiteY84" fmla="*/ 1219200 h 3295650"/>
                  <a:gd name="connsiteX85" fmla="*/ 304800 w 2047875"/>
                  <a:gd name="connsiteY85" fmla="*/ 1266825 h 3295650"/>
                  <a:gd name="connsiteX86" fmla="*/ 304800 w 2047875"/>
                  <a:gd name="connsiteY86" fmla="*/ 1333500 h 3295650"/>
                  <a:gd name="connsiteX87" fmla="*/ 257175 w 2047875"/>
                  <a:gd name="connsiteY87" fmla="*/ 1390650 h 3295650"/>
                  <a:gd name="connsiteX88" fmla="*/ 247650 w 2047875"/>
                  <a:gd name="connsiteY88" fmla="*/ 1485900 h 3295650"/>
                  <a:gd name="connsiteX89" fmla="*/ 133350 w 2047875"/>
                  <a:gd name="connsiteY89" fmla="*/ 1581150 h 3295650"/>
                  <a:gd name="connsiteX90" fmla="*/ 190500 w 2047875"/>
                  <a:gd name="connsiteY90" fmla="*/ 1628775 h 3295650"/>
                  <a:gd name="connsiteX91" fmla="*/ 190500 w 2047875"/>
                  <a:gd name="connsiteY91" fmla="*/ 1628775 h 3295650"/>
                  <a:gd name="connsiteX92" fmla="*/ 171450 w 2047875"/>
                  <a:gd name="connsiteY92" fmla="*/ 1724025 h 3295650"/>
                  <a:gd name="connsiteX93" fmla="*/ 114300 w 2047875"/>
                  <a:gd name="connsiteY93" fmla="*/ 1714500 h 3295650"/>
                  <a:gd name="connsiteX94" fmla="*/ 114300 w 2047875"/>
                  <a:gd name="connsiteY94" fmla="*/ 1866900 h 3295650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  <a:cxn ang="0">
                    <a:pos x="connsiteX2" y="connsiteY2"/>
                  </a:cxn>
                  <a:cxn ang="0">
                    <a:pos x="connsiteX3" y="connsiteY3"/>
                  </a:cxn>
                  <a:cxn ang="0">
                    <a:pos x="connsiteX4" y="connsiteY4"/>
                  </a:cxn>
                  <a:cxn ang="0">
                    <a:pos x="connsiteX5" y="connsiteY5"/>
                  </a:cxn>
                  <a:cxn ang="0">
                    <a:pos x="connsiteX6" y="connsiteY6"/>
                  </a:cxn>
                  <a:cxn ang="0">
                    <a:pos x="connsiteX7" y="connsiteY7"/>
                  </a:cxn>
                  <a:cxn ang="0">
                    <a:pos x="connsiteX8" y="connsiteY8"/>
                  </a:cxn>
                  <a:cxn ang="0">
                    <a:pos x="connsiteX9" y="connsiteY9"/>
                  </a:cxn>
                  <a:cxn ang="0">
                    <a:pos x="connsiteX10" y="connsiteY10"/>
                  </a:cxn>
                  <a:cxn ang="0">
                    <a:pos x="connsiteX11" y="connsiteY11"/>
                  </a:cxn>
                  <a:cxn ang="0">
                    <a:pos x="connsiteX12" y="connsiteY12"/>
                  </a:cxn>
                  <a:cxn ang="0">
                    <a:pos x="connsiteX13" y="connsiteY13"/>
                  </a:cxn>
                  <a:cxn ang="0">
                    <a:pos x="connsiteX14" y="connsiteY14"/>
                  </a:cxn>
                  <a:cxn ang="0">
                    <a:pos x="connsiteX15" y="connsiteY15"/>
                  </a:cxn>
                  <a:cxn ang="0">
                    <a:pos x="connsiteX16" y="connsiteY16"/>
                  </a:cxn>
                  <a:cxn ang="0">
                    <a:pos x="connsiteX17" y="connsiteY17"/>
                  </a:cxn>
                  <a:cxn ang="0">
                    <a:pos x="connsiteX18" y="connsiteY18"/>
                  </a:cxn>
                  <a:cxn ang="0">
                    <a:pos x="connsiteX19" y="connsiteY19"/>
                  </a:cxn>
                  <a:cxn ang="0">
                    <a:pos x="connsiteX20" y="connsiteY20"/>
                  </a:cxn>
                  <a:cxn ang="0">
                    <a:pos x="connsiteX21" y="connsiteY21"/>
                  </a:cxn>
                  <a:cxn ang="0">
                    <a:pos x="connsiteX22" y="connsiteY22"/>
                  </a:cxn>
                  <a:cxn ang="0">
                    <a:pos x="connsiteX23" y="connsiteY23"/>
                  </a:cxn>
                  <a:cxn ang="0">
                    <a:pos x="connsiteX24" y="connsiteY24"/>
                  </a:cxn>
                  <a:cxn ang="0">
                    <a:pos x="connsiteX25" y="connsiteY25"/>
                  </a:cxn>
                  <a:cxn ang="0">
                    <a:pos x="connsiteX26" y="connsiteY26"/>
                  </a:cxn>
                  <a:cxn ang="0">
                    <a:pos x="connsiteX27" y="connsiteY27"/>
                  </a:cxn>
                  <a:cxn ang="0">
                    <a:pos x="connsiteX28" y="connsiteY28"/>
                  </a:cxn>
                  <a:cxn ang="0">
                    <a:pos x="connsiteX29" y="connsiteY29"/>
                  </a:cxn>
                  <a:cxn ang="0">
                    <a:pos x="connsiteX30" y="connsiteY30"/>
                  </a:cxn>
                  <a:cxn ang="0">
                    <a:pos x="connsiteX31" y="connsiteY31"/>
                  </a:cxn>
                  <a:cxn ang="0">
                    <a:pos x="connsiteX32" y="connsiteY32"/>
                  </a:cxn>
                  <a:cxn ang="0">
                    <a:pos x="connsiteX33" y="connsiteY33"/>
                  </a:cxn>
                  <a:cxn ang="0">
                    <a:pos x="connsiteX34" y="connsiteY34"/>
                  </a:cxn>
                  <a:cxn ang="0">
                    <a:pos x="connsiteX35" y="connsiteY35"/>
                  </a:cxn>
                  <a:cxn ang="0">
                    <a:pos x="connsiteX36" y="connsiteY36"/>
                  </a:cxn>
                  <a:cxn ang="0">
                    <a:pos x="connsiteX37" y="connsiteY37"/>
                  </a:cxn>
                  <a:cxn ang="0">
                    <a:pos x="connsiteX38" y="connsiteY38"/>
                  </a:cxn>
                  <a:cxn ang="0">
                    <a:pos x="connsiteX39" y="connsiteY39"/>
                  </a:cxn>
                  <a:cxn ang="0">
                    <a:pos x="connsiteX40" y="connsiteY40"/>
                  </a:cxn>
                  <a:cxn ang="0">
                    <a:pos x="connsiteX41" y="connsiteY41"/>
                  </a:cxn>
                  <a:cxn ang="0">
                    <a:pos x="connsiteX42" y="connsiteY42"/>
                  </a:cxn>
                  <a:cxn ang="0">
                    <a:pos x="connsiteX43" y="connsiteY43"/>
                  </a:cxn>
                  <a:cxn ang="0">
                    <a:pos x="connsiteX44" y="connsiteY44"/>
                  </a:cxn>
                  <a:cxn ang="0">
                    <a:pos x="connsiteX45" y="connsiteY45"/>
                  </a:cxn>
                  <a:cxn ang="0">
                    <a:pos x="connsiteX46" y="connsiteY46"/>
                  </a:cxn>
                  <a:cxn ang="0">
                    <a:pos x="connsiteX47" y="connsiteY47"/>
                  </a:cxn>
                  <a:cxn ang="0">
                    <a:pos x="connsiteX48" y="connsiteY48"/>
                  </a:cxn>
                  <a:cxn ang="0">
                    <a:pos x="connsiteX49" y="connsiteY49"/>
                  </a:cxn>
                  <a:cxn ang="0">
                    <a:pos x="connsiteX50" y="connsiteY50"/>
                  </a:cxn>
                  <a:cxn ang="0">
                    <a:pos x="connsiteX51" y="connsiteY51"/>
                  </a:cxn>
                  <a:cxn ang="0">
                    <a:pos x="connsiteX52" y="connsiteY52"/>
                  </a:cxn>
                  <a:cxn ang="0">
                    <a:pos x="connsiteX53" y="connsiteY53"/>
                  </a:cxn>
                  <a:cxn ang="0">
                    <a:pos x="connsiteX54" y="connsiteY54"/>
                  </a:cxn>
                  <a:cxn ang="0">
                    <a:pos x="connsiteX55" y="connsiteY55"/>
                  </a:cxn>
                  <a:cxn ang="0">
                    <a:pos x="connsiteX56" y="connsiteY56"/>
                  </a:cxn>
                  <a:cxn ang="0">
                    <a:pos x="connsiteX57" y="connsiteY57"/>
                  </a:cxn>
                  <a:cxn ang="0">
                    <a:pos x="connsiteX58" y="connsiteY58"/>
                  </a:cxn>
                  <a:cxn ang="0">
                    <a:pos x="connsiteX59" y="connsiteY59"/>
                  </a:cxn>
                  <a:cxn ang="0">
                    <a:pos x="connsiteX60" y="connsiteY60"/>
                  </a:cxn>
                  <a:cxn ang="0">
                    <a:pos x="connsiteX61" y="connsiteY61"/>
                  </a:cxn>
                  <a:cxn ang="0">
                    <a:pos x="connsiteX62" y="connsiteY62"/>
                  </a:cxn>
                  <a:cxn ang="0">
                    <a:pos x="connsiteX63" y="connsiteY63"/>
                  </a:cxn>
                  <a:cxn ang="0">
                    <a:pos x="connsiteX64" y="connsiteY64"/>
                  </a:cxn>
                  <a:cxn ang="0">
                    <a:pos x="connsiteX65" y="connsiteY65"/>
                  </a:cxn>
                  <a:cxn ang="0">
                    <a:pos x="connsiteX66" y="connsiteY66"/>
                  </a:cxn>
                  <a:cxn ang="0">
                    <a:pos x="connsiteX67" y="connsiteY67"/>
                  </a:cxn>
                  <a:cxn ang="0">
                    <a:pos x="connsiteX68" y="connsiteY68"/>
                  </a:cxn>
                  <a:cxn ang="0">
                    <a:pos x="connsiteX69" y="connsiteY69"/>
                  </a:cxn>
                  <a:cxn ang="0">
                    <a:pos x="connsiteX70" y="connsiteY70"/>
                  </a:cxn>
                  <a:cxn ang="0">
                    <a:pos x="connsiteX71" y="connsiteY71"/>
                  </a:cxn>
                  <a:cxn ang="0">
                    <a:pos x="connsiteX72" y="connsiteY72"/>
                  </a:cxn>
                  <a:cxn ang="0">
                    <a:pos x="connsiteX73" y="connsiteY73"/>
                  </a:cxn>
                  <a:cxn ang="0">
                    <a:pos x="connsiteX74" y="connsiteY74"/>
                  </a:cxn>
                  <a:cxn ang="0">
                    <a:pos x="connsiteX75" y="connsiteY75"/>
                  </a:cxn>
                  <a:cxn ang="0">
                    <a:pos x="connsiteX76" y="connsiteY76"/>
                  </a:cxn>
                  <a:cxn ang="0">
                    <a:pos x="connsiteX77" y="connsiteY77"/>
                  </a:cxn>
                  <a:cxn ang="0">
                    <a:pos x="connsiteX78" y="connsiteY78"/>
                  </a:cxn>
                  <a:cxn ang="0">
                    <a:pos x="connsiteX79" y="connsiteY79"/>
                  </a:cxn>
                  <a:cxn ang="0">
                    <a:pos x="connsiteX80" y="connsiteY80"/>
                  </a:cxn>
                  <a:cxn ang="0">
                    <a:pos x="connsiteX81" y="connsiteY81"/>
                  </a:cxn>
                  <a:cxn ang="0">
                    <a:pos x="connsiteX82" y="connsiteY82"/>
                  </a:cxn>
                  <a:cxn ang="0">
                    <a:pos x="connsiteX83" y="connsiteY83"/>
                  </a:cxn>
                  <a:cxn ang="0">
                    <a:pos x="connsiteX84" y="connsiteY84"/>
                  </a:cxn>
                  <a:cxn ang="0">
                    <a:pos x="connsiteX85" y="connsiteY85"/>
                  </a:cxn>
                  <a:cxn ang="0">
                    <a:pos x="connsiteX86" y="connsiteY86"/>
                  </a:cxn>
                  <a:cxn ang="0">
                    <a:pos x="connsiteX87" y="connsiteY87"/>
                  </a:cxn>
                  <a:cxn ang="0">
                    <a:pos x="connsiteX88" y="connsiteY88"/>
                  </a:cxn>
                  <a:cxn ang="0">
                    <a:pos x="connsiteX89" y="connsiteY89"/>
                  </a:cxn>
                  <a:cxn ang="0">
                    <a:pos x="connsiteX90" y="connsiteY90"/>
                  </a:cxn>
                  <a:cxn ang="0">
                    <a:pos x="connsiteX91" y="connsiteY91"/>
                  </a:cxn>
                  <a:cxn ang="0">
                    <a:pos x="connsiteX92" y="connsiteY92"/>
                  </a:cxn>
                  <a:cxn ang="0">
                    <a:pos x="connsiteX93" y="connsiteY93"/>
                  </a:cxn>
                  <a:cxn ang="0">
                    <a:pos x="connsiteX94" y="connsiteY94"/>
                  </a:cxn>
                </a:cxnLst>
                <a:rect l="l" t="t" r="r" b="b"/>
                <a:pathLst>
                  <a:path w="2047875" h="3295650">
                    <a:moveTo>
                      <a:pt x="114300" y="1866900"/>
                    </a:moveTo>
                    <a:lnTo>
                      <a:pt x="0" y="1800225"/>
                    </a:lnTo>
                    <a:lnTo>
                      <a:pt x="276225" y="2609850"/>
                    </a:lnTo>
                    <a:lnTo>
                      <a:pt x="409575" y="3095625"/>
                    </a:lnTo>
                    <a:lnTo>
                      <a:pt x="485775" y="3181350"/>
                    </a:lnTo>
                    <a:lnTo>
                      <a:pt x="523875" y="3181350"/>
                    </a:lnTo>
                    <a:lnTo>
                      <a:pt x="542925" y="3238500"/>
                    </a:lnTo>
                    <a:lnTo>
                      <a:pt x="571500" y="3295650"/>
                    </a:lnTo>
                    <a:lnTo>
                      <a:pt x="571500" y="3295650"/>
                    </a:lnTo>
                    <a:lnTo>
                      <a:pt x="600075" y="3190875"/>
                    </a:lnTo>
                    <a:lnTo>
                      <a:pt x="590550" y="3133725"/>
                    </a:lnTo>
                    <a:lnTo>
                      <a:pt x="619125" y="3067050"/>
                    </a:lnTo>
                    <a:lnTo>
                      <a:pt x="676275" y="3038475"/>
                    </a:lnTo>
                    <a:lnTo>
                      <a:pt x="638175" y="2962275"/>
                    </a:lnTo>
                    <a:lnTo>
                      <a:pt x="657225" y="2914650"/>
                    </a:lnTo>
                    <a:lnTo>
                      <a:pt x="704850" y="2905125"/>
                    </a:lnTo>
                    <a:lnTo>
                      <a:pt x="742950" y="2886075"/>
                    </a:lnTo>
                    <a:lnTo>
                      <a:pt x="685800" y="2876550"/>
                    </a:lnTo>
                    <a:lnTo>
                      <a:pt x="685800" y="2876550"/>
                    </a:lnTo>
                    <a:lnTo>
                      <a:pt x="685800" y="2733675"/>
                    </a:lnTo>
                    <a:lnTo>
                      <a:pt x="790575" y="2657475"/>
                    </a:lnTo>
                    <a:lnTo>
                      <a:pt x="876300" y="2628900"/>
                    </a:lnTo>
                    <a:lnTo>
                      <a:pt x="828675" y="2562225"/>
                    </a:lnTo>
                    <a:lnTo>
                      <a:pt x="809625" y="2505075"/>
                    </a:lnTo>
                    <a:lnTo>
                      <a:pt x="914400" y="2447925"/>
                    </a:lnTo>
                    <a:lnTo>
                      <a:pt x="914400" y="2447925"/>
                    </a:lnTo>
                    <a:lnTo>
                      <a:pt x="895350" y="2543175"/>
                    </a:lnTo>
                    <a:lnTo>
                      <a:pt x="990600" y="2438400"/>
                    </a:lnTo>
                    <a:lnTo>
                      <a:pt x="1019175" y="2533650"/>
                    </a:lnTo>
                    <a:lnTo>
                      <a:pt x="1066800" y="2381250"/>
                    </a:lnTo>
                    <a:lnTo>
                      <a:pt x="1133475" y="2381250"/>
                    </a:lnTo>
                    <a:lnTo>
                      <a:pt x="1152525" y="2447925"/>
                    </a:lnTo>
                    <a:lnTo>
                      <a:pt x="1200150" y="2390775"/>
                    </a:lnTo>
                    <a:lnTo>
                      <a:pt x="1200150" y="2390775"/>
                    </a:lnTo>
                    <a:lnTo>
                      <a:pt x="1181100" y="2276475"/>
                    </a:lnTo>
                    <a:lnTo>
                      <a:pt x="1190625" y="2190750"/>
                    </a:lnTo>
                    <a:lnTo>
                      <a:pt x="1200150" y="2143125"/>
                    </a:lnTo>
                    <a:lnTo>
                      <a:pt x="1162050" y="2085975"/>
                    </a:lnTo>
                    <a:lnTo>
                      <a:pt x="1228725" y="2028825"/>
                    </a:lnTo>
                    <a:lnTo>
                      <a:pt x="1228725" y="2028825"/>
                    </a:lnTo>
                    <a:lnTo>
                      <a:pt x="1228725" y="1981200"/>
                    </a:lnTo>
                    <a:lnTo>
                      <a:pt x="1228725" y="1981200"/>
                    </a:lnTo>
                    <a:lnTo>
                      <a:pt x="1352550" y="2028825"/>
                    </a:lnTo>
                    <a:lnTo>
                      <a:pt x="1343025" y="2105025"/>
                    </a:lnTo>
                    <a:lnTo>
                      <a:pt x="1304925" y="2162175"/>
                    </a:lnTo>
                    <a:lnTo>
                      <a:pt x="1390650" y="2133600"/>
                    </a:lnTo>
                    <a:lnTo>
                      <a:pt x="1466850" y="2171700"/>
                    </a:lnTo>
                    <a:lnTo>
                      <a:pt x="1428750" y="2114550"/>
                    </a:lnTo>
                    <a:lnTo>
                      <a:pt x="1390650" y="2019300"/>
                    </a:lnTo>
                    <a:lnTo>
                      <a:pt x="1390650" y="2019300"/>
                    </a:lnTo>
                    <a:lnTo>
                      <a:pt x="1485900" y="2009775"/>
                    </a:lnTo>
                    <a:lnTo>
                      <a:pt x="1524000" y="1971675"/>
                    </a:lnTo>
                    <a:lnTo>
                      <a:pt x="1524000" y="1971675"/>
                    </a:lnTo>
                    <a:lnTo>
                      <a:pt x="1609725" y="1905000"/>
                    </a:lnTo>
                    <a:lnTo>
                      <a:pt x="1685925" y="1962150"/>
                    </a:lnTo>
                    <a:lnTo>
                      <a:pt x="1695450" y="1857375"/>
                    </a:lnTo>
                    <a:lnTo>
                      <a:pt x="1781175" y="1771650"/>
                    </a:lnTo>
                    <a:lnTo>
                      <a:pt x="1781175" y="1771650"/>
                    </a:lnTo>
                    <a:lnTo>
                      <a:pt x="1857375" y="1743075"/>
                    </a:lnTo>
                    <a:lnTo>
                      <a:pt x="1885950" y="1676400"/>
                    </a:lnTo>
                    <a:lnTo>
                      <a:pt x="1981200" y="1609725"/>
                    </a:lnTo>
                    <a:lnTo>
                      <a:pt x="2047875" y="1666875"/>
                    </a:lnTo>
                    <a:lnTo>
                      <a:pt x="1990725" y="1562100"/>
                    </a:lnTo>
                    <a:lnTo>
                      <a:pt x="1924050" y="1485900"/>
                    </a:lnTo>
                    <a:lnTo>
                      <a:pt x="1990725" y="1438275"/>
                    </a:lnTo>
                    <a:lnTo>
                      <a:pt x="1895475" y="1352550"/>
                    </a:lnTo>
                    <a:lnTo>
                      <a:pt x="1866900" y="1419225"/>
                    </a:lnTo>
                    <a:lnTo>
                      <a:pt x="1704975" y="1295400"/>
                    </a:lnTo>
                    <a:lnTo>
                      <a:pt x="1695450" y="1123950"/>
                    </a:lnTo>
                    <a:lnTo>
                      <a:pt x="1514475" y="1123950"/>
                    </a:lnTo>
                    <a:lnTo>
                      <a:pt x="1209675" y="180975"/>
                    </a:lnTo>
                    <a:lnTo>
                      <a:pt x="962025" y="0"/>
                    </a:lnTo>
                    <a:lnTo>
                      <a:pt x="790575" y="142875"/>
                    </a:lnTo>
                    <a:lnTo>
                      <a:pt x="695325" y="219075"/>
                    </a:lnTo>
                    <a:lnTo>
                      <a:pt x="638175" y="190500"/>
                    </a:lnTo>
                    <a:lnTo>
                      <a:pt x="533400" y="85725"/>
                    </a:lnTo>
                    <a:lnTo>
                      <a:pt x="476250" y="95250"/>
                    </a:lnTo>
                    <a:lnTo>
                      <a:pt x="314325" y="609600"/>
                    </a:lnTo>
                    <a:lnTo>
                      <a:pt x="266700" y="714375"/>
                    </a:lnTo>
                    <a:lnTo>
                      <a:pt x="285750" y="847725"/>
                    </a:lnTo>
                    <a:lnTo>
                      <a:pt x="304800" y="895350"/>
                    </a:lnTo>
                    <a:lnTo>
                      <a:pt x="257175" y="990600"/>
                    </a:lnTo>
                    <a:lnTo>
                      <a:pt x="247650" y="1114425"/>
                    </a:lnTo>
                    <a:lnTo>
                      <a:pt x="304800" y="1181100"/>
                    </a:lnTo>
                    <a:lnTo>
                      <a:pt x="247650" y="1219200"/>
                    </a:lnTo>
                    <a:lnTo>
                      <a:pt x="304800" y="1266825"/>
                    </a:lnTo>
                    <a:lnTo>
                      <a:pt x="304800" y="1333500"/>
                    </a:lnTo>
                    <a:lnTo>
                      <a:pt x="257175" y="1390650"/>
                    </a:lnTo>
                    <a:lnTo>
                      <a:pt x="247650" y="1485900"/>
                    </a:lnTo>
                    <a:lnTo>
                      <a:pt x="133350" y="1581150"/>
                    </a:lnTo>
                    <a:lnTo>
                      <a:pt x="190500" y="1628775"/>
                    </a:lnTo>
                    <a:lnTo>
                      <a:pt x="190500" y="1628775"/>
                    </a:lnTo>
                    <a:lnTo>
                      <a:pt x="171450" y="1724025"/>
                    </a:lnTo>
                    <a:lnTo>
                      <a:pt x="114300" y="1714500"/>
                    </a:lnTo>
                    <a:lnTo>
                      <a:pt x="114300" y="1866900"/>
                    </a:lnTo>
                    <a:close/>
                  </a:path>
                </a:pathLst>
              </a:custGeom>
              <a:solidFill>
                <a:srgbClr val="D2D2D2"/>
              </a:solidFill>
              <a:ln w="28575"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en-US" sz="800">
                  <a:latin typeface="Arial" panose="020B0604020202020204" pitchFamily="34" charset="0"/>
                  <a:cs typeface="Arial" panose="020B0604020202020204" pitchFamily="34" charset="0"/>
                </a:endParaRPr>
              </a:p>
            </xdr:txBody>
          </xdr:sp>
          <xdr:sp macro="" textlink="">
            <xdr:nvSpPr>
              <xdr:cNvPr id="91" name="TextBox 90"/>
              <xdr:cNvSpPr txBox="1"/>
            </xdr:nvSpPr>
            <xdr:spPr>
              <a:xfrm>
                <a:off x="29193500" y="2179197"/>
                <a:ext cx="997985" cy="998222"/>
              </a:xfrm>
              <a:prstGeom prst="rect">
                <a:avLst/>
              </a:prstGeom>
              <a:grpFill/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ctr"/>
              <a:lstStyle/>
              <a:p>
                <a:pPr algn="ctr"/>
                <a:r>
                  <a:rPr lang="en-US" sz="800" b="1">
                    <a:latin typeface="Arial" panose="020B0604020202020204" pitchFamily="34" charset="0"/>
                    <a:cs typeface="Arial" panose="020B0604020202020204" pitchFamily="34" charset="0"/>
                  </a:rPr>
                  <a:t>ME</a:t>
                </a:r>
              </a:p>
            </xdr:txBody>
          </xdr:sp>
        </xdr:grpSp>
        <xdr:grpSp>
          <xdr:nvGrpSpPr>
            <xdr:cNvPr id="95" name="Group 94"/>
            <xdr:cNvGrpSpPr/>
          </xdr:nvGrpSpPr>
          <xdr:grpSpPr>
            <a:xfrm>
              <a:off x="28225980" y="3495675"/>
              <a:ext cx="1044345" cy="1990408"/>
              <a:chOff x="28225980" y="3495675"/>
              <a:chExt cx="1044345" cy="1990408"/>
            </a:xfrm>
            <a:grpFill/>
          </xdr:grpSpPr>
          <xdr:sp macro="" textlink="">
            <xdr:nvSpPr>
              <xdr:cNvPr id="93" name="Freeform 92"/>
              <xdr:cNvSpPr/>
            </xdr:nvSpPr>
            <xdr:spPr>
              <a:xfrm>
                <a:off x="28365450" y="3495675"/>
                <a:ext cx="904875" cy="1905000"/>
              </a:xfrm>
              <a:custGeom>
                <a:avLst/>
                <a:gdLst>
                  <a:gd name="connsiteX0" fmla="*/ 228600 w 904875"/>
                  <a:gd name="connsiteY0" fmla="*/ 0 h 1905000"/>
                  <a:gd name="connsiteX1" fmla="*/ 609600 w 904875"/>
                  <a:gd name="connsiteY1" fmla="*/ 1104900 h 1905000"/>
                  <a:gd name="connsiteX2" fmla="*/ 657225 w 904875"/>
                  <a:gd name="connsiteY2" fmla="*/ 1219200 h 1905000"/>
                  <a:gd name="connsiteX3" fmla="*/ 638175 w 904875"/>
                  <a:gd name="connsiteY3" fmla="*/ 1266825 h 1905000"/>
                  <a:gd name="connsiteX4" fmla="*/ 704850 w 904875"/>
                  <a:gd name="connsiteY4" fmla="*/ 1381125 h 1905000"/>
                  <a:gd name="connsiteX5" fmla="*/ 781050 w 904875"/>
                  <a:gd name="connsiteY5" fmla="*/ 1419225 h 1905000"/>
                  <a:gd name="connsiteX6" fmla="*/ 809625 w 904875"/>
                  <a:gd name="connsiteY6" fmla="*/ 1514475 h 1905000"/>
                  <a:gd name="connsiteX7" fmla="*/ 904875 w 904875"/>
                  <a:gd name="connsiteY7" fmla="*/ 1524000 h 1905000"/>
                  <a:gd name="connsiteX8" fmla="*/ 895350 w 904875"/>
                  <a:gd name="connsiteY8" fmla="*/ 1609725 h 1905000"/>
                  <a:gd name="connsiteX9" fmla="*/ 819150 w 904875"/>
                  <a:gd name="connsiteY9" fmla="*/ 1619250 h 1905000"/>
                  <a:gd name="connsiteX10" fmla="*/ 771525 w 904875"/>
                  <a:gd name="connsiteY10" fmla="*/ 1676400 h 1905000"/>
                  <a:gd name="connsiteX11" fmla="*/ 723900 w 904875"/>
                  <a:gd name="connsiteY11" fmla="*/ 1733550 h 1905000"/>
                  <a:gd name="connsiteX12" fmla="*/ 714375 w 904875"/>
                  <a:gd name="connsiteY12" fmla="*/ 1790700 h 1905000"/>
                  <a:gd name="connsiteX13" fmla="*/ 619125 w 904875"/>
                  <a:gd name="connsiteY13" fmla="*/ 1790700 h 1905000"/>
                  <a:gd name="connsiteX14" fmla="*/ 381000 w 904875"/>
                  <a:gd name="connsiteY14" fmla="*/ 1838325 h 1905000"/>
                  <a:gd name="connsiteX15" fmla="*/ 133350 w 904875"/>
                  <a:gd name="connsiteY15" fmla="*/ 1905000 h 1905000"/>
                  <a:gd name="connsiteX16" fmla="*/ 76200 w 904875"/>
                  <a:gd name="connsiteY16" fmla="*/ 1905000 h 1905000"/>
                  <a:gd name="connsiteX17" fmla="*/ 38100 w 904875"/>
                  <a:gd name="connsiteY17" fmla="*/ 1838325 h 1905000"/>
                  <a:gd name="connsiteX18" fmla="*/ 85725 w 904875"/>
                  <a:gd name="connsiteY18" fmla="*/ 1762125 h 1905000"/>
                  <a:gd name="connsiteX19" fmla="*/ 57150 w 904875"/>
                  <a:gd name="connsiteY19" fmla="*/ 1685925 h 1905000"/>
                  <a:gd name="connsiteX20" fmla="*/ 95250 w 904875"/>
                  <a:gd name="connsiteY20" fmla="*/ 1609725 h 1905000"/>
                  <a:gd name="connsiteX21" fmla="*/ 57150 w 904875"/>
                  <a:gd name="connsiteY21" fmla="*/ 1514475 h 1905000"/>
                  <a:gd name="connsiteX22" fmla="*/ 0 w 904875"/>
                  <a:gd name="connsiteY22" fmla="*/ 1400175 h 1905000"/>
                  <a:gd name="connsiteX23" fmla="*/ 47625 w 904875"/>
                  <a:gd name="connsiteY23" fmla="*/ 1181100 h 1905000"/>
                  <a:gd name="connsiteX24" fmla="*/ 76200 w 904875"/>
                  <a:gd name="connsiteY24" fmla="*/ 1104900 h 1905000"/>
                  <a:gd name="connsiteX25" fmla="*/ 114300 w 904875"/>
                  <a:gd name="connsiteY25" fmla="*/ 1009650 h 1905000"/>
                  <a:gd name="connsiteX26" fmla="*/ 114300 w 904875"/>
                  <a:gd name="connsiteY26" fmla="*/ 923925 h 1905000"/>
                  <a:gd name="connsiteX27" fmla="*/ 47625 w 904875"/>
                  <a:gd name="connsiteY27" fmla="*/ 771525 h 1905000"/>
                  <a:gd name="connsiteX28" fmla="*/ 190500 w 904875"/>
                  <a:gd name="connsiteY28" fmla="*/ 714375 h 1905000"/>
                  <a:gd name="connsiteX29" fmla="*/ 247650 w 904875"/>
                  <a:gd name="connsiteY29" fmla="*/ 609600 h 1905000"/>
                  <a:gd name="connsiteX30" fmla="*/ 266700 w 904875"/>
                  <a:gd name="connsiteY30" fmla="*/ 504825 h 1905000"/>
                  <a:gd name="connsiteX31" fmla="*/ 171450 w 904875"/>
                  <a:gd name="connsiteY31" fmla="*/ 400050 h 1905000"/>
                  <a:gd name="connsiteX32" fmla="*/ 200025 w 904875"/>
                  <a:gd name="connsiteY32" fmla="*/ 333375 h 1905000"/>
                  <a:gd name="connsiteX33" fmla="*/ 209550 w 904875"/>
                  <a:gd name="connsiteY33" fmla="*/ 238125 h 1905000"/>
                  <a:gd name="connsiteX34" fmla="*/ 180975 w 904875"/>
                  <a:gd name="connsiteY34" fmla="*/ 161925 h 1905000"/>
                  <a:gd name="connsiteX35" fmla="*/ 190500 w 904875"/>
                  <a:gd name="connsiteY35" fmla="*/ 85725 h 1905000"/>
                  <a:gd name="connsiteX36" fmla="*/ 228600 w 904875"/>
                  <a:gd name="connsiteY36" fmla="*/ 0 h 1905000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  <a:cxn ang="0">
                    <a:pos x="connsiteX2" y="connsiteY2"/>
                  </a:cxn>
                  <a:cxn ang="0">
                    <a:pos x="connsiteX3" y="connsiteY3"/>
                  </a:cxn>
                  <a:cxn ang="0">
                    <a:pos x="connsiteX4" y="connsiteY4"/>
                  </a:cxn>
                  <a:cxn ang="0">
                    <a:pos x="connsiteX5" y="connsiteY5"/>
                  </a:cxn>
                  <a:cxn ang="0">
                    <a:pos x="connsiteX6" y="connsiteY6"/>
                  </a:cxn>
                  <a:cxn ang="0">
                    <a:pos x="connsiteX7" y="connsiteY7"/>
                  </a:cxn>
                  <a:cxn ang="0">
                    <a:pos x="connsiteX8" y="connsiteY8"/>
                  </a:cxn>
                  <a:cxn ang="0">
                    <a:pos x="connsiteX9" y="connsiteY9"/>
                  </a:cxn>
                  <a:cxn ang="0">
                    <a:pos x="connsiteX10" y="connsiteY10"/>
                  </a:cxn>
                  <a:cxn ang="0">
                    <a:pos x="connsiteX11" y="connsiteY11"/>
                  </a:cxn>
                  <a:cxn ang="0">
                    <a:pos x="connsiteX12" y="connsiteY12"/>
                  </a:cxn>
                  <a:cxn ang="0">
                    <a:pos x="connsiteX13" y="connsiteY13"/>
                  </a:cxn>
                  <a:cxn ang="0">
                    <a:pos x="connsiteX14" y="connsiteY14"/>
                  </a:cxn>
                  <a:cxn ang="0">
                    <a:pos x="connsiteX15" y="connsiteY15"/>
                  </a:cxn>
                  <a:cxn ang="0">
                    <a:pos x="connsiteX16" y="connsiteY16"/>
                  </a:cxn>
                  <a:cxn ang="0">
                    <a:pos x="connsiteX17" y="connsiteY17"/>
                  </a:cxn>
                  <a:cxn ang="0">
                    <a:pos x="connsiteX18" y="connsiteY18"/>
                  </a:cxn>
                  <a:cxn ang="0">
                    <a:pos x="connsiteX19" y="connsiteY19"/>
                  </a:cxn>
                  <a:cxn ang="0">
                    <a:pos x="connsiteX20" y="connsiteY20"/>
                  </a:cxn>
                  <a:cxn ang="0">
                    <a:pos x="connsiteX21" y="connsiteY21"/>
                  </a:cxn>
                  <a:cxn ang="0">
                    <a:pos x="connsiteX22" y="connsiteY22"/>
                  </a:cxn>
                  <a:cxn ang="0">
                    <a:pos x="connsiteX23" y="connsiteY23"/>
                  </a:cxn>
                  <a:cxn ang="0">
                    <a:pos x="connsiteX24" y="connsiteY24"/>
                  </a:cxn>
                  <a:cxn ang="0">
                    <a:pos x="connsiteX25" y="connsiteY25"/>
                  </a:cxn>
                  <a:cxn ang="0">
                    <a:pos x="connsiteX26" y="connsiteY26"/>
                  </a:cxn>
                  <a:cxn ang="0">
                    <a:pos x="connsiteX27" y="connsiteY27"/>
                  </a:cxn>
                  <a:cxn ang="0">
                    <a:pos x="connsiteX28" y="connsiteY28"/>
                  </a:cxn>
                  <a:cxn ang="0">
                    <a:pos x="connsiteX29" y="connsiteY29"/>
                  </a:cxn>
                  <a:cxn ang="0">
                    <a:pos x="connsiteX30" y="connsiteY30"/>
                  </a:cxn>
                  <a:cxn ang="0">
                    <a:pos x="connsiteX31" y="connsiteY31"/>
                  </a:cxn>
                  <a:cxn ang="0">
                    <a:pos x="connsiteX32" y="connsiteY32"/>
                  </a:cxn>
                  <a:cxn ang="0">
                    <a:pos x="connsiteX33" y="connsiteY33"/>
                  </a:cxn>
                  <a:cxn ang="0">
                    <a:pos x="connsiteX34" y="connsiteY34"/>
                  </a:cxn>
                  <a:cxn ang="0">
                    <a:pos x="connsiteX35" y="connsiteY35"/>
                  </a:cxn>
                  <a:cxn ang="0">
                    <a:pos x="connsiteX36" y="connsiteY36"/>
                  </a:cxn>
                </a:cxnLst>
                <a:rect l="l" t="t" r="r" b="b"/>
                <a:pathLst>
                  <a:path w="904875" h="1905000">
                    <a:moveTo>
                      <a:pt x="228600" y="0"/>
                    </a:moveTo>
                    <a:lnTo>
                      <a:pt x="609600" y="1104900"/>
                    </a:lnTo>
                    <a:lnTo>
                      <a:pt x="657225" y="1219200"/>
                    </a:lnTo>
                    <a:lnTo>
                      <a:pt x="638175" y="1266825"/>
                    </a:lnTo>
                    <a:lnTo>
                      <a:pt x="704850" y="1381125"/>
                    </a:lnTo>
                    <a:lnTo>
                      <a:pt x="781050" y="1419225"/>
                    </a:lnTo>
                    <a:lnTo>
                      <a:pt x="809625" y="1514475"/>
                    </a:lnTo>
                    <a:lnTo>
                      <a:pt x="904875" y="1524000"/>
                    </a:lnTo>
                    <a:lnTo>
                      <a:pt x="895350" y="1609725"/>
                    </a:lnTo>
                    <a:lnTo>
                      <a:pt x="819150" y="1619250"/>
                    </a:lnTo>
                    <a:lnTo>
                      <a:pt x="771525" y="1676400"/>
                    </a:lnTo>
                    <a:lnTo>
                      <a:pt x="723900" y="1733550"/>
                    </a:lnTo>
                    <a:lnTo>
                      <a:pt x="714375" y="1790700"/>
                    </a:lnTo>
                    <a:lnTo>
                      <a:pt x="619125" y="1790700"/>
                    </a:lnTo>
                    <a:lnTo>
                      <a:pt x="381000" y="1838325"/>
                    </a:lnTo>
                    <a:lnTo>
                      <a:pt x="133350" y="1905000"/>
                    </a:lnTo>
                    <a:lnTo>
                      <a:pt x="76200" y="1905000"/>
                    </a:lnTo>
                    <a:lnTo>
                      <a:pt x="38100" y="1838325"/>
                    </a:lnTo>
                    <a:lnTo>
                      <a:pt x="85725" y="1762125"/>
                    </a:lnTo>
                    <a:lnTo>
                      <a:pt x="57150" y="1685925"/>
                    </a:lnTo>
                    <a:lnTo>
                      <a:pt x="95250" y="1609725"/>
                    </a:lnTo>
                    <a:lnTo>
                      <a:pt x="57150" y="1514475"/>
                    </a:lnTo>
                    <a:lnTo>
                      <a:pt x="0" y="1400175"/>
                    </a:lnTo>
                    <a:lnTo>
                      <a:pt x="47625" y="1181100"/>
                    </a:lnTo>
                    <a:lnTo>
                      <a:pt x="76200" y="1104900"/>
                    </a:lnTo>
                    <a:lnTo>
                      <a:pt x="114300" y="1009650"/>
                    </a:lnTo>
                    <a:lnTo>
                      <a:pt x="114300" y="923925"/>
                    </a:lnTo>
                    <a:lnTo>
                      <a:pt x="47625" y="771525"/>
                    </a:lnTo>
                    <a:lnTo>
                      <a:pt x="190500" y="714375"/>
                    </a:lnTo>
                    <a:lnTo>
                      <a:pt x="247650" y="609600"/>
                    </a:lnTo>
                    <a:lnTo>
                      <a:pt x="266700" y="504825"/>
                    </a:lnTo>
                    <a:lnTo>
                      <a:pt x="171450" y="400050"/>
                    </a:lnTo>
                    <a:lnTo>
                      <a:pt x="200025" y="333375"/>
                    </a:lnTo>
                    <a:lnTo>
                      <a:pt x="209550" y="238125"/>
                    </a:lnTo>
                    <a:lnTo>
                      <a:pt x="180975" y="161925"/>
                    </a:lnTo>
                    <a:lnTo>
                      <a:pt x="190500" y="85725"/>
                    </a:lnTo>
                    <a:lnTo>
                      <a:pt x="228600" y="0"/>
                    </a:lnTo>
                    <a:close/>
                  </a:path>
                </a:pathLst>
              </a:custGeom>
              <a:solidFill>
                <a:srgbClr val="D2D2D2"/>
              </a:solidFill>
              <a:ln w="28575"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en-US" sz="800">
                  <a:latin typeface="Arial" panose="020B0604020202020204" pitchFamily="34" charset="0"/>
                  <a:cs typeface="Arial" panose="020B0604020202020204" pitchFamily="34" charset="0"/>
                </a:endParaRPr>
              </a:p>
            </xdr:txBody>
          </xdr:sp>
          <xdr:sp macro="" textlink="">
            <xdr:nvSpPr>
              <xdr:cNvPr id="94" name="TextBox 93"/>
              <xdr:cNvSpPr txBox="1"/>
            </xdr:nvSpPr>
            <xdr:spPr>
              <a:xfrm>
                <a:off x="28225980" y="4487862"/>
                <a:ext cx="997985" cy="998221"/>
              </a:xfrm>
              <a:prstGeom prst="rect">
                <a:avLst/>
              </a:prstGeom>
              <a:grpFill/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ctr"/>
              <a:lstStyle/>
              <a:p>
                <a:pPr algn="ctr"/>
                <a:r>
                  <a:rPr lang="en-US" sz="800" b="1">
                    <a:latin typeface="Arial" panose="020B0604020202020204" pitchFamily="34" charset="0"/>
                    <a:cs typeface="Arial" panose="020B0604020202020204" pitchFamily="34" charset="0"/>
                  </a:rPr>
                  <a:t>NH</a:t>
                </a:r>
              </a:p>
            </xdr:txBody>
          </xdr:sp>
        </xdr:grpSp>
        <xdr:grpSp>
          <xdr:nvGrpSpPr>
            <xdr:cNvPr id="101" name="Group 100"/>
            <xdr:cNvGrpSpPr/>
          </xdr:nvGrpSpPr>
          <xdr:grpSpPr>
            <a:xfrm>
              <a:off x="27987855" y="5152824"/>
              <a:ext cx="1930170" cy="998222"/>
              <a:chOff x="27987855" y="5152824"/>
              <a:chExt cx="1930170" cy="998222"/>
            </a:xfrm>
            <a:grpFill/>
          </xdr:grpSpPr>
          <xdr:sp macro="" textlink="">
            <xdr:nvSpPr>
              <xdr:cNvPr id="99" name="Freeform 98"/>
              <xdr:cNvSpPr/>
            </xdr:nvSpPr>
            <xdr:spPr>
              <a:xfrm>
                <a:off x="28127325" y="5191125"/>
                <a:ext cx="1790700" cy="857250"/>
              </a:xfrm>
              <a:custGeom>
                <a:avLst/>
                <a:gdLst>
                  <a:gd name="connsiteX0" fmla="*/ 19050 w 1790700"/>
                  <a:gd name="connsiteY0" fmla="*/ 352425 h 857250"/>
                  <a:gd name="connsiteX1" fmla="*/ 247650 w 1790700"/>
                  <a:gd name="connsiteY1" fmla="*/ 276225 h 857250"/>
                  <a:gd name="connsiteX2" fmla="*/ 333375 w 1790700"/>
                  <a:gd name="connsiteY2" fmla="*/ 323850 h 857250"/>
                  <a:gd name="connsiteX3" fmla="*/ 1009650 w 1790700"/>
                  <a:gd name="connsiteY3" fmla="*/ 190500 h 857250"/>
                  <a:gd name="connsiteX4" fmla="*/ 1095375 w 1790700"/>
                  <a:gd name="connsiteY4" fmla="*/ 85725 h 857250"/>
                  <a:gd name="connsiteX5" fmla="*/ 1152525 w 1790700"/>
                  <a:gd name="connsiteY5" fmla="*/ 0 h 857250"/>
                  <a:gd name="connsiteX6" fmla="*/ 1209675 w 1790700"/>
                  <a:gd name="connsiteY6" fmla="*/ 66675 h 857250"/>
                  <a:gd name="connsiteX7" fmla="*/ 1219200 w 1790700"/>
                  <a:gd name="connsiteY7" fmla="*/ 123825 h 857250"/>
                  <a:gd name="connsiteX8" fmla="*/ 1162050 w 1790700"/>
                  <a:gd name="connsiteY8" fmla="*/ 180975 h 857250"/>
                  <a:gd name="connsiteX9" fmla="*/ 1123950 w 1790700"/>
                  <a:gd name="connsiteY9" fmla="*/ 238125 h 857250"/>
                  <a:gd name="connsiteX10" fmla="*/ 1104900 w 1790700"/>
                  <a:gd name="connsiteY10" fmla="*/ 304800 h 857250"/>
                  <a:gd name="connsiteX11" fmla="*/ 1143000 w 1790700"/>
                  <a:gd name="connsiteY11" fmla="*/ 400050 h 857250"/>
                  <a:gd name="connsiteX12" fmla="*/ 1143000 w 1790700"/>
                  <a:gd name="connsiteY12" fmla="*/ 400050 h 857250"/>
                  <a:gd name="connsiteX13" fmla="*/ 1238250 w 1790700"/>
                  <a:gd name="connsiteY13" fmla="*/ 381000 h 857250"/>
                  <a:gd name="connsiteX14" fmla="*/ 1295400 w 1790700"/>
                  <a:gd name="connsiteY14" fmla="*/ 361950 h 857250"/>
                  <a:gd name="connsiteX15" fmla="*/ 1323975 w 1790700"/>
                  <a:gd name="connsiteY15" fmla="*/ 428625 h 857250"/>
                  <a:gd name="connsiteX16" fmla="*/ 1343025 w 1790700"/>
                  <a:gd name="connsiteY16" fmla="*/ 495300 h 857250"/>
                  <a:gd name="connsiteX17" fmla="*/ 1352550 w 1790700"/>
                  <a:gd name="connsiteY17" fmla="*/ 552450 h 857250"/>
                  <a:gd name="connsiteX18" fmla="*/ 1428750 w 1790700"/>
                  <a:gd name="connsiteY18" fmla="*/ 571500 h 857250"/>
                  <a:gd name="connsiteX19" fmla="*/ 1476375 w 1790700"/>
                  <a:gd name="connsiteY19" fmla="*/ 552450 h 857250"/>
                  <a:gd name="connsiteX20" fmla="*/ 1485900 w 1790700"/>
                  <a:gd name="connsiteY20" fmla="*/ 638175 h 857250"/>
                  <a:gd name="connsiteX21" fmla="*/ 1609725 w 1790700"/>
                  <a:gd name="connsiteY21" fmla="*/ 704850 h 857250"/>
                  <a:gd name="connsiteX22" fmla="*/ 1762125 w 1790700"/>
                  <a:gd name="connsiteY22" fmla="*/ 600075 h 857250"/>
                  <a:gd name="connsiteX23" fmla="*/ 1790700 w 1790700"/>
                  <a:gd name="connsiteY23" fmla="*/ 609600 h 857250"/>
                  <a:gd name="connsiteX24" fmla="*/ 1762125 w 1790700"/>
                  <a:gd name="connsiteY24" fmla="*/ 704850 h 857250"/>
                  <a:gd name="connsiteX25" fmla="*/ 1638300 w 1790700"/>
                  <a:gd name="connsiteY25" fmla="*/ 733425 h 857250"/>
                  <a:gd name="connsiteX26" fmla="*/ 1581150 w 1790700"/>
                  <a:gd name="connsiteY26" fmla="*/ 781050 h 857250"/>
                  <a:gd name="connsiteX27" fmla="*/ 1495425 w 1790700"/>
                  <a:gd name="connsiteY27" fmla="*/ 800100 h 857250"/>
                  <a:gd name="connsiteX28" fmla="*/ 1495425 w 1790700"/>
                  <a:gd name="connsiteY28" fmla="*/ 742950 h 857250"/>
                  <a:gd name="connsiteX29" fmla="*/ 1419225 w 1790700"/>
                  <a:gd name="connsiteY29" fmla="*/ 657225 h 857250"/>
                  <a:gd name="connsiteX30" fmla="*/ 1409700 w 1790700"/>
                  <a:gd name="connsiteY30" fmla="*/ 723900 h 857250"/>
                  <a:gd name="connsiteX31" fmla="*/ 1352550 w 1790700"/>
                  <a:gd name="connsiteY31" fmla="*/ 762000 h 857250"/>
                  <a:gd name="connsiteX32" fmla="*/ 1323975 w 1790700"/>
                  <a:gd name="connsiteY32" fmla="*/ 828675 h 857250"/>
                  <a:gd name="connsiteX33" fmla="*/ 1304925 w 1790700"/>
                  <a:gd name="connsiteY33" fmla="*/ 857250 h 857250"/>
                  <a:gd name="connsiteX34" fmla="*/ 1257300 w 1790700"/>
                  <a:gd name="connsiteY34" fmla="*/ 857250 h 857250"/>
                  <a:gd name="connsiteX35" fmla="*/ 1238250 w 1790700"/>
                  <a:gd name="connsiteY35" fmla="*/ 771525 h 857250"/>
                  <a:gd name="connsiteX36" fmla="*/ 1276350 w 1790700"/>
                  <a:gd name="connsiteY36" fmla="*/ 695325 h 857250"/>
                  <a:gd name="connsiteX37" fmla="*/ 1228725 w 1790700"/>
                  <a:gd name="connsiteY37" fmla="*/ 676275 h 857250"/>
                  <a:gd name="connsiteX38" fmla="*/ 1171575 w 1790700"/>
                  <a:gd name="connsiteY38" fmla="*/ 762000 h 857250"/>
                  <a:gd name="connsiteX39" fmla="*/ 1133475 w 1790700"/>
                  <a:gd name="connsiteY39" fmla="*/ 723900 h 857250"/>
                  <a:gd name="connsiteX40" fmla="*/ 1133475 w 1790700"/>
                  <a:gd name="connsiteY40" fmla="*/ 619125 h 857250"/>
                  <a:gd name="connsiteX41" fmla="*/ 1057275 w 1790700"/>
                  <a:gd name="connsiteY41" fmla="*/ 533400 h 857250"/>
                  <a:gd name="connsiteX42" fmla="*/ 1019175 w 1790700"/>
                  <a:gd name="connsiteY42" fmla="*/ 504825 h 857250"/>
                  <a:gd name="connsiteX43" fmla="*/ 685800 w 1790700"/>
                  <a:gd name="connsiteY43" fmla="*/ 590550 h 857250"/>
                  <a:gd name="connsiteX44" fmla="*/ 381000 w 1790700"/>
                  <a:gd name="connsiteY44" fmla="*/ 647700 h 857250"/>
                  <a:gd name="connsiteX45" fmla="*/ 66675 w 1790700"/>
                  <a:gd name="connsiteY45" fmla="*/ 733425 h 857250"/>
                  <a:gd name="connsiteX46" fmla="*/ 0 w 1790700"/>
                  <a:gd name="connsiteY46" fmla="*/ 752475 h 857250"/>
                  <a:gd name="connsiteX47" fmla="*/ 19050 w 1790700"/>
                  <a:gd name="connsiteY47" fmla="*/ 352425 h 857250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  <a:cxn ang="0">
                    <a:pos x="connsiteX2" y="connsiteY2"/>
                  </a:cxn>
                  <a:cxn ang="0">
                    <a:pos x="connsiteX3" y="connsiteY3"/>
                  </a:cxn>
                  <a:cxn ang="0">
                    <a:pos x="connsiteX4" y="connsiteY4"/>
                  </a:cxn>
                  <a:cxn ang="0">
                    <a:pos x="connsiteX5" y="connsiteY5"/>
                  </a:cxn>
                  <a:cxn ang="0">
                    <a:pos x="connsiteX6" y="connsiteY6"/>
                  </a:cxn>
                  <a:cxn ang="0">
                    <a:pos x="connsiteX7" y="connsiteY7"/>
                  </a:cxn>
                  <a:cxn ang="0">
                    <a:pos x="connsiteX8" y="connsiteY8"/>
                  </a:cxn>
                  <a:cxn ang="0">
                    <a:pos x="connsiteX9" y="connsiteY9"/>
                  </a:cxn>
                  <a:cxn ang="0">
                    <a:pos x="connsiteX10" y="connsiteY10"/>
                  </a:cxn>
                  <a:cxn ang="0">
                    <a:pos x="connsiteX11" y="connsiteY11"/>
                  </a:cxn>
                  <a:cxn ang="0">
                    <a:pos x="connsiteX12" y="connsiteY12"/>
                  </a:cxn>
                  <a:cxn ang="0">
                    <a:pos x="connsiteX13" y="connsiteY13"/>
                  </a:cxn>
                  <a:cxn ang="0">
                    <a:pos x="connsiteX14" y="connsiteY14"/>
                  </a:cxn>
                  <a:cxn ang="0">
                    <a:pos x="connsiteX15" y="connsiteY15"/>
                  </a:cxn>
                  <a:cxn ang="0">
                    <a:pos x="connsiteX16" y="connsiteY16"/>
                  </a:cxn>
                  <a:cxn ang="0">
                    <a:pos x="connsiteX17" y="connsiteY17"/>
                  </a:cxn>
                  <a:cxn ang="0">
                    <a:pos x="connsiteX18" y="connsiteY18"/>
                  </a:cxn>
                  <a:cxn ang="0">
                    <a:pos x="connsiteX19" y="connsiteY19"/>
                  </a:cxn>
                  <a:cxn ang="0">
                    <a:pos x="connsiteX20" y="connsiteY20"/>
                  </a:cxn>
                  <a:cxn ang="0">
                    <a:pos x="connsiteX21" y="connsiteY21"/>
                  </a:cxn>
                  <a:cxn ang="0">
                    <a:pos x="connsiteX22" y="connsiteY22"/>
                  </a:cxn>
                  <a:cxn ang="0">
                    <a:pos x="connsiteX23" y="connsiteY23"/>
                  </a:cxn>
                  <a:cxn ang="0">
                    <a:pos x="connsiteX24" y="connsiteY24"/>
                  </a:cxn>
                  <a:cxn ang="0">
                    <a:pos x="connsiteX25" y="connsiteY25"/>
                  </a:cxn>
                  <a:cxn ang="0">
                    <a:pos x="connsiteX26" y="connsiteY26"/>
                  </a:cxn>
                  <a:cxn ang="0">
                    <a:pos x="connsiteX27" y="connsiteY27"/>
                  </a:cxn>
                  <a:cxn ang="0">
                    <a:pos x="connsiteX28" y="connsiteY28"/>
                  </a:cxn>
                  <a:cxn ang="0">
                    <a:pos x="connsiteX29" y="connsiteY29"/>
                  </a:cxn>
                  <a:cxn ang="0">
                    <a:pos x="connsiteX30" y="connsiteY30"/>
                  </a:cxn>
                  <a:cxn ang="0">
                    <a:pos x="connsiteX31" y="connsiteY31"/>
                  </a:cxn>
                  <a:cxn ang="0">
                    <a:pos x="connsiteX32" y="connsiteY32"/>
                  </a:cxn>
                  <a:cxn ang="0">
                    <a:pos x="connsiteX33" y="connsiteY33"/>
                  </a:cxn>
                  <a:cxn ang="0">
                    <a:pos x="connsiteX34" y="connsiteY34"/>
                  </a:cxn>
                  <a:cxn ang="0">
                    <a:pos x="connsiteX35" y="connsiteY35"/>
                  </a:cxn>
                  <a:cxn ang="0">
                    <a:pos x="connsiteX36" y="connsiteY36"/>
                  </a:cxn>
                  <a:cxn ang="0">
                    <a:pos x="connsiteX37" y="connsiteY37"/>
                  </a:cxn>
                  <a:cxn ang="0">
                    <a:pos x="connsiteX38" y="connsiteY38"/>
                  </a:cxn>
                  <a:cxn ang="0">
                    <a:pos x="connsiteX39" y="connsiteY39"/>
                  </a:cxn>
                  <a:cxn ang="0">
                    <a:pos x="connsiteX40" y="connsiteY40"/>
                  </a:cxn>
                  <a:cxn ang="0">
                    <a:pos x="connsiteX41" y="connsiteY41"/>
                  </a:cxn>
                  <a:cxn ang="0">
                    <a:pos x="connsiteX42" y="connsiteY42"/>
                  </a:cxn>
                  <a:cxn ang="0">
                    <a:pos x="connsiteX43" y="connsiteY43"/>
                  </a:cxn>
                  <a:cxn ang="0">
                    <a:pos x="connsiteX44" y="connsiteY44"/>
                  </a:cxn>
                  <a:cxn ang="0">
                    <a:pos x="connsiteX45" y="connsiteY45"/>
                  </a:cxn>
                  <a:cxn ang="0">
                    <a:pos x="connsiteX46" y="connsiteY46"/>
                  </a:cxn>
                  <a:cxn ang="0">
                    <a:pos x="connsiteX47" y="connsiteY47"/>
                  </a:cxn>
                </a:cxnLst>
                <a:rect l="l" t="t" r="r" b="b"/>
                <a:pathLst>
                  <a:path w="1790700" h="857250">
                    <a:moveTo>
                      <a:pt x="19050" y="352425"/>
                    </a:moveTo>
                    <a:lnTo>
                      <a:pt x="247650" y="276225"/>
                    </a:lnTo>
                    <a:lnTo>
                      <a:pt x="333375" y="323850"/>
                    </a:lnTo>
                    <a:lnTo>
                      <a:pt x="1009650" y="190500"/>
                    </a:lnTo>
                    <a:lnTo>
                      <a:pt x="1095375" y="85725"/>
                    </a:lnTo>
                    <a:lnTo>
                      <a:pt x="1152525" y="0"/>
                    </a:lnTo>
                    <a:lnTo>
                      <a:pt x="1209675" y="66675"/>
                    </a:lnTo>
                    <a:lnTo>
                      <a:pt x="1219200" y="123825"/>
                    </a:lnTo>
                    <a:lnTo>
                      <a:pt x="1162050" y="180975"/>
                    </a:lnTo>
                    <a:lnTo>
                      <a:pt x="1123950" y="238125"/>
                    </a:lnTo>
                    <a:lnTo>
                      <a:pt x="1104900" y="304800"/>
                    </a:lnTo>
                    <a:lnTo>
                      <a:pt x="1143000" y="400050"/>
                    </a:lnTo>
                    <a:lnTo>
                      <a:pt x="1143000" y="400050"/>
                    </a:lnTo>
                    <a:lnTo>
                      <a:pt x="1238250" y="381000"/>
                    </a:lnTo>
                    <a:lnTo>
                      <a:pt x="1295400" y="361950"/>
                    </a:lnTo>
                    <a:lnTo>
                      <a:pt x="1323975" y="428625"/>
                    </a:lnTo>
                    <a:lnTo>
                      <a:pt x="1343025" y="495300"/>
                    </a:lnTo>
                    <a:lnTo>
                      <a:pt x="1352550" y="552450"/>
                    </a:lnTo>
                    <a:lnTo>
                      <a:pt x="1428750" y="571500"/>
                    </a:lnTo>
                    <a:lnTo>
                      <a:pt x="1476375" y="552450"/>
                    </a:lnTo>
                    <a:lnTo>
                      <a:pt x="1485900" y="638175"/>
                    </a:lnTo>
                    <a:lnTo>
                      <a:pt x="1609725" y="704850"/>
                    </a:lnTo>
                    <a:lnTo>
                      <a:pt x="1762125" y="600075"/>
                    </a:lnTo>
                    <a:lnTo>
                      <a:pt x="1790700" y="609600"/>
                    </a:lnTo>
                    <a:lnTo>
                      <a:pt x="1762125" y="704850"/>
                    </a:lnTo>
                    <a:lnTo>
                      <a:pt x="1638300" y="733425"/>
                    </a:lnTo>
                    <a:lnTo>
                      <a:pt x="1581150" y="781050"/>
                    </a:lnTo>
                    <a:lnTo>
                      <a:pt x="1495425" y="800100"/>
                    </a:lnTo>
                    <a:lnTo>
                      <a:pt x="1495425" y="742950"/>
                    </a:lnTo>
                    <a:lnTo>
                      <a:pt x="1419225" y="657225"/>
                    </a:lnTo>
                    <a:lnTo>
                      <a:pt x="1409700" y="723900"/>
                    </a:lnTo>
                    <a:lnTo>
                      <a:pt x="1352550" y="762000"/>
                    </a:lnTo>
                    <a:lnTo>
                      <a:pt x="1323975" y="828675"/>
                    </a:lnTo>
                    <a:lnTo>
                      <a:pt x="1304925" y="857250"/>
                    </a:lnTo>
                    <a:lnTo>
                      <a:pt x="1257300" y="857250"/>
                    </a:lnTo>
                    <a:lnTo>
                      <a:pt x="1238250" y="771525"/>
                    </a:lnTo>
                    <a:lnTo>
                      <a:pt x="1276350" y="695325"/>
                    </a:lnTo>
                    <a:lnTo>
                      <a:pt x="1228725" y="676275"/>
                    </a:lnTo>
                    <a:lnTo>
                      <a:pt x="1171575" y="762000"/>
                    </a:lnTo>
                    <a:lnTo>
                      <a:pt x="1133475" y="723900"/>
                    </a:lnTo>
                    <a:lnTo>
                      <a:pt x="1133475" y="619125"/>
                    </a:lnTo>
                    <a:lnTo>
                      <a:pt x="1057275" y="533400"/>
                    </a:lnTo>
                    <a:lnTo>
                      <a:pt x="1019175" y="504825"/>
                    </a:lnTo>
                    <a:lnTo>
                      <a:pt x="685800" y="590550"/>
                    </a:lnTo>
                    <a:lnTo>
                      <a:pt x="381000" y="647700"/>
                    </a:lnTo>
                    <a:lnTo>
                      <a:pt x="66675" y="733425"/>
                    </a:lnTo>
                    <a:lnTo>
                      <a:pt x="0" y="752475"/>
                    </a:lnTo>
                    <a:lnTo>
                      <a:pt x="19050" y="352425"/>
                    </a:lnTo>
                    <a:close/>
                  </a:path>
                </a:pathLst>
              </a:custGeom>
              <a:solidFill>
                <a:srgbClr val="D2D2D2"/>
              </a:solidFill>
              <a:ln w="28575" cap="flat" cmpd="sng" algn="ctr">
                <a:noFill/>
                <a:prstDash val="solid"/>
                <a:miter lim="800000"/>
              </a:ln>
              <a:effectLst/>
              <a:extLst>
                <a:ext uri="{91240B29-F687-4F45-9708-019B960494DF}">
                  <a14:hiddenLine xmlns:a14="http://schemas.microsoft.com/office/drawing/2010/main" w="28575" cap="flat" cmpd="sng" algn="ctr">
                    <a:solidFill>
                      <a:srgbClr val="85C800"/>
                    </a:solidFill>
                    <a:prstDash val="solid"/>
                    <a:miter lim="800000"/>
                  </a14:hiddenLine>
                </a:ext>
              </a:extLst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en-US" sz="800">
                  <a:latin typeface="Arial" panose="020B0604020202020204" pitchFamily="34" charset="0"/>
                  <a:cs typeface="Arial" panose="020B0604020202020204" pitchFamily="34" charset="0"/>
                </a:endParaRPr>
              </a:p>
            </xdr:txBody>
          </xdr:sp>
          <xdr:sp macro="" textlink="">
            <xdr:nvSpPr>
              <xdr:cNvPr id="100" name="TextBox 99"/>
              <xdr:cNvSpPr txBox="1"/>
            </xdr:nvSpPr>
            <xdr:spPr>
              <a:xfrm>
                <a:off x="27987855" y="5152824"/>
                <a:ext cx="997986" cy="998222"/>
              </a:xfrm>
              <a:prstGeom prst="rect">
                <a:avLst/>
              </a:prstGeom>
              <a:grpFill/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ctr"/>
              <a:lstStyle/>
              <a:p>
                <a:pPr algn="ctr"/>
                <a:r>
                  <a:rPr lang="en-US" sz="800" b="1">
                    <a:latin typeface="Arial" panose="020B0604020202020204" pitchFamily="34" charset="0"/>
                    <a:cs typeface="Arial" panose="020B0604020202020204" pitchFamily="34" charset="0"/>
                  </a:rPr>
                  <a:t>MA</a:t>
                </a:r>
              </a:p>
            </xdr:txBody>
          </xdr:sp>
        </xdr:grpSp>
        <xdr:grpSp>
          <xdr:nvGrpSpPr>
            <xdr:cNvPr id="107" name="Group 106"/>
            <xdr:cNvGrpSpPr/>
          </xdr:nvGrpSpPr>
          <xdr:grpSpPr>
            <a:xfrm>
              <a:off x="27584631" y="3685025"/>
              <a:ext cx="997984" cy="1715650"/>
              <a:chOff x="27584631" y="3685025"/>
              <a:chExt cx="997984" cy="1715650"/>
            </a:xfrm>
            <a:grpFill/>
          </xdr:grpSpPr>
          <xdr:sp macro="" textlink="">
            <xdr:nvSpPr>
              <xdr:cNvPr id="96" name="Freeform 95"/>
              <xdr:cNvSpPr/>
            </xdr:nvSpPr>
            <xdr:spPr>
              <a:xfrm>
                <a:off x="27736800" y="3733800"/>
                <a:ext cx="771525" cy="1666875"/>
              </a:xfrm>
              <a:custGeom>
                <a:avLst/>
                <a:gdLst>
                  <a:gd name="connsiteX0" fmla="*/ 0 w 771525"/>
                  <a:gd name="connsiteY0" fmla="*/ 200025 h 1666875"/>
                  <a:gd name="connsiteX1" fmla="*/ 695325 w 771525"/>
                  <a:gd name="connsiteY1" fmla="*/ 0 h 1666875"/>
                  <a:gd name="connsiteX2" fmla="*/ 723900 w 771525"/>
                  <a:gd name="connsiteY2" fmla="*/ 57150 h 1666875"/>
                  <a:gd name="connsiteX3" fmla="*/ 714375 w 771525"/>
                  <a:gd name="connsiteY3" fmla="*/ 104775 h 1666875"/>
                  <a:gd name="connsiteX4" fmla="*/ 704850 w 771525"/>
                  <a:gd name="connsiteY4" fmla="*/ 142875 h 1666875"/>
                  <a:gd name="connsiteX5" fmla="*/ 704850 w 771525"/>
                  <a:gd name="connsiteY5" fmla="*/ 219075 h 1666875"/>
                  <a:gd name="connsiteX6" fmla="*/ 771525 w 771525"/>
                  <a:gd name="connsiteY6" fmla="*/ 257175 h 1666875"/>
                  <a:gd name="connsiteX7" fmla="*/ 771525 w 771525"/>
                  <a:gd name="connsiteY7" fmla="*/ 314325 h 1666875"/>
                  <a:gd name="connsiteX8" fmla="*/ 714375 w 771525"/>
                  <a:gd name="connsiteY8" fmla="*/ 400050 h 1666875"/>
                  <a:gd name="connsiteX9" fmla="*/ 581025 w 771525"/>
                  <a:gd name="connsiteY9" fmla="*/ 438150 h 1666875"/>
                  <a:gd name="connsiteX10" fmla="*/ 571500 w 771525"/>
                  <a:gd name="connsiteY10" fmla="*/ 561975 h 1666875"/>
                  <a:gd name="connsiteX11" fmla="*/ 609600 w 771525"/>
                  <a:gd name="connsiteY11" fmla="*/ 676275 h 1666875"/>
                  <a:gd name="connsiteX12" fmla="*/ 619125 w 771525"/>
                  <a:gd name="connsiteY12" fmla="*/ 762000 h 1666875"/>
                  <a:gd name="connsiteX13" fmla="*/ 581025 w 771525"/>
                  <a:gd name="connsiteY13" fmla="*/ 838200 h 1666875"/>
                  <a:gd name="connsiteX14" fmla="*/ 523875 w 771525"/>
                  <a:gd name="connsiteY14" fmla="*/ 952500 h 1666875"/>
                  <a:gd name="connsiteX15" fmla="*/ 523875 w 771525"/>
                  <a:gd name="connsiteY15" fmla="*/ 1057275 h 1666875"/>
                  <a:gd name="connsiteX16" fmla="*/ 542925 w 771525"/>
                  <a:gd name="connsiteY16" fmla="*/ 1162050 h 1666875"/>
                  <a:gd name="connsiteX17" fmla="*/ 552450 w 771525"/>
                  <a:gd name="connsiteY17" fmla="*/ 1266825 h 1666875"/>
                  <a:gd name="connsiteX18" fmla="*/ 581025 w 771525"/>
                  <a:gd name="connsiteY18" fmla="*/ 1400175 h 1666875"/>
                  <a:gd name="connsiteX19" fmla="*/ 581025 w 771525"/>
                  <a:gd name="connsiteY19" fmla="*/ 1504950 h 1666875"/>
                  <a:gd name="connsiteX20" fmla="*/ 552450 w 771525"/>
                  <a:gd name="connsiteY20" fmla="*/ 1657350 h 1666875"/>
                  <a:gd name="connsiteX21" fmla="*/ 361950 w 771525"/>
                  <a:gd name="connsiteY21" fmla="*/ 1666875 h 1666875"/>
                  <a:gd name="connsiteX22" fmla="*/ 333375 w 771525"/>
                  <a:gd name="connsiteY22" fmla="*/ 1438275 h 1666875"/>
                  <a:gd name="connsiteX23" fmla="*/ 295275 w 771525"/>
                  <a:gd name="connsiteY23" fmla="*/ 1333500 h 1666875"/>
                  <a:gd name="connsiteX24" fmla="*/ 304800 w 771525"/>
                  <a:gd name="connsiteY24" fmla="*/ 1247775 h 1666875"/>
                  <a:gd name="connsiteX25" fmla="*/ 247650 w 771525"/>
                  <a:gd name="connsiteY25" fmla="*/ 1123950 h 1666875"/>
                  <a:gd name="connsiteX26" fmla="*/ 133350 w 771525"/>
                  <a:gd name="connsiteY26" fmla="*/ 962025 h 1666875"/>
                  <a:gd name="connsiteX27" fmla="*/ 76200 w 771525"/>
                  <a:gd name="connsiteY27" fmla="*/ 800100 h 1666875"/>
                  <a:gd name="connsiteX28" fmla="*/ 95250 w 771525"/>
                  <a:gd name="connsiteY28" fmla="*/ 704850 h 1666875"/>
                  <a:gd name="connsiteX29" fmla="*/ 104775 w 771525"/>
                  <a:gd name="connsiteY29" fmla="*/ 581025 h 1666875"/>
                  <a:gd name="connsiteX30" fmla="*/ 95250 w 771525"/>
                  <a:gd name="connsiteY30" fmla="*/ 495300 h 1666875"/>
                  <a:gd name="connsiteX31" fmla="*/ 28575 w 771525"/>
                  <a:gd name="connsiteY31" fmla="*/ 419100 h 1666875"/>
                  <a:gd name="connsiteX32" fmla="*/ 28575 w 771525"/>
                  <a:gd name="connsiteY32" fmla="*/ 342900 h 1666875"/>
                  <a:gd name="connsiteX33" fmla="*/ 0 w 771525"/>
                  <a:gd name="connsiteY33" fmla="*/ 200025 h 1666875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  <a:cxn ang="0">
                    <a:pos x="connsiteX2" y="connsiteY2"/>
                  </a:cxn>
                  <a:cxn ang="0">
                    <a:pos x="connsiteX3" y="connsiteY3"/>
                  </a:cxn>
                  <a:cxn ang="0">
                    <a:pos x="connsiteX4" y="connsiteY4"/>
                  </a:cxn>
                  <a:cxn ang="0">
                    <a:pos x="connsiteX5" y="connsiteY5"/>
                  </a:cxn>
                  <a:cxn ang="0">
                    <a:pos x="connsiteX6" y="connsiteY6"/>
                  </a:cxn>
                  <a:cxn ang="0">
                    <a:pos x="connsiteX7" y="connsiteY7"/>
                  </a:cxn>
                  <a:cxn ang="0">
                    <a:pos x="connsiteX8" y="connsiteY8"/>
                  </a:cxn>
                  <a:cxn ang="0">
                    <a:pos x="connsiteX9" y="connsiteY9"/>
                  </a:cxn>
                  <a:cxn ang="0">
                    <a:pos x="connsiteX10" y="connsiteY10"/>
                  </a:cxn>
                  <a:cxn ang="0">
                    <a:pos x="connsiteX11" y="connsiteY11"/>
                  </a:cxn>
                  <a:cxn ang="0">
                    <a:pos x="connsiteX12" y="connsiteY12"/>
                  </a:cxn>
                  <a:cxn ang="0">
                    <a:pos x="connsiteX13" y="connsiteY13"/>
                  </a:cxn>
                  <a:cxn ang="0">
                    <a:pos x="connsiteX14" y="connsiteY14"/>
                  </a:cxn>
                  <a:cxn ang="0">
                    <a:pos x="connsiteX15" y="connsiteY15"/>
                  </a:cxn>
                  <a:cxn ang="0">
                    <a:pos x="connsiteX16" y="connsiteY16"/>
                  </a:cxn>
                  <a:cxn ang="0">
                    <a:pos x="connsiteX17" y="connsiteY17"/>
                  </a:cxn>
                  <a:cxn ang="0">
                    <a:pos x="connsiteX18" y="connsiteY18"/>
                  </a:cxn>
                  <a:cxn ang="0">
                    <a:pos x="connsiteX19" y="connsiteY19"/>
                  </a:cxn>
                  <a:cxn ang="0">
                    <a:pos x="connsiteX20" y="connsiteY20"/>
                  </a:cxn>
                  <a:cxn ang="0">
                    <a:pos x="connsiteX21" y="connsiteY21"/>
                  </a:cxn>
                  <a:cxn ang="0">
                    <a:pos x="connsiteX22" y="connsiteY22"/>
                  </a:cxn>
                  <a:cxn ang="0">
                    <a:pos x="connsiteX23" y="connsiteY23"/>
                  </a:cxn>
                  <a:cxn ang="0">
                    <a:pos x="connsiteX24" y="connsiteY24"/>
                  </a:cxn>
                  <a:cxn ang="0">
                    <a:pos x="connsiteX25" y="connsiteY25"/>
                  </a:cxn>
                  <a:cxn ang="0">
                    <a:pos x="connsiteX26" y="connsiteY26"/>
                  </a:cxn>
                  <a:cxn ang="0">
                    <a:pos x="connsiteX27" y="connsiteY27"/>
                  </a:cxn>
                  <a:cxn ang="0">
                    <a:pos x="connsiteX28" y="connsiteY28"/>
                  </a:cxn>
                  <a:cxn ang="0">
                    <a:pos x="connsiteX29" y="connsiteY29"/>
                  </a:cxn>
                  <a:cxn ang="0">
                    <a:pos x="connsiteX30" y="connsiteY30"/>
                  </a:cxn>
                  <a:cxn ang="0">
                    <a:pos x="connsiteX31" y="connsiteY31"/>
                  </a:cxn>
                  <a:cxn ang="0">
                    <a:pos x="connsiteX32" y="connsiteY32"/>
                  </a:cxn>
                  <a:cxn ang="0">
                    <a:pos x="connsiteX33" y="connsiteY33"/>
                  </a:cxn>
                </a:cxnLst>
                <a:rect l="l" t="t" r="r" b="b"/>
                <a:pathLst>
                  <a:path w="771525" h="1666875">
                    <a:moveTo>
                      <a:pt x="0" y="200025"/>
                    </a:moveTo>
                    <a:lnTo>
                      <a:pt x="695325" y="0"/>
                    </a:lnTo>
                    <a:lnTo>
                      <a:pt x="723900" y="57150"/>
                    </a:lnTo>
                    <a:lnTo>
                      <a:pt x="714375" y="104775"/>
                    </a:lnTo>
                    <a:lnTo>
                      <a:pt x="704850" y="142875"/>
                    </a:lnTo>
                    <a:lnTo>
                      <a:pt x="704850" y="219075"/>
                    </a:lnTo>
                    <a:lnTo>
                      <a:pt x="771525" y="257175"/>
                    </a:lnTo>
                    <a:lnTo>
                      <a:pt x="771525" y="314325"/>
                    </a:lnTo>
                    <a:lnTo>
                      <a:pt x="714375" y="400050"/>
                    </a:lnTo>
                    <a:lnTo>
                      <a:pt x="581025" y="438150"/>
                    </a:lnTo>
                    <a:lnTo>
                      <a:pt x="571500" y="561975"/>
                    </a:lnTo>
                    <a:lnTo>
                      <a:pt x="609600" y="676275"/>
                    </a:lnTo>
                    <a:lnTo>
                      <a:pt x="619125" y="762000"/>
                    </a:lnTo>
                    <a:lnTo>
                      <a:pt x="581025" y="838200"/>
                    </a:lnTo>
                    <a:lnTo>
                      <a:pt x="523875" y="952500"/>
                    </a:lnTo>
                    <a:lnTo>
                      <a:pt x="523875" y="1057275"/>
                    </a:lnTo>
                    <a:lnTo>
                      <a:pt x="542925" y="1162050"/>
                    </a:lnTo>
                    <a:lnTo>
                      <a:pt x="552450" y="1266825"/>
                    </a:lnTo>
                    <a:lnTo>
                      <a:pt x="581025" y="1400175"/>
                    </a:lnTo>
                    <a:lnTo>
                      <a:pt x="581025" y="1504950"/>
                    </a:lnTo>
                    <a:lnTo>
                      <a:pt x="552450" y="1657350"/>
                    </a:lnTo>
                    <a:lnTo>
                      <a:pt x="361950" y="1666875"/>
                    </a:lnTo>
                    <a:lnTo>
                      <a:pt x="333375" y="1438275"/>
                    </a:lnTo>
                    <a:lnTo>
                      <a:pt x="295275" y="1333500"/>
                    </a:lnTo>
                    <a:lnTo>
                      <a:pt x="304800" y="1247775"/>
                    </a:lnTo>
                    <a:lnTo>
                      <a:pt x="247650" y="1123950"/>
                    </a:lnTo>
                    <a:lnTo>
                      <a:pt x="133350" y="962025"/>
                    </a:lnTo>
                    <a:lnTo>
                      <a:pt x="76200" y="800100"/>
                    </a:lnTo>
                    <a:lnTo>
                      <a:pt x="95250" y="704850"/>
                    </a:lnTo>
                    <a:lnTo>
                      <a:pt x="104775" y="581025"/>
                    </a:lnTo>
                    <a:lnTo>
                      <a:pt x="95250" y="495300"/>
                    </a:lnTo>
                    <a:lnTo>
                      <a:pt x="28575" y="419100"/>
                    </a:lnTo>
                    <a:lnTo>
                      <a:pt x="28575" y="342900"/>
                    </a:lnTo>
                    <a:lnTo>
                      <a:pt x="0" y="200025"/>
                    </a:lnTo>
                    <a:close/>
                  </a:path>
                </a:pathLst>
              </a:custGeom>
              <a:solidFill>
                <a:srgbClr val="D2D2D2"/>
              </a:solidFill>
              <a:ln w="28575" cap="flat" cmpd="sng" algn="ctr">
                <a:noFill/>
                <a:prstDash val="solid"/>
                <a:miter lim="800000"/>
              </a:ln>
              <a:effectLst/>
              <a:extLst>
                <a:ext uri="{91240B29-F687-4F45-9708-019B960494DF}">
                  <a14:hiddenLine xmlns:a14="http://schemas.microsoft.com/office/drawing/2010/main" w="28575" cap="flat" cmpd="sng" algn="ctr">
                    <a:solidFill>
                      <a:srgbClr val="9EE0F8"/>
                    </a:solidFill>
                    <a:prstDash val="solid"/>
                    <a:miter lim="800000"/>
                  </a14:hiddenLine>
                </a:ext>
                <a:ext uri="{AF507438-7753-43E0-B8FC-AC1667EBCBE1}">
                  <a14:hiddenEffects xmlns:a14="http://schemas.microsoft.com/office/drawing/2010/main">
                    <a:effectLst>
                      <a:outerShdw blurRad="50800" dist="39513" dir="13500008" sx="108000" sy="108000" rotWithShape="0">
                        <a:srgbClr val="000000">
                          <a:alpha val="40000"/>
                        </a:srgbClr>
                      </a:outerShdw>
                    </a:effectLst>
                  </a14:hiddenEffects>
                </a:ext>
              </a:extLst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en-US" sz="800">
                  <a:latin typeface="Arial" panose="020B0604020202020204" pitchFamily="34" charset="0"/>
                  <a:cs typeface="Arial" panose="020B0604020202020204" pitchFamily="34" charset="0"/>
                </a:endParaRPr>
              </a:p>
            </xdr:txBody>
          </xdr:sp>
          <xdr:sp macro="" textlink="">
            <xdr:nvSpPr>
              <xdr:cNvPr id="106" name="TextBox 105"/>
              <xdr:cNvSpPr txBox="1"/>
            </xdr:nvSpPr>
            <xdr:spPr>
              <a:xfrm>
                <a:off x="27584631" y="3685025"/>
                <a:ext cx="997984" cy="998222"/>
              </a:xfrm>
              <a:prstGeom prst="rect">
                <a:avLst/>
              </a:prstGeom>
              <a:grpFill/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ctr"/>
              <a:lstStyle/>
              <a:p>
                <a:pPr algn="ctr"/>
                <a:r>
                  <a:rPr lang="en-US" sz="800" b="1">
                    <a:latin typeface="Arial" panose="020B0604020202020204" pitchFamily="34" charset="0"/>
                    <a:cs typeface="Arial" panose="020B0604020202020204" pitchFamily="34" charset="0"/>
                  </a:rPr>
                  <a:t>VT</a:t>
                </a:r>
              </a:p>
            </xdr:txBody>
          </xdr:sp>
        </xdr:grpSp>
        <xdr:grpSp>
          <xdr:nvGrpSpPr>
            <xdr:cNvPr id="109" name="Group 108"/>
            <xdr:cNvGrpSpPr/>
          </xdr:nvGrpSpPr>
          <xdr:grpSpPr>
            <a:xfrm>
              <a:off x="28892728" y="5810250"/>
              <a:ext cx="997984" cy="1457008"/>
              <a:chOff x="28892728" y="5810250"/>
              <a:chExt cx="997984" cy="1457008"/>
            </a:xfrm>
            <a:grpFill/>
          </xdr:grpSpPr>
          <xdr:sp macro="" textlink="">
            <xdr:nvSpPr>
              <xdr:cNvPr id="102" name="Freeform 101"/>
              <xdr:cNvSpPr/>
            </xdr:nvSpPr>
            <xdr:spPr>
              <a:xfrm>
                <a:off x="28965525" y="5810250"/>
                <a:ext cx="247650" cy="533400"/>
              </a:xfrm>
              <a:custGeom>
                <a:avLst/>
                <a:gdLst>
                  <a:gd name="connsiteX0" fmla="*/ 0 w 247650"/>
                  <a:gd name="connsiteY0" fmla="*/ 57150 h 533400"/>
                  <a:gd name="connsiteX1" fmla="*/ 200025 w 247650"/>
                  <a:gd name="connsiteY1" fmla="*/ 0 h 533400"/>
                  <a:gd name="connsiteX2" fmla="*/ 200025 w 247650"/>
                  <a:gd name="connsiteY2" fmla="*/ 171450 h 533400"/>
                  <a:gd name="connsiteX3" fmla="*/ 219075 w 247650"/>
                  <a:gd name="connsiteY3" fmla="*/ 209550 h 533400"/>
                  <a:gd name="connsiteX4" fmla="*/ 219075 w 247650"/>
                  <a:gd name="connsiteY4" fmla="*/ 257175 h 533400"/>
                  <a:gd name="connsiteX5" fmla="*/ 219075 w 247650"/>
                  <a:gd name="connsiteY5" fmla="*/ 323850 h 533400"/>
                  <a:gd name="connsiteX6" fmla="*/ 247650 w 247650"/>
                  <a:gd name="connsiteY6" fmla="*/ 400050 h 533400"/>
                  <a:gd name="connsiteX7" fmla="*/ 114300 w 247650"/>
                  <a:gd name="connsiteY7" fmla="*/ 533400 h 533400"/>
                  <a:gd name="connsiteX8" fmla="*/ 66675 w 247650"/>
                  <a:gd name="connsiteY8" fmla="*/ 466725 h 533400"/>
                  <a:gd name="connsiteX9" fmla="*/ 104775 w 247650"/>
                  <a:gd name="connsiteY9" fmla="*/ 371475 h 533400"/>
                  <a:gd name="connsiteX10" fmla="*/ 66675 w 247650"/>
                  <a:gd name="connsiteY10" fmla="*/ 247650 h 533400"/>
                  <a:gd name="connsiteX11" fmla="*/ 0 w 247650"/>
                  <a:gd name="connsiteY11" fmla="*/ 57150 h 533400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  <a:cxn ang="0">
                    <a:pos x="connsiteX2" y="connsiteY2"/>
                  </a:cxn>
                  <a:cxn ang="0">
                    <a:pos x="connsiteX3" y="connsiteY3"/>
                  </a:cxn>
                  <a:cxn ang="0">
                    <a:pos x="connsiteX4" y="connsiteY4"/>
                  </a:cxn>
                  <a:cxn ang="0">
                    <a:pos x="connsiteX5" y="connsiteY5"/>
                  </a:cxn>
                  <a:cxn ang="0">
                    <a:pos x="connsiteX6" y="connsiteY6"/>
                  </a:cxn>
                  <a:cxn ang="0">
                    <a:pos x="connsiteX7" y="connsiteY7"/>
                  </a:cxn>
                  <a:cxn ang="0">
                    <a:pos x="connsiteX8" y="connsiteY8"/>
                  </a:cxn>
                  <a:cxn ang="0">
                    <a:pos x="connsiteX9" y="connsiteY9"/>
                  </a:cxn>
                  <a:cxn ang="0">
                    <a:pos x="connsiteX10" y="connsiteY10"/>
                  </a:cxn>
                  <a:cxn ang="0">
                    <a:pos x="connsiteX11" y="connsiteY11"/>
                  </a:cxn>
                </a:cxnLst>
                <a:rect l="l" t="t" r="r" b="b"/>
                <a:pathLst>
                  <a:path w="247650" h="533400">
                    <a:moveTo>
                      <a:pt x="0" y="57150"/>
                    </a:moveTo>
                    <a:lnTo>
                      <a:pt x="200025" y="0"/>
                    </a:lnTo>
                    <a:lnTo>
                      <a:pt x="200025" y="171450"/>
                    </a:lnTo>
                    <a:lnTo>
                      <a:pt x="219075" y="209550"/>
                    </a:lnTo>
                    <a:lnTo>
                      <a:pt x="219075" y="257175"/>
                    </a:lnTo>
                    <a:lnTo>
                      <a:pt x="219075" y="323850"/>
                    </a:lnTo>
                    <a:lnTo>
                      <a:pt x="247650" y="400050"/>
                    </a:lnTo>
                    <a:lnTo>
                      <a:pt x="114300" y="533400"/>
                    </a:lnTo>
                    <a:lnTo>
                      <a:pt x="66675" y="466725"/>
                    </a:lnTo>
                    <a:lnTo>
                      <a:pt x="104775" y="371475"/>
                    </a:lnTo>
                    <a:lnTo>
                      <a:pt x="66675" y="247650"/>
                    </a:lnTo>
                    <a:lnTo>
                      <a:pt x="0" y="57150"/>
                    </a:lnTo>
                    <a:close/>
                  </a:path>
                </a:pathLst>
              </a:custGeom>
              <a:solidFill>
                <a:srgbClr val="D2D2D2"/>
              </a:solidFill>
              <a:ln w="28575" cap="flat" cmpd="sng" algn="ctr">
                <a:noFill/>
                <a:prstDash val="solid"/>
                <a:miter lim="800000"/>
              </a:ln>
              <a:effectLst/>
              <a:extLst>
                <a:ext uri="{91240B29-F687-4F45-9708-019B960494DF}">
                  <a14:hiddenLine xmlns:a14="http://schemas.microsoft.com/office/drawing/2010/main" w="28575" cap="flat" cmpd="sng" algn="ctr">
                    <a:solidFill>
                      <a:srgbClr val="021828"/>
                    </a:solidFill>
                    <a:prstDash val="solid"/>
                    <a:miter lim="800000"/>
                  </a14:hiddenLine>
                </a:ext>
              </a:extLst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en-US" sz="800">
                  <a:latin typeface="Arial" panose="020B0604020202020204" pitchFamily="34" charset="0"/>
                  <a:cs typeface="Arial" panose="020B0604020202020204" pitchFamily="34" charset="0"/>
                </a:endParaRPr>
              </a:p>
            </xdr:txBody>
          </xdr:sp>
          <xdr:cxnSp macro="">
            <xdr:nvCxnSpPr>
              <xdr:cNvPr id="104" name="Straight Connector 103"/>
              <xdr:cNvCxnSpPr/>
            </xdr:nvCxnSpPr>
            <xdr:spPr>
              <a:xfrm>
                <a:off x="29156025" y="6210300"/>
                <a:ext cx="95250" cy="285750"/>
              </a:xfrm>
              <a:prstGeom prst="line">
                <a:avLst/>
              </a:prstGeom>
              <a:grpFill/>
              <a:ln w="12700">
                <a:solidFill>
                  <a:sysClr val="windowText" lastClr="000000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sp macro="" textlink="">
            <xdr:nvSpPr>
              <xdr:cNvPr id="108" name="TextBox 107"/>
              <xdr:cNvSpPr txBox="1"/>
            </xdr:nvSpPr>
            <xdr:spPr>
              <a:xfrm>
                <a:off x="28892728" y="6269034"/>
                <a:ext cx="997984" cy="998224"/>
              </a:xfrm>
              <a:prstGeom prst="rect">
                <a:avLst/>
              </a:prstGeom>
              <a:grpFill/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ctr"/>
              <a:lstStyle/>
              <a:p>
                <a:pPr algn="ctr"/>
                <a:r>
                  <a:rPr lang="en-US" sz="800" b="1">
                    <a:latin typeface="Arial" panose="020B0604020202020204" pitchFamily="34" charset="0"/>
                    <a:cs typeface="Arial" panose="020B0604020202020204" pitchFamily="34" charset="0"/>
                  </a:rPr>
                  <a:t>RI</a:t>
                </a:r>
              </a:p>
            </xdr:txBody>
          </xdr:sp>
        </xdr:grpSp>
        <xdr:grpSp>
          <xdr:nvGrpSpPr>
            <xdr:cNvPr id="113" name="Group 112"/>
            <xdr:cNvGrpSpPr/>
          </xdr:nvGrpSpPr>
          <xdr:grpSpPr>
            <a:xfrm>
              <a:off x="28029132" y="5819993"/>
              <a:ext cx="997985" cy="998221"/>
              <a:chOff x="28029132" y="5819993"/>
              <a:chExt cx="997985" cy="998221"/>
            </a:xfrm>
            <a:grpFill/>
          </xdr:grpSpPr>
          <xdr:sp macro="" textlink="">
            <xdr:nvSpPr>
              <xdr:cNvPr id="111" name="Freeform 110"/>
              <xdr:cNvSpPr/>
            </xdr:nvSpPr>
            <xdr:spPr>
              <a:xfrm>
                <a:off x="28165425" y="5895975"/>
                <a:ext cx="800100" cy="809625"/>
              </a:xfrm>
              <a:custGeom>
                <a:avLst/>
                <a:gdLst>
                  <a:gd name="connsiteX0" fmla="*/ 0 w 800100"/>
                  <a:gd name="connsiteY0" fmla="*/ 171450 h 809625"/>
                  <a:gd name="connsiteX1" fmla="*/ 704850 w 800100"/>
                  <a:gd name="connsiteY1" fmla="*/ 0 h 809625"/>
                  <a:gd name="connsiteX2" fmla="*/ 781050 w 800100"/>
                  <a:gd name="connsiteY2" fmla="*/ 295275 h 809625"/>
                  <a:gd name="connsiteX3" fmla="*/ 800100 w 800100"/>
                  <a:gd name="connsiteY3" fmla="*/ 342900 h 809625"/>
                  <a:gd name="connsiteX4" fmla="*/ 733425 w 800100"/>
                  <a:gd name="connsiteY4" fmla="*/ 371475 h 809625"/>
                  <a:gd name="connsiteX5" fmla="*/ 733425 w 800100"/>
                  <a:gd name="connsiteY5" fmla="*/ 371475 h 809625"/>
                  <a:gd name="connsiteX6" fmla="*/ 800100 w 800100"/>
                  <a:gd name="connsiteY6" fmla="*/ 447675 h 809625"/>
                  <a:gd name="connsiteX7" fmla="*/ 704850 w 800100"/>
                  <a:gd name="connsiteY7" fmla="*/ 409575 h 809625"/>
                  <a:gd name="connsiteX8" fmla="*/ 704850 w 800100"/>
                  <a:gd name="connsiteY8" fmla="*/ 438150 h 809625"/>
                  <a:gd name="connsiteX9" fmla="*/ 704850 w 800100"/>
                  <a:gd name="connsiteY9" fmla="*/ 504825 h 809625"/>
                  <a:gd name="connsiteX10" fmla="*/ 628650 w 800100"/>
                  <a:gd name="connsiteY10" fmla="*/ 514350 h 809625"/>
                  <a:gd name="connsiteX11" fmla="*/ 628650 w 800100"/>
                  <a:gd name="connsiteY11" fmla="*/ 457200 h 809625"/>
                  <a:gd name="connsiteX12" fmla="*/ 571500 w 800100"/>
                  <a:gd name="connsiteY12" fmla="*/ 476250 h 809625"/>
                  <a:gd name="connsiteX13" fmla="*/ 581025 w 800100"/>
                  <a:gd name="connsiteY13" fmla="*/ 514350 h 809625"/>
                  <a:gd name="connsiteX14" fmla="*/ 561975 w 800100"/>
                  <a:gd name="connsiteY14" fmla="*/ 571500 h 809625"/>
                  <a:gd name="connsiteX15" fmla="*/ 428625 w 800100"/>
                  <a:gd name="connsiteY15" fmla="*/ 600075 h 809625"/>
                  <a:gd name="connsiteX16" fmla="*/ 371475 w 800100"/>
                  <a:gd name="connsiteY16" fmla="*/ 600075 h 809625"/>
                  <a:gd name="connsiteX17" fmla="*/ 323850 w 800100"/>
                  <a:gd name="connsiteY17" fmla="*/ 561975 h 809625"/>
                  <a:gd name="connsiteX18" fmla="*/ 266700 w 800100"/>
                  <a:gd name="connsiteY18" fmla="*/ 638175 h 809625"/>
                  <a:gd name="connsiteX19" fmla="*/ 190500 w 800100"/>
                  <a:gd name="connsiteY19" fmla="*/ 723900 h 809625"/>
                  <a:gd name="connsiteX20" fmla="*/ 76200 w 800100"/>
                  <a:gd name="connsiteY20" fmla="*/ 809625 h 809625"/>
                  <a:gd name="connsiteX21" fmla="*/ 114300 w 800100"/>
                  <a:gd name="connsiteY21" fmla="*/ 704850 h 809625"/>
                  <a:gd name="connsiteX22" fmla="*/ 57150 w 800100"/>
                  <a:gd name="connsiteY22" fmla="*/ 619125 h 809625"/>
                  <a:gd name="connsiteX23" fmla="*/ 19050 w 800100"/>
                  <a:gd name="connsiteY23" fmla="*/ 523875 h 809625"/>
                  <a:gd name="connsiteX24" fmla="*/ 66675 w 800100"/>
                  <a:gd name="connsiteY24" fmla="*/ 447675 h 809625"/>
                  <a:gd name="connsiteX25" fmla="*/ 19050 w 800100"/>
                  <a:gd name="connsiteY25" fmla="*/ 381000 h 809625"/>
                  <a:gd name="connsiteX26" fmla="*/ 9525 w 800100"/>
                  <a:gd name="connsiteY26" fmla="*/ 266700 h 809625"/>
                  <a:gd name="connsiteX27" fmla="*/ 0 w 800100"/>
                  <a:gd name="connsiteY27" fmla="*/ 171450 h 809625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  <a:cxn ang="0">
                    <a:pos x="connsiteX2" y="connsiteY2"/>
                  </a:cxn>
                  <a:cxn ang="0">
                    <a:pos x="connsiteX3" y="connsiteY3"/>
                  </a:cxn>
                  <a:cxn ang="0">
                    <a:pos x="connsiteX4" y="connsiteY4"/>
                  </a:cxn>
                  <a:cxn ang="0">
                    <a:pos x="connsiteX5" y="connsiteY5"/>
                  </a:cxn>
                  <a:cxn ang="0">
                    <a:pos x="connsiteX6" y="connsiteY6"/>
                  </a:cxn>
                  <a:cxn ang="0">
                    <a:pos x="connsiteX7" y="connsiteY7"/>
                  </a:cxn>
                  <a:cxn ang="0">
                    <a:pos x="connsiteX8" y="connsiteY8"/>
                  </a:cxn>
                  <a:cxn ang="0">
                    <a:pos x="connsiteX9" y="connsiteY9"/>
                  </a:cxn>
                  <a:cxn ang="0">
                    <a:pos x="connsiteX10" y="connsiteY10"/>
                  </a:cxn>
                  <a:cxn ang="0">
                    <a:pos x="connsiteX11" y="connsiteY11"/>
                  </a:cxn>
                  <a:cxn ang="0">
                    <a:pos x="connsiteX12" y="connsiteY12"/>
                  </a:cxn>
                  <a:cxn ang="0">
                    <a:pos x="connsiteX13" y="connsiteY13"/>
                  </a:cxn>
                  <a:cxn ang="0">
                    <a:pos x="connsiteX14" y="connsiteY14"/>
                  </a:cxn>
                  <a:cxn ang="0">
                    <a:pos x="connsiteX15" y="connsiteY15"/>
                  </a:cxn>
                  <a:cxn ang="0">
                    <a:pos x="connsiteX16" y="connsiteY16"/>
                  </a:cxn>
                  <a:cxn ang="0">
                    <a:pos x="connsiteX17" y="connsiteY17"/>
                  </a:cxn>
                  <a:cxn ang="0">
                    <a:pos x="connsiteX18" y="connsiteY18"/>
                  </a:cxn>
                  <a:cxn ang="0">
                    <a:pos x="connsiteX19" y="connsiteY19"/>
                  </a:cxn>
                  <a:cxn ang="0">
                    <a:pos x="connsiteX20" y="connsiteY20"/>
                  </a:cxn>
                  <a:cxn ang="0">
                    <a:pos x="connsiteX21" y="connsiteY21"/>
                  </a:cxn>
                  <a:cxn ang="0">
                    <a:pos x="connsiteX22" y="connsiteY22"/>
                  </a:cxn>
                  <a:cxn ang="0">
                    <a:pos x="connsiteX23" y="connsiteY23"/>
                  </a:cxn>
                  <a:cxn ang="0">
                    <a:pos x="connsiteX24" y="connsiteY24"/>
                  </a:cxn>
                  <a:cxn ang="0">
                    <a:pos x="connsiteX25" y="connsiteY25"/>
                  </a:cxn>
                  <a:cxn ang="0">
                    <a:pos x="connsiteX26" y="connsiteY26"/>
                  </a:cxn>
                  <a:cxn ang="0">
                    <a:pos x="connsiteX27" y="connsiteY27"/>
                  </a:cxn>
                </a:cxnLst>
                <a:rect l="l" t="t" r="r" b="b"/>
                <a:pathLst>
                  <a:path w="800100" h="809625">
                    <a:moveTo>
                      <a:pt x="0" y="171450"/>
                    </a:moveTo>
                    <a:lnTo>
                      <a:pt x="704850" y="0"/>
                    </a:lnTo>
                    <a:lnTo>
                      <a:pt x="781050" y="295275"/>
                    </a:lnTo>
                    <a:lnTo>
                      <a:pt x="800100" y="342900"/>
                    </a:lnTo>
                    <a:lnTo>
                      <a:pt x="733425" y="371475"/>
                    </a:lnTo>
                    <a:lnTo>
                      <a:pt x="733425" y="371475"/>
                    </a:lnTo>
                    <a:lnTo>
                      <a:pt x="800100" y="447675"/>
                    </a:lnTo>
                    <a:lnTo>
                      <a:pt x="704850" y="409575"/>
                    </a:lnTo>
                    <a:lnTo>
                      <a:pt x="704850" y="438150"/>
                    </a:lnTo>
                    <a:lnTo>
                      <a:pt x="704850" y="504825"/>
                    </a:lnTo>
                    <a:lnTo>
                      <a:pt x="628650" y="514350"/>
                    </a:lnTo>
                    <a:lnTo>
                      <a:pt x="628650" y="457200"/>
                    </a:lnTo>
                    <a:lnTo>
                      <a:pt x="571500" y="476250"/>
                    </a:lnTo>
                    <a:lnTo>
                      <a:pt x="581025" y="514350"/>
                    </a:lnTo>
                    <a:lnTo>
                      <a:pt x="561975" y="571500"/>
                    </a:lnTo>
                    <a:lnTo>
                      <a:pt x="428625" y="600075"/>
                    </a:lnTo>
                    <a:lnTo>
                      <a:pt x="371475" y="600075"/>
                    </a:lnTo>
                    <a:lnTo>
                      <a:pt x="323850" y="561975"/>
                    </a:lnTo>
                    <a:lnTo>
                      <a:pt x="266700" y="638175"/>
                    </a:lnTo>
                    <a:lnTo>
                      <a:pt x="190500" y="723900"/>
                    </a:lnTo>
                    <a:lnTo>
                      <a:pt x="76200" y="809625"/>
                    </a:lnTo>
                    <a:lnTo>
                      <a:pt x="114300" y="704850"/>
                    </a:lnTo>
                    <a:lnTo>
                      <a:pt x="57150" y="619125"/>
                    </a:lnTo>
                    <a:lnTo>
                      <a:pt x="19050" y="523875"/>
                    </a:lnTo>
                    <a:lnTo>
                      <a:pt x="66675" y="447675"/>
                    </a:lnTo>
                    <a:lnTo>
                      <a:pt x="19050" y="381000"/>
                    </a:lnTo>
                    <a:lnTo>
                      <a:pt x="9525" y="266700"/>
                    </a:lnTo>
                    <a:lnTo>
                      <a:pt x="0" y="171450"/>
                    </a:lnTo>
                    <a:close/>
                  </a:path>
                </a:pathLst>
              </a:custGeom>
              <a:solidFill>
                <a:srgbClr val="D2D2D2"/>
              </a:solidFill>
              <a:ln w="28575" cap="flat" cmpd="sng" algn="ctr">
                <a:noFill/>
                <a:prstDash val="solid"/>
                <a:miter lim="800000"/>
              </a:ln>
              <a:effectLst/>
              <a:extLst>
                <a:ext uri="{91240B29-F687-4F45-9708-019B960494DF}">
                  <a14:hiddenLine xmlns:a14="http://schemas.microsoft.com/office/drawing/2010/main" w="28575" cap="flat" cmpd="sng" algn="ctr">
                    <a:solidFill>
                      <a:srgbClr val="9EE0F8"/>
                    </a:solidFill>
                    <a:prstDash val="solid"/>
                    <a:miter lim="800000"/>
                  </a14:hiddenLine>
                </a:ext>
                <a:ext uri="{AF507438-7753-43E0-B8FC-AC1667EBCBE1}">
                  <a14:hiddenEffects xmlns:a14="http://schemas.microsoft.com/office/drawing/2010/main">
                    <a:effectLst>
                      <a:outerShdw blurRad="50800" dist="39513" dir="13500008" sx="108000" sy="108000" rotWithShape="0">
                        <a:srgbClr val="000000">
                          <a:alpha val="40000"/>
                        </a:srgbClr>
                      </a:outerShdw>
                    </a:effectLst>
                  </a14:hiddenEffects>
                </a:ext>
              </a:extLst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en-US" sz="800">
                  <a:latin typeface="Arial" panose="020B0604020202020204" pitchFamily="34" charset="0"/>
                  <a:cs typeface="Arial" panose="020B0604020202020204" pitchFamily="34" charset="0"/>
                </a:endParaRPr>
              </a:p>
            </xdr:txBody>
          </xdr:sp>
          <xdr:sp macro="" textlink="">
            <xdr:nvSpPr>
              <xdr:cNvPr id="112" name="TextBox 111"/>
              <xdr:cNvSpPr txBox="1"/>
            </xdr:nvSpPr>
            <xdr:spPr>
              <a:xfrm>
                <a:off x="28029132" y="5819993"/>
                <a:ext cx="997985" cy="998221"/>
              </a:xfrm>
              <a:prstGeom prst="rect">
                <a:avLst/>
              </a:prstGeom>
              <a:grpFill/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ctr"/>
              <a:lstStyle/>
              <a:p>
                <a:pPr algn="ctr"/>
                <a:r>
                  <a:rPr lang="en-US" sz="800" b="1">
                    <a:latin typeface="Arial" panose="020B0604020202020204" pitchFamily="34" charset="0"/>
                    <a:cs typeface="Arial" panose="020B0604020202020204" pitchFamily="34" charset="0"/>
                  </a:rPr>
                  <a:t>CT</a:t>
                </a:r>
              </a:p>
            </xdr:txBody>
          </xdr:sp>
        </xdr:grpSp>
        <xdr:grpSp>
          <xdr:nvGrpSpPr>
            <xdr:cNvPr id="116" name="Group 115"/>
            <xdr:cNvGrpSpPr/>
          </xdr:nvGrpSpPr>
          <xdr:grpSpPr>
            <a:xfrm>
              <a:off x="24755475" y="3981450"/>
              <a:ext cx="4038600" cy="3124200"/>
              <a:chOff x="24755475" y="3981450"/>
              <a:chExt cx="4038600" cy="3124200"/>
            </a:xfrm>
            <a:grpFill/>
          </xdr:grpSpPr>
          <xdr:sp macro="" textlink="">
            <xdr:nvSpPr>
              <xdr:cNvPr id="114" name="Freeform 113"/>
              <xdr:cNvSpPr/>
            </xdr:nvSpPr>
            <xdr:spPr>
              <a:xfrm>
                <a:off x="24755475" y="3981450"/>
                <a:ext cx="4038600" cy="3124200"/>
              </a:xfrm>
              <a:custGeom>
                <a:avLst/>
                <a:gdLst>
                  <a:gd name="connsiteX0" fmla="*/ 2828925 w 4038600"/>
                  <a:gd name="connsiteY0" fmla="*/ 0 h 3124200"/>
                  <a:gd name="connsiteX1" fmla="*/ 2143125 w 4038600"/>
                  <a:gd name="connsiteY1" fmla="*/ 161925 h 3124200"/>
                  <a:gd name="connsiteX2" fmla="*/ 2000250 w 4038600"/>
                  <a:gd name="connsiteY2" fmla="*/ 266700 h 3124200"/>
                  <a:gd name="connsiteX3" fmla="*/ 1895475 w 4038600"/>
                  <a:gd name="connsiteY3" fmla="*/ 342900 h 3124200"/>
                  <a:gd name="connsiteX4" fmla="*/ 1838325 w 4038600"/>
                  <a:gd name="connsiteY4" fmla="*/ 447675 h 3124200"/>
                  <a:gd name="connsiteX5" fmla="*/ 1733550 w 4038600"/>
                  <a:gd name="connsiteY5" fmla="*/ 581025 h 3124200"/>
                  <a:gd name="connsiteX6" fmla="*/ 1800225 w 4038600"/>
                  <a:gd name="connsiteY6" fmla="*/ 657225 h 3124200"/>
                  <a:gd name="connsiteX7" fmla="*/ 1485900 w 4038600"/>
                  <a:gd name="connsiteY7" fmla="*/ 933450 h 3124200"/>
                  <a:gd name="connsiteX8" fmla="*/ 1628775 w 4038600"/>
                  <a:gd name="connsiteY8" fmla="*/ 923925 h 3124200"/>
                  <a:gd name="connsiteX9" fmla="*/ 1676400 w 4038600"/>
                  <a:gd name="connsiteY9" fmla="*/ 942975 h 3124200"/>
                  <a:gd name="connsiteX10" fmla="*/ 1704975 w 4038600"/>
                  <a:gd name="connsiteY10" fmla="*/ 981075 h 3124200"/>
                  <a:gd name="connsiteX11" fmla="*/ 1638300 w 4038600"/>
                  <a:gd name="connsiteY11" fmla="*/ 1066800 h 3124200"/>
                  <a:gd name="connsiteX12" fmla="*/ 1600200 w 4038600"/>
                  <a:gd name="connsiteY12" fmla="*/ 1104900 h 3124200"/>
                  <a:gd name="connsiteX13" fmla="*/ 1638300 w 4038600"/>
                  <a:gd name="connsiteY13" fmla="*/ 1200150 h 3124200"/>
                  <a:gd name="connsiteX14" fmla="*/ 1685925 w 4038600"/>
                  <a:gd name="connsiteY14" fmla="*/ 1238250 h 3124200"/>
                  <a:gd name="connsiteX15" fmla="*/ 1638300 w 4038600"/>
                  <a:gd name="connsiteY15" fmla="*/ 1352550 h 3124200"/>
                  <a:gd name="connsiteX16" fmla="*/ 1609725 w 4038600"/>
                  <a:gd name="connsiteY16" fmla="*/ 1390650 h 3124200"/>
                  <a:gd name="connsiteX17" fmla="*/ 1543050 w 4038600"/>
                  <a:gd name="connsiteY17" fmla="*/ 1381125 h 3124200"/>
                  <a:gd name="connsiteX18" fmla="*/ 1476375 w 4038600"/>
                  <a:gd name="connsiteY18" fmla="*/ 1495425 h 3124200"/>
                  <a:gd name="connsiteX19" fmla="*/ 1419225 w 4038600"/>
                  <a:gd name="connsiteY19" fmla="*/ 1524000 h 3124200"/>
                  <a:gd name="connsiteX20" fmla="*/ 1419225 w 4038600"/>
                  <a:gd name="connsiteY20" fmla="*/ 1581150 h 3124200"/>
                  <a:gd name="connsiteX21" fmla="*/ 1352550 w 4038600"/>
                  <a:gd name="connsiteY21" fmla="*/ 1600200 h 3124200"/>
                  <a:gd name="connsiteX22" fmla="*/ 1343025 w 4038600"/>
                  <a:gd name="connsiteY22" fmla="*/ 1676400 h 3124200"/>
                  <a:gd name="connsiteX23" fmla="*/ 1228725 w 4038600"/>
                  <a:gd name="connsiteY23" fmla="*/ 1609725 h 3124200"/>
                  <a:gd name="connsiteX24" fmla="*/ 1171575 w 4038600"/>
                  <a:gd name="connsiteY24" fmla="*/ 1657350 h 3124200"/>
                  <a:gd name="connsiteX25" fmla="*/ 1076325 w 4038600"/>
                  <a:gd name="connsiteY25" fmla="*/ 1657350 h 3124200"/>
                  <a:gd name="connsiteX26" fmla="*/ 1038225 w 4038600"/>
                  <a:gd name="connsiteY26" fmla="*/ 1724025 h 3124200"/>
                  <a:gd name="connsiteX27" fmla="*/ 800100 w 4038600"/>
                  <a:gd name="connsiteY27" fmla="*/ 1657350 h 3124200"/>
                  <a:gd name="connsiteX28" fmla="*/ 628650 w 4038600"/>
                  <a:gd name="connsiteY28" fmla="*/ 1676400 h 3124200"/>
                  <a:gd name="connsiteX29" fmla="*/ 447675 w 4038600"/>
                  <a:gd name="connsiteY29" fmla="*/ 1733550 h 3124200"/>
                  <a:gd name="connsiteX30" fmla="*/ 266700 w 4038600"/>
                  <a:gd name="connsiteY30" fmla="*/ 1800225 h 3124200"/>
                  <a:gd name="connsiteX31" fmla="*/ 247650 w 4038600"/>
                  <a:gd name="connsiteY31" fmla="*/ 1819275 h 3124200"/>
                  <a:gd name="connsiteX32" fmla="*/ 266700 w 4038600"/>
                  <a:gd name="connsiteY32" fmla="*/ 1895475 h 3124200"/>
                  <a:gd name="connsiteX33" fmla="*/ 266700 w 4038600"/>
                  <a:gd name="connsiteY33" fmla="*/ 1895475 h 3124200"/>
                  <a:gd name="connsiteX34" fmla="*/ 381000 w 4038600"/>
                  <a:gd name="connsiteY34" fmla="*/ 1924050 h 3124200"/>
                  <a:gd name="connsiteX35" fmla="*/ 371475 w 4038600"/>
                  <a:gd name="connsiteY35" fmla="*/ 1981200 h 3124200"/>
                  <a:gd name="connsiteX36" fmla="*/ 371475 w 4038600"/>
                  <a:gd name="connsiteY36" fmla="*/ 1981200 h 3124200"/>
                  <a:gd name="connsiteX37" fmla="*/ 409575 w 4038600"/>
                  <a:gd name="connsiteY37" fmla="*/ 2085975 h 3124200"/>
                  <a:gd name="connsiteX38" fmla="*/ 409575 w 4038600"/>
                  <a:gd name="connsiteY38" fmla="*/ 2171700 h 3124200"/>
                  <a:gd name="connsiteX39" fmla="*/ 323850 w 4038600"/>
                  <a:gd name="connsiteY39" fmla="*/ 2209800 h 3124200"/>
                  <a:gd name="connsiteX40" fmla="*/ 304800 w 4038600"/>
                  <a:gd name="connsiteY40" fmla="*/ 2266950 h 3124200"/>
                  <a:gd name="connsiteX41" fmla="*/ 314325 w 4038600"/>
                  <a:gd name="connsiteY41" fmla="*/ 2324100 h 3124200"/>
                  <a:gd name="connsiteX42" fmla="*/ 123825 w 4038600"/>
                  <a:gd name="connsiteY42" fmla="*/ 2457450 h 3124200"/>
                  <a:gd name="connsiteX43" fmla="*/ 0 w 4038600"/>
                  <a:gd name="connsiteY43" fmla="*/ 2619375 h 3124200"/>
                  <a:gd name="connsiteX44" fmla="*/ 38100 w 4038600"/>
                  <a:gd name="connsiteY44" fmla="*/ 2743200 h 3124200"/>
                  <a:gd name="connsiteX45" fmla="*/ 247650 w 4038600"/>
                  <a:gd name="connsiteY45" fmla="*/ 2705100 h 3124200"/>
                  <a:gd name="connsiteX46" fmla="*/ 1381125 w 4038600"/>
                  <a:gd name="connsiteY46" fmla="*/ 2505075 h 3124200"/>
                  <a:gd name="connsiteX47" fmla="*/ 2324100 w 4038600"/>
                  <a:gd name="connsiteY47" fmla="*/ 2276475 h 3124200"/>
                  <a:gd name="connsiteX48" fmla="*/ 2400300 w 4038600"/>
                  <a:gd name="connsiteY48" fmla="*/ 2371725 h 3124200"/>
                  <a:gd name="connsiteX49" fmla="*/ 2524125 w 4038600"/>
                  <a:gd name="connsiteY49" fmla="*/ 2371725 h 3124200"/>
                  <a:gd name="connsiteX50" fmla="*/ 2628900 w 4038600"/>
                  <a:gd name="connsiteY50" fmla="*/ 2619375 h 3124200"/>
                  <a:gd name="connsiteX51" fmla="*/ 2771775 w 4038600"/>
                  <a:gd name="connsiteY51" fmla="*/ 2609850 h 3124200"/>
                  <a:gd name="connsiteX52" fmla="*/ 3276600 w 4038600"/>
                  <a:gd name="connsiteY52" fmla="*/ 2771775 h 3124200"/>
                  <a:gd name="connsiteX53" fmla="*/ 3362325 w 4038600"/>
                  <a:gd name="connsiteY53" fmla="*/ 2876550 h 3124200"/>
                  <a:gd name="connsiteX54" fmla="*/ 3400425 w 4038600"/>
                  <a:gd name="connsiteY54" fmla="*/ 3028950 h 3124200"/>
                  <a:gd name="connsiteX55" fmla="*/ 3267075 w 4038600"/>
                  <a:gd name="connsiteY55" fmla="*/ 3124200 h 3124200"/>
                  <a:gd name="connsiteX56" fmla="*/ 3381375 w 4038600"/>
                  <a:gd name="connsiteY56" fmla="*/ 3095625 h 3124200"/>
                  <a:gd name="connsiteX57" fmla="*/ 3429000 w 4038600"/>
                  <a:gd name="connsiteY57" fmla="*/ 3124200 h 3124200"/>
                  <a:gd name="connsiteX58" fmla="*/ 3476625 w 4038600"/>
                  <a:gd name="connsiteY58" fmla="*/ 3038475 h 3124200"/>
                  <a:gd name="connsiteX59" fmla="*/ 3514725 w 4038600"/>
                  <a:gd name="connsiteY59" fmla="*/ 3048000 h 3124200"/>
                  <a:gd name="connsiteX60" fmla="*/ 3810000 w 4038600"/>
                  <a:gd name="connsiteY60" fmla="*/ 2867025 h 3124200"/>
                  <a:gd name="connsiteX61" fmla="*/ 3905250 w 4038600"/>
                  <a:gd name="connsiteY61" fmla="*/ 2790825 h 3124200"/>
                  <a:gd name="connsiteX62" fmla="*/ 4019550 w 4038600"/>
                  <a:gd name="connsiteY62" fmla="*/ 2800350 h 3124200"/>
                  <a:gd name="connsiteX63" fmla="*/ 4038600 w 4038600"/>
                  <a:gd name="connsiteY63" fmla="*/ 2762250 h 3124200"/>
                  <a:gd name="connsiteX64" fmla="*/ 3933825 w 4038600"/>
                  <a:gd name="connsiteY64" fmla="*/ 2762250 h 3124200"/>
                  <a:gd name="connsiteX65" fmla="*/ 4010025 w 4038600"/>
                  <a:gd name="connsiteY65" fmla="*/ 2647950 h 3124200"/>
                  <a:gd name="connsiteX66" fmla="*/ 3857625 w 4038600"/>
                  <a:gd name="connsiteY66" fmla="*/ 2743200 h 3124200"/>
                  <a:gd name="connsiteX67" fmla="*/ 3657600 w 4038600"/>
                  <a:gd name="connsiteY67" fmla="*/ 2857500 h 3124200"/>
                  <a:gd name="connsiteX68" fmla="*/ 3486150 w 4038600"/>
                  <a:gd name="connsiteY68" fmla="*/ 2914650 h 3124200"/>
                  <a:gd name="connsiteX69" fmla="*/ 3400425 w 4038600"/>
                  <a:gd name="connsiteY69" fmla="*/ 2914650 h 3124200"/>
                  <a:gd name="connsiteX70" fmla="*/ 3305175 w 4038600"/>
                  <a:gd name="connsiteY70" fmla="*/ 2762250 h 3124200"/>
                  <a:gd name="connsiteX71" fmla="*/ 3409950 w 4038600"/>
                  <a:gd name="connsiteY71" fmla="*/ 2667000 h 3124200"/>
                  <a:gd name="connsiteX72" fmla="*/ 3333750 w 4038600"/>
                  <a:gd name="connsiteY72" fmla="*/ 2495550 h 3124200"/>
                  <a:gd name="connsiteX73" fmla="*/ 3333750 w 4038600"/>
                  <a:gd name="connsiteY73" fmla="*/ 2362200 h 3124200"/>
                  <a:gd name="connsiteX74" fmla="*/ 3276600 w 4038600"/>
                  <a:gd name="connsiteY74" fmla="*/ 2133600 h 3124200"/>
                  <a:gd name="connsiteX75" fmla="*/ 3257550 w 4038600"/>
                  <a:gd name="connsiteY75" fmla="*/ 2047875 h 3124200"/>
                  <a:gd name="connsiteX76" fmla="*/ 3248025 w 4038600"/>
                  <a:gd name="connsiteY76" fmla="*/ 1495425 h 3124200"/>
                  <a:gd name="connsiteX77" fmla="*/ 3133725 w 4038600"/>
                  <a:gd name="connsiteY77" fmla="*/ 971550 h 3124200"/>
                  <a:gd name="connsiteX78" fmla="*/ 3114675 w 4038600"/>
                  <a:gd name="connsiteY78" fmla="*/ 952500 h 3124200"/>
                  <a:gd name="connsiteX79" fmla="*/ 3048000 w 4038600"/>
                  <a:gd name="connsiteY79" fmla="*/ 1019175 h 3124200"/>
                  <a:gd name="connsiteX80" fmla="*/ 3019425 w 4038600"/>
                  <a:gd name="connsiteY80" fmla="*/ 952500 h 3124200"/>
                  <a:gd name="connsiteX81" fmla="*/ 3019425 w 4038600"/>
                  <a:gd name="connsiteY81" fmla="*/ 866775 h 3124200"/>
                  <a:gd name="connsiteX82" fmla="*/ 3048000 w 4038600"/>
                  <a:gd name="connsiteY82" fmla="*/ 819150 h 3124200"/>
                  <a:gd name="connsiteX83" fmla="*/ 2943225 w 4038600"/>
                  <a:gd name="connsiteY83" fmla="*/ 609600 h 3124200"/>
                  <a:gd name="connsiteX84" fmla="*/ 2952750 w 4038600"/>
                  <a:gd name="connsiteY84" fmla="*/ 523875 h 3124200"/>
                  <a:gd name="connsiteX85" fmla="*/ 2990850 w 4038600"/>
                  <a:gd name="connsiteY85" fmla="*/ 438150 h 3124200"/>
                  <a:gd name="connsiteX86" fmla="*/ 2971800 w 4038600"/>
                  <a:gd name="connsiteY86" fmla="*/ 371475 h 3124200"/>
                  <a:gd name="connsiteX87" fmla="*/ 2905125 w 4038600"/>
                  <a:gd name="connsiteY87" fmla="*/ 276225 h 3124200"/>
                  <a:gd name="connsiteX88" fmla="*/ 2886075 w 4038600"/>
                  <a:gd name="connsiteY88" fmla="*/ 219075 h 3124200"/>
                  <a:gd name="connsiteX89" fmla="*/ 2905125 w 4038600"/>
                  <a:gd name="connsiteY89" fmla="*/ 104775 h 3124200"/>
                  <a:gd name="connsiteX90" fmla="*/ 2857500 w 4038600"/>
                  <a:gd name="connsiteY90" fmla="*/ 66675 h 3124200"/>
                  <a:gd name="connsiteX91" fmla="*/ 2828925 w 4038600"/>
                  <a:gd name="connsiteY91" fmla="*/ 0 h 3124200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  <a:cxn ang="0">
                    <a:pos x="connsiteX2" y="connsiteY2"/>
                  </a:cxn>
                  <a:cxn ang="0">
                    <a:pos x="connsiteX3" y="connsiteY3"/>
                  </a:cxn>
                  <a:cxn ang="0">
                    <a:pos x="connsiteX4" y="connsiteY4"/>
                  </a:cxn>
                  <a:cxn ang="0">
                    <a:pos x="connsiteX5" y="connsiteY5"/>
                  </a:cxn>
                  <a:cxn ang="0">
                    <a:pos x="connsiteX6" y="connsiteY6"/>
                  </a:cxn>
                  <a:cxn ang="0">
                    <a:pos x="connsiteX7" y="connsiteY7"/>
                  </a:cxn>
                  <a:cxn ang="0">
                    <a:pos x="connsiteX8" y="connsiteY8"/>
                  </a:cxn>
                  <a:cxn ang="0">
                    <a:pos x="connsiteX9" y="connsiteY9"/>
                  </a:cxn>
                  <a:cxn ang="0">
                    <a:pos x="connsiteX10" y="connsiteY10"/>
                  </a:cxn>
                  <a:cxn ang="0">
                    <a:pos x="connsiteX11" y="connsiteY11"/>
                  </a:cxn>
                  <a:cxn ang="0">
                    <a:pos x="connsiteX12" y="connsiteY12"/>
                  </a:cxn>
                  <a:cxn ang="0">
                    <a:pos x="connsiteX13" y="connsiteY13"/>
                  </a:cxn>
                  <a:cxn ang="0">
                    <a:pos x="connsiteX14" y="connsiteY14"/>
                  </a:cxn>
                  <a:cxn ang="0">
                    <a:pos x="connsiteX15" y="connsiteY15"/>
                  </a:cxn>
                  <a:cxn ang="0">
                    <a:pos x="connsiteX16" y="connsiteY16"/>
                  </a:cxn>
                  <a:cxn ang="0">
                    <a:pos x="connsiteX17" y="connsiteY17"/>
                  </a:cxn>
                  <a:cxn ang="0">
                    <a:pos x="connsiteX18" y="connsiteY18"/>
                  </a:cxn>
                  <a:cxn ang="0">
                    <a:pos x="connsiteX19" y="connsiteY19"/>
                  </a:cxn>
                  <a:cxn ang="0">
                    <a:pos x="connsiteX20" y="connsiteY20"/>
                  </a:cxn>
                  <a:cxn ang="0">
                    <a:pos x="connsiteX21" y="connsiteY21"/>
                  </a:cxn>
                  <a:cxn ang="0">
                    <a:pos x="connsiteX22" y="connsiteY22"/>
                  </a:cxn>
                  <a:cxn ang="0">
                    <a:pos x="connsiteX23" y="connsiteY23"/>
                  </a:cxn>
                  <a:cxn ang="0">
                    <a:pos x="connsiteX24" y="connsiteY24"/>
                  </a:cxn>
                  <a:cxn ang="0">
                    <a:pos x="connsiteX25" y="connsiteY25"/>
                  </a:cxn>
                  <a:cxn ang="0">
                    <a:pos x="connsiteX26" y="connsiteY26"/>
                  </a:cxn>
                  <a:cxn ang="0">
                    <a:pos x="connsiteX27" y="connsiteY27"/>
                  </a:cxn>
                  <a:cxn ang="0">
                    <a:pos x="connsiteX28" y="connsiteY28"/>
                  </a:cxn>
                  <a:cxn ang="0">
                    <a:pos x="connsiteX29" y="connsiteY29"/>
                  </a:cxn>
                  <a:cxn ang="0">
                    <a:pos x="connsiteX30" y="connsiteY30"/>
                  </a:cxn>
                  <a:cxn ang="0">
                    <a:pos x="connsiteX31" y="connsiteY31"/>
                  </a:cxn>
                  <a:cxn ang="0">
                    <a:pos x="connsiteX32" y="connsiteY32"/>
                  </a:cxn>
                  <a:cxn ang="0">
                    <a:pos x="connsiteX33" y="connsiteY33"/>
                  </a:cxn>
                  <a:cxn ang="0">
                    <a:pos x="connsiteX34" y="connsiteY34"/>
                  </a:cxn>
                  <a:cxn ang="0">
                    <a:pos x="connsiteX35" y="connsiteY35"/>
                  </a:cxn>
                  <a:cxn ang="0">
                    <a:pos x="connsiteX36" y="connsiteY36"/>
                  </a:cxn>
                  <a:cxn ang="0">
                    <a:pos x="connsiteX37" y="connsiteY37"/>
                  </a:cxn>
                  <a:cxn ang="0">
                    <a:pos x="connsiteX38" y="connsiteY38"/>
                  </a:cxn>
                  <a:cxn ang="0">
                    <a:pos x="connsiteX39" y="connsiteY39"/>
                  </a:cxn>
                  <a:cxn ang="0">
                    <a:pos x="connsiteX40" y="connsiteY40"/>
                  </a:cxn>
                  <a:cxn ang="0">
                    <a:pos x="connsiteX41" y="connsiteY41"/>
                  </a:cxn>
                  <a:cxn ang="0">
                    <a:pos x="connsiteX42" y="connsiteY42"/>
                  </a:cxn>
                  <a:cxn ang="0">
                    <a:pos x="connsiteX43" y="connsiteY43"/>
                  </a:cxn>
                  <a:cxn ang="0">
                    <a:pos x="connsiteX44" y="connsiteY44"/>
                  </a:cxn>
                  <a:cxn ang="0">
                    <a:pos x="connsiteX45" y="connsiteY45"/>
                  </a:cxn>
                  <a:cxn ang="0">
                    <a:pos x="connsiteX46" y="connsiteY46"/>
                  </a:cxn>
                  <a:cxn ang="0">
                    <a:pos x="connsiteX47" y="connsiteY47"/>
                  </a:cxn>
                  <a:cxn ang="0">
                    <a:pos x="connsiteX48" y="connsiteY48"/>
                  </a:cxn>
                  <a:cxn ang="0">
                    <a:pos x="connsiteX49" y="connsiteY49"/>
                  </a:cxn>
                  <a:cxn ang="0">
                    <a:pos x="connsiteX50" y="connsiteY50"/>
                  </a:cxn>
                  <a:cxn ang="0">
                    <a:pos x="connsiteX51" y="connsiteY51"/>
                  </a:cxn>
                  <a:cxn ang="0">
                    <a:pos x="connsiteX52" y="connsiteY52"/>
                  </a:cxn>
                  <a:cxn ang="0">
                    <a:pos x="connsiteX53" y="connsiteY53"/>
                  </a:cxn>
                  <a:cxn ang="0">
                    <a:pos x="connsiteX54" y="connsiteY54"/>
                  </a:cxn>
                  <a:cxn ang="0">
                    <a:pos x="connsiteX55" y="connsiteY55"/>
                  </a:cxn>
                  <a:cxn ang="0">
                    <a:pos x="connsiteX56" y="connsiteY56"/>
                  </a:cxn>
                  <a:cxn ang="0">
                    <a:pos x="connsiteX57" y="connsiteY57"/>
                  </a:cxn>
                  <a:cxn ang="0">
                    <a:pos x="connsiteX58" y="connsiteY58"/>
                  </a:cxn>
                  <a:cxn ang="0">
                    <a:pos x="connsiteX59" y="connsiteY59"/>
                  </a:cxn>
                  <a:cxn ang="0">
                    <a:pos x="connsiteX60" y="connsiteY60"/>
                  </a:cxn>
                  <a:cxn ang="0">
                    <a:pos x="connsiteX61" y="connsiteY61"/>
                  </a:cxn>
                  <a:cxn ang="0">
                    <a:pos x="connsiteX62" y="connsiteY62"/>
                  </a:cxn>
                  <a:cxn ang="0">
                    <a:pos x="connsiteX63" y="connsiteY63"/>
                  </a:cxn>
                  <a:cxn ang="0">
                    <a:pos x="connsiteX64" y="connsiteY64"/>
                  </a:cxn>
                  <a:cxn ang="0">
                    <a:pos x="connsiteX65" y="connsiteY65"/>
                  </a:cxn>
                  <a:cxn ang="0">
                    <a:pos x="connsiteX66" y="connsiteY66"/>
                  </a:cxn>
                  <a:cxn ang="0">
                    <a:pos x="connsiteX67" y="connsiteY67"/>
                  </a:cxn>
                  <a:cxn ang="0">
                    <a:pos x="connsiteX68" y="connsiteY68"/>
                  </a:cxn>
                  <a:cxn ang="0">
                    <a:pos x="connsiteX69" y="connsiteY69"/>
                  </a:cxn>
                  <a:cxn ang="0">
                    <a:pos x="connsiteX70" y="connsiteY70"/>
                  </a:cxn>
                  <a:cxn ang="0">
                    <a:pos x="connsiteX71" y="connsiteY71"/>
                  </a:cxn>
                  <a:cxn ang="0">
                    <a:pos x="connsiteX72" y="connsiteY72"/>
                  </a:cxn>
                  <a:cxn ang="0">
                    <a:pos x="connsiteX73" y="connsiteY73"/>
                  </a:cxn>
                  <a:cxn ang="0">
                    <a:pos x="connsiteX74" y="connsiteY74"/>
                  </a:cxn>
                  <a:cxn ang="0">
                    <a:pos x="connsiteX75" y="connsiteY75"/>
                  </a:cxn>
                  <a:cxn ang="0">
                    <a:pos x="connsiteX76" y="connsiteY76"/>
                  </a:cxn>
                  <a:cxn ang="0">
                    <a:pos x="connsiteX77" y="connsiteY77"/>
                  </a:cxn>
                  <a:cxn ang="0">
                    <a:pos x="connsiteX78" y="connsiteY78"/>
                  </a:cxn>
                  <a:cxn ang="0">
                    <a:pos x="connsiteX79" y="connsiteY79"/>
                  </a:cxn>
                  <a:cxn ang="0">
                    <a:pos x="connsiteX80" y="connsiteY80"/>
                  </a:cxn>
                  <a:cxn ang="0">
                    <a:pos x="connsiteX81" y="connsiteY81"/>
                  </a:cxn>
                  <a:cxn ang="0">
                    <a:pos x="connsiteX82" y="connsiteY82"/>
                  </a:cxn>
                  <a:cxn ang="0">
                    <a:pos x="connsiteX83" y="connsiteY83"/>
                  </a:cxn>
                  <a:cxn ang="0">
                    <a:pos x="connsiteX84" y="connsiteY84"/>
                  </a:cxn>
                  <a:cxn ang="0">
                    <a:pos x="connsiteX85" y="connsiteY85"/>
                  </a:cxn>
                  <a:cxn ang="0">
                    <a:pos x="connsiteX86" y="connsiteY86"/>
                  </a:cxn>
                  <a:cxn ang="0">
                    <a:pos x="connsiteX87" y="connsiteY87"/>
                  </a:cxn>
                  <a:cxn ang="0">
                    <a:pos x="connsiteX88" y="connsiteY88"/>
                  </a:cxn>
                  <a:cxn ang="0">
                    <a:pos x="connsiteX89" y="connsiteY89"/>
                  </a:cxn>
                  <a:cxn ang="0">
                    <a:pos x="connsiteX90" y="connsiteY90"/>
                  </a:cxn>
                  <a:cxn ang="0">
                    <a:pos x="connsiteX91" y="connsiteY91"/>
                  </a:cxn>
                </a:cxnLst>
                <a:rect l="l" t="t" r="r" b="b"/>
                <a:pathLst>
                  <a:path w="4038600" h="3124200">
                    <a:moveTo>
                      <a:pt x="2828925" y="0"/>
                    </a:moveTo>
                    <a:lnTo>
                      <a:pt x="2143125" y="161925"/>
                    </a:lnTo>
                    <a:lnTo>
                      <a:pt x="2000250" y="266700"/>
                    </a:lnTo>
                    <a:lnTo>
                      <a:pt x="1895475" y="342900"/>
                    </a:lnTo>
                    <a:lnTo>
                      <a:pt x="1838325" y="447675"/>
                    </a:lnTo>
                    <a:lnTo>
                      <a:pt x="1733550" y="581025"/>
                    </a:lnTo>
                    <a:lnTo>
                      <a:pt x="1800225" y="657225"/>
                    </a:lnTo>
                    <a:lnTo>
                      <a:pt x="1485900" y="933450"/>
                    </a:lnTo>
                    <a:lnTo>
                      <a:pt x="1628775" y="923925"/>
                    </a:lnTo>
                    <a:lnTo>
                      <a:pt x="1676400" y="942975"/>
                    </a:lnTo>
                    <a:lnTo>
                      <a:pt x="1704975" y="981075"/>
                    </a:lnTo>
                    <a:lnTo>
                      <a:pt x="1638300" y="1066800"/>
                    </a:lnTo>
                    <a:lnTo>
                      <a:pt x="1600200" y="1104900"/>
                    </a:lnTo>
                    <a:lnTo>
                      <a:pt x="1638300" y="1200150"/>
                    </a:lnTo>
                    <a:lnTo>
                      <a:pt x="1685925" y="1238250"/>
                    </a:lnTo>
                    <a:lnTo>
                      <a:pt x="1638300" y="1352550"/>
                    </a:lnTo>
                    <a:lnTo>
                      <a:pt x="1609725" y="1390650"/>
                    </a:lnTo>
                    <a:lnTo>
                      <a:pt x="1543050" y="1381125"/>
                    </a:lnTo>
                    <a:lnTo>
                      <a:pt x="1476375" y="1495425"/>
                    </a:lnTo>
                    <a:lnTo>
                      <a:pt x="1419225" y="1524000"/>
                    </a:lnTo>
                    <a:lnTo>
                      <a:pt x="1419225" y="1581150"/>
                    </a:lnTo>
                    <a:lnTo>
                      <a:pt x="1352550" y="1600200"/>
                    </a:lnTo>
                    <a:lnTo>
                      <a:pt x="1343025" y="1676400"/>
                    </a:lnTo>
                    <a:lnTo>
                      <a:pt x="1228725" y="1609725"/>
                    </a:lnTo>
                    <a:lnTo>
                      <a:pt x="1171575" y="1657350"/>
                    </a:lnTo>
                    <a:lnTo>
                      <a:pt x="1076325" y="1657350"/>
                    </a:lnTo>
                    <a:lnTo>
                      <a:pt x="1038225" y="1724025"/>
                    </a:lnTo>
                    <a:lnTo>
                      <a:pt x="800100" y="1657350"/>
                    </a:lnTo>
                    <a:lnTo>
                      <a:pt x="628650" y="1676400"/>
                    </a:lnTo>
                    <a:lnTo>
                      <a:pt x="447675" y="1733550"/>
                    </a:lnTo>
                    <a:lnTo>
                      <a:pt x="266700" y="1800225"/>
                    </a:lnTo>
                    <a:lnTo>
                      <a:pt x="247650" y="1819275"/>
                    </a:lnTo>
                    <a:lnTo>
                      <a:pt x="266700" y="1895475"/>
                    </a:lnTo>
                    <a:lnTo>
                      <a:pt x="266700" y="1895475"/>
                    </a:lnTo>
                    <a:lnTo>
                      <a:pt x="381000" y="1924050"/>
                    </a:lnTo>
                    <a:lnTo>
                      <a:pt x="371475" y="1981200"/>
                    </a:lnTo>
                    <a:lnTo>
                      <a:pt x="371475" y="1981200"/>
                    </a:lnTo>
                    <a:lnTo>
                      <a:pt x="409575" y="2085975"/>
                    </a:lnTo>
                    <a:lnTo>
                      <a:pt x="409575" y="2171700"/>
                    </a:lnTo>
                    <a:lnTo>
                      <a:pt x="323850" y="2209800"/>
                    </a:lnTo>
                    <a:lnTo>
                      <a:pt x="304800" y="2266950"/>
                    </a:lnTo>
                    <a:lnTo>
                      <a:pt x="314325" y="2324100"/>
                    </a:lnTo>
                    <a:lnTo>
                      <a:pt x="123825" y="2457450"/>
                    </a:lnTo>
                    <a:lnTo>
                      <a:pt x="0" y="2619375"/>
                    </a:lnTo>
                    <a:lnTo>
                      <a:pt x="38100" y="2743200"/>
                    </a:lnTo>
                    <a:lnTo>
                      <a:pt x="247650" y="2705100"/>
                    </a:lnTo>
                    <a:lnTo>
                      <a:pt x="1381125" y="2505075"/>
                    </a:lnTo>
                    <a:lnTo>
                      <a:pt x="2324100" y="2276475"/>
                    </a:lnTo>
                    <a:lnTo>
                      <a:pt x="2400300" y="2371725"/>
                    </a:lnTo>
                    <a:lnTo>
                      <a:pt x="2524125" y="2371725"/>
                    </a:lnTo>
                    <a:lnTo>
                      <a:pt x="2628900" y="2619375"/>
                    </a:lnTo>
                    <a:lnTo>
                      <a:pt x="2771775" y="2609850"/>
                    </a:lnTo>
                    <a:lnTo>
                      <a:pt x="3276600" y="2771775"/>
                    </a:lnTo>
                    <a:lnTo>
                      <a:pt x="3362325" y="2876550"/>
                    </a:lnTo>
                    <a:lnTo>
                      <a:pt x="3400425" y="3028950"/>
                    </a:lnTo>
                    <a:lnTo>
                      <a:pt x="3267075" y="3124200"/>
                    </a:lnTo>
                    <a:lnTo>
                      <a:pt x="3381375" y="3095625"/>
                    </a:lnTo>
                    <a:lnTo>
                      <a:pt x="3429000" y="3124200"/>
                    </a:lnTo>
                    <a:lnTo>
                      <a:pt x="3476625" y="3038475"/>
                    </a:lnTo>
                    <a:lnTo>
                      <a:pt x="3514725" y="3048000"/>
                    </a:lnTo>
                    <a:lnTo>
                      <a:pt x="3810000" y="2867025"/>
                    </a:lnTo>
                    <a:lnTo>
                      <a:pt x="3905250" y="2790825"/>
                    </a:lnTo>
                    <a:lnTo>
                      <a:pt x="4019550" y="2800350"/>
                    </a:lnTo>
                    <a:lnTo>
                      <a:pt x="4038600" y="2762250"/>
                    </a:lnTo>
                    <a:lnTo>
                      <a:pt x="3933825" y="2762250"/>
                    </a:lnTo>
                    <a:lnTo>
                      <a:pt x="4010025" y="2647950"/>
                    </a:lnTo>
                    <a:lnTo>
                      <a:pt x="3857625" y="2743200"/>
                    </a:lnTo>
                    <a:lnTo>
                      <a:pt x="3657600" y="2857500"/>
                    </a:lnTo>
                    <a:lnTo>
                      <a:pt x="3486150" y="2914650"/>
                    </a:lnTo>
                    <a:lnTo>
                      <a:pt x="3400425" y="2914650"/>
                    </a:lnTo>
                    <a:lnTo>
                      <a:pt x="3305175" y="2762250"/>
                    </a:lnTo>
                    <a:lnTo>
                      <a:pt x="3409950" y="2667000"/>
                    </a:lnTo>
                    <a:lnTo>
                      <a:pt x="3333750" y="2495550"/>
                    </a:lnTo>
                    <a:lnTo>
                      <a:pt x="3333750" y="2362200"/>
                    </a:lnTo>
                    <a:lnTo>
                      <a:pt x="3276600" y="2133600"/>
                    </a:lnTo>
                    <a:lnTo>
                      <a:pt x="3257550" y="2047875"/>
                    </a:lnTo>
                    <a:lnTo>
                      <a:pt x="3248025" y="1495425"/>
                    </a:lnTo>
                    <a:lnTo>
                      <a:pt x="3133725" y="971550"/>
                    </a:lnTo>
                    <a:lnTo>
                      <a:pt x="3114675" y="952500"/>
                    </a:lnTo>
                    <a:lnTo>
                      <a:pt x="3048000" y="1019175"/>
                    </a:lnTo>
                    <a:lnTo>
                      <a:pt x="3019425" y="952500"/>
                    </a:lnTo>
                    <a:lnTo>
                      <a:pt x="3019425" y="866775"/>
                    </a:lnTo>
                    <a:lnTo>
                      <a:pt x="3048000" y="819150"/>
                    </a:lnTo>
                    <a:lnTo>
                      <a:pt x="2943225" y="609600"/>
                    </a:lnTo>
                    <a:lnTo>
                      <a:pt x="2952750" y="523875"/>
                    </a:lnTo>
                    <a:lnTo>
                      <a:pt x="2990850" y="438150"/>
                    </a:lnTo>
                    <a:lnTo>
                      <a:pt x="2971800" y="371475"/>
                    </a:lnTo>
                    <a:lnTo>
                      <a:pt x="2905125" y="276225"/>
                    </a:lnTo>
                    <a:lnTo>
                      <a:pt x="2886075" y="219075"/>
                    </a:lnTo>
                    <a:lnTo>
                      <a:pt x="2905125" y="104775"/>
                    </a:lnTo>
                    <a:lnTo>
                      <a:pt x="2857500" y="66675"/>
                    </a:lnTo>
                    <a:lnTo>
                      <a:pt x="2828925" y="0"/>
                    </a:lnTo>
                    <a:close/>
                  </a:path>
                </a:pathLst>
              </a:custGeom>
              <a:solidFill>
                <a:srgbClr val="78E100"/>
              </a:solidFill>
              <a:ln w="28575" cap="flat" cmpd="sng" algn="ctr">
                <a:noFill/>
                <a:prstDash val="solid"/>
                <a:miter lim="800000"/>
              </a:ln>
              <a:effectLst/>
              <a:extLst>
                <a:ext uri="{91240B29-F687-4F45-9708-019B960494DF}">
                  <a14:hiddenLine xmlns:a14="http://schemas.microsoft.com/office/drawing/2010/main" w="28575" cap="flat" cmpd="sng" algn="ctr">
                    <a:solidFill>
                      <a:srgbClr val="85C800"/>
                    </a:solidFill>
                    <a:prstDash val="solid"/>
                    <a:miter lim="800000"/>
                  </a14:hiddenLine>
                </a:ext>
              </a:extLst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en-US" sz="800">
                  <a:latin typeface="Arial" panose="020B0604020202020204" pitchFamily="34" charset="0"/>
                  <a:cs typeface="Arial" panose="020B0604020202020204" pitchFamily="34" charset="0"/>
                </a:endParaRPr>
              </a:p>
            </xdr:txBody>
          </xdr:sp>
          <xdr:sp macro="" textlink="">
            <xdr:nvSpPr>
              <xdr:cNvPr id="115" name="TextBox 114"/>
              <xdr:cNvSpPr txBox="1"/>
            </xdr:nvSpPr>
            <xdr:spPr>
              <a:xfrm>
                <a:off x="26712974" y="4869108"/>
                <a:ext cx="997986" cy="998222"/>
              </a:xfrm>
              <a:prstGeom prst="rect">
                <a:avLst/>
              </a:prstGeom>
              <a:grpFill/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ctr"/>
              <a:lstStyle/>
              <a:p>
                <a:pPr algn="ctr"/>
                <a:r>
                  <a:rPr lang="en-US" sz="800" b="1">
                    <a:latin typeface="Arial" panose="020B0604020202020204" pitchFamily="34" charset="0"/>
                    <a:cs typeface="Arial" panose="020B0604020202020204" pitchFamily="34" charset="0"/>
                  </a:rPr>
                  <a:t>NY</a:t>
                </a:r>
              </a:p>
            </xdr:txBody>
          </xdr:sp>
        </xdr:grpSp>
      </xdr:grpSp>
      <xdr:grpSp>
        <xdr:nvGrpSpPr>
          <xdr:cNvPr id="133" name="Group 132"/>
          <xdr:cNvGrpSpPr/>
        </xdr:nvGrpSpPr>
        <xdr:grpSpPr>
          <a:xfrm>
            <a:off x="19640550" y="8096250"/>
            <a:ext cx="8201023" cy="4371975"/>
            <a:chOff x="19640550" y="8096250"/>
            <a:chExt cx="8201023" cy="4371975"/>
          </a:xfrm>
          <a:grpFill/>
        </xdr:grpSpPr>
        <xdr:grpSp>
          <xdr:nvGrpSpPr>
            <xdr:cNvPr id="120" name="Group 119"/>
            <xdr:cNvGrpSpPr/>
          </xdr:nvGrpSpPr>
          <xdr:grpSpPr>
            <a:xfrm>
              <a:off x="19640550" y="10925175"/>
              <a:ext cx="4629150" cy="1495425"/>
              <a:chOff x="19640550" y="10925175"/>
              <a:chExt cx="4629150" cy="1495425"/>
            </a:xfrm>
            <a:grpFill/>
          </xdr:grpSpPr>
          <xdr:sp macro="" textlink="">
            <xdr:nvSpPr>
              <xdr:cNvPr id="118" name="Freeform 117"/>
              <xdr:cNvSpPr/>
            </xdr:nvSpPr>
            <xdr:spPr>
              <a:xfrm>
                <a:off x="19640550" y="10925175"/>
                <a:ext cx="4629150" cy="1495425"/>
              </a:xfrm>
              <a:custGeom>
                <a:avLst/>
                <a:gdLst>
                  <a:gd name="connsiteX0" fmla="*/ 285750 w 4629150"/>
                  <a:gd name="connsiteY0" fmla="*/ 561975 h 1495425"/>
                  <a:gd name="connsiteX1" fmla="*/ 285750 w 4629150"/>
                  <a:gd name="connsiteY1" fmla="*/ 762000 h 1495425"/>
                  <a:gd name="connsiteX2" fmla="*/ 190500 w 4629150"/>
                  <a:gd name="connsiteY2" fmla="*/ 828675 h 1495425"/>
                  <a:gd name="connsiteX3" fmla="*/ 228600 w 4629150"/>
                  <a:gd name="connsiteY3" fmla="*/ 857250 h 1495425"/>
                  <a:gd name="connsiteX4" fmla="*/ 247650 w 4629150"/>
                  <a:gd name="connsiteY4" fmla="*/ 914400 h 1495425"/>
                  <a:gd name="connsiteX5" fmla="*/ 180975 w 4629150"/>
                  <a:gd name="connsiteY5" fmla="*/ 1028700 h 1495425"/>
                  <a:gd name="connsiteX6" fmla="*/ 152400 w 4629150"/>
                  <a:gd name="connsiteY6" fmla="*/ 1085850 h 1495425"/>
                  <a:gd name="connsiteX7" fmla="*/ 76200 w 4629150"/>
                  <a:gd name="connsiteY7" fmla="*/ 1143000 h 1495425"/>
                  <a:gd name="connsiteX8" fmla="*/ 76200 w 4629150"/>
                  <a:gd name="connsiteY8" fmla="*/ 1228725 h 1495425"/>
                  <a:gd name="connsiteX9" fmla="*/ 0 w 4629150"/>
                  <a:gd name="connsiteY9" fmla="*/ 1323975 h 1495425"/>
                  <a:gd name="connsiteX10" fmla="*/ 0 w 4629150"/>
                  <a:gd name="connsiteY10" fmla="*/ 1381125 h 1495425"/>
                  <a:gd name="connsiteX11" fmla="*/ 28575 w 4629150"/>
                  <a:gd name="connsiteY11" fmla="*/ 1466850 h 1495425"/>
                  <a:gd name="connsiteX12" fmla="*/ 38100 w 4629150"/>
                  <a:gd name="connsiteY12" fmla="*/ 1495425 h 1495425"/>
                  <a:gd name="connsiteX13" fmla="*/ 3238500 w 4629150"/>
                  <a:gd name="connsiteY13" fmla="*/ 1200150 h 1495425"/>
                  <a:gd name="connsiteX14" fmla="*/ 3257550 w 4629150"/>
                  <a:gd name="connsiteY14" fmla="*/ 1162050 h 1495425"/>
                  <a:gd name="connsiteX15" fmla="*/ 3257550 w 4629150"/>
                  <a:gd name="connsiteY15" fmla="*/ 1095375 h 1495425"/>
                  <a:gd name="connsiteX16" fmla="*/ 3305175 w 4629150"/>
                  <a:gd name="connsiteY16" fmla="*/ 1019175 h 1495425"/>
                  <a:gd name="connsiteX17" fmla="*/ 3362325 w 4629150"/>
                  <a:gd name="connsiteY17" fmla="*/ 971550 h 1495425"/>
                  <a:gd name="connsiteX18" fmla="*/ 3390900 w 4629150"/>
                  <a:gd name="connsiteY18" fmla="*/ 971550 h 1495425"/>
                  <a:gd name="connsiteX19" fmla="*/ 3371850 w 4629150"/>
                  <a:gd name="connsiteY19" fmla="*/ 885825 h 1495425"/>
                  <a:gd name="connsiteX20" fmla="*/ 3486150 w 4629150"/>
                  <a:gd name="connsiteY20" fmla="*/ 790575 h 1495425"/>
                  <a:gd name="connsiteX21" fmla="*/ 3571875 w 4629150"/>
                  <a:gd name="connsiteY21" fmla="*/ 742950 h 1495425"/>
                  <a:gd name="connsiteX22" fmla="*/ 3676650 w 4629150"/>
                  <a:gd name="connsiteY22" fmla="*/ 714375 h 1495425"/>
                  <a:gd name="connsiteX23" fmla="*/ 3714750 w 4629150"/>
                  <a:gd name="connsiteY23" fmla="*/ 733425 h 1495425"/>
                  <a:gd name="connsiteX24" fmla="*/ 3810000 w 4629150"/>
                  <a:gd name="connsiteY24" fmla="*/ 600075 h 1495425"/>
                  <a:gd name="connsiteX25" fmla="*/ 3962400 w 4629150"/>
                  <a:gd name="connsiteY25" fmla="*/ 514350 h 1495425"/>
                  <a:gd name="connsiteX26" fmla="*/ 4010025 w 4629150"/>
                  <a:gd name="connsiteY26" fmla="*/ 514350 h 1495425"/>
                  <a:gd name="connsiteX27" fmla="*/ 3971925 w 4629150"/>
                  <a:gd name="connsiteY27" fmla="*/ 457200 h 1495425"/>
                  <a:gd name="connsiteX28" fmla="*/ 4067175 w 4629150"/>
                  <a:gd name="connsiteY28" fmla="*/ 361950 h 1495425"/>
                  <a:gd name="connsiteX29" fmla="*/ 4191000 w 4629150"/>
                  <a:gd name="connsiteY29" fmla="*/ 304800 h 1495425"/>
                  <a:gd name="connsiteX30" fmla="*/ 4295775 w 4629150"/>
                  <a:gd name="connsiteY30" fmla="*/ 247650 h 1495425"/>
                  <a:gd name="connsiteX31" fmla="*/ 4448175 w 4629150"/>
                  <a:gd name="connsiteY31" fmla="*/ 190500 h 1495425"/>
                  <a:gd name="connsiteX32" fmla="*/ 4505325 w 4629150"/>
                  <a:gd name="connsiteY32" fmla="*/ 200025 h 1495425"/>
                  <a:gd name="connsiteX33" fmla="*/ 4629150 w 4629150"/>
                  <a:gd name="connsiteY33" fmla="*/ 0 h 1495425"/>
                  <a:gd name="connsiteX34" fmla="*/ 2943225 w 4629150"/>
                  <a:gd name="connsiteY34" fmla="*/ 228600 h 1495425"/>
                  <a:gd name="connsiteX35" fmla="*/ 2171700 w 4629150"/>
                  <a:gd name="connsiteY35" fmla="*/ 314325 h 1495425"/>
                  <a:gd name="connsiteX36" fmla="*/ 1190625 w 4629150"/>
                  <a:gd name="connsiteY36" fmla="*/ 381000 h 1495425"/>
                  <a:gd name="connsiteX37" fmla="*/ 1114425 w 4629150"/>
                  <a:gd name="connsiteY37" fmla="*/ 409575 h 1495425"/>
                  <a:gd name="connsiteX38" fmla="*/ 1085850 w 4629150"/>
                  <a:gd name="connsiteY38" fmla="*/ 514350 h 1495425"/>
                  <a:gd name="connsiteX39" fmla="*/ 504825 w 4629150"/>
                  <a:gd name="connsiteY39" fmla="*/ 542925 h 1495425"/>
                  <a:gd name="connsiteX40" fmla="*/ 285750 w 4629150"/>
                  <a:gd name="connsiteY40" fmla="*/ 561975 h 1495425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  <a:cxn ang="0">
                    <a:pos x="connsiteX2" y="connsiteY2"/>
                  </a:cxn>
                  <a:cxn ang="0">
                    <a:pos x="connsiteX3" y="connsiteY3"/>
                  </a:cxn>
                  <a:cxn ang="0">
                    <a:pos x="connsiteX4" y="connsiteY4"/>
                  </a:cxn>
                  <a:cxn ang="0">
                    <a:pos x="connsiteX5" y="connsiteY5"/>
                  </a:cxn>
                  <a:cxn ang="0">
                    <a:pos x="connsiteX6" y="connsiteY6"/>
                  </a:cxn>
                  <a:cxn ang="0">
                    <a:pos x="connsiteX7" y="connsiteY7"/>
                  </a:cxn>
                  <a:cxn ang="0">
                    <a:pos x="connsiteX8" y="connsiteY8"/>
                  </a:cxn>
                  <a:cxn ang="0">
                    <a:pos x="connsiteX9" y="connsiteY9"/>
                  </a:cxn>
                  <a:cxn ang="0">
                    <a:pos x="connsiteX10" y="connsiteY10"/>
                  </a:cxn>
                  <a:cxn ang="0">
                    <a:pos x="connsiteX11" y="connsiteY11"/>
                  </a:cxn>
                  <a:cxn ang="0">
                    <a:pos x="connsiteX12" y="connsiteY12"/>
                  </a:cxn>
                  <a:cxn ang="0">
                    <a:pos x="connsiteX13" y="connsiteY13"/>
                  </a:cxn>
                  <a:cxn ang="0">
                    <a:pos x="connsiteX14" y="connsiteY14"/>
                  </a:cxn>
                  <a:cxn ang="0">
                    <a:pos x="connsiteX15" y="connsiteY15"/>
                  </a:cxn>
                  <a:cxn ang="0">
                    <a:pos x="connsiteX16" y="connsiteY16"/>
                  </a:cxn>
                  <a:cxn ang="0">
                    <a:pos x="connsiteX17" y="connsiteY17"/>
                  </a:cxn>
                  <a:cxn ang="0">
                    <a:pos x="connsiteX18" y="connsiteY18"/>
                  </a:cxn>
                  <a:cxn ang="0">
                    <a:pos x="connsiteX19" y="connsiteY19"/>
                  </a:cxn>
                  <a:cxn ang="0">
                    <a:pos x="connsiteX20" y="connsiteY20"/>
                  </a:cxn>
                  <a:cxn ang="0">
                    <a:pos x="connsiteX21" y="connsiteY21"/>
                  </a:cxn>
                  <a:cxn ang="0">
                    <a:pos x="connsiteX22" y="connsiteY22"/>
                  </a:cxn>
                  <a:cxn ang="0">
                    <a:pos x="connsiteX23" y="connsiteY23"/>
                  </a:cxn>
                  <a:cxn ang="0">
                    <a:pos x="connsiteX24" y="connsiteY24"/>
                  </a:cxn>
                  <a:cxn ang="0">
                    <a:pos x="connsiteX25" y="connsiteY25"/>
                  </a:cxn>
                  <a:cxn ang="0">
                    <a:pos x="connsiteX26" y="connsiteY26"/>
                  </a:cxn>
                  <a:cxn ang="0">
                    <a:pos x="connsiteX27" y="connsiteY27"/>
                  </a:cxn>
                  <a:cxn ang="0">
                    <a:pos x="connsiteX28" y="connsiteY28"/>
                  </a:cxn>
                  <a:cxn ang="0">
                    <a:pos x="connsiteX29" y="connsiteY29"/>
                  </a:cxn>
                  <a:cxn ang="0">
                    <a:pos x="connsiteX30" y="connsiteY30"/>
                  </a:cxn>
                  <a:cxn ang="0">
                    <a:pos x="connsiteX31" y="connsiteY31"/>
                  </a:cxn>
                  <a:cxn ang="0">
                    <a:pos x="connsiteX32" y="connsiteY32"/>
                  </a:cxn>
                  <a:cxn ang="0">
                    <a:pos x="connsiteX33" y="connsiteY33"/>
                  </a:cxn>
                  <a:cxn ang="0">
                    <a:pos x="connsiteX34" y="connsiteY34"/>
                  </a:cxn>
                  <a:cxn ang="0">
                    <a:pos x="connsiteX35" y="connsiteY35"/>
                  </a:cxn>
                  <a:cxn ang="0">
                    <a:pos x="connsiteX36" y="connsiteY36"/>
                  </a:cxn>
                  <a:cxn ang="0">
                    <a:pos x="connsiteX37" y="connsiteY37"/>
                  </a:cxn>
                  <a:cxn ang="0">
                    <a:pos x="connsiteX38" y="connsiteY38"/>
                  </a:cxn>
                  <a:cxn ang="0">
                    <a:pos x="connsiteX39" y="connsiteY39"/>
                  </a:cxn>
                  <a:cxn ang="0">
                    <a:pos x="connsiteX40" y="connsiteY40"/>
                  </a:cxn>
                </a:cxnLst>
                <a:rect l="l" t="t" r="r" b="b"/>
                <a:pathLst>
                  <a:path w="4629150" h="1495425">
                    <a:moveTo>
                      <a:pt x="285750" y="561975"/>
                    </a:moveTo>
                    <a:lnTo>
                      <a:pt x="285750" y="762000"/>
                    </a:lnTo>
                    <a:lnTo>
                      <a:pt x="190500" y="828675"/>
                    </a:lnTo>
                    <a:lnTo>
                      <a:pt x="228600" y="857250"/>
                    </a:lnTo>
                    <a:lnTo>
                      <a:pt x="247650" y="914400"/>
                    </a:lnTo>
                    <a:lnTo>
                      <a:pt x="180975" y="1028700"/>
                    </a:lnTo>
                    <a:lnTo>
                      <a:pt x="152400" y="1085850"/>
                    </a:lnTo>
                    <a:lnTo>
                      <a:pt x="76200" y="1143000"/>
                    </a:lnTo>
                    <a:lnTo>
                      <a:pt x="76200" y="1228725"/>
                    </a:lnTo>
                    <a:lnTo>
                      <a:pt x="0" y="1323975"/>
                    </a:lnTo>
                    <a:lnTo>
                      <a:pt x="0" y="1381125"/>
                    </a:lnTo>
                    <a:lnTo>
                      <a:pt x="28575" y="1466850"/>
                    </a:lnTo>
                    <a:lnTo>
                      <a:pt x="38100" y="1495425"/>
                    </a:lnTo>
                    <a:lnTo>
                      <a:pt x="3238500" y="1200150"/>
                    </a:lnTo>
                    <a:lnTo>
                      <a:pt x="3257550" y="1162050"/>
                    </a:lnTo>
                    <a:lnTo>
                      <a:pt x="3257550" y="1095375"/>
                    </a:lnTo>
                    <a:lnTo>
                      <a:pt x="3305175" y="1019175"/>
                    </a:lnTo>
                    <a:lnTo>
                      <a:pt x="3362325" y="971550"/>
                    </a:lnTo>
                    <a:lnTo>
                      <a:pt x="3390900" y="971550"/>
                    </a:lnTo>
                    <a:lnTo>
                      <a:pt x="3371850" y="885825"/>
                    </a:lnTo>
                    <a:lnTo>
                      <a:pt x="3486150" y="790575"/>
                    </a:lnTo>
                    <a:lnTo>
                      <a:pt x="3571875" y="742950"/>
                    </a:lnTo>
                    <a:lnTo>
                      <a:pt x="3676650" y="714375"/>
                    </a:lnTo>
                    <a:lnTo>
                      <a:pt x="3714750" y="733425"/>
                    </a:lnTo>
                    <a:lnTo>
                      <a:pt x="3810000" y="600075"/>
                    </a:lnTo>
                    <a:lnTo>
                      <a:pt x="3962400" y="514350"/>
                    </a:lnTo>
                    <a:lnTo>
                      <a:pt x="4010025" y="514350"/>
                    </a:lnTo>
                    <a:lnTo>
                      <a:pt x="3971925" y="457200"/>
                    </a:lnTo>
                    <a:lnTo>
                      <a:pt x="4067175" y="361950"/>
                    </a:lnTo>
                    <a:lnTo>
                      <a:pt x="4191000" y="304800"/>
                    </a:lnTo>
                    <a:lnTo>
                      <a:pt x="4295775" y="247650"/>
                    </a:lnTo>
                    <a:lnTo>
                      <a:pt x="4448175" y="190500"/>
                    </a:lnTo>
                    <a:lnTo>
                      <a:pt x="4505325" y="200025"/>
                    </a:lnTo>
                    <a:lnTo>
                      <a:pt x="4629150" y="0"/>
                    </a:lnTo>
                    <a:lnTo>
                      <a:pt x="2943225" y="228600"/>
                    </a:lnTo>
                    <a:lnTo>
                      <a:pt x="2171700" y="314325"/>
                    </a:lnTo>
                    <a:lnTo>
                      <a:pt x="1190625" y="381000"/>
                    </a:lnTo>
                    <a:lnTo>
                      <a:pt x="1114425" y="409575"/>
                    </a:lnTo>
                    <a:lnTo>
                      <a:pt x="1085850" y="514350"/>
                    </a:lnTo>
                    <a:lnTo>
                      <a:pt x="504825" y="542925"/>
                    </a:lnTo>
                    <a:lnTo>
                      <a:pt x="285750" y="561975"/>
                    </a:lnTo>
                    <a:close/>
                  </a:path>
                </a:pathLst>
              </a:custGeom>
              <a:solidFill>
                <a:srgbClr val="D2D2D2"/>
              </a:solidFill>
              <a:ln w="28575"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en-US" sz="800">
                  <a:latin typeface="Arial" panose="020B0604020202020204" pitchFamily="34" charset="0"/>
                  <a:cs typeface="Arial" panose="020B0604020202020204" pitchFamily="34" charset="0"/>
                </a:endParaRPr>
              </a:p>
            </xdr:txBody>
          </xdr:sp>
          <xdr:sp macro="" textlink="">
            <xdr:nvSpPr>
              <xdr:cNvPr id="119" name="TextBox 118"/>
              <xdr:cNvSpPr txBox="1"/>
            </xdr:nvSpPr>
            <xdr:spPr>
              <a:xfrm>
                <a:off x="20800662" y="11193462"/>
                <a:ext cx="997985" cy="998221"/>
              </a:xfrm>
              <a:prstGeom prst="rect">
                <a:avLst/>
              </a:prstGeom>
              <a:grpFill/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ctr"/>
              <a:lstStyle/>
              <a:p>
                <a:pPr algn="ctr"/>
                <a:r>
                  <a:rPr lang="en-US" sz="800" b="1">
                    <a:latin typeface="Arial" panose="020B0604020202020204" pitchFamily="34" charset="0"/>
                    <a:cs typeface="Arial" panose="020B0604020202020204" pitchFamily="34" charset="0"/>
                  </a:rPr>
                  <a:t>TN</a:t>
                </a:r>
              </a:p>
            </xdr:txBody>
          </xdr:sp>
        </xdr:grpSp>
        <xdr:grpSp>
          <xdr:nvGrpSpPr>
            <xdr:cNvPr id="123" name="Group 122"/>
            <xdr:cNvGrpSpPr/>
          </xdr:nvGrpSpPr>
          <xdr:grpSpPr>
            <a:xfrm>
              <a:off x="22947966" y="10341783"/>
              <a:ext cx="4893607" cy="2126442"/>
              <a:chOff x="22947966" y="10341783"/>
              <a:chExt cx="4893607" cy="2126442"/>
            </a:xfrm>
            <a:grpFill/>
          </xdr:grpSpPr>
          <xdr:sp macro="" textlink="">
            <xdr:nvSpPr>
              <xdr:cNvPr id="121" name="Freeform 120"/>
              <xdr:cNvSpPr/>
            </xdr:nvSpPr>
            <xdr:spPr>
              <a:xfrm>
                <a:off x="22947966" y="10341783"/>
                <a:ext cx="4893607" cy="2126442"/>
              </a:xfrm>
              <a:custGeom>
                <a:avLst/>
                <a:gdLst>
                  <a:gd name="connsiteX0" fmla="*/ 0 w 4838700"/>
                  <a:gd name="connsiteY0" fmla="*/ 1409700 h 1743075"/>
                  <a:gd name="connsiteX1" fmla="*/ 685800 w 4838700"/>
                  <a:gd name="connsiteY1" fmla="*/ 1314450 h 1743075"/>
                  <a:gd name="connsiteX2" fmla="*/ 733425 w 4838700"/>
                  <a:gd name="connsiteY2" fmla="*/ 1352550 h 1743075"/>
                  <a:gd name="connsiteX3" fmla="*/ 1057275 w 4838700"/>
                  <a:gd name="connsiteY3" fmla="*/ 1152525 h 1743075"/>
                  <a:gd name="connsiteX4" fmla="*/ 1143000 w 4838700"/>
                  <a:gd name="connsiteY4" fmla="*/ 1162050 h 1743075"/>
                  <a:gd name="connsiteX5" fmla="*/ 1866900 w 4838700"/>
                  <a:gd name="connsiteY5" fmla="*/ 1066800 h 1743075"/>
                  <a:gd name="connsiteX6" fmla="*/ 1895475 w 4838700"/>
                  <a:gd name="connsiteY6" fmla="*/ 1095375 h 1743075"/>
                  <a:gd name="connsiteX7" fmla="*/ 1895475 w 4838700"/>
                  <a:gd name="connsiteY7" fmla="*/ 1152525 h 1743075"/>
                  <a:gd name="connsiteX8" fmla="*/ 1924050 w 4838700"/>
                  <a:gd name="connsiteY8" fmla="*/ 1085850 h 1743075"/>
                  <a:gd name="connsiteX9" fmla="*/ 2057400 w 4838700"/>
                  <a:gd name="connsiteY9" fmla="*/ 1200150 h 1743075"/>
                  <a:gd name="connsiteX10" fmla="*/ 2047875 w 4838700"/>
                  <a:gd name="connsiteY10" fmla="*/ 1276350 h 1743075"/>
                  <a:gd name="connsiteX11" fmla="*/ 2705100 w 4838700"/>
                  <a:gd name="connsiteY11" fmla="*/ 1190625 h 1743075"/>
                  <a:gd name="connsiteX12" fmla="*/ 3476625 w 4838700"/>
                  <a:gd name="connsiteY12" fmla="*/ 1743075 h 1743075"/>
                  <a:gd name="connsiteX13" fmla="*/ 3600450 w 4838700"/>
                  <a:gd name="connsiteY13" fmla="*/ 1676400 h 1743075"/>
                  <a:gd name="connsiteX14" fmla="*/ 3648075 w 4838700"/>
                  <a:gd name="connsiteY14" fmla="*/ 1695450 h 1743075"/>
                  <a:gd name="connsiteX15" fmla="*/ 3657600 w 4838700"/>
                  <a:gd name="connsiteY15" fmla="*/ 1647825 h 1743075"/>
                  <a:gd name="connsiteX16" fmla="*/ 3657600 w 4838700"/>
                  <a:gd name="connsiteY16" fmla="*/ 1647825 h 1743075"/>
                  <a:gd name="connsiteX17" fmla="*/ 3781425 w 4838700"/>
                  <a:gd name="connsiteY17" fmla="*/ 1666875 h 1743075"/>
                  <a:gd name="connsiteX18" fmla="*/ 3781425 w 4838700"/>
                  <a:gd name="connsiteY18" fmla="*/ 1666875 h 1743075"/>
                  <a:gd name="connsiteX19" fmla="*/ 3800475 w 4838700"/>
                  <a:gd name="connsiteY19" fmla="*/ 1571625 h 1743075"/>
                  <a:gd name="connsiteX20" fmla="*/ 3752850 w 4838700"/>
                  <a:gd name="connsiteY20" fmla="*/ 1485900 h 1743075"/>
                  <a:gd name="connsiteX21" fmla="*/ 3810000 w 4838700"/>
                  <a:gd name="connsiteY21" fmla="*/ 1438275 h 1743075"/>
                  <a:gd name="connsiteX22" fmla="*/ 3829050 w 4838700"/>
                  <a:gd name="connsiteY22" fmla="*/ 1485900 h 1743075"/>
                  <a:gd name="connsiteX23" fmla="*/ 3838575 w 4838700"/>
                  <a:gd name="connsiteY23" fmla="*/ 1419225 h 1743075"/>
                  <a:gd name="connsiteX24" fmla="*/ 4029075 w 4838700"/>
                  <a:gd name="connsiteY24" fmla="*/ 1162050 h 1743075"/>
                  <a:gd name="connsiteX25" fmla="*/ 3981450 w 4838700"/>
                  <a:gd name="connsiteY25" fmla="*/ 1123950 h 1743075"/>
                  <a:gd name="connsiteX26" fmla="*/ 4000500 w 4838700"/>
                  <a:gd name="connsiteY26" fmla="*/ 1085850 h 1743075"/>
                  <a:gd name="connsiteX27" fmla="*/ 4029075 w 4838700"/>
                  <a:gd name="connsiteY27" fmla="*/ 1085850 h 1743075"/>
                  <a:gd name="connsiteX28" fmla="*/ 3990975 w 4838700"/>
                  <a:gd name="connsiteY28" fmla="*/ 1057275 h 1743075"/>
                  <a:gd name="connsiteX29" fmla="*/ 3990975 w 4838700"/>
                  <a:gd name="connsiteY29" fmla="*/ 1000125 h 1743075"/>
                  <a:gd name="connsiteX30" fmla="*/ 4057650 w 4838700"/>
                  <a:gd name="connsiteY30" fmla="*/ 981075 h 1743075"/>
                  <a:gd name="connsiteX31" fmla="*/ 4086225 w 4838700"/>
                  <a:gd name="connsiteY31" fmla="*/ 1047750 h 1743075"/>
                  <a:gd name="connsiteX32" fmla="*/ 4124325 w 4838700"/>
                  <a:gd name="connsiteY32" fmla="*/ 1066800 h 1743075"/>
                  <a:gd name="connsiteX33" fmla="*/ 4124325 w 4838700"/>
                  <a:gd name="connsiteY33" fmla="*/ 1066800 h 1743075"/>
                  <a:gd name="connsiteX34" fmla="*/ 4143375 w 4838700"/>
                  <a:gd name="connsiteY34" fmla="*/ 1028700 h 1743075"/>
                  <a:gd name="connsiteX35" fmla="*/ 4171950 w 4838700"/>
                  <a:gd name="connsiteY35" fmla="*/ 942975 h 1743075"/>
                  <a:gd name="connsiteX36" fmla="*/ 4238625 w 4838700"/>
                  <a:gd name="connsiteY36" fmla="*/ 990600 h 1743075"/>
                  <a:gd name="connsiteX37" fmla="*/ 4286250 w 4838700"/>
                  <a:gd name="connsiteY37" fmla="*/ 942975 h 1743075"/>
                  <a:gd name="connsiteX38" fmla="*/ 4391025 w 4838700"/>
                  <a:gd name="connsiteY38" fmla="*/ 942975 h 1743075"/>
                  <a:gd name="connsiteX39" fmla="*/ 4438650 w 4838700"/>
                  <a:gd name="connsiteY39" fmla="*/ 866775 h 1743075"/>
                  <a:gd name="connsiteX40" fmla="*/ 4524375 w 4838700"/>
                  <a:gd name="connsiteY40" fmla="*/ 857250 h 1743075"/>
                  <a:gd name="connsiteX41" fmla="*/ 4543425 w 4838700"/>
                  <a:gd name="connsiteY41" fmla="*/ 904875 h 1743075"/>
                  <a:gd name="connsiteX42" fmla="*/ 4552950 w 4838700"/>
                  <a:gd name="connsiteY42" fmla="*/ 838200 h 1743075"/>
                  <a:gd name="connsiteX43" fmla="*/ 4600575 w 4838700"/>
                  <a:gd name="connsiteY43" fmla="*/ 771525 h 1743075"/>
                  <a:gd name="connsiteX44" fmla="*/ 4505325 w 4838700"/>
                  <a:gd name="connsiteY44" fmla="*/ 762000 h 1743075"/>
                  <a:gd name="connsiteX45" fmla="*/ 4524375 w 4838700"/>
                  <a:gd name="connsiteY45" fmla="*/ 809625 h 1743075"/>
                  <a:gd name="connsiteX46" fmla="*/ 4448175 w 4838700"/>
                  <a:gd name="connsiteY46" fmla="*/ 762000 h 1743075"/>
                  <a:gd name="connsiteX47" fmla="*/ 4448175 w 4838700"/>
                  <a:gd name="connsiteY47" fmla="*/ 809625 h 1743075"/>
                  <a:gd name="connsiteX48" fmla="*/ 4333875 w 4838700"/>
                  <a:gd name="connsiteY48" fmla="*/ 847725 h 1743075"/>
                  <a:gd name="connsiteX49" fmla="*/ 4191000 w 4838700"/>
                  <a:gd name="connsiteY49" fmla="*/ 752475 h 1743075"/>
                  <a:gd name="connsiteX50" fmla="*/ 4133850 w 4838700"/>
                  <a:gd name="connsiteY50" fmla="*/ 762000 h 1743075"/>
                  <a:gd name="connsiteX51" fmla="*/ 4171950 w 4838700"/>
                  <a:gd name="connsiteY51" fmla="*/ 704850 h 1743075"/>
                  <a:gd name="connsiteX52" fmla="*/ 4133850 w 4838700"/>
                  <a:gd name="connsiteY52" fmla="*/ 666750 h 1743075"/>
                  <a:gd name="connsiteX53" fmla="*/ 4152900 w 4838700"/>
                  <a:gd name="connsiteY53" fmla="*/ 638175 h 1743075"/>
                  <a:gd name="connsiteX54" fmla="*/ 4333875 w 4838700"/>
                  <a:gd name="connsiteY54" fmla="*/ 742950 h 1743075"/>
                  <a:gd name="connsiteX55" fmla="*/ 4343400 w 4838700"/>
                  <a:gd name="connsiteY55" fmla="*/ 723900 h 1743075"/>
                  <a:gd name="connsiteX56" fmla="*/ 4410075 w 4838700"/>
                  <a:gd name="connsiteY56" fmla="*/ 685800 h 1743075"/>
                  <a:gd name="connsiteX57" fmla="*/ 4371975 w 4838700"/>
                  <a:gd name="connsiteY57" fmla="*/ 676275 h 1743075"/>
                  <a:gd name="connsiteX58" fmla="*/ 4362450 w 4838700"/>
                  <a:gd name="connsiteY58" fmla="*/ 647700 h 1743075"/>
                  <a:gd name="connsiteX59" fmla="*/ 4448175 w 4838700"/>
                  <a:gd name="connsiteY59" fmla="*/ 542925 h 1743075"/>
                  <a:gd name="connsiteX60" fmla="*/ 4381500 w 4838700"/>
                  <a:gd name="connsiteY60" fmla="*/ 571500 h 1743075"/>
                  <a:gd name="connsiteX61" fmla="*/ 4381500 w 4838700"/>
                  <a:gd name="connsiteY61" fmla="*/ 514350 h 1743075"/>
                  <a:gd name="connsiteX62" fmla="*/ 4333875 w 4838700"/>
                  <a:gd name="connsiteY62" fmla="*/ 542925 h 1743075"/>
                  <a:gd name="connsiteX63" fmla="*/ 4324350 w 4838700"/>
                  <a:gd name="connsiteY63" fmla="*/ 504825 h 1743075"/>
                  <a:gd name="connsiteX64" fmla="*/ 4248150 w 4838700"/>
                  <a:gd name="connsiteY64" fmla="*/ 542925 h 1743075"/>
                  <a:gd name="connsiteX65" fmla="*/ 4229100 w 4838700"/>
                  <a:gd name="connsiteY65" fmla="*/ 466725 h 1743075"/>
                  <a:gd name="connsiteX66" fmla="*/ 4162425 w 4838700"/>
                  <a:gd name="connsiteY66" fmla="*/ 514350 h 1743075"/>
                  <a:gd name="connsiteX67" fmla="*/ 4162425 w 4838700"/>
                  <a:gd name="connsiteY67" fmla="*/ 457200 h 1743075"/>
                  <a:gd name="connsiteX68" fmla="*/ 4038600 w 4838700"/>
                  <a:gd name="connsiteY68" fmla="*/ 371475 h 1743075"/>
                  <a:gd name="connsiteX69" fmla="*/ 4210050 w 4838700"/>
                  <a:gd name="connsiteY69" fmla="*/ 409575 h 1743075"/>
                  <a:gd name="connsiteX70" fmla="*/ 4295775 w 4838700"/>
                  <a:gd name="connsiteY70" fmla="*/ 390525 h 1743075"/>
                  <a:gd name="connsiteX71" fmla="*/ 4324350 w 4838700"/>
                  <a:gd name="connsiteY71" fmla="*/ 428625 h 1743075"/>
                  <a:gd name="connsiteX72" fmla="*/ 4352925 w 4838700"/>
                  <a:gd name="connsiteY72" fmla="*/ 390525 h 1743075"/>
                  <a:gd name="connsiteX73" fmla="*/ 4343400 w 4838700"/>
                  <a:gd name="connsiteY73" fmla="*/ 352425 h 1743075"/>
                  <a:gd name="connsiteX74" fmla="*/ 4343400 w 4838700"/>
                  <a:gd name="connsiteY74" fmla="*/ 314325 h 1743075"/>
                  <a:gd name="connsiteX75" fmla="*/ 4400550 w 4838700"/>
                  <a:gd name="connsiteY75" fmla="*/ 342900 h 1743075"/>
                  <a:gd name="connsiteX76" fmla="*/ 4381500 w 4838700"/>
                  <a:gd name="connsiteY76" fmla="*/ 285750 h 1743075"/>
                  <a:gd name="connsiteX77" fmla="*/ 4495800 w 4838700"/>
                  <a:gd name="connsiteY77" fmla="*/ 314325 h 1743075"/>
                  <a:gd name="connsiteX78" fmla="*/ 4486275 w 4838700"/>
                  <a:gd name="connsiteY78" fmla="*/ 371475 h 1743075"/>
                  <a:gd name="connsiteX79" fmla="*/ 4533900 w 4838700"/>
                  <a:gd name="connsiteY79" fmla="*/ 381000 h 1743075"/>
                  <a:gd name="connsiteX80" fmla="*/ 4533900 w 4838700"/>
                  <a:gd name="connsiteY80" fmla="*/ 381000 h 1743075"/>
                  <a:gd name="connsiteX81" fmla="*/ 4610100 w 4838700"/>
                  <a:gd name="connsiteY81" fmla="*/ 381000 h 1743075"/>
                  <a:gd name="connsiteX82" fmla="*/ 4648200 w 4838700"/>
                  <a:gd name="connsiteY82" fmla="*/ 428625 h 1743075"/>
                  <a:gd name="connsiteX83" fmla="*/ 4695825 w 4838700"/>
                  <a:gd name="connsiteY83" fmla="*/ 342900 h 1743075"/>
                  <a:gd name="connsiteX84" fmla="*/ 4733925 w 4838700"/>
                  <a:gd name="connsiteY84" fmla="*/ 361950 h 1743075"/>
                  <a:gd name="connsiteX85" fmla="*/ 4705350 w 4838700"/>
                  <a:gd name="connsiteY85" fmla="*/ 314325 h 1743075"/>
                  <a:gd name="connsiteX86" fmla="*/ 4724400 w 4838700"/>
                  <a:gd name="connsiteY86" fmla="*/ 257175 h 1743075"/>
                  <a:gd name="connsiteX87" fmla="*/ 4791075 w 4838700"/>
                  <a:gd name="connsiteY87" fmla="*/ 228600 h 1743075"/>
                  <a:gd name="connsiteX88" fmla="*/ 4762500 w 4838700"/>
                  <a:gd name="connsiteY88" fmla="*/ 161925 h 1743075"/>
                  <a:gd name="connsiteX89" fmla="*/ 4800600 w 4838700"/>
                  <a:gd name="connsiteY89" fmla="*/ 161925 h 1743075"/>
                  <a:gd name="connsiteX90" fmla="*/ 4838700 w 4838700"/>
                  <a:gd name="connsiteY90" fmla="*/ 190500 h 1743075"/>
                  <a:gd name="connsiteX91" fmla="*/ 4829175 w 4838700"/>
                  <a:gd name="connsiteY91" fmla="*/ 161925 h 1743075"/>
                  <a:gd name="connsiteX92" fmla="*/ 4829175 w 4838700"/>
                  <a:gd name="connsiteY92" fmla="*/ 123825 h 1743075"/>
                  <a:gd name="connsiteX93" fmla="*/ 4838700 w 4838700"/>
                  <a:gd name="connsiteY93" fmla="*/ 95250 h 1743075"/>
                  <a:gd name="connsiteX94" fmla="*/ 4800600 w 4838700"/>
                  <a:gd name="connsiteY94" fmla="*/ 0 h 1743075"/>
                  <a:gd name="connsiteX95" fmla="*/ 4762500 w 4838700"/>
                  <a:gd name="connsiteY95" fmla="*/ 38100 h 1743075"/>
                  <a:gd name="connsiteX96" fmla="*/ 4705350 w 4838700"/>
                  <a:gd name="connsiteY96" fmla="*/ 9525 h 1743075"/>
                  <a:gd name="connsiteX97" fmla="*/ 4705350 w 4838700"/>
                  <a:gd name="connsiteY97" fmla="*/ 133350 h 1743075"/>
                  <a:gd name="connsiteX98" fmla="*/ 4705350 w 4838700"/>
                  <a:gd name="connsiteY98" fmla="*/ 200025 h 1743075"/>
                  <a:gd name="connsiteX99" fmla="*/ 4657725 w 4838700"/>
                  <a:gd name="connsiteY99" fmla="*/ 219075 h 1743075"/>
                  <a:gd name="connsiteX100" fmla="*/ 4581525 w 4838700"/>
                  <a:gd name="connsiteY100" fmla="*/ 190500 h 1743075"/>
                  <a:gd name="connsiteX101" fmla="*/ 4600575 w 4838700"/>
                  <a:gd name="connsiteY101" fmla="*/ 133350 h 1743075"/>
                  <a:gd name="connsiteX102" fmla="*/ 4638675 w 4838700"/>
                  <a:gd name="connsiteY102" fmla="*/ 152400 h 1743075"/>
                  <a:gd name="connsiteX103" fmla="*/ 4610100 w 4838700"/>
                  <a:gd name="connsiteY103" fmla="*/ 104775 h 1743075"/>
                  <a:gd name="connsiteX104" fmla="*/ 4629150 w 4838700"/>
                  <a:gd name="connsiteY104" fmla="*/ 76200 h 1743075"/>
                  <a:gd name="connsiteX105" fmla="*/ 4610100 w 4838700"/>
                  <a:gd name="connsiteY105" fmla="*/ 47625 h 1743075"/>
                  <a:gd name="connsiteX0" fmla="*/ 0 w 4838700"/>
                  <a:gd name="connsiteY0" fmla="*/ 1409700 h 1743075"/>
                  <a:gd name="connsiteX1" fmla="*/ 685800 w 4838700"/>
                  <a:gd name="connsiteY1" fmla="*/ 1314450 h 1743075"/>
                  <a:gd name="connsiteX2" fmla="*/ 733425 w 4838700"/>
                  <a:gd name="connsiteY2" fmla="*/ 1352550 h 1743075"/>
                  <a:gd name="connsiteX3" fmla="*/ 1057275 w 4838700"/>
                  <a:gd name="connsiteY3" fmla="*/ 1152525 h 1743075"/>
                  <a:gd name="connsiteX4" fmla="*/ 1143000 w 4838700"/>
                  <a:gd name="connsiteY4" fmla="*/ 1162050 h 1743075"/>
                  <a:gd name="connsiteX5" fmla="*/ 1866900 w 4838700"/>
                  <a:gd name="connsiteY5" fmla="*/ 1066800 h 1743075"/>
                  <a:gd name="connsiteX6" fmla="*/ 1895475 w 4838700"/>
                  <a:gd name="connsiteY6" fmla="*/ 1095375 h 1743075"/>
                  <a:gd name="connsiteX7" fmla="*/ 1895475 w 4838700"/>
                  <a:gd name="connsiteY7" fmla="*/ 1152525 h 1743075"/>
                  <a:gd name="connsiteX8" fmla="*/ 1924050 w 4838700"/>
                  <a:gd name="connsiteY8" fmla="*/ 1085850 h 1743075"/>
                  <a:gd name="connsiteX9" fmla="*/ 2057400 w 4838700"/>
                  <a:gd name="connsiteY9" fmla="*/ 1200150 h 1743075"/>
                  <a:gd name="connsiteX10" fmla="*/ 2047875 w 4838700"/>
                  <a:gd name="connsiteY10" fmla="*/ 1276350 h 1743075"/>
                  <a:gd name="connsiteX11" fmla="*/ 2705100 w 4838700"/>
                  <a:gd name="connsiteY11" fmla="*/ 1190625 h 1743075"/>
                  <a:gd name="connsiteX12" fmla="*/ 3476625 w 4838700"/>
                  <a:gd name="connsiteY12" fmla="*/ 1743075 h 1743075"/>
                  <a:gd name="connsiteX13" fmla="*/ 3600450 w 4838700"/>
                  <a:gd name="connsiteY13" fmla="*/ 1676400 h 1743075"/>
                  <a:gd name="connsiteX14" fmla="*/ 3648075 w 4838700"/>
                  <a:gd name="connsiteY14" fmla="*/ 1695450 h 1743075"/>
                  <a:gd name="connsiteX15" fmla="*/ 3657600 w 4838700"/>
                  <a:gd name="connsiteY15" fmla="*/ 1647825 h 1743075"/>
                  <a:gd name="connsiteX16" fmla="*/ 3657600 w 4838700"/>
                  <a:gd name="connsiteY16" fmla="*/ 1647825 h 1743075"/>
                  <a:gd name="connsiteX17" fmla="*/ 3781425 w 4838700"/>
                  <a:gd name="connsiteY17" fmla="*/ 1666875 h 1743075"/>
                  <a:gd name="connsiteX18" fmla="*/ 3781425 w 4838700"/>
                  <a:gd name="connsiteY18" fmla="*/ 1666875 h 1743075"/>
                  <a:gd name="connsiteX19" fmla="*/ 3800475 w 4838700"/>
                  <a:gd name="connsiteY19" fmla="*/ 1571625 h 1743075"/>
                  <a:gd name="connsiteX20" fmla="*/ 3752850 w 4838700"/>
                  <a:gd name="connsiteY20" fmla="*/ 1485900 h 1743075"/>
                  <a:gd name="connsiteX21" fmla="*/ 3810000 w 4838700"/>
                  <a:gd name="connsiteY21" fmla="*/ 1438275 h 1743075"/>
                  <a:gd name="connsiteX22" fmla="*/ 3829050 w 4838700"/>
                  <a:gd name="connsiteY22" fmla="*/ 1485900 h 1743075"/>
                  <a:gd name="connsiteX23" fmla="*/ 3838575 w 4838700"/>
                  <a:gd name="connsiteY23" fmla="*/ 1419225 h 1743075"/>
                  <a:gd name="connsiteX24" fmla="*/ 4029075 w 4838700"/>
                  <a:gd name="connsiteY24" fmla="*/ 1162050 h 1743075"/>
                  <a:gd name="connsiteX25" fmla="*/ 3981450 w 4838700"/>
                  <a:gd name="connsiteY25" fmla="*/ 1123950 h 1743075"/>
                  <a:gd name="connsiteX26" fmla="*/ 4000500 w 4838700"/>
                  <a:gd name="connsiteY26" fmla="*/ 1085850 h 1743075"/>
                  <a:gd name="connsiteX27" fmla="*/ 4029075 w 4838700"/>
                  <a:gd name="connsiteY27" fmla="*/ 1085850 h 1743075"/>
                  <a:gd name="connsiteX28" fmla="*/ 3990975 w 4838700"/>
                  <a:gd name="connsiteY28" fmla="*/ 1057275 h 1743075"/>
                  <a:gd name="connsiteX29" fmla="*/ 3990975 w 4838700"/>
                  <a:gd name="connsiteY29" fmla="*/ 1000125 h 1743075"/>
                  <a:gd name="connsiteX30" fmla="*/ 4057650 w 4838700"/>
                  <a:gd name="connsiteY30" fmla="*/ 981075 h 1743075"/>
                  <a:gd name="connsiteX31" fmla="*/ 4086225 w 4838700"/>
                  <a:gd name="connsiteY31" fmla="*/ 1047750 h 1743075"/>
                  <a:gd name="connsiteX32" fmla="*/ 4124325 w 4838700"/>
                  <a:gd name="connsiteY32" fmla="*/ 1066800 h 1743075"/>
                  <a:gd name="connsiteX33" fmla="*/ 4124325 w 4838700"/>
                  <a:gd name="connsiteY33" fmla="*/ 1066800 h 1743075"/>
                  <a:gd name="connsiteX34" fmla="*/ 4143375 w 4838700"/>
                  <a:gd name="connsiteY34" fmla="*/ 1028700 h 1743075"/>
                  <a:gd name="connsiteX35" fmla="*/ 4171950 w 4838700"/>
                  <a:gd name="connsiteY35" fmla="*/ 942975 h 1743075"/>
                  <a:gd name="connsiteX36" fmla="*/ 4238625 w 4838700"/>
                  <a:gd name="connsiteY36" fmla="*/ 990600 h 1743075"/>
                  <a:gd name="connsiteX37" fmla="*/ 4286250 w 4838700"/>
                  <a:gd name="connsiteY37" fmla="*/ 942975 h 1743075"/>
                  <a:gd name="connsiteX38" fmla="*/ 4391025 w 4838700"/>
                  <a:gd name="connsiteY38" fmla="*/ 942975 h 1743075"/>
                  <a:gd name="connsiteX39" fmla="*/ 4438650 w 4838700"/>
                  <a:gd name="connsiteY39" fmla="*/ 866775 h 1743075"/>
                  <a:gd name="connsiteX40" fmla="*/ 4524375 w 4838700"/>
                  <a:gd name="connsiteY40" fmla="*/ 857250 h 1743075"/>
                  <a:gd name="connsiteX41" fmla="*/ 4543425 w 4838700"/>
                  <a:gd name="connsiteY41" fmla="*/ 904875 h 1743075"/>
                  <a:gd name="connsiteX42" fmla="*/ 4552950 w 4838700"/>
                  <a:gd name="connsiteY42" fmla="*/ 838200 h 1743075"/>
                  <a:gd name="connsiteX43" fmla="*/ 4600575 w 4838700"/>
                  <a:gd name="connsiteY43" fmla="*/ 771525 h 1743075"/>
                  <a:gd name="connsiteX44" fmla="*/ 4505325 w 4838700"/>
                  <a:gd name="connsiteY44" fmla="*/ 762000 h 1743075"/>
                  <a:gd name="connsiteX45" fmla="*/ 4524375 w 4838700"/>
                  <a:gd name="connsiteY45" fmla="*/ 809625 h 1743075"/>
                  <a:gd name="connsiteX46" fmla="*/ 4448175 w 4838700"/>
                  <a:gd name="connsiteY46" fmla="*/ 762000 h 1743075"/>
                  <a:gd name="connsiteX47" fmla="*/ 4448175 w 4838700"/>
                  <a:gd name="connsiteY47" fmla="*/ 809625 h 1743075"/>
                  <a:gd name="connsiteX48" fmla="*/ 4333875 w 4838700"/>
                  <a:gd name="connsiteY48" fmla="*/ 847725 h 1743075"/>
                  <a:gd name="connsiteX49" fmla="*/ 4191000 w 4838700"/>
                  <a:gd name="connsiteY49" fmla="*/ 752475 h 1743075"/>
                  <a:gd name="connsiteX50" fmla="*/ 4133850 w 4838700"/>
                  <a:gd name="connsiteY50" fmla="*/ 762000 h 1743075"/>
                  <a:gd name="connsiteX51" fmla="*/ 4171950 w 4838700"/>
                  <a:gd name="connsiteY51" fmla="*/ 704850 h 1743075"/>
                  <a:gd name="connsiteX52" fmla="*/ 4133850 w 4838700"/>
                  <a:gd name="connsiteY52" fmla="*/ 666750 h 1743075"/>
                  <a:gd name="connsiteX53" fmla="*/ 4152900 w 4838700"/>
                  <a:gd name="connsiteY53" fmla="*/ 638175 h 1743075"/>
                  <a:gd name="connsiteX54" fmla="*/ 4333875 w 4838700"/>
                  <a:gd name="connsiteY54" fmla="*/ 742950 h 1743075"/>
                  <a:gd name="connsiteX55" fmla="*/ 4343400 w 4838700"/>
                  <a:gd name="connsiteY55" fmla="*/ 723900 h 1743075"/>
                  <a:gd name="connsiteX56" fmla="*/ 4410075 w 4838700"/>
                  <a:gd name="connsiteY56" fmla="*/ 685800 h 1743075"/>
                  <a:gd name="connsiteX57" fmla="*/ 4371975 w 4838700"/>
                  <a:gd name="connsiteY57" fmla="*/ 676275 h 1743075"/>
                  <a:gd name="connsiteX58" fmla="*/ 4362450 w 4838700"/>
                  <a:gd name="connsiteY58" fmla="*/ 647700 h 1743075"/>
                  <a:gd name="connsiteX59" fmla="*/ 4448175 w 4838700"/>
                  <a:gd name="connsiteY59" fmla="*/ 542925 h 1743075"/>
                  <a:gd name="connsiteX60" fmla="*/ 4381500 w 4838700"/>
                  <a:gd name="connsiteY60" fmla="*/ 571500 h 1743075"/>
                  <a:gd name="connsiteX61" fmla="*/ 4381500 w 4838700"/>
                  <a:gd name="connsiteY61" fmla="*/ 514350 h 1743075"/>
                  <a:gd name="connsiteX62" fmla="*/ 4333875 w 4838700"/>
                  <a:gd name="connsiteY62" fmla="*/ 542925 h 1743075"/>
                  <a:gd name="connsiteX63" fmla="*/ 4324350 w 4838700"/>
                  <a:gd name="connsiteY63" fmla="*/ 504825 h 1743075"/>
                  <a:gd name="connsiteX64" fmla="*/ 4248150 w 4838700"/>
                  <a:gd name="connsiteY64" fmla="*/ 542925 h 1743075"/>
                  <a:gd name="connsiteX65" fmla="*/ 4229100 w 4838700"/>
                  <a:gd name="connsiteY65" fmla="*/ 466725 h 1743075"/>
                  <a:gd name="connsiteX66" fmla="*/ 4162425 w 4838700"/>
                  <a:gd name="connsiteY66" fmla="*/ 514350 h 1743075"/>
                  <a:gd name="connsiteX67" fmla="*/ 4162425 w 4838700"/>
                  <a:gd name="connsiteY67" fmla="*/ 457200 h 1743075"/>
                  <a:gd name="connsiteX68" fmla="*/ 4038600 w 4838700"/>
                  <a:gd name="connsiteY68" fmla="*/ 371475 h 1743075"/>
                  <a:gd name="connsiteX69" fmla="*/ 4210050 w 4838700"/>
                  <a:gd name="connsiteY69" fmla="*/ 409575 h 1743075"/>
                  <a:gd name="connsiteX70" fmla="*/ 4295775 w 4838700"/>
                  <a:gd name="connsiteY70" fmla="*/ 390525 h 1743075"/>
                  <a:gd name="connsiteX71" fmla="*/ 4324350 w 4838700"/>
                  <a:gd name="connsiteY71" fmla="*/ 428625 h 1743075"/>
                  <a:gd name="connsiteX72" fmla="*/ 4352925 w 4838700"/>
                  <a:gd name="connsiteY72" fmla="*/ 390525 h 1743075"/>
                  <a:gd name="connsiteX73" fmla="*/ 4343400 w 4838700"/>
                  <a:gd name="connsiteY73" fmla="*/ 352425 h 1743075"/>
                  <a:gd name="connsiteX74" fmla="*/ 4343400 w 4838700"/>
                  <a:gd name="connsiteY74" fmla="*/ 314325 h 1743075"/>
                  <a:gd name="connsiteX75" fmla="*/ 4400550 w 4838700"/>
                  <a:gd name="connsiteY75" fmla="*/ 342900 h 1743075"/>
                  <a:gd name="connsiteX76" fmla="*/ 4381500 w 4838700"/>
                  <a:gd name="connsiteY76" fmla="*/ 285750 h 1743075"/>
                  <a:gd name="connsiteX77" fmla="*/ 4495800 w 4838700"/>
                  <a:gd name="connsiteY77" fmla="*/ 314325 h 1743075"/>
                  <a:gd name="connsiteX78" fmla="*/ 4486275 w 4838700"/>
                  <a:gd name="connsiteY78" fmla="*/ 371475 h 1743075"/>
                  <a:gd name="connsiteX79" fmla="*/ 4533900 w 4838700"/>
                  <a:gd name="connsiteY79" fmla="*/ 381000 h 1743075"/>
                  <a:gd name="connsiteX80" fmla="*/ 4533900 w 4838700"/>
                  <a:gd name="connsiteY80" fmla="*/ 381000 h 1743075"/>
                  <a:gd name="connsiteX81" fmla="*/ 4610100 w 4838700"/>
                  <a:gd name="connsiteY81" fmla="*/ 381000 h 1743075"/>
                  <a:gd name="connsiteX82" fmla="*/ 4648200 w 4838700"/>
                  <a:gd name="connsiteY82" fmla="*/ 428625 h 1743075"/>
                  <a:gd name="connsiteX83" fmla="*/ 4695825 w 4838700"/>
                  <a:gd name="connsiteY83" fmla="*/ 342900 h 1743075"/>
                  <a:gd name="connsiteX84" fmla="*/ 4733925 w 4838700"/>
                  <a:gd name="connsiteY84" fmla="*/ 361950 h 1743075"/>
                  <a:gd name="connsiteX85" fmla="*/ 4705350 w 4838700"/>
                  <a:gd name="connsiteY85" fmla="*/ 314325 h 1743075"/>
                  <a:gd name="connsiteX86" fmla="*/ 4724400 w 4838700"/>
                  <a:gd name="connsiteY86" fmla="*/ 257175 h 1743075"/>
                  <a:gd name="connsiteX87" fmla="*/ 4791075 w 4838700"/>
                  <a:gd name="connsiteY87" fmla="*/ 228600 h 1743075"/>
                  <a:gd name="connsiteX88" fmla="*/ 4762500 w 4838700"/>
                  <a:gd name="connsiteY88" fmla="*/ 161925 h 1743075"/>
                  <a:gd name="connsiteX89" fmla="*/ 4800600 w 4838700"/>
                  <a:gd name="connsiteY89" fmla="*/ 161925 h 1743075"/>
                  <a:gd name="connsiteX90" fmla="*/ 4838700 w 4838700"/>
                  <a:gd name="connsiteY90" fmla="*/ 190500 h 1743075"/>
                  <a:gd name="connsiteX91" fmla="*/ 4829175 w 4838700"/>
                  <a:gd name="connsiteY91" fmla="*/ 161925 h 1743075"/>
                  <a:gd name="connsiteX92" fmla="*/ 4829175 w 4838700"/>
                  <a:gd name="connsiteY92" fmla="*/ 123825 h 1743075"/>
                  <a:gd name="connsiteX93" fmla="*/ 4838700 w 4838700"/>
                  <a:gd name="connsiteY93" fmla="*/ 95250 h 1743075"/>
                  <a:gd name="connsiteX94" fmla="*/ 4800600 w 4838700"/>
                  <a:gd name="connsiteY94" fmla="*/ 0 h 1743075"/>
                  <a:gd name="connsiteX95" fmla="*/ 4762500 w 4838700"/>
                  <a:gd name="connsiteY95" fmla="*/ 38100 h 1743075"/>
                  <a:gd name="connsiteX96" fmla="*/ 4705350 w 4838700"/>
                  <a:gd name="connsiteY96" fmla="*/ 9525 h 1743075"/>
                  <a:gd name="connsiteX97" fmla="*/ 4705350 w 4838700"/>
                  <a:gd name="connsiteY97" fmla="*/ 133350 h 1743075"/>
                  <a:gd name="connsiteX98" fmla="*/ 4705350 w 4838700"/>
                  <a:gd name="connsiteY98" fmla="*/ 200025 h 1743075"/>
                  <a:gd name="connsiteX99" fmla="*/ 4657725 w 4838700"/>
                  <a:gd name="connsiteY99" fmla="*/ 219075 h 1743075"/>
                  <a:gd name="connsiteX100" fmla="*/ 4581525 w 4838700"/>
                  <a:gd name="connsiteY100" fmla="*/ 190500 h 1743075"/>
                  <a:gd name="connsiteX101" fmla="*/ 4600575 w 4838700"/>
                  <a:gd name="connsiteY101" fmla="*/ 133350 h 1743075"/>
                  <a:gd name="connsiteX102" fmla="*/ 4638675 w 4838700"/>
                  <a:gd name="connsiteY102" fmla="*/ 152400 h 1743075"/>
                  <a:gd name="connsiteX103" fmla="*/ 4610100 w 4838700"/>
                  <a:gd name="connsiteY103" fmla="*/ 104775 h 1743075"/>
                  <a:gd name="connsiteX104" fmla="*/ 4629150 w 4838700"/>
                  <a:gd name="connsiteY104" fmla="*/ 76200 h 1743075"/>
                  <a:gd name="connsiteX105" fmla="*/ 4610100 w 4838700"/>
                  <a:gd name="connsiteY105" fmla="*/ 47625 h 1743075"/>
                  <a:gd name="connsiteX106" fmla="*/ 0 w 4838700"/>
                  <a:gd name="connsiteY106" fmla="*/ 1409700 h 1743075"/>
                  <a:gd name="connsiteX0" fmla="*/ 0 w 4838700"/>
                  <a:gd name="connsiteY0" fmla="*/ 1409700 h 1743075"/>
                  <a:gd name="connsiteX1" fmla="*/ 685800 w 4838700"/>
                  <a:gd name="connsiteY1" fmla="*/ 1314450 h 1743075"/>
                  <a:gd name="connsiteX2" fmla="*/ 733425 w 4838700"/>
                  <a:gd name="connsiteY2" fmla="*/ 1352550 h 1743075"/>
                  <a:gd name="connsiteX3" fmla="*/ 1057275 w 4838700"/>
                  <a:gd name="connsiteY3" fmla="*/ 1152525 h 1743075"/>
                  <a:gd name="connsiteX4" fmla="*/ 1143000 w 4838700"/>
                  <a:gd name="connsiteY4" fmla="*/ 1162050 h 1743075"/>
                  <a:gd name="connsiteX5" fmla="*/ 1866900 w 4838700"/>
                  <a:gd name="connsiteY5" fmla="*/ 1066800 h 1743075"/>
                  <a:gd name="connsiteX6" fmla="*/ 1895475 w 4838700"/>
                  <a:gd name="connsiteY6" fmla="*/ 1095375 h 1743075"/>
                  <a:gd name="connsiteX7" fmla="*/ 1895475 w 4838700"/>
                  <a:gd name="connsiteY7" fmla="*/ 1152525 h 1743075"/>
                  <a:gd name="connsiteX8" fmla="*/ 1924050 w 4838700"/>
                  <a:gd name="connsiteY8" fmla="*/ 1085850 h 1743075"/>
                  <a:gd name="connsiteX9" fmla="*/ 2057400 w 4838700"/>
                  <a:gd name="connsiteY9" fmla="*/ 1200150 h 1743075"/>
                  <a:gd name="connsiteX10" fmla="*/ 2047875 w 4838700"/>
                  <a:gd name="connsiteY10" fmla="*/ 1276350 h 1743075"/>
                  <a:gd name="connsiteX11" fmla="*/ 2705100 w 4838700"/>
                  <a:gd name="connsiteY11" fmla="*/ 1190625 h 1743075"/>
                  <a:gd name="connsiteX12" fmla="*/ 3476625 w 4838700"/>
                  <a:gd name="connsiteY12" fmla="*/ 1743075 h 1743075"/>
                  <a:gd name="connsiteX13" fmla="*/ 3600450 w 4838700"/>
                  <a:gd name="connsiteY13" fmla="*/ 1676400 h 1743075"/>
                  <a:gd name="connsiteX14" fmla="*/ 3648075 w 4838700"/>
                  <a:gd name="connsiteY14" fmla="*/ 1695450 h 1743075"/>
                  <a:gd name="connsiteX15" fmla="*/ 3657600 w 4838700"/>
                  <a:gd name="connsiteY15" fmla="*/ 1647825 h 1743075"/>
                  <a:gd name="connsiteX16" fmla="*/ 3657600 w 4838700"/>
                  <a:gd name="connsiteY16" fmla="*/ 1647825 h 1743075"/>
                  <a:gd name="connsiteX17" fmla="*/ 3781425 w 4838700"/>
                  <a:gd name="connsiteY17" fmla="*/ 1666875 h 1743075"/>
                  <a:gd name="connsiteX18" fmla="*/ 3781425 w 4838700"/>
                  <a:gd name="connsiteY18" fmla="*/ 1666875 h 1743075"/>
                  <a:gd name="connsiteX19" fmla="*/ 3800475 w 4838700"/>
                  <a:gd name="connsiteY19" fmla="*/ 1571625 h 1743075"/>
                  <a:gd name="connsiteX20" fmla="*/ 3752850 w 4838700"/>
                  <a:gd name="connsiteY20" fmla="*/ 1485900 h 1743075"/>
                  <a:gd name="connsiteX21" fmla="*/ 3810000 w 4838700"/>
                  <a:gd name="connsiteY21" fmla="*/ 1438275 h 1743075"/>
                  <a:gd name="connsiteX22" fmla="*/ 3829050 w 4838700"/>
                  <a:gd name="connsiteY22" fmla="*/ 1485900 h 1743075"/>
                  <a:gd name="connsiteX23" fmla="*/ 3838575 w 4838700"/>
                  <a:gd name="connsiteY23" fmla="*/ 1419225 h 1743075"/>
                  <a:gd name="connsiteX24" fmla="*/ 4029075 w 4838700"/>
                  <a:gd name="connsiteY24" fmla="*/ 1162050 h 1743075"/>
                  <a:gd name="connsiteX25" fmla="*/ 3981450 w 4838700"/>
                  <a:gd name="connsiteY25" fmla="*/ 1123950 h 1743075"/>
                  <a:gd name="connsiteX26" fmla="*/ 4000500 w 4838700"/>
                  <a:gd name="connsiteY26" fmla="*/ 1085850 h 1743075"/>
                  <a:gd name="connsiteX27" fmla="*/ 4029075 w 4838700"/>
                  <a:gd name="connsiteY27" fmla="*/ 1085850 h 1743075"/>
                  <a:gd name="connsiteX28" fmla="*/ 3990975 w 4838700"/>
                  <a:gd name="connsiteY28" fmla="*/ 1057275 h 1743075"/>
                  <a:gd name="connsiteX29" fmla="*/ 3990975 w 4838700"/>
                  <a:gd name="connsiteY29" fmla="*/ 1000125 h 1743075"/>
                  <a:gd name="connsiteX30" fmla="*/ 4057650 w 4838700"/>
                  <a:gd name="connsiteY30" fmla="*/ 981075 h 1743075"/>
                  <a:gd name="connsiteX31" fmla="*/ 4086225 w 4838700"/>
                  <a:gd name="connsiteY31" fmla="*/ 1047750 h 1743075"/>
                  <a:gd name="connsiteX32" fmla="*/ 4124325 w 4838700"/>
                  <a:gd name="connsiteY32" fmla="*/ 1066800 h 1743075"/>
                  <a:gd name="connsiteX33" fmla="*/ 4124325 w 4838700"/>
                  <a:gd name="connsiteY33" fmla="*/ 1066800 h 1743075"/>
                  <a:gd name="connsiteX34" fmla="*/ 4143375 w 4838700"/>
                  <a:gd name="connsiteY34" fmla="*/ 1028700 h 1743075"/>
                  <a:gd name="connsiteX35" fmla="*/ 4171950 w 4838700"/>
                  <a:gd name="connsiteY35" fmla="*/ 942975 h 1743075"/>
                  <a:gd name="connsiteX36" fmla="*/ 4238625 w 4838700"/>
                  <a:gd name="connsiteY36" fmla="*/ 990600 h 1743075"/>
                  <a:gd name="connsiteX37" fmla="*/ 4286250 w 4838700"/>
                  <a:gd name="connsiteY37" fmla="*/ 942975 h 1743075"/>
                  <a:gd name="connsiteX38" fmla="*/ 4391025 w 4838700"/>
                  <a:gd name="connsiteY38" fmla="*/ 942975 h 1743075"/>
                  <a:gd name="connsiteX39" fmla="*/ 4438650 w 4838700"/>
                  <a:gd name="connsiteY39" fmla="*/ 866775 h 1743075"/>
                  <a:gd name="connsiteX40" fmla="*/ 4524375 w 4838700"/>
                  <a:gd name="connsiteY40" fmla="*/ 857250 h 1743075"/>
                  <a:gd name="connsiteX41" fmla="*/ 4543425 w 4838700"/>
                  <a:gd name="connsiteY41" fmla="*/ 904875 h 1743075"/>
                  <a:gd name="connsiteX42" fmla="*/ 4552950 w 4838700"/>
                  <a:gd name="connsiteY42" fmla="*/ 838200 h 1743075"/>
                  <a:gd name="connsiteX43" fmla="*/ 4600575 w 4838700"/>
                  <a:gd name="connsiteY43" fmla="*/ 771525 h 1743075"/>
                  <a:gd name="connsiteX44" fmla="*/ 4505325 w 4838700"/>
                  <a:gd name="connsiteY44" fmla="*/ 762000 h 1743075"/>
                  <a:gd name="connsiteX45" fmla="*/ 4524375 w 4838700"/>
                  <a:gd name="connsiteY45" fmla="*/ 809625 h 1743075"/>
                  <a:gd name="connsiteX46" fmla="*/ 4448175 w 4838700"/>
                  <a:gd name="connsiteY46" fmla="*/ 762000 h 1743075"/>
                  <a:gd name="connsiteX47" fmla="*/ 4448175 w 4838700"/>
                  <a:gd name="connsiteY47" fmla="*/ 809625 h 1743075"/>
                  <a:gd name="connsiteX48" fmla="*/ 4333875 w 4838700"/>
                  <a:gd name="connsiteY48" fmla="*/ 847725 h 1743075"/>
                  <a:gd name="connsiteX49" fmla="*/ 4191000 w 4838700"/>
                  <a:gd name="connsiteY49" fmla="*/ 752475 h 1743075"/>
                  <a:gd name="connsiteX50" fmla="*/ 4133850 w 4838700"/>
                  <a:gd name="connsiteY50" fmla="*/ 762000 h 1743075"/>
                  <a:gd name="connsiteX51" fmla="*/ 4171950 w 4838700"/>
                  <a:gd name="connsiteY51" fmla="*/ 704850 h 1743075"/>
                  <a:gd name="connsiteX52" fmla="*/ 4133850 w 4838700"/>
                  <a:gd name="connsiteY52" fmla="*/ 666750 h 1743075"/>
                  <a:gd name="connsiteX53" fmla="*/ 4152900 w 4838700"/>
                  <a:gd name="connsiteY53" fmla="*/ 638175 h 1743075"/>
                  <a:gd name="connsiteX54" fmla="*/ 4333875 w 4838700"/>
                  <a:gd name="connsiteY54" fmla="*/ 742950 h 1743075"/>
                  <a:gd name="connsiteX55" fmla="*/ 4343400 w 4838700"/>
                  <a:gd name="connsiteY55" fmla="*/ 723900 h 1743075"/>
                  <a:gd name="connsiteX56" fmla="*/ 4410075 w 4838700"/>
                  <a:gd name="connsiteY56" fmla="*/ 685800 h 1743075"/>
                  <a:gd name="connsiteX57" fmla="*/ 4371975 w 4838700"/>
                  <a:gd name="connsiteY57" fmla="*/ 676275 h 1743075"/>
                  <a:gd name="connsiteX58" fmla="*/ 4362450 w 4838700"/>
                  <a:gd name="connsiteY58" fmla="*/ 647700 h 1743075"/>
                  <a:gd name="connsiteX59" fmla="*/ 4448175 w 4838700"/>
                  <a:gd name="connsiteY59" fmla="*/ 542925 h 1743075"/>
                  <a:gd name="connsiteX60" fmla="*/ 4381500 w 4838700"/>
                  <a:gd name="connsiteY60" fmla="*/ 571500 h 1743075"/>
                  <a:gd name="connsiteX61" fmla="*/ 4381500 w 4838700"/>
                  <a:gd name="connsiteY61" fmla="*/ 514350 h 1743075"/>
                  <a:gd name="connsiteX62" fmla="*/ 4333875 w 4838700"/>
                  <a:gd name="connsiteY62" fmla="*/ 542925 h 1743075"/>
                  <a:gd name="connsiteX63" fmla="*/ 4324350 w 4838700"/>
                  <a:gd name="connsiteY63" fmla="*/ 504825 h 1743075"/>
                  <a:gd name="connsiteX64" fmla="*/ 4248150 w 4838700"/>
                  <a:gd name="connsiteY64" fmla="*/ 542925 h 1743075"/>
                  <a:gd name="connsiteX65" fmla="*/ 4229100 w 4838700"/>
                  <a:gd name="connsiteY65" fmla="*/ 466725 h 1743075"/>
                  <a:gd name="connsiteX66" fmla="*/ 4162425 w 4838700"/>
                  <a:gd name="connsiteY66" fmla="*/ 514350 h 1743075"/>
                  <a:gd name="connsiteX67" fmla="*/ 4162425 w 4838700"/>
                  <a:gd name="connsiteY67" fmla="*/ 457200 h 1743075"/>
                  <a:gd name="connsiteX68" fmla="*/ 4038600 w 4838700"/>
                  <a:gd name="connsiteY68" fmla="*/ 371475 h 1743075"/>
                  <a:gd name="connsiteX69" fmla="*/ 4210050 w 4838700"/>
                  <a:gd name="connsiteY69" fmla="*/ 409575 h 1743075"/>
                  <a:gd name="connsiteX70" fmla="*/ 4295775 w 4838700"/>
                  <a:gd name="connsiteY70" fmla="*/ 390525 h 1743075"/>
                  <a:gd name="connsiteX71" fmla="*/ 4324350 w 4838700"/>
                  <a:gd name="connsiteY71" fmla="*/ 428625 h 1743075"/>
                  <a:gd name="connsiteX72" fmla="*/ 4352925 w 4838700"/>
                  <a:gd name="connsiteY72" fmla="*/ 390525 h 1743075"/>
                  <a:gd name="connsiteX73" fmla="*/ 4343400 w 4838700"/>
                  <a:gd name="connsiteY73" fmla="*/ 352425 h 1743075"/>
                  <a:gd name="connsiteX74" fmla="*/ 4343400 w 4838700"/>
                  <a:gd name="connsiteY74" fmla="*/ 314325 h 1743075"/>
                  <a:gd name="connsiteX75" fmla="*/ 4400550 w 4838700"/>
                  <a:gd name="connsiteY75" fmla="*/ 342900 h 1743075"/>
                  <a:gd name="connsiteX76" fmla="*/ 4381500 w 4838700"/>
                  <a:gd name="connsiteY76" fmla="*/ 285750 h 1743075"/>
                  <a:gd name="connsiteX77" fmla="*/ 4495800 w 4838700"/>
                  <a:gd name="connsiteY77" fmla="*/ 314325 h 1743075"/>
                  <a:gd name="connsiteX78" fmla="*/ 4486275 w 4838700"/>
                  <a:gd name="connsiteY78" fmla="*/ 371475 h 1743075"/>
                  <a:gd name="connsiteX79" fmla="*/ 4533900 w 4838700"/>
                  <a:gd name="connsiteY79" fmla="*/ 381000 h 1743075"/>
                  <a:gd name="connsiteX80" fmla="*/ 4533900 w 4838700"/>
                  <a:gd name="connsiteY80" fmla="*/ 381000 h 1743075"/>
                  <a:gd name="connsiteX81" fmla="*/ 4610100 w 4838700"/>
                  <a:gd name="connsiteY81" fmla="*/ 381000 h 1743075"/>
                  <a:gd name="connsiteX82" fmla="*/ 4648200 w 4838700"/>
                  <a:gd name="connsiteY82" fmla="*/ 428625 h 1743075"/>
                  <a:gd name="connsiteX83" fmla="*/ 4695825 w 4838700"/>
                  <a:gd name="connsiteY83" fmla="*/ 342900 h 1743075"/>
                  <a:gd name="connsiteX84" fmla="*/ 4733925 w 4838700"/>
                  <a:gd name="connsiteY84" fmla="*/ 361950 h 1743075"/>
                  <a:gd name="connsiteX85" fmla="*/ 4705350 w 4838700"/>
                  <a:gd name="connsiteY85" fmla="*/ 314325 h 1743075"/>
                  <a:gd name="connsiteX86" fmla="*/ 4724400 w 4838700"/>
                  <a:gd name="connsiteY86" fmla="*/ 257175 h 1743075"/>
                  <a:gd name="connsiteX87" fmla="*/ 4791075 w 4838700"/>
                  <a:gd name="connsiteY87" fmla="*/ 228600 h 1743075"/>
                  <a:gd name="connsiteX88" fmla="*/ 4762500 w 4838700"/>
                  <a:gd name="connsiteY88" fmla="*/ 161925 h 1743075"/>
                  <a:gd name="connsiteX89" fmla="*/ 4800600 w 4838700"/>
                  <a:gd name="connsiteY89" fmla="*/ 161925 h 1743075"/>
                  <a:gd name="connsiteX90" fmla="*/ 4838700 w 4838700"/>
                  <a:gd name="connsiteY90" fmla="*/ 190500 h 1743075"/>
                  <a:gd name="connsiteX91" fmla="*/ 4829175 w 4838700"/>
                  <a:gd name="connsiteY91" fmla="*/ 161925 h 1743075"/>
                  <a:gd name="connsiteX92" fmla="*/ 4829175 w 4838700"/>
                  <a:gd name="connsiteY92" fmla="*/ 123825 h 1743075"/>
                  <a:gd name="connsiteX93" fmla="*/ 4838700 w 4838700"/>
                  <a:gd name="connsiteY93" fmla="*/ 95250 h 1743075"/>
                  <a:gd name="connsiteX94" fmla="*/ 4800600 w 4838700"/>
                  <a:gd name="connsiteY94" fmla="*/ 0 h 1743075"/>
                  <a:gd name="connsiteX95" fmla="*/ 4762500 w 4838700"/>
                  <a:gd name="connsiteY95" fmla="*/ 38100 h 1743075"/>
                  <a:gd name="connsiteX96" fmla="*/ 4705350 w 4838700"/>
                  <a:gd name="connsiteY96" fmla="*/ 9525 h 1743075"/>
                  <a:gd name="connsiteX97" fmla="*/ 4705350 w 4838700"/>
                  <a:gd name="connsiteY97" fmla="*/ 133350 h 1743075"/>
                  <a:gd name="connsiteX98" fmla="*/ 4705350 w 4838700"/>
                  <a:gd name="connsiteY98" fmla="*/ 200025 h 1743075"/>
                  <a:gd name="connsiteX99" fmla="*/ 4657725 w 4838700"/>
                  <a:gd name="connsiteY99" fmla="*/ 219075 h 1743075"/>
                  <a:gd name="connsiteX100" fmla="*/ 4581525 w 4838700"/>
                  <a:gd name="connsiteY100" fmla="*/ 190500 h 1743075"/>
                  <a:gd name="connsiteX101" fmla="*/ 4600575 w 4838700"/>
                  <a:gd name="connsiteY101" fmla="*/ 133350 h 1743075"/>
                  <a:gd name="connsiteX102" fmla="*/ 4638675 w 4838700"/>
                  <a:gd name="connsiteY102" fmla="*/ 152400 h 1743075"/>
                  <a:gd name="connsiteX103" fmla="*/ 4610100 w 4838700"/>
                  <a:gd name="connsiteY103" fmla="*/ 104775 h 1743075"/>
                  <a:gd name="connsiteX104" fmla="*/ 4629150 w 4838700"/>
                  <a:gd name="connsiteY104" fmla="*/ 76200 h 1743075"/>
                  <a:gd name="connsiteX105" fmla="*/ 4610100 w 4838700"/>
                  <a:gd name="connsiteY105" fmla="*/ 47625 h 1743075"/>
                  <a:gd name="connsiteX106" fmla="*/ 1381125 w 4838700"/>
                  <a:gd name="connsiteY106" fmla="*/ 228600 h 1743075"/>
                  <a:gd name="connsiteX107" fmla="*/ 0 w 4838700"/>
                  <a:gd name="connsiteY107" fmla="*/ 1409700 h 1743075"/>
                  <a:gd name="connsiteX0" fmla="*/ 0 w 4838700"/>
                  <a:gd name="connsiteY0" fmla="*/ 1744606 h 2077981"/>
                  <a:gd name="connsiteX1" fmla="*/ 685800 w 4838700"/>
                  <a:gd name="connsiteY1" fmla="*/ 1649356 h 2077981"/>
                  <a:gd name="connsiteX2" fmla="*/ 733425 w 4838700"/>
                  <a:gd name="connsiteY2" fmla="*/ 1687456 h 2077981"/>
                  <a:gd name="connsiteX3" fmla="*/ 1057275 w 4838700"/>
                  <a:gd name="connsiteY3" fmla="*/ 1487431 h 2077981"/>
                  <a:gd name="connsiteX4" fmla="*/ 1143000 w 4838700"/>
                  <a:gd name="connsiteY4" fmla="*/ 1496956 h 2077981"/>
                  <a:gd name="connsiteX5" fmla="*/ 1866900 w 4838700"/>
                  <a:gd name="connsiteY5" fmla="*/ 1401706 h 2077981"/>
                  <a:gd name="connsiteX6" fmla="*/ 1895475 w 4838700"/>
                  <a:gd name="connsiteY6" fmla="*/ 1430281 h 2077981"/>
                  <a:gd name="connsiteX7" fmla="*/ 1895475 w 4838700"/>
                  <a:gd name="connsiteY7" fmla="*/ 1487431 h 2077981"/>
                  <a:gd name="connsiteX8" fmla="*/ 1924050 w 4838700"/>
                  <a:gd name="connsiteY8" fmla="*/ 1420756 h 2077981"/>
                  <a:gd name="connsiteX9" fmla="*/ 2057400 w 4838700"/>
                  <a:gd name="connsiteY9" fmla="*/ 1535056 h 2077981"/>
                  <a:gd name="connsiteX10" fmla="*/ 2047875 w 4838700"/>
                  <a:gd name="connsiteY10" fmla="*/ 1611256 h 2077981"/>
                  <a:gd name="connsiteX11" fmla="*/ 2705100 w 4838700"/>
                  <a:gd name="connsiteY11" fmla="*/ 1525531 h 2077981"/>
                  <a:gd name="connsiteX12" fmla="*/ 3476625 w 4838700"/>
                  <a:gd name="connsiteY12" fmla="*/ 2077981 h 2077981"/>
                  <a:gd name="connsiteX13" fmla="*/ 3600450 w 4838700"/>
                  <a:gd name="connsiteY13" fmla="*/ 2011306 h 2077981"/>
                  <a:gd name="connsiteX14" fmla="*/ 3648075 w 4838700"/>
                  <a:gd name="connsiteY14" fmla="*/ 2030356 h 2077981"/>
                  <a:gd name="connsiteX15" fmla="*/ 3657600 w 4838700"/>
                  <a:gd name="connsiteY15" fmla="*/ 1982731 h 2077981"/>
                  <a:gd name="connsiteX16" fmla="*/ 3657600 w 4838700"/>
                  <a:gd name="connsiteY16" fmla="*/ 1982731 h 2077981"/>
                  <a:gd name="connsiteX17" fmla="*/ 3781425 w 4838700"/>
                  <a:gd name="connsiteY17" fmla="*/ 2001781 h 2077981"/>
                  <a:gd name="connsiteX18" fmla="*/ 3781425 w 4838700"/>
                  <a:gd name="connsiteY18" fmla="*/ 2001781 h 2077981"/>
                  <a:gd name="connsiteX19" fmla="*/ 3800475 w 4838700"/>
                  <a:gd name="connsiteY19" fmla="*/ 1906531 h 2077981"/>
                  <a:gd name="connsiteX20" fmla="*/ 3752850 w 4838700"/>
                  <a:gd name="connsiteY20" fmla="*/ 1820806 h 2077981"/>
                  <a:gd name="connsiteX21" fmla="*/ 3810000 w 4838700"/>
                  <a:gd name="connsiteY21" fmla="*/ 1773181 h 2077981"/>
                  <a:gd name="connsiteX22" fmla="*/ 3829050 w 4838700"/>
                  <a:gd name="connsiteY22" fmla="*/ 1820806 h 2077981"/>
                  <a:gd name="connsiteX23" fmla="*/ 3838575 w 4838700"/>
                  <a:gd name="connsiteY23" fmla="*/ 1754131 h 2077981"/>
                  <a:gd name="connsiteX24" fmla="*/ 4029075 w 4838700"/>
                  <a:gd name="connsiteY24" fmla="*/ 1496956 h 2077981"/>
                  <a:gd name="connsiteX25" fmla="*/ 3981450 w 4838700"/>
                  <a:gd name="connsiteY25" fmla="*/ 1458856 h 2077981"/>
                  <a:gd name="connsiteX26" fmla="*/ 4000500 w 4838700"/>
                  <a:gd name="connsiteY26" fmla="*/ 1420756 h 2077981"/>
                  <a:gd name="connsiteX27" fmla="*/ 4029075 w 4838700"/>
                  <a:gd name="connsiteY27" fmla="*/ 1420756 h 2077981"/>
                  <a:gd name="connsiteX28" fmla="*/ 3990975 w 4838700"/>
                  <a:gd name="connsiteY28" fmla="*/ 1392181 h 2077981"/>
                  <a:gd name="connsiteX29" fmla="*/ 3990975 w 4838700"/>
                  <a:gd name="connsiteY29" fmla="*/ 1335031 h 2077981"/>
                  <a:gd name="connsiteX30" fmla="*/ 4057650 w 4838700"/>
                  <a:gd name="connsiteY30" fmla="*/ 1315981 h 2077981"/>
                  <a:gd name="connsiteX31" fmla="*/ 4086225 w 4838700"/>
                  <a:gd name="connsiteY31" fmla="*/ 1382656 h 2077981"/>
                  <a:gd name="connsiteX32" fmla="*/ 4124325 w 4838700"/>
                  <a:gd name="connsiteY32" fmla="*/ 1401706 h 2077981"/>
                  <a:gd name="connsiteX33" fmla="*/ 4124325 w 4838700"/>
                  <a:gd name="connsiteY33" fmla="*/ 1401706 h 2077981"/>
                  <a:gd name="connsiteX34" fmla="*/ 4143375 w 4838700"/>
                  <a:gd name="connsiteY34" fmla="*/ 1363606 h 2077981"/>
                  <a:gd name="connsiteX35" fmla="*/ 4171950 w 4838700"/>
                  <a:gd name="connsiteY35" fmla="*/ 1277881 h 2077981"/>
                  <a:gd name="connsiteX36" fmla="*/ 4238625 w 4838700"/>
                  <a:gd name="connsiteY36" fmla="*/ 1325506 h 2077981"/>
                  <a:gd name="connsiteX37" fmla="*/ 4286250 w 4838700"/>
                  <a:gd name="connsiteY37" fmla="*/ 1277881 h 2077981"/>
                  <a:gd name="connsiteX38" fmla="*/ 4391025 w 4838700"/>
                  <a:gd name="connsiteY38" fmla="*/ 1277881 h 2077981"/>
                  <a:gd name="connsiteX39" fmla="*/ 4438650 w 4838700"/>
                  <a:gd name="connsiteY39" fmla="*/ 1201681 h 2077981"/>
                  <a:gd name="connsiteX40" fmla="*/ 4524375 w 4838700"/>
                  <a:gd name="connsiteY40" fmla="*/ 1192156 h 2077981"/>
                  <a:gd name="connsiteX41" fmla="*/ 4543425 w 4838700"/>
                  <a:gd name="connsiteY41" fmla="*/ 1239781 h 2077981"/>
                  <a:gd name="connsiteX42" fmla="*/ 4552950 w 4838700"/>
                  <a:gd name="connsiteY42" fmla="*/ 1173106 h 2077981"/>
                  <a:gd name="connsiteX43" fmla="*/ 4600575 w 4838700"/>
                  <a:gd name="connsiteY43" fmla="*/ 1106431 h 2077981"/>
                  <a:gd name="connsiteX44" fmla="*/ 4505325 w 4838700"/>
                  <a:gd name="connsiteY44" fmla="*/ 1096906 h 2077981"/>
                  <a:gd name="connsiteX45" fmla="*/ 4524375 w 4838700"/>
                  <a:gd name="connsiteY45" fmla="*/ 1144531 h 2077981"/>
                  <a:gd name="connsiteX46" fmla="*/ 4448175 w 4838700"/>
                  <a:gd name="connsiteY46" fmla="*/ 1096906 h 2077981"/>
                  <a:gd name="connsiteX47" fmla="*/ 4448175 w 4838700"/>
                  <a:gd name="connsiteY47" fmla="*/ 1144531 h 2077981"/>
                  <a:gd name="connsiteX48" fmla="*/ 4333875 w 4838700"/>
                  <a:gd name="connsiteY48" fmla="*/ 1182631 h 2077981"/>
                  <a:gd name="connsiteX49" fmla="*/ 4191000 w 4838700"/>
                  <a:gd name="connsiteY49" fmla="*/ 1087381 h 2077981"/>
                  <a:gd name="connsiteX50" fmla="*/ 4133850 w 4838700"/>
                  <a:gd name="connsiteY50" fmla="*/ 1096906 h 2077981"/>
                  <a:gd name="connsiteX51" fmla="*/ 4171950 w 4838700"/>
                  <a:gd name="connsiteY51" fmla="*/ 1039756 h 2077981"/>
                  <a:gd name="connsiteX52" fmla="*/ 4133850 w 4838700"/>
                  <a:gd name="connsiteY52" fmla="*/ 1001656 h 2077981"/>
                  <a:gd name="connsiteX53" fmla="*/ 4152900 w 4838700"/>
                  <a:gd name="connsiteY53" fmla="*/ 973081 h 2077981"/>
                  <a:gd name="connsiteX54" fmla="*/ 4333875 w 4838700"/>
                  <a:gd name="connsiteY54" fmla="*/ 1077856 h 2077981"/>
                  <a:gd name="connsiteX55" fmla="*/ 4343400 w 4838700"/>
                  <a:gd name="connsiteY55" fmla="*/ 1058806 h 2077981"/>
                  <a:gd name="connsiteX56" fmla="*/ 4410075 w 4838700"/>
                  <a:gd name="connsiteY56" fmla="*/ 1020706 h 2077981"/>
                  <a:gd name="connsiteX57" fmla="*/ 4371975 w 4838700"/>
                  <a:gd name="connsiteY57" fmla="*/ 1011181 h 2077981"/>
                  <a:gd name="connsiteX58" fmla="*/ 4362450 w 4838700"/>
                  <a:gd name="connsiteY58" fmla="*/ 982606 h 2077981"/>
                  <a:gd name="connsiteX59" fmla="*/ 4448175 w 4838700"/>
                  <a:gd name="connsiteY59" fmla="*/ 877831 h 2077981"/>
                  <a:gd name="connsiteX60" fmla="*/ 4381500 w 4838700"/>
                  <a:gd name="connsiteY60" fmla="*/ 906406 h 2077981"/>
                  <a:gd name="connsiteX61" fmla="*/ 4381500 w 4838700"/>
                  <a:gd name="connsiteY61" fmla="*/ 849256 h 2077981"/>
                  <a:gd name="connsiteX62" fmla="*/ 4333875 w 4838700"/>
                  <a:gd name="connsiteY62" fmla="*/ 877831 h 2077981"/>
                  <a:gd name="connsiteX63" fmla="*/ 4324350 w 4838700"/>
                  <a:gd name="connsiteY63" fmla="*/ 839731 h 2077981"/>
                  <a:gd name="connsiteX64" fmla="*/ 4248150 w 4838700"/>
                  <a:gd name="connsiteY64" fmla="*/ 877831 h 2077981"/>
                  <a:gd name="connsiteX65" fmla="*/ 4229100 w 4838700"/>
                  <a:gd name="connsiteY65" fmla="*/ 801631 h 2077981"/>
                  <a:gd name="connsiteX66" fmla="*/ 4162425 w 4838700"/>
                  <a:gd name="connsiteY66" fmla="*/ 849256 h 2077981"/>
                  <a:gd name="connsiteX67" fmla="*/ 4162425 w 4838700"/>
                  <a:gd name="connsiteY67" fmla="*/ 792106 h 2077981"/>
                  <a:gd name="connsiteX68" fmla="*/ 4038600 w 4838700"/>
                  <a:gd name="connsiteY68" fmla="*/ 706381 h 2077981"/>
                  <a:gd name="connsiteX69" fmla="*/ 4210050 w 4838700"/>
                  <a:gd name="connsiteY69" fmla="*/ 744481 h 2077981"/>
                  <a:gd name="connsiteX70" fmla="*/ 4295775 w 4838700"/>
                  <a:gd name="connsiteY70" fmla="*/ 725431 h 2077981"/>
                  <a:gd name="connsiteX71" fmla="*/ 4324350 w 4838700"/>
                  <a:gd name="connsiteY71" fmla="*/ 763531 h 2077981"/>
                  <a:gd name="connsiteX72" fmla="*/ 4352925 w 4838700"/>
                  <a:gd name="connsiteY72" fmla="*/ 725431 h 2077981"/>
                  <a:gd name="connsiteX73" fmla="*/ 4343400 w 4838700"/>
                  <a:gd name="connsiteY73" fmla="*/ 687331 h 2077981"/>
                  <a:gd name="connsiteX74" fmla="*/ 4343400 w 4838700"/>
                  <a:gd name="connsiteY74" fmla="*/ 649231 h 2077981"/>
                  <a:gd name="connsiteX75" fmla="*/ 4400550 w 4838700"/>
                  <a:gd name="connsiteY75" fmla="*/ 677806 h 2077981"/>
                  <a:gd name="connsiteX76" fmla="*/ 4381500 w 4838700"/>
                  <a:gd name="connsiteY76" fmla="*/ 620656 h 2077981"/>
                  <a:gd name="connsiteX77" fmla="*/ 4495800 w 4838700"/>
                  <a:gd name="connsiteY77" fmla="*/ 649231 h 2077981"/>
                  <a:gd name="connsiteX78" fmla="*/ 4486275 w 4838700"/>
                  <a:gd name="connsiteY78" fmla="*/ 706381 h 2077981"/>
                  <a:gd name="connsiteX79" fmla="*/ 4533900 w 4838700"/>
                  <a:gd name="connsiteY79" fmla="*/ 715906 h 2077981"/>
                  <a:gd name="connsiteX80" fmla="*/ 4533900 w 4838700"/>
                  <a:gd name="connsiteY80" fmla="*/ 715906 h 2077981"/>
                  <a:gd name="connsiteX81" fmla="*/ 4610100 w 4838700"/>
                  <a:gd name="connsiteY81" fmla="*/ 715906 h 2077981"/>
                  <a:gd name="connsiteX82" fmla="*/ 4648200 w 4838700"/>
                  <a:gd name="connsiteY82" fmla="*/ 763531 h 2077981"/>
                  <a:gd name="connsiteX83" fmla="*/ 4695825 w 4838700"/>
                  <a:gd name="connsiteY83" fmla="*/ 677806 h 2077981"/>
                  <a:gd name="connsiteX84" fmla="*/ 4733925 w 4838700"/>
                  <a:gd name="connsiteY84" fmla="*/ 696856 h 2077981"/>
                  <a:gd name="connsiteX85" fmla="*/ 4705350 w 4838700"/>
                  <a:gd name="connsiteY85" fmla="*/ 649231 h 2077981"/>
                  <a:gd name="connsiteX86" fmla="*/ 4724400 w 4838700"/>
                  <a:gd name="connsiteY86" fmla="*/ 592081 h 2077981"/>
                  <a:gd name="connsiteX87" fmla="*/ 4791075 w 4838700"/>
                  <a:gd name="connsiteY87" fmla="*/ 563506 h 2077981"/>
                  <a:gd name="connsiteX88" fmla="*/ 4762500 w 4838700"/>
                  <a:gd name="connsiteY88" fmla="*/ 496831 h 2077981"/>
                  <a:gd name="connsiteX89" fmla="*/ 4800600 w 4838700"/>
                  <a:gd name="connsiteY89" fmla="*/ 496831 h 2077981"/>
                  <a:gd name="connsiteX90" fmla="*/ 4838700 w 4838700"/>
                  <a:gd name="connsiteY90" fmla="*/ 525406 h 2077981"/>
                  <a:gd name="connsiteX91" fmla="*/ 4829175 w 4838700"/>
                  <a:gd name="connsiteY91" fmla="*/ 496831 h 2077981"/>
                  <a:gd name="connsiteX92" fmla="*/ 4829175 w 4838700"/>
                  <a:gd name="connsiteY92" fmla="*/ 458731 h 2077981"/>
                  <a:gd name="connsiteX93" fmla="*/ 4838700 w 4838700"/>
                  <a:gd name="connsiteY93" fmla="*/ 430156 h 2077981"/>
                  <a:gd name="connsiteX94" fmla="*/ 4800600 w 4838700"/>
                  <a:gd name="connsiteY94" fmla="*/ 334906 h 2077981"/>
                  <a:gd name="connsiteX95" fmla="*/ 4762500 w 4838700"/>
                  <a:gd name="connsiteY95" fmla="*/ 373006 h 2077981"/>
                  <a:gd name="connsiteX96" fmla="*/ 4705350 w 4838700"/>
                  <a:gd name="connsiteY96" fmla="*/ 344431 h 2077981"/>
                  <a:gd name="connsiteX97" fmla="*/ 4705350 w 4838700"/>
                  <a:gd name="connsiteY97" fmla="*/ 468256 h 2077981"/>
                  <a:gd name="connsiteX98" fmla="*/ 4705350 w 4838700"/>
                  <a:gd name="connsiteY98" fmla="*/ 534931 h 2077981"/>
                  <a:gd name="connsiteX99" fmla="*/ 4657725 w 4838700"/>
                  <a:gd name="connsiteY99" fmla="*/ 553981 h 2077981"/>
                  <a:gd name="connsiteX100" fmla="*/ 4581525 w 4838700"/>
                  <a:gd name="connsiteY100" fmla="*/ 525406 h 2077981"/>
                  <a:gd name="connsiteX101" fmla="*/ 4600575 w 4838700"/>
                  <a:gd name="connsiteY101" fmla="*/ 468256 h 2077981"/>
                  <a:gd name="connsiteX102" fmla="*/ 4638675 w 4838700"/>
                  <a:gd name="connsiteY102" fmla="*/ 487306 h 2077981"/>
                  <a:gd name="connsiteX103" fmla="*/ 4610100 w 4838700"/>
                  <a:gd name="connsiteY103" fmla="*/ 439681 h 2077981"/>
                  <a:gd name="connsiteX104" fmla="*/ 4629150 w 4838700"/>
                  <a:gd name="connsiteY104" fmla="*/ 411106 h 2077981"/>
                  <a:gd name="connsiteX105" fmla="*/ 4610100 w 4838700"/>
                  <a:gd name="connsiteY105" fmla="*/ 382531 h 2077981"/>
                  <a:gd name="connsiteX106" fmla="*/ 4467225 w 4838700"/>
                  <a:gd name="connsiteY106" fmla="*/ 1531 h 2077981"/>
                  <a:gd name="connsiteX107" fmla="*/ 1381125 w 4838700"/>
                  <a:gd name="connsiteY107" fmla="*/ 563506 h 2077981"/>
                  <a:gd name="connsiteX108" fmla="*/ 0 w 4838700"/>
                  <a:gd name="connsiteY108" fmla="*/ 1744606 h 2077981"/>
                  <a:gd name="connsiteX0" fmla="*/ 0 w 4838700"/>
                  <a:gd name="connsiteY0" fmla="*/ 1744606 h 2077981"/>
                  <a:gd name="connsiteX1" fmla="*/ 685800 w 4838700"/>
                  <a:gd name="connsiteY1" fmla="*/ 1649356 h 2077981"/>
                  <a:gd name="connsiteX2" fmla="*/ 733425 w 4838700"/>
                  <a:gd name="connsiteY2" fmla="*/ 1687456 h 2077981"/>
                  <a:gd name="connsiteX3" fmla="*/ 1057275 w 4838700"/>
                  <a:gd name="connsiteY3" fmla="*/ 1487431 h 2077981"/>
                  <a:gd name="connsiteX4" fmla="*/ 1143000 w 4838700"/>
                  <a:gd name="connsiteY4" fmla="*/ 1496956 h 2077981"/>
                  <a:gd name="connsiteX5" fmla="*/ 1866900 w 4838700"/>
                  <a:gd name="connsiteY5" fmla="*/ 1401706 h 2077981"/>
                  <a:gd name="connsiteX6" fmla="*/ 1895475 w 4838700"/>
                  <a:gd name="connsiteY6" fmla="*/ 1430281 h 2077981"/>
                  <a:gd name="connsiteX7" fmla="*/ 1895475 w 4838700"/>
                  <a:gd name="connsiteY7" fmla="*/ 1487431 h 2077981"/>
                  <a:gd name="connsiteX8" fmla="*/ 1924050 w 4838700"/>
                  <a:gd name="connsiteY8" fmla="*/ 1420756 h 2077981"/>
                  <a:gd name="connsiteX9" fmla="*/ 2057400 w 4838700"/>
                  <a:gd name="connsiteY9" fmla="*/ 1535056 h 2077981"/>
                  <a:gd name="connsiteX10" fmla="*/ 2047875 w 4838700"/>
                  <a:gd name="connsiteY10" fmla="*/ 1611256 h 2077981"/>
                  <a:gd name="connsiteX11" fmla="*/ 2705100 w 4838700"/>
                  <a:gd name="connsiteY11" fmla="*/ 1525531 h 2077981"/>
                  <a:gd name="connsiteX12" fmla="*/ 3476625 w 4838700"/>
                  <a:gd name="connsiteY12" fmla="*/ 2077981 h 2077981"/>
                  <a:gd name="connsiteX13" fmla="*/ 3600450 w 4838700"/>
                  <a:gd name="connsiteY13" fmla="*/ 2011306 h 2077981"/>
                  <a:gd name="connsiteX14" fmla="*/ 3648075 w 4838700"/>
                  <a:gd name="connsiteY14" fmla="*/ 2030356 h 2077981"/>
                  <a:gd name="connsiteX15" fmla="*/ 3657600 w 4838700"/>
                  <a:gd name="connsiteY15" fmla="*/ 1982731 h 2077981"/>
                  <a:gd name="connsiteX16" fmla="*/ 3657600 w 4838700"/>
                  <a:gd name="connsiteY16" fmla="*/ 1982731 h 2077981"/>
                  <a:gd name="connsiteX17" fmla="*/ 3781425 w 4838700"/>
                  <a:gd name="connsiteY17" fmla="*/ 2001781 h 2077981"/>
                  <a:gd name="connsiteX18" fmla="*/ 3781425 w 4838700"/>
                  <a:gd name="connsiteY18" fmla="*/ 2001781 h 2077981"/>
                  <a:gd name="connsiteX19" fmla="*/ 3800475 w 4838700"/>
                  <a:gd name="connsiteY19" fmla="*/ 1906531 h 2077981"/>
                  <a:gd name="connsiteX20" fmla="*/ 3752850 w 4838700"/>
                  <a:gd name="connsiteY20" fmla="*/ 1820806 h 2077981"/>
                  <a:gd name="connsiteX21" fmla="*/ 3810000 w 4838700"/>
                  <a:gd name="connsiteY21" fmla="*/ 1773181 h 2077981"/>
                  <a:gd name="connsiteX22" fmla="*/ 3829050 w 4838700"/>
                  <a:gd name="connsiteY22" fmla="*/ 1820806 h 2077981"/>
                  <a:gd name="connsiteX23" fmla="*/ 3838575 w 4838700"/>
                  <a:gd name="connsiteY23" fmla="*/ 1754131 h 2077981"/>
                  <a:gd name="connsiteX24" fmla="*/ 4029075 w 4838700"/>
                  <a:gd name="connsiteY24" fmla="*/ 1496956 h 2077981"/>
                  <a:gd name="connsiteX25" fmla="*/ 3981450 w 4838700"/>
                  <a:gd name="connsiteY25" fmla="*/ 1458856 h 2077981"/>
                  <a:gd name="connsiteX26" fmla="*/ 4000500 w 4838700"/>
                  <a:gd name="connsiteY26" fmla="*/ 1420756 h 2077981"/>
                  <a:gd name="connsiteX27" fmla="*/ 4029075 w 4838700"/>
                  <a:gd name="connsiteY27" fmla="*/ 1420756 h 2077981"/>
                  <a:gd name="connsiteX28" fmla="*/ 3990975 w 4838700"/>
                  <a:gd name="connsiteY28" fmla="*/ 1392181 h 2077981"/>
                  <a:gd name="connsiteX29" fmla="*/ 3990975 w 4838700"/>
                  <a:gd name="connsiteY29" fmla="*/ 1335031 h 2077981"/>
                  <a:gd name="connsiteX30" fmla="*/ 4057650 w 4838700"/>
                  <a:gd name="connsiteY30" fmla="*/ 1315981 h 2077981"/>
                  <a:gd name="connsiteX31" fmla="*/ 4086225 w 4838700"/>
                  <a:gd name="connsiteY31" fmla="*/ 1382656 h 2077981"/>
                  <a:gd name="connsiteX32" fmla="*/ 4124325 w 4838700"/>
                  <a:gd name="connsiteY32" fmla="*/ 1401706 h 2077981"/>
                  <a:gd name="connsiteX33" fmla="*/ 4124325 w 4838700"/>
                  <a:gd name="connsiteY33" fmla="*/ 1401706 h 2077981"/>
                  <a:gd name="connsiteX34" fmla="*/ 4143375 w 4838700"/>
                  <a:gd name="connsiteY34" fmla="*/ 1363606 h 2077981"/>
                  <a:gd name="connsiteX35" fmla="*/ 4171950 w 4838700"/>
                  <a:gd name="connsiteY35" fmla="*/ 1277881 h 2077981"/>
                  <a:gd name="connsiteX36" fmla="*/ 4238625 w 4838700"/>
                  <a:gd name="connsiteY36" fmla="*/ 1325506 h 2077981"/>
                  <a:gd name="connsiteX37" fmla="*/ 4286250 w 4838700"/>
                  <a:gd name="connsiteY37" fmla="*/ 1277881 h 2077981"/>
                  <a:gd name="connsiteX38" fmla="*/ 4391025 w 4838700"/>
                  <a:gd name="connsiteY38" fmla="*/ 1277881 h 2077981"/>
                  <a:gd name="connsiteX39" fmla="*/ 4438650 w 4838700"/>
                  <a:gd name="connsiteY39" fmla="*/ 1201681 h 2077981"/>
                  <a:gd name="connsiteX40" fmla="*/ 4524375 w 4838700"/>
                  <a:gd name="connsiteY40" fmla="*/ 1192156 h 2077981"/>
                  <a:gd name="connsiteX41" fmla="*/ 4543425 w 4838700"/>
                  <a:gd name="connsiteY41" fmla="*/ 1239781 h 2077981"/>
                  <a:gd name="connsiteX42" fmla="*/ 4552950 w 4838700"/>
                  <a:gd name="connsiteY42" fmla="*/ 1173106 h 2077981"/>
                  <a:gd name="connsiteX43" fmla="*/ 4600575 w 4838700"/>
                  <a:gd name="connsiteY43" fmla="*/ 1106431 h 2077981"/>
                  <a:gd name="connsiteX44" fmla="*/ 4505325 w 4838700"/>
                  <a:gd name="connsiteY44" fmla="*/ 1096906 h 2077981"/>
                  <a:gd name="connsiteX45" fmla="*/ 4524375 w 4838700"/>
                  <a:gd name="connsiteY45" fmla="*/ 1144531 h 2077981"/>
                  <a:gd name="connsiteX46" fmla="*/ 4448175 w 4838700"/>
                  <a:gd name="connsiteY46" fmla="*/ 1096906 h 2077981"/>
                  <a:gd name="connsiteX47" fmla="*/ 4448175 w 4838700"/>
                  <a:gd name="connsiteY47" fmla="*/ 1144531 h 2077981"/>
                  <a:gd name="connsiteX48" fmla="*/ 4333875 w 4838700"/>
                  <a:gd name="connsiteY48" fmla="*/ 1182631 h 2077981"/>
                  <a:gd name="connsiteX49" fmla="*/ 4191000 w 4838700"/>
                  <a:gd name="connsiteY49" fmla="*/ 1087381 h 2077981"/>
                  <a:gd name="connsiteX50" fmla="*/ 4133850 w 4838700"/>
                  <a:gd name="connsiteY50" fmla="*/ 1096906 h 2077981"/>
                  <a:gd name="connsiteX51" fmla="*/ 4171950 w 4838700"/>
                  <a:gd name="connsiteY51" fmla="*/ 1039756 h 2077981"/>
                  <a:gd name="connsiteX52" fmla="*/ 4133850 w 4838700"/>
                  <a:gd name="connsiteY52" fmla="*/ 1001656 h 2077981"/>
                  <a:gd name="connsiteX53" fmla="*/ 4152900 w 4838700"/>
                  <a:gd name="connsiteY53" fmla="*/ 973081 h 2077981"/>
                  <a:gd name="connsiteX54" fmla="*/ 4333875 w 4838700"/>
                  <a:gd name="connsiteY54" fmla="*/ 1077856 h 2077981"/>
                  <a:gd name="connsiteX55" fmla="*/ 4343400 w 4838700"/>
                  <a:gd name="connsiteY55" fmla="*/ 1058806 h 2077981"/>
                  <a:gd name="connsiteX56" fmla="*/ 4410075 w 4838700"/>
                  <a:gd name="connsiteY56" fmla="*/ 1020706 h 2077981"/>
                  <a:gd name="connsiteX57" fmla="*/ 4371975 w 4838700"/>
                  <a:gd name="connsiteY57" fmla="*/ 1011181 h 2077981"/>
                  <a:gd name="connsiteX58" fmla="*/ 4362450 w 4838700"/>
                  <a:gd name="connsiteY58" fmla="*/ 982606 h 2077981"/>
                  <a:gd name="connsiteX59" fmla="*/ 4448175 w 4838700"/>
                  <a:gd name="connsiteY59" fmla="*/ 877831 h 2077981"/>
                  <a:gd name="connsiteX60" fmla="*/ 4381500 w 4838700"/>
                  <a:gd name="connsiteY60" fmla="*/ 906406 h 2077981"/>
                  <a:gd name="connsiteX61" fmla="*/ 4381500 w 4838700"/>
                  <a:gd name="connsiteY61" fmla="*/ 849256 h 2077981"/>
                  <a:gd name="connsiteX62" fmla="*/ 4333875 w 4838700"/>
                  <a:gd name="connsiteY62" fmla="*/ 877831 h 2077981"/>
                  <a:gd name="connsiteX63" fmla="*/ 4324350 w 4838700"/>
                  <a:gd name="connsiteY63" fmla="*/ 839731 h 2077981"/>
                  <a:gd name="connsiteX64" fmla="*/ 4248150 w 4838700"/>
                  <a:gd name="connsiteY64" fmla="*/ 877831 h 2077981"/>
                  <a:gd name="connsiteX65" fmla="*/ 4229100 w 4838700"/>
                  <a:gd name="connsiteY65" fmla="*/ 801631 h 2077981"/>
                  <a:gd name="connsiteX66" fmla="*/ 4162425 w 4838700"/>
                  <a:gd name="connsiteY66" fmla="*/ 849256 h 2077981"/>
                  <a:gd name="connsiteX67" fmla="*/ 4162425 w 4838700"/>
                  <a:gd name="connsiteY67" fmla="*/ 792106 h 2077981"/>
                  <a:gd name="connsiteX68" fmla="*/ 4038600 w 4838700"/>
                  <a:gd name="connsiteY68" fmla="*/ 706381 h 2077981"/>
                  <a:gd name="connsiteX69" fmla="*/ 4210050 w 4838700"/>
                  <a:gd name="connsiteY69" fmla="*/ 744481 h 2077981"/>
                  <a:gd name="connsiteX70" fmla="*/ 4295775 w 4838700"/>
                  <a:gd name="connsiteY70" fmla="*/ 725431 h 2077981"/>
                  <a:gd name="connsiteX71" fmla="*/ 4324350 w 4838700"/>
                  <a:gd name="connsiteY71" fmla="*/ 763531 h 2077981"/>
                  <a:gd name="connsiteX72" fmla="*/ 4352925 w 4838700"/>
                  <a:gd name="connsiteY72" fmla="*/ 725431 h 2077981"/>
                  <a:gd name="connsiteX73" fmla="*/ 4343400 w 4838700"/>
                  <a:gd name="connsiteY73" fmla="*/ 687331 h 2077981"/>
                  <a:gd name="connsiteX74" fmla="*/ 4343400 w 4838700"/>
                  <a:gd name="connsiteY74" fmla="*/ 649231 h 2077981"/>
                  <a:gd name="connsiteX75" fmla="*/ 4400550 w 4838700"/>
                  <a:gd name="connsiteY75" fmla="*/ 677806 h 2077981"/>
                  <a:gd name="connsiteX76" fmla="*/ 4381500 w 4838700"/>
                  <a:gd name="connsiteY76" fmla="*/ 620656 h 2077981"/>
                  <a:gd name="connsiteX77" fmla="*/ 4495800 w 4838700"/>
                  <a:gd name="connsiteY77" fmla="*/ 649231 h 2077981"/>
                  <a:gd name="connsiteX78" fmla="*/ 4486275 w 4838700"/>
                  <a:gd name="connsiteY78" fmla="*/ 706381 h 2077981"/>
                  <a:gd name="connsiteX79" fmla="*/ 4533900 w 4838700"/>
                  <a:gd name="connsiteY79" fmla="*/ 715906 h 2077981"/>
                  <a:gd name="connsiteX80" fmla="*/ 4533900 w 4838700"/>
                  <a:gd name="connsiteY80" fmla="*/ 715906 h 2077981"/>
                  <a:gd name="connsiteX81" fmla="*/ 4610100 w 4838700"/>
                  <a:gd name="connsiteY81" fmla="*/ 715906 h 2077981"/>
                  <a:gd name="connsiteX82" fmla="*/ 4648200 w 4838700"/>
                  <a:gd name="connsiteY82" fmla="*/ 763531 h 2077981"/>
                  <a:gd name="connsiteX83" fmla="*/ 4695825 w 4838700"/>
                  <a:gd name="connsiteY83" fmla="*/ 677806 h 2077981"/>
                  <a:gd name="connsiteX84" fmla="*/ 4733925 w 4838700"/>
                  <a:gd name="connsiteY84" fmla="*/ 696856 h 2077981"/>
                  <a:gd name="connsiteX85" fmla="*/ 4705350 w 4838700"/>
                  <a:gd name="connsiteY85" fmla="*/ 649231 h 2077981"/>
                  <a:gd name="connsiteX86" fmla="*/ 4724400 w 4838700"/>
                  <a:gd name="connsiteY86" fmla="*/ 592081 h 2077981"/>
                  <a:gd name="connsiteX87" fmla="*/ 4791075 w 4838700"/>
                  <a:gd name="connsiteY87" fmla="*/ 563506 h 2077981"/>
                  <a:gd name="connsiteX88" fmla="*/ 4762500 w 4838700"/>
                  <a:gd name="connsiteY88" fmla="*/ 496831 h 2077981"/>
                  <a:gd name="connsiteX89" fmla="*/ 4800600 w 4838700"/>
                  <a:gd name="connsiteY89" fmla="*/ 496831 h 2077981"/>
                  <a:gd name="connsiteX90" fmla="*/ 4838700 w 4838700"/>
                  <a:gd name="connsiteY90" fmla="*/ 525406 h 2077981"/>
                  <a:gd name="connsiteX91" fmla="*/ 4829175 w 4838700"/>
                  <a:gd name="connsiteY91" fmla="*/ 496831 h 2077981"/>
                  <a:gd name="connsiteX92" fmla="*/ 4829175 w 4838700"/>
                  <a:gd name="connsiteY92" fmla="*/ 458731 h 2077981"/>
                  <a:gd name="connsiteX93" fmla="*/ 4838700 w 4838700"/>
                  <a:gd name="connsiteY93" fmla="*/ 430156 h 2077981"/>
                  <a:gd name="connsiteX94" fmla="*/ 4800600 w 4838700"/>
                  <a:gd name="connsiteY94" fmla="*/ 334906 h 2077981"/>
                  <a:gd name="connsiteX95" fmla="*/ 4762500 w 4838700"/>
                  <a:gd name="connsiteY95" fmla="*/ 373006 h 2077981"/>
                  <a:gd name="connsiteX96" fmla="*/ 4705350 w 4838700"/>
                  <a:gd name="connsiteY96" fmla="*/ 344431 h 2077981"/>
                  <a:gd name="connsiteX97" fmla="*/ 4705350 w 4838700"/>
                  <a:gd name="connsiteY97" fmla="*/ 468256 h 2077981"/>
                  <a:gd name="connsiteX98" fmla="*/ 4705350 w 4838700"/>
                  <a:gd name="connsiteY98" fmla="*/ 534931 h 2077981"/>
                  <a:gd name="connsiteX99" fmla="*/ 4657725 w 4838700"/>
                  <a:gd name="connsiteY99" fmla="*/ 553981 h 2077981"/>
                  <a:gd name="connsiteX100" fmla="*/ 4581525 w 4838700"/>
                  <a:gd name="connsiteY100" fmla="*/ 525406 h 2077981"/>
                  <a:gd name="connsiteX101" fmla="*/ 4600575 w 4838700"/>
                  <a:gd name="connsiteY101" fmla="*/ 468256 h 2077981"/>
                  <a:gd name="connsiteX102" fmla="*/ 4638675 w 4838700"/>
                  <a:gd name="connsiteY102" fmla="*/ 487306 h 2077981"/>
                  <a:gd name="connsiteX103" fmla="*/ 4610100 w 4838700"/>
                  <a:gd name="connsiteY103" fmla="*/ 439681 h 2077981"/>
                  <a:gd name="connsiteX104" fmla="*/ 4629150 w 4838700"/>
                  <a:gd name="connsiteY104" fmla="*/ 411106 h 2077981"/>
                  <a:gd name="connsiteX105" fmla="*/ 4610100 w 4838700"/>
                  <a:gd name="connsiteY105" fmla="*/ 382531 h 2077981"/>
                  <a:gd name="connsiteX106" fmla="*/ 4467225 w 4838700"/>
                  <a:gd name="connsiteY106" fmla="*/ 1531 h 2077981"/>
                  <a:gd name="connsiteX107" fmla="*/ 1381125 w 4838700"/>
                  <a:gd name="connsiteY107" fmla="*/ 563506 h 2077981"/>
                  <a:gd name="connsiteX108" fmla="*/ 0 w 4838700"/>
                  <a:gd name="connsiteY108" fmla="*/ 1744606 h 2077981"/>
                  <a:gd name="connsiteX0" fmla="*/ 0 w 4838700"/>
                  <a:gd name="connsiteY0" fmla="*/ 1762885 h 2096260"/>
                  <a:gd name="connsiteX1" fmla="*/ 685800 w 4838700"/>
                  <a:gd name="connsiteY1" fmla="*/ 1667635 h 2096260"/>
                  <a:gd name="connsiteX2" fmla="*/ 733425 w 4838700"/>
                  <a:gd name="connsiteY2" fmla="*/ 1705735 h 2096260"/>
                  <a:gd name="connsiteX3" fmla="*/ 1057275 w 4838700"/>
                  <a:gd name="connsiteY3" fmla="*/ 1505710 h 2096260"/>
                  <a:gd name="connsiteX4" fmla="*/ 1143000 w 4838700"/>
                  <a:gd name="connsiteY4" fmla="*/ 1515235 h 2096260"/>
                  <a:gd name="connsiteX5" fmla="*/ 1866900 w 4838700"/>
                  <a:gd name="connsiteY5" fmla="*/ 1419985 h 2096260"/>
                  <a:gd name="connsiteX6" fmla="*/ 1895475 w 4838700"/>
                  <a:gd name="connsiteY6" fmla="*/ 1448560 h 2096260"/>
                  <a:gd name="connsiteX7" fmla="*/ 1895475 w 4838700"/>
                  <a:gd name="connsiteY7" fmla="*/ 1505710 h 2096260"/>
                  <a:gd name="connsiteX8" fmla="*/ 1924050 w 4838700"/>
                  <a:gd name="connsiteY8" fmla="*/ 1439035 h 2096260"/>
                  <a:gd name="connsiteX9" fmla="*/ 2057400 w 4838700"/>
                  <a:gd name="connsiteY9" fmla="*/ 1553335 h 2096260"/>
                  <a:gd name="connsiteX10" fmla="*/ 2047875 w 4838700"/>
                  <a:gd name="connsiteY10" fmla="*/ 1629535 h 2096260"/>
                  <a:gd name="connsiteX11" fmla="*/ 2705100 w 4838700"/>
                  <a:gd name="connsiteY11" fmla="*/ 1543810 h 2096260"/>
                  <a:gd name="connsiteX12" fmla="*/ 3476625 w 4838700"/>
                  <a:gd name="connsiteY12" fmla="*/ 2096260 h 2096260"/>
                  <a:gd name="connsiteX13" fmla="*/ 3600450 w 4838700"/>
                  <a:gd name="connsiteY13" fmla="*/ 2029585 h 2096260"/>
                  <a:gd name="connsiteX14" fmla="*/ 3648075 w 4838700"/>
                  <a:gd name="connsiteY14" fmla="*/ 2048635 h 2096260"/>
                  <a:gd name="connsiteX15" fmla="*/ 3657600 w 4838700"/>
                  <a:gd name="connsiteY15" fmla="*/ 2001010 h 2096260"/>
                  <a:gd name="connsiteX16" fmla="*/ 3657600 w 4838700"/>
                  <a:gd name="connsiteY16" fmla="*/ 2001010 h 2096260"/>
                  <a:gd name="connsiteX17" fmla="*/ 3781425 w 4838700"/>
                  <a:gd name="connsiteY17" fmla="*/ 2020060 h 2096260"/>
                  <a:gd name="connsiteX18" fmla="*/ 3781425 w 4838700"/>
                  <a:gd name="connsiteY18" fmla="*/ 2020060 h 2096260"/>
                  <a:gd name="connsiteX19" fmla="*/ 3800475 w 4838700"/>
                  <a:gd name="connsiteY19" fmla="*/ 1924810 h 2096260"/>
                  <a:gd name="connsiteX20" fmla="*/ 3752850 w 4838700"/>
                  <a:gd name="connsiteY20" fmla="*/ 1839085 h 2096260"/>
                  <a:gd name="connsiteX21" fmla="*/ 3810000 w 4838700"/>
                  <a:gd name="connsiteY21" fmla="*/ 1791460 h 2096260"/>
                  <a:gd name="connsiteX22" fmla="*/ 3829050 w 4838700"/>
                  <a:gd name="connsiteY22" fmla="*/ 1839085 h 2096260"/>
                  <a:gd name="connsiteX23" fmla="*/ 3838575 w 4838700"/>
                  <a:gd name="connsiteY23" fmla="*/ 1772410 h 2096260"/>
                  <a:gd name="connsiteX24" fmla="*/ 4029075 w 4838700"/>
                  <a:gd name="connsiteY24" fmla="*/ 1515235 h 2096260"/>
                  <a:gd name="connsiteX25" fmla="*/ 3981450 w 4838700"/>
                  <a:gd name="connsiteY25" fmla="*/ 1477135 h 2096260"/>
                  <a:gd name="connsiteX26" fmla="*/ 4000500 w 4838700"/>
                  <a:gd name="connsiteY26" fmla="*/ 1439035 h 2096260"/>
                  <a:gd name="connsiteX27" fmla="*/ 4029075 w 4838700"/>
                  <a:gd name="connsiteY27" fmla="*/ 1439035 h 2096260"/>
                  <a:gd name="connsiteX28" fmla="*/ 3990975 w 4838700"/>
                  <a:gd name="connsiteY28" fmla="*/ 1410460 h 2096260"/>
                  <a:gd name="connsiteX29" fmla="*/ 3990975 w 4838700"/>
                  <a:gd name="connsiteY29" fmla="*/ 1353310 h 2096260"/>
                  <a:gd name="connsiteX30" fmla="*/ 4057650 w 4838700"/>
                  <a:gd name="connsiteY30" fmla="*/ 1334260 h 2096260"/>
                  <a:gd name="connsiteX31" fmla="*/ 4086225 w 4838700"/>
                  <a:gd name="connsiteY31" fmla="*/ 1400935 h 2096260"/>
                  <a:gd name="connsiteX32" fmla="*/ 4124325 w 4838700"/>
                  <a:gd name="connsiteY32" fmla="*/ 1419985 h 2096260"/>
                  <a:gd name="connsiteX33" fmla="*/ 4124325 w 4838700"/>
                  <a:gd name="connsiteY33" fmla="*/ 1419985 h 2096260"/>
                  <a:gd name="connsiteX34" fmla="*/ 4143375 w 4838700"/>
                  <a:gd name="connsiteY34" fmla="*/ 1381885 h 2096260"/>
                  <a:gd name="connsiteX35" fmla="*/ 4171950 w 4838700"/>
                  <a:gd name="connsiteY35" fmla="*/ 1296160 h 2096260"/>
                  <a:gd name="connsiteX36" fmla="*/ 4238625 w 4838700"/>
                  <a:gd name="connsiteY36" fmla="*/ 1343785 h 2096260"/>
                  <a:gd name="connsiteX37" fmla="*/ 4286250 w 4838700"/>
                  <a:gd name="connsiteY37" fmla="*/ 1296160 h 2096260"/>
                  <a:gd name="connsiteX38" fmla="*/ 4391025 w 4838700"/>
                  <a:gd name="connsiteY38" fmla="*/ 1296160 h 2096260"/>
                  <a:gd name="connsiteX39" fmla="*/ 4438650 w 4838700"/>
                  <a:gd name="connsiteY39" fmla="*/ 1219960 h 2096260"/>
                  <a:gd name="connsiteX40" fmla="*/ 4524375 w 4838700"/>
                  <a:gd name="connsiteY40" fmla="*/ 1210435 h 2096260"/>
                  <a:gd name="connsiteX41" fmla="*/ 4543425 w 4838700"/>
                  <a:gd name="connsiteY41" fmla="*/ 1258060 h 2096260"/>
                  <a:gd name="connsiteX42" fmla="*/ 4552950 w 4838700"/>
                  <a:gd name="connsiteY42" fmla="*/ 1191385 h 2096260"/>
                  <a:gd name="connsiteX43" fmla="*/ 4600575 w 4838700"/>
                  <a:gd name="connsiteY43" fmla="*/ 1124710 h 2096260"/>
                  <a:gd name="connsiteX44" fmla="*/ 4505325 w 4838700"/>
                  <a:gd name="connsiteY44" fmla="*/ 1115185 h 2096260"/>
                  <a:gd name="connsiteX45" fmla="*/ 4524375 w 4838700"/>
                  <a:gd name="connsiteY45" fmla="*/ 1162810 h 2096260"/>
                  <a:gd name="connsiteX46" fmla="*/ 4448175 w 4838700"/>
                  <a:gd name="connsiteY46" fmla="*/ 1115185 h 2096260"/>
                  <a:gd name="connsiteX47" fmla="*/ 4448175 w 4838700"/>
                  <a:gd name="connsiteY47" fmla="*/ 1162810 h 2096260"/>
                  <a:gd name="connsiteX48" fmla="*/ 4333875 w 4838700"/>
                  <a:gd name="connsiteY48" fmla="*/ 1200910 h 2096260"/>
                  <a:gd name="connsiteX49" fmla="*/ 4191000 w 4838700"/>
                  <a:gd name="connsiteY49" fmla="*/ 1105660 h 2096260"/>
                  <a:gd name="connsiteX50" fmla="*/ 4133850 w 4838700"/>
                  <a:gd name="connsiteY50" fmla="*/ 1115185 h 2096260"/>
                  <a:gd name="connsiteX51" fmla="*/ 4171950 w 4838700"/>
                  <a:gd name="connsiteY51" fmla="*/ 1058035 h 2096260"/>
                  <a:gd name="connsiteX52" fmla="*/ 4133850 w 4838700"/>
                  <a:gd name="connsiteY52" fmla="*/ 1019935 h 2096260"/>
                  <a:gd name="connsiteX53" fmla="*/ 4152900 w 4838700"/>
                  <a:gd name="connsiteY53" fmla="*/ 991360 h 2096260"/>
                  <a:gd name="connsiteX54" fmla="*/ 4333875 w 4838700"/>
                  <a:gd name="connsiteY54" fmla="*/ 1096135 h 2096260"/>
                  <a:gd name="connsiteX55" fmla="*/ 4343400 w 4838700"/>
                  <a:gd name="connsiteY55" fmla="*/ 1077085 h 2096260"/>
                  <a:gd name="connsiteX56" fmla="*/ 4410075 w 4838700"/>
                  <a:gd name="connsiteY56" fmla="*/ 1038985 h 2096260"/>
                  <a:gd name="connsiteX57" fmla="*/ 4371975 w 4838700"/>
                  <a:gd name="connsiteY57" fmla="*/ 1029460 h 2096260"/>
                  <a:gd name="connsiteX58" fmla="*/ 4362450 w 4838700"/>
                  <a:gd name="connsiteY58" fmla="*/ 1000885 h 2096260"/>
                  <a:gd name="connsiteX59" fmla="*/ 4448175 w 4838700"/>
                  <a:gd name="connsiteY59" fmla="*/ 896110 h 2096260"/>
                  <a:gd name="connsiteX60" fmla="*/ 4381500 w 4838700"/>
                  <a:gd name="connsiteY60" fmla="*/ 924685 h 2096260"/>
                  <a:gd name="connsiteX61" fmla="*/ 4381500 w 4838700"/>
                  <a:gd name="connsiteY61" fmla="*/ 867535 h 2096260"/>
                  <a:gd name="connsiteX62" fmla="*/ 4333875 w 4838700"/>
                  <a:gd name="connsiteY62" fmla="*/ 896110 h 2096260"/>
                  <a:gd name="connsiteX63" fmla="*/ 4324350 w 4838700"/>
                  <a:gd name="connsiteY63" fmla="*/ 858010 h 2096260"/>
                  <a:gd name="connsiteX64" fmla="*/ 4248150 w 4838700"/>
                  <a:gd name="connsiteY64" fmla="*/ 896110 h 2096260"/>
                  <a:gd name="connsiteX65" fmla="*/ 4229100 w 4838700"/>
                  <a:gd name="connsiteY65" fmla="*/ 819910 h 2096260"/>
                  <a:gd name="connsiteX66" fmla="*/ 4162425 w 4838700"/>
                  <a:gd name="connsiteY66" fmla="*/ 867535 h 2096260"/>
                  <a:gd name="connsiteX67" fmla="*/ 4162425 w 4838700"/>
                  <a:gd name="connsiteY67" fmla="*/ 810385 h 2096260"/>
                  <a:gd name="connsiteX68" fmla="*/ 4038600 w 4838700"/>
                  <a:gd name="connsiteY68" fmla="*/ 724660 h 2096260"/>
                  <a:gd name="connsiteX69" fmla="*/ 4210050 w 4838700"/>
                  <a:gd name="connsiteY69" fmla="*/ 762760 h 2096260"/>
                  <a:gd name="connsiteX70" fmla="*/ 4295775 w 4838700"/>
                  <a:gd name="connsiteY70" fmla="*/ 743710 h 2096260"/>
                  <a:gd name="connsiteX71" fmla="*/ 4324350 w 4838700"/>
                  <a:gd name="connsiteY71" fmla="*/ 781810 h 2096260"/>
                  <a:gd name="connsiteX72" fmla="*/ 4352925 w 4838700"/>
                  <a:gd name="connsiteY72" fmla="*/ 743710 h 2096260"/>
                  <a:gd name="connsiteX73" fmla="*/ 4343400 w 4838700"/>
                  <a:gd name="connsiteY73" fmla="*/ 705610 h 2096260"/>
                  <a:gd name="connsiteX74" fmla="*/ 4343400 w 4838700"/>
                  <a:gd name="connsiteY74" fmla="*/ 667510 h 2096260"/>
                  <a:gd name="connsiteX75" fmla="*/ 4400550 w 4838700"/>
                  <a:gd name="connsiteY75" fmla="*/ 696085 h 2096260"/>
                  <a:gd name="connsiteX76" fmla="*/ 4381500 w 4838700"/>
                  <a:gd name="connsiteY76" fmla="*/ 638935 h 2096260"/>
                  <a:gd name="connsiteX77" fmla="*/ 4495800 w 4838700"/>
                  <a:gd name="connsiteY77" fmla="*/ 667510 h 2096260"/>
                  <a:gd name="connsiteX78" fmla="*/ 4486275 w 4838700"/>
                  <a:gd name="connsiteY78" fmla="*/ 724660 h 2096260"/>
                  <a:gd name="connsiteX79" fmla="*/ 4533900 w 4838700"/>
                  <a:gd name="connsiteY79" fmla="*/ 734185 h 2096260"/>
                  <a:gd name="connsiteX80" fmla="*/ 4533900 w 4838700"/>
                  <a:gd name="connsiteY80" fmla="*/ 734185 h 2096260"/>
                  <a:gd name="connsiteX81" fmla="*/ 4610100 w 4838700"/>
                  <a:gd name="connsiteY81" fmla="*/ 734185 h 2096260"/>
                  <a:gd name="connsiteX82" fmla="*/ 4648200 w 4838700"/>
                  <a:gd name="connsiteY82" fmla="*/ 781810 h 2096260"/>
                  <a:gd name="connsiteX83" fmla="*/ 4695825 w 4838700"/>
                  <a:gd name="connsiteY83" fmla="*/ 696085 h 2096260"/>
                  <a:gd name="connsiteX84" fmla="*/ 4733925 w 4838700"/>
                  <a:gd name="connsiteY84" fmla="*/ 715135 h 2096260"/>
                  <a:gd name="connsiteX85" fmla="*/ 4705350 w 4838700"/>
                  <a:gd name="connsiteY85" fmla="*/ 667510 h 2096260"/>
                  <a:gd name="connsiteX86" fmla="*/ 4724400 w 4838700"/>
                  <a:gd name="connsiteY86" fmla="*/ 610360 h 2096260"/>
                  <a:gd name="connsiteX87" fmla="*/ 4791075 w 4838700"/>
                  <a:gd name="connsiteY87" fmla="*/ 581785 h 2096260"/>
                  <a:gd name="connsiteX88" fmla="*/ 4762500 w 4838700"/>
                  <a:gd name="connsiteY88" fmla="*/ 515110 h 2096260"/>
                  <a:gd name="connsiteX89" fmla="*/ 4800600 w 4838700"/>
                  <a:gd name="connsiteY89" fmla="*/ 515110 h 2096260"/>
                  <a:gd name="connsiteX90" fmla="*/ 4838700 w 4838700"/>
                  <a:gd name="connsiteY90" fmla="*/ 543685 h 2096260"/>
                  <a:gd name="connsiteX91" fmla="*/ 4829175 w 4838700"/>
                  <a:gd name="connsiteY91" fmla="*/ 515110 h 2096260"/>
                  <a:gd name="connsiteX92" fmla="*/ 4829175 w 4838700"/>
                  <a:gd name="connsiteY92" fmla="*/ 477010 h 2096260"/>
                  <a:gd name="connsiteX93" fmla="*/ 4838700 w 4838700"/>
                  <a:gd name="connsiteY93" fmla="*/ 448435 h 2096260"/>
                  <a:gd name="connsiteX94" fmla="*/ 4800600 w 4838700"/>
                  <a:gd name="connsiteY94" fmla="*/ 353185 h 2096260"/>
                  <a:gd name="connsiteX95" fmla="*/ 4762500 w 4838700"/>
                  <a:gd name="connsiteY95" fmla="*/ 391285 h 2096260"/>
                  <a:gd name="connsiteX96" fmla="*/ 4705350 w 4838700"/>
                  <a:gd name="connsiteY96" fmla="*/ 362710 h 2096260"/>
                  <a:gd name="connsiteX97" fmla="*/ 4705350 w 4838700"/>
                  <a:gd name="connsiteY97" fmla="*/ 486535 h 2096260"/>
                  <a:gd name="connsiteX98" fmla="*/ 4705350 w 4838700"/>
                  <a:gd name="connsiteY98" fmla="*/ 553210 h 2096260"/>
                  <a:gd name="connsiteX99" fmla="*/ 4657725 w 4838700"/>
                  <a:gd name="connsiteY99" fmla="*/ 572260 h 2096260"/>
                  <a:gd name="connsiteX100" fmla="*/ 4581525 w 4838700"/>
                  <a:gd name="connsiteY100" fmla="*/ 543685 h 2096260"/>
                  <a:gd name="connsiteX101" fmla="*/ 4600575 w 4838700"/>
                  <a:gd name="connsiteY101" fmla="*/ 486535 h 2096260"/>
                  <a:gd name="connsiteX102" fmla="*/ 4638675 w 4838700"/>
                  <a:gd name="connsiteY102" fmla="*/ 505585 h 2096260"/>
                  <a:gd name="connsiteX103" fmla="*/ 4610100 w 4838700"/>
                  <a:gd name="connsiteY103" fmla="*/ 457960 h 2096260"/>
                  <a:gd name="connsiteX104" fmla="*/ 4629150 w 4838700"/>
                  <a:gd name="connsiteY104" fmla="*/ 429385 h 2096260"/>
                  <a:gd name="connsiteX105" fmla="*/ 4610100 w 4838700"/>
                  <a:gd name="connsiteY105" fmla="*/ 400810 h 2096260"/>
                  <a:gd name="connsiteX106" fmla="*/ 4543425 w 4838700"/>
                  <a:gd name="connsiteY106" fmla="*/ 96010 h 2096260"/>
                  <a:gd name="connsiteX107" fmla="*/ 4467225 w 4838700"/>
                  <a:gd name="connsiteY107" fmla="*/ 19810 h 2096260"/>
                  <a:gd name="connsiteX108" fmla="*/ 1381125 w 4838700"/>
                  <a:gd name="connsiteY108" fmla="*/ 581785 h 2096260"/>
                  <a:gd name="connsiteX109" fmla="*/ 0 w 4838700"/>
                  <a:gd name="connsiteY109" fmla="*/ 1762885 h 2096260"/>
                  <a:gd name="connsiteX0" fmla="*/ 0 w 4838700"/>
                  <a:gd name="connsiteY0" fmla="*/ 1762885 h 2096260"/>
                  <a:gd name="connsiteX1" fmla="*/ 685800 w 4838700"/>
                  <a:gd name="connsiteY1" fmla="*/ 1667635 h 2096260"/>
                  <a:gd name="connsiteX2" fmla="*/ 733425 w 4838700"/>
                  <a:gd name="connsiteY2" fmla="*/ 1705735 h 2096260"/>
                  <a:gd name="connsiteX3" fmla="*/ 1057275 w 4838700"/>
                  <a:gd name="connsiteY3" fmla="*/ 1505710 h 2096260"/>
                  <a:gd name="connsiteX4" fmla="*/ 1143000 w 4838700"/>
                  <a:gd name="connsiteY4" fmla="*/ 1515235 h 2096260"/>
                  <a:gd name="connsiteX5" fmla="*/ 1866900 w 4838700"/>
                  <a:gd name="connsiteY5" fmla="*/ 1419985 h 2096260"/>
                  <a:gd name="connsiteX6" fmla="*/ 1895475 w 4838700"/>
                  <a:gd name="connsiteY6" fmla="*/ 1448560 h 2096260"/>
                  <a:gd name="connsiteX7" fmla="*/ 1895475 w 4838700"/>
                  <a:gd name="connsiteY7" fmla="*/ 1505710 h 2096260"/>
                  <a:gd name="connsiteX8" fmla="*/ 1924050 w 4838700"/>
                  <a:gd name="connsiteY8" fmla="*/ 1439035 h 2096260"/>
                  <a:gd name="connsiteX9" fmla="*/ 2057400 w 4838700"/>
                  <a:gd name="connsiteY9" fmla="*/ 1553335 h 2096260"/>
                  <a:gd name="connsiteX10" fmla="*/ 2047875 w 4838700"/>
                  <a:gd name="connsiteY10" fmla="*/ 1629535 h 2096260"/>
                  <a:gd name="connsiteX11" fmla="*/ 2705100 w 4838700"/>
                  <a:gd name="connsiteY11" fmla="*/ 1543810 h 2096260"/>
                  <a:gd name="connsiteX12" fmla="*/ 3476625 w 4838700"/>
                  <a:gd name="connsiteY12" fmla="*/ 2096260 h 2096260"/>
                  <a:gd name="connsiteX13" fmla="*/ 3600450 w 4838700"/>
                  <a:gd name="connsiteY13" fmla="*/ 2029585 h 2096260"/>
                  <a:gd name="connsiteX14" fmla="*/ 3648075 w 4838700"/>
                  <a:gd name="connsiteY14" fmla="*/ 2048635 h 2096260"/>
                  <a:gd name="connsiteX15" fmla="*/ 3657600 w 4838700"/>
                  <a:gd name="connsiteY15" fmla="*/ 2001010 h 2096260"/>
                  <a:gd name="connsiteX16" fmla="*/ 3657600 w 4838700"/>
                  <a:gd name="connsiteY16" fmla="*/ 2001010 h 2096260"/>
                  <a:gd name="connsiteX17" fmla="*/ 3781425 w 4838700"/>
                  <a:gd name="connsiteY17" fmla="*/ 2020060 h 2096260"/>
                  <a:gd name="connsiteX18" fmla="*/ 3781425 w 4838700"/>
                  <a:gd name="connsiteY18" fmla="*/ 2020060 h 2096260"/>
                  <a:gd name="connsiteX19" fmla="*/ 3800475 w 4838700"/>
                  <a:gd name="connsiteY19" fmla="*/ 1924810 h 2096260"/>
                  <a:gd name="connsiteX20" fmla="*/ 3752850 w 4838700"/>
                  <a:gd name="connsiteY20" fmla="*/ 1839085 h 2096260"/>
                  <a:gd name="connsiteX21" fmla="*/ 3810000 w 4838700"/>
                  <a:gd name="connsiteY21" fmla="*/ 1791460 h 2096260"/>
                  <a:gd name="connsiteX22" fmla="*/ 3829050 w 4838700"/>
                  <a:gd name="connsiteY22" fmla="*/ 1839085 h 2096260"/>
                  <a:gd name="connsiteX23" fmla="*/ 3838575 w 4838700"/>
                  <a:gd name="connsiteY23" fmla="*/ 1772410 h 2096260"/>
                  <a:gd name="connsiteX24" fmla="*/ 4029075 w 4838700"/>
                  <a:gd name="connsiteY24" fmla="*/ 1515235 h 2096260"/>
                  <a:gd name="connsiteX25" fmla="*/ 3981450 w 4838700"/>
                  <a:gd name="connsiteY25" fmla="*/ 1477135 h 2096260"/>
                  <a:gd name="connsiteX26" fmla="*/ 4000500 w 4838700"/>
                  <a:gd name="connsiteY26" fmla="*/ 1439035 h 2096260"/>
                  <a:gd name="connsiteX27" fmla="*/ 4029075 w 4838700"/>
                  <a:gd name="connsiteY27" fmla="*/ 1439035 h 2096260"/>
                  <a:gd name="connsiteX28" fmla="*/ 3990975 w 4838700"/>
                  <a:gd name="connsiteY28" fmla="*/ 1410460 h 2096260"/>
                  <a:gd name="connsiteX29" fmla="*/ 3990975 w 4838700"/>
                  <a:gd name="connsiteY29" fmla="*/ 1353310 h 2096260"/>
                  <a:gd name="connsiteX30" fmla="*/ 4057650 w 4838700"/>
                  <a:gd name="connsiteY30" fmla="*/ 1334260 h 2096260"/>
                  <a:gd name="connsiteX31" fmla="*/ 4086225 w 4838700"/>
                  <a:gd name="connsiteY31" fmla="*/ 1400935 h 2096260"/>
                  <a:gd name="connsiteX32" fmla="*/ 4124325 w 4838700"/>
                  <a:gd name="connsiteY32" fmla="*/ 1419985 h 2096260"/>
                  <a:gd name="connsiteX33" fmla="*/ 4124325 w 4838700"/>
                  <a:gd name="connsiteY33" fmla="*/ 1419985 h 2096260"/>
                  <a:gd name="connsiteX34" fmla="*/ 4143375 w 4838700"/>
                  <a:gd name="connsiteY34" fmla="*/ 1381885 h 2096260"/>
                  <a:gd name="connsiteX35" fmla="*/ 4171950 w 4838700"/>
                  <a:gd name="connsiteY35" fmla="*/ 1296160 h 2096260"/>
                  <a:gd name="connsiteX36" fmla="*/ 4238625 w 4838700"/>
                  <a:gd name="connsiteY36" fmla="*/ 1343785 h 2096260"/>
                  <a:gd name="connsiteX37" fmla="*/ 4286250 w 4838700"/>
                  <a:gd name="connsiteY37" fmla="*/ 1296160 h 2096260"/>
                  <a:gd name="connsiteX38" fmla="*/ 4391025 w 4838700"/>
                  <a:gd name="connsiteY38" fmla="*/ 1296160 h 2096260"/>
                  <a:gd name="connsiteX39" fmla="*/ 4438650 w 4838700"/>
                  <a:gd name="connsiteY39" fmla="*/ 1219960 h 2096260"/>
                  <a:gd name="connsiteX40" fmla="*/ 4524375 w 4838700"/>
                  <a:gd name="connsiteY40" fmla="*/ 1210435 h 2096260"/>
                  <a:gd name="connsiteX41" fmla="*/ 4543425 w 4838700"/>
                  <a:gd name="connsiteY41" fmla="*/ 1258060 h 2096260"/>
                  <a:gd name="connsiteX42" fmla="*/ 4552950 w 4838700"/>
                  <a:gd name="connsiteY42" fmla="*/ 1191385 h 2096260"/>
                  <a:gd name="connsiteX43" fmla="*/ 4600575 w 4838700"/>
                  <a:gd name="connsiteY43" fmla="*/ 1124710 h 2096260"/>
                  <a:gd name="connsiteX44" fmla="*/ 4505325 w 4838700"/>
                  <a:gd name="connsiteY44" fmla="*/ 1115185 h 2096260"/>
                  <a:gd name="connsiteX45" fmla="*/ 4524375 w 4838700"/>
                  <a:gd name="connsiteY45" fmla="*/ 1162810 h 2096260"/>
                  <a:gd name="connsiteX46" fmla="*/ 4448175 w 4838700"/>
                  <a:gd name="connsiteY46" fmla="*/ 1115185 h 2096260"/>
                  <a:gd name="connsiteX47" fmla="*/ 4448175 w 4838700"/>
                  <a:gd name="connsiteY47" fmla="*/ 1162810 h 2096260"/>
                  <a:gd name="connsiteX48" fmla="*/ 4333875 w 4838700"/>
                  <a:gd name="connsiteY48" fmla="*/ 1200910 h 2096260"/>
                  <a:gd name="connsiteX49" fmla="*/ 4191000 w 4838700"/>
                  <a:gd name="connsiteY49" fmla="*/ 1105660 h 2096260"/>
                  <a:gd name="connsiteX50" fmla="*/ 4133850 w 4838700"/>
                  <a:gd name="connsiteY50" fmla="*/ 1115185 h 2096260"/>
                  <a:gd name="connsiteX51" fmla="*/ 4171950 w 4838700"/>
                  <a:gd name="connsiteY51" fmla="*/ 1058035 h 2096260"/>
                  <a:gd name="connsiteX52" fmla="*/ 4133850 w 4838700"/>
                  <a:gd name="connsiteY52" fmla="*/ 1019935 h 2096260"/>
                  <a:gd name="connsiteX53" fmla="*/ 4152900 w 4838700"/>
                  <a:gd name="connsiteY53" fmla="*/ 991360 h 2096260"/>
                  <a:gd name="connsiteX54" fmla="*/ 4333875 w 4838700"/>
                  <a:gd name="connsiteY54" fmla="*/ 1096135 h 2096260"/>
                  <a:gd name="connsiteX55" fmla="*/ 4343400 w 4838700"/>
                  <a:gd name="connsiteY55" fmla="*/ 1077085 h 2096260"/>
                  <a:gd name="connsiteX56" fmla="*/ 4410075 w 4838700"/>
                  <a:gd name="connsiteY56" fmla="*/ 1038985 h 2096260"/>
                  <a:gd name="connsiteX57" fmla="*/ 4371975 w 4838700"/>
                  <a:gd name="connsiteY57" fmla="*/ 1029460 h 2096260"/>
                  <a:gd name="connsiteX58" fmla="*/ 4362450 w 4838700"/>
                  <a:gd name="connsiteY58" fmla="*/ 1000885 h 2096260"/>
                  <a:gd name="connsiteX59" fmla="*/ 4448175 w 4838700"/>
                  <a:gd name="connsiteY59" fmla="*/ 896110 h 2096260"/>
                  <a:gd name="connsiteX60" fmla="*/ 4381500 w 4838700"/>
                  <a:gd name="connsiteY60" fmla="*/ 924685 h 2096260"/>
                  <a:gd name="connsiteX61" fmla="*/ 4381500 w 4838700"/>
                  <a:gd name="connsiteY61" fmla="*/ 867535 h 2096260"/>
                  <a:gd name="connsiteX62" fmla="*/ 4333875 w 4838700"/>
                  <a:gd name="connsiteY62" fmla="*/ 896110 h 2096260"/>
                  <a:gd name="connsiteX63" fmla="*/ 4324350 w 4838700"/>
                  <a:gd name="connsiteY63" fmla="*/ 858010 h 2096260"/>
                  <a:gd name="connsiteX64" fmla="*/ 4248150 w 4838700"/>
                  <a:gd name="connsiteY64" fmla="*/ 896110 h 2096260"/>
                  <a:gd name="connsiteX65" fmla="*/ 4229100 w 4838700"/>
                  <a:gd name="connsiteY65" fmla="*/ 819910 h 2096260"/>
                  <a:gd name="connsiteX66" fmla="*/ 4162425 w 4838700"/>
                  <a:gd name="connsiteY66" fmla="*/ 867535 h 2096260"/>
                  <a:gd name="connsiteX67" fmla="*/ 4162425 w 4838700"/>
                  <a:gd name="connsiteY67" fmla="*/ 810385 h 2096260"/>
                  <a:gd name="connsiteX68" fmla="*/ 4038600 w 4838700"/>
                  <a:gd name="connsiteY68" fmla="*/ 724660 h 2096260"/>
                  <a:gd name="connsiteX69" fmla="*/ 4210050 w 4838700"/>
                  <a:gd name="connsiteY69" fmla="*/ 762760 h 2096260"/>
                  <a:gd name="connsiteX70" fmla="*/ 4295775 w 4838700"/>
                  <a:gd name="connsiteY70" fmla="*/ 743710 h 2096260"/>
                  <a:gd name="connsiteX71" fmla="*/ 4324350 w 4838700"/>
                  <a:gd name="connsiteY71" fmla="*/ 781810 h 2096260"/>
                  <a:gd name="connsiteX72" fmla="*/ 4352925 w 4838700"/>
                  <a:gd name="connsiteY72" fmla="*/ 743710 h 2096260"/>
                  <a:gd name="connsiteX73" fmla="*/ 4343400 w 4838700"/>
                  <a:gd name="connsiteY73" fmla="*/ 705610 h 2096260"/>
                  <a:gd name="connsiteX74" fmla="*/ 4343400 w 4838700"/>
                  <a:gd name="connsiteY74" fmla="*/ 667510 h 2096260"/>
                  <a:gd name="connsiteX75" fmla="*/ 4400550 w 4838700"/>
                  <a:gd name="connsiteY75" fmla="*/ 696085 h 2096260"/>
                  <a:gd name="connsiteX76" fmla="*/ 4381500 w 4838700"/>
                  <a:gd name="connsiteY76" fmla="*/ 638935 h 2096260"/>
                  <a:gd name="connsiteX77" fmla="*/ 4495800 w 4838700"/>
                  <a:gd name="connsiteY77" fmla="*/ 667510 h 2096260"/>
                  <a:gd name="connsiteX78" fmla="*/ 4486275 w 4838700"/>
                  <a:gd name="connsiteY78" fmla="*/ 724660 h 2096260"/>
                  <a:gd name="connsiteX79" fmla="*/ 4533900 w 4838700"/>
                  <a:gd name="connsiteY79" fmla="*/ 734185 h 2096260"/>
                  <a:gd name="connsiteX80" fmla="*/ 4533900 w 4838700"/>
                  <a:gd name="connsiteY80" fmla="*/ 734185 h 2096260"/>
                  <a:gd name="connsiteX81" fmla="*/ 4610100 w 4838700"/>
                  <a:gd name="connsiteY81" fmla="*/ 734185 h 2096260"/>
                  <a:gd name="connsiteX82" fmla="*/ 4648200 w 4838700"/>
                  <a:gd name="connsiteY82" fmla="*/ 781810 h 2096260"/>
                  <a:gd name="connsiteX83" fmla="*/ 4695825 w 4838700"/>
                  <a:gd name="connsiteY83" fmla="*/ 696085 h 2096260"/>
                  <a:gd name="connsiteX84" fmla="*/ 4733925 w 4838700"/>
                  <a:gd name="connsiteY84" fmla="*/ 715135 h 2096260"/>
                  <a:gd name="connsiteX85" fmla="*/ 4705350 w 4838700"/>
                  <a:gd name="connsiteY85" fmla="*/ 667510 h 2096260"/>
                  <a:gd name="connsiteX86" fmla="*/ 4724400 w 4838700"/>
                  <a:gd name="connsiteY86" fmla="*/ 610360 h 2096260"/>
                  <a:gd name="connsiteX87" fmla="*/ 4791075 w 4838700"/>
                  <a:gd name="connsiteY87" fmla="*/ 581785 h 2096260"/>
                  <a:gd name="connsiteX88" fmla="*/ 4762500 w 4838700"/>
                  <a:gd name="connsiteY88" fmla="*/ 515110 h 2096260"/>
                  <a:gd name="connsiteX89" fmla="*/ 4800600 w 4838700"/>
                  <a:gd name="connsiteY89" fmla="*/ 515110 h 2096260"/>
                  <a:gd name="connsiteX90" fmla="*/ 4838700 w 4838700"/>
                  <a:gd name="connsiteY90" fmla="*/ 543685 h 2096260"/>
                  <a:gd name="connsiteX91" fmla="*/ 4829175 w 4838700"/>
                  <a:gd name="connsiteY91" fmla="*/ 515110 h 2096260"/>
                  <a:gd name="connsiteX92" fmla="*/ 4829175 w 4838700"/>
                  <a:gd name="connsiteY92" fmla="*/ 477010 h 2096260"/>
                  <a:gd name="connsiteX93" fmla="*/ 4838700 w 4838700"/>
                  <a:gd name="connsiteY93" fmla="*/ 448435 h 2096260"/>
                  <a:gd name="connsiteX94" fmla="*/ 4800600 w 4838700"/>
                  <a:gd name="connsiteY94" fmla="*/ 353185 h 2096260"/>
                  <a:gd name="connsiteX95" fmla="*/ 4762500 w 4838700"/>
                  <a:gd name="connsiteY95" fmla="*/ 391285 h 2096260"/>
                  <a:gd name="connsiteX96" fmla="*/ 4705350 w 4838700"/>
                  <a:gd name="connsiteY96" fmla="*/ 362710 h 2096260"/>
                  <a:gd name="connsiteX97" fmla="*/ 4705350 w 4838700"/>
                  <a:gd name="connsiteY97" fmla="*/ 486535 h 2096260"/>
                  <a:gd name="connsiteX98" fmla="*/ 4705350 w 4838700"/>
                  <a:gd name="connsiteY98" fmla="*/ 553210 h 2096260"/>
                  <a:gd name="connsiteX99" fmla="*/ 4657725 w 4838700"/>
                  <a:gd name="connsiteY99" fmla="*/ 572260 h 2096260"/>
                  <a:gd name="connsiteX100" fmla="*/ 4581525 w 4838700"/>
                  <a:gd name="connsiteY100" fmla="*/ 543685 h 2096260"/>
                  <a:gd name="connsiteX101" fmla="*/ 4600575 w 4838700"/>
                  <a:gd name="connsiteY101" fmla="*/ 486535 h 2096260"/>
                  <a:gd name="connsiteX102" fmla="*/ 4638675 w 4838700"/>
                  <a:gd name="connsiteY102" fmla="*/ 505585 h 2096260"/>
                  <a:gd name="connsiteX103" fmla="*/ 4610100 w 4838700"/>
                  <a:gd name="connsiteY103" fmla="*/ 457960 h 2096260"/>
                  <a:gd name="connsiteX104" fmla="*/ 4629150 w 4838700"/>
                  <a:gd name="connsiteY104" fmla="*/ 429385 h 2096260"/>
                  <a:gd name="connsiteX105" fmla="*/ 4610100 w 4838700"/>
                  <a:gd name="connsiteY105" fmla="*/ 400810 h 2096260"/>
                  <a:gd name="connsiteX106" fmla="*/ 4543425 w 4838700"/>
                  <a:gd name="connsiteY106" fmla="*/ 96010 h 2096260"/>
                  <a:gd name="connsiteX107" fmla="*/ 4467225 w 4838700"/>
                  <a:gd name="connsiteY107" fmla="*/ 19810 h 2096260"/>
                  <a:gd name="connsiteX108" fmla="*/ 1381125 w 4838700"/>
                  <a:gd name="connsiteY108" fmla="*/ 581785 h 2096260"/>
                  <a:gd name="connsiteX109" fmla="*/ 0 w 4838700"/>
                  <a:gd name="connsiteY109" fmla="*/ 1762885 h 2096260"/>
                  <a:gd name="connsiteX0" fmla="*/ 0 w 4838700"/>
                  <a:gd name="connsiteY0" fmla="*/ 1762885 h 2096260"/>
                  <a:gd name="connsiteX1" fmla="*/ 685800 w 4838700"/>
                  <a:gd name="connsiteY1" fmla="*/ 1667635 h 2096260"/>
                  <a:gd name="connsiteX2" fmla="*/ 733425 w 4838700"/>
                  <a:gd name="connsiteY2" fmla="*/ 1705735 h 2096260"/>
                  <a:gd name="connsiteX3" fmla="*/ 1057275 w 4838700"/>
                  <a:gd name="connsiteY3" fmla="*/ 1505710 h 2096260"/>
                  <a:gd name="connsiteX4" fmla="*/ 1143000 w 4838700"/>
                  <a:gd name="connsiteY4" fmla="*/ 1515235 h 2096260"/>
                  <a:gd name="connsiteX5" fmla="*/ 1866900 w 4838700"/>
                  <a:gd name="connsiteY5" fmla="*/ 1419985 h 2096260"/>
                  <a:gd name="connsiteX6" fmla="*/ 1895475 w 4838700"/>
                  <a:gd name="connsiteY6" fmla="*/ 1448560 h 2096260"/>
                  <a:gd name="connsiteX7" fmla="*/ 1895475 w 4838700"/>
                  <a:gd name="connsiteY7" fmla="*/ 1505710 h 2096260"/>
                  <a:gd name="connsiteX8" fmla="*/ 1924050 w 4838700"/>
                  <a:gd name="connsiteY8" fmla="*/ 1439035 h 2096260"/>
                  <a:gd name="connsiteX9" fmla="*/ 2057400 w 4838700"/>
                  <a:gd name="connsiteY9" fmla="*/ 1553335 h 2096260"/>
                  <a:gd name="connsiteX10" fmla="*/ 2047875 w 4838700"/>
                  <a:gd name="connsiteY10" fmla="*/ 1629535 h 2096260"/>
                  <a:gd name="connsiteX11" fmla="*/ 2705100 w 4838700"/>
                  <a:gd name="connsiteY11" fmla="*/ 1543810 h 2096260"/>
                  <a:gd name="connsiteX12" fmla="*/ 3476625 w 4838700"/>
                  <a:gd name="connsiteY12" fmla="*/ 2096260 h 2096260"/>
                  <a:gd name="connsiteX13" fmla="*/ 3600450 w 4838700"/>
                  <a:gd name="connsiteY13" fmla="*/ 2029585 h 2096260"/>
                  <a:gd name="connsiteX14" fmla="*/ 3648075 w 4838700"/>
                  <a:gd name="connsiteY14" fmla="*/ 2048635 h 2096260"/>
                  <a:gd name="connsiteX15" fmla="*/ 3657600 w 4838700"/>
                  <a:gd name="connsiteY15" fmla="*/ 2001010 h 2096260"/>
                  <a:gd name="connsiteX16" fmla="*/ 3657600 w 4838700"/>
                  <a:gd name="connsiteY16" fmla="*/ 2001010 h 2096260"/>
                  <a:gd name="connsiteX17" fmla="*/ 3781425 w 4838700"/>
                  <a:gd name="connsiteY17" fmla="*/ 2020060 h 2096260"/>
                  <a:gd name="connsiteX18" fmla="*/ 3781425 w 4838700"/>
                  <a:gd name="connsiteY18" fmla="*/ 2020060 h 2096260"/>
                  <a:gd name="connsiteX19" fmla="*/ 3800475 w 4838700"/>
                  <a:gd name="connsiteY19" fmla="*/ 1924810 h 2096260"/>
                  <a:gd name="connsiteX20" fmla="*/ 3752850 w 4838700"/>
                  <a:gd name="connsiteY20" fmla="*/ 1839085 h 2096260"/>
                  <a:gd name="connsiteX21" fmla="*/ 3810000 w 4838700"/>
                  <a:gd name="connsiteY21" fmla="*/ 1791460 h 2096260"/>
                  <a:gd name="connsiteX22" fmla="*/ 3829050 w 4838700"/>
                  <a:gd name="connsiteY22" fmla="*/ 1839085 h 2096260"/>
                  <a:gd name="connsiteX23" fmla="*/ 3838575 w 4838700"/>
                  <a:gd name="connsiteY23" fmla="*/ 1772410 h 2096260"/>
                  <a:gd name="connsiteX24" fmla="*/ 4029075 w 4838700"/>
                  <a:gd name="connsiteY24" fmla="*/ 1515235 h 2096260"/>
                  <a:gd name="connsiteX25" fmla="*/ 3981450 w 4838700"/>
                  <a:gd name="connsiteY25" fmla="*/ 1477135 h 2096260"/>
                  <a:gd name="connsiteX26" fmla="*/ 4000500 w 4838700"/>
                  <a:gd name="connsiteY26" fmla="*/ 1439035 h 2096260"/>
                  <a:gd name="connsiteX27" fmla="*/ 4029075 w 4838700"/>
                  <a:gd name="connsiteY27" fmla="*/ 1439035 h 2096260"/>
                  <a:gd name="connsiteX28" fmla="*/ 3990975 w 4838700"/>
                  <a:gd name="connsiteY28" fmla="*/ 1410460 h 2096260"/>
                  <a:gd name="connsiteX29" fmla="*/ 3990975 w 4838700"/>
                  <a:gd name="connsiteY29" fmla="*/ 1353310 h 2096260"/>
                  <a:gd name="connsiteX30" fmla="*/ 4057650 w 4838700"/>
                  <a:gd name="connsiteY30" fmla="*/ 1334260 h 2096260"/>
                  <a:gd name="connsiteX31" fmla="*/ 4086225 w 4838700"/>
                  <a:gd name="connsiteY31" fmla="*/ 1400935 h 2096260"/>
                  <a:gd name="connsiteX32" fmla="*/ 4124325 w 4838700"/>
                  <a:gd name="connsiteY32" fmla="*/ 1419985 h 2096260"/>
                  <a:gd name="connsiteX33" fmla="*/ 4124325 w 4838700"/>
                  <a:gd name="connsiteY33" fmla="*/ 1419985 h 2096260"/>
                  <a:gd name="connsiteX34" fmla="*/ 4143375 w 4838700"/>
                  <a:gd name="connsiteY34" fmla="*/ 1381885 h 2096260"/>
                  <a:gd name="connsiteX35" fmla="*/ 4171950 w 4838700"/>
                  <a:gd name="connsiteY35" fmla="*/ 1296160 h 2096260"/>
                  <a:gd name="connsiteX36" fmla="*/ 4238625 w 4838700"/>
                  <a:gd name="connsiteY36" fmla="*/ 1343785 h 2096260"/>
                  <a:gd name="connsiteX37" fmla="*/ 4286250 w 4838700"/>
                  <a:gd name="connsiteY37" fmla="*/ 1296160 h 2096260"/>
                  <a:gd name="connsiteX38" fmla="*/ 4391025 w 4838700"/>
                  <a:gd name="connsiteY38" fmla="*/ 1296160 h 2096260"/>
                  <a:gd name="connsiteX39" fmla="*/ 4438650 w 4838700"/>
                  <a:gd name="connsiteY39" fmla="*/ 1219960 h 2096260"/>
                  <a:gd name="connsiteX40" fmla="*/ 4524375 w 4838700"/>
                  <a:gd name="connsiteY40" fmla="*/ 1210435 h 2096260"/>
                  <a:gd name="connsiteX41" fmla="*/ 4543425 w 4838700"/>
                  <a:gd name="connsiteY41" fmla="*/ 1258060 h 2096260"/>
                  <a:gd name="connsiteX42" fmla="*/ 4552950 w 4838700"/>
                  <a:gd name="connsiteY42" fmla="*/ 1191385 h 2096260"/>
                  <a:gd name="connsiteX43" fmla="*/ 4600575 w 4838700"/>
                  <a:gd name="connsiteY43" fmla="*/ 1124710 h 2096260"/>
                  <a:gd name="connsiteX44" fmla="*/ 4505325 w 4838700"/>
                  <a:gd name="connsiteY44" fmla="*/ 1115185 h 2096260"/>
                  <a:gd name="connsiteX45" fmla="*/ 4524375 w 4838700"/>
                  <a:gd name="connsiteY45" fmla="*/ 1162810 h 2096260"/>
                  <a:gd name="connsiteX46" fmla="*/ 4448175 w 4838700"/>
                  <a:gd name="connsiteY46" fmla="*/ 1115185 h 2096260"/>
                  <a:gd name="connsiteX47" fmla="*/ 4448175 w 4838700"/>
                  <a:gd name="connsiteY47" fmla="*/ 1162810 h 2096260"/>
                  <a:gd name="connsiteX48" fmla="*/ 4333875 w 4838700"/>
                  <a:gd name="connsiteY48" fmla="*/ 1200910 h 2096260"/>
                  <a:gd name="connsiteX49" fmla="*/ 4191000 w 4838700"/>
                  <a:gd name="connsiteY49" fmla="*/ 1105660 h 2096260"/>
                  <a:gd name="connsiteX50" fmla="*/ 4133850 w 4838700"/>
                  <a:gd name="connsiteY50" fmla="*/ 1115185 h 2096260"/>
                  <a:gd name="connsiteX51" fmla="*/ 4171950 w 4838700"/>
                  <a:gd name="connsiteY51" fmla="*/ 1058035 h 2096260"/>
                  <a:gd name="connsiteX52" fmla="*/ 4133850 w 4838700"/>
                  <a:gd name="connsiteY52" fmla="*/ 1019935 h 2096260"/>
                  <a:gd name="connsiteX53" fmla="*/ 4152900 w 4838700"/>
                  <a:gd name="connsiteY53" fmla="*/ 991360 h 2096260"/>
                  <a:gd name="connsiteX54" fmla="*/ 4333875 w 4838700"/>
                  <a:gd name="connsiteY54" fmla="*/ 1096135 h 2096260"/>
                  <a:gd name="connsiteX55" fmla="*/ 4343400 w 4838700"/>
                  <a:gd name="connsiteY55" fmla="*/ 1077085 h 2096260"/>
                  <a:gd name="connsiteX56" fmla="*/ 4410075 w 4838700"/>
                  <a:gd name="connsiteY56" fmla="*/ 1038985 h 2096260"/>
                  <a:gd name="connsiteX57" fmla="*/ 4371975 w 4838700"/>
                  <a:gd name="connsiteY57" fmla="*/ 1029460 h 2096260"/>
                  <a:gd name="connsiteX58" fmla="*/ 4362450 w 4838700"/>
                  <a:gd name="connsiteY58" fmla="*/ 1000885 h 2096260"/>
                  <a:gd name="connsiteX59" fmla="*/ 4448175 w 4838700"/>
                  <a:gd name="connsiteY59" fmla="*/ 896110 h 2096260"/>
                  <a:gd name="connsiteX60" fmla="*/ 4381500 w 4838700"/>
                  <a:gd name="connsiteY60" fmla="*/ 924685 h 2096260"/>
                  <a:gd name="connsiteX61" fmla="*/ 4381500 w 4838700"/>
                  <a:gd name="connsiteY61" fmla="*/ 867535 h 2096260"/>
                  <a:gd name="connsiteX62" fmla="*/ 4333875 w 4838700"/>
                  <a:gd name="connsiteY62" fmla="*/ 896110 h 2096260"/>
                  <a:gd name="connsiteX63" fmla="*/ 4324350 w 4838700"/>
                  <a:gd name="connsiteY63" fmla="*/ 858010 h 2096260"/>
                  <a:gd name="connsiteX64" fmla="*/ 4248150 w 4838700"/>
                  <a:gd name="connsiteY64" fmla="*/ 896110 h 2096260"/>
                  <a:gd name="connsiteX65" fmla="*/ 4229100 w 4838700"/>
                  <a:gd name="connsiteY65" fmla="*/ 819910 h 2096260"/>
                  <a:gd name="connsiteX66" fmla="*/ 4162425 w 4838700"/>
                  <a:gd name="connsiteY66" fmla="*/ 867535 h 2096260"/>
                  <a:gd name="connsiteX67" fmla="*/ 4162425 w 4838700"/>
                  <a:gd name="connsiteY67" fmla="*/ 810385 h 2096260"/>
                  <a:gd name="connsiteX68" fmla="*/ 4038600 w 4838700"/>
                  <a:gd name="connsiteY68" fmla="*/ 724660 h 2096260"/>
                  <a:gd name="connsiteX69" fmla="*/ 4210050 w 4838700"/>
                  <a:gd name="connsiteY69" fmla="*/ 762760 h 2096260"/>
                  <a:gd name="connsiteX70" fmla="*/ 4295775 w 4838700"/>
                  <a:gd name="connsiteY70" fmla="*/ 743710 h 2096260"/>
                  <a:gd name="connsiteX71" fmla="*/ 4324350 w 4838700"/>
                  <a:gd name="connsiteY71" fmla="*/ 781810 h 2096260"/>
                  <a:gd name="connsiteX72" fmla="*/ 4352925 w 4838700"/>
                  <a:gd name="connsiteY72" fmla="*/ 743710 h 2096260"/>
                  <a:gd name="connsiteX73" fmla="*/ 4343400 w 4838700"/>
                  <a:gd name="connsiteY73" fmla="*/ 705610 h 2096260"/>
                  <a:gd name="connsiteX74" fmla="*/ 4343400 w 4838700"/>
                  <a:gd name="connsiteY74" fmla="*/ 667510 h 2096260"/>
                  <a:gd name="connsiteX75" fmla="*/ 4400550 w 4838700"/>
                  <a:gd name="connsiteY75" fmla="*/ 696085 h 2096260"/>
                  <a:gd name="connsiteX76" fmla="*/ 4381500 w 4838700"/>
                  <a:gd name="connsiteY76" fmla="*/ 638935 h 2096260"/>
                  <a:gd name="connsiteX77" fmla="*/ 4495800 w 4838700"/>
                  <a:gd name="connsiteY77" fmla="*/ 667510 h 2096260"/>
                  <a:gd name="connsiteX78" fmla="*/ 4486275 w 4838700"/>
                  <a:gd name="connsiteY78" fmla="*/ 724660 h 2096260"/>
                  <a:gd name="connsiteX79" fmla="*/ 4533900 w 4838700"/>
                  <a:gd name="connsiteY79" fmla="*/ 734185 h 2096260"/>
                  <a:gd name="connsiteX80" fmla="*/ 4533900 w 4838700"/>
                  <a:gd name="connsiteY80" fmla="*/ 734185 h 2096260"/>
                  <a:gd name="connsiteX81" fmla="*/ 4610100 w 4838700"/>
                  <a:gd name="connsiteY81" fmla="*/ 734185 h 2096260"/>
                  <a:gd name="connsiteX82" fmla="*/ 4648200 w 4838700"/>
                  <a:gd name="connsiteY82" fmla="*/ 781810 h 2096260"/>
                  <a:gd name="connsiteX83" fmla="*/ 4695825 w 4838700"/>
                  <a:gd name="connsiteY83" fmla="*/ 696085 h 2096260"/>
                  <a:gd name="connsiteX84" fmla="*/ 4733925 w 4838700"/>
                  <a:gd name="connsiteY84" fmla="*/ 715135 h 2096260"/>
                  <a:gd name="connsiteX85" fmla="*/ 4705350 w 4838700"/>
                  <a:gd name="connsiteY85" fmla="*/ 667510 h 2096260"/>
                  <a:gd name="connsiteX86" fmla="*/ 4724400 w 4838700"/>
                  <a:gd name="connsiteY86" fmla="*/ 610360 h 2096260"/>
                  <a:gd name="connsiteX87" fmla="*/ 4791075 w 4838700"/>
                  <a:gd name="connsiteY87" fmla="*/ 581785 h 2096260"/>
                  <a:gd name="connsiteX88" fmla="*/ 4762500 w 4838700"/>
                  <a:gd name="connsiteY88" fmla="*/ 515110 h 2096260"/>
                  <a:gd name="connsiteX89" fmla="*/ 4800600 w 4838700"/>
                  <a:gd name="connsiteY89" fmla="*/ 515110 h 2096260"/>
                  <a:gd name="connsiteX90" fmla="*/ 4838700 w 4838700"/>
                  <a:gd name="connsiteY90" fmla="*/ 543685 h 2096260"/>
                  <a:gd name="connsiteX91" fmla="*/ 4829175 w 4838700"/>
                  <a:gd name="connsiteY91" fmla="*/ 515110 h 2096260"/>
                  <a:gd name="connsiteX92" fmla="*/ 4829175 w 4838700"/>
                  <a:gd name="connsiteY92" fmla="*/ 477010 h 2096260"/>
                  <a:gd name="connsiteX93" fmla="*/ 4838700 w 4838700"/>
                  <a:gd name="connsiteY93" fmla="*/ 448435 h 2096260"/>
                  <a:gd name="connsiteX94" fmla="*/ 4800600 w 4838700"/>
                  <a:gd name="connsiteY94" fmla="*/ 353185 h 2096260"/>
                  <a:gd name="connsiteX95" fmla="*/ 4762500 w 4838700"/>
                  <a:gd name="connsiteY95" fmla="*/ 391285 h 2096260"/>
                  <a:gd name="connsiteX96" fmla="*/ 4705350 w 4838700"/>
                  <a:gd name="connsiteY96" fmla="*/ 362710 h 2096260"/>
                  <a:gd name="connsiteX97" fmla="*/ 4705350 w 4838700"/>
                  <a:gd name="connsiteY97" fmla="*/ 486535 h 2096260"/>
                  <a:gd name="connsiteX98" fmla="*/ 4705350 w 4838700"/>
                  <a:gd name="connsiteY98" fmla="*/ 553210 h 2096260"/>
                  <a:gd name="connsiteX99" fmla="*/ 4657725 w 4838700"/>
                  <a:gd name="connsiteY99" fmla="*/ 572260 h 2096260"/>
                  <a:gd name="connsiteX100" fmla="*/ 4581525 w 4838700"/>
                  <a:gd name="connsiteY100" fmla="*/ 543685 h 2096260"/>
                  <a:gd name="connsiteX101" fmla="*/ 4600575 w 4838700"/>
                  <a:gd name="connsiteY101" fmla="*/ 486535 h 2096260"/>
                  <a:gd name="connsiteX102" fmla="*/ 4638675 w 4838700"/>
                  <a:gd name="connsiteY102" fmla="*/ 505585 h 2096260"/>
                  <a:gd name="connsiteX103" fmla="*/ 4610100 w 4838700"/>
                  <a:gd name="connsiteY103" fmla="*/ 457960 h 2096260"/>
                  <a:gd name="connsiteX104" fmla="*/ 4629150 w 4838700"/>
                  <a:gd name="connsiteY104" fmla="*/ 429385 h 2096260"/>
                  <a:gd name="connsiteX105" fmla="*/ 4610100 w 4838700"/>
                  <a:gd name="connsiteY105" fmla="*/ 400810 h 2096260"/>
                  <a:gd name="connsiteX106" fmla="*/ 4543425 w 4838700"/>
                  <a:gd name="connsiteY106" fmla="*/ 143635 h 2096260"/>
                  <a:gd name="connsiteX107" fmla="*/ 4543425 w 4838700"/>
                  <a:gd name="connsiteY107" fmla="*/ 96010 h 2096260"/>
                  <a:gd name="connsiteX108" fmla="*/ 4467225 w 4838700"/>
                  <a:gd name="connsiteY108" fmla="*/ 19810 h 2096260"/>
                  <a:gd name="connsiteX109" fmla="*/ 1381125 w 4838700"/>
                  <a:gd name="connsiteY109" fmla="*/ 581785 h 2096260"/>
                  <a:gd name="connsiteX110" fmla="*/ 0 w 4838700"/>
                  <a:gd name="connsiteY110" fmla="*/ 1762885 h 2096260"/>
                  <a:gd name="connsiteX0" fmla="*/ 0 w 4838700"/>
                  <a:gd name="connsiteY0" fmla="*/ 1762885 h 2096260"/>
                  <a:gd name="connsiteX1" fmla="*/ 685800 w 4838700"/>
                  <a:gd name="connsiteY1" fmla="*/ 1667635 h 2096260"/>
                  <a:gd name="connsiteX2" fmla="*/ 733425 w 4838700"/>
                  <a:gd name="connsiteY2" fmla="*/ 1705735 h 2096260"/>
                  <a:gd name="connsiteX3" fmla="*/ 1057275 w 4838700"/>
                  <a:gd name="connsiteY3" fmla="*/ 1505710 h 2096260"/>
                  <a:gd name="connsiteX4" fmla="*/ 1143000 w 4838700"/>
                  <a:gd name="connsiteY4" fmla="*/ 1515235 h 2096260"/>
                  <a:gd name="connsiteX5" fmla="*/ 1866900 w 4838700"/>
                  <a:gd name="connsiteY5" fmla="*/ 1419985 h 2096260"/>
                  <a:gd name="connsiteX6" fmla="*/ 1895475 w 4838700"/>
                  <a:gd name="connsiteY6" fmla="*/ 1448560 h 2096260"/>
                  <a:gd name="connsiteX7" fmla="*/ 1895475 w 4838700"/>
                  <a:gd name="connsiteY7" fmla="*/ 1505710 h 2096260"/>
                  <a:gd name="connsiteX8" fmla="*/ 1924050 w 4838700"/>
                  <a:gd name="connsiteY8" fmla="*/ 1439035 h 2096260"/>
                  <a:gd name="connsiteX9" fmla="*/ 2057400 w 4838700"/>
                  <a:gd name="connsiteY9" fmla="*/ 1553335 h 2096260"/>
                  <a:gd name="connsiteX10" fmla="*/ 2047875 w 4838700"/>
                  <a:gd name="connsiteY10" fmla="*/ 1629535 h 2096260"/>
                  <a:gd name="connsiteX11" fmla="*/ 2705100 w 4838700"/>
                  <a:gd name="connsiteY11" fmla="*/ 1543810 h 2096260"/>
                  <a:gd name="connsiteX12" fmla="*/ 3476625 w 4838700"/>
                  <a:gd name="connsiteY12" fmla="*/ 2096260 h 2096260"/>
                  <a:gd name="connsiteX13" fmla="*/ 3600450 w 4838700"/>
                  <a:gd name="connsiteY13" fmla="*/ 2029585 h 2096260"/>
                  <a:gd name="connsiteX14" fmla="*/ 3648075 w 4838700"/>
                  <a:gd name="connsiteY14" fmla="*/ 2048635 h 2096260"/>
                  <a:gd name="connsiteX15" fmla="*/ 3657600 w 4838700"/>
                  <a:gd name="connsiteY15" fmla="*/ 2001010 h 2096260"/>
                  <a:gd name="connsiteX16" fmla="*/ 3657600 w 4838700"/>
                  <a:gd name="connsiteY16" fmla="*/ 2001010 h 2096260"/>
                  <a:gd name="connsiteX17" fmla="*/ 3781425 w 4838700"/>
                  <a:gd name="connsiteY17" fmla="*/ 2020060 h 2096260"/>
                  <a:gd name="connsiteX18" fmla="*/ 3781425 w 4838700"/>
                  <a:gd name="connsiteY18" fmla="*/ 2020060 h 2096260"/>
                  <a:gd name="connsiteX19" fmla="*/ 3800475 w 4838700"/>
                  <a:gd name="connsiteY19" fmla="*/ 1924810 h 2096260"/>
                  <a:gd name="connsiteX20" fmla="*/ 3752850 w 4838700"/>
                  <a:gd name="connsiteY20" fmla="*/ 1839085 h 2096260"/>
                  <a:gd name="connsiteX21" fmla="*/ 3810000 w 4838700"/>
                  <a:gd name="connsiteY21" fmla="*/ 1791460 h 2096260"/>
                  <a:gd name="connsiteX22" fmla="*/ 3829050 w 4838700"/>
                  <a:gd name="connsiteY22" fmla="*/ 1839085 h 2096260"/>
                  <a:gd name="connsiteX23" fmla="*/ 3838575 w 4838700"/>
                  <a:gd name="connsiteY23" fmla="*/ 1772410 h 2096260"/>
                  <a:gd name="connsiteX24" fmla="*/ 4029075 w 4838700"/>
                  <a:gd name="connsiteY24" fmla="*/ 1515235 h 2096260"/>
                  <a:gd name="connsiteX25" fmla="*/ 3981450 w 4838700"/>
                  <a:gd name="connsiteY25" fmla="*/ 1477135 h 2096260"/>
                  <a:gd name="connsiteX26" fmla="*/ 4000500 w 4838700"/>
                  <a:gd name="connsiteY26" fmla="*/ 1439035 h 2096260"/>
                  <a:gd name="connsiteX27" fmla="*/ 4029075 w 4838700"/>
                  <a:gd name="connsiteY27" fmla="*/ 1439035 h 2096260"/>
                  <a:gd name="connsiteX28" fmla="*/ 3990975 w 4838700"/>
                  <a:gd name="connsiteY28" fmla="*/ 1410460 h 2096260"/>
                  <a:gd name="connsiteX29" fmla="*/ 3990975 w 4838700"/>
                  <a:gd name="connsiteY29" fmla="*/ 1353310 h 2096260"/>
                  <a:gd name="connsiteX30" fmla="*/ 4057650 w 4838700"/>
                  <a:gd name="connsiteY30" fmla="*/ 1334260 h 2096260"/>
                  <a:gd name="connsiteX31" fmla="*/ 4086225 w 4838700"/>
                  <a:gd name="connsiteY31" fmla="*/ 1400935 h 2096260"/>
                  <a:gd name="connsiteX32" fmla="*/ 4124325 w 4838700"/>
                  <a:gd name="connsiteY32" fmla="*/ 1419985 h 2096260"/>
                  <a:gd name="connsiteX33" fmla="*/ 4124325 w 4838700"/>
                  <a:gd name="connsiteY33" fmla="*/ 1419985 h 2096260"/>
                  <a:gd name="connsiteX34" fmla="*/ 4143375 w 4838700"/>
                  <a:gd name="connsiteY34" fmla="*/ 1381885 h 2096260"/>
                  <a:gd name="connsiteX35" fmla="*/ 4171950 w 4838700"/>
                  <a:gd name="connsiteY35" fmla="*/ 1296160 h 2096260"/>
                  <a:gd name="connsiteX36" fmla="*/ 4238625 w 4838700"/>
                  <a:gd name="connsiteY36" fmla="*/ 1343785 h 2096260"/>
                  <a:gd name="connsiteX37" fmla="*/ 4286250 w 4838700"/>
                  <a:gd name="connsiteY37" fmla="*/ 1296160 h 2096260"/>
                  <a:gd name="connsiteX38" fmla="*/ 4391025 w 4838700"/>
                  <a:gd name="connsiteY38" fmla="*/ 1296160 h 2096260"/>
                  <a:gd name="connsiteX39" fmla="*/ 4438650 w 4838700"/>
                  <a:gd name="connsiteY39" fmla="*/ 1219960 h 2096260"/>
                  <a:gd name="connsiteX40" fmla="*/ 4524375 w 4838700"/>
                  <a:gd name="connsiteY40" fmla="*/ 1210435 h 2096260"/>
                  <a:gd name="connsiteX41" fmla="*/ 4543425 w 4838700"/>
                  <a:gd name="connsiteY41" fmla="*/ 1258060 h 2096260"/>
                  <a:gd name="connsiteX42" fmla="*/ 4552950 w 4838700"/>
                  <a:gd name="connsiteY42" fmla="*/ 1191385 h 2096260"/>
                  <a:gd name="connsiteX43" fmla="*/ 4600575 w 4838700"/>
                  <a:gd name="connsiteY43" fmla="*/ 1124710 h 2096260"/>
                  <a:gd name="connsiteX44" fmla="*/ 4505325 w 4838700"/>
                  <a:gd name="connsiteY44" fmla="*/ 1115185 h 2096260"/>
                  <a:gd name="connsiteX45" fmla="*/ 4524375 w 4838700"/>
                  <a:gd name="connsiteY45" fmla="*/ 1162810 h 2096260"/>
                  <a:gd name="connsiteX46" fmla="*/ 4448175 w 4838700"/>
                  <a:gd name="connsiteY46" fmla="*/ 1115185 h 2096260"/>
                  <a:gd name="connsiteX47" fmla="*/ 4448175 w 4838700"/>
                  <a:gd name="connsiteY47" fmla="*/ 1162810 h 2096260"/>
                  <a:gd name="connsiteX48" fmla="*/ 4333875 w 4838700"/>
                  <a:gd name="connsiteY48" fmla="*/ 1200910 h 2096260"/>
                  <a:gd name="connsiteX49" fmla="*/ 4191000 w 4838700"/>
                  <a:gd name="connsiteY49" fmla="*/ 1105660 h 2096260"/>
                  <a:gd name="connsiteX50" fmla="*/ 4133850 w 4838700"/>
                  <a:gd name="connsiteY50" fmla="*/ 1115185 h 2096260"/>
                  <a:gd name="connsiteX51" fmla="*/ 4171950 w 4838700"/>
                  <a:gd name="connsiteY51" fmla="*/ 1058035 h 2096260"/>
                  <a:gd name="connsiteX52" fmla="*/ 4133850 w 4838700"/>
                  <a:gd name="connsiteY52" fmla="*/ 1019935 h 2096260"/>
                  <a:gd name="connsiteX53" fmla="*/ 4152900 w 4838700"/>
                  <a:gd name="connsiteY53" fmla="*/ 991360 h 2096260"/>
                  <a:gd name="connsiteX54" fmla="*/ 4333875 w 4838700"/>
                  <a:gd name="connsiteY54" fmla="*/ 1096135 h 2096260"/>
                  <a:gd name="connsiteX55" fmla="*/ 4343400 w 4838700"/>
                  <a:gd name="connsiteY55" fmla="*/ 1077085 h 2096260"/>
                  <a:gd name="connsiteX56" fmla="*/ 4410075 w 4838700"/>
                  <a:gd name="connsiteY56" fmla="*/ 1038985 h 2096260"/>
                  <a:gd name="connsiteX57" fmla="*/ 4371975 w 4838700"/>
                  <a:gd name="connsiteY57" fmla="*/ 1029460 h 2096260"/>
                  <a:gd name="connsiteX58" fmla="*/ 4362450 w 4838700"/>
                  <a:gd name="connsiteY58" fmla="*/ 1000885 h 2096260"/>
                  <a:gd name="connsiteX59" fmla="*/ 4448175 w 4838700"/>
                  <a:gd name="connsiteY59" fmla="*/ 896110 h 2096260"/>
                  <a:gd name="connsiteX60" fmla="*/ 4381500 w 4838700"/>
                  <a:gd name="connsiteY60" fmla="*/ 924685 h 2096260"/>
                  <a:gd name="connsiteX61" fmla="*/ 4381500 w 4838700"/>
                  <a:gd name="connsiteY61" fmla="*/ 867535 h 2096260"/>
                  <a:gd name="connsiteX62" fmla="*/ 4333875 w 4838700"/>
                  <a:gd name="connsiteY62" fmla="*/ 896110 h 2096260"/>
                  <a:gd name="connsiteX63" fmla="*/ 4324350 w 4838700"/>
                  <a:gd name="connsiteY63" fmla="*/ 858010 h 2096260"/>
                  <a:gd name="connsiteX64" fmla="*/ 4248150 w 4838700"/>
                  <a:gd name="connsiteY64" fmla="*/ 896110 h 2096260"/>
                  <a:gd name="connsiteX65" fmla="*/ 4229100 w 4838700"/>
                  <a:gd name="connsiteY65" fmla="*/ 819910 h 2096260"/>
                  <a:gd name="connsiteX66" fmla="*/ 4162425 w 4838700"/>
                  <a:gd name="connsiteY66" fmla="*/ 867535 h 2096260"/>
                  <a:gd name="connsiteX67" fmla="*/ 4162425 w 4838700"/>
                  <a:gd name="connsiteY67" fmla="*/ 810385 h 2096260"/>
                  <a:gd name="connsiteX68" fmla="*/ 4038600 w 4838700"/>
                  <a:gd name="connsiteY68" fmla="*/ 724660 h 2096260"/>
                  <a:gd name="connsiteX69" fmla="*/ 4210050 w 4838700"/>
                  <a:gd name="connsiteY69" fmla="*/ 762760 h 2096260"/>
                  <a:gd name="connsiteX70" fmla="*/ 4295775 w 4838700"/>
                  <a:gd name="connsiteY70" fmla="*/ 743710 h 2096260"/>
                  <a:gd name="connsiteX71" fmla="*/ 4324350 w 4838700"/>
                  <a:gd name="connsiteY71" fmla="*/ 781810 h 2096260"/>
                  <a:gd name="connsiteX72" fmla="*/ 4352925 w 4838700"/>
                  <a:gd name="connsiteY72" fmla="*/ 743710 h 2096260"/>
                  <a:gd name="connsiteX73" fmla="*/ 4343400 w 4838700"/>
                  <a:gd name="connsiteY73" fmla="*/ 705610 h 2096260"/>
                  <a:gd name="connsiteX74" fmla="*/ 4343400 w 4838700"/>
                  <a:gd name="connsiteY74" fmla="*/ 667510 h 2096260"/>
                  <a:gd name="connsiteX75" fmla="*/ 4400550 w 4838700"/>
                  <a:gd name="connsiteY75" fmla="*/ 696085 h 2096260"/>
                  <a:gd name="connsiteX76" fmla="*/ 4381500 w 4838700"/>
                  <a:gd name="connsiteY76" fmla="*/ 638935 h 2096260"/>
                  <a:gd name="connsiteX77" fmla="*/ 4495800 w 4838700"/>
                  <a:gd name="connsiteY77" fmla="*/ 667510 h 2096260"/>
                  <a:gd name="connsiteX78" fmla="*/ 4486275 w 4838700"/>
                  <a:gd name="connsiteY78" fmla="*/ 724660 h 2096260"/>
                  <a:gd name="connsiteX79" fmla="*/ 4533900 w 4838700"/>
                  <a:gd name="connsiteY79" fmla="*/ 734185 h 2096260"/>
                  <a:gd name="connsiteX80" fmla="*/ 4533900 w 4838700"/>
                  <a:gd name="connsiteY80" fmla="*/ 734185 h 2096260"/>
                  <a:gd name="connsiteX81" fmla="*/ 4610100 w 4838700"/>
                  <a:gd name="connsiteY81" fmla="*/ 734185 h 2096260"/>
                  <a:gd name="connsiteX82" fmla="*/ 4648200 w 4838700"/>
                  <a:gd name="connsiteY82" fmla="*/ 781810 h 2096260"/>
                  <a:gd name="connsiteX83" fmla="*/ 4695825 w 4838700"/>
                  <a:gd name="connsiteY83" fmla="*/ 696085 h 2096260"/>
                  <a:gd name="connsiteX84" fmla="*/ 4733925 w 4838700"/>
                  <a:gd name="connsiteY84" fmla="*/ 715135 h 2096260"/>
                  <a:gd name="connsiteX85" fmla="*/ 4705350 w 4838700"/>
                  <a:gd name="connsiteY85" fmla="*/ 667510 h 2096260"/>
                  <a:gd name="connsiteX86" fmla="*/ 4724400 w 4838700"/>
                  <a:gd name="connsiteY86" fmla="*/ 610360 h 2096260"/>
                  <a:gd name="connsiteX87" fmla="*/ 4791075 w 4838700"/>
                  <a:gd name="connsiteY87" fmla="*/ 581785 h 2096260"/>
                  <a:gd name="connsiteX88" fmla="*/ 4762500 w 4838700"/>
                  <a:gd name="connsiteY88" fmla="*/ 515110 h 2096260"/>
                  <a:gd name="connsiteX89" fmla="*/ 4800600 w 4838700"/>
                  <a:gd name="connsiteY89" fmla="*/ 515110 h 2096260"/>
                  <a:gd name="connsiteX90" fmla="*/ 4838700 w 4838700"/>
                  <a:gd name="connsiteY90" fmla="*/ 543685 h 2096260"/>
                  <a:gd name="connsiteX91" fmla="*/ 4829175 w 4838700"/>
                  <a:gd name="connsiteY91" fmla="*/ 515110 h 2096260"/>
                  <a:gd name="connsiteX92" fmla="*/ 4829175 w 4838700"/>
                  <a:gd name="connsiteY92" fmla="*/ 477010 h 2096260"/>
                  <a:gd name="connsiteX93" fmla="*/ 4838700 w 4838700"/>
                  <a:gd name="connsiteY93" fmla="*/ 448435 h 2096260"/>
                  <a:gd name="connsiteX94" fmla="*/ 4800600 w 4838700"/>
                  <a:gd name="connsiteY94" fmla="*/ 353185 h 2096260"/>
                  <a:gd name="connsiteX95" fmla="*/ 4762500 w 4838700"/>
                  <a:gd name="connsiteY95" fmla="*/ 391285 h 2096260"/>
                  <a:gd name="connsiteX96" fmla="*/ 4705350 w 4838700"/>
                  <a:gd name="connsiteY96" fmla="*/ 362710 h 2096260"/>
                  <a:gd name="connsiteX97" fmla="*/ 4705350 w 4838700"/>
                  <a:gd name="connsiteY97" fmla="*/ 486535 h 2096260"/>
                  <a:gd name="connsiteX98" fmla="*/ 4705350 w 4838700"/>
                  <a:gd name="connsiteY98" fmla="*/ 553210 h 2096260"/>
                  <a:gd name="connsiteX99" fmla="*/ 4657725 w 4838700"/>
                  <a:gd name="connsiteY99" fmla="*/ 572260 h 2096260"/>
                  <a:gd name="connsiteX100" fmla="*/ 4581525 w 4838700"/>
                  <a:gd name="connsiteY100" fmla="*/ 543685 h 2096260"/>
                  <a:gd name="connsiteX101" fmla="*/ 4600575 w 4838700"/>
                  <a:gd name="connsiteY101" fmla="*/ 486535 h 2096260"/>
                  <a:gd name="connsiteX102" fmla="*/ 4638675 w 4838700"/>
                  <a:gd name="connsiteY102" fmla="*/ 505585 h 2096260"/>
                  <a:gd name="connsiteX103" fmla="*/ 4610100 w 4838700"/>
                  <a:gd name="connsiteY103" fmla="*/ 457960 h 2096260"/>
                  <a:gd name="connsiteX104" fmla="*/ 4629150 w 4838700"/>
                  <a:gd name="connsiteY104" fmla="*/ 429385 h 2096260"/>
                  <a:gd name="connsiteX105" fmla="*/ 4610100 w 4838700"/>
                  <a:gd name="connsiteY105" fmla="*/ 400810 h 2096260"/>
                  <a:gd name="connsiteX106" fmla="*/ 4533900 w 4838700"/>
                  <a:gd name="connsiteY106" fmla="*/ 219835 h 2096260"/>
                  <a:gd name="connsiteX107" fmla="*/ 4543425 w 4838700"/>
                  <a:gd name="connsiteY107" fmla="*/ 143635 h 2096260"/>
                  <a:gd name="connsiteX108" fmla="*/ 4543425 w 4838700"/>
                  <a:gd name="connsiteY108" fmla="*/ 96010 h 2096260"/>
                  <a:gd name="connsiteX109" fmla="*/ 4467225 w 4838700"/>
                  <a:gd name="connsiteY109" fmla="*/ 19810 h 2096260"/>
                  <a:gd name="connsiteX110" fmla="*/ 1381125 w 4838700"/>
                  <a:gd name="connsiteY110" fmla="*/ 581785 h 2096260"/>
                  <a:gd name="connsiteX111" fmla="*/ 0 w 4838700"/>
                  <a:gd name="connsiteY111" fmla="*/ 1762885 h 2096260"/>
                  <a:gd name="connsiteX0" fmla="*/ 0 w 4838700"/>
                  <a:gd name="connsiteY0" fmla="*/ 1762885 h 2096260"/>
                  <a:gd name="connsiteX1" fmla="*/ 685800 w 4838700"/>
                  <a:gd name="connsiteY1" fmla="*/ 1667635 h 2096260"/>
                  <a:gd name="connsiteX2" fmla="*/ 733425 w 4838700"/>
                  <a:gd name="connsiteY2" fmla="*/ 1705735 h 2096260"/>
                  <a:gd name="connsiteX3" fmla="*/ 1057275 w 4838700"/>
                  <a:gd name="connsiteY3" fmla="*/ 1505710 h 2096260"/>
                  <a:gd name="connsiteX4" fmla="*/ 1143000 w 4838700"/>
                  <a:gd name="connsiteY4" fmla="*/ 1515235 h 2096260"/>
                  <a:gd name="connsiteX5" fmla="*/ 1866900 w 4838700"/>
                  <a:gd name="connsiteY5" fmla="*/ 1419985 h 2096260"/>
                  <a:gd name="connsiteX6" fmla="*/ 1895475 w 4838700"/>
                  <a:gd name="connsiteY6" fmla="*/ 1448560 h 2096260"/>
                  <a:gd name="connsiteX7" fmla="*/ 1895475 w 4838700"/>
                  <a:gd name="connsiteY7" fmla="*/ 1505710 h 2096260"/>
                  <a:gd name="connsiteX8" fmla="*/ 1924050 w 4838700"/>
                  <a:gd name="connsiteY8" fmla="*/ 1439035 h 2096260"/>
                  <a:gd name="connsiteX9" fmla="*/ 2057400 w 4838700"/>
                  <a:gd name="connsiteY9" fmla="*/ 1553335 h 2096260"/>
                  <a:gd name="connsiteX10" fmla="*/ 2047875 w 4838700"/>
                  <a:gd name="connsiteY10" fmla="*/ 1629535 h 2096260"/>
                  <a:gd name="connsiteX11" fmla="*/ 2705100 w 4838700"/>
                  <a:gd name="connsiteY11" fmla="*/ 1543810 h 2096260"/>
                  <a:gd name="connsiteX12" fmla="*/ 3476625 w 4838700"/>
                  <a:gd name="connsiteY12" fmla="*/ 2096260 h 2096260"/>
                  <a:gd name="connsiteX13" fmla="*/ 3600450 w 4838700"/>
                  <a:gd name="connsiteY13" fmla="*/ 2029585 h 2096260"/>
                  <a:gd name="connsiteX14" fmla="*/ 3648075 w 4838700"/>
                  <a:gd name="connsiteY14" fmla="*/ 2048635 h 2096260"/>
                  <a:gd name="connsiteX15" fmla="*/ 3657600 w 4838700"/>
                  <a:gd name="connsiteY15" fmla="*/ 2001010 h 2096260"/>
                  <a:gd name="connsiteX16" fmla="*/ 3657600 w 4838700"/>
                  <a:gd name="connsiteY16" fmla="*/ 2001010 h 2096260"/>
                  <a:gd name="connsiteX17" fmla="*/ 3781425 w 4838700"/>
                  <a:gd name="connsiteY17" fmla="*/ 2020060 h 2096260"/>
                  <a:gd name="connsiteX18" fmla="*/ 3781425 w 4838700"/>
                  <a:gd name="connsiteY18" fmla="*/ 2020060 h 2096260"/>
                  <a:gd name="connsiteX19" fmla="*/ 3800475 w 4838700"/>
                  <a:gd name="connsiteY19" fmla="*/ 1924810 h 2096260"/>
                  <a:gd name="connsiteX20" fmla="*/ 3752850 w 4838700"/>
                  <a:gd name="connsiteY20" fmla="*/ 1839085 h 2096260"/>
                  <a:gd name="connsiteX21" fmla="*/ 3810000 w 4838700"/>
                  <a:gd name="connsiteY21" fmla="*/ 1791460 h 2096260"/>
                  <a:gd name="connsiteX22" fmla="*/ 3829050 w 4838700"/>
                  <a:gd name="connsiteY22" fmla="*/ 1839085 h 2096260"/>
                  <a:gd name="connsiteX23" fmla="*/ 3838575 w 4838700"/>
                  <a:gd name="connsiteY23" fmla="*/ 1772410 h 2096260"/>
                  <a:gd name="connsiteX24" fmla="*/ 4029075 w 4838700"/>
                  <a:gd name="connsiteY24" fmla="*/ 1515235 h 2096260"/>
                  <a:gd name="connsiteX25" fmla="*/ 3981450 w 4838700"/>
                  <a:gd name="connsiteY25" fmla="*/ 1477135 h 2096260"/>
                  <a:gd name="connsiteX26" fmla="*/ 4000500 w 4838700"/>
                  <a:gd name="connsiteY26" fmla="*/ 1439035 h 2096260"/>
                  <a:gd name="connsiteX27" fmla="*/ 4029075 w 4838700"/>
                  <a:gd name="connsiteY27" fmla="*/ 1439035 h 2096260"/>
                  <a:gd name="connsiteX28" fmla="*/ 3990975 w 4838700"/>
                  <a:gd name="connsiteY28" fmla="*/ 1410460 h 2096260"/>
                  <a:gd name="connsiteX29" fmla="*/ 3990975 w 4838700"/>
                  <a:gd name="connsiteY29" fmla="*/ 1353310 h 2096260"/>
                  <a:gd name="connsiteX30" fmla="*/ 4057650 w 4838700"/>
                  <a:gd name="connsiteY30" fmla="*/ 1334260 h 2096260"/>
                  <a:gd name="connsiteX31" fmla="*/ 4086225 w 4838700"/>
                  <a:gd name="connsiteY31" fmla="*/ 1400935 h 2096260"/>
                  <a:gd name="connsiteX32" fmla="*/ 4124325 w 4838700"/>
                  <a:gd name="connsiteY32" fmla="*/ 1419985 h 2096260"/>
                  <a:gd name="connsiteX33" fmla="*/ 4124325 w 4838700"/>
                  <a:gd name="connsiteY33" fmla="*/ 1419985 h 2096260"/>
                  <a:gd name="connsiteX34" fmla="*/ 4143375 w 4838700"/>
                  <a:gd name="connsiteY34" fmla="*/ 1381885 h 2096260"/>
                  <a:gd name="connsiteX35" fmla="*/ 4171950 w 4838700"/>
                  <a:gd name="connsiteY35" fmla="*/ 1296160 h 2096260"/>
                  <a:gd name="connsiteX36" fmla="*/ 4238625 w 4838700"/>
                  <a:gd name="connsiteY36" fmla="*/ 1343785 h 2096260"/>
                  <a:gd name="connsiteX37" fmla="*/ 4286250 w 4838700"/>
                  <a:gd name="connsiteY37" fmla="*/ 1296160 h 2096260"/>
                  <a:gd name="connsiteX38" fmla="*/ 4391025 w 4838700"/>
                  <a:gd name="connsiteY38" fmla="*/ 1296160 h 2096260"/>
                  <a:gd name="connsiteX39" fmla="*/ 4438650 w 4838700"/>
                  <a:gd name="connsiteY39" fmla="*/ 1219960 h 2096260"/>
                  <a:gd name="connsiteX40" fmla="*/ 4524375 w 4838700"/>
                  <a:gd name="connsiteY40" fmla="*/ 1210435 h 2096260"/>
                  <a:gd name="connsiteX41" fmla="*/ 4543425 w 4838700"/>
                  <a:gd name="connsiteY41" fmla="*/ 1258060 h 2096260"/>
                  <a:gd name="connsiteX42" fmla="*/ 4552950 w 4838700"/>
                  <a:gd name="connsiteY42" fmla="*/ 1191385 h 2096260"/>
                  <a:gd name="connsiteX43" fmla="*/ 4600575 w 4838700"/>
                  <a:gd name="connsiteY43" fmla="*/ 1124710 h 2096260"/>
                  <a:gd name="connsiteX44" fmla="*/ 4505325 w 4838700"/>
                  <a:gd name="connsiteY44" fmla="*/ 1115185 h 2096260"/>
                  <a:gd name="connsiteX45" fmla="*/ 4524375 w 4838700"/>
                  <a:gd name="connsiteY45" fmla="*/ 1162810 h 2096260"/>
                  <a:gd name="connsiteX46" fmla="*/ 4448175 w 4838700"/>
                  <a:gd name="connsiteY46" fmla="*/ 1115185 h 2096260"/>
                  <a:gd name="connsiteX47" fmla="*/ 4448175 w 4838700"/>
                  <a:gd name="connsiteY47" fmla="*/ 1162810 h 2096260"/>
                  <a:gd name="connsiteX48" fmla="*/ 4333875 w 4838700"/>
                  <a:gd name="connsiteY48" fmla="*/ 1200910 h 2096260"/>
                  <a:gd name="connsiteX49" fmla="*/ 4191000 w 4838700"/>
                  <a:gd name="connsiteY49" fmla="*/ 1105660 h 2096260"/>
                  <a:gd name="connsiteX50" fmla="*/ 4133850 w 4838700"/>
                  <a:gd name="connsiteY50" fmla="*/ 1115185 h 2096260"/>
                  <a:gd name="connsiteX51" fmla="*/ 4171950 w 4838700"/>
                  <a:gd name="connsiteY51" fmla="*/ 1058035 h 2096260"/>
                  <a:gd name="connsiteX52" fmla="*/ 4133850 w 4838700"/>
                  <a:gd name="connsiteY52" fmla="*/ 1019935 h 2096260"/>
                  <a:gd name="connsiteX53" fmla="*/ 4152900 w 4838700"/>
                  <a:gd name="connsiteY53" fmla="*/ 991360 h 2096260"/>
                  <a:gd name="connsiteX54" fmla="*/ 4333875 w 4838700"/>
                  <a:gd name="connsiteY54" fmla="*/ 1096135 h 2096260"/>
                  <a:gd name="connsiteX55" fmla="*/ 4343400 w 4838700"/>
                  <a:gd name="connsiteY55" fmla="*/ 1077085 h 2096260"/>
                  <a:gd name="connsiteX56" fmla="*/ 4410075 w 4838700"/>
                  <a:gd name="connsiteY56" fmla="*/ 1038985 h 2096260"/>
                  <a:gd name="connsiteX57" fmla="*/ 4371975 w 4838700"/>
                  <a:gd name="connsiteY57" fmla="*/ 1029460 h 2096260"/>
                  <a:gd name="connsiteX58" fmla="*/ 4362450 w 4838700"/>
                  <a:gd name="connsiteY58" fmla="*/ 1000885 h 2096260"/>
                  <a:gd name="connsiteX59" fmla="*/ 4448175 w 4838700"/>
                  <a:gd name="connsiteY59" fmla="*/ 896110 h 2096260"/>
                  <a:gd name="connsiteX60" fmla="*/ 4381500 w 4838700"/>
                  <a:gd name="connsiteY60" fmla="*/ 924685 h 2096260"/>
                  <a:gd name="connsiteX61" fmla="*/ 4381500 w 4838700"/>
                  <a:gd name="connsiteY61" fmla="*/ 867535 h 2096260"/>
                  <a:gd name="connsiteX62" fmla="*/ 4333875 w 4838700"/>
                  <a:gd name="connsiteY62" fmla="*/ 896110 h 2096260"/>
                  <a:gd name="connsiteX63" fmla="*/ 4324350 w 4838700"/>
                  <a:gd name="connsiteY63" fmla="*/ 858010 h 2096260"/>
                  <a:gd name="connsiteX64" fmla="*/ 4248150 w 4838700"/>
                  <a:gd name="connsiteY64" fmla="*/ 896110 h 2096260"/>
                  <a:gd name="connsiteX65" fmla="*/ 4229100 w 4838700"/>
                  <a:gd name="connsiteY65" fmla="*/ 819910 h 2096260"/>
                  <a:gd name="connsiteX66" fmla="*/ 4162425 w 4838700"/>
                  <a:gd name="connsiteY66" fmla="*/ 867535 h 2096260"/>
                  <a:gd name="connsiteX67" fmla="*/ 4162425 w 4838700"/>
                  <a:gd name="connsiteY67" fmla="*/ 810385 h 2096260"/>
                  <a:gd name="connsiteX68" fmla="*/ 4038600 w 4838700"/>
                  <a:gd name="connsiteY68" fmla="*/ 724660 h 2096260"/>
                  <a:gd name="connsiteX69" fmla="*/ 4210050 w 4838700"/>
                  <a:gd name="connsiteY69" fmla="*/ 762760 h 2096260"/>
                  <a:gd name="connsiteX70" fmla="*/ 4295775 w 4838700"/>
                  <a:gd name="connsiteY70" fmla="*/ 743710 h 2096260"/>
                  <a:gd name="connsiteX71" fmla="*/ 4324350 w 4838700"/>
                  <a:gd name="connsiteY71" fmla="*/ 781810 h 2096260"/>
                  <a:gd name="connsiteX72" fmla="*/ 4352925 w 4838700"/>
                  <a:gd name="connsiteY72" fmla="*/ 743710 h 2096260"/>
                  <a:gd name="connsiteX73" fmla="*/ 4343400 w 4838700"/>
                  <a:gd name="connsiteY73" fmla="*/ 705610 h 2096260"/>
                  <a:gd name="connsiteX74" fmla="*/ 4343400 w 4838700"/>
                  <a:gd name="connsiteY74" fmla="*/ 667510 h 2096260"/>
                  <a:gd name="connsiteX75" fmla="*/ 4400550 w 4838700"/>
                  <a:gd name="connsiteY75" fmla="*/ 696085 h 2096260"/>
                  <a:gd name="connsiteX76" fmla="*/ 4381500 w 4838700"/>
                  <a:gd name="connsiteY76" fmla="*/ 638935 h 2096260"/>
                  <a:gd name="connsiteX77" fmla="*/ 4495800 w 4838700"/>
                  <a:gd name="connsiteY77" fmla="*/ 667510 h 2096260"/>
                  <a:gd name="connsiteX78" fmla="*/ 4486275 w 4838700"/>
                  <a:gd name="connsiteY78" fmla="*/ 724660 h 2096260"/>
                  <a:gd name="connsiteX79" fmla="*/ 4533900 w 4838700"/>
                  <a:gd name="connsiteY79" fmla="*/ 734185 h 2096260"/>
                  <a:gd name="connsiteX80" fmla="*/ 4533900 w 4838700"/>
                  <a:gd name="connsiteY80" fmla="*/ 734185 h 2096260"/>
                  <a:gd name="connsiteX81" fmla="*/ 4610100 w 4838700"/>
                  <a:gd name="connsiteY81" fmla="*/ 734185 h 2096260"/>
                  <a:gd name="connsiteX82" fmla="*/ 4648200 w 4838700"/>
                  <a:gd name="connsiteY82" fmla="*/ 781810 h 2096260"/>
                  <a:gd name="connsiteX83" fmla="*/ 4695825 w 4838700"/>
                  <a:gd name="connsiteY83" fmla="*/ 696085 h 2096260"/>
                  <a:gd name="connsiteX84" fmla="*/ 4733925 w 4838700"/>
                  <a:gd name="connsiteY84" fmla="*/ 715135 h 2096260"/>
                  <a:gd name="connsiteX85" fmla="*/ 4705350 w 4838700"/>
                  <a:gd name="connsiteY85" fmla="*/ 667510 h 2096260"/>
                  <a:gd name="connsiteX86" fmla="*/ 4724400 w 4838700"/>
                  <a:gd name="connsiteY86" fmla="*/ 610360 h 2096260"/>
                  <a:gd name="connsiteX87" fmla="*/ 4791075 w 4838700"/>
                  <a:gd name="connsiteY87" fmla="*/ 581785 h 2096260"/>
                  <a:gd name="connsiteX88" fmla="*/ 4762500 w 4838700"/>
                  <a:gd name="connsiteY88" fmla="*/ 515110 h 2096260"/>
                  <a:gd name="connsiteX89" fmla="*/ 4800600 w 4838700"/>
                  <a:gd name="connsiteY89" fmla="*/ 515110 h 2096260"/>
                  <a:gd name="connsiteX90" fmla="*/ 4838700 w 4838700"/>
                  <a:gd name="connsiteY90" fmla="*/ 543685 h 2096260"/>
                  <a:gd name="connsiteX91" fmla="*/ 4829175 w 4838700"/>
                  <a:gd name="connsiteY91" fmla="*/ 515110 h 2096260"/>
                  <a:gd name="connsiteX92" fmla="*/ 4829175 w 4838700"/>
                  <a:gd name="connsiteY92" fmla="*/ 477010 h 2096260"/>
                  <a:gd name="connsiteX93" fmla="*/ 4838700 w 4838700"/>
                  <a:gd name="connsiteY93" fmla="*/ 448435 h 2096260"/>
                  <a:gd name="connsiteX94" fmla="*/ 4800600 w 4838700"/>
                  <a:gd name="connsiteY94" fmla="*/ 353185 h 2096260"/>
                  <a:gd name="connsiteX95" fmla="*/ 4762500 w 4838700"/>
                  <a:gd name="connsiteY95" fmla="*/ 391285 h 2096260"/>
                  <a:gd name="connsiteX96" fmla="*/ 4705350 w 4838700"/>
                  <a:gd name="connsiteY96" fmla="*/ 362710 h 2096260"/>
                  <a:gd name="connsiteX97" fmla="*/ 4705350 w 4838700"/>
                  <a:gd name="connsiteY97" fmla="*/ 486535 h 2096260"/>
                  <a:gd name="connsiteX98" fmla="*/ 4705350 w 4838700"/>
                  <a:gd name="connsiteY98" fmla="*/ 553210 h 2096260"/>
                  <a:gd name="connsiteX99" fmla="*/ 4657725 w 4838700"/>
                  <a:gd name="connsiteY99" fmla="*/ 572260 h 2096260"/>
                  <a:gd name="connsiteX100" fmla="*/ 4581525 w 4838700"/>
                  <a:gd name="connsiteY100" fmla="*/ 543685 h 2096260"/>
                  <a:gd name="connsiteX101" fmla="*/ 4600575 w 4838700"/>
                  <a:gd name="connsiteY101" fmla="*/ 486535 h 2096260"/>
                  <a:gd name="connsiteX102" fmla="*/ 4638675 w 4838700"/>
                  <a:gd name="connsiteY102" fmla="*/ 505585 h 2096260"/>
                  <a:gd name="connsiteX103" fmla="*/ 4610100 w 4838700"/>
                  <a:gd name="connsiteY103" fmla="*/ 457960 h 2096260"/>
                  <a:gd name="connsiteX104" fmla="*/ 4629150 w 4838700"/>
                  <a:gd name="connsiteY104" fmla="*/ 429385 h 2096260"/>
                  <a:gd name="connsiteX105" fmla="*/ 4610100 w 4838700"/>
                  <a:gd name="connsiteY105" fmla="*/ 400810 h 2096260"/>
                  <a:gd name="connsiteX106" fmla="*/ 4486275 w 4838700"/>
                  <a:gd name="connsiteY106" fmla="*/ 191260 h 2096260"/>
                  <a:gd name="connsiteX107" fmla="*/ 4533900 w 4838700"/>
                  <a:gd name="connsiteY107" fmla="*/ 219835 h 2096260"/>
                  <a:gd name="connsiteX108" fmla="*/ 4543425 w 4838700"/>
                  <a:gd name="connsiteY108" fmla="*/ 143635 h 2096260"/>
                  <a:gd name="connsiteX109" fmla="*/ 4543425 w 4838700"/>
                  <a:gd name="connsiteY109" fmla="*/ 96010 h 2096260"/>
                  <a:gd name="connsiteX110" fmla="*/ 4467225 w 4838700"/>
                  <a:gd name="connsiteY110" fmla="*/ 19810 h 2096260"/>
                  <a:gd name="connsiteX111" fmla="*/ 1381125 w 4838700"/>
                  <a:gd name="connsiteY111" fmla="*/ 581785 h 2096260"/>
                  <a:gd name="connsiteX112" fmla="*/ 0 w 4838700"/>
                  <a:gd name="connsiteY112" fmla="*/ 1762885 h 2096260"/>
                  <a:gd name="connsiteX0" fmla="*/ 0 w 4838700"/>
                  <a:gd name="connsiteY0" fmla="*/ 1762885 h 2096260"/>
                  <a:gd name="connsiteX1" fmla="*/ 685800 w 4838700"/>
                  <a:gd name="connsiteY1" fmla="*/ 1667635 h 2096260"/>
                  <a:gd name="connsiteX2" fmla="*/ 733425 w 4838700"/>
                  <a:gd name="connsiteY2" fmla="*/ 1705735 h 2096260"/>
                  <a:gd name="connsiteX3" fmla="*/ 1057275 w 4838700"/>
                  <a:gd name="connsiteY3" fmla="*/ 1505710 h 2096260"/>
                  <a:gd name="connsiteX4" fmla="*/ 1143000 w 4838700"/>
                  <a:gd name="connsiteY4" fmla="*/ 1515235 h 2096260"/>
                  <a:gd name="connsiteX5" fmla="*/ 1866900 w 4838700"/>
                  <a:gd name="connsiteY5" fmla="*/ 1419985 h 2096260"/>
                  <a:gd name="connsiteX6" fmla="*/ 1895475 w 4838700"/>
                  <a:gd name="connsiteY6" fmla="*/ 1448560 h 2096260"/>
                  <a:gd name="connsiteX7" fmla="*/ 1895475 w 4838700"/>
                  <a:gd name="connsiteY7" fmla="*/ 1505710 h 2096260"/>
                  <a:gd name="connsiteX8" fmla="*/ 1924050 w 4838700"/>
                  <a:gd name="connsiteY8" fmla="*/ 1439035 h 2096260"/>
                  <a:gd name="connsiteX9" fmla="*/ 2057400 w 4838700"/>
                  <a:gd name="connsiteY9" fmla="*/ 1553335 h 2096260"/>
                  <a:gd name="connsiteX10" fmla="*/ 2047875 w 4838700"/>
                  <a:gd name="connsiteY10" fmla="*/ 1629535 h 2096260"/>
                  <a:gd name="connsiteX11" fmla="*/ 2705100 w 4838700"/>
                  <a:gd name="connsiteY11" fmla="*/ 1543810 h 2096260"/>
                  <a:gd name="connsiteX12" fmla="*/ 3476625 w 4838700"/>
                  <a:gd name="connsiteY12" fmla="*/ 2096260 h 2096260"/>
                  <a:gd name="connsiteX13" fmla="*/ 3600450 w 4838700"/>
                  <a:gd name="connsiteY13" fmla="*/ 2029585 h 2096260"/>
                  <a:gd name="connsiteX14" fmla="*/ 3648075 w 4838700"/>
                  <a:gd name="connsiteY14" fmla="*/ 2048635 h 2096260"/>
                  <a:gd name="connsiteX15" fmla="*/ 3657600 w 4838700"/>
                  <a:gd name="connsiteY15" fmla="*/ 2001010 h 2096260"/>
                  <a:gd name="connsiteX16" fmla="*/ 3657600 w 4838700"/>
                  <a:gd name="connsiteY16" fmla="*/ 2001010 h 2096260"/>
                  <a:gd name="connsiteX17" fmla="*/ 3781425 w 4838700"/>
                  <a:gd name="connsiteY17" fmla="*/ 2020060 h 2096260"/>
                  <a:gd name="connsiteX18" fmla="*/ 3781425 w 4838700"/>
                  <a:gd name="connsiteY18" fmla="*/ 2020060 h 2096260"/>
                  <a:gd name="connsiteX19" fmla="*/ 3800475 w 4838700"/>
                  <a:gd name="connsiteY19" fmla="*/ 1924810 h 2096260"/>
                  <a:gd name="connsiteX20" fmla="*/ 3752850 w 4838700"/>
                  <a:gd name="connsiteY20" fmla="*/ 1839085 h 2096260"/>
                  <a:gd name="connsiteX21" fmla="*/ 3810000 w 4838700"/>
                  <a:gd name="connsiteY21" fmla="*/ 1791460 h 2096260"/>
                  <a:gd name="connsiteX22" fmla="*/ 3829050 w 4838700"/>
                  <a:gd name="connsiteY22" fmla="*/ 1839085 h 2096260"/>
                  <a:gd name="connsiteX23" fmla="*/ 3838575 w 4838700"/>
                  <a:gd name="connsiteY23" fmla="*/ 1772410 h 2096260"/>
                  <a:gd name="connsiteX24" fmla="*/ 4029075 w 4838700"/>
                  <a:gd name="connsiteY24" fmla="*/ 1515235 h 2096260"/>
                  <a:gd name="connsiteX25" fmla="*/ 3981450 w 4838700"/>
                  <a:gd name="connsiteY25" fmla="*/ 1477135 h 2096260"/>
                  <a:gd name="connsiteX26" fmla="*/ 4000500 w 4838700"/>
                  <a:gd name="connsiteY26" fmla="*/ 1439035 h 2096260"/>
                  <a:gd name="connsiteX27" fmla="*/ 4029075 w 4838700"/>
                  <a:gd name="connsiteY27" fmla="*/ 1439035 h 2096260"/>
                  <a:gd name="connsiteX28" fmla="*/ 3990975 w 4838700"/>
                  <a:gd name="connsiteY28" fmla="*/ 1410460 h 2096260"/>
                  <a:gd name="connsiteX29" fmla="*/ 3990975 w 4838700"/>
                  <a:gd name="connsiteY29" fmla="*/ 1353310 h 2096260"/>
                  <a:gd name="connsiteX30" fmla="*/ 4057650 w 4838700"/>
                  <a:gd name="connsiteY30" fmla="*/ 1334260 h 2096260"/>
                  <a:gd name="connsiteX31" fmla="*/ 4086225 w 4838700"/>
                  <a:gd name="connsiteY31" fmla="*/ 1400935 h 2096260"/>
                  <a:gd name="connsiteX32" fmla="*/ 4124325 w 4838700"/>
                  <a:gd name="connsiteY32" fmla="*/ 1419985 h 2096260"/>
                  <a:gd name="connsiteX33" fmla="*/ 4124325 w 4838700"/>
                  <a:gd name="connsiteY33" fmla="*/ 1419985 h 2096260"/>
                  <a:gd name="connsiteX34" fmla="*/ 4143375 w 4838700"/>
                  <a:gd name="connsiteY34" fmla="*/ 1381885 h 2096260"/>
                  <a:gd name="connsiteX35" fmla="*/ 4171950 w 4838700"/>
                  <a:gd name="connsiteY35" fmla="*/ 1296160 h 2096260"/>
                  <a:gd name="connsiteX36" fmla="*/ 4238625 w 4838700"/>
                  <a:gd name="connsiteY36" fmla="*/ 1343785 h 2096260"/>
                  <a:gd name="connsiteX37" fmla="*/ 4286250 w 4838700"/>
                  <a:gd name="connsiteY37" fmla="*/ 1296160 h 2096260"/>
                  <a:gd name="connsiteX38" fmla="*/ 4391025 w 4838700"/>
                  <a:gd name="connsiteY38" fmla="*/ 1296160 h 2096260"/>
                  <a:gd name="connsiteX39" fmla="*/ 4438650 w 4838700"/>
                  <a:gd name="connsiteY39" fmla="*/ 1219960 h 2096260"/>
                  <a:gd name="connsiteX40" fmla="*/ 4524375 w 4838700"/>
                  <a:gd name="connsiteY40" fmla="*/ 1210435 h 2096260"/>
                  <a:gd name="connsiteX41" fmla="*/ 4543425 w 4838700"/>
                  <a:gd name="connsiteY41" fmla="*/ 1258060 h 2096260"/>
                  <a:gd name="connsiteX42" fmla="*/ 4552950 w 4838700"/>
                  <a:gd name="connsiteY42" fmla="*/ 1191385 h 2096260"/>
                  <a:gd name="connsiteX43" fmla="*/ 4600575 w 4838700"/>
                  <a:gd name="connsiteY43" fmla="*/ 1124710 h 2096260"/>
                  <a:gd name="connsiteX44" fmla="*/ 4505325 w 4838700"/>
                  <a:gd name="connsiteY44" fmla="*/ 1115185 h 2096260"/>
                  <a:gd name="connsiteX45" fmla="*/ 4524375 w 4838700"/>
                  <a:gd name="connsiteY45" fmla="*/ 1162810 h 2096260"/>
                  <a:gd name="connsiteX46" fmla="*/ 4448175 w 4838700"/>
                  <a:gd name="connsiteY46" fmla="*/ 1115185 h 2096260"/>
                  <a:gd name="connsiteX47" fmla="*/ 4448175 w 4838700"/>
                  <a:gd name="connsiteY47" fmla="*/ 1162810 h 2096260"/>
                  <a:gd name="connsiteX48" fmla="*/ 4333875 w 4838700"/>
                  <a:gd name="connsiteY48" fmla="*/ 1200910 h 2096260"/>
                  <a:gd name="connsiteX49" fmla="*/ 4191000 w 4838700"/>
                  <a:gd name="connsiteY49" fmla="*/ 1105660 h 2096260"/>
                  <a:gd name="connsiteX50" fmla="*/ 4133850 w 4838700"/>
                  <a:gd name="connsiteY50" fmla="*/ 1115185 h 2096260"/>
                  <a:gd name="connsiteX51" fmla="*/ 4171950 w 4838700"/>
                  <a:gd name="connsiteY51" fmla="*/ 1058035 h 2096260"/>
                  <a:gd name="connsiteX52" fmla="*/ 4133850 w 4838700"/>
                  <a:gd name="connsiteY52" fmla="*/ 1019935 h 2096260"/>
                  <a:gd name="connsiteX53" fmla="*/ 4152900 w 4838700"/>
                  <a:gd name="connsiteY53" fmla="*/ 991360 h 2096260"/>
                  <a:gd name="connsiteX54" fmla="*/ 4333875 w 4838700"/>
                  <a:gd name="connsiteY54" fmla="*/ 1096135 h 2096260"/>
                  <a:gd name="connsiteX55" fmla="*/ 4343400 w 4838700"/>
                  <a:gd name="connsiteY55" fmla="*/ 1077085 h 2096260"/>
                  <a:gd name="connsiteX56" fmla="*/ 4410075 w 4838700"/>
                  <a:gd name="connsiteY56" fmla="*/ 1038985 h 2096260"/>
                  <a:gd name="connsiteX57" fmla="*/ 4371975 w 4838700"/>
                  <a:gd name="connsiteY57" fmla="*/ 1029460 h 2096260"/>
                  <a:gd name="connsiteX58" fmla="*/ 4362450 w 4838700"/>
                  <a:gd name="connsiteY58" fmla="*/ 1000885 h 2096260"/>
                  <a:gd name="connsiteX59" fmla="*/ 4448175 w 4838700"/>
                  <a:gd name="connsiteY59" fmla="*/ 896110 h 2096260"/>
                  <a:gd name="connsiteX60" fmla="*/ 4381500 w 4838700"/>
                  <a:gd name="connsiteY60" fmla="*/ 924685 h 2096260"/>
                  <a:gd name="connsiteX61" fmla="*/ 4381500 w 4838700"/>
                  <a:gd name="connsiteY61" fmla="*/ 867535 h 2096260"/>
                  <a:gd name="connsiteX62" fmla="*/ 4333875 w 4838700"/>
                  <a:gd name="connsiteY62" fmla="*/ 896110 h 2096260"/>
                  <a:gd name="connsiteX63" fmla="*/ 4324350 w 4838700"/>
                  <a:gd name="connsiteY63" fmla="*/ 858010 h 2096260"/>
                  <a:gd name="connsiteX64" fmla="*/ 4248150 w 4838700"/>
                  <a:gd name="connsiteY64" fmla="*/ 896110 h 2096260"/>
                  <a:gd name="connsiteX65" fmla="*/ 4229100 w 4838700"/>
                  <a:gd name="connsiteY65" fmla="*/ 819910 h 2096260"/>
                  <a:gd name="connsiteX66" fmla="*/ 4162425 w 4838700"/>
                  <a:gd name="connsiteY66" fmla="*/ 867535 h 2096260"/>
                  <a:gd name="connsiteX67" fmla="*/ 4162425 w 4838700"/>
                  <a:gd name="connsiteY67" fmla="*/ 810385 h 2096260"/>
                  <a:gd name="connsiteX68" fmla="*/ 4038600 w 4838700"/>
                  <a:gd name="connsiteY68" fmla="*/ 724660 h 2096260"/>
                  <a:gd name="connsiteX69" fmla="*/ 4210050 w 4838700"/>
                  <a:gd name="connsiteY69" fmla="*/ 762760 h 2096260"/>
                  <a:gd name="connsiteX70" fmla="*/ 4295775 w 4838700"/>
                  <a:gd name="connsiteY70" fmla="*/ 743710 h 2096260"/>
                  <a:gd name="connsiteX71" fmla="*/ 4324350 w 4838700"/>
                  <a:gd name="connsiteY71" fmla="*/ 781810 h 2096260"/>
                  <a:gd name="connsiteX72" fmla="*/ 4352925 w 4838700"/>
                  <a:gd name="connsiteY72" fmla="*/ 743710 h 2096260"/>
                  <a:gd name="connsiteX73" fmla="*/ 4343400 w 4838700"/>
                  <a:gd name="connsiteY73" fmla="*/ 705610 h 2096260"/>
                  <a:gd name="connsiteX74" fmla="*/ 4343400 w 4838700"/>
                  <a:gd name="connsiteY74" fmla="*/ 667510 h 2096260"/>
                  <a:gd name="connsiteX75" fmla="*/ 4400550 w 4838700"/>
                  <a:gd name="connsiteY75" fmla="*/ 696085 h 2096260"/>
                  <a:gd name="connsiteX76" fmla="*/ 4381500 w 4838700"/>
                  <a:gd name="connsiteY76" fmla="*/ 638935 h 2096260"/>
                  <a:gd name="connsiteX77" fmla="*/ 4495800 w 4838700"/>
                  <a:gd name="connsiteY77" fmla="*/ 667510 h 2096260"/>
                  <a:gd name="connsiteX78" fmla="*/ 4486275 w 4838700"/>
                  <a:gd name="connsiteY78" fmla="*/ 724660 h 2096260"/>
                  <a:gd name="connsiteX79" fmla="*/ 4533900 w 4838700"/>
                  <a:gd name="connsiteY79" fmla="*/ 734185 h 2096260"/>
                  <a:gd name="connsiteX80" fmla="*/ 4533900 w 4838700"/>
                  <a:gd name="connsiteY80" fmla="*/ 734185 h 2096260"/>
                  <a:gd name="connsiteX81" fmla="*/ 4610100 w 4838700"/>
                  <a:gd name="connsiteY81" fmla="*/ 734185 h 2096260"/>
                  <a:gd name="connsiteX82" fmla="*/ 4648200 w 4838700"/>
                  <a:gd name="connsiteY82" fmla="*/ 781810 h 2096260"/>
                  <a:gd name="connsiteX83" fmla="*/ 4695825 w 4838700"/>
                  <a:gd name="connsiteY83" fmla="*/ 696085 h 2096260"/>
                  <a:gd name="connsiteX84" fmla="*/ 4733925 w 4838700"/>
                  <a:gd name="connsiteY84" fmla="*/ 715135 h 2096260"/>
                  <a:gd name="connsiteX85" fmla="*/ 4705350 w 4838700"/>
                  <a:gd name="connsiteY85" fmla="*/ 667510 h 2096260"/>
                  <a:gd name="connsiteX86" fmla="*/ 4724400 w 4838700"/>
                  <a:gd name="connsiteY86" fmla="*/ 610360 h 2096260"/>
                  <a:gd name="connsiteX87" fmla="*/ 4791075 w 4838700"/>
                  <a:gd name="connsiteY87" fmla="*/ 581785 h 2096260"/>
                  <a:gd name="connsiteX88" fmla="*/ 4762500 w 4838700"/>
                  <a:gd name="connsiteY88" fmla="*/ 515110 h 2096260"/>
                  <a:gd name="connsiteX89" fmla="*/ 4800600 w 4838700"/>
                  <a:gd name="connsiteY89" fmla="*/ 515110 h 2096260"/>
                  <a:gd name="connsiteX90" fmla="*/ 4838700 w 4838700"/>
                  <a:gd name="connsiteY90" fmla="*/ 543685 h 2096260"/>
                  <a:gd name="connsiteX91" fmla="*/ 4829175 w 4838700"/>
                  <a:gd name="connsiteY91" fmla="*/ 515110 h 2096260"/>
                  <a:gd name="connsiteX92" fmla="*/ 4829175 w 4838700"/>
                  <a:gd name="connsiteY92" fmla="*/ 477010 h 2096260"/>
                  <a:gd name="connsiteX93" fmla="*/ 4838700 w 4838700"/>
                  <a:gd name="connsiteY93" fmla="*/ 448435 h 2096260"/>
                  <a:gd name="connsiteX94" fmla="*/ 4800600 w 4838700"/>
                  <a:gd name="connsiteY94" fmla="*/ 353185 h 2096260"/>
                  <a:gd name="connsiteX95" fmla="*/ 4762500 w 4838700"/>
                  <a:gd name="connsiteY95" fmla="*/ 391285 h 2096260"/>
                  <a:gd name="connsiteX96" fmla="*/ 4705350 w 4838700"/>
                  <a:gd name="connsiteY96" fmla="*/ 362710 h 2096260"/>
                  <a:gd name="connsiteX97" fmla="*/ 4705350 w 4838700"/>
                  <a:gd name="connsiteY97" fmla="*/ 486535 h 2096260"/>
                  <a:gd name="connsiteX98" fmla="*/ 4705350 w 4838700"/>
                  <a:gd name="connsiteY98" fmla="*/ 553210 h 2096260"/>
                  <a:gd name="connsiteX99" fmla="*/ 4657725 w 4838700"/>
                  <a:gd name="connsiteY99" fmla="*/ 572260 h 2096260"/>
                  <a:gd name="connsiteX100" fmla="*/ 4581525 w 4838700"/>
                  <a:gd name="connsiteY100" fmla="*/ 543685 h 2096260"/>
                  <a:gd name="connsiteX101" fmla="*/ 4600575 w 4838700"/>
                  <a:gd name="connsiteY101" fmla="*/ 486535 h 2096260"/>
                  <a:gd name="connsiteX102" fmla="*/ 4638675 w 4838700"/>
                  <a:gd name="connsiteY102" fmla="*/ 505585 h 2096260"/>
                  <a:gd name="connsiteX103" fmla="*/ 4610100 w 4838700"/>
                  <a:gd name="connsiteY103" fmla="*/ 457960 h 2096260"/>
                  <a:gd name="connsiteX104" fmla="*/ 4629150 w 4838700"/>
                  <a:gd name="connsiteY104" fmla="*/ 429385 h 2096260"/>
                  <a:gd name="connsiteX105" fmla="*/ 4610100 w 4838700"/>
                  <a:gd name="connsiteY105" fmla="*/ 400810 h 2096260"/>
                  <a:gd name="connsiteX106" fmla="*/ 4391025 w 4838700"/>
                  <a:gd name="connsiteY106" fmla="*/ 200785 h 2096260"/>
                  <a:gd name="connsiteX107" fmla="*/ 4486275 w 4838700"/>
                  <a:gd name="connsiteY107" fmla="*/ 191260 h 2096260"/>
                  <a:gd name="connsiteX108" fmla="*/ 4533900 w 4838700"/>
                  <a:gd name="connsiteY108" fmla="*/ 219835 h 2096260"/>
                  <a:gd name="connsiteX109" fmla="*/ 4543425 w 4838700"/>
                  <a:gd name="connsiteY109" fmla="*/ 143635 h 2096260"/>
                  <a:gd name="connsiteX110" fmla="*/ 4543425 w 4838700"/>
                  <a:gd name="connsiteY110" fmla="*/ 96010 h 2096260"/>
                  <a:gd name="connsiteX111" fmla="*/ 4467225 w 4838700"/>
                  <a:gd name="connsiteY111" fmla="*/ 19810 h 2096260"/>
                  <a:gd name="connsiteX112" fmla="*/ 1381125 w 4838700"/>
                  <a:gd name="connsiteY112" fmla="*/ 581785 h 2096260"/>
                  <a:gd name="connsiteX113" fmla="*/ 0 w 4838700"/>
                  <a:gd name="connsiteY113" fmla="*/ 1762885 h 2096260"/>
                  <a:gd name="connsiteX0" fmla="*/ 0 w 4838700"/>
                  <a:gd name="connsiteY0" fmla="*/ 1762885 h 2096260"/>
                  <a:gd name="connsiteX1" fmla="*/ 685800 w 4838700"/>
                  <a:gd name="connsiteY1" fmla="*/ 1667635 h 2096260"/>
                  <a:gd name="connsiteX2" fmla="*/ 733425 w 4838700"/>
                  <a:gd name="connsiteY2" fmla="*/ 1705735 h 2096260"/>
                  <a:gd name="connsiteX3" fmla="*/ 1057275 w 4838700"/>
                  <a:gd name="connsiteY3" fmla="*/ 1505710 h 2096260"/>
                  <a:gd name="connsiteX4" fmla="*/ 1143000 w 4838700"/>
                  <a:gd name="connsiteY4" fmla="*/ 1515235 h 2096260"/>
                  <a:gd name="connsiteX5" fmla="*/ 1866900 w 4838700"/>
                  <a:gd name="connsiteY5" fmla="*/ 1419985 h 2096260"/>
                  <a:gd name="connsiteX6" fmla="*/ 1895475 w 4838700"/>
                  <a:gd name="connsiteY6" fmla="*/ 1448560 h 2096260"/>
                  <a:gd name="connsiteX7" fmla="*/ 1895475 w 4838700"/>
                  <a:gd name="connsiteY7" fmla="*/ 1505710 h 2096260"/>
                  <a:gd name="connsiteX8" fmla="*/ 1924050 w 4838700"/>
                  <a:gd name="connsiteY8" fmla="*/ 1439035 h 2096260"/>
                  <a:gd name="connsiteX9" fmla="*/ 2057400 w 4838700"/>
                  <a:gd name="connsiteY9" fmla="*/ 1553335 h 2096260"/>
                  <a:gd name="connsiteX10" fmla="*/ 2047875 w 4838700"/>
                  <a:gd name="connsiteY10" fmla="*/ 1629535 h 2096260"/>
                  <a:gd name="connsiteX11" fmla="*/ 2705100 w 4838700"/>
                  <a:gd name="connsiteY11" fmla="*/ 1543810 h 2096260"/>
                  <a:gd name="connsiteX12" fmla="*/ 3476625 w 4838700"/>
                  <a:gd name="connsiteY12" fmla="*/ 2096260 h 2096260"/>
                  <a:gd name="connsiteX13" fmla="*/ 3600450 w 4838700"/>
                  <a:gd name="connsiteY13" fmla="*/ 2029585 h 2096260"/>
                  <a:gd name="connsiteX14" fmla="*/ 3648075 w 4838700"/>
                  <a:gd name="connsiteY14" fmla="*/ 2048635 h 2096260"/>
                  <a:gd name="connsiteX15" fmla="*/ 3657600 w 4838700"/>
                  <a:gd name="connsiteY15" fmla="*/ 2001010 h 2096260"/>
                  <a:gd name="connsiteX16" fmla="*/ 3657600 w 4838700"/>
                  <a:gd name="connsiteY16" fmla="*/ 2001010 h 2096260"/>
                  <a:gd name="connsiteX17" fmla="*/ 3781425 w 4838700"/>
                  <a:gd name="connsiteY17" fmla="*/ 2020060 h 2096260"/>
                  <a:gd name="connsiteX18" fmla="*/ 3781425 w 4838700"/>
                  <a:gd name="connsiteY18" fmla="*/ 2020060 h 2096260"/>
                  <a:gd name="connsiteX19" fmla="*/ 3800475 w 4838700"/>
                  <a:gd name="connsiteY19" fmla="*/ 1924810 h 2096260"/>
                  <a:gd name="connsiteX20" fmla="*/ 3752850 w 4838700"/>
                  <a:gd name="connsiteY20" fmla="*/ 1839085 h 2096260"/>
                  <a:gd name="connsiteX21" fmla="*/ 3810000 w 4838700"/>
                  <a:gd name="connsiteY21" fmla="*/ 1791460 h 2096260"/>
                  <a:gd name="connsiteX22" fmla="*/ 3829050 w 4838700"/>
                  <a:gd name="connsiteY22" fmla="*/ 1839085 h 2096260"/>
                  <a:gd name="connsiteX23" fmla="*/ 3838575 w 4838700"/>
                  <a:gd name="connsiteY23" fmla="*/ 1772410 h 2096260"/>
                  <a:gd name="connsiteX24" fmla="*/ 4029075 w 4838700"/>
                  <a:gd name="connsiteY24" fmla="*/ 1515235 h 2096260"/>
                  <a:gd name="connsiteX25" fmla="*/ 3981450 w 4838700"/>
                  <a:gd name="connsiteY25" fmla="*/ 1477135 h 2096260"/>
                  <a:gd name="connsiteX26" fmla="*/ 4000500 w 4838700"/>
                  <a:gd name="connsiteY26" fmla="*/ 1439035 h 2096260"/>
                  <a:gd name="connsiteX27" fmla="*/ 4029075 w 4838700"/>
                  <a:gd name="connsiteY27" fmla="*/ 1439035 h 2096260"/>
                  <a:gd name="connsiteX28" fmla="*/ 3990975 w 4838700"/>
                  <a:gd name="connsiteY28" fmla="*/ 1410460 h 2096260"/>
                  <a:gd name="connsiteX29" fmla="*/ 3990975 w 4838700"/>
                  <a:gd name="connsiteY29" fmla="*/ 1353310 h 2096260"/>
                  <a:gd name="connsiteX30" fmla="*/ 4057650 w 4838700"/>
                  <a:gd name="connsiteY30" fmla="*/ 1334260 h 2096260"/>
                  <a:gd name="connsiteX31" fmla="*/ 4086225 w 4838700"/>
                  <a:gd name="connsiteY31" fmla="*/ 1400935 h 2096260"/>
                  <a:gd name="connsiteX32" fmla="*/ 4124325 w 4838700"/>
                  <a:gd name="connsiteY32" fmla="*/ 1419985 h 2096260"/>
                  <a:gd name="connsiteX33" fmla="*/ 4124325 w 4838700"/>
                  <a:gd name="connsiteY33" fmla="*/ 1419985 h 2096260"/>
                  <a:gd name="connsiteX34" fmla="*/ 4143375 w 4838700"/>
                  <a:gd name="connsiteY34" fmla="*/ 1381885 h 2096260"/>
                  <a:gd name="connsiteX35" fmla="*/ 4171950 w 4838700"/>
                  <a:gd name="connsiteY35" fmla="*/ 1296160 h 2096260"/>
                  <a:gd name="connsiteX36" fmla="*/ 4238625 w 4838700"/>
                  <a:gd name="connsiteY36" fmla="*/ 1343785 h 2096260"/>
                  <a:gd name="connsiteX37" fmla="*/ 4286250 w 4838700"/>
                  <a:gd name="connsiteY37" fmla="*/ 1296160 h 2096260"/>
                  <a:gd name="connsiteX38" fmla="*/ 4391025 w 4838700"/>
                  <a:gd name="connsiteY38" fmla="*/ 1296160 h 2096260"/>
                  <a:gd name="connsiteX39" fmla="*/ 4438650 w 4838700"/>
                  <a:gd name="connsiteY39" fmla="*/ 1219960 h 2096260"/>
                  <a:gd name="connsiteX40" fmla="*/ 4524375 w 4838700"/>
                  <a:gd name="connsiteY40" fmla="*/ 1210435 h 2096260"/>
                  <a:gd name="connsiteX41" fmla="*/ 4543425 w 4838700"/>
                  <a:gd name="connsiteY41" fmla="*/ 1258060 h 2096260"/>
                  <a:gd name="connsiteX42" fmla="*/ 4552950 w 4838700"/>
                  <a:gd name="connsiteY42" fmla="*/ 1191385 h 2096260"/>
                  <a:gd name="connsiteX43" fmla="*/ 4600575 w 4838700"/>
                  <a:gd name="connsiteY43" fmla="*/ 1124710 h 2096260"/>
                  <a:gd name="connsiteX44" fmla="*/ 4505325 w 4838700"/>
                  <a:gd name="connsiteY44" fmla="*/ 1115185 h 2096260"/>
                  <a:gd name="connsiteX45" fmla="*/ 4524375 w 4838700"/>
                  <a:gd name="connsiteY45" fmla="*/ 1162810 h 2096260"/>
                  <a:gd name="connsiteX46" fmla="*/ 4448175 w 4838700"/>
                  <a:gd name="connsiteY46" fmla="*/ 1115185 h 2096260"/>
                  <a:gd name="connsiteX47" fmla="*/ 4448175 w 4838700"/>
                  <a:gd name="connsiteY47" fmla="*/ 1162810 h 2096260"/>
                  <a:gd name="connsiteX48" fmla="*/ 4333875 w 4838700"/>
                  <a:gd name="connsiteY48" fmla="*/ 1200910 h 2096260"/>
                  <a:gd name="connsiteX49" fmla="*/ 4191000 w 4838700"/>
                  <a:gd name="connsiteY49" fmla="*/ 1105660 h 2096260"/>
                  <a:gd name="connsiteX50" fmla="*/ 4133850 w 4838700"/>
                  <a:gd name="connsiteY50" fmla="*/ 1115185 h 2096260"/>
                  <a:gd name="connsiteX51" fmla="*/ 4171950 w 4838700"/>
                  <a:gd name="connsiteY51" fmla="*/ 1058035 h 2096260"/>
                  <a:gd name="connsiteX52" fmla="*/ 4133850 w 4838700"/>
                  <a:gd name="connsiteY52" fmla="*/ 1019935 h 2096260"/>
                  <a:gd name="connsiteX53" fmla="*/ 4152900 w 4838700"/>
                  <a:gd name="connsiteY53" fmla="*/ 991360 h 2096260"/>
                  <a:gd name="connsiteX54" fmla="*/ 4333875 w 4838700"/>
                  <a:gd name="connsiteY54" fmla="*/ 1096135 h 2096260"/>
                  <a:gd name="connsiteX55" fmla="*/ 4343400 w 4838700"/>
                  <a:gd name="connsiteY55" fmla="*/ 1077085 h 2096260"/>
                  <a:gd name="connsiteX56" fmla="*/ 4410075 w 4838700"/>
                  <a:gd name="connsiteY56" fmla="*/ 1038985 h 2096260"/>
                  <a:gd name="connsiteX57" fmla="*/ 4371975 w 4838700"/>
                  <a:gd name="connsiteY57" fmla="*/ 1029460 h 2096260"/>
                  <a:gd name="connsiteX58" fmla="*/ 4362450 w 4838700"/>
                  <a:gd name="connsiteY58" fmla="*/ 1000885 h 2096260"/>
                  <a:gd name="connsiteX59" fmla="*/ 4448175 w 4838700"/>
                  <a:gd name="connsiteY59" fmla="*/ 896110 h 2096260"/>
                  <a:gd name="connsiteX60" fmla="*/ 4381500 w 4838700"/>
                  <a:gd name="connsiteY60" fmla="*/ 924685 h 2096260"/>
                  <a:gd name="connsiteX61" fmla="*/ 4381500 w 4838700"/>
                  <a:gd name="connsiteY61" fmla="*/ 867535 h 2096260"/>
                  <a:gd name="connsiteX62" fmla="*/ 4333875 w 4838700"/>
                  <a:gd name="connsiteY62" fmla="*/ 896110 h 2096260"/>
                  <a:gd name="connsiteX63" fmla="*/ 4324350 w 4838700"/>
                  <a:gd name="connsiteY63" fmla="*/ 858010 h 2096260"/>
                  <a:gd name="connsiteX64" fmla="*/ 4248150 w 4838700"/>
                  <a:gd name="connsiteY64" fmla="*/ 896110 h 2096260"/>
                  <a:gd name="connsiteX65" fmla="*/ 4229100 w 4838700"/>
                  <a:gd name="connsiteY65" fmla="*/ 819910 h 2096260"/>
                  <a:gd name="connsiteX66" fmla="*/ 4162425 w 4838700"/>
                  <a:gd name="connsiteY66" fmla="*/ 867535 h 2096260"/>
                  <a:gd name="connsiteX67" fmla="*/ 4162425 w 4838700"/>
                  <a:gd name="connsiteY67" fmla="*/ 810385 h 2096260"/>
                  <a:gd name="connsiteX68" fmla="*/ 4038600 w 4838700"/>
                  <a:gd name="connsiteY68" fmla="*/ 724660 h 2096260"/>
                  <a:gd name="connsiteX69" fmla="*/ 4210050 w 4838700"/>
                  <a:gd name="connsiteY69" fmla="*/ 762760 h 2096260"/>
                  <a:gd name="connsiteX70" fmla="*/ 4295775 w 4838700"/>
                  <a:gd name="connsiteY70" fmla="*/ 743710 h 2096260"/>
                  <a:gd name="connsiteX71" fmla="*/ 4324350 w 4838700"/>
                  <a:gd name="connsiteY71" fmla="*/ 781810 h 2096260"/>
                  <a:gd name="connsiteX72" fmla="*/ 4352925 w 4838700"/>
                  <a:gd name="connsiteY72" fmla="*/ 743710 h 2096260"/>
                  <a:gd name="connsiteX73" fmla="*/ 4343400 w 4838700"/>
                  <a:gd name="connsiteY73" fmla="*/ 705610 h 2096260"/>
                  <a:gd name="connsiteX74" fmla="*/ 4343400 w 4838700"/>
                  <a:gd name="connsiteY74" fmla="*/ 667510 h 2096260"/>
                  <a:gd name="connsiteX75" fmla="*/ 4400550 w 4838700"/>
                  <a:gd name="connsiteY75" fmla="*/ 696085 h 2096260"/>
                  <a:gd name="connsiteX76" fmla="*/ 4381500 w 4838700"/>
                  <a:gd name="connsiteY76" fmla="*/ 638935 h 2096260"/>
                  <a:gd name="connsiteX77" fmla="*/ 4495800 w 4838700"/>
                  <a:gd name="connsiteY77" fmla="*/ 667510 h 2096260"/>
                  <a:gd name="connsiteX78" fmla="*/ 4486275 w 4838700"/>
                  <a:gd name="connsiteY78" fmla="*/ 724660 h 2096260"/>
                  <a:gd name="connsiteX79" fmla="*/ 4533900 w 4838700"/>
                  <a:gd name="connsiteY79" fmla="*/ 734185 h 2096260"/>
                  <a:gd name="connsiteX80" fmla="*/ 4533900 w 4838700"/>
                  <a:gd name="connsiteY80" fmla="*/ 734185 h 2096260"/>
                  <a:gd name="connsiteX81" fmla="*/ 4610100 w 4838700"/>
                  <a:gd name="connsiteY81" fmla="*/ 734185 h 2096260"/>
                  <a:gd name="connsiteX82" fmla="*/ 4648200 w 4838700"/>
                  <a:gd name="connsiteY82" fmla="*/ 781810 h 2096260"/>
                  <a:gd name="connsiteX83" fmla="*/ 4695825 w 4838700"/>
                  <a:gd name="connsiteY83" fmla="*/ 696085 h 2096260"/>
                  <a:gd name="connsiteX84" fmla="*/ 4733925 w 4838700"/>
                  <a:gd name="connsiteY84" fmla="*/ 715135 h 2096260"/>
                  <a:gd name="connsiteX85" fmla="*/ 4705350 w 4838700"/>
                  <a:gd name="connsiteY85" fmla="*/ 667510 h 2096260"/>
                  <a:gd name="connsiteX86" fmla="*/ 4724400 w 4838700"/>
                  <a:gd name="connsiteY86" fmla="*/ 610360 h 2096260"/>
                  <a:gd name="connsiteX87" fmla="*/ 4791075 w 4838700"/>
                  <a:gd name="connsiteY87" fmla="*/ 581785 h 2096260"/>
                  <a:gd name="connsiteX88" fmla="*/ 4762500 w 4838700"/>
                  <a:gd name="connsiteY88" fmla="*/ 515110 h 2096260"/>
                  <a:gd name="connsiteX89" fmla="*/ 4800600 w 4838700"/>
                  <a:gd name="connsiteY89" fmla="*/ 515110 h 2096260"/>
                  <a:gd name="connsiteX90" fmla="*/ 4838700 w 4838700"/>
                  <a:gd name="connsiteY90" fmla="*/ 543685 h 2096260"/>
                  <a:gd name="connsiteX91" fmla="*/ 4829175 w 4838700"/>
                  <a:gd name="connsiteY91" fmla="*/ 515110 h 2096260"/>
                  <a:gd name="connsiteX92" fmla="*/ 4829175 w 4838700"/>
                  <a:gd name="connsiteY92" fmla="*/ 477010 h 2096260"/>
                  <a:gd name="connsiteX93" fmla="*/ 4838700 w 4838700"/>
                  <a:gd name="connsiteY93" fmla="*/ 448435 h 2096260"/>
                  <a:gd name="connsiteX94" fmla="*/ 4800600 w 4838700"/>
                  <a:gd name="connsiteY94" fmla="*/ 353185 h 2096260"/>
                  <a:gd name="connsiteX95" fmla="*/ 4762500 w 4838700"/>
                  <a:gd name="connsiteY95" fmla="*/ 391285 h 2096260"/>
                  <a:gd name="connsiteX96" fmla="*/ 4705350 w 4838700"/>
                  <a:gd name="connsiteY96" fmla="*/ 362710 h 2096260"/>
                  <a:gd name="connsiteX97" fmla="*/ 4705350 w 4838700"/>
                  <a:gd name="connsiteY97" fmla="*/ 486535 h 2096260"/>
                  <a:gd name="connsiteX98" fmla="*/ 4705350 w 4838700"/>
                  <a:gd name="connsiteY98" fmla="*/ 553210 h 2096260"/>
                  <a:gd name="connsiteX99" fmla="*/ 4657725 w 4838700"/>
                  <a:gd name="connsiteY99" fmla="*/ 572260 h 2096260"/>
                  <a:gd name="connsiteX100" fmla="*/ 4581525 w 4838700"/>
                  <a:gd name="connsiteY100" fmla="*/ 543685 h 2096260"/>
                  <a:gd name="connsiteX101" fmla="*/ 4600575 w 4838700"/>
                  <a:gd name="connsiteY101" fmla="*/ 486535 h 2096260"/>
                  <a:gd name="connsiteX102" fmla="*/ 4638675 w 4838700"/>
                  <a:gd name="connsiteY102" fmla="*/ 505585 h 2096260"/>
                  <a:gd name="connsiteX103" fmla="*/ 4610100 w 4838700"/>
                  <a:gd name="connsiteY103" fmla="*/ 457960 h 2096260"/>
                  <a:gd name="connsiteX104" fmla="*/ 4629150 w 4838700"/>
                  <a:gd name="connsiteY104" fmla="*/ 429385 h 2096260"/>
                  <a:gd name="connsiteX105" fmla="*/ 4610100 w 4838700"/>
                  <a:gd name="connsiteY105" fmla="*/ 400810 h 2096260"/>
                  <a:gd name="connsiteX106" fmla="*/ 4419600 w 4838700"/>
                  <a:gd name="connsiteY106" fmla="*/ 286510 h 2096260"/>
                  <a:gd name="connsiteX107" fmla="*/ 4391025 w 4838700"/>
                  <a:gd name="connsiteY107" fmla="*/ 200785 h 2096260"/>
                  <a:gd name="connsiteX108" fmla="*/ 4486275 w 4838700"/>
                  <a:gd name="connsiteY108" fmla="*/ 191260 h 2096260"/>
                  <a:gd name="connsiteX109" fmla="*/ 4533900 w 4838700"/>
                  <a:gd name="connsiteY109" fmla="*/ 219835 h 2096260"/>
                  <a:gd name="connsiteX110" fmla="*/ 4543425 w 4838700"/>
                  <a:gd name="connsiteY110" fmla="*/ 143635 h 2096260"/>
                  <a:gd name="connsiteX111" fmla="*/ 4543425 w 4838700"/>
                  <a:gd name="connsiteY111" fmla="*/ 96010 h 2096260"/>
                  <a:gd name="connsiteX112" fmla="*/ 4467225 w 4838700"/>
                  <a:gd name="connsiteY112" fmla="*/ 19810 h 2096260"/>
                  <a:gd name="connsiteX113" fmla="*/ 1381125 w 4838700"/>
                  <a:gd name="connsiteY113" fmla="*/ 581785 h 2096260"/>
                  <a:gd name="connsiteX114" fmla="*/ 0 w 4838700"/>
                  <a:gd name="connsiteY114" fmla="*/ 1762885 h 2096260"/>
                  <a:gd name="connsiteX0" fmla="*/ 0 w 4838700"/>
                  <a:gd name="connsiteY0" fmla="*/ 1762885 h 2096260"/>
                  <a:gd name="connsiteX1" fmla="*/ 685800 w 4838700"/>
                  <a:gd name="connsiteY1" fmla="*/ 1667635 h 2096260"/>
                  <a:gd name="connsiteX2" fmla="*/ 733425 w 4838700"/>
                  <a:gd name="connsiteY2" fmla="*/ 1705735 h 2096260"/>
                  <a:gd name="connsiteX3" fmla="*/ 1057275 w 4838700"/>
                  <a:gd name="connsiteY3" fmla="*/ 1505710 h 2096260"/>
                  <a:gd name="connsiteX4" fmla="*/ 1143000 w 4838700"/>
                  <a:gd name="connsiteY4" fmla="*/ 1515235 h 2096260"/>
                  <a:gd name="connsiteX5" fmla="*/ 1866900 w 4838700"/>
                  <a:gd name="connsiteY5" fmla="*/ 1419985 h 2096260"/>
                  <a:gd name="connsiteX6" fmla="*/ 1895475 w 4838700"/>
                  <a:gd name="connsiteY6" fmla="*/ 1448560 h 2096260"/>
                  <a:gd name="connsiteX7" fmla="*/ 1895475 w 4838700"/>
                  <a:gd name="connsiteY7" fmla="*/ 1505710 h 2096260"/>
                  <a:gd name="connsiteX8" fmla="*/ 1924050 w 4838700"/>
                  <a:gd name="connsiteY8" fmla="*/ 1439035 h 2096260"/>
                  <a:gd name="connsiteX9" fmla="*/ 2057400 w 4838700"/>
                  <a:gd name="connsiteY9" fmla="*/ 1553335 h 2096260"/>
                  <a:gd name="connsiteX10" fmla="*/ 2047875 w 4838700"/>
                  <a:gd name="connsiteY10" fmla="*/ 1629535 h 2096260"/>
                  <a:gd name="connsiteX11" fmla="*/ 2705100 w 4838700"/>
                  <a:gd name="connsiteY11" fmla="*/ 1543810 h 2096260"/>
                  <a:gd name="connsiteX12" fmla="*/ 3476625 w 4838700"/>
                  <a:gd name="connsiteY12" fmla="*/ 2096260 h 2096260"/>
                  <a:gd name="connsiteX13" fmla="*/ 3600450 w 4838700"/>
                  <a:gd name="connsiteY13" fmla="*/ 2029585 h 2096260"/>
                  <a:gd name="connsiteX14" fmla="*/ 3648075 w 4838700"/>
                  <a:gd name="connsiteY14" fmla="*/ 2048635 h 2096260"/>
                  <a:gd name="connsiteX15" fmla="*/ 3657600 w 4838700"/>
                  <a:gd name="connsiteY15" fmla="*/ 2001010 h 2096260"/>
                  <a:gd name="connsiteX16" fmla="*/ 3657600 w 4838700"/>
                  <a:gd name="connsiteY16" fmla="*/ 2001010 h 2096260"/>
                  <a:gd name="connsiteX17" fmla="*/ 3781425 w 4838700"/>
                  <a:gd name="connsiteY17" fmla="*/ 2020060 h 2096260"/>
                  <a:gd name="connsiteX18" fmla="*/ 3781425 w 4838700"/>
                  <a:gd name="connsiteY18" fmla="*/ 2020060 h 2096260"/>
                  <a:gd name="connsiteX19" fmla="*/ 3800475 w 4838700"/>
                  <a:gd name="connsiteY19" fmla="*/ 1924810 h 2096260"/>
                  <a:gd name="connsiteX20" fmla="*/ 3752850 w 4838700"/>
                  <a:gd name="connsiteY20" fmla="*/ 1839085 h 2096260"/>
                  <a:gd name="connsiteX21" fmla="*/ 3810000 w 4838700"/>
                  <a:gd name="connsiteY21" fmla="*/ 1791460 h 2096260"/>
                  <a:gd name="connsiteX22" fmla="*/ 3829050 w 4838700"/>
                  <a:gd name="connsiteY22" fmla="*/ 1839085 h 2096260"/>
                  <a:gd name="connsiteX23" fmla="*/ 3838575 w 4838700"/>
                  <a:gd name="connsiteY23" fmla="*/ 1772410 h 2096260"/>
                  <a:gd name="connsiteX24" fmla="*/ 4029075 w 4838700"/>
                  <a:gd name="connsiteY24" fmla="*/ 1515235 h 2096260"/>
                  <a:gd name="connsiteX25" fmla="*/ 3981450 w 4838700"/>
                  <a:gd name="connsiteY25" fmla="*/ 1477135 h 2096260"/>
                  <a:gd name="connsiteX26" fmla="*/ 4000500 w 4838700"/>
                  <a:gd name="connsiteY26" fmla="*/ 1439035 h 2096260"/>
                  <a:gd name="connsiteX27" fmla="*/ 4029075 w 4838700"/>
                  <a:gd name="connsiteY27" fmla="*/ 1439035 h 2096260"/>
                  <a:gd name="connsiteX28" fmla="*/ 3990975 w 4838700"/>
                  <a:gd name="connsiteY28" fmla="*/ 1410460 h 2096260"/>
                  <a:gd name="connsiteX29" fmla="*/ 3990975 w 4838700"/>
                  <a:gd name="connsiteY29" fmla="*/ 1353310 h 2096260"/>
                  <a:gd name="connsiteX30" fmla="*/ 4057650 w 4838700"/>
                  <a:gd name="connsiteY30" fmla="*/ 1334260 h 2096260"/>
                  <a:gd name="connsiteX31" fmla="*/ 4086225 w 4838700"/>
                  <a:gd name="connsiteY31" fmla="*/ 1400935 h 2096260"/>
                  <a:gd name="connsiteX32" fmla="*/ 4124325 w 4838700"/>
                  <a:gd name="connsiteY32" fmla="*/ 1419985 h 2096260"/>
                  <a:gd name="connsiteX33" fmla="*/ 4124325 w 4838700"/>
                  <a:gd name="connsiteY33" fmla="*/ 1419985 h 2096260"/>
                  <a:gd name="connsiteX34" fmla="*/ 4143375 w 4838700"/>
                  <a:gd name="connsiteY34" fmla="*/ 1381885 h 2096260"/>
                  <a:gd name="connsiteX35" fmla="*/ 4171950 w 4838700"/>
                  <a:gd name="connsiteY35" fmla="*/ 1296160 h 2096260"/>
                  <a:gd name="connsiteX36" fmla="*/ 4238625 w 4838700"/>
                  <a:gd name="connsiteY36" fmla="*/ 1343785 h 2096260"/>
                  <a:gd name="connsiteX37" fmla="*/ 4286250 w 4838700"/>
                  <a:gd name="connsiteY37" fmla="*/ 1296160 h 2096260"/>
                  <a:gd name="connsiteX38" fmla="*/ 4391025 w 4838700"/>
                  <a:gd name="connsiteY38" fmla="*/ 1296160 h 2096260"/>
                  <a:gd name="connsiteX39" fmla="*/ 4438650 w 4838700"/>
                  <a:gd name="connsiteY39" fmla="*/ 1219960 h 2096260"/>
                  <a:gd name="connsiteX40" fmla="*/ 4524375 w 4838700"/>
                  <a:gd name="connsiteY40" fmla="*/ 1210435 h 2096260"/>
                  <a:gd name="connsiteX41" fmla="*/ 4543425 w 4838700"/>
                  <a:gd name="connsiteY41" fmla="*/ 1258060 h 2096260"/>
                  <a:gd name="connsiteX42" fmla="*/ 4552950 w 4838700"/>
                  <a:gd name="connsiteY42" fmla="*/ 1191385 h 2096260"/>
                  <a:gd name="connsiteX43" fmla="*/ 4600575 w 4838700"/>
                  <a:gd name="connsiteY43" fmla="*/ 1124710 h 2096260"/>
                  <a:gd name="connsiteX44" fmla="*/ 4505325 w 4838700"/>
                  <a:gd name="connsiteY44" fmla="*/ 1115185 h 2096260"/>
                  <a:gd name="connsiteX45" fmla="*/ 4524375 w 4838700"/>
                  <a:gd name="connsiteY45" fmla="*/ 1162810 h 2096260"/>
                  <a:gd name="connsiteX46" fmla="*/ 4448175 w 4838700"/>
                  <a:gd name="connsiteY46" fmla="*/ 1115185 h 2096260"/>
                  <a:gd name="connsiteX47" fmla="*/ 4448175 w 4838700"/>
                  <a:gd name="connsiteY47" fmla="*/ 1162810 h 2096260"/>
                  <a:gd name="connsiteX48" fmla="*/ 4333875 w 4838700"/>
                  <a:gd name="connsiteY48" fmla="*/ 1200910 h 2096260"/>
                  <a:gd name="connsiteX49" fmla="*/ 4191000 w 4838700"/>
                  <a:gd name="connsiteY49" fmla="*/ 1105660 h 2096260"/>
                  <a:gd name="connsiteX50" fmla="*/ 4133850 w 4838700"/>
                  <a:gd name="connsiteY50" fmla="*/ 1115185 h 2096260"/>
                  <a:gd name="connsiteX51" fmla="*/ 4171950 w 4838700"/>
                  <a:gd name="connsiteY51" fmla="*/ 1058035 h 2096260"/>
                  <a:gd name="connsiteX52" fmla="*/ 4133850 w 4838700"/>
                  <a:gd name="connsiteY52" fmla="*/ 1019935 h 2096260"/>
                  <a:gd name="connsiteX53" fmla="*/ 4152900 w 4838700"/>
                  <a:gd name="connsiteY53" fmla="*/ 991360 h 2096260"/>
                  <a:gd name="connsiteX54" fmla="*/ 4333875 w 4838700"/>
                  <a:gd name="connsiteY54" fmla="*/ 1096135 h 2096260"/>
                  <a:gd name="connsiteX55" fmla="*/ 4343400 w 4838700"/>
                  <a:gd name="connsiteY55" fmla="*/ 1077085 h 2096260"/>
                  <a:gd name="connsiteX56" fmla="*/ 4410075 w 4838700"/>
                  <a:gd name="connsiteY56" fmla="*/ 1038985 h 2096260"/>
                  <a:gd name="connsiteX57" fmla="*/ 4371975 w 4838700"/>
                  <a:gd name="connsiteY57" fmla="*/ 1029460 h 2096260"/>
                  <a:gd name="connsiteX58" fmla="*/ 4362450 w 4838700"/>
                  <a:gd name="connsiteY58" fmla="*/ 1000885 h 2096260"/>
                  <a:gd name="connsiteX59" fmla="*/ 4448175 w 4838700"/>
                  <a:gd name="connsiteY59" fmla="*/ 896110 h 2096260"/>
                  <a:gd name="connsiteX60" fmla="*/ 4381500 w 4838700"/>
                  <a:gd name="connsiteY60" fmla="*/ 924685 h 2096260"/>
                  <a:gd name="connsiteX61" fmla="*/ 4381500 w 4838700"/>
                  <a:gd name="connsiteY61" fmla="*/ 867535 h 2096260"/>
                  <a:gd name="connsiteX62" fmla="*/ 4333875 w 4838700"/>
                  <a:gd name="connsiteY62" fmla="*/ 896110 h 2096260"/>
                  <a:gd name="connsiteX63" fmla="*/ 4324350 w 4838700"/>
                  <a:gd name="connsiteY63" fmla="*/ 858010 h 2096260"/>
                  <a:gd name="connsiteX64" fmla="*/ 4248150 w 4838700"/>
                  <a:gd name="connsiteY64" fmla="*/ 896110 h 2096260"/>
                  <a:gd name="connsiteX65" fmla="*/ 4229100 w 4838700"/>
                  <a:gd name="connsiteY65" fmla="*/ 819910 h 2096260"/>
                  <a:gd name="connsiteX66" fmla="*/ 4162425 w 4838700"/>
                  <a:gd name="connsiteY66" fmla="*/ 867535 h 2096260"/>
                  <a:gd name="connsiteX67" fmla="*/ 4162425 w 4838700"/>
                  <a:gd name="connsiteY67" fmla="*/ 810385 h 2096260"/>
                  <a:gd name="connsiteX68" fmla="*/ 4038600 w 4838700"/>
                  <a:gd name="connsiteY68" fmla="*/ 724660 h 2096260"/>
                  <a:gd name="connsiteX69" fmla="*/ 4210050 w 4838700"/>
                  <a:gd name="connsiteY69" fmla="*/ 762760 h 2096260"/>
                  <a:gd name="connsiteX70" fmla="*/ 4295775 w 4838700"/>
                  <a:gd name="connsiteY70" fmla="*/ 743710 h 2096260"/>
                  <a:gd name="connsiteX71" fmla="*/ 4324350 w 4838700"/>
                  <a:gd name="connsiteY71" fmla="*/ 781810 h 2096260"/>
                  <a:gd name="connsiteX72" fmla="*/ 4352925 w 4838700"/>
                  <a:gd name="connsiteY72" fmla="*/ 743710 h 2096260"/>
                  <a:gd name="connsiteX73" fmla="*/ 4343400 w 4838700"/>
                  <a:gd name="connsiteY73" fmla="*/ 705610 h 2096260"/>
                  <a:gd name="connsiteX74" fmla="*/ 4343400 w 4838700"/>
                  <a:gd name="connsiteY74" fmla="*/ 667510 h 2096260"/>
                  <a:gd name="connsiteX75" fmla="*/ 4400550 w 4838700"/>
                  <a:gd name="connsiteY75" fmla="*/ 696085 h 2096260"/>
                  <a:gd name="connsiteX76" fmla="*/ 4381500 w 4838700"/>
                  <a:gd name="connsiteY76" fmla="*/ 638935 h 2096260"/>
                  <a:gd name="connsiteX77" fmla="*/ 4495800 w 4838700"/>
                  <a:gd name="connsiteY77" fmla="*/ 667510 h 2096260"/>
                  <a:gd name="connsiteX78" fmla="*/ 4486275 w 4838700"/>
                  <a:gd name="connsiteY78" fmla="*/ 724660 h 2096260"/>
                  <a:gd name="connsiteX79" fmla="*/ 4533900 w 4838700"/>
                  <a:gd name="connsiteY79" fmla="*/ 734185 h 2096260"/>
                  <a:gd name="connsiteX80" fmla="*/ 4533900 w 4838700"/>
                  <a:gd name="connsiteY80" fmla="*/ 734185 h 2096260"/>
                  <a:gd name="connsiteX81" fmla="*/ 4610100 w 4838700"/>
                  <a:gd name="connsiteY81" fmla="*/ 734185 h 2096260"/>
                  <a:gd name="connsiteX82" fmla="*/ 4648200 w 4838700"/>
                  <a:gd name="connsiteY82" fmla="*/ 781810 h 2096260"/>
                  <a:gd name="connsiteX83" fmla="*/ 4695825 w 4838700"/>
                  <a:gd name="connsiteY83" fmla="*/ 696085 h 2096260"/>
                  <a:gd name="connsiteX84" fmla="*/ 4733925 w 4838700"/>
                  <a:gd name="connsiteY84" fmla="*/ 715135 h 2096260"/>
                  <a:gd name="connsiteX85" fmla="*/ 4705350 w 4838700"/>
                  <a:gd name="connsiteY85" fmla="*/ 667510 h 2096260"/>
                  <a:gd name="connsiteX86" fmla="*/ 4724400 w 4838700"/>
                  <a:gd name="connsiteY86" fmla="*/ 610360 h 2096260"/>
                  <a:gd name="connsiteX87" fmla="*/ 4791075 w 4838700"/>
                  <a:gd name="connsiteY87" fmla="*/ 581785 h 2096260"/>
                  <a:gd name="connsiteX88" fmla="*/ 4762500 w 4838700"/>
                  <a:gd name="connsiteY88" fmla="*/ 515110 h 2096260"/>
                  <a:gd name="connsiteX89" fmla="*/ 4800600 w 4838700"/>
                  <a:gd name="connsiteY89" fmla="*/ 515110 h 2096260"/>
                  <a:gd name="connsiteX90" fmla="*/ 4838700 w 4838700"/>
                  <a:gd name="connsiteY90" fmla="*/ 543685 h 2096260"/>
                  <a:gd name="connsiteX91" fmla="*/ 4829175 w 4838700"/>
                  <a:gd name="connsiteY91" fmla="*/ 515110 h 2096260"/>
                  <a:gd name="connsiteX92" fmla="*/ 4829175 w 4838700"/>
                  <a:gd name="connsiteY92" fmla="*/ 477010 h 2096260"/>
                  <a:gd name="connsiteX93" fmla="*/ 4838700 w 4838700"/>
                  <a:gd name="connsiteY93" fmla="*/ 448435 h 2096260"/>
                  <a:gd name="connsiteX94" fmla="*/ 4800600 w 4838700"/>
                  <a:gd name="connsiteY94" fmla="*/ 353185 h 2096260"/>
                  <a:gd name="connsiteX95" fmla="*/ 4762500 w 4838700"/>
                  <a:gd name="connsiteY95" fmla="*/ 391285 h 2096260"/>
                  <a:gd name="connsiteX96" fmla="*/ 4705350 w 4838700"/>
                  <a:gd name="connsiteY96" fmla="*/ 362710 h 2096260"/>
                  <a:gd name="connsiteX97" fmla="*/ 4705350 w 4838700"/>
                  <a:gd name="connsiteY97" fmla="*/ 486535 h 2096260"/>
                  <a:gd name="connsiteX98" fmla="*/ 4705350 w 4838700"/>
                  <a:gd name="connsiteY98" fmla="*/ 553210 h 2096260"/>
                  <a:gd name="connsiteX99" fmla="*/ 4657725 w 4838700"/>
                  <a:gd name="connsiteY99" fmla="*/ 572260 h 2096260"/>
                  <a:gd name="connsiteX100" fmla="*/ 4581525 w 4838700"/>
                  <a:gd name="connsiteY100" fmla="*/ 543685 h 2096260"/>
                  <a:gd name="connsiteX101" fmla="*/ 4600575 w 4838700"/>
                  <a:gd name="connsiteY101" fmla="*/ 486535 h 2096260"/>
                  <a:gd name="connsiteX102" fmla="*/ 4638675 w 4838700"/>
                  <a:gd name="connsiteY102" fmla="*/ 505585 h 2096260"/>
                  <a:gd name="connsiteX103" fmla="*/ 4610100 w 4838700"/>
                  <a:gd name="connsiteY103" fmla="*/ 457960 h 2096260"/>
                  <a:gd name="connsiteX104" fmla="*/ 4629150 w 4838700"/>
                  <a:gd name="connsiteY104" fmla="*/ 429385 h 2096260"/>
                  <a:gd name="connsiteX105" fmla="*/ 4610100 w 4838700"/>
                  <a:gd name="connsiteY105" fmla="*/ 400810 h 2096260"/>
                  <a:gd name="connsiteX106" fmla="*/ 4419600 w 4838700"/>
                  <a:gd name="connsiteY106" fmla="*/ 286510 h 2096260"/>
                  <a:gd name="connsiteX107" fmla="*/ 4391025 w 4838700"/>
                  <a:gd name="connsiteY107" fmla="*/ 200785 h 2096260"/>
                  <a:gd name="connsiteX108" fmla="*/ 4486275 w 4838700"/>
                  <a:gd name="connsiteY108" fmla="*/ 191260 h 2096260"/>
                  <a:gd name="connsiteX109" fmla="*/ 4533900 w 4838700"/>
                  <a:gd name="connsiteY109" fmla="*/ 219835 h 2096260"/>
                  <a:gd name="connsiteX110" fmla="*/ 4543425 w 4838700"/>
                  <a:gd name="connsiteY110" fmla="*/ 143635 h 2096260"/>
                  <a:gd name="connsiteX111" fmla="*/ 4543425 w 4838700"/>
                  <a:gd name="connsiteY111" fmla="*/ 96010 h 2096260"/>
                  <a:gd name="connsiteX112" fmla="*/ 4467225 w 4838700"/>
                  <a:gd name="connsiteY112" fmla="*/ 19810 h 2096260"/>
                  <a:gd name="connsiteX113" fmla="*/ 1381125 w 4838700"/>
                  <a:gd name="connsiteY113" fmla="*/ 581785 h 2096260"/>
                  <a:gd name="connsiteX114" fmla="*/ 0 w 4838700"/>
                  <a:gd name="connsiteY114" fmla="*/ 1762885 h 2096260"/>
                  <a:gd name="connsiteX0" fmla="*/ 0 w 4838700"/>
                  <a:gd name="connsiteY0" fmla="*/ 1762885 h 2096260"/>
                  <a:gd name="connsiteX1" fmla="*/ 685800 w 4838700"/>
                  <a:gd name="connsiteY1" fmla="*/ 1667635 h 2096260"/>
                  <a:gd name="connsiteX2" fmla="*/ 733425 w 4838700"/>
                  <a:gd name="connsiteY2" fmla="*/ 1705735 h 2096260"/>
                  <a:gd name="connsiteX3" fmla="*/ 1057275 w 4838700"/>
                  <a:gd name="connsiteY3" fmla="*/ 1505710 h 2096260"/>
                  <a:gd name="connsiteX4" fmla="*/ 1143000 w 4838700"/>
                  <a:gd name="connsiteY4" fmla="*/ 1515235 h 2096260"/>
                  <a:gd name="connsiteX5" fmla="*/ 1866900 w 4838700"/>
                  <a:gd name="connsiteY5" fmla="*/ 1419985 h 2096260"/>
                  <a:gd name="connsiteX6" fmla="*/ 1895475 w 4838700"/>
                  <a:gd name="connsiteY6" fmla="*/ 1448560 h 2096260"/>
                  <a:gd name="connsiteX7" fmla="*/ 1895475 w 4838700"/>
                  <a:gd name="connsiteY7" fmla="*/ 1505710 h 2096260"/>
                  <a:gd name="connsiteX8" fmla="*/ 1924050 w 4838700"/>
                  <a:gd name="connsiteY8" fmla="*/ 1439035 h 2096260"/>
                  <a:gd name="connsiteX9" fmla="*/ 2057400 w 4838700"/>
                  <a:gd name="connsiteY9" fmla="*/ 1553335 h 2096260"/>
                  <a:gd name="connsiteX10" fmla="*/ 2047875 w 4838700"/>
                  <a:gd name="connsiteY10" fmla="*/ 1629535 h 2096260"/>
                  <a:gd name="connsiteX11" fmla="*/ 2705100 w 4838700"/>
                  <a:gd name="connsiteY11" fmla="*/ 1543810 h 2096260"/>
                  <a:gd name="connsiteX12" fmla="*/ 3476625 w 4838700"/>
                  <a:gd name="connsiteY12" fmla="*/ 2096260 h 2096260"/>
                  <a:gd name="connsiteX13" fmla="*/ 3600450 w 4838700"/>
                  <a:gd name="connsiteY13" fmla="*/ 2029585 h 2096260"/>
                  <a:gd name="connsiteX14" fmla="*/ 3648075 w 4838700"/>
                  <a:gd name="connsiteY14" fmla="*/ 2048635 h 2096260"/>
                  <a:gd name="connsiteX15" fmla="*/ 3657600 w 4838700"/>
                  <a:gd name="connsiteY15" fmla="*/ 2001010 h 2096260"/>
                  <a:gd name="connsiteX16" fmla="*/ 3657600 w 4838700"/>
                  <a:gd name="connsiteY16" fmla="*/ 2001010 h 2096260"/>
                  <a:gd name="connsiteX17" fmla="*/ 3781425 w 4838700"/>
                  <a:gd name="connsiteY17" fmla="*/ 2020060 h 2096260"/>
                  <a:gd name="connsiteX18" fmla="*/ 3781425 w 4838700"/>
                  <a:gd name="connsiteY18" fmla="*/ 2020060 h 2096260"/>
                  <a:gd name="connsiteX19" fmla="*/ 3800475 w 4838700"/>
                  <a:gd name="connsiteY19" fmla="*/ 1924810 h 2096260"/>
                  <a:gd name="connsiteX20" fmla="*/ 3752850 w 4838700"/>
                  <a:gd name="connsiteY20" fmla="*/ 1839085 h 2096260"/>
                  <a:gd name="connsiteX21" fmla="*/ 3810000 w 4838700"/>
                  <a:gd name="connsiteY21" fmla="*/ 1791460 h 2096260"/>
                  <a:gd name="connsiteX22" fmla="*/ 3829050 w 4838700"/>
                  <a:gd name="connsiteY22" fmla="*/ 1839085 h 2096260"/>
                  <a:gd name="connsiteX23" fmla="*/ 3838575 w 4838700"/>
                  <a:gd name="connsiteY23" fmla="*/ 1772410 h 2096260"/>
                  <a:gd name="connsiteX24" fmla="*/ 4029075 w 4838700"/>
                  <a:gd name="connsiteY24" fmla="*/ 1515235 h 2096260"/>
                  <a:gd name="connsiteX25" fmla="*/ 3981450 w 4838700"/>
                  <a:gd name="connsiteY25" fmla="*/ 1477135 h 2096260"/>
                  <a:gd name="connsiteX26" fmla="*/ 4000500 w 4838700"/>
                  <a:gd name="connsiteY26" fmla="*/ 1439035 h 2096260"/>
                  <a:gd name="connsiteX27" fmla="*/ 4029075 w 4838700"/>
                  <a:gd name="connsiteY27" fmla="*/ 1439035 h 2096260"/>
                  <a:gd name="connsiteX28" fmla="*/ 3990975 w 4838700"/>
                  <a:gd name="connsiteY28" fmla="*/ 1410460 h 2096260"/>
                  <a:gd name="connsiteX29" fmla="*/ 3990975 w 4838700"/>
                  <a:gd name="connsiteY29" fmla="*/ 1353310 h 2096260"/>
                  <a:gd name="connsiteX30" fmla="*/ 4057650 w 4838700"/>
                  <a:gd name="connsiteY30" fmla="*/ 1334260 h 2096260"/>
                  <a:gd name="connsiteX31" fmla="*/ 4086225 w 4838700"/>
                  <a:gd name="connsiteY31" fmla="*/ 1400935 h 2096260"/>
                  <a:gd name="connsiteX32" fmla="*/ 4124325 w 4838700"/>
                  <a:gd name="connsiteY32" fmla="*/ 1419985 h 2096260"/>
                  <a:gd name="connsiteX33" fmla="*/ 4124325 w 4838700"/>
                  <a:gd name="connsiteY33" fmla="*/ 1419985 h 2096260"/>
                  <a:gd name="connsiteX34" fmla="*/ 4143375 w 4838700"/>
                  <a:gd name="connsiteY34" fmla="*/ 1381885 h 2096260"/>
                  <a:gd name="connsiteX35" fmla="*/ 4171950 w 4838700"/>
                  <a:gd name="connsiteY35" fmla="*/ 1296160 h 2096260"/>
                  <a:gd name="connsiteX36" fmla="*/ 4238625 w 4838700"/>
                  <a:gd name="connsiteY36" fmla="*/ 1343785 h 2096260"/>
                  <a:gd name="connsiteX37" fmla="*/ 4286250 w 4838700"/>
                  <a:gd name="connsiteY37" fmla="*/ 1296160 h 2096260"/>
                  <a:gd name="connsiteX38" fmla="*/ 4391025 w 4838700"/>
                  <a:gd name="connsiteY38" fmla="*/ 1296160 h 2096260"/>
                  <a:gd name="connsiteX39" fmla="*/ 4438650 w 4838700"/>
                  <a:gd name="connsiteY39" fmla="*/ 1219960 h 2096260"/>
                  <a:gd name="connsiteX40" fmla="*/ 4524375 w 4838700"/>
                  <a:gd name="connsiteY40" fmla="*/ 1210435 h 2096260"/>
                  <a:gd name="connsiteX41" fmla="*/ 4543425 w 4838700"/>
                  <a:gd name="connsiteY41" fmla="*/ 1258060 h 2096260"/>
                  <a:gd name="connsiteX42" fmla="*/ 4552950 w 4838700"/>
                  <a:gd name="connsiteY42" fmla="*/ 1191385 h 2096260"/>
                  <a:gd name="connsiteX43" fmla="*/ 4600575 w 4838700"/>
                  <a:gd name="connsiteY43" fmla="*/ 1124710 h 2096260"/>
                  <a:gd name="connsiteX44" fmla="*/ 4505325 w 4838700"/>
                  <a:gd name="connsiteY44" fmla="*/ 1115185 h 2096260"/>
                  <a:gd name="connsiteX45" fmla="*/ 4524375 w 4838700"/>
                  <a:gd name="connsiteY45" fmla="*/ 1162810 h 2096260"/>
                  <a:gd name="connsiteX46" fmla="*/ 4448175 w 4838700"/>
                  <a:gd name="connsiteY46" fmla="*/ 1115185 h 2096260"/>
                  <a:gd name="connsiteX47" fmla="*/ 4448175 w 4838700"/>
                  <a:gd name="connsiteY47" fmla="*/ 1162810 h 2096260"/>
                  <a:gd name="connsiteX48" fmla="*/ 4333875 w 4838700"/>
                  <a:gd name="connsiteY48" fmla="*/ 1200910 h 2096260"/>
                  <a:gd name="connsiteX49" fmla="*/ 4191000 w 4838700"/>
                  <a:gd name="connsiteY49" fmla="*/ 1105660 h 2096260"/>
                  <a:gd name="connsiteX50" fmla="*/ 4133850 w 4838700"/>
                  <a:gd name="connsiteY50" fmla="*/ 1115185 h 2096260"/>
                  <a:gd name="connsiteX51" fmla="*/ 4171950 w 4838700"/>
                  <a:gd name="connsiteY51" fmla="*/ 1058035 h 2096260"/>
                  <a:gd name="connsiteX52" fmla="*/ 4133850 w 4838700"/>
                  <a:gd name="connsiteY52" fmla="*/ 1019935 h 2096260"/>
                  <a:gd name="connsiteX53" fmla="*/ 4152900 w 4838700"/>
                  <a:gd name="connsiteY53" fmla="*/ 991360 h 2096260"/>
                  <a:gd name="connsiteX54" fmla="*/ 4333875 w 4838700"/>
                  <a:gd name="connsiteY54" fmla="*/ 1096135 h 2096260"/>
                  <a:gd name="connsiteX55" fmla="*/ 4343400 w 4838700"/>
                  <a:gd name="connsiteY55" fmla="*/ 1077085 h 2096260"/>
                  <a:gd name="connsiteX56" fmla="*/ 4410075 w 4838700"/>
                  <a:gd name="connsiteY56" fmla="*/ 1038985 h 2096260"/>
                  <a:gd name="connsiteX57" fmla="*/ 4371975 w 4838700"/>
                  <a:gd name="connsiteY57" fmla="*/ 1029460 h 2096260"/>
                  <a:gd name="connsiteX58" fmla="*/ 4362450 w 4838700"/>
                  <a:gd name="connsiteY58" fmla="*/ 1000885 h 2096260"/>
                  <a:gd name="connsiteX59" fmla="*/ 4448175 w 4838700"/>
                  <a:gd name="connsiteY59" fmla="*/ 896110 h 2096260"/>
                  <a:gd name="connsiteX60" fmla="*/ 4381500 w 4838700"/>
                  <a:gd name="connsiteY60" fmla="*/ 924685 h 2096260"/>
                  <a:gd name="connsiteX61" fmla="*/ 4381500 w 4838700"/>
                  <a:gd name="connsiteY61" fmla="*/ 867535 h 2096260"/>
                  <a:gd name="connsiteX62" fmla="*/ 4333875 w 4838700"/>
                  <a:gd name="connsiteY62" fmla="*/ 896110 h 2096260"/>
                  <a:gd name="connsiteX63" fmla="*/ 4324350 w 4838700"/>
                  <a:gd name="connsiteY63" fmla="*/ 858010 h 2096260"/>
                  <a:gd name="connsiteX64" fmla="*/ 4248150 w 4838700"/>
                  <a:gd name="connsiteY64" fmla="*/ 896110 h 2096260"/>
                  <a:gd name="connsiteX65" fmla="*/ 4229100 w 4838700"/>
                  <a:gd name="connsiteY65" fmla="*/ 819910 h 2096260"/>
                  <a:gd name="connsiteX66" fmla="*/ 4162425 w 4838700"/>
                  <a:gd name="connsiteY66" fmla="*/ 867535 h 2096260"/>
                  <a:gd name="connsiteX67" fmla="*/ 4162425 w 4838700"/>
                  <a:gd name="connsiteY67" fmla="*/ 810385 h 2096260"/>
                  <a:gd name="connsiteX68" fmla="*/ 4038600 w 4838700"/>
                  <a:gd name="connsiteY68" fmla="*/ 724660 h 2096260"/>
                  <a:gd name="connsiteX69" fmla="*/ 4210050 w 4838700"/>
                  <a:gd name="connsiteY69" fmla="*/ 762760 h 2096260"/>
                  <a:gd name="connsiteX70" fmla="*/ 4295775 w 4838700"/>
                  <a:gd name="connsiteY70" fmla="*/ 743710 h 2096260"/>
                  <a:gd name="connsiteX71" fmla="*/ 4324350 w 4838700"/>
                  <a:gd name="connsiteY71" fmla="*/ 781810 h 2096260"/>
                  <a:gd name="connsiteX72" fmla="*/ 4352925 w 4838700"/>
                  <a:gd name="connsiteY72" fmla="*/ 743710 h 2096260"/>
                  <a:gd name="connsiteX73" fmla="*/ 4343400 w 4838700"/>
                  <a:gd name="connsiteY73" fmla="*/ 705610 h 2096260"/>
                  <a:gd name="connsiteX74" fmla="*/ 4343400 w 4838700"/>
                  <a:gd name="connsiteY74" fmla="*/ 667510 h 2096260"/>
                  <a:gd name="connsiteX75" fmla="*/ 4400550 w 4838700"/>
                  <a:gd name="connsiteY75" fmla="*/ 696085 h 2096260"/>
                  <a:gd name="connsiteX76" fmla="*/ 4381500 w 4838700"/>
                  <a:gd name="connsiteY76" fmla="*/ 638935 h 2096260"/>
                  <a:gd name="connsiteX77" fmla="*/ 4495800 w 4838700"/>
                  <a:gd name="connsiteY77" fmla="*/ 667510 h 2096260"/>
                  <a:gd name="connsiteX78" fmla="*/ 4486275 w 4838700"/>
                  <a:gd name="connsiteY78" fmla="*/ 724660 h 2096260"/>
                  <a:gd name="connsiteX79" fmla="*/ 4533900 w 4838700"/>
                  <a:gd name="connsiteY79" fmla="*/ 734185 h 2096260"/>
                  <a:gd name="connsiteX80" fmla="*/ 4533900 w 4838700"/>
                  <a:gd name="connsiteY80" fmla="*/ 734185 h 2096260"/>
                  <a:gd name="connsiteX81" fmla="*/ 4610100 w 4838700"/>
                  <a:gd name="connsiteY81" fmla="*/ 734185 h 2096260"/>
                  <a:gd name="connsiteX82" fmla="*/ 4648200 w 4838700"/>
                  <a:gd name="connsiteY82" fmla="*/ 781810 h 2096260"/>
                  <a:gd name="connsiteX83" fmla="*/ 4695825 w 4838700"/>
                  <a:gd name="connsiteY83" fmla="*/ 696085 h 2096260"/>
                  <a:gd name="connsiteX84" fmla="*/ 4733925 w 4838700"/>
                  <a:gd name="connsiteY84" fmla="*/ 715135 h 2096260"/>
                  <a:gd name="connsiteX85" fmla="*/ 4705350 w 4838700"/>
                  <a:gd name="connsiteY85" fmla="*/ 667510 h 2096260"/>
                  <a:gd name="connsiteX86" fmla="*/ 4724400 w 4838700"/>
                  <a:gd name="connsiteY86" fmla="*/ 610360 h 2096260"/>
                  <a:gd name="connsiteX87" fmla="*/ 4791075 w 4838700"/>
                  <a:gd name="connsiteY87" fmla="*/ 581785 h 2096260"/>
                  <a:gd name="connsiteX88" fmla="*/ 4762500 w 4838700"/>
                  <a:gd name="connsiteY88" fmla="*/ 515110 h 2096260"/>
                  <a:gd name="connsiteX89" fmla="*/ 4800600 w 4838700"/>
                  <a:gd name="connsiteY89" fmla="*/ 515110 h 2096260"/>
                  <a:gd name="connsiteX90" fmla="*/ 4838700 w 4838700"/>
                  <a:gd name="connsiteY90" fmla="*/ 543685 h 2096260"/>
                  <a:gd name="connsiteX91" fmla="*/ 4829175 w 4838700"/>
                  <a:gd name="connsiteY91" fmla="*/ 515110 h 2096260"/>
                  <a:gd name="connsiteX92" fmla="*/ 4829175 w 4838700"/>
                  <a:gd name="connsiteY92" fmla="*/ 477010 h 2096260"/>
                  <a:gd name="connsiteX93" fmla="*/ 4838700 w 4838700"/>
                  <a:gd name="connsiteY93" fmla="*/ 448435 h 2096260"/>
                  <a:gd name="connsiteX94" fmla="*/ 4800600 w 4838700"/>
                  <a:gd name="connsiteY94" fmla="*/ 353185 h 2096260"/>
                  <a:gd name="connsiteX95" fmla="*/ 4762500 w 4838700"/>
                  <a:gd name="connsiteY95" fmla="*/ 391285 h 2096260"/>
                  <a:gd name="connsiteX96" fmla="*/ 4705350 w 4838700"/>
                  <a:gd name="connsiteY96" fmla="*/ 362710 h 2096260"/>
                  <a:gd name="connsiteX97" fmla="*/ 4705350 w 4838700"/>
                  <a:gd name="connsiteY97" fmla="*/ 486535 h 2096260"/>
                  <a:gd name="connsiteX98" fmla="*/ 4705350 w 4838700"/>
                  <a:gd name="connsiteY98" fmla="*/ 553210 h 2096260"/>
                  <a:gd name="connsiteX99" fmla="*/ 4657725 w 4838700"/>
                  <a:gd name="connsiteY99" fmla="*/ 572260 h 2096260"/>
                  <a:gd name="connsiteX100" fmla="*/ 4581525 w 4838700"/>
                  <a:gd name="connsiteY100" fmla="*/ 543685 h 2096260"/>
                  <a:gd name="connsiteX101" fmla="*/ 4600575 w 4838700"/>
                  <a:gd name="connsiteY101" fmla="*/ 486535 h 2096260"/>
                  <a:gd name="connsiteX102" fmla="*/ 4638675 w 4838700"/>
                  <a:gd name="connsiteY102" fmla="*/ 505585 h 2096260"/>
                  <a:gd name="connsiteX103" fmla="*/ 4610100 w 4838700"/>
                  <a:gd name="connsiteY103" fmla="*/ 457960 h 2096260"/>
                  <a:gd name="connsiteX104" fmla="*/ 4629150 w 4838700"/>
                  <a:gd name="connsiteY104" fmla="*/ 429385 h 2096260"/>
                  <a:gd name="connsiteX105" fmla="*/ 4610100 w 4838700"/>
                  <a:gd name="connsiteY105" fmla="*/ 400810 h 2096260"/>
                  <a:gd name="connsiteX106" fmla="*/ 4267200 w 4838700"/>
                  <a:gd name="connsiteY106" fmla="*/ 267460 h 2096260"/>
                  <a:gd name="connsiteX107" fmla="*/ 4419600 w 4838700"/>
                  <a:gd name="connsiteY107" fmla="*/ 286510 h 2096260"/>
                  <a:gd name="connsiteX108" fmla="*/ 4391025 w 4838700"/>
                  <a:gd name="connsiteY108" fmla="*/ 200785 h 2096260"/>
                  <a:gd name="connsiteX109" fmla="*/ 4486275 w 4838700"/>
                  <a:gd name="connsiteY109" fmla="*/ 191260 h 2096260"/>
                  <a:gd name="connsiteX110" fmla="*/ 4533900 w 4838700"/>
                  <a:gd name="connsiteY110" fmla="*/ 219835 h 2096260"/>
                  <a:gd name="connsiteX111" fmla="*/ 4543425 w 4838700"/>
                  <a:gd name="connsiteY111" fmla="*/ 143635 h 2096260"/>
                  <a:gd name="connsiteX112" fmla="*/ 4543425 w 4838700"/>
                  <a:gd name="connsiteY112" fmla="*/ 96010 h 2096260"/>
                  <a:gd name="connsiteX113" fmla="*/ 4467225 w 4838700"/>
                  <a:gd name="connsiteY113" fmla="*/ 19810 h 2096260"/>
                  <a:gd name="connsiteX114" fmla="*/ 1381125 w 4838700"/>
                  <a:gd name="connsiteY114" fmla="*/ 581785 h 2096260"/>
                  <a:gd name="connsiteX115" fmla="*/ 0 w 4838700"/>
                  <a:gd name="connsiteY115" fmla="*/ 1762885 h 2096260"/>
                  <a:gd name="connsiteX0" fmla="*/ 0 w 4838700"/>
                  <a:gd name="connsiteY0" fmla="*/ 1762885 h 2096260"/>
                  <a:gd name="connsiteX1" fmla="*/ 685800 w 4838700"/>
                  <a:gd name="connsiteY1" fmla="*/ 1667635 h 2096260"/>
                  <a:gd name="connsiteX2" fmla="*/ 733425 w 4838700"/>
                  <a:gd name="connsiteY2" fmla="*/ 1705735 h 2096260"/>
                  <a:gd name="connsiteX3" fmla="*/ 1057275 w 4838700"/>
                  <a:gd name="connsiteY3" fmla="*/ 1505710 h 2096260"/>
                  <a:gd name="connsiteX4" fmla="*/ 1143000 w 4838700"/>
                  <a:gd name="connsiteY4" fmla="*/ 1515235 h 2096260"/>
                  <a:gd name="connsiteX5" fmla="*/ 1866900 w 4838700"/>
                  <a:gd name="connsiteY5" fmla="*/ 1419985 h 2096260"/>
                  <a:gd name="connsiteX6" fmla="*/ 1895475 w 4838700"/>
                  <a:gd name="connsiteY6" fmla="*/ 1448560 h 2096260"/>
                  <a:gd name="connsiteX7" fmla="*/ 1895475 w 4838700"/>
                  <a:gd name="connsiteY7" fmla="*/ 1505710 h 2096260"/>
                  <a:gd name="connsiteX8" fmla="*/ 1924050 w 4838700"/>
                  <a:gd name="connsiteY8" fmla="*/ 1439035 h 2096260"/>
                  <a:gd name="connsiteX9" fmla="*/ 2057400 w 4838700"/>
                  <a:gd name="connsiteY9" fmla="*/ 1553335 h 2096260"/>
                  <a:gd name="connsiteX10" fmla="*/ 2047875 w 4838700"/>
                  <a:gd name="connsiteY10" fmla="*/ 1629535 h 2096260"/>
                  <a:gd name="connsiteX11" fmla="*/ 2705100 w 4838700"/>
                  <a:gd name="connsiteY11" fmla="*/ 1543810 h 2096260"/>
                  <a:gd name="connsiteX12" fmla="*/ 3476625 w 4838700"/>
                  <a:gd name="connsiteY12" fmla="*/ 2096260 h 2096260"/>
                  <a:gd name="connsiteX13" fmla="*/ 3600450 w 4838700"/>
                  <a:gd name="connsiteY13" fmla="*/ 2029585 h 2096260"/>
                  <a:gd name="connsiteX14" fmla="*/ 3648075 w 4838700"/>
                  <a:gd name="connsiteY14" fmla="*/ 2048635 h 2096260"/>
                  <a:gd name="connsiteX15" fmla="*/ 3657600 w 4838700"/>
                  <a:gd name="connsiteY15" fmla="*/ 2001010 h 2096260"/>
                  <a:gd name="connsiteX16" fmla="*/ 3657600 w 4838700"/>
                  <a:gd name="connsiteY16" fmla="*/ 2001010 h 2096260"/>
                  <a:gd name="connsiteX17" fmla="*/ 3781425 w 4838700"/>
                  <a:gd name="connsiteY17" fmla="*/ 2020060 h 2096260"/>
                  <a:gd name="connsiteX18" fmla="*/ 3781425 w 4838700"/>
                  <a:gd name="connsiteY18" fmla="*/ 2020060 h 2096260"/>
                  <a:gd name="connsiteX19" fmla="*/ 3800475 w 4838700"/>
                  <a:gd name="connsiteY19" fmla="*/ 1924810 h 2096260"/>
                  <a:gd name="connsiteX20" fmla="*/ 3752850 w 4838700"/>
                  <a:gd name="connsiteY20" fmla="*/ 1839085 h 2096260"/>
                  <a:gd name="connsiteX21" fmla="*/ 3810000 w 4838700"/>
                  <a:gd name="connsiteY21" fmla="*/ 1791460 h 2096260"/>
                  <a:gd name="connsiteX22" fmla="*/ 3829050 w 4838700"/>
                  <a:gd name="connsiteY22" fmla="*/ 1839085 h 2096260"/>
                  <a:gd name="connsiteX23" fmla="*/ 3838575 w 4838700"/>
                  <a:gd name="connsiteY23" fmla="*/ 1772410 h 2096260"/>
                  <a:gd name="connsiteX24" fmla="*/ 4029075 w 4838700"/>
                  <a:gd name="connsiteY24" fmla="*/ 1515235 h 2096260"/>
                  <a:gd name="connsiteX25" fmla="*/ 3981450 w 4838700"/>
                  <a:gd name="connsiteY25" fmla="*/ 1477135 h 2096260"/>
                  <a:gd name="connsiteX26" fmla="*/ 4000500 w 4838700"/>
                  <a:gd name="connsiteY26" fmla="*/ 1439035 h 2096260"/>
                  <a:gd name="connsiteX27" fmla="*/ 4029075 w 4838700"/>
                  <a:gd name="connsiteY27" fmla="*/ 1439035 h 2096260"/>
                  <a:gd name="connsiteX28" fmla="*/ 3990975 w 4838700"/>
                  <a:gd name="connsiteY28" fmla="*/ 1410460 h 2096260"/>
                  <a:gd name="connsiteX29" fmla="*/ 3990975 w 4838700"/>
                  <a:gd name="connsiteY29" fmla="*/ 1353310 h 2096260"/>
                  <a:gd name="connsiteX30" fmla="*/ 4057650 w 4838700"/>
                  <a:gd name="connsiteY30" fmla="*/ 1334260 h 2096260"/>
                  <a:gd name="connsiteX31" fmla="*/ 4086225 w 4838700"/>
                  <a:gd name="connsiteY31" fmla="*/ 1400935 h 2096260"/>
                  <a:gd name="connsiteX32" fmla="*/ 4124325 w 4838700"/>
                  <a:gd name="connsiteY32" fmla="*/ 1419985 h 2096260"/>
                  <a:gd name="connsiteX33" fmla="*/ 4124325 w 4838700"/>
                  <a:gd name="connsiteY33" fmla="*/ 1419985 h 2096260"/>
                  <a:gd name="connsiteX34" fmla="*/ 4143375 w 4838700"/>
                  <a:gd name="connsiteY34" fmla="*/ 1381885 h 2096260"/>
                  <a:gd name="connsiteX35" fmla="*/ 4171950 w 4838700"/>
                  <a:gd name="connsiteY35" fmla="*/ 1296160 h 2096260"/>
                  <a:gd name="connsiteX36" fmla="*/ 4238625 w 4838700"/>
                  <a:gd name="connsiteY36" fmla="*/ 1343785 h 2096260"/>
                  <a:gd name="connsiteX37" fmla="*/ 4286250 w 4838700"/>
                  <a:gd name="connsiteY37" fmla="*/ 1296160 h 2096260"/>
                  <a:gd name="connsiteX38" fmla="*/ 4391025 w 4838700"/>
                  <a:gd name="connsiteY38" fmla="*/ 1296160 h 2096260"/>
                  <a:gd name="connsiteX39" fmla="*/ 4438650 w 4838700"/>
                  <a:gd name="connsiteY39" fmla="*/ 1219960 h 2096260"/>
                  <a:gd name="connsiteX40" fmla="*/ 4524375 w 4838700"/>
                  <a:gd name="connsiteY40" fmla="*/ 1210435 h 2096260"/>
                  <a:gd name="connsiteX41" fmla="*/ 4543425 w 4838700"/>
                  <a:gd name="connsiteY41" fmla="*/ 1258060 h 2096260"/>
                  <a:gd name="connsiteX42" fmla="*/ 4552950 w 4838700"/>
                  <a:gd name="connsiteY42" fmla="*/ 1191385 h 2096260"/>
                  <a:gd name="connsiteX43" fmla="*/ 4600575 w 4838700"/>
                  <a:gd name="connsiteY43" fmla="*/ 1124710 h 2096260"/>
                  <a:gd name="connsiteX44" fmla="*/ 4505325 w 4838700"/>
                  <a:gd name="connsiteY44" fmla="*/ 1115185 h 2096260"/>
                  <a:gd name="connsiteX45" fmla="*/ 4524375 w 4838700"/>
                  <a:gd name="connsiteY45" fmla="*/ 1162810 h 2096260"/>
                  <a:gd name="connsiteX46" fmla="*/ 4448175 w 4838700"/>
                  <a:gd name="connsiteY46" fmla="*/ 1115185 h 2096260"/>
                  <a:gd name="connsiteX47" fmla="*/ 4448175 w 4838700"/>
                  <a:gd name="connsiteY47" fmla="*/ 1162810 h 2096260"/>
                  <a:gd name="connsiteX48" fmla="*/ 4333875 w 4838700"/>
                  <a:gd name="connsiteY48" fmla="*/ 1200910 h 2096260"/>
                  <a:gd name="connsiteX49" fmla="*/ 4191000 w 4838700"/>
                  <a:gd name="connsiteY49" fmla="*/ 1105660 h 2096260"/>
                  <a:gd name="connsiteX50" fmla="*/ 4133850 w 4838700"/>
                  <a:gd name="connsiteY50" fmla="*/ 1115185 h 2096260"/>
                  <a:gd name="connsiteX51" fmla="*/ 4171950 w 4838700"/>
                  <a:gd name="connsiteY51" fmla="*/ 1058035 h 2096260"/>
                  <a:gd name="connsiteX52" fmla="*/ 4133850 w 4838700"/>
                  <a:gd name="connsiteY52" fmla="*/ 1019935 h 2096260"/>
                  <a:gd name="connsiteX53" fmla="*/ 4152900 w 4838700"/>
                  <a:gd name="connsiteY53" fmla="*/ 991360 h 2096260"/>
                  <a:gd name="connsiteX54" fmla="*/ 4333875 w 4838700"/>
                  <a:gd name="connsiteY54" fmla="*/ 1096135 h 2096260"/>
                  <a:gd name="connsiteX55" fmla="*/ 4343400 w 4838700"/>
                  <a:gd name="connsiteY55" fmla="*/ 1077085 h 2096260"/>
                  <a:gd name="connsiteX56" fmla="*/ 4410075 w 4838700"/>
                  <a:gd name="connsiteY56" fmla="*/ 1038985 h 2096260"/>
                  <a:gd name="connsiteX57" fmla="*/ 4371975 w 4838700"/>
                  <a:gd name="connsiteY57" fmla="*/ 1029460 h 2096260"/>
                  <a:gd name="connsiteX58" fmla="*/ 4362450 w 4838700"/>
                  <a:gd name="connsiteY58" fmla="*/ 1000885 h 2096260"/>
                  <a:gd name="connsiteX59" fmla="*/ 4448175 w 4838700"/>
                  <a:gd name="connsiteY59" fmla="*/ 896110 h 2096260"/>
                  <a:gd name="connsiteX60" fmla="*/ 4381500 w 4838700"/>
                  <a:gd name="connsiteY60" fmla="*/ 924685 h 2096260"/>
                  <a:gd name="connsiteX61" fmla="*/ 4381500 w 4838700"/>
                  <a:gd name="connsiteY61" fmla="*/ 867535 h 2096260"/>
                  <a:gd name="connsiteX62" fmla="*/ 4333875 w 4838700"/>
                  <a:gd name="connsiteY62" fmla="*/ 896110 h 2096260"/>
                  <a:gd name="connsiteX63" fmla="*/ 4324350 w 4838700"/>
                  <a:gd name="connsiteY63" fmla="*/ 858010 h 2096260"/>
                  <a:gd name="connsiteX64" fmla="*/ 4248150 w 4838700"/>
                  <a:gd name="connsiteY64" fmla="*/ 896110 h 2096260"/>
                  <a:gd name="connsiteX65" fmla="*/ 4229100 w 4838700"/>
                  <a:gd name="connsiteY65" fmla="*/ 819910 h 2096260"/>
                  <a:gd name="connsiteX66" fmla="*/ 4162425 w 4838700"/>
                  <a:gd name="connsiteY66" fmla="*/ 867535 h 2096260"/>
                  <a:gd name="connsiteX67" fmla="*/ 4162425 w 4838700"/>
                  <a:gd name="connsiteY67" fmla="*/ 810385 h 2096260"/>
                  <a:gd name="connsiteX68" fmla="*/ 4038600 w 4838700"/>
                  <a:gd name="connsiteY68" fmla="*/ 724660 h 2096260"/>
                  <a:gd name="connsiteX69" fmla="*/ 4210050 w 4838700"/>
                  <a:gd name="connsiteY69" fmla="*/ 762760 h 2096260"/>
                  <a:gd name="connsiteX70" fmla="*/ 4295775 w 4838700"/>
                  <a:gd name="connsiteY70" fmla="*/ 743710 h 2096260"/>
                  <a:gd name="connsiteX71" fmla="*/ 4324350 w 4838700"/>
                  <a:gd name="connsiteY71" fmla="*/ 781810 h 2096260"/>
                  <a:gd name="connsiteX72" fmla="*/ 4352925 w 4838700"/>
                  <a:gd name="connsiteY72" fmla="*/ 743710 h 2096260"/>
                  <a:gd name="connsiteX73" fmla="*/ 4343400 w 4838700"/>
                  <a:gd name="connsiteY73" fmla="*/ 705610 h 2096260"/>
                  <a:gd name="connsiteX74" fmla="*/ 4343400 w 4838700"/>
                  <a:gd name="connsiteY74" fmla="*/ 667510 h 2096260"/>
                  <a:gd name="connsiteX75" fmla="*/ 4400550 w 4838700"/>
                  <a:gd name="connsiteY75" fmla="*/ 696085 h 2096260"/>
                  <a:gd name="connsiteX76" fmla="*/ 4381500 w 4838700"/>
                  <a:gd name="connsiteY76" fmla="*/ 638935 h 2096260"/>
                  <a:gd name="connsiteX77" fmla="*/ 4495800 w 4838700"/>
                  <a:gd name="connsiteY77" fmla="*/ 667510 h 2096260"/>
                  <a:gd name="connsiteX78" fmla="*/ 4486275 w 4838700"/>
                  <a:gd name="connsiteY78" fmla="*/ 724660 h 2096260"/>
                  <a:gd name="connsiteX79" fmla="*/ 4533900 w 4838700"/>
                  <a:gd name="connsiteY79" fmla="*/ 734185 h 2096260"/>
                  <a:gd name="connsiteX80" fmla="*/ 4533900 w 4838700"/>
                  <a:gd name="connsiteY80" fmla="*/ 734185 h 2096260"/>
                  <a:gd name="connsiteX81" fmla="*/ 4610100 w 4838700"/>
                  <a:gd name="connsiteY81" fmla="*/ 734185 h 2096260"/>
                  <a:gd name="connsiteX82" fmla="*/ 4648200 w 4838700"/>
                  <a:gd name="connsiteY82" fmla="*/ 781810 h 2096260"/>
                  <a:gd name="connsiteX83" fmla="*/ 4695825 w 4838700"/>
                  <a:gd name="connsiteY83" fmla="*/ 696085 h 2096260"/>
                  <a:gd name="connsiteX84" fmla="*/ 4733925 w 4838700"/>
                  <a:gd name="connsiteY84" fmla="*/ 715135 h 2096260"/>
                  <a:gd name="connsiteX85" fmla="*/ 4705350 w 4838700"/>
                  <a:gd name="connsiteY85" fmla="*/ 667510 h 2096260"/>
                  <a:gd name="connsiteX86" fmla="*/ 4724400 w 4838700"/>
                  <a:gd name="connsiteY86" fmla="*/ 610360 h 2096260"/>
                  <a:gd name="connsiteX87" fmla="*/ 4791075 w 4838700"/>
                  <a:gd name="connsiteY87" fmla="*/ 581785 h 2096260"/>
                  <a:gd name="connsiteX88" fmla="*/ 4762500 w 4838700"/>
                  <a:gd name="connsiteY88" fmla="*/ 515110 h 2096260"/>
                  <a:gd name="connsiteX89" fmla="*/ 4800600 w 4838700"/>
                  <a:gd name="connsiteY89" fmla="*/ 515110 h 2096260"/>
                  <a:gd name="connsiteX90" fmla="*/ 4838700 w 4838700"/>
                  <a:gd name="connsiteY90" fmla="*/ 543685 h 2096260"/>
                  <a:gd name="connsiteX91" fmla="*/ 4829175 w 4838700"/>
                  <a:gd name="connsiteY91" fmla="*/ 515110 h 2096260"/>
                  <a:gd name="connsiteX92" fmla="*/ 4829175 w 4838700"/>
                  <a:gd name="connsiteY92" fmla="*/ 477010 h 2096260"/>
                  <a:gd name="connsiteX93" fmla="*/ 4838700 w 4838700"/>
                  <a:gd name="connsiteY93" fmla="*/ 448435 h 2096260"/>
                  <a:gd name="connsiteX94" fmla="*/ 4800600 w 4838700"/>
                  <a:gd name="connsiteY94" fmla="*/ 353185 h 2096260"/>
                  <a:gd name="connsiteX95" fmla="*/ 4762500 w 4838700"/>
                  <a:gd name="connsiteY95" fmla="*/ 391285 h 2096260"/>
                  <a:gd name="connsiteX96" fmla="*/ 4705350 w 4838700"/>
                  <a:gd name="connsiteY96" fmla="*/ 362710 h 2096260"/>
                  <a:gd name="connsiteX97" fmla="*/ 4705350 w 4838700"/>
                  <a:gd name="connsiteY97" fmla="*/ 486535 h 2096260"/>
                  <a:gd name="connsiteX98" fmla="*/ 4705350 w 4838700"/>
                  <a:gd name="connsiteY98" fmla="*/ 553210 h 2096260"/>
                  <a:gd name="connsiteX99" fmla="*/ 4657725 w 4838700"/>
                  <a:gd name="connsiteY99" fmla="*/ 572260 h 2096260"/>
                  <a:gd name="connsiteX100" fmla="*/ 4581525 w 4838700"/>
                  <a:gd name="connsiteY100" fmla="*/ 543685 h 2096260"/>
                  <a:gd name="connsiteX101" fmla="*/ 4600575 w 4838700"/>
                  <a:gd name="connsiteY101" fmla="*/ 486535 h 2096260"/>
                  <a:gd name="connsiteX102" fmla="*/ 4638675 w 4838700"/>
                  <a:gd name="connsiteY102" fmla="*/ 505585 h 2096260"/>
                  <a:gd name="connsiteX103" fmla="*/ 4610100 w 4838700"/>
                  <a:gd name="connsiteY103" fmla="*/ 457960 h 2096260"/>
                  <a:gd name="connsiteX104" fmla="*/ 4629150 w 4838700"/>
                  <a:gd name="connsiteY104" fmla="*/ 429385 h 2096260"/>
                  <a:gd name="connsiteX105" fmla="*/ 4610100 w 4838700"/>
                  <a:gd name="connsiteY105" fmla="*/ 400810 h 2096260"/>
                  <a:gd name="connsiteX106" fmla="*/ 4619625 w 4838700"/>
                  <a:gd name="connsiteY106" fmla="*/ 353185 h 2096260"/>
                  <a:gd name="connsiteX107" fmla="*/ 4267200 w 4838700"/>
                  <a:gd name="connsiteY107" fmla="*/ 267460 h 2096260"/>
                  <a:gd name="connsiteX108" fmla="*/ 4419600 w 4838700"/>
                  <a:gd name="connsiteY108" fmla="*/ 286510 h 2096260"/>
                  <a:gd name="connsiteX109" fmla="*/ 4391025 w 4838700"/>
                  <a:gd name="connsiteY109" fmla="*/ 200785 h 2096260"/>
                  <a:gd name="connsiteX110" fmla="*/ 4486275 w 4838700"/>
                  <a:gd name="connsiteY110" fmla="*/ 191260 h 2096260"/>
                  <a:gd name="connsiteX111" fmla="*/ 4533900 w 4838700"/>
                  <a:gd name="connsiteY111" fmla="*/ 219835 h 2096260"/>
                  <a:gd name="connsiteX112" fmla="*/ 4543425 w 4838700"/>
                  <a:gd name="connsiteY112" fmla="*/ 143635 h 2096260"/>
                  <a:gd name="connsiteX113" fmla="*/ 4543425 w 4838700"/>
                  <a:gd name="connsiteY113" fmla="*/ 96010 h 2096260"/>
                  <a:gd name="connsiteX114" fmla="*/ 4467225 w 4838700"/>
                  <a:gd name="connsiteY114" fmla="*/ 19810 h 2096260"/>
                  <a:gd name="connsiteX115" fmla="*/ 1381125 w 4838700"/>
                  <a:gd name="connsiteY115" fmla="*/ 581785 h 2096260"/>
                  <a:gd name="connsiteX116" fmla="*/ 0 w 4838700"/>
                  <a:gd name="connsiteY116" fmla="*/ 1762885 h 2096260"/>
                  <a:gd name="connsiteX0" fmla="*/ 0 w 4838700"/>
                  <a:gd name="connsiteY0" fmla="*/ 1762885 h 2096260"/>
                  <a:gd name="connsiteX1" fmla="*/ 685800 w 4838700"/>
                  <a:gd name="connsiteY1" fmla="*/ 1667635 h 2096260"/>
                  <a:gd name="connsiteX2" fmla="*/ 733425 w 4838700"/>
                  <a:gd name="connsiteY2" fmla="*/ 1705735 h 2096260"/>
                  <a:gd name="connsiteX3" fmla="*/ 1057275 w 4838700"/>
                  <a:gd name="connsiteY3" fmla="*/ 1505710 h 2096260"/>
                  <a:gd name="connsiteX4" fmla="*/ 1143000 w 4838700"/>
                  <a:gd name="connsiteY4" fmla="*/ 1515235 h 2096260"/>
                  <a:gd name="connsiteX5" fmla="*/ 1866900 w 4838700"/>
                  <a:gd name="connsiteY5" fmla="*/ 1419985 h 2096260"/>
                  <a:gd name="connsiteX6" fmla="*/ 1895475 w 4838700"/>
                  <a:gd name="connsiteY6" fmla="*/ 1448560 h 2096260"/>
                  <a:gd name="connsiteX7" fmla="*/ 1895475 w 4838700"/>
                  <a:gd name="connsiteY7" fmla="*/ 1505710 h 2096260"/>
                  <a:gd name="connsiteX8" fmla="*/ 1924050 w 4838700"/>
                  <a:gd name="connsiteY8" fmla="*/ 1439035 h 2096260"/>
                  <a:gd name="connsiteX9" fmla="*/ 2057400 w 4838700"/>
                  <a:gd name="connsiteY9" fmla="*/ 1553335 h 2096260"/>
                  <a:gd name="connsiteX10" fmla="*/ 2047875 w 4838700"/>
                  <a:gd name="connsiteY10" fmla="*/ 1629535 h 2096260"/>
                  <a:gd name="connsiteX11" fmla="*/ 2705100 w 4838700"/>
                  <a:gd name="connsiteY11" fmla="*/ 1543810 h 2096260"/>
                  <a:gd name="connsiteX12" fmla="*/ 3476625 w 4838700"/>
                  <a:gd name="connsiteY12" fmla="*/ 2096260 h 2096260"/>
                  <a:gd name="connsiteX13" fmla="*/ 3600450 w 4838700"/>
                  <a:gd name="connsiteY13" fmla="*/ 2029585 h 2096260"/>
                  <a:gd name="connsiteX14" fmla="*/ 3648075 w 4838700"/>
                  <a:gd name="connsiteY14" fmla="*/ 2048635 h 2096260"/>
                  <a:gd name="connsiteX15" fmla="*/ 3657600 w 4838700"/>
                  <a:gd name="connsiteY15" fmla="*/ 2001010 h 2096260"/>
                  <a:gd name="connsiteX16" fmla="*/ 3657600 w 4838700"/>
                  <a:gd name="connsiteY16" fmla="*/ 2001010 h 2096260"/>
                  <a:gd name="connsiteX17" fmla="*/ 3781425 w 4838700"/>
                  <a:gd name="connsiteY17" fmla="*/ 2020060 h 2096260"/>
                  <a:gd name="connsiteX18" fmla="*/ 3781425 w 4838700"/>
                  <a:gd name="connsiteY18" fmla="*/ 2020060 h 2096260"/>
                  <a:gd name="connsiteX19" fmla="*/ 3800475 w 4838700"/>
                  <a:gd name="connsiteY19" fmla="*/ 1924810 h 2096260"/>
                  <a:gd name="connsiteX20" fmla="*/ 3752850 w 4838700"/>
                  <a:gd name="connsiteY20" fmla="*/ 1839085 h 2096260"/>
                  <a:gd name="connsiteX21" fmla="*/ 3810000 w 4838700"/>
                  <a:gd name="connsiteY21" fmla="*/ 1791460 h 2096260"/>
                  <a:gd name="connsiteX22" fmla="*/ 3829050 w 4838700"/>
                  <a:gd name="connsiteY22" fmla="*/ 1839085 h 2096260"/>
                  <a:gd name="connsiteX23" fmla="*/ 3838575 w 4838700"/>
                  <a:gd name="connsiteY23" fmla="*/ 1772410 h 2096260"/>
                  <a:gd name="connsiteX24" fmla="*/ 4029075 w 4838700"/>
                  <a:gd name="connsiteY24" fmla="*/ 1515235 h 2096260"/>
                  <a:gd name="connsiteX25" fmla="*/ 3981450 w 4838700"/>
                  <a:gd name="connsiteY25" fmla="*/ 1477135 h 2096260"/>
                  <a:gd name="connsiteX26" fmla="*/ 4000500 w 4838700"/>
                  <a:gd name="connsiteY26" fmla="*/ 1439035 h 2096260"/>
                  <a:gd name="connsiteX27" fmla="*/ 4029075 w 4838700"/>
                  <a:gd name="connsiteY27" fmla="*/ 1439035 h 2096260"/>
                  <a:gd name="connsiteX28" fmla="*/ 3990975 w 4838700"/>
                  <a:gd name="connsiteY28" fmla="*/ 1410460 h 2096260"/>
                  <a:gd name="connsiteX29" fmla="*/ 3990975 w 4838700"/>
                  <a:gd name="connsiteY29" fmla="*/ 1353310 h 2096260"/>
                  <a:gd name="connsiteX30" fmla="*/ 4057650 w 4838700"/>
                  <a:gd name="connsiteY30" fmla="*/ 1334260 h 2096260"/>
                  <a:gd name="connsiteX31" fmla="*/ 4086225 w 4838700"/>
                  <a:gd name="connsiteY31" fmla="*/ 1400935 h 2096260"/>
                  <a:gd name="connsiteX32" fmla="*/ 4124325 w 4838700"/>
                  <a:gd name="connsiteY32" fmla="*/ 1419985 h 2096260"/>
                  <a:gd name="connsiteX33" fmla="*/ 4124325 w 4838700"/>
                  <a:gd name="connsiteY33" fmla="*/ 1419985 h 2096260"/>
                  <a:gd name="connsiteX34" fmla="*/ 4143375 w 4838700"/>
                  <a:gd name="connsiteY34" fmla="*/ 1381885 h 2096260"/>
                  <a:gd name="connsiteX35" fmla="*/ 4171950 w 4838700"/>
                  <a:gd name="connsiteY35" fmla="*/ 1296160 h 2096260"/>
                  <a:gd name="connsiteX36" fmla="*/ 4238625 w 4838700"/>
                  <a:gd name="connsiteY36" fmla="*/ 1343785 h 2096260"/>
                  <a:gd name="connsiteX37" fmla="*/ 4286250 w 4838700"/>
                  <a:gd name="connsiteY37" fmla="*/ 1296160 h 2096260"/>
                  <a:gd name="connsiteX38" fmla="*/ 4391025 w 4838700"/>
                  <a:gd name="connsiteY38" fmla="*/ 1296160 h 2096260"/>
                  <a:gd name="connsiteX39" fmla="*/ 4438650 w 4838700"/>
                  <a:gd name="connsiteY39" fmla="*/ 1219960 h 2096260"/>
                  <a:gd name="connsiteX40" fmla="*/ 4524375 w 4838700"/>
                  <a:gd name="connsiteY40" fmla="*/ 1210435 h 2096260"/>
                  <a:gd name="connsiteX41" fmla="*/ 4543425 w 4838700"/>
                  <a:gd name="connsiteY41" fmla="*/ 1258060 h 2096260"/>
                  <a:gd name="connsiteX42" fmla="*/ 4552950 w 4838700"/>
                  <a:gd name="connsiteY42" fmla="*/ 1191385 h 2096260"/>
                  <a:gd name="connsiteX43" fmla="*/ 4600575 w 4838700"/>
                  <a:gd name="connsiteY43" fmla="*/ 1124710 h 2096260"/>
                  <a:gd name="connsiteX44" fmla="*/ 4505325 w 4838700"/>
                  <a:gd name="connsiteY44" fmla="*/ 1115185 h 2096260"/>
                  <a:gd name="connsiteX45" fmla="*/ 4524375 w 4838700"/>
                  <a:gd name="connsiteY45" fmla="*/ 1162810 h 2096260"/>
                  <a:gd name="connsiteX46" fmla="*/ 4448175 w 4838700"/>
                  <a:gd name="connsiteY46" fmla="*/ 1115185 h 2096260"/>
                  <a:gd name="connsiteX47" fmla="*/ 4448175 w 4838700"/>
                  <a:gd name="connsiteY47" fmla="*/ 1162810 h 2096260"/>
                  <a:gd name="connsiteX48" fmla="*/ 4333875 w 4838700"/>
                  <a:gd name="connsiteY48" fmla="*/ 1200910 h 2096260"/>
                  <a:gd name="connsiteX49" fmla="*/ 4191000 w 4838700"/>
                  <a:gd name="connsiteY49" fmla="*/ 1105660 h 2096260"/>
                  <a:gd name="connsiteX50" fmla="*/ 4133850 w 4838700"/>
                  <a:gd name="connsiteY50" fmla="*/ 1115185 h 2096260"/>
                  <a:gd name="connsiteX51" fmla="*/ 4171950 w 4838700"/>
                  <a:gd name="connsiteY51" fmla="*/ 1058035 h 2096260"/>
                  <a:gd name="connsiteX52" fmla="*/ 4133850 w 4838700"/>
                  <a:gd name="connsiteY52" fmla="*/ 1019935 h 2096260"/>
                  <a:gd name="connsiteX53" fmla="*/ 4152900 w 4838700"/>
                  <a:gd name="connsiteY53" fmla="*/ 991360 h 2096260"/>
                  <a:gd name="connsiteX54" fmla="*/ 4333875 w 4838700"/>
                  <a:gd name="connsiteY54" fmla="*/ 1096135 h 2096260"/>
                  <a:gd name="connsiteX55" fmla="*/ 4343400 w 4838700"/>
                  <a:gd name="connsiteY55" fmla="*/ 1077085 h 2096260"/>
                  <a:gd name="connsiteX56" fmla="*/ 4410075 w 4838700"/>
                  <a:gd name="connsiteY56" fmla="*/ 1038985 h 2096260"/>
                  <a:gd name="connsiteX57" fmla="*/ 4371975 w 4838700"/>
                  <a:gd name="connsiteY57" fmla="*/ 1029460 h 2096260"/>
                  <a:gd name="connsiteX58" fmla="*/ 4362450 w 4838700"/>
                  <a:gd name="connsiteY58" fmla="*/ 1000885 h 2096260"/>
                  <a:gd name="connsiteX59" fmla="*/ 4448175 w 4838700"/>
                  <a:gd name="connsiteY59" fmla="*/ 896110 h 2096260"/>
                  <a:gd name="connsiteX60" fmla="*/ 4381500 w 4838700"/>
                  <a:gd name="connsiteY60" fmla="*/ 924685 h 2096260"/>
                  <a:gd name="connsiteX61" fmla="*/ 4381500 w 4838700"/>
                  <a:gd name="connsiteY61" fmla="*/ 867535 h 2096260"/>
                  <a:gd name="connsiteX62" fmla="*/ 4333875 w 4838700"/>
                  <a:gd name="connsiteY62" fmla="*/ 896110 h 2096260"/>
                  <a:gd name="connsiteX63" fmla="*/ 4324350 w 4838700"/>
                  <a:gd name="connsiteY63" fmla="*/ 858010 h 2096260"/>
                  <a:gd name="connsiteX64" fmla="*/ 4248150 w 4838700"/>
                  <a:gd name="connsiteY64" fmla="*/ 896110 h 2096260"/>
                  <a:gd name="connsiteX65" fmla="*/ 4229100 w 4838700"/>
                  <a:gd name="connsiteY65" fmla="*/ 819910 h 2096260"/>
                  <a:gd name="connsiteX66" fmla="*/ 4162425 w 4838700"/>
                  <a:gd name="connsiteY66" fmla="*/ 867535 h 2096260"/>
                  <a:gd name="connsiteX67" fmla="*/ 4162425 w 4838700"/>
                  <a:gd name="connsiteY67" fmla="*/ 810385 h 2096260"/>
                  <a:gd name="connsiteX68" fmla="*/ 4038600 w 4838700"/>
                  <a:gd name="connsiteY68" fmla="*/ 724660 h 2096260"/>
                  <a:gd name="connsiteX69" fmla="*/ 4210050 w 4838700"/>
                  <a:gd name="connsiteY69" fmla="*/ 762760 h 2096260"/>
                  <a:gd name="connsiteX70" fmla="*/ 4295775 w 4838700"/>
                  <a:gd name="connsiteY70" fmla="*/ 743710 h 2096260"/>
                  <a:gd name="connsiteX71" fmla="*/ 4324350 w 4838700"/>
                  <a:gd name="connsiteY71" fmla="*/ 781810 h 2096260"/>
                  <a:gd name="connsiteX72" fmla="*/ 4352925 w 4838700"/>
                  <a:gd name="connsiteY72" fmla="*/ 743710 h 2096260"/>
                  <a:gd name="connsiteX73" fmla="*/ 4343400 w 4838700"/>
                  <a:gd name="connsiteY73" fmla="*/ 705610 h 2096260"/>
                  <a:gd name="connsiteX74" fmla="*/ 4343400 w 4838700"/>
                  <a:gd name="connsiteY74" fmla="*/ 667510 h 2096260"/>
                  <a:gd name="connsiteX75" fmla="*/ 4400550 w 4838700"/>
                  <a:gd name="connsiteY75" fmla="*/ 696085 h 2096260"/>
                  <a:gd name="connsiteX76" fmla="*/ 4381500 w 4838700"/>
                  <a:gd name="connsiteY76" fmla="*/ 638935 h 2096260"/>
                  <a:gd name="connsiteX77" fmla="*/ 4495800 w 4838700"/>
                  <a:gd name="connsiteY77" fmla="*/ 667510 h 2096260"/>
                  <a:gd name="connsiteX78" fmla="*/ 4486275 w 4838700"/>
                  <a:gd name="connsiteY78" fmla="*/ 724660 h 2096260"/>
                  <a:gd name="connsiteX79" fmla="*/ 4533900 w 4838700"/>
                  <a:gd name="connsiteY79" fmla="*/ 734185 h 2096260"/>
                  <a:gd name="connsiteX80" fmla="*/ 4533900 w 4838700"/>
                  <a:gd name="connsiteY80" fmla="*/ 734185 h 2096260"/>
                  <a:gd name="connsiteX81" fmla="*/ 4610100 w 4838700"/>
                  <a:gd name="connsiteY81" fmla="*/ 734185 h 2096260"/>
                  <a:gd name="connsiteX82" fmla="*/ 4648200 w 4838700"/>
                  <a:gd name="connsiteY82" fmla="*/ 781810 h 2096260"/>
                  <a:gd name="connsiteX83" fmla="*/ 4695825 w 4838700"/>
                  <a:gd name="connsiteY83" fmla="*/ 696085 h 2096260"/>
                  <a:gd name="connsiteX84" fmla="*/ 4733925 w 4838700"/>
                  <a:gd name="connsiteY84" fmla="*/ 715135 h 2096260"/>
                  <a:gd name="connsiteX85" fmla="*/ 4705350 w 4838700"/>
                  <a:gd name="connsiteY85" fmla="*/ 667510 h 2096260"/>
                  <a:gd name="connsiteX86" fmla="*/ 4724400 w 4838700"/>
                  <a:gd name="connsiteY86" fmla="*/ 610360 h 2096260"/>
                  <a:gd name="connsiteX87" fmla="*/ 4791075 w 4838700"/>
                  <a:gd name="connsiteY87" fmla="*/ 581785 h 2096260"/>
                  <a:gd name="connsiteX88" fmla="*/ 4762500 w 4838700"/>
                  <a:gd name="connsiteY88" fmla="*/ 515110 h 2096260"/>
                  <a:gd name="connsiteX89" fmla="*/ 4800600 w 4838700"/>
                  <a:gd name="connsiteY89" fmla="*/ 515110 h 2096260"/>
                  <a:gd name="connsiteX90" fmla="*/ 4838700 w 4838700"/>
                  <a:gd name="connsiteY90" fmla="*/ 543685 h 2096260"/>
                  <a:gd name="connsiteX91" fmla="*/ 4829175 w 4838700"/>
                  <a:gd name="connsiteY91" fmla="*/ 515110 h 2096260"/>
                  <a:gd name="connsiteX92" fmla="*/ 4829175 w 4838700"/>
                  <a:gd name="connsiteY92" fmla="*/ 477010 h 2096260"/>
                  <a:gd name="connsiteX93" fmla="*/ 4838700 w 4838700"/>
                  <a:gd name="connsiteY93" fmla="*/ 448435 h 2096260"/>
                  <a:gd name="connsiteX94" fmla="*/ 4800600 w 4838700"/>
                  <a:gd name="connsiteY94" fmla="*/ 353185 h 2096260"/>
                  <a:gd name="connsiteX95" fmla="*/ 4762500 w 4838700"/>
                  <a:gd name="connsiteY95" fmla="*/ 391285 h 2096260"/>
                  <a:gd name="connsiteX96" fmla="*/ 4705350 w 4838700"/>
                  <a:gd name="connsiteY96" fmla="*/ 362710 h 2096260"/>
                  <a:gd name="connsiteX97" fmla="*/ 4705350 w 4838700"/>
                  <a:gd name="connsiteY97" fmla="*/ 486535 h 2096260"/>
                  <a:gd name="connsiteX98" fmla="*/ 4705350 w 4838700"/>
                  <a:gd name="connsiteY98" fmla="*/ 553210 h 2096260"/>
                  <a:gd name="connsiteX99" fmla="*/ 4657725 w 4838700"/>
                  <a:gd name="connsiteY99" fmla="*/ 572260 h 2096260"/>
                  <a:gd name="connsiteX100" fmla="*/ 4581525 w 4838700"/>
                  <a:gd name="connsiteY100" fmla="*/ 543685 h 2096260"/>
                  <a:gd name="connsiteX101" fmla="*/ 4600575 w 4838700"/>
                  <a:gd name="connsiteY101" fmla="*/ 486535 h 2096260"/>
                  <a:gd name="connsiteX102" fmla="*/ 4638675 w 4838700"/>
                  <a:gd name="connsiteY102" fmla="*/ 505585 h 2096260"/>
                  <a:gd name="connsiteX103" fmla="*/ 4610100 w 4838700"/>
                  <a:gd name="connsiteY103" fmla="*/ 457960 h 2096260"/>
                  <a:gd name="connsiteX104" fmla="*/ 4629150 w 4838700"/>
                  <a:gd name="connsiteY104" fmla="*/ 429385 h 2096260"/>
                  <a:gd name="connsiteX105" fmla="*/ 4610100 w 4838700"/>
                  <a:gd name="connsiteY105" fmla="*/ 400810 h 2096260"/>
                  <a:gd name="connsiteX106" fmla="*/ 4619625 w 4838700"/>
                  <a:gd name="connsiteY106" fmla="*/ 353185 h 2096260"/>
                  <a:gd name="connsiteX107" fmla="*/ 4476750 w 4838700"/>
                  <a:gd name="connsiteY107" fmla="*/ 419860 h 2096260"/>
                  <a:gd name="connsiteX108" fmla="*/ 4267200 w 4838700"/>
                  <a:gd name="connsiteY108" fmla="*/ 267460 h 2096260"/>
                  <a:gd name="connsiteX109" fmla="*/ 4419600 w 4838700"/>
                  <a:gd name="connsiteY109" fmla="*/ 286510 h 2096260"/>
                  <a:gd name="connsiteX110" fmla="*/ 4391025 w 4838700"/>
                  <a:gd name="connsiteY110" fmla="*/ 200785 h 2096260"/>
                  <a:gd name="connsiteX111" fmla="*/ 4486275 w 4838700"/>
                  <a:gd name="connsiteY111" fmla="*/ 191260 h 2096260"/>
                  <a:gd name="connsiteX112" fmla="*/ 4533900 w 4838700"/>
                  <a:gd name="connsiteY112" fmla="*/ 219835 h 2096260"/>
                  <a:gd name="connsiteX113" fmla="*/ 4543425 w 4838700"/>
                  <a:gd name="connsiteY113" fmla="*/ 143635 h 2096260"/>
                  <a:gd name="connsiteX114" fmla="*/ 4543425 w 4838700"/>
                  <a:gd name="connsiteY114" fmla="*/ 96010 h 2096260"/>
                  <a:gd name="connsiteX115" fmla="*/ 4467225 w 4838700"/>
                  <a:gd name="connsiteY115" fmla="*/ 19810 h 2096260"/>
                  <a:gd name="connsiteX116" fmla="*/ 1381125 w 4838700"/>
                  <a:gd name="connsiteY116" fmla="*/ 581785 h 2096260"/>
                  <a:gd name="connsiteX117" fmla="*/ 0 w 4838700"/>
                  <a:gd name="connsiteY117" fmla="*/ 1762885 h 2096260"/>
                  <a:gd name="connsiteX0" fmla="*/ 0 w 4838700"/>
                  <a:gd name="connsiteY0" fmla="*/ 1762885 h 2096260"/>
                  <a:gd name="connsiteX1" fmla="*/ 685800 w 4838700"/>
                  <a:gd name="connsiteY1" fmla="*/ 1667635 h 2096260"/>
                  <a:gd name="connsiteX2" fmla="*/ 733425 w 4838700"/>
                  <a:gd name="connsiteY2" fmla="*/ 1705735 h 2096260"/>
                  <a:gd name="connsiteX3" fmla="*/ 1057275 w 4838700"/>
                  <a:gd name="connsiteY3" fmla="*/ 1505710 h 2096260"/>
                  <a:gd name="connsiteX4" fmla="*/ 1143000 w 4838700"/>
                  <a:gd name="connsiteY4" fmla="*/ 1515235 h 2096260"/>
                  <a:gd name="connsiteX5" fmla="*/ 1866900 w 4838700"/>
                  <a:gd name="connsiteY5" fmla="*/ 1419985 h 2096260"/>
                  <a:gd name="connsiteX6" fmla="*/ 1895475 w 4838700"/>
                  <a:gd name="connsiteY6" fmla="*/ 1448560 h 2096260"/>
                  <a:gd name="connsiteX7" fmla="*/ 1895475 w 4838700"/>
                  <a:gd name="connsiteY7" fmla="*/ 1505710 h 2096260"/>
                  <a:gd name="connsiteX8" fmla="*/ 1924050 w 4838700"/>
                  <a:gd name="connsiteY8" fmla="*/ 1439035 h 2096260"/>
                  <a:gd name="connsiteX9" fmla="*/ 2057400 w 4838700"/>
                  <a:gd name="connsiteY9" fmla="*/ 1553335 h 2096260"/>
                  <a:gd name="connsiteX10" fmla="*/ 2047875 w 4838700"/>
                  <a:gd name="connsiteY10" fmla="*/ 1629535 h 2096260"/>
                  <a:gd name="connsiteX11" fmla="*/ 2705100 w 4838700"/>
                  <a:gd name="connsiteY11" fmla="*/ 1543810 h 2096260"/>
                  <a:gd name="connsiteX12" fmla="*/ 3476625 w 4838700"/>
                  <a:gd name="connsiteY12" fmla="*/ 2096260 h 2096260"/>
                  <a:gd name="connsiteX13" fmla="*/ 3600450 w 4838700"/>
                  <a:gd name="connsiteY13" fmla="*/ 2029585 h 2096260"/>
                  <a:gd name="connsiteX14" fmla="*/ 3648075 w 4838700"/>
                  <a:gd name="connsiteY14" fmla="*/ 2048635 h 2096260"/>
                  <a:gd name="connsiteX15" fmla="*/ 3657600 w 4838700"/>
                  <a:gd name="connsiteY15" fmla="*/ 2001010 h 2096260"/>
                  <a:gd name="connsiteX16" fmla="*/ 3657600 w 4838700"/>
                  <a:gd name="connsiteY16" fmla="*/ 2001010 h 2096260"/>
                  <a:gd name="connsiteX17" fmla="*/ 3781425 w 4838700"/>
                  <a:gd name="connsiteY17" fmla="*/ 2020060 h 2096260"/>
                  <a:gd name="connsiteX18" fmla="*/ 3781425 w 4838700"/>
                  <a:gd name="connsiteY18" fmla="*/ 2020060 h 2096260"/>
                  <a:gd name="connsiteX19" fmla="*/ 3800475 w 4838700"/>
                  <a:gd name="connsiteY19" fmla="*/ 1924810 h 2096260"/>
                  <a:gd name="connsiteX20" fmla="*/ 3752850 w 4838700"/>
                  <a:gd name="connsiteY20" fmla="*/ 1839085 h 2096260"/>
                  <a:gd name="connsiteX21" fmla="*/ 3810000 w 4838700"/>
                  <a:gd name="connsiteY21" fmla="*/ 1791460 h 2096260"/>
                  <a:gd name="connsiteX22" fmla="*/ 3829050 w 4838700"/>
                  <a:gd name="connsiteY22" fmla="*/ 1839085 h 2096260"/>
                  <a:gd name="connsiteX23" fmla="*/ 3838575 w 4838700"/>
                  <a:gd name="connsiteY23" fmla="*/ 1772410 h 2096260"/>
                  <a:gd name="connsiteX24" fmla="*/ 4029075 w 4838700"/>
                  <a:gd name="connsiteY24" fmla="*/ 1515235 h 2096260"/>
                  <a:gd name="connsiteX25" fmla="*/ 3981450 w 4838700"/>
                  <a:gd name="connsiteY25" fmla="*/ 1477135 h 2096260"/>
                  <a:gd name="connsiteX26" fmla="*/ 4000500 w 4838700"/>
                  <a:gd name="connsiteY26" fmla="*/ 1439035 h 2096260"/>
                  <a:gd name="connsiteX27" fmla="*/ 4029075 w 4838700"/>
                  <a:gd name="connsiteY27" fmla="*/ 1439035 h 2096260"/>
                  <a:gd name="connsiteX28" fmla="*/ 3990975 w 4838700"/>
                  <a:gd name="connsiteY28" fmla="*/ 1410460 h 2096260"/>
                  <a:gd name="connsiteX29" fmla="*/ 3990975 w 4838700"/>
                  <a:gd name="connsiteY29" fmla="*/ 1353310 h 2096260"/>
                  <a:gd name="connsiteX30" fmla="*/ 4057650 w 4838700"/>
                  <a:gd name="connsiteY30" fmla="*/ 1334260 h 2096260"/>
                  <a:gd name="connsiteX31" fmla="*/ 4086225 w 4838700"/>
                  <a:gd name="connsiteY31" fmla="*/ 1400935 h 2096260"/>
                  <a:gd name="connsiteX32" fmla="*/ 4124325 w 4838700"/>
                  <a:gd name="connsiteY32" fmla="*/ 1419985 h 2096260"/>
                  <a:gd name="connsiteX33" fmla="*/ 4124325 w 4838700"/>
                  <a:gd name="connsiteY33" fmla="*/ 1419985 h 2096260"/>
                  <a:gd name="connsiteX34" fmla="*/ 4143375 w 4838700"/>
                  <a:gd name="connsiteY34" fmla="*/ 1381885 h 2096260"/>
                  <a:gd name="connsiteX35" fmla="*/ 4171950 w 4838700"/>
                  <a:gd name="connsiteY35" fmla="*/ 1296160 h 2096260"/>
                  <a:gd name="connsiteX36" fmla="*/ 4238625 w 4838700"/>
                  <a:gd name="connsiteY36" fmla="*/ 1343785 h 2096260"/>
                  <a:gd name="connsiteX37" fmla="*/ 4286250 w 4838700"/>
                  <a:gd name="connsiteY37" fmla="*/ 1296160 h 2096260"/>
                  <a:gd name="connsiteX38" fmla="*/ 4391025 w 4838700"/>
                  <a:gd name="connsiteY38" fmla="*/ 1296160 h 2096260"/>
                  <a:gd name="connsiteX39" fmla="*/ 4438650 w 4838700"/>
                  <a:gd name="connsiteY39" fmla="*/ 1219960 h 2096260"/>
                  <a:gd name="connsiteX40" fmla="*/ 4524375 w 4838700"/>
                  <a:gd name="connsiteY40" fmla="*/ 1210435 h 2096260"/>
                  <a:gd name="connsiteX41" fmla="*/ 4543425 w 4838700"/>
                  <a:gd name="connsiteY41" fmla="*/ 1258060 h 2096260"/>
                  <a:gd name="connsiteX42" fmla="*/ 4552950 w 4838700"/>
                  <a:gd name="connsiteY42" fmla="*/ 1191385 h 2096260"/>
                  <a:gd name="connsiteX43" fmla="*/ 4600575 w 4838700"/>
                  <a:gd name="connsiteY43" fmla="*/ 1124710 h 2096260"/>
                  <a:gd name="connsiteX44" fmla="*/ 4505325 w 4838700"/>
                  <a:gd name="connsiteY44" fmla="*/ 1115185 h 2096260"/>
                  <a:gd name="connsiteX45" fmla="*/ 4524375 w 4838700"/>
                  <a:gd name="connsiteY45" fmla="*/ 1162810 h 2096260"/>
                  <a:gd name="connsiteX46" fmla="*/ 4448175 w 4838700"/>
                  <a:gd name="connsiteY46" fmla="*/ 1115185 h 2096260"/>
                  <a:gd name="connsiteX47" fmla="*/ 4448175 w 4838700"/>
                  <a:gd name="connsiteY47" fmla="*/ 1162810 h 2096260"/>
                  <a:gd name="connsiteX48" fmla="*/ 4333875 w 4838700"/>
                  <a:gd name="connsiteY48" fmla="*/ 1200910 h 2096260"/>
                  <a:gd name="connsiteX49" fmla="*/ 4191000 w 4838700"/>
                  <a:gd name="connsiteY49" fmla="*/ 1105660 h 2096260"/>
                  <a:gd name="connsiteX50" fmla="*/ 4133850 w 4838700"/>
                  <a:gd name="connsiteY50" fmla="*/ 1115185 h 2096260"/>
                  <a:gd name="connsiteX51" fmla="*/ 4171950 w 4838700"/>
                  <a:gd name="connsiteY51" fmla="*/ 1058035 h 2096260"/>
                  <a:gd name="connsiteX52" fmla="*/ 4133850 w 4838700"/>
                  <a:gd name="connsiteY52" fmla="*/ 1019935 h 2096260"/>
                  <a:gd name="connsiteX53" fmla="*/ 4152900 w 4838700"/>
                  <a:gd name="connsiteY53" fmla="*/ 991360 h 2096260"/>
                  <a:gd name="connsiteX54" fmla="*/ 4333875 w 4838700"/>
                  <a:gd name="connsiteY54" fmla="*/ 1096135 h 2096260"/>
                  <a:gd name="connsiteX55" fmla="*/ 4343400 w 4838700"/>
                  <a:gd name="connsiteY55" fmla="*/ 1077085 h 2096260"/>
                  <a:gd name="connsiteX56" fmla="*/ 4410075 w 4838700"/>
                  <a:gd name="connsiteY56" fmla="*/ 1038985 h 2096260"/>
                  <a:gd name="connsiteX57" fmla="*/ 4371975 w 4838700"/>
                  <a:gd name="connsiteY57" fmla="*/ 1029460 h 2096260"/>
                  <a:gd name="connsiteX58" fmla="*/ 4362450 w 4838700"/>
                  <a:gd name="connsiteY58" fmla="*/ 1000885 h 2096260"/>
                  <a:gd name="connsiteX59" fmla="*/ 4448175 w 4838700"/>
                  <a:gd name="connsiteY59" fmla="*/ 896110 h 2096260"/>
                  <a:gd name="connsiteX60" fmla="*/ 4381500 w 4838700"/>
                  <a:gd name="connsiteY60" fmla="*/ 924685 h 2096260"/>
                  <a:gd name="connsiteX61" fmla="*/ 4381500 w 4838700"/>
                  <a:gd name="connsiteY61" fmla="*/ 867535 h 2096260"/>
                  <a:gd name="connsiteX62" fmla="*/ 4333875 w 4838700"/>
                  <a:gd name="connsiteY62" fmla="*/ 896110 h 2096260"/>
                  <a:gd name="connsiteX63" fmla="*/ 4324350 w 4838700"/>
                  <a:gd name="connsiteY63" fmla="*/ 858010 h 2096260"/>
                  <a:gd name="connsiteX64" fmla="*/ 4248150 w 4838700"/>
                  <a:gd name="connsiteY64" fmla="*/ 896110 h 2096260"/>
                  <a:gd name="connsiteX65" fmla="*/ 4229100 w 4838700"/>
                  <a:gd name="connsiteY65" fmla="*/ 819910 h 2096260"/>
                  <a:gd name="connsiteX66" fmla="*/ 4162425 w 4838700"/>
                  <a:gd name="connsiteY66" fmla="*/ 867535 h 2096260"/>
                  <a:gd name="connsiteX67" fmla="*/ 4162425 w 4838700"/>
                  <a:gd name="connsiteY67" fmla="*/ 810385 h 2096260"/>
                  <a:gd name="connsiteX68" fmla="*/ 4038600 w 4838700"/>
                  <a:gd name="connsiteY68" fmla="*/ 724660 h 2096260"/>
                  <a:gd name="connsiteX69" fmla="*/ 4210050 w 4838700"/>
                  <a:gd name="connsiteY69" fmla="*/ 762760 h 2096260"/>
                  <a:gd name="connsiteX70" fmla="*/ 4295775 w 4838700"/>
                  <a:gd name="connsiteY70" fmla="*/ 743710 h 2096260"/>
                  <a:gd name="connsiteX71" fmla="*/ 4324350 w 4838700"/>
                  <a:gd name="connsiteY71" fmla="*/ 781810 h 2096260"/>
                  <a:gd name="connsiteX72" fmla="*/ 4352925 w 4838700"/>
                  <a:gd name="connsiteY72" fmla="*/ 743710 h 2096260"/>
                  <a:gd name="connsiteX73" fmla="*/ 4343400 w 4838700"/>
                  <a:gd name="connsiteY73" fmla="*/ 705610 h 2096260"/>
                  <a:gd name="connsiteX74" fmla="*/ 4343400 w 4838700"/>
                  <a:gd name="connsiteY74" fmla="*/ 667510 h 2096260"/>
                  <a:gd name="connsiteX75" fmla="*/ 4400550 w 4838700"/>
                  <a:gd name="connsiteY75" fmla="*/ 696085 h 2096260"/>
                  <a:gd name="connsiteX76" fmla="*/ 4381500 w 4838700"/>
                  <a:gd name="connsiteY76" fmla="*/ 638935 h 2096260"/>
                  <a:gd name="connsiteX77" fmla="*/ 4495800 w 4838700"/>
                  <a:gd name="connsiteY77" fmla="*/ 667510 h 2096260"/>
                  <a:gd name="connsiteX78" fmla="*/ 4486275 w 4838700"/>
                  <a:gd name="connsiteY78" fmla="*/ 724660 h 2096260"/>
                  <a:gd name="connsiteX79" fmla="*/ 4533900 w 4838700"/>
                  <a:gd name="connsiteY79" fmla="*/ 734185 h 2096260"/>
                  <a:gd name="connsiteX80" fmla="*/ 4533900 w 4838700"/>
                  <a:gd name="connsiteY80" fmla="*/ 734185 h 2096260"/>
                  <a:gd name="connsiteX81" fmla="*/ 4610100 w 4838700"/>
                  <a:gd name="connsiteY81" fmla="*/ 734185 h 2096260"/>
                  <a:gd name="connsiteX82" fmla="*/ 4648200 w 4838700"/>
                  <a:gd name="connsiteY82" fmla="*/ 781810 h 2096260"/>
                  <a:gd name="connsiteX83" fmla="*/ 4695825 w 4838700"/>
                  <a:gd name="connsiteY83" fmla="*/ 696085 h 2096260"/>
                  <a:gd name="connsiteX84" fmla="*/ 4733925 w 4838700"/>
                  <a:gd name="connsiteY84" fmla="*/ 715135 h 2096260"/>
                  <a:gd name="connsiteX85" fmla="*/ 4705350 w 4838700"/>
                  <a:gd name="connsiteY85" fmla="*/ 667510 h 2096260"/>
                  <a:gd name="connsiteX86" fmla="*/ 4724400 w 4838700"/>
                  <a:gd name="connsiteY86" fmla="*/ 610360 h 2096260"/>
                  <a:gd name="connsiteX87" fmla="*/ 4791075 w 4838700"/>
                  <a:gd name="connsiteY87" fmla="*/ 581785 h 2096260"/>
                  <a:gd name="connsiteX88" fmla="*/ 4762500 w 4838700"/>
                  <a:gd name="connsiteY88" fmla="*/ 515110 h 2096260"/>
                  <a:gd name="connsiteX89" fmla="*/ 4800600 w 4838700"/>
                  <a:gd name="connsiteY89" fmla="*/ 515110 h 2096260"/>
                  <a:gd name="connsiteX90" fmla="*/ 4838700 w 4838700"/>
                  <a:gd name="connsiteY90" fmla="*/ 543685 h 2096260"/>
                  <a:gd name="connsiteX91" fmla="*/ 4829175 w 4838700"/>
                  <a:gd name="connsiteY91" fmla="*/ 515110 h 2096260"/>
                  <a:gd name="connsiteX92" fmla="*/ 4829175 w 4838700"/>
                  <a:gd name="connsiteY92" fmla="*/ 477010 h 2096260"/>
                  <a:gd name="connsiteX93" fmla="*/ 4838700 w 4838700"/>
                  <a:gd name="connsiteY93" fmla="*/ 448435 h 2096260"/>
                  <a:gd name="connsiteX94" fmla="*/ 4800600 w 4838700"/>
                  <a:gd name="connsiteY94" fmla="*/ 353185 h 2096260"/>
                  <a:gd name="connsiteX95" fmla="*/ 4762500 w 4838700"/>
                  <a:gd name="connsiteY95" fmla="*/ 391285 h 2096260"/>
                  <a:gd name="connsiteX96" fmla="*/ 4705350 w 4838700"/>
                  <a:gd name="connsiteY96" fmla="*/ 362710 h 2096260"/>
                  <a:gd name="connsiteX97" fmla="*/ 4705350 w 4838700"/>
                  <a:gd name="connsiteY97" fmla="*/ 486535 h 2096260"/>
                  <a:gd name="connsiteX98" fmla="*/ 4705350 w 4838700"/>
                  <a:gd name="connsiteY98" fmla="*/ 553210 h 2096260"/>
                  <a:gd name="connsiteX99" fmla="*/ 4657725 w 4838700"/>
                  <a:gd name="connsiteY99" fmla="*/ 572260 h 2096260"/>
                  <a:gd name="connsiteX100" fmla="*/ 4581525 w 4838700"/>
                  <a:gd name="connsiteY100" fmla="*/ 543685 h 2096260"/>
                  <a:gd name="connsiteX101" fmla="*/ 4600575 w 4838700"/>
                  <a:gd name="connsiteY101" fmla="*/ 486535 h 2096260"/>
                  <a:gd name="connsiteX102" fmla="*/ 4638675 w 4838700"/>
                  <a:gd name="connsiteY102" fmla="*/ 505585 h 2096260"/>
                  <a:gd name="connsiteX103" fmla="*/ 4610100 w 4838700"/>
                  <a:gd name="connsiteY103" fmla="*/ 457960 h 2096260"/>
                  <a:gd name="connsiteX104" fmla="*/ 4629150 w 4838700"/>
                  <a:gd name="connsiteY104" fmla="*/ 429385 h 2096260"/>
                  <a:gd name="connsiteX105" fmla="*/ 4610100 w 4838700"/>
                  <a:gd name="connsiteY105" fmla="*/ 400810 h 2096260"/>
                  <a:gd name="connsiteX106" fmla="*/ 4619625 w 4838700"/>
                  <a:gd name="connsiteY106" fmla="*/ 353185 h 2096260"/>
                  <a:gd name="connsiteX107" fmla="*/ 4476750 w 4838700"/>
                  <a:gd name="connsiteY107" fmla="*/ 419860 h 2096260"/>
                  <a:gd name="connsiteX108" fmla="*/ 4276725 w 4838700"/>
                  <a:gd name="connsiteY108" fmla="*/ 448435 h 2096260"/>
                  <a:gd name="connsiteX109" fmla="*/ 4267200 w 4838700"/>
                  <a:gd name="connsiteY109" fmla="*/ 267460 h 2096260"/>
                  <a:gd name="connsiteX110" fmla="*/ 4419600 w 4838700"/>
                  <a:gd name="connsiteY110" fmla="*/ 286510 h 2096260"/>
                  <a:gd name="connsiteX111" fmla="*/ 4391025 w 4838700"/>
                  <a:gd name="connsiteY111" fmla="*/ 200785 h 2096260"/>
                  <a:gd name="connsiteX112" fmla="*/ 4486275 w 4838700"/>
                  <a:gd name="connsiteY112" fmla="*/ 191260 h 2096260"/>
                  <a:gd name="connsiteX113" fmla="*/ 4533900 w 4838700"/>
                  <a:gd name="connsiteY113" fmla="*/ 219835 h 2096260"/>
                  <a:gd name="connsiteX114" fmla="*/ 4543425 w 4838700"/>
                  <a:gd name="connsiteY114" fmla="*/ 143635 h 2096260"/>
                  <a:gd name="connsiteX115" fmla="*/ 4543425 w 4838700"/>
                  <a:gd name="connsiteY115" fmla="*/ 96010 h 2096260"/>
                  <a:gd name="connsiteX116" fmla="*/ 4467225 w 4838700"/>
                  <a:gd name="connsiteY116" fmla="*/ 19810 h 2096260"/>
                  <a:gd name="connsiteX117" fmla="*/ 1381125 w 4838700"/>
                  <a:gd name="connsiteY117" fmla="*/ 581785 h 2096260"/>
                  <a:gd name="connsiteX118" fmla="*/ 0 w 4838700"/>
                  <a:gd name="connsiteY118" fmla="*/ 1762885 h 2096260"/>
                  <a:gd name="connsiteX0" fmla="*/ 0 w 4838700"/>
                  <a:gd name="connsiteY0" fmla="*/ 1762885 h 2096260"/>
                  <a:gd name="connsiteX1" fmla="*/ 685800 w 4838700"/>
                  <a:gd name="connsiteY1" fmla="*/ 1667635 h 2096260"/>
                  <a:gd name="connsiteX2" fmla="*/ 733425 w 4838700"/>
                  <a:gd name="connsiteY2" fmla="*/ 1705735 h 2096260"/>
                  <a:gd name="connsiteX3" fmla="*/ 1057275 w 4838700"/>
                  <a:gd name="connsiteY3" fmla="*/ 1505710 h 2096260"/>
                  <a:gd name="connsiteX4" fmla="*/ 1143000 w 4838700"/>
                  <a:gd name="connsiteY4" fmla="*/ 1515235 h 2096260"/>
                  <a:gd name="connsiteX5" fmla="*/ 1866900 w 4838700"/>
                  <a:gd name="connsiteY5" fmla="*/ 1419985 h 2096260"/>
                  <a:gd name="connsiteX6" fmla="*/ 1895475 w 4838700"/>
                  <a:gd name="connsiteY6" fmla="*/ 1448560 h 2096260"/>
                  <a:gd name="connsiteX7" fmla="*/ 1895475 w 4838700"/>
                  <a:gd name="connsiteY7" fmla="*/ 1505710 h 2096260"/>
                  <a:gd name="connsiteX8" fmla="*/ 1924050 w 4838700"/>
                  <a:gd name="connsiteY8" fmla="*/ 1439035 h 2096260"/>
                  <a:gd name="connsiteX9" fmla="*/ 2057400 w 4838700"/>
                  <a:gd name="connsiteY9" fmla="*/ 1553335 h 2096260"/>
                  <a:gd name="connsiteX10" fmla="*/ 2047875 w 4838700"/>
                  <a:gd name="connsiteY10" fmla="*/ 1629535 h 2096260"/>
                  <a:gd name="connsiteX11" fmla="*/ 2705100 w 4838700"/>
                  <a:gd name="connsiteY11" fmla="*/ 1543810 h 2096260"/>
                  <a:gd name="connsiteX12" fmla="*/ 3476625 w 4838700"/>
                  <a:gd name="connsiteY12" fmla="*/ 2096260 h 2096260"/>
                  <a:gd name="connsiteX13" fmla="*/ 3600450 w 4838700"/>
                  <a:gd name="connsiteY13" fmla="*/ 2029585 h 2096260"/>
                  <a:gd name="connsiteX14" fmla="*/ 3648075 w 4838700"/>
                  <a:gd name="connsiteY14" fmla="*/ 2048635 h 2096260"/>
                  <a:gd name="connsiteX15" fmla="*/ 3657600 w 4838700"/>
                  <a:gd name="connsiteY15" fmla="*/ 2001010 h 2096260"/>
                  <a:gd name="connsiteX16" fmla="*/ 3657600 w 4838700"/>
                  <a:gd name="connsiteY16" fmla="*/ 2001010 h 2096260"/>
                  <a:gd name="connsiteX17" fmla="*/ 3781425 w 4838700"/>
                  <a:gd name="connsiteY17" fmla="*/ 2020060 h 2096260"/>
                  <a:gd name="connsiteX18" fmla="*/ 3781425 w 4838700"/>
                  <a:gd name="connsiteY18" fmla="*/ 2020060 h 2096260"/>
                  <a:gd name="connsiteX19" fmla="*/ 3800475 w 4838700"/>
                  <a:gd name="connsiteY19" fmla="*/ 1924810 h 2096260"/>
                  <a:gd name="connsiteX20" fmla="*/ 3752850 w 4838700"/>
                  <a:gd name="connsiteY20" fmla="*/ 1839085 h 2096260"/>
                  <a:gd name="connsiteX21" fmla="*/ 3810000 w 4838700"/>
                  <a:gd name="connsiteY21" fmla="*/ 1791460 h 2096260"/>
                  <a:gd name="connsiteX22" fmla="*/ 3829050 w 4838700"/>
                  <a:gd name="connsiteY22" fmla="*/ 1839085 h 2096260"/>
                  <a:gd name="connsiteX23" fmla="*/ 3838575 w 4838700"/>
                  <a:gd name="connsiteY23" fmla="*/ 1772410 h 2096260"/>
                  <a:gd name="connsiteX24" fmla="*/ 4029075 w 4838700"/>
                  <a:gd name="connsiteY24" fmla="*/ 1515235 h 2096260"/>
                  <a:gd name="connsiteX25" fmla="*/ 3981450 w 4838700"/>
                  <a:gd name="connsiteY25" fmla="*/ 1477135 h 2096260"/>
                  <a:gd name="connsiteX26" fmla="*/ 4000500 w 4838700"/>
                  <a:gd name="connsiteY26" fmla="*/ 1439035 h 2096260"/>
                  <a:gd name="connsiteX27" fmla="*/ 4029075 w 4838700"/>
                  <a:gd name="connsiteY27" fmla="*/ 1439035 h 2096260"/>
                  <a:gd name="connsiteX28" fmla="*/ 3990975 w 4838700"/>
                  <a:gd name="connsiteY28" fmla="*/ 1410460 h 2096260"/>
                  <a:gd name="connsiteX29" fmla="*/ 3990975 w 4838700"/>
                  <a:gd name="connsiteY29" fmla="*/ 1353310 h 2096260"/>
                  <a:gd name="connsiteX30" fmla="*/ 4057650 w 4838700"/>
                  <a:gd name="connsiteY30" fmla="*/ 1334260 h 2096260"/>
                  <a:gd name="connsiteX31" fmla="*/ 4086225 w 4838700"/>
                  <a:gd name="connsiteY31" fmla="*/ 1400935 h 2096260"/>
                  <a:gd name="connsiteX32" fmla="*/ 4124325 w 4838700"/>
                  <a:gd name="connsiteY32" fmla="*/ 1419985 h 2096260"/>
                  <a:gd name="connsiteX33" fmla="*/ 4124325 w 4838700"/>
                  <a:gd name="connsiteY33" fmla="*/ 1419985 h 2096260"/>
                  <a:gd name="connsiteX34" fmla="*/ 4143375 w 4838700"/>
                  <a:gd name="connsiteY34" fmla="*/ 1381885 h 2096260"/>
                  <a:gd name="connsiteX35" fmla="*/ 4171950 w 4838700"/>
                  <a:gd name="connsiteY35" fmla="*/ 1296160 h 2096260"/>
                  <a:gd name="connsiteX36" fmla="*/ 4238625 w 4838700"/>
                  <a:gd name="connsiteY36" fmla="*/ 1343785 h 2096260"/>
                  <a:gd name="connsiteX37" fmla="*/ 4286250 w 4838700"/>
                  <a:gd name="connsiteY37" fmla="*/ 1296160 h 2096260"/>
                  <a:gd name="connsiteX38" fmla="*/ 4391025 w 4838700"/>
                  <a:gd name="connsiteY38" fmla="*/ 1296160 h 2096260"/>
                  <a:gd name="connsiteX39" fmla="*/ 4438650 w 4838700"/>
                  <a:gd name="connsiteY39" fmla="*/ 1219960 h 2096260"/>
                  <a:gd name="connsiteX40" fmla="*/ 4524375 w 4838700"/>
                  <a:gd name="connsiteY40" fmla="*/ 1210435 h 2096260"/>
                  <a:gd name="connsiteX41" fmla="*/ 4543425 w 4838700"/>
                  <a:gd name="connsiteY41" fmla="*/ 1258060 h 2096260"/>
                  <a:gd name="connsiteX42" fmla="*/ 4552950 w 4838700"/>
                  <a:gd name="connsiteY42" fmla="*/ 1191385 h 2096260"/>
                  <a:gd name="connsiteX43" fmla="*/ 4600575 w 4838700"/>
                  <a:gd name="connsiteY43" fmla="*/ 1124710 h 2096260"/>
                  <a:gd name="connsiteX44" fmla="*/ 4505325 w 4838700"/>
                  <a:gd name="connsiteY44" fmla="*/ 1115185 h 2096260"/>
                  <a:gd name="connsiteX45" fmla="*/ 4524375 w 4838700"/>
                  <a:gd name="connsiteY45" fmla="*/ 1162810 h 2096260"/>
                  <a:gd name="connsiteX46" fmla="*/ 4448175 w 4838700"/>
                  <a:gd name="connsiteY46" fmla="*/ 1115185 h 2096260"/>
                  <a:gd name="connsiteX47" fmla="*/ 4448175 w 4838700"/>
                  <a:gd name="connsiteY47" fmla="*/ 1162810 h 2096260"/>
                  <a:gd name="connsiteX48" fmla="*/ 4333875 w 4838700"/>
                  <a:gd name="connsiteY48" fmla="*/ 1200910 h 2096260"/>
                  <a:gd name="connsiteX49" fmla="*/ 4191000 w 4838700"/>
                  <a:gd name="connsiteY49" fmla="*/ 1105660 h 2096260"/>
                  <a:gd name="connsiteX50" fmla="*/ 4133850 w 4838700"/>
                  <a:gd name="connsiteY50" fmla="*/ 1115185 h 2096260"/>
                  <a:gd name="connsiteX51" fmla="*/ 4171950 w 4838700"/>
                  <a:gd name="connsiteY51" fmla="*/ 1058035 h 2096260"/>
                  <a:gd name="connsiteX52" fmla="*/ 4133850 w 4838700"/>
                  <a:gd name="connsiteY52" fmla="*/ 1019935 h 2096260"/>
                  <a:gd name="connsiteX53" fmla="*/ 4152900 w 4838700"/>
                  <a:gd name="connsiteY53" fmla="*/ 991360 h 2096260"/>
                  <a:gd name="connsiteX54" fmla="*/ 4333875 w 4838700"/>
                  <a:gd name="connsiteY54" fmla="*/ 1096135 h 2096260"/>
                  <a:gd name="connsiteX55" fmla="*/ 4343400 w 4838700"/>
                  <a:gd name="connsiteY55" fmla="*/ 1077085 h 2096260"/>
                  <a:gd name="connsiteX56" fmla="*/ 4410075 w 4838700"/>
                  <a:gd name="connsiteY56" fmla="*/ 1038985 h 2096260"/>
                  <a:gd name="connsiteX57" fmla="*/ 4371975 w 4838700"/>
                  <a:gd name="connsiteY57" fmla="*/ 1029460 h 2096260"/>
                  <a:gd name="connsiteX58" fmla="*/ 4362450 w 4838700"/>
                  <a:gd name="connsiteY58" fmla="*/ 1000885 h 2096260"/>
                  <a:gd name="connsiteX59" fmla="*/ 4448175 w 4838700"/>
                  <a:gd name="connsiteY59" fmla="*/ 896110 h 2096260"/>
                  <a:gd name="connsiteX60" fmla="*/ 4381500 w 4838700"/>
                  <a:gd name="connsiteY60" fmla="*/ 924685 h 2096260"/>
                  <a:gd name="connsiteX61" fmla="*/ 4381500 w 4838700"/>
                  <a:gd name="connsiteY61" fmla="*/ 867535 h 2096260"/>
                  <a:gd name="connsiteX62" fmla="*/ 4333875 w 4838700"/>
                  <a:gd name="connsiteY62" fmla="*/ 896110 h 2096260"/>
                  <a:gd name="connsiteX63" fmla="*/ 4324350 w 4838700"/>
                  <a:gd name="connsiteY63" fmla="*/ 858010 h 2096260"/>
                  <a:gd name="connsiteX64" fmla="*/ 4248150 w 4838700"/>
                  <a:gd name="connsiteY64" fmla="*/ 896110 h 2096260"/>
                  <a:gd name="connsiteX65" fmla="*/ 4229100 w 4838700"/>
                  <a:gd name="connsiteY65" fmla="*/ 819910 h 2096260"/>
                  <a:gd name="connsiteX66" fmla="*/ 4162425 w 4838700"/>
                  <a:gd name="connsiteY66" fmla="*/ 867535 h 2096260"/>
                  <a:gd name="connsiteX67" fmla="*/ 4162425 w 4838700"/>
                  <a:gd name="connsiteY67" fmla="*/ 810385 h 2096260"/>
                  <a:gd name="connsiteX68" fmla="*/ 4038600 w 4838700"/>
                  <a:gd name="connsiteY68" fmla="*/ 724660 h 2096260"/>
                  <a:gd name="connsiteX69" fmla="*/ 4210050 w 4838700"/>
                  <a:gd name="connsiteY69" fmla="*/ 762760 h 2096260"/>
                  <a:gd name="connsiteX70" fmla="*/ 4295775 w 4838700"/>
                  <a:gd name="connsiteY70" fmla="*/ 743710 h 2096260"/>
                  <a:gd name="connsiteX71" fmla="*/ 4324350 w 4838700"/>
                  <a:gd name="connsiteY71" fmla="*/ 781810 h 2096260"/>
                  <a:gd name="connsiteX72" fmla="*/ 4352925 w 4838700"/>
                  <a:gd name="connsiteY72" fmla="*/ 743710 h 2096260"/>
                  <a:gd name="connsiteX73" fmla="*/ 4343400 w 4838700"/>
                  <a:gd name="connsiteY73" fmla="*/ 705610 h 2096260"/>
                  <a:gd name="connsiteX74" fmla="*/ 4343400 w 4838700"/>
                  <a:gd name="connsiteY74" fmla="*/ 667510 h 2096260"/>
                  <a:gd name="connsiteX75" fmla="*/ 4400550 w 4838700"/>
                  <a:gd name="connsiteY75" fmla="*/ 696085 h 2096260"/>
                  <a:gd name="connsiteX76" fmla="*/ 4381500 w 4838700"/>
                  <a:gd name="connsiteY76" fmla="*/ 638935 h 2096260"/>
                  <a:gd name="connsiteX77" fmla="*/ 4495800 w 4838700"/>
                  <a:gd name="connsiteY77" fmla="*/ 667510 h 2096260"/>
                  <a:gd name="connsiteX78" fmla="*/ 4486275 w 4838700"/>
                  <a:gd name="connsiteY78" fmla="*/ 724660 h 2096260"/>
                  <a:gd name="connsiteX79" fmla="*/ 4533900 w 4838700"/>
                  <a:gd name="connsiteY79" fmla="*/ 734185 h 2096260"/>
                  <a:gd name="connsiteX80" fmla="*/ 4533900 w 4838700"/>
                  <a:gd name="connsiteY80" fmla="*/ 734185 h 2096260"/>
                  <a:gd name="connsiteX81" fmla="*/ 4610100 w 4838700"/>
                  <a:gd name="connsiteY81" fmla="*/ 734185 h 2096260"/>
                  <a:gd name="connsiteX82" fmla="*/ 4648200 w 4838700"/>
                  <a:gd name="connsiteY82" fmla="*/ 781810 h 2096260"/>
                  <a:gd name="connsiteX83" fmla="*/ 4695825 w 4838700"/>
                  <a:gd name="connsiteY83" fmla="*/ 696085 h 2096260"/>
                  <a:gd name="connsiteX84" fmla="*/ 4733925 w 4838700"/>
                  <a:gd name="connsiteY84" fmla="*/ 715135 h 2096260"/>
                  <a:gd name="connsiteX85" fmla="*/ 4705350 w 4838700"/>
                  <a:gd name="connsiteY85" fmla="*/ 667510 h 2096260"/>
                  <a:gd name="connsiteX86" fmla="*/ 4724400 w 4838700"/>
                  <a:gd name="connsiteY86" fmla="*/ 610360 h 2096260"/>
                  <a:gd name="connsiteX87" fmla="*/ 4791075 w 4838700"/>
                  <a:gd name="connsiteY87" fmla="*/ 581785 h 2096260"/>
                  <a:gd name="connsiteX88" fmla="*/ 4762500 w 4838700"/>
                  <a:gd name="connsiteY88" fmla="*/ 515110 h 2096260"/>
                  <a:gd name="connsiteX89" fmla="*/ 4800600 w 4838700"/>
                  <a:gd name="connsiteY89" fmla="*/ 515110 h 2096260"/>
                  <a:gd name="connsiteX90" fmla="*/ 4838700 w 4838700"/>
                  <a:gd name="connsiteY90" fmla="*/ 543685 h 2096260"/>
                  <a:gd name="connsiteX91" fmla="*/ 4829175 w 4838700"/>
                  <a:gd name="connsiteY91" fmla="*/ 515110 h 2096260"/>
                  <a:gd name="connsiteX92" fmla="*/ 4829175 w 4838700"/>
                  <a:gd name="connsiteY92" fmla="*/ 477010 h 2096260"/>
                  <a:gd name="connsiteX93" fmla="*/ 4838700 w 4838700"/>
                  <a:gd name="connsiteY93" fmla="*/ 448435 h 2096260"/>
                  <a:gd name="connsiteX94" fmla="*/ 4800600 w 4838700"/>
                  <a:gd name="connsiteY94" fmla="*/ 353185 h 2096260"/>
                  <a:gd name="connsiteX95" fmla="*/ 4762500 w 4838700"/>
                  <a:gd name="connsiteY95" fmla="*/ 391285 h 2096260"/>
                  <a:gd name="connsiteX96" fmla="*/ 4705350 w 4838700"/>
                  <a:gd name="connsiteY96" fmla="*/ 362710 h 2096260"/>
                  <a:gd name="connsiteX97" fmla="*/ 4705350 w 4838700"/>
                  <a:gd name="connsiteY97" fmla="*/ 486535 h 2096260"/>
                  <a:gd name="connsiteX98" fmla="*/ 4705350 w 4838700"/>
                  <a:gd name="connsiteY98" fmla="*/ 553210 h 2096260"/>
                  <a:gd name="connsiteX99" fmla="*/ 4657725 w 4838700"/>
                  <a:gd name="connsiteY99" fmla="*/ 572260 h 2096260"/>
                  <a:gd name="connsiteX100" fmla="*/ 4581525 w 4838700"/>
                  <a:gd name="connsiteY100" fmla="*/ 543685 h 2096260"/>
                  <a:gd name="connsiteX101" fmla="*/ 4600575 w 4838700"/>
                  <a:gd name="connsiteY101" fmla="*/ 486535 h 2096260"/>
                  <a:gd name="connsiteX102" fmla="*/ 4638675 w 4838700"/>
                  <a:gd name="connsiteY102" fmla="*/ 505585 h 2096260"/>
                  <a:gd name="connsiteX103" fmla="*/ 4610100 w 4838700"/>
                  <a:gd name="connsiteY103" fmla="*/ 457960 h 2096260"/>
                  <a:gd name="connsiteX104" fmla="*/ 4629150 w 4838700"/>
                  <a:gd name="connsiteY104" fmla="*/ 429385 h 2096260"/>
                  <a:gd name="connsiteX105" fmla="*/ 4610100 w 4838700"/>
                  <a:gd name="connsiteY105" fmla="*/ 400810 h 2096260"/>
                  <a:gd name="connsiteX106" fmla="*/ 4619625 w 4838700"/>
                  <a:gd name="connsiteY106" fmla="*/ 353185 h 2096260"/>
                  <a:gd name="connsiteX107" fmla="*/ 4476750 w 4838700"/>
                  <a:gd name="connsiteY107" fmla="*/ 419860 h 2096260"/>
                  <a:gd name="connsiteX108" fmla="*/ 4276725 w 4838700"/>
                  <a:gd name="connsiteY108" fmla="*/ 448435 h 2096260"/>
                  <a:gd name="connsiteX109" fmla="*/ 4181475 w 4838700"/>
                  <a:gd name="connsiteY109" fmla="*/ 334135 h 2096260"/>
                  <a:gd name="connsiteX110" fmla="*/ 4267200 w 4838700"/>
                  <a:gd name="connsiteY110" fmla="*/ 267460 h 2096260"/>
                  <a:gd name="connsiteX111" fmla="*/ 4419600 w 4838700"/>
                  <a:gd name="connsiteY111" fmla="*/ 286510 h 2096260"/>
                  <a:gd name="connsiteX112" fmla="*/ 4391025 w 4838700"/>
                  <a:gd name="connsiteY112" fmla="*/ 200785 h 2096260"/>
                  <a:gd name="connsiteX113" fmla="*/ 4486275 w 4838700"/>
                  <a:gd name="connsiteY113" fmla="*/ 191260 h 2096260"/>
                  <a:gd name="connsiteX114" fmla="*/ 4533900 w 4838700"/>
                  <a:gd name="connsiteY114" fmla="*/ 219835 h 2096260"/>
                  <a:gd name="connsiteX115" fmla="*/ 4543425 w 4838700"/>
                  <a:gd name="connsiteY115" fmla="*/ 143635 h 2096260"/>
                  <a:gd name="connsiteX116" fmla="*/ 4543425 w 4838700"/>
                  <a:gd name="connsiteY116" fmla="*/ 96010 h 2096260"/>
                  <a:gd name="connsiteX117" fmla="*/ 4467225 w 4838700"/>
                  <a:gd name="connsiteY117" fmla="*/ 19810 h 2096260"/>
                  <a:gd name="connsiteX118" fmla="*/ 1381125 w 4838700"/>
                  <a:gd name="connsiteY118" fmla="*/ 581785 h 2096260"/>
                  <a:gd name="connsiteX119" fmla="*/ 0 w 4838700"/>
                  <a:gd name="connsiteY119" fmla="*/ 1762885 h 2096260"/>
                  <a:gd name="connsiteX0" fmla="*/ 0 w 4838700"/>
                  <a:gd name="connsiteY0" fmla="*/ 1762885 h 2096260"/>
                  <a:gd name="connsiteX1" fmla="*/ 685800 w 4838700"/>
                  <a:gd name="connsiteY1" fmla="*/ 1667635 h 2096260"/>
                  <a:gd name="connsiteX2" fmla="*/ 733425 w 4838700"/>
                  <a:gd name="connsiteY2" fmla="*/ 1705735 h 2096260"/>
                  <a:gd name="connsiteX3" fmla="*/ 1057275 w 4838700"/>
                  <a:gd name="connsiteY3" fmla="*/ 1505710 h 2096260"/>
                  <a:gd name="connsiteX4" fmla="*/ 1143000 w 4838700"/>
                  <a:gd name="connsiteY4" fmla="*/ 1515235 h 2096260"/>
                  <a:gd name="connsiteX5" fmla="*/ 1866900 w 4838700"/>
                  <a:gd name="connsiteY5" fmla="*/ 1419985 h 2096260"/>
                  <a:gd name="connsiteX6" fmla="*/ 1895475 w 4838700"/>
                  <a:gd name="connsiteY6" fmla="*/ 1448560 h 2096260"/>
                  <a:gd name="connsiteX7" fmla="*/ 1895475 w 4838700"/>
                  <a:gd name="connsiteY7" fmla="*/ 1505710 h 2096260"/>
                  <a:gd name="connsiteX8" fmla="*/ 1924050 w 4838700"/>
                  <a:gd name="connsiteY8" fmla="*/ 1439035 h 2096260"/>
                  <a:gd name="connsiteX9" fmla="*/ 2057400 w 4838700"/>
                  <a:gd name="connsiteY9" fmla="*/ 1553335 h 2096260"/>
                  <a:gd name="connsiteX10" fmla="*/ 2047875 w 4838700"/>
                  <a:gd name="connsiteY10" fmla="*/ 1629535 h 2096260"/>
                  <a:gd name="connsiteX11" fmla="*/ 2705100 w 4838700"/>
                  <a:gd name="connsiteY11" fmla="*/ 1543810 h 2096260"/>
                  <a:gd name="connsiteX12" fmla="*/ 3476625 w 4838700"/>
                  <a:gd name="connsiteY12" fmla="*/ 2096260 h 2096260"/>
                  <a:gd name="connsiteX13" fmla="*/ 3600450 w 4838700"/>
                  <a:gd name="connsiteY13" fmla="*/ 2029585 h 2096260"/>
                  <a:gd name="connsiteX14" fmla="*/ 3648075 w 4838700"/>
                  <a:gd name="connsiteY14" fmla="*/ 2048635 h 2096260"/>
                  <a:gd name="connsiteX15" fmla="*/ 3657600 w 4838700"/>
                  <a:gd name="connsiteY15" fmla="*/ 2001010 h 2096260"/>
                  <a:gd name="connsiteX16" fmla="*/ 3657600 w 4838700"/>
                  <a:gd name="connsiteY16" fmla="*/ 2001010 h 2096260"/>
                  <a:gd name="connsiteX17" fmla="*/ 3781425 w 4838700"/>
                  <a:gd name="connsiteY17" fmla="*/ 2020060 h 2096260"/>
                  <a:gd name="connsiteX18" fmla="*/ 3781425 w 4838700"/>
                  <a:gd name="connsiteY18" fmla="*/ 2020060 h 2096260"/>
                  <a:gd name="connsiteX19" fmla="*/ 3800475 w 4838700"/>
                  <a:gd name="connsiteY19" fmla="*/ 1924810 h 2096260"/>
                  <a:gd name="connsiteX20" fmla="*/ 3752850 w 4838700"/>
                  <a:gd name="connsiteY20" fmla="*/ 1839085 h 2096260"/>
                  <a:gd name="connsiteX21" fmla="*/ 3810000 w 4838700"/>
                  <a:gd name="connsiteY21" fmla="*/ 1791460 h 2096260"/>
                  <a:gd name="connsiteX22" fmla="*/ 3829050 w 4838700"/>
                  <a:gd name="connsiteY22" fmla="*/ 1839085 h 2096260"/>
                  <a:gd name="connsiteX23" fmla="*/ 3838575 w 4838700"/>
                  <a:gd name="connsiteY23" fmla="*/ 1772410 h 2096260"/>
                  <a:gd name="connsiteX24" fmla="*/ 4029075 w 4838700"/>
                  <a:gd name="connsiteY24" fmla="*/ 1515235 h 2096260"/>
                  <a:gd name="connsiteX25" fmla="*/ 3981450 w 4838700"/>
                  <a:gd name="connsiteY25" fmla="*/ 1477135 h 2096260"/>
                  <a:gd name="connsiteX26" fmla="*/ 4000500 w 4838700"/>
                  <a:gd name="connsiteY26" fmla="*/ 1439035 h 2096260"/>
                  <a:gd name="connsiteX27" fmla="*/ 4029075 w 4838700"/>
                  <a:gd name="connsiteY27" fmla="*/ 1439035 h 2096260"/>
                  <a:gd name="connsiteX28" fmla="*/ 3990975 w 4838700"/>
                  <a:gd name="connsiteY28" fmla="*/ 1410460 h 2096260"/>
                  <a:gd name="connsiteX29" fmla="*/ 3990975 w 4838700"/>
                  <a:gd name="connsiteY29" fmla="*/ 1353310 h 2096260"/>
                  <a:gd name="connsiteX30" fmla="*/ 4057650 w 4838700"/>
                  <a:gd name="connsiteY30" fmla="*/ 1334260 h 2096260"/>
                  <a:gd name="connsiteX31" fmla="*/ 4086225 w 4838700"/>
                  <a:gd name="connsiteY31" fmla="*/ 1400935 h 2096260"/>
                  <a:gd name="connsiteX32" fmla="*/ 4124325 w 4838700"/>
                  <a:gd name="connsiteY32" fmla="*/ 1419985 h 2096260"/>
                  <a:gd name="connsiteX33" fmla="*/ 4124325 w 4838700"/>
                  <a:gd name="connsiteY33" fmla="*/ 1419985 h 2096260"/>
                  <a:gd name="connsiteX34" fmla="*/ 4143375 w 4838700"/>
                  <a:gd name="connsiteY34" fmla="*/ 1381885 h 2096260"/>
                  <a:gd name="connsiteX35" fmla="*/ 4171950 w 4838700"/>
                  <a:gd name="connsiteY35" fmla="*/ 1296160 h 2096260"/>
                  <a:gd name="connsiteX36" fmla="*/ 4238625 w 4838700"/>
                  <a:gd name="connsiteY36" fmla="*/ 1343785 h 2096260"/>
                  <a:gd name="connsiteX37" fmla="*/ 4286250 w 4838700"/>
                  <a:gd name="connsiteY37" fmla="*/ 1296160 h 2096260"/>
                  <a:gd name="connsiteX38" fmla="*/ 4391025 w 4838700"/>
                  <a:gd name="connsiteY38" fmla="*/ 1296160 h 2096260"/>
                  <a:gd name="connsiteX39" fmla="*/ 4438650 w 4838700"/>
                  <a:gd name="connsiteY39" fmla="*/ 1219960 h 2096260"/>
                  <a:gd name="connsiteX40" fmla="*/ 4524375 w 4838700"/>
                  <a:gd name="connsiteY40" fmla="*/ 1210435 h 2096260"/>
                  <a:gd name="connsiteX41" fmla="*/ 4543425 w 4838700"/>
                  <a:gd name="connsiteY41" fmla="*/ 1258060 h 2096260"/>
                  <a:gd name="connsiteX42" fmla="*/ 4552950 w 4838700"/>
                  <a:gd name="connsiteY42" fmla="*/ 1191385 h 2096260"/>
                  <a:gd name="connsiteX43" fmla="*/ 4600575 w 4838700"/>
                  <a:gd name="connsiteY43" fmla="*/ 1124710 h 2096260"/>
                  <a:gd name="connsiteX44" fmla="*/ 4505325 w 4838700"/>
                  <a:gd name="connsiteY44" fmla="*/ 1115185 h 2096260"/>
                  <a:gd name="connsiteX45" fmla="*/ 4524375 w 4838700"/>
                  <a:gd name="connsiteY45" fmla="*/ 1162810 h 2096260"/>
                  <a:gd name="connsiteX46" fmla="*/ 4448175 w 4838700"/>
                  <a:gd name="connsiteY46" fmla="*/ 1115185 h 2096260"/>
                  <a:gd name="connsiteX47" fmla="*/ 4448175 w 4838700"/>
                  <a:gd name="connsiteY47" fmla="*/ 1162810 h 2096260"/>
                  <a:gd name="connsiteX48" fmla="*/ 4333875 w 4838700"/>
                  <a:gd name="connsiteY48" fmla="*/ 1200910 h 2096260"/>
                  <a:gd name="connsiteX49" fmla="*/ 4191000 w 4838700"/>
                  <a:gd name="connsiteY49" fmla="*/ 1105660 h 2096260"/>
                  <a:gd name="connsiteX50" fmla="*/ 4133850 w 4838700"/>
                  <a:gd name="connsiteY50" fmla="*/ 1115185 h 2096260"/>
                  <a:gd name="connsiteX51" fmla="*/ 4171950 w 4838700"/>
                  <a:gd name="connsiteY51" fmla="*/ 1058035 h 2096260"/>
                  <a:gd name="connsiteX52" fmla="*/ 4133850 w 4838700"/>
                  <a:gd name="connsiteY52" fmla="*/ 1019935 h 2096260"/>
                  <a:gd name="connsiteX53" fmla="*/ 4152900 w 4838700"/>
                  <a:gd name="connsiteY53" fmla="*/ 991360 h 2096260"/>
                  <a:gd name="connsiteX54" fmla="*/ 4333875 w 4838700"/>
                  <a:gd name="connsiteY54" fmla="*/ 1096135 h 2096260"/>
                  <a:gd name="connsiteX55" fmla="*/ 4343400 w 4838700"/>
                  <a:gd name="connsiteY55" fmla="*/ 1077085 h 2096260"/>
                  <a:gd name="connsiteX56" fmla="*/ 4410075 w 4838700"/>
                  <a:gd name="connsiteY56" fmla="*/ 1038985 h 2096260"/>
                  <a:gd name="connsiteX57" fmla="*/ 4371975 w 4838700"/>
                  <a:gd name="connsiteY57" fmla="*/ 1029460 h 2096260"/>
                  <a:gd name="connsiteX58" fmla="*/ 4362450 w 4838700"/>
                  <a:gd name="connsiteY58" fmla="*/ 1000885 h 2096260"/>
                  <a:gd name="connsiteX59" fmla="*/ 4448175 w 4838700"/>
                  <a:gd name="connsiteY59" fmla="*/ 896110 h 2096260"/>
                  <a:gd name="connsiteX60" fmla="*/ 4381500 w 4838700"/>
                  <a:gd name="connsiteY60" fmla="*/ 924685 h 2096260"/>
                  <a:gd name="connsiteX61" fmla="*/ 4381500 w 4838700"/>
                  <a:gd name="connsiteY61" fmla="*/ 867535 h 2096260"/>
                  <a:gd name="connsiteX62" fmla="*/ 4333875 w 4838700"/>
                  <a:gd name="connsiteY62" fmla="*/ 896110 h 2096260"/>
                  <a:gd name="connsiteX63" fmla="*/ 4324350 w 4838700"/>
                  <a:gd name="connsiteY63" fmla="*/ 858010 h 2096260"/>
                  <a:gd name="connsiteX64" fmla="*/ 4248150 w 4838700"/>
                  <a:gd name="connsiteY64" fmla="*/ 896110 h 2096260"/>
                  <a:gd name="connsiteX65" fmla="*/ 4229100 w 4838700"/>
                  <a:gd name="connsiteY65" fmla="*/ 819910 h 2096260"/>
                  <a:gd name="connsiteX66" fmla="*/ 4162425 w 4838700"/>
                  <a:gd name="connsiteY66" fmla="*/ 867535 h 2096260"/>
                  <a:gd name="connsiteX67" fmla="*/ 4162425 w 4838700"/>
                  <a:gd name="connsiteY67" fmla="*/ 810385 h 2096260"/>
                  <a:gd name="connsiteX68" fmla="*/ 4038600 w 4838700"/>
                  <a:gd name="connsiteY68" fmla="*/ 724660 h 2096260"/>
                  <a:gd name="connsiteX69" fmla="*/ 4210050 w 4838700"/>
                  <a:gd name="connsiteY69" fmla="*/ 762760 h 2096260"/>
                  <a:gd name="connsiteX70" fmla="*/ 4295775 w 4838700"/>
                  <a:gd name="connsiteY70" fmla="*/ 743710 h 2096260"/>
                  <a:gd name="connsiteX71" fmla="*/ 4324350 w 4838700"/>
                  <a:gd name="connsiteY71" fmla="*/ 781810 h 2096260"/>
                  <a:gd name="connsiteX72" fmla="*/ 4352925 w 4838700"/>
                  <a:gd name="connsiteY72" fmla="*/ 743710 h 2096260"/>
                  <a:gd name="connsiteX73" fmla="*/ 4343400 w 4838700"/>
                  <a:gd name="connsiteY73" fmla="*/ 705610 h 2096260"/>
                  <a:gd name="connsiteX74" fmla="*/ 4343400 w 4838700"/>
                  <a:gd name="connsiteY74" fmla="*/ 667510 h 2096260"/>
                  <a:gd name="connsiteX75" fmla="*/ 4400550 w 4838700"/>
                  <a:gd name="connsiteY75" fmla="*/ 696085 h 2096260"/>
                  <a:gd name="connsiteX76" fmla="*/ 4381500 w 4838700"/>
                  <a:gd name="connsiteY76" fmla="*/ 638935 h 2096260"/>
                  <a:gd name="connsiteX77" fmla="*/ 4495800 w 4838700"/>
                  <a:gd name="connsiteY77" fmla="*/ 667510 h 2096260"/>
                  <a:gd name="connsiteX78" fmla="*/ 4486275 w 4838700"/>
                  <a:gd name="connsiteY78" fmla="*/ 724660 h 2096260"/>
                  <a:gd name="connsiteX79" fmla="*/ 4533900 w 4838700"/>
                  <a:gd name="connsiteY79" fmla="*/ 734185 h 2096260"/>
                  <a:gd name="connsiteX80" fmla="*/ 4533900 w 4838700"/>
                  <a:gd name="connsiteY80" fmla="*/ 734185 h 2096260"/>
                  <a:gd name="connsiteX81" fmla="*/ 4610100 w 4838700"/>
                  <a:gd name="connsiteY81" fmla="*/ 734185 h 2096260"/>
                  <a:gd name="connsiteX82" fmla="*/ 4648200 w 4838700"/>
                  <a:gd name="connsiteY82" fmla="*/ 781810 h 2096260"/>
                  <a:gd name="connsiteX83" fmla="*/ 4695825 w 4838700"/>
                  <a:gd name="connsiteY83" fmla="*/ 696085 h 2096260"/>
                  <a:gd name="connsiteX84" fmla="*/ 4733925 w 4838700"/>
                  <a:gd name="connsiteY84" fmla="*/ 715135 h 2096260"/>
                  <a:gd name="connsiteX85" fmla="*/ 4705350 w 4838700"/>
                  <a:gd name="connsiteY85" fmla="*/ 667510 h 2096260"/>
                  <a:gd name="connsiteX86" fmla="*/ 4724400 w 4838700"/>
                  <a:gd name="connsiteY86" fmla="*/ 610360 h 2096260"/>
                  <a:gd name="connsiteX87" fmla="*/ 4791075 w 4838700"/>
                  <a:gd name="connsiteY87" fmla="*/ 581785 h 2096260"/>
                  <a:gd name="connsiteX88" fmla="*/ 4762500 w 4838700"/>
                  <a:gd name="connsiteY88" fmla="*/ 515110 h 2096260"/>
                  <a:gd name="connsiteX89" fmla="*/ 4800600 w 4838700"/>
                  <a:gd name="connsiteY89" fmla="*/ 515110 h 2096260"/>
                  <a:gd name="connsiteX90" fmla="*/ 4838700 w 4838700"/>
                  <a:gd name="connsiteY90" fmla="*/ 543685 h 2096260"/>
                  <a:gd name="connsiteX91" fmla="*/ 4829175 w 4838700"/>
                  <a:gd name="connsiteY91" fmla="*/ 515110 h 2096260"/>
                  <a:gd name="connsiteX92" fmla="*/ 4829175 w 4838700"/>
                  <a:gd name="connsiteY92" fmla="*/ 477010 h 2096260"/>
                  <a:gd name="connsiteX93" fmla="*/ 4838700 w 4838700"/>
                  <a:gd name="connsiteY93" fmla="*/ 448435 h 2096260"/>
                  <a:gd name="connsiteX94" fmla="*/ 4800600 w 4838700"/>
                  <a:gd name="connsiteY94" fmla="*/ 353185 h 2096260"/>
                  <a:gd name="connsiteX95" fmla="*/ 4762500 w 4838700"/>
                  <a:gd name="connsiteY95" fmla="*/ 391285 h 2096260"/>
                  <a:gd name="connsiteX96" fmla="*/ 4705350 w 4838700"/>
                  <a:gd name="connsiteY96" fmla="*/ 362710 h 2096260"/>
                  <a:gd name="connsiteX97" fmla="*/ 4705350 w 4838700"/>
                  <a:gd name="connsiteY97" fmla="*/ 486535 h 2096260"/>
                  <a:gd name="connsiteX98" fmla="*/ 4705350 w 4838700"/>
                  <a:gd name="connsiteY98" fmla="*/ 553210 h 2096260"/>
                  <a:gd name="connsiteX99" fmla="*/ 4657725 w 4838700"/>
                  <a:gd name="connsiteY99" fmla="*/ 572260 h 2096260"/>
                  <a:gd name="connsiteX100" fmla="*/ 4581525 w 4838700"/>
                  <a:gd name="connsiteY100" fmla="*/ 543685 h 2096260"/>
                  <a:gd name="connsiteX101" fmla="*/ 4600575 w 4838700"/>
                  <a:gd name="connsiteY101" fmla="*/ 486535 h 2096260"/>
                  <a:gd name="connsiteX102" fmla="*/ 4638675 w 4838700"/>
                  <a:gd name="connsiteY102" fmla="*/ 505585 h 2096260"/>
                  <a:gd name="connsiteX103" fmla="*/ 4610100 w 4838700"/>
                  <a:gd name="connsiteY103" fmla="*/ 457960 h 2096260"/>
                  <a:gd name="connsiteX104" fmla="*/ 4629150 w 4838700"/>
                  <a:gd name="connsiteY104" fmla="*/ 429385 h 2096260"/>
                  <a:gd name="connsiteX105" fmla="*/ 4610100 w 4838700"/>
                  <a:gd name="connsiteY105" fmla="*/ 400810 h 2096260"/>
                  <a:gd name="connsiteX106" fmla="*/ 4619625 w 4838700"/>
                  <a:gd name="connsiteY106" fmla="*/ 353185 h 2096260"/>
                  <a:gd name="connsiteX107" fmla="*/ 4476750 w 4838700"/>
                  <a:gd name="connsiteY107" fmla="*/ 419860 h 2096260"/>
                  <a:gd name="connsiteX108" fmla="*/ 4276725 w 4838700"/>
                  <a:gd name="connsiteY108" fmla="*/ 448435 h 2096260"/>
                  <a:gd name="connsiteX109" fmla="*/ 4181475 w 4838700"/>
                  <a:gd name="connsiteY109" fmla="*/ 334135 h 2096260"/>
                  <a:gd name="connsiteX110" fmla="*/ 4181475 w 4838700"/>
                  <a:gd name="connsiteY110" fmla="*/ 219835 h 2096260"/>
                  <a:gd name="connsiteX111" fmla="*/ 4267200 w 4838700"/>
                  <a:gd name="connsiteY111" fmla="*/ 267460 h 2096260"/>
                  <a:gd name="connsiteX112" fmla="*/ 4419600 w 4838700"/>
                  <a:gd name="connsiteY112" fmla="*/ 286510 h 2096260"/>
                  <a:gd name="connsiteX113" fmla="*/ 4391025 w 4838700"/>
                  <a:gd name="connsiteY113" fmla="*/ 200785 h 2096260"/>
                  <a:gd name="connsiteX114" fmla="*/ 4486275 w 4838700"/>
                  <a:gd name="connsiteY114" fmla="*/ 191260 h 2096260"/>
                  <a:gd name="connsiteX115" fmla="*/ 4533900 w 4838700"/>
                  <a:gd name="connsiteY115" fmla="*/ 219835 h 2096260"/>
                  <a:gd name="connsiteX116" fmla="*/ 4543425 w 4838700"/>
                  <a:gd name="connsiteY116" fmla="*/ 143635 h 2096260"/>
                  <a:gd name="connsiteX117" fmla="*/ 4543425 w 4838700"/>
                  <a:gd name="connsiteY117" fmla="*/ 96010 h 2096260"/>
                  <a:gd name="connsiteX118" fmla="*/ 4467225 w 4838700"/>
                  <a:gd name="connsiteY118" fmla="*/ 19810 h 2096260"/>
                  <a:gd name="connsiteX119" fmla="*/ 1381125 w 4838700"/>
                  <a:gd name="connsiteY119" fmla="*/ 581785 h 2096260"/>
                  <a:gd name="connsiteX120" fmla="*/ 0 w 4838700"/>
                  <a:gd name="connsiteY120" fmla="*/ 1762885 h 2096260"/>
                  <a:gd name="connsiteX0" fmla="*/ 0 w 4838700"/>
                  <a:gd name="connsiteY0" fmla="*/ 1762885 h 2096260"/>
                  <a:gd name="connsiteX1" fmla="*/ 685800 w 4838700"/>
                  <a:gd name="connsiteY1" fmla="*/ 1667635 h 2096260"/>
                  <a:gd name="connsiteX2" fmla="*/ 733425 w 4838700"/>
                  <a:gd name="connsiteY2" fmla="*/ 1705735 h 2096260"/>
                  <a:gd name="connsiteX3" fmla="*/ 1057275 w 4838700"/>
                  <a:gd name="connsiteY3" fmla="*/ 1505710 h 2096260"/>
                  <a:gd name="connsiteX4" fmla="*/ 1143000 w 4838700"/>
                  <a:gd name="connsiteY4" fmla="*/ 1515235 h 2096260"/>
                  <a:gd name="connsiteX5" fmla="*/ 1866900 w 4838700"/>
                  <a:gd name="connsiteY5" fmla="*/ 1419985 h 2096260"/>
                  <a:gd name="connsiteX6" fmla="*/ 1895475 w 4838700"/>
                  <a:gd name="connsiteY6" fmla="*/ 1448560 h 2096260"/>
                  <a:gd name="connsiteX7" fmla="*/ 1895475 w 4838700"/>
                  <a:gd name="connsiteY7" fmla="*/ 1505710 h 2096260"/>
                  <a:gd name="connsiteX8" fmla="*/ 1924050 w 4838700"/>
                  <a:gd name="connsiteY8" fmla="*/ 1439035 h 2096260"/>
                  <a:gd name="connsiteX9" fmla="*/ 2057400 w 4838700"/>
                  <a:gd name="connsiteY9" fmla="*/ 1553335 h 2096260"/>
                  <a:gd name="connsiteX10" fmla="*/ 2047875 w 4838700"/>
                  <a:gd name="connsiteY10" fmla="*/ 1629535 h 2096260"/>
                  <a:gd name="connsiteX11" fmla="*/ 2705100 w 4838700"/>
                  <a:gd name="connsiteY11" fmla="*/ 1543810 h 2096260"/>
                  <a:gd name="connsiteX12" fmla="*/ 3476625 w 4838700"/>
                  <a:gd name="connsiteY12" fmla="*/ 2096260 h 2096260"/>
                  <a:gd name="connsiteX13" fmla="*/ 3600450 w 4838700"/>
                  <a:gd name="connsiteY13" fmla="*/ 2029585 h 2096260"/>
                  <a:gd name="connsiteX14" fmla="*/ 3648075 w 4838700"/>
                  <a:gd name="connsiteY14" fmla="*/ 2048635 h 2096260"/>
                  <a:gd name="connsiteX15" fmla="*/ 3657600 w 4838700"/>
                  <a:gd name="connsiteY15" fmla="*/ 2001010 h 2096260"/>
                  <a:gd name="connsiteX16" fmla="*/ 3657600 w 4838700"/>
                  <a:gd name="connsiteY16" fmla="*/ 2001010 h 2096260"/>
                  <a:gd name="connsiteX17" fmla="*/ 3781425 w 4838700"/>
                  <a:gd name="connsiteY17" fmla="*/ 2020060 h 2096260"/>
                  <a:gd name="connsiteX18" fmla="*/ 3781425 w 4838700"/>
                  <a:gd name="connsiteY18" fmla="*/ 2020060 h 2096260"/>
                  <a:gd name="connsiteX19" fmla="*/ 3800475 w 4838700"/>
                  <a:gd name="connsiteY19" fmla="*/ 1924810 h 2096260"/>
                  <a:gd name="connsiteX20" fmla="*/ 3752850 w 4838700"/>
                  <a:gd name="connsiteY20" fmla="*/ 1839085 h 2096260"/>
                  <a:gd name="connsiteX21" fmla="*/ 3810000 w 4838700"/>
                  <a:gd name="connsiteY21" fmla="*/ 1791460 h 2096260"/>
                  <a:gd name="connsiteX22" fmla="*/ 3829050 w 4838700"/>
                  <a:gd name="connsiteY22" fmla="*/ 1839085 h 2096260"/>
                  <a:gd name="connsiteX23" fmla="*/ 3838575 w 4838700"/>
                  <a:gd name="connsiteY23" fmla="*/ 1772410 h 2096260"/>
                  <a:gd name="connsiteX24" fmla="*/ 4029075 w 4838700"/>
                  <a:gd name="connsiteY24" fmla="*/ 1515235 h 2096260"/>
                  <a:gd name="connsiteX25" fmla="*/ 3981450 w 4838700"/>
                  <a:gd name="connsiteY25" fmla="*/ 1477135 h 2096260"/>
                  <a:gd name="connsiteX26" fmla="*/ 4000500 w 4838700"/>
                  <a:gd name="connsiteY26" fmla="*/ 1439035 h 2096260"/>
                  <a:gd name="connsiteX27" fmla="*/ 4029075 w 4838700"/>
                  <a:gd name="connsiteY27" fmla="*/ 1439035 h 2096260"/>
                  <a:gd name="connsiteX28" fmla="*/ 3990975 w 4838700"/>
                  <a:gd name="connsiteY28" fmla="*/ 1410460 h 2096260"/>
                  <a:gd name="connsiteX29" fmla="*/ 3990975 w 4838700"/>
                  <a:gd name="connsiteY29" fmla="*/ 1353310 h 2096260"/>
                  <a:gd name="connsiteX30" fmla="*/ 4057650 w 4838700"/>
                  <a:gd name="connsiteY30" fmla="*/ 1334260 h 2096260"/>
                  <a:gd name="connsiteX31" fmla="*/ 4086225 w 4838700"/>
                  <a:gd name="connsiteY31" fmla="*/ 1400935 h 2096260"/>
                  <a:gd name="connsiteX32" fmla="*/ 4124325 w 4838700"/>
                  <a:gd name="connsiteY32" fmla="*/ 1419985 h 2096260"/>
                  <a:gd name="connsiteX33" fmla="*/ 4124325 w 4838700"/>
                  <a:gd name="connsiteY33" fmla="*/ 1419985 h 2096260"/>
                  <a:gd name="connsiteX34" fmla="*/ 4143375 w 4838700"/>
                  <a:gd name="connsiteY34" fmla="*/ 1381885 h 2096260"/>
                  <a:gd name="connsiteX35" fmla="*/ 4171950 w 4838700"/>
                  <a:gd name="connsiteY35" fmla="*/ 1296160 h 2096260"/>
                  <a:gd name="connsiteX36" fmla="*/ 4238625 w 4838700"/>
                  <a:gd name="connsiteY36" fmla="*/ 1343785 h 2096260"/>
                  <a:gd name="connsiteX37" fmla="*/ 4286250 w 4838700"/>
                  <a:gd name="connsiteY37" fmla="*/ 1296160 h 2096260"/>
                  <a:gd name="connsiteX38" fmla="*/ 4391025 w 4838700"/>
                  <a:gd name="connsiteY38" fmla="*/ 1296160 h 2096260"/>
                  <a:gd name="connsiteX39" fmla="*/ 4438650 w 4838700"/>
                  <a:gd name="connsiteY39" fmla="*/ 1219960 h 2096260"/>
                  <a:gd name="connsiteX40" fmla="*/ 4524375 w 4838700"/>
                  <a:gd name="connsiteY40" fmla="*/ 1210435 h 2096260"/>
                  <a:gd name="connsiteX41" fmla="*/ 4543425 w 4838700"/>
                  <a:gd name="connsiteY41" fmla="*/ 1258060 h 2096260"/>
                  <a:gd name="connsiteX42" fmla="*/ 4552950 w 4838700"/>
                  <a:gd name="connsiteY42" fmla="*/ 1191385 h 2096260"/>
                  <a:gd name="connsiteX43" fmla="*/ 4600575 w 4838700"/>
                  <a:gd name="connsiteY43" fmla="*/ 1124710 h 2096260"/>
                  <a:gd name="connsiteX44" fmla="*/ 4505325 w 4838700"/>
                  <a:gd name="connsiteY44" fmla="*/ 1115185 h 2096260"/>
                  <a:gd name="connsiteX45" fmla="*/ 4524375 w 4838700"/>
                  <a:gd name="connsiteY45" fmla="*/ 1162810 h 2096260"/>
                  <a:gd name="connsiteX46" fmla="*/ 4448175 w 4838700"/>
                  <a:gd name="connsiteY46" fmla="*/ 1115185 h 2096260"/>
                  <a:gd name="connsiteX47" fmla="*/ 4448175 w 4838700"/>
                  <a:gd name="connsiteY47" fmla="*/ 1162810 h 2096260"/>
                  <a:gd name="connsiteX48" fmla="*/ 4333875 w 4838700"/>
                  <a:gd name="connsiteY48" fmla="*/ 1200910 h 2096260"/>
                  <a:gd name="connsiteX49" fmla="*/ 4191000 w 4838700"/>
                  <a:gd name="connsiteY49" fmla="*/ 1105660 h 2096260"/>
                  <a:gd name="connsiteX50" fmla="*/ 4133850 w 4838700"/>
                  <a:gd name="connsiteY50" fmla="*/ 1115185 h 2096260"/>
                  <a:gd name="connsiteX51" fmla="*/ 4171950 w 4838700"/>
                  <a:gd name="connsiteY51" fmla="*/ 1058035 h 2096260"/>
                  <a:gd name="connsiteX52" fmla="*/ 4133850 w 4838700"/>
                  <a:gd name="connsiteY52" fmla="*/ 1019935 h 2096260"/>
                  <a:gd name="connsiteX53" fmla="*/ 4152900 w 4838700"/>
                  <a:gd name="connsiteY53" fmla="*/ 991360 h 2096260"/>
                  <a:gd name="connsiteX54" fmla="*/ 4333875 w 4838700"/>
                  <a:gd name="connsiteY54" fmla="*/ 1096135 h 2096260"/>
                  <a:gd name="connsiteX55" fmla="*/ 4343400 w 4838700"/>
                  <a:gd name="connsiteY55" fmla="*/ 1077085 h 2096260"/>
                  <a:gd name="connsiteX56" fmla="*/ 4410075 w 4838700"/>
                  <a:gd name="connsiteY56" fmla="*/ 1038985 h 2096260"/>
                  <a:gd name="connsiteX57" fmla="*/ 4371975 w 4838700"/>
                  <a:gd name="connsiteY57" fmla="*/ 1029460 h 2096260"/>
                  <a:gd name="connsiteX58" fmla="*/ 4362450 w 4838700"/>
                  <a:gd name="connsiteY58" fmla="*/ 1000885 h 2096260"/>
                  <a:gd name="connsiteX59" fmla="*/ 4448175 w 4838700"/>
                  <a:gd name="connsiteY59" fmla="*/ 896110 h 2096260"/>
                  <a:gd name="connsiteX60" fmla="*/ 4381500 w 4838700"/>
                  <a:gd name="connsiteY60" fmla="*/ 924685 h 2096260"/>
                  <a:gd name="connsiteX61" fmla="*/ 4381500 w 4838700"/>
                  <a:gd name="connsiteY61" fmla="*/ 867535 h 2096260"/>
                  <a:gd name="connsiteX62" fmla="*/ 4333875 w 4838700"/>
                  <a:gd name="connsiteY62" fmla="*/ 896110 h 2096260"/>
                  <a:gd name="connsiteX63" fmla="*/ 4324350 w 4838700"/>
                  <a:gd name="connsiteY63" fmla="*/ 858010 h 2096260"/>
                  <a:gd name="connsiteX64" fmla="*/ 4248150 w 4838700"/>
                  <a:gd name="connsiteY64" fmla="*/ 896110 h 2096260"/>
                  <a:gd name="connsiteX65" fmla="*/ 4229100 w 4838700"/>
                  <a:gd name="connsiteY65" fmla="*/ 819910 h 2096260"/>
                  <a:gd name="connsiteX66" fmla="*/ 4162425 w 4838700"/>
                  <a:gd name="connsiteY66" fmla="*/ 867535 h 2096260"/>
                  <a:gd name="connsiteX67" fmla="*/ 4162425 w 4838700"/>
                  <a:gd name="connsiteY67" fmla="*/ 810385 h 2096260"/>
                  <a:gd name="connsiteX68" fmla="*/ 4038600 w 4838700"/>
                  <a:gd name="connsiteY68" fmla="*/ 724660 h 2096260"/>
                  <a:gd name="connsiteX69" fmla="*/ 4210050 w 4838700"/>
                  <a:gd name="connsiteY69" fmla="*/ 762760 h 2096260"/>
                  <a:gd name="connsiteX70" fmla="*/ 4295775 w 4838700"/>
                  <a:gd name="connsiteY70" fmla="*/ 743710 h 2096260"/>
                  <a:gd name="connsiteX71" fmla="*/ 4324350 w 4838700"/>
                  <a:gd name="connsiteY71" fmla="*/ 781810 h 2096260"/>
                  <a:gd name="connsiteX72" fmla="*/ 4352925 w 4838700"/>
                  <a:gd name="connsiteY72" fmla="*/ 743710 h 2096260"/>
                  <a:gd name="connsiteX73" fmla="*/ 4343400 w 4838700"/>
                  <a:gd name="connsiteY73" fmla="*/ 705610 h 2096260"/>
                  <a:gd name="connsiteX74" fmla="*/ 4343400 w 4838700"/>
                  <a:gd name="connsiteY74" fmla="*/ 667510 h 2096260"/>
                  <a:gd name="connsiteX75" fmla="*/ 4400550 w 4838700"/>
                  <a:gd name="connsiteY75" fmla="*/ 696085 h 2096260"/>
                  <a:gd name="connsiteX76" fmla="*/ 4381500 w 4838700"/>
                  <a:gd name="connsiteY76" fmla="*/ 638935 h 2096260"/>
                  <a:gd name="connsiteX77" fmla="*/ 4495800 w 4838700"/>
                  <a:gd name="connsiteY77" fmla="*/ 667510 h 2096260"/>
                  <a:gd name="connsiteX78" fmla="*/ 4486275 w 4838700"/>
                  <a:gd name="connsiteY78" fmla="*/ 724660 h 2096260"/>
                  <a:gd name="connsiteX79" fmla="*/ 4533900 w 4838700"/>
                  <a:gd name="connsiteY79" fmla="*/ 734185 h 2096260"/>
                  <a:gd name="connsiteX80" fmla="*/ 4533900 w 4838700"/>
                  <a:gd name="connsiteY80" fmla="*/ 734185 h 2096260"/>
                  <a:gd name="connsiteX81" fmla="*/ 4610100 w 4838700"/>
                  <a:gd name="connsiteY81" fmla="*/ 734185 h 2096260"/>
                  <a:gd name="connsiteX82" fmla="*/ 4648200 w 4838700"/>
                  <a:gd name="connsiteY82" fmla="*/ 781810 h 2096260"/>
                  <a:gd name="connsiteX83" fmla="*/ 4695825 w 4838700"/>
                  <a:gd name="connsiteY83" fmla="*/ 696085 h 2096260"/>
                  <a:gd name="connsiteX84" fmla="*/ 4733925 w 4838700"/>
                  <a:gd name="connsiteY84" fmla="*/ 715135 h 2096260"/>
                  <a:gd name="connsiteX85" fmla="*/ 4705350 w 4838700"/>
                  <a:gd name="connsiteY85" fmla="*/ 667510 h 2096260"/>
                  <a:gd name="connsiteX86" fmla="*/ 4724400 w 4838700"/>
                  <a:gd name="connsiteY86" fmla="*/ 610360 h 2096260"/>
                  <a:gd name="connsiteX87" fmla="*/ 4791075 w 4838700"/>
                  <a:gd name="connsiteY87" fmla="*/ 581785 h 2096260"/>
                  <a:gd name="connsiteX88" fmla="*/ 4762500 w 4838700"/>
                  <a:gd name="connsiteY88" fmla="*/ 515110 h 2096260"/>
                  <a:gd name="connsiteX89" fmla="*/ 4800600 w 4838700"/>
                  <a:gd name="connsiteY89" fmla="*/ 515110 h 2096260"/>
                  <a:gd name="connsiteX90" fmla="*/ 4838700 w 4838700"/>
                  <a:gd name="connsiteY90" fmla="*/ 543685 h 2096260"/>
                  <a:gd name="connsiteX91" fmla="*/ 4829175 w 4838700"/>
                  <a:gd name="connsiteY91" fmla="*/ 515110 h 2096260"/>
                  <a:gd name="connsiteX92" fmla="*/ 4829175 w 4838700"/>
                  <a:gd name="connsiteY92" fmla="*/ 477010 h 2096260"/>
                  <a:gd name="connsiteX93" fmla="*/ 4838700 w 4838700"/>
                  <a:gd name="connsiteY93" fmla="*/ 448435 h 2096260"/>
                  <a:gd name="connsiteX94" fmla="*/ 4800600 w 4838700"/>
                  <a:gd name="connsiteY94" fmla="*/ 353185 h 2096260"/>
                  <a:gd name="connsiteX95" fmla="*/ 4762500 w 4838700"/>
                  <a:gd name="connsiteY95" fmla="*/ 391285 h 2096260"/>
                  <a:gd name="connsiteX96" fmla="*/ 4705350 w 4838700"/>
                  <a:gd name="connsiteY96" fmla="*/ 362710 h 2096260"/>
                  <a:gd name="connsiteX97" fmla="*/ 4705350 w 4838700"/>
                  <a:gd name="connsiteY97" fmla="*/ 486535 h 2096260"/>
                  <a:gd name="connsiteX98" fmla="*/ 4705350 w 4838700"/>
                  <a:gd name="connsiteY98" fmla="*/ 553210 h 2096260"/>
                  <a:gd name="connsiteX99" fmla="*/ 4657725 w 4838700"/>
                  <a:gd name="connsiteY99" fmla="*/ 572260 h 2096260"/>
                  <a:gd name="connsiteX100" fmla="*/ 4581525 w 4838700"/>
                  <a:gd name="connsiteY100" fmla="*/ 543685 h 2096260"/>
                  <a:gd name="connsiteX101" fmla="*/ 4600575 w 4838700"/>
                  <a:gd name="connsiteY101" fmla="*/ 486535 h 2096260"/>
                  <a:gd name="connsiteX102" fmla="*/ 4638675 w 4838700"/>
                  <a:gd name="connsiteY102" fmla="*/ 505585 h 2096260"/>
                  <a:gd name="connsiteX103" fmla="*/ 4610100 w 4838700"/>
                  <a:gd name="connsiteY103" fmla="*/ 457960 h 2096260"/>
                  <a:gd name="connsiteX104" fmla="*/ 4629150 w 4838700"/>
                  <a:gd name="connsiteY104" fmla="*/ 429385 h 2096260"/>
                  <a:gd name="connsiteX105" fmla="*/ 4610100 w 4838700"/>
                  <a:gd name="connsiteY105" fmla="*/ 400810 h 2096260"/>
                  <a:gd name="connsiteX106" fmla="*/ 4619625 w 4838700"/>
                  <a:gd name="connsiteY106" fmla="*/ 353185 h 2096260"/>
                  <a:gd name="connsiteX107" fmla="*/ 4476750 w 4838700"/>
                  <a:gd name="connsiteY107" fmla="*/ 419860 h 2096260"/>
                  <a:gd name="connsiteX108" fmla="*/ 4276725 w 4838700"/>
                  <a:gd name="connsiteY108" fmla="*/ 448435 h 2096260"/>
                  <a:gd name="connsiteX109" fmla="*/ 4181475 w 4838700"/>
                  <a:gd name="connsiteY109" fmla="*/ 334135 h 2096260"/>
                  <a:gd name="connsiteX110" fmla="*/ 4181475 w 4838700"/>
                  <a:gd name="connsiteY110" fmla="*/ 219835 h 2096260"/>
                  <a:gd name="connsiteX111" fmla="*/ 4210050 w 4838700"/>
                  <a:gd name="connsiteY111" fmla="*/ 162685 h 2096260"/>
                  <a:gd name="connsiteX112" fmla="*/ 4419600 w 4838700"/>
                  <a:gd name="connsiteY112" fmla="*/ 286510 h 2096260"/>
                  <a:gd name="connsiteX113" fmla="*/ 4391025 w 4838700"/>
                  <a:gd name="connsiteY113" fmla="*/ 200785 h 2096260"/>
                  <a:gd name="connsiteX114" fmla="*/ 4486275 w 4838700"/>
                  <a:gd name="connsiteY114" fmla="*/ 191260 h 2096260"/>
                  <a:gd name="connsiteX115" fmla="*/ 4533900 w 4838700"/>
                  <a:gd name="connsiteY115" fmla="*/ 219835 h 2096260"/>
                  <a:gd name="connsiteX116" fmla="*/ 4543425 w 4838700"/>
                  <a:gd name="connsiteY116" fmla="*/ 143635 h 2096260"/>
                  <a:gd name="connsiteX117" fmla="*/ 4543425 w 4838700"/>
                  <a:gd name="connsiteY117" fmla="*/ 96010 h 2096260"/>
                  <a:gd name="connsiteX118" fmla="*/ 4467225 w 4838700"/>
                  <a:gd name="connsiteY118" fmla="*/ 19810 h 2096260"/>
                  <a:gd name="connsiteX119" fmla="*/ 1381125 w 4838700"/>
                  <a:gd name="connsiteY119" fmla="*/ 581785 h 2096260"/>
                  <a:gd name="connsiteX120" fmla="*/ 0 w 4838700"/>
                  <a:gd name="connsiteY120" fmla="*/ 1762885 h 2096260"/>
                  <a:gd name="connsiteX0" fmla="*/ 0 w 4838700"/>
                  <a:gd name="connsiteY0" fmla="*/ 1762885 h 2096260"/>
                  <a:gd name="connsiteX1" fmla="*/ 685800 w 4838700"/>
                  <a:gd name="connsiteY1" fmla="*/ 1667635 h 2096260"/>
                  <a:gd name="connsiteX2" fmla="*/ 733425 w 4838700"/>
                  <a:gd name="connsiteY2" fmla="*/ 1705735 h 2096260"/>
                  <a:gd name="connsiteX3" fmla="*/ 1057275 w 4838700"/>
                  <a:gd name="connsiteY3" fmla="*/ 1505710 h 2096260"/>
                  <a:gd name="connsiteX4" fmla="*/ 1143000 w 4838700"/>
                  <a:gd name="connsiteY4" fmla="*/ 1515235 h 2096260"/>
                  <a:gd name="connsiteX5" fmla="*/ 1866900 w 4838700"/>
                  <a:gd name="connsiteY5" fmla="*/ 1419985 h 2096260"/>
                  <a:gd name="connsiteX6" fmla="*/ 1895475 w 4838700"/>
                  <a:gd name="connsiteY6" fmla="*/ 1448560 h 2096260"/>
                  <a:gd name="connsiteX7" fmla="*/ 1895475 w 4838700"/>
                  <a:gd name="connsiteY7" fmla="*/ 1505710 h 2096260"/>
                  <a:gd name="connsiteX8" fmla="*/ 1924050 w 4838700"/>
                  <a:gd name="connsiteY8" fmla="*/ 1439035 h 2096260"/>
                  <a:gd name="connsiteX9" fmla="*/ 2057400 w 4838700"/>
                  <a:gd name="connsiteY9" fmla="*/ 1553335 h 2096260"/>
                  <a:gd name="connsiteX10" fmla="*/ 2047875 w 4838700"/>
                  <a:gd name="connsiteY10" fmla="*/ 1629535 h 2096260"/>
                  <a:gd name="connsiteX11" fmla="*/ 2705100 w 4838700"/>
                  <a:gd name="connsiteY11" fmla="*/ 1543810 h 2096260"/>
                  <a:gd name="connsiteX12" fmla="*/ 3476625 w 4838700"/>
                  <a:gd name="connsiteY12" fmla="*/ 2096260 h 2096260"/>
                  <a:gd name="connsiteX13" fmla="*/ 3600450 w 4838700"/>
                  <a:gd name="connsiteY13" fmla="*/ 2029585 h 2096260"/>
                  <a:gd name="connsiteX14" fmla="*/ 3648075 w 4838700"/>
                  <a:gd name="connsiteY14" fmla="*/ 2048635 h 2096260"/>
                  <a:gd name="connsiteX15" fmla="*/ 3657600 w 4838700"/>
                  <a:gd name="connsiteY15" fmla="*/ 2001010 h 2096260"/>
                  <a:gd name="connsiteX16" fmla="*/ 3657600 w 4838700"/>
                  <a:gd name="connsiteY16" fmla="*/ 2001010 h 2096260"/>
                  <a:gd name="connsiteX17" fmla="*/ 3781425 w 4838700"/>
                  <a:gd name="connsiteY17" fmla="*/ 2020060 h 2096260"/>
                  <a:gd name="connsiteX18" fmla="*/ 3781425 w 4838700"/>
                  <a:gd name="connsiteY18" fmla="*/ 2020060 h 2096260"/>
                  <a:gd name="connsiteX19" fmla="*/ 3800475 w 4838700"/>
                  <a:gd name="connsiteY19" fmla="*/ 1924810 h 2096260"/>
                  <a:gd name="connsiteX20" fmla="*/ 3752850 w 4838700"/>
                  <a:gd name="connsiteY20" fmla="*/ 1839085 h 2096260"/>
                  <a:gd name="connsiteX21" fmla="*/ 3810000 w 4838700"/>
                  <a:gd name="connsiteY21" fmla="*/ 1791460 h 2096260"/>
                  <a:gd name="connsiteX22" fmla="*/ 3829050 w 4838700"/>
                  <a:gd name="connsiteY22" fmla="*/ 1839085 h 2096260"/>
                  <a:gd name="connsiteX23" fmla="*/ 3838575 w 4838700"/>
                  <a:gd name="connsiteY23" fmla="*/ 1772410 h 2096260"/>
                  <a:gd name="connsiteX24" fmla="*/ 4029075 w 4838700"/>
                  <a:gd name="connsiteY24" fmla="*/ 1515235 h 2096260"/>
                  <a:gd name="connsiteX25" fmla="*/ 3981450 w 4838700"/>
                  <a:gd name="connsiteY25" fmla="*/ 1477135 h 2096260"/>
                  <a:gd name="connsiteX26" fmla="*/ 4000500 w 4838700"/>
                  <a:gd name="connsiteY26" fmla="*/ 1439035 h 2096260"/>
                  <a:gd name="connsiteX27" fmla="*/ 4029075 w 4838700"/>
                  <a:gd name="connsiteY27" fmla="*/ 1439035 h 2096260"/>
                  <a:gd name="connsiteX28" fmla="*/ 3990975 w 4838700"/>
                  <a:gd name="connsiteY28" fmla="*/ 1410460 h 2096260"/>
                  <a:gd name="connsiteX29" fmla="*/ 3990975 w 4838700"/>
                  <a:gd name="connsiteY29" fmla="*/ 1353310 h 2096260"/>
                  <a:gd name="connsiteX30" fmla="*/ 4057650 w 4838700"/>
                  <a:gd name="connsiteY30" fmla="*/ 1334260 h 2096260"/>
                  <a:gd name="connsiteX31" fmla="*/ 4086225 w 4838700"/>
                  <a:gd name="connsiteY31" fmla="*/ 1400935 h 2096260"/>
                  <a:gd name="connsiteX32" fmla="*/ 4124325 w 4838700"/>
                  <a:gd name="connsiteY32" fmla="*/ 1419985 h 2096260"/>
                  <a:gd name="connsiteX33" fmla="*/ 4124325 w 4838700"/>
                  <a:gd name="connsiteY33" fmla="*/ 1419985 h 2096260"/>
                  <a:gd name="connsiteX34" fmla="*/ 4143375 w 4838700"/>
                  <a:gd name="connsiteY34" fmla="*/ 1381885 h 2096260"/>
                  <a:gd name="connsiteX35" fmla="*/ 4171950 w 4838700"/>
                  <a:gd name="connsiteY35" fmla="*/ 1296160 h 2096260"/>
                  <a:gd name="connsiteX36" fmla="*/ 4238625 w 4838700"/>
                  <a:gd name="connsiteY36" fmla="*/ 1343785 h 2096260"/>
                  <a:gd name="connsiteX37" fmla="*/ 4286250 w 4838700"/>
                  <a:gd name="connsiteY37" fmla="*/ 1296160 h 2096260"/>
                  <a:gd name="connsiteX38" fmla="*/ 4391025 w 4838700"/>
                  <a:gd name="connsiteY38" fmla="*/ 1296160 h 2096260"/>
                  <a:gd name="connsiteX39" fmla="*/ 4438650 w 4838700"/>
                  <a:gd name="connsiteY39" fmla="*/ 1219960 h 2096260"/>
                  <a:gd name="connsiteX40" fmla="*/ 4524375 w 4838700"/>
                  <a:gd name="connsiteY40" fmla="*/ 1210435 h 2096260"/>
                  <a:gd name="connsiteX41" fmla="*/ 4543425 w 4838700"/>
                  <a:gd name="connsiteY41" fmla="*/ 1258060 h 2096260"/>
                  <a:gd name="connsiteX42" fmla="*/ 4552950 w 4838700"/>
                  <a:gd name="connsiteY42" fmla="*/ 1191385 h 2096260"/>
                  <a:gd name="connsiteX43" fmla="*/ 4600575 w 4838700"/>
                  <a:gd name="connsiteY43" fmla="*/ 1124710 h 2096260"/>
                  <a:gd name="connsiteX44" fmla="*/ 4505325 w 4838700"/>
                  <a:gd name="connsiteY44" fmla="*/ 1115185 h 2096260"/>
                  <a:gd name="connsiteX45" fmla="*/ 4524375 w 4838700"/>
                  <a:gd name="connsiteY45" fmla="*/ 1162810 h 2096260"/>
                  <a:gd name="connsiteX46" fmla="*/ 4448175 w 4838700"/>
                  <a:gd name="connsiteY46" fmla="*/ 1115185 h 2096260"/>
                  <a:gd name="connsiteX47" fmla="*/ 4448175 w 4838700"/>
                  <a:gd name="connsiteY47" fmla="*/ 1162810 h 2096260"/>
                  <a:gd name="connsiteX48" fmla="*/ 4333875 w 4838700"/>
                  <a:gd name="connsiteY48" fmla="*/ 1200910 h 2096260"/>
                  <a:gd name="connsiteX49" fmla="*/ 4191000 w 4838700"/>
                  <a:gd name="connsiteY49" fmla="*/ 1105660 h 2096260"/>
                  <a:gd name="connsiteX50" fmla="*/ 4133850 w 4838700"/>
                  <a:gd name="connsiteY50" fmla="*/ 1115185 h 2096260"/>
                  <a:gd name="connsiteX51" fmla="*/ 4171950 w 4838700"/>
                  <a:gd name="connsiteY51" fmla="*/ 1058035 h 2096260"/>
                  <a:gd name="connsiteX52" fmla="*/ 4133850 w 4838700"/>
                  <a:gd name="connsiteY52" fmla="*/ 1019935 h 2096260"/>
                  <a:gd name="connsiteX53" fmla="*/ 4152900 w 4838700"/>
                  <a:gd name="connsiteY53" fmla="*/ 991360 h 2096260"/>
                  <a:gd name="connsiteX54" fmla="*/ 4333875 w 4838700"/>
                  <a:gd name="connsiteY54" fmla="*/ 1096135 h 2096260"/>
                  <a:gd name="connsiteX55" fmla="*/ 4343400 w 4838700"/>
                  <a:gd name="connsiteY55" fmla="*/ 1077085 h 2096260"/>
                  <a:gd name="connsiteX56" fmla="*/ 4410075 w 4838700"/>
                  <a:gd name="connsiteY56" fmla="*/ 1038985 h 2096260"/>
                  <a:gd name="connsiteX57" fmla="*/ 4371975 w 4838700"/>
                  <a:gd name="connsiteY57" fmla="*/ 1029460 h 2096260"/>
                  <a:gd name="connsiteX58" fmla="*/ 4362450 w 4838700"/>
                  <a:gd name="connsiteY58" fmla="*/ 1000885 h 2096260"/>
                  <a:gd name="connsiteX59" fmla="*/ 4448175 w 4838700"/>
                  <a:gd name="connsiteY59" fmla="*/ 896110 h 2096260"/>
                  <a:gd name="connsiteX60" fmla="*/ 4381500 w 4838700"/>
                  <a:gd name="connsiteY60" fmla="*/ 924685 h 2096260"/>
                  <a:gd name="connsiteX61" fmla="*/ 4381500 w 4838700"/>
                  <a:gd name="connsiteY61" fmla="*/ 867535 h 2096260"/>
                  <a:gd name="connsiteX62" fmla="*/ 4333875 w 4838700"/>
                  <a:gd name="connsiteY62" fmla="*/ 896110 h 2096260"/>
                  <a:gd name="connsiteX63" fmla="*/ 4324350 w 4838700"/>
                  <a:gd name="connsiteY63" fmla="*/ 858010 h 2096260"/>
                  <a:gd name="connsiteX64" fmla="*/ 4248150 w 4838700"/>
                  <a:gd name="connsiteY64" fmla="*/ 896110 h 2096260"/>
                  <a:gd name="connsiteX65" fmla="*/ 4229100 w 4838700"/>
                  <a:gd name="connsiteY65" fmla="*/ 819910 h 2096260"/>
                  <a:gd name="connsiteX66" fmla="*/ 4162425 w 4838700"/>
                  <a:gd name="connsiteY66" fmla="*/ 867535 h 2096260"/>
                  <a:gd name="connsiteX67" fmla="*/ 4162425 w 4838700"/>
                  <a:gd name="connsiteY67" fmla="*/ 810385 h 2096260"/>
                  <a:gd name="connsiteX68" fmla="*/ 4038600 w 4838700"/>
                  <a:gd name="connsiteY68" fmla="*/ 724660 h 2096260"/>
                  <a:gd name="connsiteX69" fmla="*/ 4210050 w 4838700"/>
                  <a:gd name="connsiteY69" fmla="*/ 762760 h 2096260"/>
                  <a:gd name="connsiteX70" fmla="*/ 4295775 w 4838700"/>
                  <a:gd name="connsiteY70" fmla="*/ 743710 h 2096260"/>
                  <a:gd name="connsiteX71" fmla="*/ 4324350 w 4838700"/>
                  <a:gd name="connsiteY71" fmla="*/ 781810 h 2096260"/>
                  <a:gd name="connsiteX72" fmla="*/ 4352925 w 4838700"/>
                  <a:gd name="connsiteY72" fmla="*/ 743710 h 2096260"/>
                  <a:gd name="connsiteX73" fmla="*/ 4343400 w 4838700"/>
                  <a:gd name="connsiteY73" fmla="*/ 705610 h 2096260"/>
                  <a:gd name="connsiteX74" fmla="*/ 4343400 w 4838700"/>
                  <a:gd name="connsiteY74" fmla="*/ 667510 h 2096260"/>
                  <a:gd name="connsiteX75" fmla="*/ 4400550 w 4838700"/>
                  <a:gd name="connsiteY75" fmla="*/ 696085 h 2096260"/>
                  <a:gd name="connsiteX76" fmla="*/ 4381500 w 4838700"/>
                  <a:gd name="connsiteY76" fmla="*/ 638935 h 2096260"/>
                  <a:gd name="connsiteX77" fmla="*/ 4495800 w 4838700"/>
                  <a:gd name="connsiteY77" fmla="*/ 667510 h 2096260"/>
                  <a:gd name="connsiteX78" fmla="*/ 4486275 w 4838700"/>
                  <a:gd name="connsiteY78" fmla="*/ 724660 h 2096260"/>
                  <a:gd name="connsiteX79" fmla="*/ 4533900 w 4838700"/>
                  <a:gd name="connsiteY79" fmla="*/ 734185 h 2096260"/>
                  <a:gd name="connsiteX80" fmla="*/ 4533900 w 4838700"/>
                  <a:gd name="connsiteY80" fmla="*/ 734185 h 2096260"/>
                  <a:gd name="connsiteX81" fmla="*/ 4610100 w 4838700"/>
                  <a:gd name="connsiteY81" fmla="*/ 734185 h 2096260"/>
                  <a:gd name="connsiteX82" fmla="*/ 4648200 w 4838700"/>
                  <a:gd name="connsiteY82" fmla="*/ 781810 h 2096260"/>
                  <a:gd name="connsiteX83" fmla="*/ 4695825 w 4838700"/>
                  <a:gd name="connsiteY83" fmla="*/ 696085 h 2096260"/>
                  <a:gd name="connsiteX84" fmla="*/ 4733925 w 4838700"/>
                  <a:gd name="connsiteY84" fmla="*/ 715135 h 2096260"/>
                  <a:gd name="connsiteX85" fmla="*/ 4705350 w 4838700"/>
                  <a:gd name="connsiteY85" fmla="*/ 667510 h 2096260"/>
                  <a:gd name="connsiteX86" fmla="*/ 4724400 w 4838700"/>
                  <a:gd name="connsiteY86" fmla="*/ 610360 h 2096260"/>
                  <a:gd name="connsiteX87" fmla="*/ 4791075 w 4838700"/>
                  <a:gd name="connsiteY87" fmla="*/ 581785 h 2096260"/>
                  <a:gd name="connsiteX88" fmla="*/ 4762500 w 4838700"/>
                  <a:gd name="connsiteY88" fmla="*/ 515110 h 2096260"/>
                  <a:gd name="connsiteX89" fmla="*/ 4800600 w 4838700"/>
                  <a:gd name="connsiteY89" fmla="*/ 515110 h 2096260"/>
                  <a:gd name="connsiteX90" fmla="*/ 4838700 w 4838700"/>
                  <a:gd name="connsiteY90" fmla="*/ 543685 h 2096260"/>
                  <a:gd name="connsiteX91" fmla="*/ 4829175 w 4838700"/>
                  <a:gd name="connsiteY91" fmla="*/ 515110 h 2096260"/>
                  <a:gd name="connsiteX92" fmla="*/ 4829175 w 4838700"/>
                  <a:gd name="connsiteY92" fmla="*/ 477010 h 2096260"/>
                  <a:gd name="connsiteX93" fmla="*/ 4838700 w 4838700"/>
                  <a:gd name="connsiteY93" fmla="*/ 448435 h 2096260"/>
                  <a:gd name="connsiteX94" fmla="*/ 4800600 w 4838700"/>
                  <a:gd name="connsiteY94" fmla="*/ 353185 h 2096260"/>
                  <a:gd name="connsiteX95" fmla="*/ 4762500 w 4838700"/>
                  <a:gd name="connsiteY95" fmla="*/ 391285 h 2096260"/>
                  <a:gd name="connsiteX96" fmla="*/ 4705350 w 4838700"/>
                  <a:gd name="connsiteY96" fmla="*/ 362710 h 2096260"/>
                  <a:gd name="connsiteX97" fmla="*/ 4705350 w 4838700"/>
                  <a:gd name="connsiteY97" fmla="*/ 486535 h 2096260"/>
                  <a:gd name="connsiteX98" fmla="*/ 4705350 w 4838700"/>
                  <a:gd name="connsiteY98" fmla="*/ 553210 h 2096260"/>
                  <a:gd name="connsiteX99" fmla="*/ 4657725 w 4838700"/>
                  <a:gd name="connsiteY99" fmla="*/ 572260 h 2096260"/>
                  <a:gd name="connsiteX100" fmla="*/ 4581525 w 4838700"/>
                  <a:gd name="connsiteY100" fmla="*/ 543685 h 2096260"/>
                  <a:gd name="connsiteX101" fmla="*/ 4600575 w 4838700"/>
                  <a:gd name="connsiteY101" fmla="*/ 486535 h 2096260"/>
                  <a:gd name="connsiteX102" fmla="*/ 4638675 w 4838700"/>
                  <a:gd name="connsiteY102" fmla="*/ 505585 h 2096260"/>
                  <a:gd name="connsiteX103" fmla="*/ 4610100 w 4838700"/>
                  <a:gd name="connsiteY103" fmla="*/ 457960 h 2096260"/>
                  <a:gd name="connsiteX104" fmla="*/ 4629150 w 4838700"/>
                  <a:gd name="connsiteY104" fmla="*/ 429385 h 2096260"/>
                  <a:gd name="connsiteX105" fmla="*/ 4610100 w 4838700"/>
                  <a:gd name="connsiteY105" fmla="*/ 400810 h 2096260"/>
                  <a:gd name="connsiteX106" fmla="*/ 4619625 w 4838700"/>
                  <a:gd name="connsiteY106" fmla="*/ 353185 h 2096260"/>
                  <a:gd name="connsiteX107" fmla="*/ 4476750 w 4838700"/>
                  <a:gd name="connsiteY107" fmla="*/ 419860 h 2096260"/>
                  <a:gd name="connsiteX108" fmla="*/ 4276725 w 4838700"/>
                  <a:gd name="connsiteY108" fmla="*/ 448435 h 2096260"/>
                  <a:gd name="connsiteX109" fmla="*/ 4181475 w 4838700"/>
                  <a:gd name="connsiteY109" fmla="*/ 334135 h 2096260"/>
                  <a:gd name="connsiteX110" fmla="*/ 4181475 w 4838700"/>
                  <a:gd name="connsiteY110" fmla="*/ 219835 h 2096260"/>
                  <a:gd name="connsiteX111" fmla="*/ 4210050 w 4838700"/>
                  <a:gd name="connsiteY111" fmla="*/ 162685 h 2096260"/>
                  <a:gd name="connsiteX112" fmla="*/ 4286250 w 4838700"/>
                  <a:gd name="connsiteY112" fmla="*/ 276985 h 2096260"/>
                  <a:gd name="connsiteX113" fmla="*/ 4419600 w 4838700"/>
                  <a:gd name="connsiteY113" fmla="*/ 286510 h 2096260"/>
                  <a:gd name="connsiteX114" fmla="*/ 4391025 w 4838700"/>
                  <a:gd name="connsiteY114" fmla="*/ 200785 h 2096260"/>
                  <a:gd name="connsiteX115" fmla="*/ 4486275 w 4838700"/>
                  <a:gd name="connsiteY115" fmla="*/ 191260 h 2096260"/>
                  <a:gd name="connsiteX116" fmla="*/ 4533900 w 4838700"/>
                  <a:gd name="connsiteY116" fmla="*/ 219835 h 2096260"/>
                  <a:gd name="connsiteX117" fmla="*/ 4543425 w 4838700"/>
                  <a:gd name="connsiteY117" fmla="*/ 143635 h 2096260"/>
                  <a:gd name="connsiteX118" fmla="*/ 4543425 w 4838700"/>
                  <a:gd name="connsiteY118" fmla="*/ 96010 h 2096260"/>
                  <a:gd name="connsiteX119" fmla="*/ 4467225 w 4838700"/>
                  <a:gd name="connsiteY119" fmla="*/ 19810 h 2096260"/>
                  <a:gd name="connsiteX120" fmla="*/ 1381125 w 4838700"/>
                  <a:gd name="connsiteY120" fmla="*/ 581785 h 2096260"/>
                  <a:gd name="connsiteX121" fmla="*/ 0 w 4838700"/>
                  <a:gd name="connsiteY121" fmla="*/ 1762885 h 2096260"/>
                  <a:gd name="connsiteX0" fmla="*/ 0 w 4838700"/>
                  <a:gd name="connsiteY0" fmla="*/ 1762885 h 2096260"/>
                  <a:gd name="connsiteX1" fmla="*/ 685800 w 4838700"/>
                  <a:gd name="connsiteY1" fmla="*/ 1667635 h 2096260"/>
                  <a:gd name="connsiteX2" fmla="*/ 733425 w 4838700"/>
                  <a:gd name="connsiteY2" fmla="*/ 1705735 h 2096260"/>
                  <a:gd name="connsiteX3" fmla="*/ 1057275 w 4838700"/>
                  <a:gd name="connsiteY3" fmla="*/ 1505710 h 2096260"/>
                  <a:gd name="connsiteX4" fmla="*/ 1143000 w 4838700"/>
                  <a:gd name="connsiteY4" fmla="*/ 1515235 h 2096260"/>
                  <a:gd name="connsiteX5" fmla="*/ 1866900 w 4838700"/>
                  <a:gd name="connsiteY5" fmla="*/ 1419985 h 2096260"/>
                  <a:gd name="connsiteX6" fmla="*/ 1895475 w 4838700"/>
                  <a:gd name="connsiteY6" fmla="*/ 1448560 h 2096260"/>
                  <a:gd name="connsiteX7" fmla="*/ 1895475 w 4838700"/>
                  <a:gd name="connsiteY7" fmla="*/ 1505710 h 2096260"/>
                  <a:gd name="connsiteX8" fmla="*/ 1924050 w 4838700"/>
                  <a:gd name="connsiteY8" fmla="*/ 1439035 h 2096260"/>
                  <a:gd name="connsiteX9" fmla="*/ 2057400 w 4838700"/>
                  <a:gd name="connsiteY9" fmla="*/ 1553335 h 2096260"/>
                  <a:gd name="connsiteX10" fmla="*/ 2047875 w 4838700"/>
                  <a:gd name="connsiteY10" fmla="*/ 1629535 h 2096260"/>
                  <a:gd name="connsiteX11" fmla="*/ 2705100 w 4838700"/>
                  <a:gd name="connsiteY11" fmla="*/ 1543810 h 2096260"/>
                  <a:gd name="connsiteX12" fmla="*/ 3476625 w 4838700"/>
                  <a:gd name="connsiteY12" fmla="*/ 2096260 h 2096260"/>
                  <a:gd name="connsiteX13" fmla="*/ 3600450 w 4838700"/>
                  <a:gd name="connsiteY13" fmla="*/ 2029585 h 2096260"/>
                  <a:gd name="connsiteX14" fmla="*/ 3648075 w 4838700"/>
                  <a:gd name="connsiteY14" fmla="*/ 2048635 h 2096260"/>
                  <a:gd name="connsiteX15" fmla="*/ 3657600 w 4838700"/>
                  <a:gd name="connsiteY15" fmla="*/ 2001010 h 2096260"/>
                  <a:gd name="connsiteX16" fmla="*/ 3657600 w 4838700"/>
                  <a:gd name="connsiteY16" fmla="*/ 2001010 h 2096260"/>
                  <a:gd name="connsiteX17" fmla="*/ 3781425 w 4838700"/>
                  <a:gd name="connsiteY17" fmla="*/ 2020060 h 2096260"/>
                  <a:gd name="connsiteX18" fmla="*/ 3781425 w 4838700"/>
                  <a:gd name="connsiteY18" fmla="*/ 2020060 h 2096260"/>
                  <a:gd name="connsiteX19" fmla="*/ 3800475 w 4838700"/>
                  <a:gd name="connsiteY19" fmla="*/ 1924810 h 2096260"/>
                  <a:gd name="connsiteX20" fmla="*/ 3752850 w 4838700"/>
                  <a:gd name="connsiteY20" fmla="*/ 1839085 h 2096260"/>
                  <a:gd name="connsiteX21" fmla="*/ 3810000 w 4838700"/>
                  <a:gd name="connsiteY21" fmla="*/ 1791460 h 2096260"/>
                  <a:gd name="connsiteX22" fmla="*/ 3829050 w 4838700"/>
                  <a:gd name="connsiteY22" fmla="*/ 1839085 h 2096260"/>
                  <a:gd name="connsiteX23" fmla="*/ 3838575 w 4838700"/>
                  <a:gd name="connsiteY23" fmla="*/ 1772410 h 2096260"/>
                  <a:gd name="connsiteX24" fmla="*/ 4029075 w 4838700"/>
                  <a:gd name="connsiteY24" fmla="*/ 1515235 h 2096260"/>
                  <a:gd name="connsiteX25" fmla="*/ 3981450 w 4838700"/>
                  <a:gd name="connsiteY25" fmla="*/ 1477135 h 2096260"/>
                  <a:gd name="connsiteX26" fmla="*/ 4000500 w 4838700"/>
                  <a:gd name="connsiteY26" fmla="*/ 1439035 h 2096260"/>
                  <a:gd name="connsiteX27" fmla="*/ 4029075 w 4838700"/>
                  <a:gd name="connsiteY27" fmla="*/ 1439035 h 2096260"/>
                  <a:gd name="connsiteX28" fmla="*/ 3990975 w 4838700"/>
                  <a:gd name="connsiteY28" fmla="*/ 1410460 h 2096260"/>
                  <a:gd name="connsiteX29" fmla="*/ 3990975 w 4838700"/>
                  <a:gd name="connsiteY29" fmla="*/ 1353310 h 2096260"/>
                  <a:gd name="connsiteX30" fmla="*/ 4057650 w 4838700"/>
                  <a:gd name="connsiteY30" fmla="*/ 1334260 h 2096260"/>
                  <a:gd name="connsiteX31" fmla="*/ 4086225 w 4838700"/>
                  <a:gd name="connsiteY31" fmla="*/ 1400935 h 2096260"/>
                  <a:gd name="connsiteX32" fmla="*/ 4124325 w 4838700"/>
                  <a:gd name="connsiteY32" fmla="*/ 1419985 h 2096260"/>
                  <a:gd name="connsiteX33" fmla="*/ 4124325 w 4838700"/>
                  <a:gd name="connsiteY33" fmla="*/ 1419985 h 2096260"/>
                  <a:gd name="connsiteX34" fmla="*/ 4143375 w 4838700"/>
                  <a:gd name="connsiteY34" fmla="*/ 1381885 h 2096260"/>
                  <a:gd name="connsiteX35" fmla="*/ 4171950 w 4838700"/>
                  <a:gd name="connsiteY35" fmla="*/ 1296160 h 2096260"/>
                  <a:gd name="connsiteX36" fmla="*/ 4238625 w 4838700"/>
                  <a:gd name="connsiteY36" fmla="*/ 1343785 h 2096260"/>
                  <a:gd name="connsiteX37" fmla="*/ 4286250 w 4838700"/>
                  <a:gd name="connsiteY37" fmla="*/ 1296160 h 2096260"/>
                  <a:gd name="connsiteX38" fmla="*/ 4391025 w 4838700"/>
                  <a:gd name="connsiteY38" fmla="*/ 1296160 h 2096260"/>
                  <a:gd name="connsiteX39" fmla="*/ 4438650 w 4838700"/>
                  <a:gd name="connsiteY39" fmla="*/ 1219960 h 2096260"/>
                  <a:gd name="connsiteX40" fmla="*/ 4524375 w 4838700"/>
                  <a:gd name="connsiteY40" fmla="*/ 1210435 h 2096260"/>
                  <a:gd name="connsiteX41" fmla="*/ 4543425 w 4838700"/>
                  <a:gd name="connsiteY41" fmla="*/ 1258060 h 2096260"/>
                  <a:gd name="connsiteX42" fmla="*/ 4552950 w 4838700"/>
                  <a:gd name="connsiteY42" fmla="*/ 1191385 h 2096260"/>
                  <a:gd name="connsiteX43" fmla="*/ 4600575 w 4838700"/>
                  <a:gd name="connsiteY43" fmla="*/ 1124710 h 2096260"/>
                  <a:gd name="connsiteX44" fmla="*/ 4505325 w 4838700"/>
                  <a:gd name="connsiteY44" fmla="*/ 1115185 h 2096260"/>
                  <a:gd name="connsiteX45" fmla="*/ 4524375 w 4838700"/>
                  <a:gd name="connsiteY45" fmla="*/ 1162810 h 2096260"/>
                  <a:gd name="connsiteX46" fmla="*/ 4448175 w 4838700"/>
                  <a:gd name="connsiteY46" fmla="*/ 1115185 h 2096260"/>
                  <a:gd name="connsiteX47" fmla="*/ 4448175 w 4838700"/>
                  <a:gd name="connsiteY47" fmla="*/ 1162810 h 2096260"/>
                  <a:gd name="connsiteX48" fmla="*/ 4333875 w 4838700"/>
                  <a:gd name="connsiteY48" fmla="*/ 1200910 h 2096260"/>
                  <a:gd name="connsiteX49" fmla="*/ 4191000 w 4838700"/>
                  <a:gd name="connsiteY49" fmla="*/ 1105660 h 2096260"/>
                  <a:gd name="connsiteX50" fmla="*/ 4133850 w 4838700"/>
                  <a:gd name="connsiteY50" fmla="*/ 1115185 h 2096260"/>
                  <a:gd name="connsiteX51" fmla="*/ 4171950 w 4838700"/>
                  <a:gd name="connsiteY51" fmla="*/ 1058035 h 2096260"/>
                  <a:gd name="connsiteX52" fmla="*/ 4133850 w 4838700"/>
                  <a:gd name="connsiteY52" fmla="*/ 1019935 h 2096260"/>
                  <a:gd name="connsiteX53" fmla="*/ 4152900 w 4838700"/>
                  <a:gd name="connsiteY53" fmla="*/ 991360 h 2096260"/>
                  <a:gd name="connsiteX54" fmla="*/ 4333875 w 4838700"/>
                  <a:gd name="connsiteY54" fmla="*/ 1096135 h 2096260"/>
                  <a:gd name="connsiteX55" fmla="*/ 4343400 w 4838700"/>
                  <a:gd name="connsiteY55" fmla="*/ 1077085 h 2096260"/>
                  <a:gd name="connsiteX56" fmla="*/ 4410075 w 4838700"/>
                  <a:gd name="connsiteY56" fmla="*/ 1038985 h 2096260"/>
                  <a:gd name="connsiteX57" fmla="*/ 4371975 w 4838700"/>
                  <a:gd name="connsiteY57" fmla="*/ 1029460 h 2096260"/>
                  <a:gd name="connsiteX58" fmla="*/ 4362450 w 4838700"/>
                  <a:gd name="connsiteY58" fmla="*/ 1000885 h 2096260"/>
                  <a:gd name="connsiteX59" fmla="*/ 4448175 w 4838700"/>
                  <a:gd name="connsiteY59" fmla="*/ 896110 h 2096260"/>
                  <a:gd name="connsiteX60" fmla="*/ 4381500 w 4838700"/>
                  <a:gd name="connsiteY60" fmla="*/ 924685 h 2096260"/>
                  <a:gd name="connsiteX61" fmla="*/ 4381500 w 4838700"/>
                  <a:gd name="connsiteY61" fmla="*/ 867535 h 2096260"/>
                  <a:gd name="connsiteX62" fmla="*/ 4333875 w 4838700"/>
                  <a:gd name="connsiteY62" fmla="*/ 896110 h 2096260"/>
                  <a:gd name="connsiteX63" fmla="*/ 4324350 w 4838700"/>
                  <a:gd name="connsiteY63" fmla="*/ 858010 h 2096260"/>
                  <a:gd name="connsiteX64" fmla="*/ 4248150 w 4838700"/>
                  <a:gd name="connsiteY64" fmla="*/ 896110 h 2096260"/>
                  <a:gd name="connsiteX65" fmla="*/ 4229100 w 4838700"/>
                  <a:gd name="connsiteY65" fmla="*/ 819910 h 2096260"/>
                  <a:gd name="connsiteX66" fmla="*/ 4162425 w 4838700"/>
                  <a:gd name="connsiteY66" fmla="*/ 867535 h 2096260"/>
                  <a:gd name="connsiteX67" fmla="*/ 4162425 w 4838700"/>
                  <a:gd name="connsiteY67" fmla="*/ 810385 h 2096260"/>
                  <a:gd name="connsiteX68" fmla="*/ 4038600 w 4838700"/>
                  <a:gd name="connsiteY68" fmla="*/ 724660 h 2096260"/>
                  <a:gd name="connsiteX69" fmla="*/ 4210050 w 4838700"/>
                  <a:gd name="connsiteY69" fmla="*/ 762760 h 2096260"/>
                  <a:gd name="connsiteX70" fmla="*/ 4295775 w 4838700"/>
                  <a:gd name="connsiteY70" fmla="*/ 743710 h 2096260"/>
                  <a:gd name="connsiteX71" fmla="*/ 4324350 w 4838700"/>
                  <a:gd name="connsiteY71" fmla="*/ 781810 h 2096260"/>
                  <a:gd name="connsiteX72" fmla="*/ 4352925 w 4838700"/>
                  <a:gd name="connsiteY72" fmla="*/ 743710 h 2096260"/>
                  <a:gd name="connsiteX73" fmla="*/ 4343400 w 4838700"/>
                  <a:gd name="connsiteY73" fmla="*/ 705610 h 2096260"/>
                  <a:gd name="connsiteX74" fmla="*/ 4343400 w 4838700"/>
                  <a:gd name="connsiteY74" fmla="*/ 667510 h 2096260"/>
                  <a:gd name="connsiteX75" fmla="*/ 4400550 w 4838700"/>
                  <a:gd name="connsiteY75" fmla="*/ 696085 h 2096260"/>
                  <a:gd name="connsiteX76" fmla="*/ 4381500 w 4838700"/>
                  <a:gd name="connsiteY76" fmla="*/ 638935 h 2096260"/>
                  <a:gd name="connsiteX77" fmla="*/ 4495800 w 4838700"/>
                  <a:gd name="connsiteY77" fmla="*/ 667510 h 2096260"/>
                  <a:gd name="connsiteX78" fmla="*/ 4486275 w 4838700"/>
                  <a:gd name="connsiteY78" fmla="*/ 724660 h 2096260"/>
                  <a:gd name="connsiteX79" fmla="*/ 4533900 w 4838700"/>
                  <a:gd name="connsiteY79" fmla="*/ 734185 h 2096260"/>
                  <a:gd name="connsiteX80" fmla="*/ 4533900 w 4838700"/>
                  <a:gd name="connsiteY80" fmla="*/ 734185 h 2096260"/>
                  <a:gd name="connsiteX81" fmla="*/ 4610100 w 4838700"/>
                  <a:gd name="connsiteY81" fmla="*/ 734185 h 2096260"/>
                  <a:gd name="connsiteX82" fmla="*/ 4648200 w 4838700"/>
                  <a:gd name="connsiteY82" fmla="*/ 781810 h 2096260"/>
                  <a:gd name="connsiteX83" fmla="*/ 4695825 w 4838700"/>
                  <a:gd name="connsiteY83" fmla="*/ 696085 h 2096260"/>
                  <a:gd name="connsiteX84" fmla="*/ 4733925 w 4838700"/>
                  <a:gd name="connsiteY84" fmla="*/ 715135 h 2096260"/>
                  <a:gd name="connsiteX85" fmla="*/ 4705350 w 4838700"/>
                  <a:gd name="connsiteY85" fmla="*/ 667510 h 2096260"/>
                  <a:gd name="connsiteX86" fmla="*/ 4724400 w 4838700"/>
                  <a:gd name="connsiteY86" fmla="*/ 610360 h 2096260"/>
                  <a:gd name="connsiteX87" fmla="*/ 4791075 w 4838700"/>
                  <a:gd name="connsiteY87" fmla="*/ 581785 h 2096260"/>
                  <a:gd name="connsiteX88" fmla="*/ 4762500 w 4838700"/>
                  <a:gd name="connsiteY88" fmla="*/ 515110 h 2096260"/>
                  <a:gd name="connsiteX89" fmla="*/ 4800600 w 4838700"/>
                  <a:gd name="connsiteY89" fmla="*/ 515110 h 2096260"/>
                  <a:gd name="connsiteX90" fmla="*/ 4838700 w 4838700"/>
                  <a:gd name="connsiteY90" fmla="*/ 543685 h 2096260"/>
                  <a:gd name="connsiteX91" fmla="*/ 4829175 w 4838700"/>
                  <a:gd name="connsiteY91" fmla="*/ 515110 h 2096260"/>
                  <a:gd name="connsiteX92" fmla="*/ 4829175 w 4838700"/>
                  <a:gd name="connsiteY92" fmla="*/ 477010 h 2096260"/>
                  <a:gd name="connsiteX93" fmla="*/ 4838700 w 4838700"/>
                  <a:gd name="connsiteY93" fmla="*/ 448435 h 2096260"/>
                  <a:gd name="connsiteX94" fmla="*/ 4800600 w 4838700"/>
                  <a:gd name="connsiteY94" fmla="*/ 353185 h 2096260"/>
                  <a:gd name="connsiteX95" fmla="*/ 4762500 w 4838700"/>
                  <a:gd name="connsiteY95" fmla="*/ 391285 h 2096260"/>
                  <a:gd name="connsiteX96" fmla="*/ 4705350 w 4838700"/>
                  <a:gd name="connsiteY96" fmla="*/ 362710 h 2096260"/>
                  <a:gd name="connsiteX97" fmla="*/ 4705350 w 4838700"/>
                  <a:gd name="connsiteY97" fmla="*/ 486535 h 2096260"/>
                  <a:gd name="connsiteX98" fmla="*/ 4705350 w 4838700"/>
                  <a:gd name="connsiteY98" fmla="*/ 553210 h 2096260"/>
                  <a:gd name="connsiteX99" fmla="*/ 4657725 w 4838700"/>
                  <a:gd name="connsiteY99" fmla="*/ 572260 h 2096260"/>
                  <a:gd name="connsiteX100" fmla="*/ 4581525 w 4838700"/>
                  <a:gd name="connsiteY100" fmla="*/ 543685 h 2096260"/>
                  <a:gd name="connsiteX101" fmla="*/ 4600575 w 4838700"/>
                  <a:gd name="connsiteY101" fmla="*/ 486535 h 2096260"/>
                  <a:gd name="connsiteX102" fmla="*/ 4638675 w 4838700"/>
                  <a:gd name="connsiteY102" fmla="*/ 505585 h 2096260"/>
                  <a:gd name="connsiteX103" fmla="*/ 4610100 w 4838700"/>
                  <a:gd name="connsiteY103" fmla="*/ 457960 h 2096260"/>
                  <a:gd name="connsiteX104" fmla="*/ 4629150 w 4838700"/>
                  <a:gd name="connsiteY104" fmla="*/ 429385 h 2096260"/>
                  <a:gd name="connsiteX105" fmla="*/ 4610100 w 4838700"/>
                  <a:gd name="connsiteY105" fmla="*/ 400810 h 2096260"/>
                  <a:gd name="connsiteX106" fmla="*/ 4619625 w 4838700"/>
                  <a:gd name="connsiteY106" fmla="*/ 353185 h 2096260"/>
                  <a:gd name="connsiteX107" fmla="*/ 4476750 w 4838700"/>
                  <a:gd name="connsiteY107" fmla="*/ 419860 h 2096260"/>
                  <a:gd name="connsiteX108" fmla="*/ 4276725 w 4838700"/>
                  <a:gd name="connsiteY108" fmla="*/ 448435 h 2096260"/>
                  <a:gd name="connsiteX109" fmla="*/ 4181475 w 4838700"/>
                  <a:gd name="connsiteY109" fmla="*/ 334135 h 2096260"/>
                  <a:gd name="connsiteX110" fmla="*/ 4181475 w 4838700"/>
                  <a:gd name="connsiteY110" fmla="*/ 219835 h 2096260"/>
                  <a:gd name="connsiteX111" fmla="*/ 4210050 w 4838700"/>
                  <a:gd name="connsiteY111" fmla="*/ 162685 h 2096260"/>
                  <a:gd name="connsiteX112" fmla="*/ 4286250 w 4838700"/>
                  <a:gd name="connsiteY112" fmla="*/ 276985 h 2096260"/>
                  <a:gd name="connsiteX113" fmla="*/ 4343400 w 4838700"/>
                  <a:gd name="connsiteY113" fmla="*/ 334135 h 2096260"/>
                  <a:gd name="connsiteX114" fmla="*/ 4419600 w 4838700"/>
                  <a:gd name="connsiteY114" fmla="*/ 286510 h 2096260"/>
                  <a:gd name="connsiteX115" fmla="*/ 4391025 w 4838700"/>
                  <a:gd name="connsiteY115" fmla="*/ 200785 h 2096260"/>
                  <a:gd name="connsiteX116" fmla="*/ 4486275 w 4838700"/>
                  <a:gd name="connsiteY116" fmla="*/ 191260 h 2096260"/>
                  <a:gd name="connsiteX117" fmla="*/ 4533900 w 4838700"/>
                  <a:gd name="connsiteY117" fmla="*/ 219835 h 2096260"/>
                  <a:gd name="connsiteX118" fmla="*/ 4543425 w 4838700"/>
                  <a:gd name="connsiteY118" fmla="*/ 143635 h 2096260"/>
                  <a:gd name="connsiteX119" fmla="*/ 4543425 w 4838700"/>
                  <a:gd name="connsiteY119" fmla="*/ 96010 h 2096260"/>
                  <a:gd name="connsiteX120" fmla="*/ 4467225 w 4838700"/>
                  <a:gd name="connsiteY120" fmla="*/ 19810 h 2096260"/>
                  <a:gd name="connsiteX121" fmla="*/ 1381125 w 4838700"/>
                  <a:gd name="connsiteY121" fmla="*/ 581785 h 2096260"/>
                  <a:gd name="connsiteX122" fmla="*/ 0 w 4838700"/>
                  <a:gd name="connsiteY122" fmla="*/ 1762885 h 2096260"/>
                  <a:gd name="connsiteX0" fmla="*/ 0 w 4838700"/>
                  <a:gd name="connsiteY0" fmla="*/ 1758025 h 2091400"/>
                  <a:gd name="connsiteX1" fmla="*/ 685800 w 4838700"/>
                  <a:gd name="connsiteY1" fmla="*/ 1662775 h 2091400"/>
                  <a:gd name="connsiteX2" fmla="*/ 733425 w 4838700"/>
                  <a:gd name="connsiteY2" fmla="*/ 1700875 h 2091400"/>
                  <a:gd name="connsiteX3" fmla="*/ 1057275 w 4838700"/>
                  <a:gd name="connsiteY3" fmla="*/ 1500850 h 2091400"/>
                  <a:gd name="connsiteX4" fmla="*/ 1143000 w 4838700"/>
                  <a:gd name="connsiteY4" fmla="*/ 1510375 h 2091400"/>
                  <a:gd name="connsiteX5" fmla="*/ 1866900 w 4838700"/>
                  <a:gd name="connsiteY5" fmla="*/ 1415125 h 2091400"/>
                  <a:gd name="connsiteX6" fmla="*/ 1895475 w 4838700"/>
                  <a:gd name="connsiteY6" fmla="*/ 1443700 h 2091400"/>
                  <a:gd name="connsiteX7" fmla="*/ 1895475 w 4838700"/>
                  <a:gd name="connsiteY7" fmla="*/ 1500850 h 2091400"/>
                  <a:gd name="connsiteX8" fmla="*/ 1924050 w 4838700"/>
                  <a:gd name="connsiteY8" fmla="*/ 1434175 h 2091400"/>
                  <a:gd name="connsiteX9" fmla="*/ 2057400 w 4838700"/>
                  <a:gd name="connsiteY9" fmla="*/ 1548475 h 2091400"/>
                  <a:gd name="connsiteX10" fmla="*/ 2047875 w 4838700"/>
                  <a:gd name="connsiteY10" fmla="*/ 1624675 h 2091400"/>
                  <a:gd name="connsiteX11" fmla="*/ 2705100 w 4838700"/>
                  <a:gd name="connsiteY11" fmla="*/ 1538950 h 2091400"/>
                  <a:gd name="connsiteX12" fmla="*/ 3476625 w 4838700"/>
                  <a:gd name="connsiteY12" fmla="*/ 2091400 h 2091400"/>
                  <a:gd name="connsiteX13" fmla="*/ 3600450 w 4838700"/>
                  <a:gd name="connsiteY13" fmla="*/ 2024725 h 2091400"/>
                  <a:gd name="connsiteX14" fmla="*/ 3648075 w 4838700"/>
                  <a:gd name="connsiteY14" fmla="*/ 2043775 h 2091400"/>
                  <a:gd name="connsiteX15" fmla="*/ 3657600 w 4838700"/>
                  <a:gd name="connsiteY15" fmla="*/ 1996150 h 2091400"/>
                  <a:gd name="connsiteX16" fmla="*/ 3657600 w 4838700"/>
                  <a:gd name="connsiteY16" fmla="*/ 1996150 h 2091400"/>
                  <a:gd name="connsiteX17" fmla="*/ 3781425 w 4838700"/>
                  <a:gd name="connsiteY17" fmla="*/ 2015200 h 2091400"/>
                  <a:gd name="connsiteX18" fmla="*/ 3781425 w 4838700"/>
                  <a:gd name="connsiteY18" fmla="*/ 2015200 h 2091400"/>
                  <a:gd name="connsiteX19" fmla="*/ 3800475 w 4838700"/>
                  <a:gd name="connsiteY19" fmla="*/ 1919950 h 2091400"/>
                  <a:gd name="connsiteX20" fmla="*/ 3752850 w 4838700"/>
                  <a:gd name="connsiteY20" fmla="*/ 1834225 h 2091400"/>
                  <a:gd name="connsiteX21" fmla="*/ 3810000 w 4838700"/>
                  <a:gd name="connsiteY21" fmla="*/ 1786600 h 2091400"/>
                  <a:gd name="connsiteX22" fmla="*/ 3829050 w 4838700"/>
                  <a:gd name="connsiteY22" fmla="*/ 1834225 h 2091400"/>
                  <a:gd name="connsiteX23" fmla="*/ 3838575 w 4838700"/>
                  <a:gd name="connsiteY23" fmla="*/ 1767550 h 2091400"/>
                  <a:gd name="connsiteX24" fmla="*/ 4029075 w 4838700"/>
                  <a:gd name="connsiteY24" fmla="*/ 1510375 h 2091400"/>
                  <a:gd name="connsiteX25" fmla="*/ 3981450 w 4838700"/>
                  <a:gd name="connsiteY25" fmla="*/ 1472275 h 2091400"/>
                  <a:gd name="connsiteX26" fmla="*/ 4000500 w 4838700"/>
                  <a:gd name="connsiteY26" fmla="*/ 1434175 h 2091400"/>
                  <a:gd name="connsiteX27" fmla="*/ 4029075 w 4838700"/>
                  <a:gd name="connsiteY27" fmla="*/ 1434175 h 2091400"/>
                  <a:gd name="connsiteX28" fmla="*/ 3990975 w 4838700"/>
                  <a:gd name="connsiteY28" fmla="*/ 1405600 h 2091400"/>
                  <a:gd name="connsiteX29" fmla="*/ 3990975 w 4838700"/>
                  <a:gd name="connsiteY29" fmla="*/ 1348450 h 2091400"/>
                  <a:gd name="connsiteX30" fmla="*/ 4057650 w 4838700"/>
                  <a:gd name="connsiteY30" fmla="*/ 1329400 h 2091400"/>
                  <a:gd name="connsiteX31" fmla="*/ 4086225 w 4838700"/>
                  <a:gd name="connsiteY31" fmla="*/ 1396075 h 2091400"/>
                  <a:gd name="connsiteX32" fmla="*/ 4124325 w 4838700"/>
                  <a:gd name="connsiteY32" fmla="*/ 1415125 h 2091400"/>
                  <a:gd name="connsiteX33" fmla="*/ 4124325 w 4838700"/>
                  <a:gd name="connsiteY33" fmla="*/ 1415125 h 2091400"/>
                  <a:gd name="connsiteX34" fmla="*/ 4143375 w 4838700"/>
                  <a:gd name="connsiteY34" fmla="*/ 1377025 h 2091400"/>
                  <a:gd name="connsiteX35" fmla="*/ 4171950 w 4838700"/>
                  <a:gd name="connsiteY35" fmla="*/ 1291300 h 2091400"/>
                  <a:gd name="connsiteX36" fmla="*/ 4238625 w 4838700"/>
                  <a:gd name="connsiteY36" fmla="*/ 1338925 h 2091400"/>
                  <a:gd name="connsiteX37" fmla="*/ 4286250 w 4838700"/>
                  <a:gd name="connsiteY37" fmla="*/ 1291300 h 2091400"/>
                  <a:gd name="connsiteX38" fmla="*/ 4391025 w 4838700"/>
                  <a:gd name="connsiteY38" fmla="*/ 1291300 h 2091400"/>
                  <a:gd name="connsiteX39" fmla="*/ 4438650 w 4838700"/>
                  <a:gd name="connsiteY39" fmla="*/ 1215100 h 2091400"/>
                  <a:gd name="connsiteX40" fmla="*/ 4524375 w 4838700"/>
                  <a:gd name="connsiteY40" fmla="*/ 1205575 h 2091400"/>
                  <a:gd name="connsiteX41" fmla="*/ 4543425 w 4838700"/>
                  <a:gd name="connsiteY41" fmla="*/ 1253200 h 2091400"/>
                  <a:gd name="connsiteX42" fmla="*/ 4552950 w 4838700"/>
                  <a:gd name="connsiteY42" fmla="*/ 1186525 h 2091400"/>
                  <a:gd name="connsiteX43" fmla="*/ 4600575 w 4838700"/>
                  <a:gd name="connsiteY43" fmla="*/ 1119850 h 2091400"/>
                  <a:gd name="connsiteX44" fmla="*/ 4505325 w 4838700"/>
                  <a:gd name="connsiteY44" fmla="*/ 1110325 h 2091400"/>
                  <a:gd name="connsiteX45" fmla="*/ 4524375 w 4838700"/>
                  <a:gd name="connsiteY45" fmla="*/ 1157950 h 2091400"/>
                  <a:gd name="connsiteX46" fmla="*/ 4448175 w 4838700"/>
                  <a:gd name="connsiteY46" fmla="*/ 1110325 h 2091400"/>
                  <a:gd name="connsiteX47" fmla="*/ 4448175 w 4838700"/>
                  <a:gd name="connsiteY47" fmla="*/ 1157950 h 2091400"/>
                  <a:gd name="connsiteX48" fmla="*/ 4333875 w 4838700"/>
                  <a:gd name="connsiteY48" fmla="*/ 1196050 h 2091400"/>
                  <a:gd name="connsiteX49" fmla="*/ 4191000 w 4838700"/>
                  <a:gd name="connsiteY49" fmla="*/ 1100800 h 2091400"/>
                  <a:gd name="connsiteX50" fmla="*/ 4133850 w 4838700"/>
                  <a:gd name="connsiteY50" fmla="*/ 1110325 h 2091400"/>
                  <a:gd name="connsiteX51" fmla="*/ 4171950 w 4838700"/>
                  <a:gd name="connsiteY51" fmla="*/ 1053175 h 2091400"/>
                  <a:gd name="connsiteX52" fmla="*/ 4133850 w 4838700"/>
                  <a:gd name="connsiteY52" fmla="*/ 1015075 h 2091400"/>
                  <a:gd name="connsiteX53" fmla="*/ 4152900 w 4838700"/>
                  <a:gd name="connsiteY53" fmla="*/ 986500 h 2091400"/>
                  <a:gd name="connsiteX54" fmla="*/ 4333875 w 4838700"/>
                  <a:gd name="connsiteY54" fmla="*/ 1091275 h 2091400"/>
                  <a:gd name="connsiteX55" fmla="*/ 4343400 w 4838700"/>
                  <a:gd name="connsiteY55" fmla="*/ 1072225 h 2091400"/>
                  <a:gd name="connsiteX56" fmla="*/ 4410075 w 4838700"/>
                  <a:gd name="connsiteY56" fmla="*/ 1034125 h 2091400"/>
                  <a:gd name="connsiteX57" fmla="*/ 4371975 w 4838700"/>
                  <a:gd name="connsiteY57" fmla="*/ 1024600 h 2091400"/>
                  <a:gd name="connsiteX58" fmla="*/ 4362450 w 4838700"/>
                  <a:gd name="connsiteY58" fmla="*/ 996025 h 2091400"/>
                  <a:gd name="connsiteX59" fmla="*/ 4448175 w 4838700"/>
                  <a:gd name="connsiteY59" fmla="*/ 891250 h 2091400"/>
                  <a:gd name="connsiteX60" fmla="*/ 4381500 w 4838700"/>
                  <a:gd name="connsiteY60" fmla="*/ 919825 h 2091400"/>
                  <a:gd name="connsiteX61" fmla="*/ 4381500 w 4838700"/>
                  <a:gd name="connsiteY61" fmla="*/ 862675 h 2091400"/>
                  <a:gd name="connsiteX62" fmla="*/ 4333875 w 4838700"/>
                  <a:gd name="connsiteY62" fmla="*/ 891250 h 2091400"/>
                  <a:gd name="connsiteX63" fmla="*/ 4324350 w 4838700"/>
                  <a:gd name="connsiteY63" fmla="*/ 853150 h 2091400"/>
                  <a:gd name="connsiteX64" fmla="*/ 4248150 w 4838700"/>
                  <a:gd name="connsiteY64" fmla="*/ 891250 h 2091400"/>
                  <a:gd name="connsiteX65" fmla="*/ 4229100 w 4838700"/>
                  <a:gd name="connsiteY65" fmla="*/ 815050 h 2091400"/>
                  <a:gd name="connsiteX66" fmla="*/ 4162425 w 4838700"/>
                  <a:gd name="connsiteY66" fmla="*/ 862675 h 2091400"/>
                  <a:gd name="connsiteX67" fmla="*/ 4162425 w 4838700"/>
                  <a:gd name="connsiteY67" fmla="*/ 805525 h 2091400"/>
                  <a:gd name="connsiteX68" fmla="*/ 4038600 w 4838700"/>
                  <a:gd name="connsiteY68" fmla="*/ 719800 h 2091400"/>
                  <a:gd name="connsiteX69" fmla="*/ 4210050 w 4838700"/>
                  <a:gd name="connsiteY69" fmla="*/ 757900 h 2091400"/>
                  <a:gd name="connsiteX70" fmla="*/ 4295775 w 4838700"/>
                  <a:gd name="connsiteY70" fmla="*/ 738850 h 2091400"/>
                  <a:gd name="connsiteX71" fmla="*/ 4324350 w 4838700"/>
                  <a:gd name="connsiteY71" fmla="*/ 776950 h 2091400"/>
                  <a:gd name="connsiteX72" fmla="*/ 4352925 w 4838700"/>
                  <a:gd name="connsiteY72" fmla="*/ 738850 h 2091400"/>
                  <a:gd name="connsiteX73" fmla="*/ 4343400 w 4838700"/>
                  <a:gd name="connsiteY73" fmla="*/ 700750 h 2091400"/>
                  <a:gd name="connsiteX74" fmla="*/ 4343400 w 4838700"/>
                  <a:gd name="connsiteY74" fmla="*/ 662650 h 2091400"/>
                  <a:gd name="connsiteX75" fmla="*/ 4400550 w 4838700"/>
                  <a:gd name="connsiteY75" fmla="*/ 691225 h 2091400"/>
                  <a:gd name="connsiteX76" fmla="*/ 4381500 w 4838700"/>
                  <a:gd name="connsiteY76" fmla="*/ 634075 h 2091400"/>
                  <a:gd name="connsiteX77" fmla="*/ 4495800 w 4838700"/>
                  <a:gd name="connsiteY77" fmla="*/ 662650 h 2091400"/>
                  <a:gd name="connsiteX78" fmla="*/ 4486275 w 4838700"/>
                  <a:gd name="connsiteY78" fmla="*/ 719800 h 2091400"/>
                  <a:gd name="connsiteX79" fmla="*/ 4533900 w 4838700"/>
                  <a:gd name="connsiteY79" fmla="*/ 729325 h 2091400"/>
                  <a:gd name="connsiteX80" fmla="*/ 4533900 w 4838700"/>
                  <a:gd name="connsiteY80" fmla="*/ 729325 h 2091400"/>
                  <a:gd name="connsiteX81" fmla="*/ 4610100 w 4838700"/>
                  <a:gd name="connsiteY81" fmla="*/ 729325 h 2091400"/>
                  <a:gd name="connsiteX82" fmla="*/ 4648200 w 4838700"/>
                  <a:gd name="connsiteY82" fmla="*/ 776950 h 2091400"/>
                  <a:gd name="connsiteX83" fmla="*/ 4695825 w 4838700"/>
                  <a:gd name="connsiteY83" fmla="*/ 691225 h 2091400"/>
                  <a:gd name="connsiteX84" fmla="*/ 4733925 w 4838700"/>
                  <a:gd name="connsiteY84" fmla="*/ 710275 h 2091400"/>
                  <a:gd name="connsiteX85" fmla="*/ 4705350 w 4838700"/>
                  <a:gd name="connsiteY85" fmla="*/ 662650 h 2091400"/>
                  <a:gd name="connsiteX86" fmla="*/ 4724400 w 4838700"/>
                  <a:gd name="connsiteY86" fmla="*/ 605500 h 2091400"/>
                  <a:gd name="connsiteX87" fmla="*/ 4791075 w 4838700"/>
                  <a:gd name="connsiteY87" fmla="*/ 576925 h 2091400"/>
                  <a:gd name="connsiteX88" fmla="*/ 4762500 w 4838700"/>
                  <a:gd name="connsiteY88" fmla="*/ 510250 h 2091400"/>
                  <a:gd name="connsiteX89" fmla="*/ 4800600 w 4838700"/>
                  <a:gd name="connsiteY89" fmla="*/ 510250 h 2091400"/>
                  <a:gd name="connsiteX90" fmla="*/ 4838700 w 4838700"/>
                  <a:gd name="connsiteY90" fmla="*/ 538825 h 2091400"/>
                  <a:gd name="connsiteX91" fmla="*/ 4829175 w 4838700"/>
                  <a:gd name="connsiteY91" fmla="*/ 510250 h 2091400"/>
                  <a:gd name="connsiteX92" fmla="*/ 4829175 w 4838700"/>
                  <a:gd name="connsiteY92" fmla="*/ 472150 h 2091400"/>
                  <a:gd name="connsiteX93" fmla="*/ 4838700 w 4838700"/>
                  <a:gd name="connsiteY93" fmla="*/ 443575 h 2091400"/>
                  <a:gd name="connsiteX94" fmla="*/ 4800600 w 4838700"/>
                  <a:gd name="connsiteY94" fmla="*/ 348325 h 2091400"/>
                  <a:gd name="connsiteX95" fmla="*/ 4762500 w 4838700"/>
                  <a:gd name="connsiteY95" fmla="*/ 386425 h 2091400"/>
                  <a:gd name="connsiteX96" fmla="*/ 4705350 w 4838700"/>
                  <a:gd name="connsiteY96" fmla="*/ 357850 h 2091400"/>
                  <a:gd name="connsiteX97" fmla="*/ 4705350 w 4838700"/>
                  <a:gd name="connsiteY97" fmla="*/ 481675 h 2091400"/>
                  <a:gd name="connsiteX98" fmla="*/ 4705350 w 4838700"/>
                  <a:gd name="connsiteY98" fmla="*/ 548350 h 2091400"/>
                  <a:gd name="connsiteX99" fmla="*/ 4657725 w 4838700"/>
                  <a:gd name="connsiteY99" fmla="*/ 567400 h 2091400"/>
                  <a:gd name="connsiteX100" fmla="*/ 4581525 w 4838700"/>
                  <a:gd name="connsiteY100" fmla="*/ 538825 h 2091400"/>
                  <a:gd name="connsiteX101" fmla="*/ 4600575 w 4838700"/>
                  <a:gd name="connsiteY101" fmla="*/ 481675 h 2091400"/>
                  <a:gd name="connsiteX102" fmla="*/ 4638675 w 4838700"/>
                  <a:gd name="connsiteY102" fmla="*/ 500725 h 2091400"/>
                  <a:gd name="connsiteX103" fmla="*/ 4610100 w 4838700"/>
                  <a:gd name="connsiteY103" fmla="*/ 453100 h 2091400"/>
                  <a:gd name="connsiteX104" fmla="*/ 4629150 w 4838700"/>
                  <a:gd name="connsiteY104" fmla="*/ 424525 h 2091400"/>
                  <a:gd name="connsiteX105" fmla="*/ 4610100 w 4838700"/>
                  <a:gd name="connsiteY105" fmla="*/ 395950 h 2091400"/>
                  <a:gd name="connsiteX106" fmla="*/ 4619625 w 4838700"/>
                  <a:gd name="connsiteY106" fmla="*/ 348325 h 2091400"/>
                  <a:gd name="connsiteX107" fmla="*/ 4476750 w 4838700"/>
                  <a:gd name="connsiteY107" fmla="*/ 415000 h 2091400"/>
                  <a:gd name="connsiteX108" fmla="*/ 4276725 w 4838700"/>
                  <a:gd name="connsiteY108" fmla="*/ 443575 h 2091400"/>
                  <a:gd name="connsiteX109" fmla="*/ 4181475 w 4838700"/>
                  <a:gd name="connsiteY109" fmla="*/ 329275 h 2091400"/>
                  <a:gd name="connsiteX110" fmla="*/ 4181475 w 4838700"/>
                  <a:gd name="connsiteY110" fmla="*/ 214975 h 2091400"/>
                  <a:gd name="connsiteX111" fmla="*/ 4210050 w 4838700"/>
                  <a:gd name="connsiteY111" fmla="*/ 157825 h 2091400"/>
                  <a:gd name="connsiteX112" fmla="*/ 4286250 w 4838700"/>
                  <a:gd name="connsiteY112" fmla="*/ 272125 h 2091400"/>
                  <a:gd name="connsiteX113" fmla="*/ 4343400 w 4838700"/>
                  <a:gd name="connsiteY113" fmla="*/ 329275 h 2091400"/>
                  <a:gd name="connsiteX114" fmla="*/ 4419600 w 4838700"/>
                  <a:gd name="connsiteY114" fmla="*/ 281650 h 2091400"/>
                  <a:gd name="connsiteX115" fmla="*/ 4391025 w 4838700"/>
                  <a:gd name="connsiteY115" fmla="*/ 195925 h 2091400"/>
                  <a:gd name="connsiteX116" fmla="*/ 4486275 w 4838700"/>
                  <a:gd name="connsiteY116" fmla="*/ 186400 h 2091400"/>
                  <a:gd name="connsiteX117" fmla="*/ 4533900 w 4838700"/>
                  <a:gd name="connsiteY117" fmla="*/ 214975 h 2091400"/>
                  <a:gd name="connsiteX118" fmla="*/ 4543425 w 4838700"/>
                  <a:gd name="connsiteY118" fmla="*/ 138775 h 2091400"/>
                  <a:gd name="connsiteX119" fmla="*/ 4657725 w 4838700"/>
                  <a:gd name="connsiteY119" fmla="*/ 129250 h 2091400"/>
                  <a:gd name="connsiteX120" fmla="*/ 4467225 w 4838700"/>
                  <a:gd name="connsiteY120" fmla="*/ 14950 h 2091400"/>
                  <a:gd name="connsiteX121" fmla="*/ 1381125 w 4838700"/>
                  <a:gd name="connsiteY121" fmla="*/ 576925 h 2091400"/>
                  <a:gd name="connsiteX122" fmla="*/ 0 w 4838700"/>
                  <a:gd name="connsiteY122" fmla="*/ 1758025 h 2091400"/>
                  <a:gd name="connsiteX0" fmla="*/ 0 w 4838700"/>
                  <a:gd name="connsiteY0" fmla="*/ 1793067 h 2126442"/>
                  <a:gd name="connsiteX1" fmla="*/ 685800 w 4838700"/>
                  <a:gd name="connsiteY1" fmla="*/ 1697817 h 2126442"/>
                  <a:gd name="connsiteX2" fmla="*/ 733425 w 4838700"/>
                  <a:gd name="connsiteY2" fmla="*/ 1735917 h 2126442"/>
                  <a:gd name="connsiteX3" fmla="*/ 1057275 w 4838700"/>
                  <a:gd name="connsiteY3" fmla="*/ 1535892 h 2126442"/>
                  <a:gd name="connsiteX4" fmla="*/ 1143000 w 4838700"/>
                  <a:gd name="connsiteY4" fmla="*/ 1545417 h 2126442"/>
                  <a:gd name="connsiteX5" fmla="*/ 1866900 w 4838700"/>
                  <a:gd name="connsiteY5" fmla="*/ 1450167 h 2126442"/>
                  <a:gd name="connsiteX6" fmla="*/ 1895475 w 4838700"/>
                  <a:gd name="connsiteY6" fmla="*/ 1478742 h 2126442"/>
                  <a:gd name="connsiteX7" fmla="*/ 1895475 w 4838700"/>
                  <a:gd name="connsiteY7" fmla="*/ 1535892 h 2126442"/>
                  <a:gd name="connsiteX8" fmla="*/ 1924050 w 4838700"/>
                  <a:gd name="connsiteY8" fmla="*/ 1469217 h 2126442"/>
                  <a:gd name="connsiteX9" fmla="*/ 2057400 w 4838700"/>
                  <a:gd name="connsiteY9" fmla="*/ 1583517 h 2126442"/>
                  <a:gd name="connsiteX10" fmla="*/ 2047875 w 4838700"/>
                  <a:gd name="connsiteY10" fmla="*/ 1659717 h 2126442"/>
                  <a:gd name="connsiteX11" fmla="*/ 2705100 w 4838700"/>
                  <a:gd name="connsiteY11" fmla="*/ 1573992 h 2126442"/>
                  <a:gd name="connsiteX12" fmla="*/ 3476625 w 4838700"/>
                  <a:gd name="connsiteY12" fmla="*/ 2126442 h 2126442"/>
                  <a:gd name="connsiteX13" fmla="*/ 3600450 w 4838700"/>
                  <a:gd name="connsiteY13" fmla="*/ 2059767 h 2126442"/>
                  <a:gd name="connsiteX14" fmla="*/ 3648075 w 4838700"/>
                  <a:gd name="connsiteY14" fmla="*/ 2078817 h 2126442"/>
                  <a:gd name="connsiteX15" fmla="*/ 3657600 w 4838700"/>
                  <a:gd name="connsiteY15" fmla="*/ 2031192 h 2126442"/>
                  <a:gd name="connsiteX16" fmla="*/ 3657600 w 4838700"/>
                  <a:gd name="connsiteY16" fmla="*/ 2031192 h 2126442"/>
                  <a:gd name="connsiteX17" fmla="*/ 3781425 w 4838700"/>
                  <a:gd name="connsiteY17" fmla="*/ 2050242 h 2126442"/>
                  <a:gd name="connsiteX18" fmla="*/ 3781425 w 4838700"/>
                  <a:gd name="connsiteY18" fmla="*/ 2050242 h 2126442"/>
                  <a:gd name="connsiteX19" fmla="*/ 3800475 w 4838700"/>
                  <a:gd name="connsiteY19" fmla="*/ 1954992 h 2126442"/>
                  <a:gd name="connsiteX20" fmla="*/ 3752850 w 4838700"/>
                  <a:gd name="connsiteY20" fmla="*/ 1869267 h 2126442"/>
                  <a:gd name="connsiteX21" fmla="*/ 3810000 w 4838700"/>
                  <a:gd name="connsiteY21" fmla="*/ 1821642 h 2126442"/>
                  <a:gd name="connsiteX22" fmla="*/ 3829050 w 4838700"/>
                  <a:gd name="connsiteY22" fmla="*/ 1869267 h 2126442"/>
                  <a:gd name="connsiteX23" fmla="*/ 3838575 w 4838700"/>
                  <a:gd name="connsiteY23" fmla="*/ 1802592 h 2126442"/>
                  <a:gd name="connsiteX24" fmla="*/ 4029075 w 4838700"/>
                  <a:gd name="connsiteY24" fmla="*/ 1545417 h 2126442"/>
                  <a:gd name="connsiteX25" fmla="*/ 3981450 w 4838700"/>
                  <a:gd name="connsiteY25" fmla="*/ 1507317 h 2126442"/>
                  <a:gd name="connsiteX26" fmla="*/ 4000500 w 4838700"/>
                  <a:gd name="connsiteY26" fmla="*/ 1469217 h 2126442"/>
                  <a:gd name="connsiteX27" fmla="*/ 4029075 w 4838700"/>
                  <a:gd name="connsiteY27" fmla="*/ 1469217 h 2126442"/>
                  <a:gd name="connsiteX28" fmla="*/ 3990975 w 4838700"/>
                  <a:gd name="connsiteY28" fmla="*/ 1440642 h 2126442"/>
                  <a:gd name="connsiteX29" fmla="*/ 3990975 w 4838700"/>
                  <a:gd name="connsiteY29" fmla="*/ 1383492 h 2126442"/>
                  <a:gd name="connsiteX30" fmla="*/ 4057650 w 4838700"/>
                  <a:gd name="connsiteY30" fmla="*/ 1364442 h 2126442"/>
                  <a:gd name="connsiteX31" fmla="*/ 4086225 w 4838700"/>
                  <a:gd name="connsiteY31" fmla="*/ 1431117 h 2126442"/>
                  <a:gd name="connsiteX32" fmla="*/ 4124325 w 4838700"/>
                  <a:gd name="connsiteY32" fmla="*/ 1450167 h 2126442"/>
                  <a:gd name="connsiteX33" fmla="*/ 4124325 w 4838700"/>
                  <a:gd name="connsiteY33" fmla="*/ 1450167 h 2126442"/>
                  <a:gd name="connsiteX34" fmla="*/ 4143375 w 4838700"/>
                  <a:gd name="connsiteY34" fmla="*/ 1412067 h 2126442"/>
                  <a:gd name="connsiteX35" fmla="*/ 4171950 w 4838700"/>
                  <a:gd name="connsiteY35" fmla="*/ 1326342 h 2126442"/>
                  <a:gd name="connsiteX36" fmla="*/ 4238625 w 4838700"/>
                  <a:gd name="connsiteY36" fmla="*/ 1373967 h 2126442"/>
                  <a:gd name="connsiteX37" fmla="*/ 4286250 w 4838700"/>
                  <a:gd name="connsiteY37" fmla="*/ 1326342 h 2126442"/>
                  <a:gd name="connsiteX38" fmla="*/ 4391025 w 4838700"/>
                  <a:gd name="connsiteY38" fmla="*/ 1326342 h 2126442"/>
                  <a:gd name="connsiteX39" fmla="*/ 4438650 w 4838700"/>
                  <a:gd name="connsiteY39" fmla="*/ 1250142 h 2126442"/>
                  <a:gd name="connsiteX40" fmla="*/ 4524375 w 4838700"/>
                  <a:gd name="connsiteY40" fmla="*/ 1240617 h 2126442"/>
                  <a:gd name="connsiteX41" fmla="*/ 4543425 w 4838700"/>
                  <a:gd name="connsiteY41" fmla="*/ 1288242 h 2126442"/>
                  <a:gd name="connsiteX42" fmla="*/ 4552950 w 4838700"/>
                  <a:gd name="connsiteY42" fmla="*/ 1221567 h 2126442"/>
                  <a:gd name="connsiteX43" fmla="*/ 4600575 w 4838700"/>
                  <a:gd name="connsiteY43" fmla="*/ 1154892 h 2126442"/>
                  <a:gd name="connsiteX44" fmla="*/ 4505325 w 4838700"/>
                  <a:gd name="connsiteY44" fmla="*/ 1145367 h 2126442"/>
                  <a:gd name="connsiteX45" fmla="*/ 4524375 w 4838700"/>
                  <a:gd name="connsiteY45" fmla="*/ 1192992 h 2126442"/>
                  <a:gd name="connsiteX46" fmla="*/ 4448175 w 4838700"/>
                  <a:gd name="connsiteY46" fmla="*/ 1145367 h 2126442"/>
                  <a:gd name="connsiteX47" fmla="*/ 4448175 w 4838700"/>
                  <a:gd name="connsiteY47" fmla="*/ 1192992 h 2126442"/>
                  <a:gd name="connsiteX48" fmla="*/ 4333875 w 4838700"/>
                  <a:gd name="connsiteY48" fmla="*/ 1231092 h 2126442"/>
                  <a:gd name="connsiteX49" fmla="*/ 4191000 w 4838700"/>
                  <a:gd name="connsiteY49" fmla="*/ 1135842 h 2126442"/>
                  <a:gd name="connsiteX50" fmla="*/ 4133850 w 4838700"/>
                  <a:gd name="connsiteY50" fmla="*/ 1145367 h 2126442"/>
                  <a:gd name="connsiteX51" fmla="*/ 4171950 w 4838700"/>
                  <a:gd name="connsiteY51" fmla="*/ 1088217 h 2126442"/>
                  <a:gd name="connsiteX52" fmla="*/ 4133850 w 4838700"/>
                  <a:gd name="connsiteY52" fmla="*/ 1050117 h 2126442"/>
                  <a:gd name="connsiteX53" fmla="*/ 4152900 w 4838700"/>
                  <a:gd name="connsiteY53" fmla="*/ 1021542 h 2126442"/>
                  <a:gd name="connsiteX54" fmla="*/ 4333875 w 4838700"/>
                  <a:gd name="connsiteY54" fmla="*/ 1126317 h 2126442"/>
                  <a:gd name="connsiteX55" fmla="*/ 4343400 w 4838700"/>
                  <a:gd name="connsiteY55" fmla="*/ 1107267 h 2126442"/>
                  <a:gd name="connsiteX56" fmla="*/ 4410075 w 4838700"/>
                  <a:gd name="connsiteY56" fmla="*/ 1069167 h 2126442"/>
                  <a:gd name="connsiteX57" fmla="*/ 4371975 w 4838700"/>
                  <a:gd name="connsiteY57" fmla="*/ 1059642 h 2126442"/>
                  <a:gd name="connsiteX58" fmla="*/ 4362450 w 4838700"/>
                  <a:gd name="connsiteY58" fmla="*/ 1031067 h 2126442"/>
                  <a:gd name="connsiteX59" fmla="*/ 4448175 w 4838700"/>
                  <a:gd name="connsiteY59" fmla="*/ 926292 h 2126442"/>
                  <a:gd name="connsiteX60" fmla="*/ 4381500 w 4838700"/>
                  <a:gd name="connsiteY60" fmla="*/ 954867 h 2126442"/>
                  <a:gd name="connsiteX61" fmla="*/ 4381500 w 4838700"/>
                  <a:gd name="connsiteY61" fmla="*/ 897717 h 2126442"/>
                  <a:gd name="connsiteX62" fmla="*/ 4333875 w 4838700"/>
                  <a:gd name="connsiteY62" fmla="*/ 926292 h 2126442"/>
                  <a:gd name="connsiteX63" fmla="*/ 4324350 w 4838700"/>
                  <a:gd name="connsiteY63" fmla="*/ 888192 h 2126442"/>
                  <a:gd name="connsiteX64" fmla="*/ 4248150 w 4838700"/>
                  <a:gd name="connsiteY64" fmla="*/ 926292 h 2126442"/>
                  <a:gd name="connsiteX65" fmla="*/ 4229100 w 4838700"/>
                  <a:gd name="connsiteY65" fmla="*/ 850092 h 2126442"/>
                  <a:gd name="connsiteX66" fmla="*/ 4162425 w 4838700"/>
                  <a:gd name="connsiteY66" fmla="*/ 897717 h 2126442"/>
                  <a:gd name="connsiteX67" fmla="*/ 4162425 w 4838700"/>
                  <a:gd name="connsiteY67" fmla="*/ 840567 h 2126442"/>
                  <a:gd name="connsiteX68" fmla="*/ 4038600 w 4838700"/>
                  <a:gd name="connsiteY68" fmla="*/ 754842 h 2126442"/>
                  <a:gd name="connsiteX69" fmla="*/ 4210050 w 4838700"/>
                  <a:gd name="connsiteY69" fmla="*/ 792942 h 2126442"/>
                  <a:gd name="connsiteX70" fmla="*/ 4295775 w 4838700"/>
                  <a:gd name="connsiteY70" fmla="*/ 773892 h 2126442"/>
                  <a:gd name="connsiteX71" fmla="*/ 4324350 w 4838700"/>
                  <a:gd name="connsiteY71" fmla="*/ 811992 h 2126442"/>
                  <a:gd name="connsiteX72" fmla="*/ 4352925 w 4838700"/>
                  <a:gd name="connsiteY72" fmla="*/ 773892 h 2126442"/>
                  <a:gd name="connsiteX73" fmla="*/ 4343400 w 4838700"/>
                  <a:gd name="connsiteY73" fmla="*/ 735792 h 2126442"/>
                  <a:gd name="connsiteX74" fmla="*/ 4343400 w 4838700"/>
                  <a:gd name="connsiteY74" fmla="*/ 697692 h 2126442"/>
                  <a:gd name="connsiteX75" fmla="*/ 4400550 w 4838700"/>
                  <a:gd name="connsiteY75" fmla="*/ 726267 h 2126442"/>
                  <a:gd name="connsiteX76" fmla="*/ 4381500 w 4838700"/>
                  <a:gd name="connsiteY76" fmla="*/ 669117 h 2126442"/>
                  <a:gd name="connsiteX77" fmla="*/ 4495800 w 4838700"/>
                  <a:gd name="connsiteY77" fmla="*/ 697692 h 2126442"/>
                  <a:gd name="connsiteX78" fmla="*/ 4486275 w 4838700"/>
                  <a:gd name="connsiteY78" fmla="*/ 754842 h 2126442"/>
                  <a:gd name="connsiteX79" fmla="*/ 4533900 w 4838700"/>
                  <a:gd name="connsiteY79" fmla="*/ 764367 h 2126442"/>
                  <a:gd name="connsiteX80" fmla="*/ 4533900 w 4838700"/>
                  <a:gd name="connsiteY80" fmla="*/ 764367 h 2126442"/>
                  <a:gd name="connsiteX81" fmla="*/ 4610100 w 4838700"/>
                  <a:gd name="connsiteY81" fmla="*/ 764367 h 2126442"/>
                  <a:gd name="connsiteX82" fmla="*/ 4648200 w 4838700"/>
                  <a:gd name="connsiteY82" fmla="*/ 811992 h 2126442"/>
                  <a:gd name="connsiteX83" fmla="*/ 4695825 w 4838700"/>
                  <a:gd name="connsiteY83" fmla="*/ 726267 h 2126442"/>
                  <a:gd name="connsiteX84" fmla="*/ 4733925 w 4838700"/>
                  <a:gd name="connsiteY84" fmla="*/ 745317 h 2126442"/>
                  <a:gd name="connsiteX85" fmla="*/ 4705350 w 4838700"/>
                  <a:gd name="connsiteY85" fmla="*/ 697692 h 2126442"/>
                  <a:gd name="connsiteX86" fmla="*/ 4724400 w 4838700"/>
                  <a:gd name="connsiteY86" fmla="*/ 640542 h 2126442"/>
                  <a:gd name="connsiteX87" fmla="*/ 4791075 w 4838700"/>
                  <a:gd name="connsiteY87" fmla="*/ 611967 h 2126442"/>
                  <a:gd name="connsiteX88" fmla="*/ 4762500 w 4838700"/>
                  <a:gd name="connsiteY88" fmla="*/ 545292 h 2126442"/>
                  <a:gd name="connsiteX89" fmla="*/ 4800600 w 4838700"/>
                  <a:gd name="connsiteY89" fmla="*/ 545292 h 2126442"/>
                  <a:gd name="connsiteX90" fmla="*/ 4838700 w 4838700"/>
                  <a:gd name="connsiteY90" fmla="*/ 573867 h 2126442"/>
                  <a:gd name="connsiteX91" fmla="*/ 4829175 w 4838700"/>
                  <a:gd name="connsiteY91" fmla="*/ 545292 h 2126442"/>
                  <a:gd name="connsiteX92" fmla="*/ 4829175 w 4838700"/>
                  <a:gd name="connsiteY92" fmla="*/ 507192 h 2126442"/>
                  <a:gd name="connsiteX93" fmla="*/ 4838700 w 4838700"/>
                  <a:gd name="connsiteY93" fmla="*/ 478617 h 2126442"/>
                  <a:gd name="connsiteX94" fmla="*/ 4800600 w 4838700"/>
                  <a:gd name="connsiteY94" fmla="*/ 383367 h 2126442"/>
                  <a:gd name="connsiteX95" fmla="*/ 4762500 w 4838700"/>
                  <a:gd name="connsiteY95" fmla="*/ 421467 h 2126442"/>
                  <a:gd name="connsiteX96" fmla="*/ 4705350 w 4838700"/>
                  <a:gd name="connsiteY96" fmla="*/ 392892 h 2126442"/>
                  <a:gd name="connsiteX97" fmla="*/ 4705350 w 4838700"/>
                  <a:gd name="connsiteY97" fmla="*/ 516717 h 2126442"/>
                  <a:gd name="connsiteX98" fmla="*/ 4705350 w 4838700"/>
                  <a:gd name="connsiteY98" fmla="*/ 583392 h 2126442"/>
                  <a:gd name="connsiteX99" fmla="*/ 4657725 w 4838700"/>
                  <a:gd name="connsiteY99" fmla="*/ 602442 h 2126442"/>
                  <a:gd name="connsiteX100" fmla="*/ 4581525 w 4838700"/>
                  <a:gd name="connsiteY100" fmla="*/ 573867 h 2126442"/>
                  <a:gd name="connsiteX101" fmla="*/ 4600575 w 4838700"/>
                  <a:gd name="connsiteY101" fmla="*/ 516717 h 2126442"/>
                  <a:gd name="connsiteX102" fmla="*/ 4638675 w 4838700"/>
                  <a:gd name="connsiteY102" fmla="*/ 535767 h 2126442"/>
                  <a:gd name="connsiteX103" fmla="*/ 4610100 w 4838700"/>
                  <a:gd name="connsiteY103" fmla="*/ 488142 h 2126442"/>
                  <a:gd name="connsiteX104" fmla="*/ 4629150 w 4838700"/>
                  <a:gd name="connsiteY104" fmla="*/ 459567 h 2126442"/>
                  <a:gd name="connsiteX105" fmla="*/ 4610100 w 4838700"/>
                  <a:gd name="connsiteY105" fmla="*/ 430992 h 2126442"/>
                  <a:gd name="connsiteX106" fmla="*/ 4619625 w 4838700"/>
                  <a:gd name="connsiteY106" fmla="*/ 383367 h 2126442"/>
                  <a:gd name="connsiteX107" fmla="*/ 4476750 w 4838700"/>
                  <a:gd name="connsiteY107" fmla="*/ 450042 h 2126442"/>
                  <a:gd name="connsiteX108" fmla="*/ 4276725 w 4838700"/>
                  <a:gd name="connsiteY108" fmla="*/ 478617 h 2126442"/>
                  <a:gd name="connsiteX109" fmla="*/ 4181475 w 4838700"/>
                  <a:gd name="connsiteY109" fmla="*/ 364317 h 2126442"/>
                  <a:gd name="connsiteX110" fmla="*/ 4181475 w 4838700"/>
                  <a:gd name="connsiteY110" fmla="*/ 250017 h 2126442"/>
                  <a:gd name="connsiteX111" fmla="*/ 4210050 w 4838700"/>
                  <a:gd name="connsiteY111" fmla="*/ 192867 h 2126442"/>
                  <a:gd name="connsiteX112" fmla="*/ 4286250 w 4838700"/>
                  <a:gd name="connsiteY112" fmla="*/ 307167 h 2126442"/>
                  <a:gd name="connsiteX113" fmla="*/ 4343400 w 4838700"/>
                  <a:gd name="connsiteY113" fmla="*/ 364317 h 2126442"/>
                  <a:gd name="connsiteX114" fmla="*/ 4419600 w 4838700"/>
                  <a:gd name="connsiteY114" fmla="*/ 316692 h 2126442"/>
                  <a:gd name="connsiteX115" fmla="*/ 4391025 w 4838700"/>
                  <a:gd name="connsiteY115" fmla="*/ 230967 h 2126442"/>
                  <a:gd name="connsiteX116" fmla="*/ 4486275 w 4838700"/>
                  <a:gd name="connsiteY116" fmla="*/ 221442 h 2126442"/>
                  <a:gd name="connsiteX117" fmla="*/ 4533900 w 4838700"/>
                  <a:gd name="connsiteY117" fmla="*/ 250017 h 2126442"/>
                  <a:gd name="connsiteX118" fmla="*/ 4543425 w 4838700"/>
                  <a:gd name="connsiteY118" fmla="*/ 173817 h 2126442"/>
                  <a:gd name="connsiteX119" fmla="*/ 4657725 w 4838700"/>
                  <a:gd name="connsiteY119" fmla="*/ 164292 h 2126442"/>
                  <a:gd name="connsiteX120" fmla="*/ 4648200 w 4838700"/>
                  <a:gd name="connsiteY120" fmla="*/ 40467 h 2126442"/>
                  <a:gd name="connsiteX121" fmla="*/ 4467225 w 4838700"/>
                  <a:gd name="connsiteY121" fmla="*/ 49992 h 2126442"/>
                  <a:gd name="connsiteX122" fmla="*/ 1381125 w 4838700"/>
                  <a:gd name="connsiteY122" fmla="*/ 611967 h 2126442"/>
                  <a:gd name="connsiteX123" fmla="*/ 0 w 4838700"/>
                  <a:gd name="connsiteY123" fmla="*/ 1793067 h 2126442"/>
                  <a:gd name="connsiteX0" fmla="*/ 0 w 4838700"/>
                  <a:gd name="connsiteY0" fmla="*/ 1793067 h 2126442"/>
                  <a:gd name="connsiteX1" fmla="*/ 685800 w 4838700"/>
                  <a:gd name="connsiteY1" fmla="*/ 1697817 h 2126442"/>
                  <a:gd name="connsiteX2" fmla="*/ 733425 w 4838700"/>
                  <a:gd name="connsiteY2" fmla="*/ 1735917 h 2126442"/>
                  <a:gd name="connsiteX3" fmla="*/ 1057275 w 4838700"/>
                  <a:gd name="connsiteY3" fmla="*/ 1535892 h 2126442"/>
                  <a:gd name="connsiteX4" fmla="*/ 1143000 w 4838700"/>
                  <a:gd name="connsiteY4" fmla="*/ 1545417 h 2126442"/>
                  <a:gd name="connsiteX5" fmla="*/ 1866900 w 4838700"/>
                  <a:gd name="connsiteY5" fmla="*/ 1450167 h 2126442"/>
                  <a:gd name="connsiteX6" fmla="*/ 1895475 w 4838700"/>
                  <a:gd name="connsiteY6" fmla="*/ 1478742 h 2126442"/>
                  <a:gd name="connsiteX7" fmla="*/ 1895475 w 4838700"/>
                  <a:gd name="connsiteY7" fmla="*/ 1535892 h 2126442"/>
                  <a:gd name="connsiteX8" fmla="*/ 1924050 w 4838700"/>
                  <a:gd name="connsiteY8" fmla="*/ 1469217 h 2126442"/>
                  <a:gd name="connsiteX9" fmla="*/ 2057400 w 4838700"/>
                  <a:gd name="connsiteY9" fmla="*/ 1583517 h 2126442"/>
                  <a:gd name="connsiteX10" fmla="*/ 2047875 w 4838700"/>
                  <a:gd name="connsiteY10" fmla="*/ 1659717 h 2126442"/>
                  <a:gd name="connsiteX11" fmla="*/ 2705100 w 4838700"/>
                  <a:gd name="connsiteY11" fmla="*/ 1573992 h 2126442"/>
                  <a:gd name="connsiteX12" fmla="*/ 3476625 w 4838700"/>
                  <a:gd name="connsiteY12" fmla="*/ 2126442 h 2126442"/>
                  <a:gd name="connsiteX13" fmla="*/ 3600450 w 4838700"/>
                  <a:gd name="connsiteY13" fmla="*/ 2059767 h 2126442"/>
                  <a:gd name="connsiteX14" fmla="*/ 3648075 w 4838700"/>
                  <a:gd name="connsiteY14" fmla="*/ 2078817 h 2126442"/>
                  <a:gd name="connsiteX15" fmla="*/ 3657600 w 4838700"/>
                  <a:gd name="connsiteY15" fmla="*/ 2031192 h 2126442"/>
                  <a:gd name="connsiteX16" fmla="*/ 3657600 w 4838700"/>
                  <a:gd name="connsiteY16" fmla="*/ 2031192 h 2126442"/>
                  <a:gd name="connsiteX17" fmla="*/ 3781425 w 4838700"/>
                  <a:gd name="connsiteY17" fmla="*/ 2050242 h 2126442"/>
                  <a:gd name="connsiteX18" fmla="*/ 3781425 w 4838700"/>
                  <a:gd name="connsiteY18" fmla="*/ 2050242 h 2126442"/>
                  <a:gd name="connsiteX19" fmla="*/ 3800475 w 4838700"/>
                  <a:gd name="connsiteY19" fmla="*/ 1954992 h 2126442"/>
                  <a:gd name="connsiteX20" fmla="*/ 3752850 w 4838700"/>
                  <a:gd name="connsiteY20" fmla="*/ 1869267 h 2126442"/>
                  <a:gd name="connsiteX21" fmla="*/ 3810000 w 4838700"/>
                  <a:gd name="connsiteY21" fmla="*/ 1821642 h 2126442"/>
                  <a:gd name="connsiteX22" fmla="*/ 3829050 w 4838700"/>
                  <a:gd name="connsiteY22" fmla="*/ 1869267 h 2126442"/>
                  <a:gd name="connsiteX23" fmla="*/ 3838575 w 4838700"/>
                  <a:gd name="connsiteY23" fmla="*/ 1802592 h 2126442"/>
                  <a:gd name="connsiteX24" fmla="*/ 4029075 w 4838700"/>
                  <a:gd name="connsiteY24" fmla="*/ 1545417 h 2126442"/>
                  <a:gd name="connsiteX25" fmla="*/ 3981450 w 4838700"/>
                  <a:gd name="connsiteY25" fmla="*/ 1507317 h 2126442"/>
                  <a:gd name="connsiteX26" fmla="*/ 4000500 w 4838700"/>
                  <a:gd name="connsiteY26" fmla="*/ 1469217 h 2126442"/>
                  <a:gd name="connsiteX27" fmla="*/ 4029075 w 4838700"/>
                  <a:gd name="connsiteY27" fmla="*/ 1469217 h 2126442"/>
                  <a:gd name="connsiteX28" fmla="*/ 3990975 w 4838700"/>
                  <a:gd name="connsiteY28" fmla="*/ 1440642 h 2126442"/>
                  <a:gd name="connsiteX29" fmla="*/ 3990975 w 4838700"/>
                  <a:gd name="connsiteY29" fmla="*/ 1383492 h 2126442"/>
                  <a:gd name="connsiteX30" fmla="*/ 4057650 w 4838700"/>
                  <a:gd name="connsiteY30" fmla="*/ 1364442 h 2126442"/>
                  <a:gd name="connsiteX31" fmla="*/ 4086225 w 4838700"/>
                  <a:gd name="connsiteY31" fmla="*/ 1431117 h 2126442"/>
                  <a:gd name="connsiteX32" fmla="*/ 4124325 w 4838700"/>
                  <a:gd name="connsiteY32" fmla="*/ 1450167 h 2126442"/>
                  <a:gd name="connsiteX33" fmla="*/ 4124325 w 4838700"/>
                  <a:gd name="connsiteY33" fmla="*/ 1450167 h 2126442"/>
                  <a:gd name="connsiteX34" fmla="*/ 4143375 w 4838700"/>
                  <a:gd name="connsiteY34" fmla="*/ 1412067 h 2126442"/>
                  <a:gd name="connsiteX35" fmla="*/ 4171950 w 4838700"/>
                  <a:gd name="connsiteY35" fmla="*/ 1326342 h 2126442"/>
                  <a:gd name="connsiteX36" fmla="*/ 4238625 w 4838700"/>
                  <a:gd name="connsiteY36" fmla="*/ 1373967 h 2126442"/>
                  <a:gd name="connsiteX37" fmla="*/ 4286250 w 4838700"/>
                  <a:gd name="connsiteY37" fmla="*/ 1326342 h 2126442"/>
                  <a:gd name="connsiteX38" fmla="*/ 4391025 w 4838700"/>
                  <a:gd name="connsiteY38" fmla="*/ 1326342 h 2126442"/>
                  <a:gd name="connsiteX39" fmla="*/ 4438650 w 4838700"/>
                  <a:gd name="connsiteY39" fmla="*/ 1250142 h 2126442"/>
                  <a:gd name="connsiteX40" fmla="*/ 4524375 w 4838700"/>
                  <a:gd name="connsiteY40" fmla="*/ 1240617 h 2126442"/>
                  <a:gd name="connsiteX41" fmla="*/ 4543425 w 4838700"/>
                  <a:gd name="connsiteY41" fmla="*/ 1288242 h 2126442"/>
                  <a:gd name="connsiteX42" fmla="*/ 4552950 w 4838700"/>
                  <a:gd name="connsiteY42" fmla="*/ 1221567 h 2126442"/>
                  <a:gd name="connsiteX43" fmla="*/ 4600575 w 4838700"/>
                  <a:gd name="connsiteY43" fmla="*/ 1154892 h 2126442"/>
                  <a:gd name="connsiteX44" fmla="*/ 4505325 w 4838700"/>
                  <a:gd name="connsiteY44" fmla="*/ 1145367 h 2126442"/>
                  <a:gd name="connsiteX45" fmla="*/ 4524375 w 4838700"/>
                  <a:gd name="connsiteY45" fmla="*/ 1192992 h 2126442"/>
                  <a:gd name="connsiteX46" fmla="*/ 4448175 w 4838700"/>
                  <a:gd name="connsiteY46" fmla="*/ 1145367 h 2126442"/>
                  <a:gd name="connsiteX47" fmla="*/ 4448175 w 4838700"/>
                  <a:gd name="connsiteY47" fmla="*/ 1192992 h 2126442"/>
                  <a:gd name="connsiteX48" fmla="*/ 4333875 w 4838700"/>
                  <a:gd name="connsiteY48" fmla="*/ 1231092 h 2126442"/>
                  <a:gd name="connsiteX49" fmla="*/ 4191000 w 4838700"/>
                  <a:gd name="connsiteY49" fmla="*/ 1135842 h 2126442"/>
                  <a:gd name="connsiteX50" fmla="*/ 4133850 w 4838700"/>
                  <a:gd name="connsiteY50" fmla="*/ 1145367 h 2126442"/>
                  <a:gd name="connsiteX51" fmla="*/ 4171950 w 4838700"/>
                  <a:gd name="connsiteY51" fmla="*/ 1088217 h 2126442"/>
                  <a:gd name="connsiteX52" fmla="*/ 4133850 w 4838700"/>
                  <a:gd name="connsiteY52" fmla="*/ 1050117 h 2126442"/>
                  <a:gd name="connsiteX53" fmla="*/ 4152900 w 4838700"/>
                  <a:gd name="connsiteY53" fmla="*/ 1021542 h 2126442"/>
                  <a:gd name="connsiteX54" fmla="*/ 4333875 w 4838700"/>
                  <a:gd name="connsiteY54" fmla="*/ 1126317 h 2126442"/>
                  <a:gd name="connsiteX55" fmla="*/ 4343400 w 4838700"/>
                  <a:gd name="connsiteY55" fmla="*/ 1107267 h 2126442"/>
                  <a:gd name="connsiteX56" fmla="*/ 4410075 w 4838700"/>
                  <a:gd name="connsiteY56" fmla="*/ 1069167 h 2126442"/>
                  <a:gd name="connsiteX57" fmla="*/ 4371975 w 4838700"/>
                  <a:gd name="connsiteY57" fmla="*/ 1059642 h 2126442"/>
                  <a:gd name="connsiteX58" fmla="*/ 4362450 w 4838700"/>
                  <a:gd name="connsiteY58" fmla="*/ 1031067 h 2126442"/>
                  <a:gd name="connsiteX59" fmla="*/ 4448175 w 4838700"/>
                  <a:gd name="connsiteY59" fmla="*/ 926292 h 2126442"/>
                  <a:gd name="connsiteX60" fmla="*/ 4381500 w 4838700"/>
                  <a:gd name="connsiteY60" fmla="*/ 954867 h 2126442"/>
                  <a:gd name="connsiteX61" fmla="*/ 4381500 w 4838700"/>
                  <a:gd name="connsiteY61" fmla="*/ 897717 h 2126442"/>
                  <a:gd name="connsiteX62" fmla="*/ 4333875 w 4838700"/>
                  <a:gd name="connsiteY62" fmla="*/ 926292 h 2126442"/>
                  <a:gd name="connsiteX63" fmla="*/ 4324350 w 4838700"/>
                  <a:gd name="connsiteY63" fmla="*/ 888192 h 2126442"/>
                  <a:gd name="connsiteX64" fmla="*/ 4248150 w 4838700"/>
                  <a:gd name="connsiteY64" fmla="*/ 926292 h 2126442"/>
                  <a:gd name="connsiteX65" fmla="*/ 4229100 w 4838700"/>
                  <a:gd name="connsiteY65" fmla="*/ 850092 h 2126442"/>
                  <a:gd name="connsiteX66" fmla="*/ 4162425 w 4838700"/>
                  <a:gd name="connsiteY66" fmla="*/ 897717 h 2126442"/>
                  <a:gd name="connsiteX67" fmla="*/ 4162425 w 4838700"/>
                  <a:gd name="connsiteY67" fmla="*/ 840567 h 2126442"/>
                  <a:gd name="connsiteX68" fmla="*/ 4038600 w 4838700"/>
                  <a:gd name="connsiteY68" fmla="*/ 754842 h 2126442"/>
                  <a:gd name="connsiteX69" fmla="*/ 4210050 w 4838700"/>
                  <a:gd name="connsiteY69" fmla="*/ 792942 h 2126442"/>
                  <a:gd name="connsiteX70" fmla="*/ 4295775 w 4838700"/>
                  <a:gd name="connsiteY70" fmla="*/ 773892 h 2126442"/>
                  <a:gd name="connsiteX71" fmla="*/ 4324350 w 4838700"/>
                  <a:gd name="connsiteY71" fmla="*/ 811992 h 2126442"/>
                  <a:gd name="connsiteX72" fmla="*/ 4352925 w 4838700"/>
                  <a:gd name="connsiteY72" fmla="*/ 773892 h 2126442"/>
                  <a:gd name="connsiteX73" fmla="*/ 4343400 w 4838700"/>
                  <a:gd name="connsiteY73" fmla="*/ 735792 h 2126442"/>
                  <a:gd name="connsiteX74" fmla="*/ 4343400 w 4838700"/>
                  <a:gd name="connsiteY74" fmla="*/ 697692 h 2126442"/>
                  <a:gd name="connsiteX75" fmla="*/ 4400550 w 4838700"/>
                  <a:gd name="connsiteY75" fmla="*/ 726267 h 2126442"/>
                  <a:gd name="connsiteX76" fmla="*/ 4381500 w 4838700"/>
                  <a:gd name="connsiteY76" fmla="*/ 669117 h 2126442"/>
                  <a:gd name="connsiteX77" fmla="*/ 4495800 w 4838700"/>
                  <a:gd name="connsiteY77" fmla="*/ 697692 h 2126442"/>
                  <a:gd name="connsiteX78" fmla="*/ 4486275 w 4838700"/>
                  <a:gd name="connsiteY78" fmla="*/ 754842 h 2126442"/>
                  <a:gd name="connsiteX79" fmla="*/ 4533900 w 4838700"/>
                  <a:gd name="connsiteY79" fmla="*/ 764367 h 2126442"/>
                  <a:gd name="connsiteX80" fmla="*/ 4533900 w 4838700"/>
                  <a:gd name="connsiteY80" fmla="*/ 764367 h 2126442"/>
                  <a:gd name="connsiteX81" fmla="*/ 4610100 w 4838700"/>
                  <a:gd name="connsiteY81" fmla="*/ 764367 h 2126442"/>
                  <a:gd name="connsiteX82" fmla="*/ 4648200 w 4838700"/>
                  <a:gd name="connsiteY82" fmla="*/ 811992 h 2126442"/>
                  <a:gd name="connsiteX83" fmla="*/ 4695825 w 4838700"/>
                  <a:gd name="connsiteY83" fmla="*/ 726267 h 2126442"/>
                  <a:gd name="connsiteX84" fmla="*/ 4733925 w 4838700"/>
                  <a:gd name="connsiteY84" fmla="*/ 745317 h 2126442"/>
                  <a:gd name="connsiteX85" fmla="*/ 4705350 w 4838700"/>
                  <a:gd name="connsiteY85" fmla="*/ 697692 h 2126442"/>
                  <a:gd name="connsiteX86" fmla="*/ 4724400 w 4838700"/>
                  <a:gd name="connsiteY86" fmla="*/ 640542 h 2126442"/>
                  <a:gd name="connsiteX87" fmla="*/ 4791075 w 4838700"/>
                  <a:gd name="connsiteY87" fmla="*/ 611967 h 2126442"/>
                  <a:gd name="connsiteX88" fmla="*/ 4762500 w 4838700"/>
                  <a:gd name="connsiteY88" fmla="*/ 545292 h 2126442"/>
                  <a:gd name="connsiteX89" fmla="*/ 4800600 w 4838700"/>
                  <a:gd name="connsiteY89" fmla="*/ 545292 h 2126442"/>
                  <a:gd name="connsiteX90" fmla="*/ 4838700 w 4838700"/>
                  <a:gd name="connsiteY90" fmla="*/ 573867 h 2126442"/>
                  <a:gd name="connsiteX91" fmla="*/ 4829175 w 4838700"/>
                  <a:gd name="connsiteY91" fmla="*/ 545292 h 2126442"/>
                  <a:gd name="connsiteX92" fmla="*/ 4829175 w 4838700"/>
                  <a:gd name="connsiteY92" fmla="*/ 507192 h 2126442"/>
                  <a:gd name="connsiteX93" fmla="*/ 4838700 w 4838700"/>
                  <a:gd name="connsiteY93" fmla="*/ 478617 h 2126442"/>
                  <a:gd name="connsiteX94" fmla="*/ 4800600 w 4838700"/>
                  <a:gd name="connsiteY94" fmla="*/ 383367 h 2126442"/>
                  <a:gd name="connsiteX95" fmla="*/ 4762500 w 4838700"/>
                  <a:gd name="connsiteY95" fmla="*/ 421467 h 2126442"/>
                  <a:gd name="connsiteX96" fmla="*/ 4705350 w 4838700"/>
                  <a:gd name="connsiteY96" fmla="*/ 392892 h 2126442"/>
                  <a:gd name="connsiteX97" fmla="*/ 4705350 w 4838700"/>
                  <a:gd name="connsiteY97" fmla="*/ 516717 h 2126442"/>
                  <a:gd name="connsiteX98" fmla="*/ 4705350 w 4838700"/>
                  <a:gd name="connsiteY98" fmla="*/ 583392 h 2126442"/>
                  <a:gd name="connsiteX99" fmla="*/ 4657725 w 4838700"/>
                  <a:gd name="connsiteY99" fmla="*/ 602442 h 2126442"/>
                  <a:gd name="connsiteX100" fmla="*/ 4581525 w 4838700"/>
                  <a:gd name="connsiteY100" fmla="*/ 573867 h 2126442"/>
                  <a:gd name="connsiteX101" fmla="*/ 4600575 w 4838700"/>
                  <a:gd name="connsiteY101" fmla="*/ 516717 h 2126442"/>
                  <a:gd name="connsiteX102" fmla="*/ 4638675 w 4838700"/>
                  <a:gd name="connsiteY102" fmla="*/ 535767 h 2126442"/>
                  <a:gd name="connsiteX103" fmla="*/ 4610100 w 4838700"/>
                  <a:gd name="connsiteY103" fmla="*/ 488142 h 2126442"/>
                  <a:gd name="connsiteX104" fmla="*/ 4629150 w 4838700"/>
                  <a:gd name="connsiteY104" fmla="*/ 459567 h 2126442"/>
                  <a:gd name="connsiteX105" fmla="*/ 4610100 w 4838700"/>
                  <a:gd name="connsiteY105" fmla="*/ 430992 h 2126442"/>
                  <a:gd name="connsiteX106" fmla="*/ 4619625 w 4838700"/>
                  <a:gd name="connsiteY106" fmla="*/ 383367 h 2126442"/>
                  <a:gd name="connsiteX107" fmla="*/ 4476750 w 4838700"/>
                  <a:gd name="connsiteY107" fmla="*/ 450042 h 2126442"/>
                  <a:gd name="connsiteX108" fmla="*/ 4276725 w 4838700"/>
                  <a:gd name="connsiteY108" fmla="*/ 478617 h 2126442"/>
                  <a:gd name="connsiteX109" fmla="*/ 4181475 w 4838700"/>
                  <a:gd name="connsiteY109" fmla="*/ 364317 h 2126442"/>
                  <a:gd name="connsiteX110" fmla="*/ 4181475 w 4838700"/>
                  <a:gd name="connsiteY110" fmla="*/ 250017 h 2126442"/>
                  <a:gd name="connsiteX111" fmla="*/ 4210050 w 4838700"/>
                  <a:gd name="connsiteY111" fmla="*/ 192867 h 2126442"/>
                  <a:gd name="connsiteX112" fmla="*/ 4286250 w 4838700"/>
                  <a:gd name="connsiteY112" fmla="*/ 307167 h 2126442"/>
                  <a:gd name="connsiteX113" fmla="*/ 4343400 w 4838700"/>
                  <a:gd name="connsiteY113" fmla="*/ 364317 h 2126442"/>
                  <a:gd name="connsiteX114" fmla="*/ 4419600 w 4838700"/>
                  <a:gd name="connsiteY114" fmla="*/ 316692 h 2126442"/>
                  <a:gd name="connsiteX115" fmla="*/ 4391025 w 4838700"/>
                  <a:gd name="connsiteY115" fmla="*/ 230967 h 2126442"/>
                  <a:gd name="connsiteX116" fmla="*/ 4486275 w 4838700"/>
                  <a:gd name="connsiteY116" fmla="*/ 221442 h 2126442"/>
                  <a:gd name="connsiteX117" fmla="*/ 4533900 w 4838700"/>
                  <a:gd name="connsiteY117" fmla="*/ 250017 h 2126442"/>
                  <a:gd name="connsiteX118" fmla="*/ 4543425 w 4838700"/>
                  <a:gd name="connsiteY118" fmla="*/ 173817 h 2126442"/>
                  <a:gd name="connsiteX119" fmla="*/ 4600575 w 4838700"/>
                  <a:gd name="connsiteY119" fmla="*/ 164292 h 2126442"/>
                  <a:gd name="connsiteX120" fmla="*/ 4648200 w 4838700"/>
                  <a:gd name="connsiteY120" fmla="*/ 40467 h 2126442"/>
                  <a:gd name="connsiteX121" fmla="*/ 4467225 w 4838700"/>
                  <a:gd name="connsiteY121" fmla="*/ 49992 h 2126442"/>
                  <a:gd name="connsiteX122" fmla="*/ 1381125 w 4838700"/>
                  <a:gd name="connsiteY122" fmla="*/ 611967 h 2126442"/>
                  <a:gd name="connsiteX123" fmla="*/ 0 w 4838700"/>
                  <a:gd name="connsiteY123" fmla="*/ 1793067 h 2126442"/>
                  <a:gd name="connsiteX0" fmla="*/ 0 w 4838700"/>
                  <a:gd name="connsiteY0" fmla="*/ 1793067 h 2126442"/>
                  <a:gd name="connsiteX1" fmla="*/ 685800 w 4838700"/>
                  <a:gd name="connsiteY1" fmla="*/ 1697817 h 2126442"/>
                  <a:gd name="connsiteX2" fmla="*/ 733425 w 4838700"/>
                  <a:gd name="connsiteY2" fmla="*/ 1735917 h 2126442"/>
                  <a:gd name="connsiteX3" fmla="*/ 1057275 w 4838700"/>
                  <a:gd name="connsiteY3" fmla="*/ 1535892 h 2126442"/>
                  <a:gd name="connsiteX4" fmla="*/ 1143000 w 4838700"/>
                  <a:gd name="connsiteY4" fmla="*/ 1545417 h 2126442"/>
                  <a:gd name="connsiteX5" fmla="*/ 1866900 w 4838700"/>
                  <a:gd name="connsiteY5" fmla="*/ 1450167 h 2126442"/>
                  <a:gd name="connsiteX6" fmla="*/ 1895475 w 4838700"/>
                  <a:gd name="connsiteY6" fmla="*/ 1478742 h 2126442"/>
                  <a:gd name="connsiteX7" fmla="*/ 1895475 w 4838700"/>
                  <a:gd name="connsiteY7" fmla="*/ 1535892 h 2126442"/>
                  <a:gd name="connsiteX8" fmla="*/ 1924050 w 4838700"/>
                  <a:gd name="connsiteY8" fmla="*/ 1469217 h 2126442"/>
                  <a:gd name="connsiteX9" fmla="*/ 2057400 w 4838700"/>
                  <a:gd name="connsiteY9" fmla="*/ 1583517 h 2126442"/>
                  <a:gd name="connsiteX10" fmla="*/ 2047875 w 4838700"/>
                  <a:gd name="connsiteY10" fmla="*/ 1659717 h 2126442"/>
                  <a:gd name="connsiteX11" fmla="*/ 2705100 w 4838700"/>
                  <a:gd name="connsiteY11" fmla="*/ 1573992 h 2126442"/>
                  <a:gd name="connsiteX12" fmla="*/ 3476625 w 4838700"/>
                  <a:gd name="connsiteY12" fmla="*/ 2126442 h 2126442"/>
                  <a:gd name="connsiteX13" fmla="*/ 3600450 w 4838700"/>
                  <a:gd name="connsiteY13" fmla="*/ 2059767 h 2126442"/>
                  <a:gd name="connsiteX14" fmla="*/ 3648075 w 4838700"/>
                  <a:gd name="connsiteY14" fmla="*/ 2078817 h 2126442"/>
                  <a:gd name="connsiteX15" fmla="*/ 3657600 w 4838700"/>
                  <a:gd name="connsiteY15" fmla="*/ 2031192 h 2126442"/>
                  <a:gd name="connsiteX16" fmla="*/ 3657600 w 4838700"/>
                  <a:gd name="connsiteY16" fmla="*/ 2031192 h 2126442"/>
                  <a:gd name="connsiteX17" fmla="*/ 3781425 w 4838700"/>
                  <a:gd name="connsiteY17" fmla="*/ 2050242 h 2126442"/>
                  <a:gd name="connsiteX18" fmla="*/ 3781425 w 4838700"/>
                  <a:gd name="connsiteY18" fmla="*/ 2050242 h 2126442"/>
                  <a:gd name="connsiteX19" fmla="*/ 3800475 w 4838700"/>
                  <a:gd name="connsiteY19" fmla="*/ 1954992 h 2126442"/>
                  <a:gd name="connsiteX20" fmla="*/ 3752850 w 4838700"/>
                  <a:gd name="connsiteY20" fmla="*/ 1869267 h 2126442"/>
                  <a:gd name="connsiteX21" fmla="*/ 3810000 w 4838700"/>
                  <a:gd name="connsiteY21" fmla="*/ 1821642 h 2126442"/>
                  <a:gd name="connsiteX22" fmla="*/ 3829050 w 4838700"/>
                  <a:gd name="connsiteY22" fmla="*/ 1869267 h 2126442"/>
                  <a:gd name="connsiteX23" fmla="*/ 3838575 w 4838700"/>
                  <a:gd name="connsiteY23" fmla="*/ 1802592 h 2126442"/>
                  <a:gd name="connsiteX24" fmla="*/ 4029075 w 4838700"/>
                  <a:gd name="connsiteY24" fmla="*/ 1545417 h 2126442"/>
                  <a:gd name="connsiteX25" fmla="*/ 3981450 w 4838700"/>
                  <a:gd name="connsiteY25" fmla="*/ 1507317 h 2126442"/>
                  <a:gd name="connsiteX26" fmla="*/ 4000500 w 4838700"/>
                  <a:gd name="connsiteY26" fmla="*/ 1469217 h 2126442"/>
                  <a:gd name="connsiteX27" fmla="*/ 4029075 w 4838700"/>
                  <a:gd name="connsiteY27" fmla="*/ 1469217 h 2126442"/>
                  <a:gd name="connsiteX28" fmla="*/ 3990975 w 4838700"/>
                  <a:gd name="connsiteY28" fmla="*/ 1440642 h 2126442"/>
                  <a:gd name="connsiteX29" fmla="*/ 3990975 w 4838700"/>
                  <a:gd name="connsiteY29" fmla="*/ 1383492 h 2126442"/>
                  <a:gd name="connsiteX30" fmla="*/ 4057650 w 4838700"/>
                  <a:gd name="connsiteY30" fmla="*/ 1364442 h 2126442"/>
                  <a:gd name="connsiteX31" fmla="*/ 4086225 w 4838700"/>
                  <a:gd name="connsiteY31" fmla="*/ 1431117 h 2126442"/>
                  <a:gd name="connsiteX32" fmla="*/ 4124325 w 4838700"/>
                  <a:gd name="connsiteY32" fmla="*/ 1450167 h 2126442"/>
                  <a:gd name="connsiteX33" fmla="*/ 4124325 w 4838700"/>
                  <a:gd name="connsiteY33" fmla="*/ 1450167 h 2126442"/>
                  <a:gd name="connsiteX34" fmla="*/ 4143375 w 4838700"/>
                  <a:gd name="connsiteY34" fmla="*/ 1412067 h 2126442"/>
                  <a:gd name="connsiteX35" fmla="*/ 4171950 w 4838700"/>
                  <a:gd name="connsiteY35" fmla="*/ 1326342 h 2126442"/>
                  <a:gd name="connsiteX36" fmla="*/ 4238625 w 4838700"/>
                  <a:gd name="connsiteY36" fmla="*/ 1373967 h 2126442"/>
                  <a:gd name="connsiteX37" fmla="*/ 4286250 w 4838700"/>
                  <a:gd name="connsiteY37" fmla="*/ 1326342 h 2126442"/>
                  <a:gd name="connsiteX38" fmla="*/ 4391025 w 4838700"/>
                  <a:gd name="connsiteY38" fmla="*/ 1326342 h 2126442"/>
                  <a:gd name="connsiteX39" fmla="*/ 4438650 w 4838700"/>
                  <a:gd name="connsiteY39" fmla="*/ 1250142 h 2126442"/>
                  <a:gd name="connsiteX40" fmla="*/ 4524375 w 4838700"/>
                  <a:gd name="connsiteY40" fmla="*/ 1240617 h 2126442"/>
                  <a:gd name="connsiteX41" fmla="*/ 4543425 w 4838700"/>
                  <a:gd name="connsiteY41" fmla="*/ 1288242 h 2126442"/>
                  <a:gd name="connsiteX42" fmla="*/ 4552950 w 4838700"/>
                  <a:gd name="connsiteY42" fmla="*/ 1221567 h 2126442"/>
                  <a:gd name="connsiteX43" fmla="*/ 4600575 w 4838700"/>
                  <a:gd name="connsiteY43" fmla="*/ 1154892 h 2126442"/>
                  <a:gd name="connsiteX44" fmla="*/ 4505325 w 4838700"/>
                  <a:gd name="connsiteY44" fmla="*/ 1145367 h 2126442"/>
                  <a:gd name="connsiteX45" fmla="*/ 4524375 w 4838700"/>
                  <a:gd name="connsiteY45" fmla="*/ 1192992 h 2126442"/>
                  <a:gd name="connsiteX46" fmla="*/ 4448175 w 4838700"/>
                  <a:gd name="connsiteY46" fmla="*/ 1145367 h 2126442"/>
                  <a:gd name="connsiteX47" fmla="*/ 4448175 w 4838700"/>
                  <a:gd name="connsiteY47" fmla="*/ 1192992 h 2126442"/>
                  <a:gd name="connsiteX48" fmla="*/ 4333875 w 4838700"/>
                  <a:gd name="connsiteY48" fmla="*/ 1231092 h 2126442"/>
                  <a:gd name="connsiteX49" fmla="*/ 4191000 w 4838700"/>
                  <a:gd name="connsiteY49" fmla="*/ 1135842 h 2126442"/>
                  <a:gd name="connsiteX50" fmla="*/ 4133850 w 4838700"/>
                  <a:gd name="connsiteY50" fmla="*/ 1145367 h 2126442"/>
                  <a:gd name="connsiteX51" fmla="*/ 4171950 w 4838700"/>
                  <a:gd name="connsiteY51" fmla="*/ 1088217 h 2126442"/>
                  <a:gd name="connsiteX52" fmla="*/ 4133850 w 4838700"/>
                  <a:gd name="connsiteY52" fmla="*/ 1050117 h 2126442"/>
                  <a:gd name="connsiteX53" fmla="*/ 4152900 w 4838700"/>
                  <a:gd name="connsiteY53" fmla="*/ 1021542 h 2126442"/>
                  <a:gd name="connsiteX54" fmla="*/ 4333875 w 4838700"/>
                  <a:gd name="connsiteY54" fmla="*/ 1126317 h 2126442"/>
                  <a:gd name="connsiteX55" fmla="*/ 4343400 w 4838700"/>
                  <a:gd name="connsiteY55" fmla="*/ 1107267 h 2126442"/>
                  <a:gd name="connsiteX56" fmla="*/ 4410075 w 4838700"/>
                  <a:gd name="connsiteY56" fmla="*/ 1069167 h 2126442"/>
                  <a:gd name="connsiteX57" fmla="*/ 4371975 w 4838700"/>
                  <a:gd name="connsiteY57" fmla="*/ 1059642 h 2126442"/>
                  <a:gd name="connsiteX58" fmla="*/ 4362450 w 4838700"/>
                  <a:gd name="connsiteY58" fmla="*/ 1031067 h 2126442"/>
                  <a:gd name="connsiteX59" fmla="*/ 4448175 w 4838700"/>
                  <a:gd name="connsiteY59" fmla="*/ 926292 h 2126442"/>
                  <a:gd name="connsiteX60" fmla="*/ 4381500 w 4838700"/>
                  <a:gd name="connsiteY60" fmla="*/ 954867 h 2126442"/>
                  <a:gd name="connsiteX61" fmla="*/ 4381500 w 4838700"/>
                  <a:gd name="connsiteY61" fmla="*/ 897717 h 2126442"/>
                  <a:gd name="connsiteX62" fmla="*/ 4333875 w 4838700"/>
                  <a:gd name="connsiteY62" fmla="*/ 926292 h 2126442"/>
                  <a:gd name="connsiteX63" fmla="*/ 4324350 w 4838700"/>
                  <a:gd name="connsiteY63" fmla="*/ 888192 h 2126442"/>
                  <a:gd name="connsiteX64" fmla="*/ 4248150 w 4838700"/>
                  <a:gd name="connsiteY64" fmla="*/ 926292 h 2126442"/>
                  <a:gd name="connsiteX65" fmla="*/ 4229100 w 4838700"/>
                  <a:gd name="connsiteY65" fmla="*/ 850092 h 2126442"/>
                  <a:gd name="connsiteX66" fmla="*/ 4162425 w 4838700"/>
                  <a:gd name="connsiteY66" fmla="*/ 897717 h 2126442"/>
                  <a:gd name="connsiteX67" fmla="*/ 4162425 w 4838700"/>
                  <a:gd name="connsiteY67" fmla="*/ 840567 h 2126442"/>
                  <a:gd name="connsiteX68" fmla="*/ 4038600 w 4838700"/>
                  <a:gd name="connsiteY68" fmla="*/ 754842 h 2126442"/>
                  <a:gd name="connsiteX69" fmla="*/ 4210050 w 4838700"/>
                  <a:gd name="connsiteY69" fmla="*/ 792942 h 2126442"/>
                  <a:gd name="connsiteX70" fmla="*/ 4295775 w 4838700"/>
                  <a:gd name="connsiteY70" fmla="*/ 773892 h 2126442"/>
                  <a:gd name="connsiteX71" fmla="*/ 4324350 w 4838700"/>
                  <a:gd name="connsiteY71" fmla="*/ 811992 h 2126442"/>
                  <a:gd name="connsiteX72" fmla="*/ 4352925 w 4838700"/>
                  <a:gd name="connsiteY72" fmla="*/ 773892 h 2126442"/>
                  <a:gd name="connsiteX73" fmla="*/ 4343400 w 4838700"/>
                  <a:gd name="connsiteY73" fmla="*/ 735792 h 2126442"/>
                  <a:gd name="connsiteX74" fmla="*/ 4343400 w 4838700"/>
                  <a:gd name="connsiteY74" fmla="*/ 697692 h 2126442"/>
                  <a:gd name="connsiteX75" fmla="*/ 4400550 w 4838700"/>
                  <a:gd name="connsiteY75" fmla="*/ 726267 h 2126442"/>
                  <a:gd name="connsiteX76" fmla="*/ 4381500 w 4838700"/>
                  <a:gd name="connsiteY76" fmla="*/ 669117 h 2126442"/>
                  <a:gd name="connsiteX77" fmla="*/ 4495800 w 4838700"/>
                  <a:gd name="connsiteY77" fmla="*/ 697692 h 2126442"/>
                  <a:gd name="connsiteX78" fmla="*/ 4486275 w 4838700"/>
                  <a:gd name="connsiteY78" fmla="*/ 754842 h 2126442"/>
                  <a:gd name="connsiteX79" fmla="*/ 4533900 w 4838700"/>
                  <a:gd name="connsiteY79" fmla="*/ 764367 h 2126442"/>
                  <a:gd name="connsiteX80" fmla="*/ 4533900 w 4838700"/>
                  <a:gd name="connsiteY80" fmla="*/ 764367 h 2126442"/>
                  <a:gd name="connsiteX81" fmla="*/ 4610100 w 4838700"/>
                  <a:gd name="connsiteY81" fmla="*/ 764367 h 2126442"/>
                  <a:gd name="connsiteX82" fmla="*/ 4648200 w 4838700"/>
                  <a:gd name="connsiteY82" fmla="*/ 811992 h 2126442"/>
                  <a:gd name="connsiteX83" fmla="*/ 4695825 w 4838700"/>
                  <a:gd name="connsiteY83" fmla="*/ 726267 h 2126442"/>
                  <a:gd name="connsiteX84" fmla="*/ 4733925 w 4838700"/>
                  <a:gd name="connsiteY84" fmla="*/ 745317 h 2126442"/>
                  <a:gd name="connsiteX85" fmla="*/ 4705350 w 4838700"/>
                  <a:gd name="connsiteY85" fmla="*/ 697692 h 2126442"/>
                  <a:gd name="connsiteX86" fmla="*/ 4724400 w 4838700"/>
                  <a:gd name="connsiteY86" fmla="*/ 640542 h 2126442"/>
                  <a:gd name="connsiteX87" fmla="*/ 4791075 w 4838700"/>
                  <a:gd name="connsiteY87" fmla="*/ 611967 h 2126442"/>
                  <a:gd name="connsiteX88" fmla="*/ 4762500 w 4838700"/>
                  <a:gd name="connsiteY88" fmla="*/ 545292 h 2126442"/>
                  <a:gd name="connsiteX89" fmla="*/ 4800600 w 4838700"/>
                  <a:gd name="connsiteY89" fmla="*/ 545292 h 2126442"/>
                  <a:gd name="connsiteX90" fmla="*/ 4838700 w 4838700"/>
                  <a:gd name="connsiteY90" fmla="*/ 573867 h 2126442"/>
                  <a:gd name="connsiteX91" fmla="*/ 4829175 w 4838700"/>
                  <a:gd name="connsiteY91" fmla="*/ 545292 h 2126442"/>
                  <a:gd name="connsiteX92" fmla="*/ 4829175 w 4838700"/>
                  <a:gd name="connsiteY92" fmla="*/ 507192 h 2126442"/>
                  <a:gd name="connsiteX93" fmla="*/ 4838700 w 4838700"/>
                  <a:gd name="connsiteY93" fmla="*/ 478617 h 2126442"/>
                  <a:gd name="connsiteX94" fmla="*/ 4800600 w 4838700"/>
                  <a:gd name="connsiteY94" fmla="*/ 383367 h 2126442"/>
                  <a:gd name="connsiteX95" fmla="*/ 4762500 w 4838700"/>
                  <a:gd name="connsiteY95" fmla="*/ 421467 h 2126442"/>
                  <a:gd name="connsiteX96" fmla="*/ 4705350 w 4838700"/>
                  <a:gd name="connsiteY96" fmla="*/ 392892 h 2126442"/>
                  <a:gd name="connsiteX97" fmla="*/ 4705350 w 4838700"/>
                  <a:gd name="connsiteY97" fmla="*/ 516717 h 2126442"/>
                  <a:gd name="connsiteX98" fmla="*/ 4705350 w 4838700"/>
                  <a:gd name="connsiteY98" fmla="*/ 583392 h 2126442"/>
                  <a:gd name="connsiteX99" fmla="*/ 4657725 w 4838700"/>
                  <a:gd name="connsiteY99" fmla="*/ 602442 h 2126442"/>
                  <a:gd name="connsiteX100" fmla="*/ 4581525 w 4838700"/>
                  <a:gd name="connsiteY100" fmla="*/ 573867 h 2126442"/>
                  <a:gd name="connsiteX101" fmla="*/ 4600575 w 4838700"/>
                  <a:gd name="connsiteY101" fmla="*/ 516717 h 2126442"/>
                  <a:gd name="connsiteX102" fmla="*/ 4638675 w 4838700"/>
                  <a:gd name="connsiteY102" fmla="*/ 535767 h 2126442"/>
                  <a:gd name="connsiteX103" fmla="*/ 4610100 w 4838700"/>
                  <a:gd name="connsiteY103" fmla="*/ 488142 h 2126442"/>
                  <a:gd name="connsiteX104" fmla="*/ 4629150 w 4838700"/>
                  <a:gd name="connsiteY104" fmla="*/ 459567 h 2126442"/>
                  <a:gd name="connsiteX105" fmla="*/ 4610100 w 4838700"/>
                  <a:gd name="connsiteY105" fmla="*/ 430992 h 2126442"/>
                  <a:gd name="connsiteX106" fmla="*/ 4619625 w 4838700"/>
                  <a:gd name="connsiteY106" fmla="*/ 383367 h 2126442"/>
                  <a:gd name="connsiteX107" fmla="*/ 4476750 w 4838700"/>
                  <a:gd name="connsiteY107" fmla="*/ 450042 h 2126442"/>
                  <a:gd name="connsiteX108" fmla="*/ 4276725 w 4838700"/>
                  <a:gd name="connsiteY108" fmla="*/ 478617 h 2126442"/>
                  <a:gd name="connsiteX109" fmla="*/ 4181475 w 4838700"/>
                  <a:gd name="connsiteY109" fmla="*/ 364317 h 2126442"/>
                  <a:gd name="connsiteX110" fmla="*/ 4181475 w 4838700"/>
                  <a:gd name="connsiteY110" fmla="*/ 250017 h 2126442"/>
                  <a:gd name="connsiteX111" fmla="*/ 4210050 w 4838700"/>
                  <a:gd name="connsiteY111" fmla="*/ 192867 h 2126442"/>
                  <a:gd name="connsiteX112" fmla="*/ 4286250 w 4838700"/>
                  <a:gd name="connsiteY112" fmla="*/ 307167 h 2126442"/>
                  <a:gd name="connsiteX113" fmla="*/ 4343400 w 4838700"/>
                  <a:gd name="connsiteY113" fmla="*/ 364317 h 2126442"/>
                  <a:gd name="connsiteX114" fmla="*/ 4419600 w 4838700"/>
                  <a:gd name="connsiteY114" fmla="*/ 316692 h 2126442"/>
                  <a:gd name="connsiteX115" fmla="*/ 4391025 w 4838700"/>
                  <a:gd name="connsiteY115" fmla="*/ 230967 h 2126442"/>
                  <a:gd name="connsiteX116" fmla="*/ 4486275 w 4838700"/>
                  <a:gd name="connsiteY116" fmla="*/ 221442 h 2126442"/>
                  <a:gd name="connsiteX117" fmla="*/ 4533900 w 4838700"/>
                  <a:gd name="connsiteY117" fmla="*/ 250017 h 2126442"/>
                  <a:gd name="connsiteX118" fmla="*/ 4543425 w 4838700"/>
                  <a:gd name="connsiteY118" fmla="*/ 173817 h 2126442"/>
                  <a:gd name="connsiteX119" fmla="*/ 4600575 w 4838700"/>
                  <a:gd name="connsiteY119" fmla="*/ 164292 h 2126442"/>
                  <a:gd name="connsiteX120" fmla="*/ 4648200 w 4838700"/>
                  <a:gd name="connsiteY120" fmla="*/ 40467 h 2126442"/>
                  <a:gd name="connsiteX121" fmla="*/ 4467225 w 4838700"/>
                  <a:gd name="connsiteY121" fmla="*/ 49992 h 2126442"/>
                  <a:gd name="connsiteX122" fmla="*/ 1381125 w 4838700"/>
                  <a:gd name="connsiteY122" fmla="*/ 611967 h 2126442"/>
                  <a:gd name="connsiteX123" fmla="*/ 1352550 w 4838700"/>
                  <a:gd name="connsiteY123" fmla="*/ 707217 h 2126442"/>
                  <a:gd name="connsiteX124" fmla="*/ 0 w 4838700"/>
                  <a:gd name="connsiteY124" fmla="*/ 1793067 h 2126442"/>
                  <a:gd name="connsiteX0" fmla="*/ 0 w 4838700"/>
                  <a:gd name="connsiteY0" fmla="*/ 1793067 h 2126442"/>
                  <a:gd name="connsiteX1" fmla="*/ 685800 w 4838700"/>
                  <a:gd name="connsiteY1" fmla="*/ 1697817 h 2126442"/>
                  <a:gd name="connsiteX2" fmla="*/ 733425 w 4838700"/>
                  <a:gd name="connsiteY2" fmla="*/ 1735917 h 2126442"/>
                  <a:gd name="connsiteX3" fmla="*/ 1057275 w 4838700"/>
                  <a:gd name="connsiteY3" fmla="*/ 1535892 h 2126442"/>
                  <a:gd name="connsiteX4" fmla="*/ 1143000 w 4838700"/>
                  <a:gd name="connsiteY4" fmla="*/ 1545417 h 2126442"/>
                  <a:gd name="connsiteX5" fmla="*/ 1866900 w 4838700"/>
                  <a:gd name="connsiteY5" fmla="*/ 1450167 h 2126442"/>
                  <a:gd name="connsiteX6" fmla="*/ 1895475 w 4838700"/>
                  <a:gd name="connsiteY6" fmla="*/ 1478742 h 2126442"/>
                  <a:gd name="connsiteX7" fmla="*/ 1895475 w 4838700"/>
                  <a:gd name="connsiteY7" fmla="*/ 1535892 h 2126442"/>
                  <a:gd name="connsiteX8" fmla="*/ 1924050 w 4838700"/>
                  <a:gd name="connsiteY8" fmla="*/ 1469217 h 2126442"/>
                  <a:gd name="connsiteX9" fmla="*/ 2057400 w 4838700"/>
                  <a:gd name="connsiteY9" fmla="*/ 1583517 h 2126442"/>
                  <a:gd name="connsiteX10" fmla="*/ 2047875 w 4838700"/>
                  <a:gd name="connsiteY10" fmla="*/ 1659717 h 2126442"/>
                  <a:gd name="connsiteX11" fmla="*/ 2705100 w 4838700"/>
                  <a:gd name="connsiteY11" fmla="*/ 1573992 h 2126442"/>
                  <a:gd name="connsiteX12" fmla="*/ 3476625 w 4838700"/>
                  <a:gd name="connsiteY12" fmla="*/ 2126442 h 2126442"/>
                  <a:gd name="connsiteX13" fmla="*/ 3600450 w 4838700"/>
                  <a:gd name="connsiteY13" fmla="*/ 2059767 h 2126442"/>
                  <a:gd name="connsiteX14" fmla="*/ 3648075 w 4838700"/>
                  <a:gd name="connsiteY14" fmla="*/ 2078817 h 2126442"/>
                  <a:gd name="connsiteX15" fmla="*/ 3657600 w 4838700"/>
                  <a:gd name="connsiteY15" fmla="*/ 2031192 h 2126442"/>
                  <a:gd name="connsiteX16" fmla="*/ 3657600 w 4838700"/>
                  <a:gd name="connsiteY16" fmla="*/ 2031192 h 2126442"/>
                  <a:gd name="connsiteX17" fmla="*/ 3781425 w 4838700"/>
                  <a:gd name="connsiteY17" fmla="*/ 2050242 h 2126442"/>
                  <a:gd name="connsiteX18" fmla="*/ 3781425 w 4838700"/>
                  <a:gd name="connsiteY18" fmla="*/ 2050242 h 2126442"/>
                  <a:gd name="connsiteX19" fmla="*/ 3800475 w 4838700"/>
                  <a:gd name="connsiteY19" fmla="*/ 1954992 h 2126442"/>
                  <a:gd name="connsiteX20" fmla="*/ 3752850 w 4838700"/>
                  <a:gd name="connsiteY20" fmla="*/ 1869267 h 2126442"/>
                  <a:gd name="connsiteX21" fmla="*/ 3810000 w 4838700"/>
                  <a:gd name="connsiteY21" fmla="*/ 1821642 h 2126442"/>
                  <a:gd name="connsiteX22" fmla="*/ 3829050 w 4838700"/>
                  <a:gd name="connsiteY22" fmla="*/ 1869267 h 2126442"/>
                  <a:gd name="connsiteX23" fmla="*/ 3838575 w 4838700"/>
                  <a:gd name="connsiteY23" fmla="*/ 1802592 h 2126442"/>
                  <a:gd name="connsiteX24" fmla="*/ 4029075 w 4838700"/>
                  <a:gd name="connsiteY24" fmla="*/ 1545417 h 2126442"/>
                  <a:gd name="connsiteX25" fmla="*/ 3981450 w 4838700"/>
                  <a:gd name="connsiteY25" fmla="*/ 1507317 h 2126442"/>
                  <a:gd name="connsiteX26" fmla="*/ 4000500 w 4838700"/>
                  <a:gd name="connsiteY26" fmla="*/ 1469217 h 2126442"/>
                  <a:gd name="connsiteX27" fmla="*/ 4029075 w 4838700"/>
                  <a:gd name="connsiteY27" fmla="*/ 1469217 h 2126442"/>
                  <a:gd name="connsiteX28" fmla="*/ 3990975 w 4838700"/>
                  <a:gd name="connsiteY28" fmla="*/ 1440642 h 2126442"/>
                  <a:gd name="connsiteX29" fmla="*/ 3990975 w 4838700"/>
                  <a:gd name="connsiteY29" fmla="*/ 1383492 h 2126442"/>
                  <a:gd name="connsiteX30" fmla="*/ 4057650 w 4838700"/>
                  <a:gd name="connsiteY30" fmla="*/ 1364442 h 2126442"/>
                  <a:gd name="connsiteX31" fmla="*/ 4086225 w 4838700"/>
                  <a:gd name="connsiteY31" fmla="*/ 1431117 h 2126442"/>
                  <a:gd name="connsiteX32" fmla="*/ 4124325 w 4838700"/>
                  <a:gd name="connsiteY32" fmla="*/ 1450167 h 2126442"/>
                  <a:gd name="connsiteX33" fmla="*/ 4124325 w 4838700"/>
                  <a:gd name="connsiteY33" fmla="*/ 1450167 h 2126442"/>
                  <a:gd name="connsiteX34" fmla="*/ 4143375 w 4838700"/>
                  <a:gd name="connsiteY34" fmla="*/ 1412067 h 2126442"/>
                  <a:gd name="connsiteX35" fmla="*/ 4171950 w 4838700"/>
                  <a:gd name="connsiteY35" fmla="*/ 1326342 h 2126442"/>
                  <a:gd name="connsiteX36" fmla="*/ 4238625 w 4838700"/>
                  <a:gd name="connsiteY36" fmla="*/ 1373967 h 2126442"/>
                  <a:gd name="connsiteX37" fmla="*/ 4286250 w 4838700"/>
                  <a:gd name="connsiteY37" fmla="*/ 1326342 h 2126442"/>
                  <a:gd name="connsiteX38" fmla="*/ 4391025 w 4838700"/>
                  <a:gd name="connsiteY38" fmla="*/ 1326342 h 2126442"/>
                  <a:gd name="connsiteX39" fmla="*/ 4438650 w 4838700"/>
                  <a:gd name="connsiteY39" fmla="*/ 1250142 h 2126442"/>
                  <a:gd name="connsiteX40" fmla="*/ 4524375 w 4838700"/>
                  <a:gd name="connsiteY40" fmla="*/ 1240617 h 2126442"/>
                  <a:gd name="connsiteX41" fmla="*/ 4543425 w 4838700"/>
                  <a:gd name="connsiteY41" fmla="*/ 1288242 h 2126442"/>
                  <a:gd name="connsiteX42" fmla="*/ 4552950 w 4838700"/>
                  <a:gd name="connsiteY42" fmla="*/ 1221567 h 2126442"/>
                  <a:gd name="connsiteX43" fmla="*/ 4600575 w 4838700"/>
                  <a:gd name="connsiteY43" fmla="*/ 1154892 h 2126442"/>
                  <a:gd name="connsiteX44" fmla="*/ 4505325 w 4838700"/>
                  <a:gd name="connsiteY44" fmla="*/ 1145367 h 2126442"/>
                  <a:gd name="connsiteX45" fmla="*/ 4524375 w 4838700"/>
                  <a:gd name="connsiteY45" fmla="*/ 1192992 h 2126442"/>
                  <a:gd name="connsiteX46" fmla="*/ 4448175 w 4838700"/>
                  <a:gd name="connsiteY46" fmla="*/ 1145367 h 2126442"/>
                  <a:gd name="connsiteX47" fmla="*/ 4448175 w 4838700"/>
                  <a:gd name="connsiteY47" fmla="*/ 1192992 h 2126442"/>
                  <a:gd name="connsiteX48" fmla="*/ 4333875 w 4838700"/>
                  <a:gd name="connsiteY48" fmla="*/ 1231092 h 2126442"/>
                  <a:gd name="connsiteX49" fmla="*/ 4191000 w 4838700"/>
                  <a:gd name="connsiteY49" fmla="*/ 1135842 h 2126442"/>
                  <a:gd name="connsiteX50" fmla="*/ 4133850 w 4838700"/>
                  <a:gd name="connsiteY50" fmla="*/ 1145367 h 2126442"/>
                  <a:gd name="connsiteX51" fmla="*/ 4171950 w 4838700"/>
                  <a:gd name="connsiteY51" fmla="*/ 1088217 h 2126442"/>
                  <a:gd name="connsiteX52" fmla="*/ 4133850 w 4838700"/>
                  <a:gd name="connsiteY52" fmla="*/ 1050117 h 2126442"/>
                  <a:gd name="connsiteX53" fmla="*/ 4152900 w 4838700"/>
                  <a:gd name="connsiteY53" fmla="*/ 1021542 h 2126442"/>
                  <a:gd name="connsiteX54" fmla="*/ 4333875 w 4838700"/>
                  <a:gd name="connsiteY54" fmla="*/ 1126317 h 2126442"/>
                  <a:gd name="connsiteX55" fmla="*/ 4343400 w 4838700"/>
                  <a:gd name="connsiteY55" fmla="*/ 1107267 h 2126442"/>
                  <a:gd name="connsiteX56" fmla="*/ 4410075 w 4838700"/>
                  <a:gd name="connsiteY56" fmla="*/ 1069167 h 2126442"/>
                  <a:gd name="connsiteX57" fmla="*/ 4371975 w 4838700"/>
                  <a:gd name="connsiteY57" fmla="*/ 1059642 h 2126442"/>
                  <a:gd name="connsiteX58" fmla="*/ 4362450 w 4838700"/>
                  <a:gd name="connsiteY58" fmla="*/ 1031067 h 2126442"/>
                  <a:gd name="connsiteX59" fmla="*/ 4448175 w 4838700"/>
                  <a:gd name="connsiteY59" fmla="*/ 926292 h 2126442"/>
                  <a:gd name="connsiteX60" fmla="*/ 4381500 w 4838700"/>
                  <a:gd name="connsiteY60" fmla="*/ 954867 h 2126442"/>
                  <a:gd name="connsiteX61" fmla="*/ 4381500 w 4838700"/>
                  <a:gd name="connsiteY61" fmla="*/ 897717 h 2126442"/>
                  <a:gd name="connsiteX62" fmla="*/ 4333875 w 4838700"/>
                  <a:gd name="connsiteY62" fmla="*/ 926292 h 2126442"/>
                  <a:gd name="connsiteX63" fmla="*/ 4324350 w 4838700"/>
                  <a:gd name="connsiteY63" fmla="*/ 888192 h 2126442"/>
                  <a:gd name="connsiteX64" fmla="*/ 4248150 w 4838700"/>
                  <a:gd name="connsiteY64" fmla="*/ 926292 h 2126442"/>
                  <a:gd name="connsiteX65" fmla="*/ 4229100 w 4838700"/>
                  <a:gd name="connsiteY65" fmla="*/ 850092 h 2126442"/>
                  <a:gd name="connsiteX66" fmla="*/ 4162425 w 4838700"/>
                  <a:gd name="connsiteY66" fmla="*/ 897717 h 2126442"/>
                  <a:gd name="connsiteX67" fmla="*/ 4162425 w 4838700"/>
                  <a:gd name="connsiteY67" fmla="*/ 840567 h 2126442"/>
                  <a:gd name="connsiteX68" fmla="*/ 4038600 w 4838700"/>
                  <a:gd name="connsiteY68" fmla="*/ 754842 h 2126442"/>
                  <a:gd name="connsiteX69" fmla="*/ 4210050 w 4838700"/>
                  <a:gd name="connsiteY69" fmla="*/ 792942 h 2126442"/>
                  <a:gd name="connsiteX70" fmla="*/ 4295775 w 4838700"/>
                  <a:gd name="connsiteY70" fmla="*/ 773892 h 2126442"/>
                  <a:gd name="connsiteX71" fmla="*/ 4324350 w 4838700"/>
                  <a:gd name="connsiteY71" fmla="*/ 811992 h 2126442"/>
                  <a:gd name="connsiteX72" fmla="*/ 4352925 w 4838700"/>
                  <a:gd name="connsiteY72" fmla="*/ 773892 h 2126442"/>
                  <a:gd name="connsiteX73" fmla="*/ 4343400 w 4838700"/>
                  <a:gd name="connsiteY73" fmla="*/ 735792 h 2126442"/>
                  <a:gd name="connsiteX74" fmla="*/ 4343400 w 4838700"/>
                  <a:gd name="connsiteY74" fmla="*/ 697692 h 2126442"/>
                  <a:gd name="connsiteX75" fmla="*/ 4400550 w 4838700"/>
                  <a:gd name="connsiteY75" fmla="*/ 726267 h 2126442"/>
                  <a:gd name="connsiteX76" fmla="*/ 4381500 w 4838700"/>
                  <a:gd name="connsiteY76" fmla="*/ 669117 h 2126442"/>
                  <a:gd name="connsiteX77" fmla="*/ 4495800 w 4838700"/>
                  <a:gd name="connsiteY77" fmla="*/ 697692 h 2126442"/>
                  <a:gd name="connsiteX78" fmla="*/ 4486275 w 4838700"/>
                  <a:gd name="connsiteY78" fmla="*/ 754842 h 2126442"/>
                  <a:gd name="connsiteX79" fmla="*/ 4533900 w 4838700"/>
                  <a:gd name="connsiteY79" fmla="*/ 764367 h 2126442"/>
                  <a:gd name="connsiteX80" fmla="*/ 4533900 w 4838700"/>
                  <a:gd name="connsiteY80" fmla="*/ 764367 h 2126442"/>
                  <a:gd name="connsiteX81" fmla="*/ 4610100 w 4838700"/>
                  <a:gd name="connsiteY81" fmla="*/ 764367 h 2126442"/>
                  <a:gd name="connsiteX82" fmla="*/ 4648200 w 4838700"/>
                  <a:gd name="connsiteY82" fmla="*/ 811992 h 2126442"/>
                  <a:gd name="connsiteX83" fmla="*/ 4695825 w 4838700"/>
                  <a:gd name="connsiteY83" fmla="*/ 726267 h 2126442"/>
                  <a:gd name="connsiteX84" fmla="*/ 4733925 w 4838700"/>
                  <a:gd name="connsiteY84" fmla="*/ 745317 h 2126442"/>
                  <a:gd name="connsiteX85" fmla="*/ 4705350 w 4838700"/>
                  <a:gd name="connsiteY85" fmla="*/ 697692 h 2126442"/>
                  <a:gd name="connsiteX86" fmla="*/ 4724400 w 4838700"/>
                  <a:gd name="connsiteY86" fmla="*/ 640542 h 2126442"/>
                  <a:gd name="connsiteX87" fmla="*/ 4791075 w 4838700"/>
                  <a:gd name="connsiteY87" fmla="*/ 611967 h 2126442"/>
                  <a:gd name="connsiteX88" fmla="*/ 4762500 w 4838700"/>
                  <a:gd name="connsiteY88" fmla="*/ 545292 h 2126442"/>
                  <a:gd name="connsiteX89" fmla="*/ 4800600 w 4838700"/>
                  <a:gd name="connsiteY89" fmla="*/ 545292 h 2126442"/>
                  <a:gd name="connsiteX90" fmla="*/ 4838700 w 4838700"/>
                  <a:gd name="connsiteY90" fmla="*/ 573867 h 2126442"/>
                  <a:gd name="connsiteX91" fmla="*/ 4829175 w 4838700"/>
                  <a:gd name="connsiteY91" fmla="*/ 545292 h 2126442"/>
                  <a:gd name="connsiteX92" fmla="*/ 4829175 w 4838700"/>
                  <a:gd name="connsiteY92" fmla="*/ 507192 h 2126442"/>
                  <a:gd name="connsiteX93" fmla="*/ 4838700 w 4838700"/>
                  <a:gd name="connsiteY93" fmla="*/ 478617 h 2126442"/>
                  <a:gd name="connsiteX94" fmla="*/ 4800600 w 4838700"/>
                  <a:gd name="connsiteY94" fmla="*/ 383367 h 2126442"/>
                  <a:gd name="connsiteX95" fmla="*/ 4762500 w 4838700"/>
                  <a:gd name="connsiteY95" fmla="*/ 421467 h 2126442"/>
                  <a:gd name="connsiteX96" fmla="*/ 4705350 w 4838700"/>
                  <a:gd name="connsiteY96" fmla="*/ 392892 h 2126442"/>
                  <a:gd name="connsiteX97" fmla="*/ 4705350 w 4838700"/>
                  <a:gd name="connsiteY97" fmla="*/ 516717 h 2126442"/>
                  <a:gd name="connsiteX98" fmla="*/ 4705350 w 4838700"/>
                  <a:gd name="connsiteY98" fmla="*/ 583392 h 2126442"/>
                  <a:gd name="connsiteX99" fmla="*/ 4657725 w 4838700"/>
                  <a:gd name="connsiteY99" fmla="*/ 602442 h 2126442"/>
                  <a:gd name="connsiteX100" fmla="*/ 4581525 w 4838700"/>
                  <a:gd name="connsiteY100" fmla="*/ 573867 h 2126442"/>
                  <a:gd name="connsiteX101" fmla="*/ 4600575 w 4838700"/>
                  <a:gd name="connsiteY101" fmla="*/ 516717 h 2126442"/>
                  <a:gd name="connsiteX102" fmla="*/ 4638675 w 4838700"/>
                  <a:gd name="connsiteY102" fmla="*/ 535767 h 2126442"/>
                  <a:gd name="connsiteX103" fmla="*/ 4610100 w 4838700"/>
                  <a:gd name="connsiteY103" fmla="*/ 488142 h 2126442"/>
                  <a:gd name="connsiteX104" fmla="*/ 4629150 w 4838700"/>
                  <a:gd name="connsiteY104" fmla="*/ 459567 h 2126442"/>
                  <a:gd name="connsiteX105" fmla="*/ 4610100 w 4838700"/>
                  <a:gd name="connsiteY105" fmla="*/ 430992 h 2126442"/>
                  <a:gd name="connsiteX106" fmla="*/ 4619625 w 4838700"/>
                  <a:gd name="connsiteY106" fmla="*/ 383367 h 2126442"/>
                  <a:gd name="connsiteX107" fmla="*/ 4476750 w 4838700"/>
                  <a:gd name="connsiteY107" fmla="*/ 450042 h 2126442"/>
                  <a:gd name="connsiteX108" fmla="*/ 4276725 w 4838700"/>
                  <a:gd name="connsiteY108" fmla="*/ 478617 h 2126442"/>
                  <a:gd name="connsiteX109" fmla="*/ 4181475 w 4838700"/>
                  <a:gd name="connsiteY109" fmla="*/ 364317 h 2126442"/>
                  <a:gd name="connsiteX110" fmla="*/ 4181475 w 4838700"/>
                  <a:gd name="connsiteY110" fmla="*/ 250017 h 2126442"/>
                  <a:gd name="connsiteX111" fmla="*/ 4210050 w 4838700"/>
                  <a:gd name="connsiteY111" fmla="*/ 192867 h 2126442"/>
                  <a:gd name="connsiteX112" fmla="*/ 4286250 w 4838700"/>
                  <a:gd name="connsiteY112" fmla="*/ 307167 h 2126442"/>
                  <a:gd name="connsiteX113" fmla="*/ 4343400 w 4838700"/>
                  <a:gd name="connsiteY113" fmla="*/ 364317 h 2126442"/>
                  <a:gd name="connsiteX114" fmla="*/ 4419600 w 4838700"/>
                  <a:gd name="connsiteY114" fmla="*/ 316692 h 2126442"/>
                  <a:gd name="connsiteX115" fmla="*/ 4391025 w 4838700"/>
                  <a:gd name="connsiteY115" fmla="*/ 230967 h 2126442"/>
                  <a:gd name="connsiteX116" fmla="*/ 4486275 w 4838700"/>
                  <a:gd name="connsiteY116" fmla="*/ 221442 h 2126442"/>
                  <a:gd name="connsiteX117" fmla="*/ 4533900 w 4838700"/>
                  <a:gd name="connsiteY117" fmla="*/ 250017 h 2126442"/>
                  <a:gd name="connsiteX118" fmla="*/ 4543425 w 4838700"/>
                  <a:gd name="connsiteY118" fmla="*/ 173817 h 2126442"/>
                  <a:gd name="connsiteX119" fmla="*/ 4600575 w 4838700"/>
                  <a:gd name="connsiteY119" fmla="*/ 164292 h 2126442"/>
                  <a:gd name="connsiteX120" fmla="*/ 4648200 w 4838700"/>
                  <a:gd name="connsiteY120" fmla="*/ 40467 h 2126442"/>
                  <a:gd name="connsiteX121" fmla="*/ 4467225 w 4838700"/>
                  <a:gd name="connsiteY121" fmla="*/ 49992 h 2126442"/>
                  <a:gd name="connsiteX122" fmla="*/ 1381125 w 4838700"/>
                  <a:gd name="connsiteY122" fmla="*/ 611967 h 2126442"/>
                  <a:gd name="connsiteX123" fmla="*/ 1352550 w 4838700"/>
                  <a:gd name="connsiteY123" fmla="*/ 707217 h 2126442"/>
                  <a:gd name="connsiteX124" fmla="*/ 1266825 w 4838700"/>
                  <a:gd name="connsiteY124" fmla="*/ 726267 h 2126442"/>
                  <a:gd name="connsiteX125" fmla="*/ 0 w 4838700"/>
                  <a:gd name="connsiteY125" fmla="*/ 1793067 h 2126442"/>
                  <a:gd name="connsiteX0" fmla="*/ 0 w 4838700"/>
                  <a:gd name="connsiteY0" fmla="*/ 1793067 h 2126442"/>
                  <a:gd name="connsiteX1" fmla="*/ 685800 w 4838700"/>
                  <a:gd name="connsiteY1" fmla="*/ 1697817 h 2126442"/>
                  <a:gd name="connsiteX2" fmla="*/ 733425 w 4838700"/>
                  <a:gd name="connsiteY2" fmla="*/ 1735917 h 2126442"/>
                  <a:gd name="connsiteX3" fmla="*/ 1057275 w 4838700"/>
                  <a:gd name="connsiteY3" fmla="*/ 1535892 h 2126442"/>
                  <a:gd name="connsiteX4" fmla="*/ 1143000 w 4838700"/>
                  <a:gd name="connsiteY4" fmla="*/ 1545417 h 2126442"/>
                  <a:gd name="connsiteX5" fmla="*/ 1866900 w 4838700"/>
                  <a:gd name="connsiteY5" fmla="*/ 1450167 h 2126442"/>
                  <a:gd name="connsiteX6" fmla="*/ 1895475 w 4838700"/>
                  <a:gd name="connsiteY6" fmla="*/ 1478742 h 2126442"/>
                  <a:gd name="connsiteX7" fmla="*/ 1895475 w 4838700"/>
                  <a:gd name="connsiteY7" fmla="*/ 1535892 h 2126442"/>
                  <a:gd name="connsiteX8" fmla="*/ 1924050 w 4838700"/>
                  <a:gd name="connsiteY8" fmla="*/ 1469217 h 2126442"/>
                  <a:gd name="connsiteX9" fmla="*/ 2057400 w 4838700"/>
                  <a:gd name="connsiteY9" fmla="*/ 1583517 h 2126442"/>
                  <a:gd name="connsiteX10" fmla="*/ 2047875 w 4838700"/>
                  <a:gd name="connsiteY10" fmla="*/ 1659717 h 2126442"/>
                  <a:gd name="connsiteX11" fmla="*/ 2705100 w 4838700"/>
                  <a:gd name="connsiteY11" fmla="*/ 1573992 h 2126442"/>
                  <a:gd name="connsiteX12" fmla="*/ 3476625 w 4838700"/>
                  <a:gd name="connsiteY12" fmla="*/ 2126442 h 2126442"/>
                  <a:gd name="connsiteX13" fmla="*/ 3600450 w 4838700"/>
                  <a:gd name="connsiteY13" fmla="*/ 2059767 h 2126442"/>
                  <a:gd name="connsiteX14" fmla="*/ 3648075 w 4838700"/>
                  <a:gd name="connsiteY14" fmla="*/ 2078817 h 2126442"/>
                  <a:gd name="connsiteX15" fmla="*/ 3657600 w 4838700"/>
                  <a:gd name="connsiteY15" fmla="*/ 2031192 h 2126442"/>
                  <a:gd name="connsiteX16" fmla="*/ 3657600 w 4838700"/>
                  <a:gd name="connsiteY16" fmla="*/ 2031192 h 2126442"/>
                  <a:gd name="connsiteX17" fmla="*/ 3781425 w 4838700"/>
                  <a:gd name="connsiteY17" fmla="*/ 2050242 h 2126442"/>
                  <a:gd name="connsiteX18" fmla="*/ 3781425 w 4838700"/>
                  <a:gd name="connsiteY18" fmla="*/ 2050242 h 2126442"/>
                  <a:gd name="connsiteX19" fmla="*/ 3800475 w 4838700"/>
                  <a:gd name="connsiteY19" fmla="*/ 1954992 h 2126442"/>
                  <a:gd name="connsiteX20" fmla="*/ 3752850 w 4838700"/>
                  <a:gd name="connsiteY20" fmla="*/ 1869267 h 2126442"/>
                  <a:gd name="connsiteX21" fmla="*/ 3810000 w 4838700"/>
                  <a:gd name="connsiteY21" fmla="*/ 1821642 h 2126442"/>
                  <a:gd name="connsiteX22" fmla="*/ 3829050 w 4838700"/>
                  <a:gd name="connsiteY22" fmla="*/ 1869267 h 2126442"/>
                  <a:gd name="connsiteX23" fmla="*/ 3838575 w 4838700"/>
                  <a:gd name="connsiteY23" fmla="*/ 1802592 h 2126442"/>
                  <a:gd name="connsiteX24" fmla="*/ 4029075 w 4838700"/>
                  <a:gd name="connsiteY24" fmla="*/ 1545417 h 2126442"/>
                  <a:gd name="connsiteX25" fmla="*/ 3981450 w 4838700"/>
                  <a:gd name="connsiteY25" fmla="*/ 1507317 h 2126442"/>
                  <a:gd name="connsiteX26" fmla="*/ 4000500 w 4838700"/>
                  <a:gd name="connsiteY26" fmla="*/ 1469217 h 2126442"/>
                  <a:gd name="connsiteX27" fmla="*/ 4029075 w 4838700"/>
                  <a:gd name="connsiteY27" fmla="*/ 1469217 h 2126442"/>
                  <a:gd name="connsiteX28" fmla="*/ 3990975 w 4838700"/>
                  <a:gd name="connsiteY28" fmla="*/ 1440642 h 2126442"/>
                  <a:gd name="connsiteX29" fmla="*/ 3990975 w 4838700"/>
                  <a:gd name="connsiteY29" fmla="*/ 1383492 h 2126442"/>
                  <a:gd name="connsiteX30" fmla="*/ 4057650 w 4838700"/>
                  <a:gd name="connsiteY30" fmla="*/ 1364442 h 2126442"/>
                  <a:gd name="connsiteX31" fmla="*/ 4086225 w 4838700"/>
                  <a:gd name="connsiteY31" fmla="*/ 1431117 h 2126442"/>
                  <a:gd name="connsiteX32" fmla="*/ 4124325 w 4838700"/>
                  <a:gd name="connsiteY32" fmla="*/ 1450167 h 2126442"/>
                  <a:gd name="connsiteX33" fmla="*/ 4124325 w 4838700"/>
                  <a:gd name="connsiteY33" fmla="*/ 1450167 h 2126442"/>
                  <a:gd name="connsiteX34" fmla="*/ 4143375 w 4838700"/>
                  <a:gd name="connsiteY34" fmla="*/ 1412067 h 2126442"/>
                  <a:gd name="connsiteX35" fmla="*/ 4171950 w 4838700"/>
                  <a:gd name="connsiteY35" fmla="*/ 1326342 h 2126442"/>
                  <a:gd name="connsiteX36" fmla="*/ 4238625 w 4838700"/>
                  <a:gd name="connsiteY36" fmla="*/ 1373967 h 2126442"/>
                  <a:gd name="connsiteX37" fmla="*/ 4286250 w 4838700"/>
                  <a:gd name="connsiteY37" fmla="*/ 1326342 h 2126442"/>
                  <a:gd name="connsiteX38" fmla="*/ 4391025 w 4838700"/>
                  <a:gd name="connsiteY38" fmla="*/ 1326342 h 2126442"/>
                  <a:gd name="connsiteX39" fmla="*/ 4438650 w 4838700"/>
                  <a:gd name="connsiteY39" fmla="*/ 1250142 h 2126442"/>
                  <a:gd name="connsiteX40" fmla="*/ 4524375 w 4838700"/>
                  <a:gd name="connsiteY40" fmla="*/ 1240617 h 2126442"/>
                  <a:gd name="connsiteX41" fmla="*/ 4543425 w 4838700"/>
                  <a:gd name="connsiteY41" fmla="*/ 1288242 h 2126442"/>
                  <a:gd name="connsiteX42" fmla="*/ 4552950 w 4838700"/>
                  <a:gd name="connsiteY42" fmla="*/ 1221567 h 2126442"/>
                  <a:gd name="connsiteX43" fmla="*/ 4600575 w 4838700"/>
                  <a:gd name="connsiteY43" fmla="*/ 1154892 h 2126442"/>
                  <a:gd name="connsiteX44" fmla="*/ 4505325 w 4838700"/>
                  <a:gd name="connsiteY44" fmla="*/ 1145367 h 2126442"/>
                  <a:gd name="connsiteX45" fmla="*/ 4524375 w 4838700"/>
                  <a:gd name="connsiteY45" fmla="*/ 1192992 h 2126442"/>
                  <a:gd name="connsiteX46" fmla="*/ 4448175 w 4838700"/>
                  <a:gd name="connsiteY46" fmla="*/ 1145367 h 2126442"/>
                  <a:gd name="connsiteX47" fmla="*/ 4448175 w 4838700"/>
                  <a:gd name="connsiteY47" fmla="*/ 1192992 h 2126442"/>
                  <a:gd name="connsiteX48" fmla="*/ 4333875 w 4838700"/>
                  <a:gd name="connsiteY48" fmla="*/ 1231092 h 2126442"/>
                  <a:gd name="connsiteX49" fmla="*/ 4191000 w 4838700"/>
                  <a:gd name="connsiteY49" fmla="*/ 1135842 h 2126442"/>
                  <a:gd name="connsiteX50" fmla="*/ 4133850 w 4838700"/>
                  <a:gd name="connsiteY50" fmla="*/ 1145367 h 2126442"/>
                  <a:gd name="connsiteX51" fmla="*/ 4171950 w 4838700"/>
                  <a:gd name="connsiteY51" fmla="*/ 1088217 h 2126442"/>
                  <a:gd name="connsiteX52" fmla="*/ 4133850 w 4838700"/>
                  <a:gd name="connsiteY52" fmla="*/ 1050117 h 2126442"/>
                  <a:gd name="connsiteX53" fmla="*/ 4152900 w 4838700"/>
                  <a:gd name="connsiteY53" fmla="*/ 1021542 h 2126442"/>
                  <a:gd name="connsiteX54" fmla="*/ 4333875 w 4838700"/>
                  <a:gd name="connsiteY54" fmla="*/ 1126317 h 2126442"/>
                  <a:gd name="connsiteX55" fmla="*/ 4343400 w 4838700"/>
                  <a:gd name="connsiteY55" fmla="*/ 1107267 h 2126442"/>
                  <a:gd name="connsiteX56" fmla="*/ 4410075 w 4838700"/>
                  <a:gd name="connsiteY56" fmla="*/ 1069167 h 2126442"/>
                  <a:gd name="connsiteX57" fmla="*/ 4371975 w 4838700"/>
                  <a:gd name="connsiteY57" fmla="*/ 1059642 h 2126442"/>
                  <a:gd name="connsiteX58" fmla="*/ 4362450 w 4838700"/>
                  <a:gd name="connsiteY58" fmla="*/ 1031067 h 2126442"/>
                  <a:gd name="connsiteX59" fmla="*/ 4448175 w 4838700"/>
                  <a:gd name="connsiteY59" fmla="*/ 926292 h 2126442"/>
                  <a:gd name="connsiteX60" fmla="*/ 4381500 w 4838700"/>
                  <a:gd name="connsiteY60" fmla="*/ 954867 h 2126442"/>
                  <a:gd name="connsiteX61" fmla="*/ 4381500 w 4838700"/>
                  <a:gd name="connsiteY61" fmla="*/ 897717 h 2126442"/>
                  <a:gd name="connsiteX62" fmla="*/ 4333875 w 4838700"/>
                  <a:gd name="connsiteY62" fmla="*/ 926292 h 2126442"/>
                  <a:gd name="connsiteX63" fmla="*/ 4324350 w 4838700"/>
                  <a:gd name="connsiteY63" fmla="*/ 888192 h 2126442"/>
                  <a:gd name="connsiteX64" fmla="*/ 4248150 w 4838700"/>
                  <a:gd name="connsiteY64" fmla="*/ 926292 h 2126442"/>
                  <a:gd name="connsiteX65" fmla="*/ 4229100 w 4838700"/>
                  <a:gd name="connsiteY65" fmla="*/ 850092 h 2126442"/>
                  <a:gd name="connsiteX66" fmla="*/ 4162425 w 4838700"/>
                  <a:gd name="connsiteY66" fmla="*/ 897717 h 2126442"/>
                  <a:gd name="connsiteX67" fmla="*/ 4162425 w 4838700"/>
                  <a:gd name="connsiteY67" fmla="*/ 840567 h 2126442"/>
                  <a:gd name="connsiteX68" fmla="*/ 4038600 w 4838700"/>
                  <a:gd name="connsiteY68" fmla="*/ 754842 h 2126442"/>
                  <a:gd name="connsiteX69" fmla="*/ 4210050 w 4838700"/>
                  <a:gd name="connsiteY69" fmla="*/ 792942 h 2126442"/>
                  <a:gd name="connsiteX70" fmla="*/ 4295775 w 4838700"/>
                  <a:gd name="connsiteY70" fmla="*/ 773892 h 2126442"/>
                  <a:gd name="connsiteX71" fmla="*/ 4324350 w 4838700"/>
                  <a:gd name="connsiteY71" fmla="*/ 811992 h 2126442"/>
                  <a:gd name="connsiteX72" fmla="*/ 4352925 w 4838700"/>
                  <a:gd name="connsiteY72" fmla="*/ 773892 h 2126442"/>
                  <a:gd name="connsiteX73" fmla="*/ 4343400 w 4838700"/>
                  <a:gd name="connsiteY73" fmla="*/ 735792 h 2126442"/>
                  <a:gd name="connsiteX74" fmla="*/ 4343400 w 4838700"/>
                  <a:gd name="connsiteY74" fmla="*/ 697692 h 2126442"/>
                  <a:gd name="connsiteX75" fmla="*/ 4400550 w 4838700"/>
                  <a:gd name="connsiteY75" fmla="*/ 726267 h 2126442"/>
                  <a:gd name="connsiteX76" fmla="*/ 4381500 w 4838700"/>
                  <a:gd name="connsiteY76" fmla="*/ 669117 h 2126442"/>
                  <a:gd name="connsiteX77" fmla="*/ 4495800 w 4838700"/>
                  <a:gd name="connsiteY77" fmla="*/ 697692 h 2126442"/>
                  <a:gd name="connsiteX78" fmla="*/ 4486275 w 4838700"/>
                  <a:gd name="connsiteY78" fmla="*/ 754842 h 2126442"/>
                  <a:gd name="connsiteX79" fmla="*/ 4533900 w 4838700"/>
                  <a:gd name="connsiteY79" fmla="*/ 764367 h 2126442"/>
                  <a:gd name="connsiteX80" fmla="*/ 4533900 w 4838700"/>
                  <a:gd name="connsiteY80" fmla="*/ 764367 h 2126442"/>
                  <a:gd name="connsiteX81" fmla="*/ 4610100 w 4838700"/>
                  <a:gd name="connsiteY81" fmla="*/ 764367 h 2126442"/>
                  <a:gd name="connsiteX82" fmla="*/ 4648200 w 4838700"/>
                  <a:gd name="connsiteY82" fmla="*/ 811992 h 2126442"/>
                  <a:gd name="connsiteX83" fmla="*/ 4695825 w 4838700"/>
                  <a:gd name="connsiteY83" fmla="*/ 726267 h 2126442"/>
                  <a:gd name="connsiteX84" fmla="*/ 4733925 w 4838700"/>
                  <a:gd name="connsiteY84" fmla="*/ 745317 h 2126442"/>
                  <a:gd name="connsiteX85" fmla="*/ 4705350 w 4838700"/>
                  <a:gd name="connsiteY85" fmla="*/ 697692 h 2126442"/>
                  <a:gd name="connsiteX86" fmla="*/ 4724400 w 4838700"/>
                  <a:gd name="connsiteY86" fmla="*/ 640542 h 2126442"/>
                  <a:gd name="connsiteX87" fmla="*/ 4791075 w 4838700"/>
                  <a:gd name="connsiteY87" fmla="*/ 611967 h 2126442"/>
                  <a:gd name="connsiteX88" fmla="*/ 4762500 w 4838700"/>
                  <a:gd name="connsiteY88" fmla="*/ 545292 h 2126442"/>
                  <a:gd name="connsiteX89" fmla="*/ 4800600 w 4838700"/>
                  <a:gd name="connsiteY89" fmla="*/ 545292 h 2126442"/>
                  <a:gd name="connsiteX90" fmla="*/ 4838700 w 4838700"/>
                  <a:gd name="connsiteY90" fmla="*/ 573867 h 2126442"/>
                  <a:gd name="connsiteX91" fmla="*/ 4829175 w 4838700"/>
                  <a:gd name="connsiteY91" fmla="*/ 545292 h 2126442"/>
                  <a:gd name="connsiteX92" fmla="*/ 4829175 w 4838700"/>
                  <a:gd name="connsiteY92" fmla="*/ 507192 h 2126442"/>
                  <a:gd name="connsiteX93" fmla="*/ 4838700 w 4838700"/>
                  <a:gd name="connsiteY93" fmla="*/ 478617 h 2126442"/>
                  <a:gd name="connsiteX94" fmla="*/ 4800600 w 4838700"/>
                  <a:gd name="connsiteY94" fmla="*/ 383367 h 2126442"/>
                  <a:gd name="connsiteX95" fmla="*/ 4762500 w 4838700"/>
                  <a:gd name="connsiteY95" fmla="*/ 421467 h 2126442"/>
                  <a:gd name="connsiteX96" fmla="*/ 4705350 w 4838700"/>
                  <a:gd name="connsiteY96" fmla="*/ 392892 h 2126442"/>
                  <a:gd name="connsiteX97" fmla="*/ 4705350 w 4838700"/>
                  <a:gd name="connsiteY97" fmla="*/ 516717 h 2126442"/>
                  <a:gd name="connsiteX98" fmla="*/ 4705350 w 4838700"/>
                  <a:gd name="connsiteY98" fmla="*/ 583392 h 2126442"/>
                  <a:gd name="connsiteX99" fmla="*/ 4657725 w 4838700"/>
                  <a:gd name="connsiteY99" fmla="*/ 602442 h 2126442"/>
                  <a:gd name="connsiteX100" fmla="*/ 4581525 w 4838700"/>
                  <a:gd name="connsiteY100" fmla="*/ 573867 h 2126442"/>
                  <a:gd name="connsiteX101" fmla="*/ 4600575 w 4838700"/>
                  <a:gd name="connsiteY101" fmla="*/ 516717 h 2126442"/>
                  <a:gd name="connsiteX102" fmla="*/ 4638675 w 4838700"/>
                  <a:gd name="connsiteY102" fmla="*/ 535767 h 2126442"/>
                  <a:gd name="connsiteX103" fmla="*/ 4610100 w 4838700"/>
                  <a:gd name="connsiteY103" fmla="*/ 488142 h 2126442"/>
                  <a:gd name="connsiteX104" fmla="*/ 4629150 w 4838700"/>
                  <a:gd name="connsiteY104" fmla="*/ 459567 h 2126442"/>
                  <a:gd name="connsiteX105" fmla="*/ 4610100 w 4838700"/>
                  <a:gd name="connsiteY105" fmla="*/ 430992 h 2126442"/>
                  <a:gd name="connsiteX106" fmla="*/ 4619625 w 4838700"/>
                  <a:gd name="connsiteY106" fmla="*/ 383367 h 2126442"/>
                  <a:gd name="connsiteX107" fmla="*/ 4476750 w 4838700"/>
                  <a:gd name="connsiteY107" fmla="*/ 450042 h 2126442"/>
                  <a:gd name="connsiteX108" fmla="*/ 4276725 w 4838700"/>
                  <a:gd name="connsiteY108" fmla="*/ 478617 h 2126442"/>
                  <a:gd name="connsiteX109" fmla="*/ 4181475 w 4838700"/>
                  <a:gd name="connsiteY109" fmla="*/ 364317 h 2126442"/>
                  <a:gd name="connsiteX110" fmla="*/ 4181475 w 4838700"/>
                  <a:gd name="connsiteY110" fmla="*/ 250017 h 2126442"/>
                  <a:gd name="connsiteX111" fmla="*/ 4210050 w 4838700"/>
                  <a:gd name="connsiteY111" fmla="*/ 192867 h 2126442"/>
                  <a:gd name="connsiteX112" fmla="*/ 4286250 w 4838700"/>
                  <a:gd name="connsiteY112" fmla="*/ 307167 h 2126442"/>
                  <a:gd name="connsiteX113" fmla="*/ 4343400 w 4838700"/>
                  <a:gd name="connsiteY113" fmla="*/ 364317 h 2126442"/>
                  <a:gd name="connsiteX114" fmla="*/ 4419600 w 4838700"/>
                  <a:gd name="connsiteY114" fmla="*/ 316692 h 2126442"/>
                  <a:gd name="connsiteX115" fmla="*/ 4391025 w 4838700"/>
                  <a:gd name="connsiteY115" fmla="*/ 230967 h 2126442"/>
                  <a:gd name="connsiteX116" fmla="*/ 4486275 w 4838700"/>
                  <a:gd name="connsiteY116" fmla="*/ 221442 h 2126442"/>
                  <a:gd name="connsiteX117" fmla="*/ 4533900 w 4838700"/>
                  <a:gd name="connsiteY117" fmla="*/ 250017 h 2126442"/>
                  <a:gd name="connsiteX118" fmla="*/ 4543425 w 4838700"/>
                  <a:gd name="connsiteY118" fmla="*/ 173817 h 2126442"/>
                  <a:gd name="connsiteX119" fmla="*/ 4600575 w 4838700"/>
                  <a:gd name="connsiteY119" fmla="*/ 164292 h 2126442"/>
                  <a:gd name="connsiteX120" fmla="*/ 4648200 w 4838700"/>
                  <a:gd name="connsiteY120" fmla="*/ 40467 h 2126442"/>
                  <a:gd name="connsiteX121" fmla="*/ 4467225 w 4838700"/>
                  <a:gd name="connsiteY121" fmla="*/ 49992 h 2126442"/>
                  <a:gd name="connsiteX122" fmla="*/ 1381125 w 4838700"/>
                  <a:gd name="connsiteY122" fmla="*/ 611967 h 2126442"/>
                  <a:gd name="connsiteX123" fmla="*/ 1352550 w 4838700"/>
                  <a:gd name="connsiteY123" fmla="*/ 707217 h 2126442"/>
                  <a:gd name="connsiteX124" fmla="*/ 1266825 w 4838700"/>
                  <a:gd name="connsiteY124" fmla="*/ 726267 h 2126442"/>
                  <a:gd name="connsiteX125" fmla="*/ 1200150 w 4838700"/>
                  <a:gd name="connsiteY125" fmla="*/ 907242 h 2126442"/>
                  <a:gd name="connsiteX126" fmla="*/ 0 w 4838700"/>
                  <a:gd name="connsiteY126" fmla="*/ 1793067 h 2126442"/>
                  <a:gd name="connsiteX0" fmla="*/ 0 w 4838700"/>
                  <a:gd name="connsiteY0" fmla="*/ 1793067 h 2126442"/>
                  <a:gd name="connsiteX1" fmla="*/ 685800 w 4838700"/>
                  <a:gd name="connsiteY1" fmla="*/ 1697817 h 2126442"/>
                  <a:gd name="connsiteX2" fmla="*/ 733425 w 4838700"/>
                  <a:gd name="connsiteY2" fmla="*/ 1735917 h 2126442"/>
                  <a:gd name="connsiteX3" fmla="*/ 1057275 w 4838700"/>
                  <a:gd name="connsiteY3" fmla="*/ 1535892 h 2126442"/>
                  <a:gd name="connsiteX4" fmla="*/ 1143000 w 4838700"/>
                  <a:gd name="connsiteY4" fmla="*/ 1545417 h 2126442"/>
                  <a:gd name="connsiteX5" fmla="*/ 1866900 w 4838700"/>
                  <a:gd name="connsiteY5" fmla="*/ 1450167 h 2126442"/>
                  <a:gd name="connsiteX6" fmla="*/ 1895475 w 4838700"/>
                  <a:gd name="connsiteY6" fmla="*/ 1478742 h 2126442"/>
                  <a:gd name="connsiteX7" fmla="*/ 1895475 w 4838700"/>
                  <a:gd name="connsiteY7" fmla="*/ 1535892 h 2126442"/>
                  <a:gd name="connsiteX8" fmla="*/ 1924050 w 4838700"/>
                  <a:gd name="connsiteY8" fmla="*/ 1469217 h 2126442"/>
                  <a:gd name="connsiteX9" fmla="*/ 2057400 w 4838700"/>
                  <a:gd name="connsiteY9" fmla="*/ 1583517 h 2126442"/>
                  <a:gd name="connsiteX10" fmla="*/ 2047875 w 4838700"/>
                  <a:gd name="connsiteY10" fmla="*/ 1659717 h 2126442"/>
                  <a:gd name="connsiteX11" fmla="*/ 2705100 w 4838700"/>
                  <a:gd name="connsiteY11" fmla="*/ 1573992 h 2126442"/>
                  <a:gd name="connsiteX12" fmla="*/ 3476625 w 4838700"/>
                  <a:gd name="connsiteY12" fmla="*/ 2126442 h 2126442"/>
                  <a:gd name="connsiteX13" fmla="*/ 3600450 w 4838700"/>
                  <a:gd name="connsiteY13" fmla="*/ 2059767 h 2126442"/>
                  <a:gd name="connsiteX14" fmla="*/ 3648075 w 4838700"/>
                  <a:gd name="connsiteY14" fmla="*/ 2078817 h 2126442"/>
                  <a:gd name="connsiteX15" fmla="*/ 3657600 w 4838700"/>
                  <a:gd name="connsiteY15" fmla="*/ 2031192 h 2126442"/>
                  <a:gd name="connsiteX16" fmla="*/ 3657600 w 4838700"/>
                  <a:gd name="connsiteY16" fmla="*/ 2031192 h 2126442"/>
                  <a:gd name="connsiteX17" fmla="*/ 3781425 w 4838700"/>
                  <a:gd name="connsiteY17" fmla="*/ 2050242 h 2126442"/>
                  <a:gd name="connsiteX18" fmla="*/ 3781425 w 4838700"/>
                  <a:gd name="connsiteY18" fmla="*/ 2050242 h 2126442"/>
                  <a:gd name="connsiteX19" fmla="*/ 3800475 w 4838700"/>
                  <a:gd name="connsiteY19" fmla="*/ 1954992 h 2126442"/>
                  <a:gd name="connsiteX20" fmla="*/ 3752850 w 4838700"/>
                  <a:gd name="connsiteY20" fmla="*/ 1869267 h 2126442"/>
                  <a:gd name="connsiteX21" fmla="*/ 3810000 w 4838700"/>
                  <a:gd name="connsiteY21" fmla="*/ 1821642 h 2126442"/>
                  <a:gd name="connsiteX22" fmla="*/ 3829050 w 4838700"/>
                  <a:gd name="connsiteY22" fmla="*/ 1869267 h 2126442"/>
                  <a:gd name="connsiteX23" fmla="*/ 3838575 w 4838700"/>
                  <a:gd name="connsiteY23" fmla="*/ 1802592 h 2126442"/>
                  <a:gd name="connsiteX24" fmla="*/ 4029075 w 4838700"/>
                  <a:gd name="connsiteY24" fmla="*/ 1545417 h 2126442"/>
                  <a:gd name="connsiteX25" fmla="*/ 3981450 w 4838700"/>
                  <a:gd name="connsiteY25" fmla="*/ 1507317 h 2126442"/>
                  <a:gd name="connsiteX26" fmla="*/ 4000500 w 4838700"/>
                  <a:gd name="connsiteY26" fmla="*/ 1469217 h 2126442"/>
                  <a:gd name="connsiteX27" fmla="*/ 4029075 w 4838700"/>
                  <a:gd name="connsiteY27" fmla="*/ 1469217 h 2126442"/>
                  <a:gd name="connsiteX28" fmla="*/ 3990975 w 4838700"/>
                  <a:gd name="connsiteY28" fmla="*/ 1440642 h 2126442"/>
                  <a:gd name="connsiteX29" fmla="*/ 3990975 w 4838700"/>
                  <a:gd name="connsiteY29" fmla="*/ 1383492 h 2126442"/>
                  <a:gd name="connsiteX30" fmla="*/ 4057650 w 4838700"/>
                  <a:gd name="connsiteY30" fmla="*/ 1364442 h 2126442"/>
                  <a:gd name="connsiteX31" fmla="*/ 4086225 w 4838700"/>
                  <a:gd name="connsiteY31" fmla="*/ 1431117 h 2126442"/>
                  <a:gd name="connsiteX32" fmla="*/ 4124325 w 4838700"/>
                  <a:gd name="connsiteY32" fmla="*/ 1450167 h 2126442"/>
                  <a:gd name="connsiteX33" fmla="*/ 4124325 w 4838700"/>
                  <a:gd name="connsiteY33" fmla="*/ 1450167 h 2126442"/>
                  <a:gd name="connsiteX34" fmla="*/ 4143375 w 4838700"/>
                  <a:gd name="connsiteY34" fmla="*/ 1412067 h 2126442"/>
                  <a:gd name="connsiteX35" fmla="*/ 4171950 w 4838700"/>
                  <a:gd name="connsiteY35" fmla="*/ 1326342 h 2126442"/>
                  <a:gd name="connsiteX36" fmla="*/ 4238625 w 4838700"/>
                  <a:gd name="connsiteY36" fmla="*/ 1373967 h 2126442"/>
                  <a:gd name="connsiteX37" fmla="*/ 4286250 w 4838700"/>
                  <a:gd name="connsiteY37" fmla="*/ 1326342 h 2126442"/>
                  <a:gd name="connsiteX38" fmla="*/ 4391025 w 4838700"/>
                  <a:gd name="connsiteY38" fmla="*/ 1326342 h 2126442"/>
                  <a:gd name="connsiteX39" fmla="*/ 4438650 w 4838700"/>
                  <a:gd name="connsiteY39" fmla="*/ 1250142 h 2126442"/>
                  <a:gd name="connsiteX40" fmla="*/ 4524375 w 4838700"/>
                  <a:gd name="connsiteY40" fmla="*/ 1240617 h 2126442"/>
                  <a:gd name="connsiteX41" fmla="*/ 4543425 w 4838700"/>
                  <a:gd name="connsiteY41" fmla="*/ 1288242 h 2126442"/>
                  <a:gd name="connsiteX42" fmla="*/ 4552950 w 4838700"/>
                  <a:gd name="connsiteY42" fmla="*/ 1221567 h 2126442"/>
                  <a:gd name="connsiteX43" fmla="*/ 4600575 w 4838700"/>
                  <a:gd name="connsiteY43" fmla="*/ 1154892 h 2126442"/>
                  <a:gd name="connsiteX44" fmla="*/ 4505325 w 4838700"/>
                  <a:gd name="connsiteY44" fmla="*/ 1145367 h 2126442"/>
                  <a:gd name="connsiteX45" fmla="*/ 4524375 w 4838700"/>
                  <a:gd name="connsiteY45" fmla="*/ 1192992 h 2126442"/>
                  <a:gd name="connsiteX46" fmla="*/ 4448175 w 4838700"/>
                  <a:gd name="connsiteY46" fmla="*/ 1145367 h 2126442"/>
                  <a:gd name="connsiteX47" fmla="*/ 4448175 w 4838700"/>
                  <a:gd name="connsiteY47" fmla="*/ 1192992 h 2126442"/>
                  <a:gd name="connsiteX48" fmla="*/ 4333875 w 4838700"/>
                  <a:gd name="connsiteY48" fmla="*/ 1231092 h 2126442"/>
                  <a:gd name="connsiteX49" fmla="*/ 4191000 w 4838700"/>
                  <a:gd name="connsiteY49" fmla="*/ 1135842 h 2126442"/>
                  <a:gd name="connsiteX50" fmla="*/ 4133850 w 4838700"/>
                  <a:gd name="connsiteY50" fmla="*/ 1145367 h 2126442"/>
                  <a:gd name="connsiteX51" fmla="*/ 4171950 w 4838700"/>
                  <a:gd name="connsiteY51" fmla="*/ 1088217 h 2126442"/>
                  <a:gd name="connsiteX52" fmla="*/ 4133850 w 4838700"/>
                  <a:gd name="connsiteY52" fmla="*/ 1050117 h 2126442"/>
                  <a:gd name="connsiteX53" fmla="*/ 4152900 w 4838700"/>
                  <a:gd name="connsiteY53" fmla="*/ 1021542 h 2126442"/>
                  <a:gd name="connsiteX54" fmla="*/ 4333875 w 4838700"/>
                  <a:gd name="connsiteY54" fmla="*/ 1126317 h 2126442"/>
                  <a:gd name="connsiteX55" fmla="*/ 4343400 w 4838700"/>
                  <a:gd name="connsiteY55" fmla="*/ 1107267 h 2126442"/>
                  <a:gd name="connsiteX56" fmla="*/ 4410075 w 4838700"/>
                  <a:gd name="connsiteY56" fmla="*/ 1069167 h 2126442"/>
                  <a:gd name="connsiteX57" fmla="*/ 4371975 w 4838700"/>
                  <a:gd name="connsiteY57" fmla="*/ 1059642 h 2126442"/>
                  <a:gd name="connsiteX58" fmla="*/ 4362450 w 4838700"/>
                  <a:gd name="connsiteY58" fmla="*/ 1031067 h 2126442"/>
                  <a:gd name="connsiteX59" fmla="*/ 4448175 w 4838700"/>
                  <a:gd name="connsiteY59" fmla="*/ 926292 h 2126442"/>
                  <a:gd name="connsiteX60" fmla="*/ 4381500 w 4838700"/>
                  <a:gd name="connsiteY60" fmla="*/ 954867 h 2126442"/>
                  <a:gd name="connsiteX61" fmla="*/ 4381500 w 4838700"/>
                  <a:gd name="connsiteY61" fmla="*/ 897717 h 2126442"/>
                  <a:gd name="connsiteX62" fmla="*/ 4333875 w 4838700"/>
                  <a:gd name="connsiteY62" fmla="*/ 926292 h 2126442"/>
                  <a:gd name="connsiteX63" fmla="*/ 4324350 w 4838700"/>
                  <a:gd name="connsiteY63" fmla="*/ 888192 h 2126442"/>
                  <a:gd name="connsiteX64" fmla="*/ 4248150 w 4838700"/>
                  <a:gd name="connsiteY64" fmla="*/ 926292 h 2126442"/>
                  <a:gd name="connsiteX65" fmla="*/ 4229100 w 4838700"/>
                  <a:gd name="connsiteY65" fmla="*/ 850092 h 2126442"/>
                  <a:gd name="connsiteX66" fmla="*/ 4162425 w 4838700"/>
                  <a:gd name="connsiteY66" fmla="*/ 897717 h 2126442"/>
                  <a:gd name="connsiteX67" fmla="*/ 4162425 w 4838700"/>
                  <a:gd name="connsiteY67" fmla="*/ 840567 h 2126442"/>
                  <a:gd name="connsiteX68" fmla="*/ 4038600 w 4838700"/>
                  <a:gd name="connsiteY68" fmla="*/ 754842 h 2126442"/>
                  <a:gd name="connsiteX69" fmla="*/ 4210050 w 4838700"/>
                  <a:gd name="connsiteY69" fmla="*/ 792942 h 2126442"/>
                  <a:gd name="connsiteX70" fmla="*/ 4295775 w 4838700"/>
                  <a:gd name="connsiteY70" fmla="*/ 773892 h 2126442"/>
                  <a:gd name="connsiteX71" fmla="*/ 4324350 w 4838700"/>
                  <a:gd name="connsiteY71" fmla="*/ 811992 h 2126442"/>
                  <a:gd name="connsiteX72" fmla="*/ 4352925 w 4838700"/>
                  <a:gd name="connsiteY72" fmla="*/ 773892 h 2126442"/>
                  <a:gd name="connsiteX73" fmla="*/ 4343400 w 4838700"/>
                  <a:gd name="connsiteY73" fmla="*/ 735792 h 2126442"/>
                  <a:gd name="connsiteX74" fmla="*/ 4343400 w 4838700"/>
                  <a:gd name="connsiteY74" fmla="*/ 697692 h 2126442"/>
                  <a:gd name="connsiteX75" fmla="*/ 4400550 w 4838700"/>
                  <a:gd name="connsiteY75" fmla="*/ 726267 h 2126442"/>
                  <a:gd name="connsiteX76" fmla="*/ 4381500 w 4838700"/>
                  <a:gd name="connsiteY76" fmla="*/ 669117 h 2126442"/>
                  <a:gd name="connsiteX77" fmla="*/ 4495800 w 4838700"/>
                  <a:gd name="connsiteY77" fmla="*/ 697692 h 2126442"/>
                  <a:gd name="connsiteX78" fmla="*/ 4486275 w 4838700"/>
                  <a:gd name="connsiteY78" fmla="*/ 754842 h 2126442"/>
                  <a:gd name="connsiteX79" fmla="*/ 4533900 w 4838700"/>
                  <a:gd name="connsiteY79" fmla="*/ 764367 h 2126442"/>
                  <a:gd name="connsiteX80" fmla="*/ 4533900 w 4838700"/>
                  <a:gd name="connsiteY80" fmla="*/ 764367 h 2126442"/>
                  <a:gd name="connsiteX81" fmla="*/ 4610100 w 4838700"/>
                  <a:gd name="connsiteY81" fmla="*/ 764367 h 2126442"/>
                  <a:gd name="connsiteX82" fmla="*/ 4648200 w 4838700"/>
                  <a:gd name="connsiteY82" fmla="*/ 811992 h 2126442"/>
                  <a:gd name="connsiteX83" fmla="*/ 4695825 w 4838700"/>
                  <a:gd name="connsiteY83" fmla="*/ 726267 h 2126442"/>
                  <a:gd name="connsiteX84" fmla="*/ 4733925 w 4838700"/>
                  <a:gd name="connsiteY84" fmla="*/ 745317 h 2126442"/>
                  <a:gd name="connsiteX85" fmla="*/ 4705350 w 4838700"/>
                  <a:gd name="connsiteY85" fmla="*/ 697692 h 2126442"/>
                  <a:gd name="connsiteX86" fmla="*/ 4724400 w 4838700"/>
                  <a:gd name="connsiteY86" fmla="*/ 640542 h 2126442"/>
                  <a:gd name="connsiteX87" fmla="*/ 4791075 w 4838700"/>
                  <a:gd name="connsiteY87" fmla="*/ 611967 h 2126442"/>
                  <a:gd name="connsiteX88" fmla="*/ 4762500 w 4838700"/>
                  <a:gd name="connsiteY88" fmla="*/ 545292 h 2126442"/>
                  <a:gd name="connsiteX89" fmla="*/ 4800600 w 4838700"/>
                  <a:gd name="connsiteY89" fmla="*/ 545292 h 2126442"/>
                  <a:gd name="connsiteX90" fmla="*/ 4838700 w 4838700"/>
                  <a:gd name="connsiteY90" fmla="*/ 573867 h 2126442"/>
                  <a:gd name="connsiteX91" fmla="*/ 4829175 w 4838700"/>
                  <a:gd name="connsiteY91" fmla="*/ 545292 h 2126442"/>
                  <a:gd name="connsiteX92" fmla="*/ 4829175 w 4838700"/>
                  <a:gd name="connsiteY92" fmla="*/ 507192 h 2126442"/>
                  <a:gd name="connsiteX93" fmla="*/ 4838700 w 4838700"/>
                  <a:gd name="connsiteY93" fmla="*/ 478617 h 2126442"/>
                  <a:gd name="connsiteX94" fmla="*/ 4800600 w 4838700"/>
                  <a:gd name="connsiteY94" fmla="*/ 383367 h 2126442"/>
                  <a:gd name="connsiteX95" fmla="*/ 4762500 w 4838700"/>
                  <a:gd name="connsiteY95" fmla="*/ 421467 h 2126442"/>
                  <a:gd name="connsiteX96" fmla="*/ 4705350 w 4838700"/>
                  <a:gd name="connsiteY96" fmla="*/ 392892 h 2126442"/>
                  <a:gd name="connsiteX97" fmla="*/ 4705350 w 4838700"/>
                  <a:gd name="connsiteY97" fmla="*/ 516717 h 2126442"/>
                  <a:gd name="connsiteX98" fmla="*/ 4705350 w 4838700"/>
                  <a:gd name="connsiteY98" fmla="*/ 583392 h 2126442"/>
                  <a:gd name="connsiteX99" fmla="*/ 4657725 w 4838700"/>
                  <a:gd name="connsiteY99" fmla="*/ 602442 h 2126442"/>
                  <a:gd name="connsiteX100" fmla="*/ 4581525 w 4838700"/>
                  <a:gd name="connsiteY100" fmla="*/ 573867 h 2126442"/>
                  <a:gd name="connsiteX101" fmla="*/ 4600575 w 4838700"/>
                  <a:gd name="connsiteY101" fmla="*/ 516717 h 2126442"/>
                  <a:gd name="connsiteX102" fmla="*/ 4638675 w 4838700"/>
                  <a:gd name="connsiteY102" fmla="*/ 535767 h 2126442"/>
                  <a:gd name="connsiteX103" fmla="*/ 4610100 w 4838700"/>
                  <a:gd name="connsiteY103" fmla="*/ 488142 h 2126442"/>
                  <a:gd name="connsiteX104" fmla="*/ 4629150 w 4838700"/>
                  <a:gd name="connsiteY104" fmla="*/ 459567 h 2126442"/>
                  <a:gd name="connsiteX105" fmla="*/ 4610100 w 4838700"/>
                  <a:gd name="connsiteY105" fmla="*/ 430992 h 2126442"/>
                  <a:gd name="connsiteX106" fmla="*/ 4619625 w 4838700"/>
                  <a:gd name="connsiteY106" fmla="*/ 383367 h 2126442"/>
                  <a:gd name="connsiteX107" fmla="*/ 4476750 w 4838700"/>
                  <a:gd name="connsiteY107" fmla="*/ 450042 h 2126442"/>
                  <a:gd name="connsiteX108" fmla="*/ 4276725 w 4838700"/>
                  <a:gd name="connsiteY108" fmla="*/ 478617 h 2126442"/>
                  <a:gd name="connsiteX109" fmla="*/ 4181475 w 4838700"/>
                  <a:gd name="connsiteY109" fmla="*/ 364317 h 2126442"/>
                  <a:gd name="connsiteX110" fmla="*/ 4181475 w 4838700"/>
                  <a:gd name="connsiteY110" fmla="*/ 250017 h 2126442"/>
                  <a:gd name="connsiteX111" fmla="*/ 4210050 w 4838700"/>
                  <a:gd name="connsiteY111" fmla="*/ 192867 h 2126442"/>
                  <a:gd name="connsiteX112" fmla="*/ 4286250 w 4838700"/>
                  <a:gd name="connsiteY112" fmla="*/ 307167 h 2126442"/>
                  <a:gd name="connsiteX113" fmla="*/ 4343400 w 4838700"/>
                  <a:gd name="connsiteY113" fmla="*/ 364317 h 2126442"/>
                  <a:gd name="connsiteX114" fmla="*/ 4419600 w 4838700"/>
                  <a:gd name="connsiteY114" fmla="*/ 316692 h 2126442"/>
                  <a:gd name="connsiteX115" fmla="*/ 4391025 w 4838700"/>
                  <a:gd name="connsiteY115" fmla="*/ 230967 h 2126442"/>
                  <a:gd name="connsiteX116" fmla="*/ 4486275 w 4838700"/>
                  <a:gd name="connsiteY116" fmla="*/ 221442 h 2126442"/>
                  <a:gd name="connsiteX117" fmla="*/ 4533900 w 4838700"/>
                  <a:gd name="connsiteY117" fmla="*/ 250017 h 2126442"/>
                  <a:gd name="connsiteX118" fmla="*/ 4543425 w 4838700"/>
                  <a:gd name="connsiteY118" fmla="*/ 173817 h 2126442"/>
                  <a:gd name="connsiteX119" fmla="*/ 4600575 w 4838700"/>
                  <a:gd name="connsiteY119" fmla="*/ 164292 h 2126442"/>
                  <a:gd name="connsiteX120" fmla="*/ 4648200 w 4838700"/>
                  <a:gd name="connsiteY120" fmla="*/ 40467 h 2126442"/>
                  <a:gd name="connsiteX121" fmla="*/ 4467225 w 4838700"/>
                  <a:gd name="connsiteY121" fmla="*/ 49992 h 2126442"/>
                  <a:gd name="connsiteX122" fmla="*/ 1381125 w 4838700"/>
                  <a:gd name="connsiteY122" fmla="*/ 611967 h 2126442"/>
                  <a:gd name="connsiteX123" fmla="*/ 1352550 w 4838700"/>
                  <a:gd name="connsiteY123" fmla="*/ 707217 h 2126442"/>
                  <a:gd name="connsiteX124" fmla="*/ 1266825 w 4838700"/>
                  <a:gd name="connsiteY124" fmla="*/ 726267 h 2126442"/>
                  <a:gd name="connsiteX125" fmla="*/ 1200150 w 4838700"/>
                  <a:gd name="connsiteY125" fmla="*/ 907242 h 2126442"/>
                  <a:gd name="connsiteX126" fmla="*/ 1085850 w 4838700"/>
                  <a:gd name="connsiteY126" fmla="*/ 907242 h 2126442"/>
                  <a:gd name="connsiteX127" fmla="*/ 0 w 4838700"/>
                  <a:gd name="connsiteY127" fmla="*/ 1793067 h 2126442"/>
                  <a:gd name="connsiteX0" fmla="*/ 0 w 4838700"/>
                  <a:gd name="connsiteY0" fmla="*/ 1793067 h 2126442"/>
                  <a:gd name="connsiteX1" fmla="*/ 685800 w 4838700"/>
                  <a:gd name="connsiteY1" fmla="*/ 1697817 h 2126442"/>
                  <a:gd name="connsiteX2" fmla="*/ 733425 w 4838700"/>
                  <a:gd name="connsiteY2" fmla="*/ 1735917 h 2126442"/>
                  <a:gd name="connsiteX3" fmla="*/ 1057275 w 4838700"/>
                  <a:gd name="connsiteY3" fmla="*/ 1535892 h 2126442"/>
                  <a:gd name="connsiteX4" fmla="*/ 1143000 w 4838700"/>
                  <a:gd name="connsiteY4" fmla="*/ 1545417 h 2126442"/>
                  <a:gd name="connsiteX5" fmla="*/ 1866900 w 4838700"/>
                  <a:gd name="connsiteY5" fmla="*/ 1450167 h 2126442"/>
                  <a:gd name="connsiteX6" fmla="*/ 1895475 w 4838700"/>
                  <a:gd name="connsiteY6" fmla="*/ 1478742 h 2126442"/>
                  <a:gd name="connsiteX7" fmla="*/ 1895475 w 4838700"/>
                  <a:gd name="connsiteY7" fmla="*/ 1535892 h 2126442"/>
                  <a:gd name="connsiteX8" fmla="*/ 1924050 w 4838700"/>
                  <a:gd name="connsiteY8" fmla="*/ 1469217 h 2126442"/>
                  <a:gd name="connsiteX9" fmla="*/ 2057400 w 4838700"/>
                  <a:gd name="connsiteY9" fmla="*/ 1583517 h 2126442"/>
                  <a:gd name="connsiteX10" fmla="*/ 2047875 w 4838700"/>
                  <a:gd name="connsiteY10" fmla="*/ 1659717 h 2126442"/>
                  <a:gd name="connsiteX11" fmla="*/ 2705100 w 4838700"/>
                  <a:gd name="connsiteY11" fmla="*/ 1573992 h 2126442"/>
                  <a:gd name="connsiteX12" fmla="*/ 3476625 w 4838700"/>
                  <a:gd name="connsiteY12" fmla="*/ 2126442 h 2126442"/>
                  <a:gd name="connsiteX13" fmla="*/ 3600450 w 4838700"/>
                  <a:gd name="connsiteY13" fmla="*/ 2059767 h 2126442"/>
                  <a:gd name="connsiteX14" fmla="*/ 3648075 w 4838700"/>
                  <a:gd name="connsiteY14" fmla="*/ 2078817 h 2126442"/>
                  <a:gd name="connsiteX15" fmla="*/ 3657600 w 4838700"/>
                  <a:gd name="connsiteY15" fmla="*/ 2031192 h 2126442"/>
                  <a:gd name="connsiteX16" fmla="*/ 3657600 w 4838700"/>
                  <a:gd name="connsiteY16" fmla="*/ 2031192 h 2126442"/>
                  <a:gd name="connsiteX17" fmla="*/ 3781425 w 4838700"/>
                  <a:gd name="connsiteY17" fmla="*/ 2050242 h 2126442"/>
                  <a:gd name="connsiteX18" fmla="*/ 3781425 w 4838700"/>
                  <a:gd name="connsiteY18" fmla="*/ 2050242 h 2126442"/>
                  <a:gd name="connsiteX19" fmla="*/ 3800475 w 4838700"/>
                  <a:gd name="connsiteY19" fmla="*/ 1954992 h 2126442"/>
                  <a:gd name="connsiteX20" fmla="*/ 3752850 w 4838700"/>
                  <a:gd name="connsiteY20" fmla="*/ 1869267 h 2126442"/>
                  <a:gd name="connsiteX21" fmla="*/ 3810000 w 4838700"/>
                  <a:gd name="connsiteY21" fmla="*/ 1821642 h 2126442"/>
                  <a:gd name="connsiteX22" fmla="*/ 3829050 w 4838700"/>
                  <a:gd name="connsiteY22" fmla="*/ 1869267 h 2126442"/>
                  <a:gd name="connsiteX23" fmla="*/ 3838575 w 4838700"/>
                  <a:gd name="connsiteY23" fmla="*/ 1802592 h 2126442"/>
                  <a:gd name="connsiteX24" fmla="*/ 4029075 w 4838700"/>
                  <a:gd name="connsiteY24" fmla="*/ 1545417 h 2126442"/>
                  <a:gd name="connsiteX25" fmla="*/ 3981450 w 4838700"/>
                  <a:gd name="connsiteY25" fmla="*/ 1507317 h 2126442"/>
                  <a:gd name="connsiteX26" fmla="*/ 4000500 w 4838700"/>
                  <a:gd name="connsiteY26" fmla="*/ 1469217 h 2126442"/>
                  <a:gd name="connsiteX27" fmla="*/ 4029075 w 4838700"/>
                  <a:gd name="connsiteY27" fmla="*/ 1469217 h 2126442"/>
                  <a:gd name="connsiteX28" fmla="*/ 3990975 w 4838700"/>
                  <a:gd name="connsiteY28" fmla="*/ 1440642 h 2126442"/>
                  <a:gd name="connsiteX29" fmla="*/ 3990975 w 4838700"/>
                  <a:gd name="connsiteY29" fmla="*/ 1383492 h 2126442"/>
                  <a:gd name="connsiteX30" fmla="*/ 4057650 w 4838700"/>
                  <a:gd name="connsiteY30" fmla="*/ 1364442 h 2126442"/>
                  <a:gd name="connsiteX31" fmla="*/ 4086225 w 4838700"/>
                  <a:gd name="connsiteY31" fmla="*/ 1431117 h 2126442"/>
                  <a:gd name="connsiteX32" fmla="*/ 4124325 w 4838700"/>
                  <a:gd name="connsiteY32" fmla="*/ 1450167 h 2126442"/>
                  <a:gd name="connsiteX33" fmla="*/ 4124325 w 4838700"/>
                  <a:gd name="connsiteY33" fmla="*/ 1450167 h 2126442"/>
                  <a:gd name="connsiteX34" fmla="*/ 4143375 w 4838700"/>
                  <a:gd name="connsiteY34" fmla="*/ 1412067 h 2126442"/>
                  <a:gd name="connsiteX35" fmla="*/ 4171950 w 4838700"/>
                  <a:gd name="connsiteY35" fmla="*/ 1326342 h 2126442"/>
                  <a:gd name="connsiteX36" fmla="*/ 4238625 w 4838700"/>
                  <a:gd name="connsiteY36" fmla="*/ 1373967 h 2126442"/>
                  <a:gd name="connsiteX37" fmla="*/ 4286250 w 4838700"/>
                  <a:gd name="connsiteY37" fmla="*/ 1326342 h 2126442"/>
                  <a:gd name="connsiteX38" fmla="*/ 4391025 w 4838700"/>
                  <a:gd name="connsiteY38" fmla="*/ 1326342 h 2126442"/>
                  <a:gd name="connsiteX39" fmla="*/ 4438650 w 4838700"/>
                  <a:gd name="connsiteY39" fmla="*/ 1250142 h 2126442"/>
                  <a:gd name="connsiteX40" fmla="*/ 4524375 w 4838700"/>
                  <a:gd name="connsiteY40" fmla="*/ 1240617 h 2126442"/>
                  <a:gd name="connsiteX41" fmla="*/ 4543425 w 4838700"/>
                  <a:gd name="connsiteY41" fmla="*/ 1288242 h 2126442"/>
                  <a:gd name="connsiteX42" fmla="*/ 4552950 w 4838700"/>
                  <a:gd name="connsiteY42" fmla="*/ 1221567 h 2126442"/>
                  <a:gd name="connsiteX43" fmla="*/ 4600575 w 4838700"/>
                  <a:gd name="connsiteY43" fmla="*/ 1154892 h 2126442"/>
                  <a:gd name="connsiteX44" fmla="*/ 4505325 w 4838700"/>
                  <a:gd name="connsiteY44" fmla="*/ 1145367 h 2126442"/>
                  <a:gd name="connsiteX45" fmla="*/ 4524375 w 4838700"/>
                  <a:gd name="connsiteY45" fmla="*/ 1192992 h 2126442"/>
                  <a:gd name="connsiteX46" fmla="*/ 4448175 w 4838700"/>
                  <a:gd name="connsiteY46" fmla="*/ 1145367 h 2126442"/>
                  <a:gd name="connsiteX47" fmla="*/ 4448175 w 4838700"/>
                  <a:gd name="connsiteY47" fmla="*/ 1192992 h 2126442"/>
                  <a:gd name="connsiteX48" fmla="*/ 4333875 w 4838700"/>
                  <a:gd name="connsiteY48" fmla="*/ 1231092 h 2126442"/>
                  <a:gd name="connsiteX49" fmla="*/ 4191000 w 4838700"/>
                  <a:gd name="connsiteY49" fmla="*/ 1135842 h 2126442"/>
                  <a:gd name="connsiteX50" fmla="*/ 4133850 w 4838700"/>
                  <a:gd name="connsiteY50" fmla="*/ 1145367 h 2126442"/>
                  <a:gd name="connsiteX51" fmla="*/ 4171950 w 4838700"/>
                  <a:gd name="connsiteY51" fmla="*/ 1088217 h 2126442"/>
                  <a:gd name="connsiteX52" fmla="*/ 4133850 w 4838700"/>
                  <a:gd name="connsiteY52" fmla="*/ 1050117 h 2126442"/>
                  <a:gd name="connsiteX53" fmla="*/ 4152900 w 4838700"/>
                  <a:gd name="connsiteY53" fmla="*/ 1021542 h 2126442"/>
                  <a:gd name="connsiteX54" fmla="*/ 4333875 w 4838700"/>
                  <a:gd name="connsiteY54" fmla="*/ 1126317 h 2126442"/>
                  <a:gd name="connsiteX55" fmla="*/ 4343400 w 4838700"/>
                  <a:gd name="connsiteY55" fmla="*/ 1107267 h 2126442"/>
                  <a:gd name="connsiteX56" fmla="*/ 4410075 w 4838700"/>
                  <a:gd name="connsiteY56" fmla="*/ 1069167 h 2126442"/>
                  <a:gd name="connsiteX57" fmla="*/ 4371975 w 4838700"/>
                  <a:gd name="connsiteY57" fmla="*/ 1059642 h 2126442"/>
                  <a:gd name="connsiteX58" fmla="*/ 4362450 w 4838700"/>
                  <a:gd name="connsiteY58" fmla="*/ 1031067 h 2126442"/>
                  <a:gd name="connsiteX59" fmla="*/ 4448175 w 4838700"/>
                  <a:gd name="connsiteY59" fmla="*/ 926292 h 2126442"/>
                  <a:gd name="connsiteX60" fmla="*/ 4381500 w 4838700"/>
                  <a:gd name="connsiteY60" fmla="*/ 954867 h 2126442"/>
                  <a:gd name="connsiteX61" fmla="*/ 4381500 w 4838700"/>
                  <a:gd name="connsiteY61" fmla="*/ 897717 h 2126442"/>
                  <a:gd name="connsiteX62" fmla="*/ 4333875 w 4838700"/>
                  <a:gd name="connsiteY62" fmla="*/ 926292 h 2126442"/>
                  <a:gd name="connsiteX63" fmla="*/ 4324350 w 4838700"/>
                  <a:gd name="connsiteY63" fmla="*/ 888192 h 2126442"/>
                  <a:gd name="connsiteX64" fmla="*/ 4248150 w 4838700"/>
                  <a:gd name="connsiteY64" fmla="*/ 926292 h 2126442"/>
                  <a:gd name="connsiteX65" fmla="*/ 4229100 w 4838700"/>
                  <a:gd name="connsiteY65" fmla="*/ 850092 h 2126442"/>
                  <a:gd name="connsiteX66" fmla="*/ 4162425 w 4838700"/>
                  <a:gd name="connsiteY66" fmla="*/ 897717 h 2126442"/>
                  <a:gd name="connsiteX67" fmla="*/ 4162425 w 4838700"/>
                  <a:gd name="connsiteY67" fmla="*/ 840567 h 2126442"/>
                  <a:gd name="connsiteX68" fmla="*/ 4038600 w 4838700"/>
                  <a:gd name="connsiteY68" fmla="*/ 754842 h 2126442"/>
                  <a:gd name="connsiteX69" fmla="*/ 4210050 w 4838700"/>
                  <a:gd name="connsiteY69" fmla="*/ 792942 h 2126442"/>
                  <a:gd name="connsiteX70" fmla="*/ 4295775 w 4838700"/>
                  <a:gd name="connsiteY70" fmla="*/ 773892 h 2126442"/>
                  <a:gd name="connsiteX71" fmla="*/ 4324350 w 4838700"/>
                  <a:gd name="connsiteY71" fmla="*/ 811992 h 2126442"/>
                  <a:gd name="connsiteX72" fmla="*/ 4352925 w 4838700"/>
                  <a:gd name="connsiteY72" fmla="*/ 773892 h 2126442"/>
                  <a:gd name="connsiteX73" fmla="*/ 4343400 w 4838700"/>
                  <a:gd name="connsiteY73" fmla="*/ 735792 h 2126442"/>
                  <a:gd name="connsiteX74" fmla="*/ 4343400 w 4838700"/>
                  <a:gd name="connsiteY74" fmla="*/ 697692 h 2126442"/>
                  <a:gd name="connsiteX75" fmla="*/ 4400550 w 4838700"/>
                  <a:gd name="connsiteY75" fmla="*/ 726267 h 2126442"/>
                  <a:gd name="connsiteX76" fmla="*/ 4381500 w 4838700"/>
                  <a:gd name="connsiteY76" fmla="*/ 669117 h 2126442"/>
                  <a:gd name="connsiteX77" fmla="*/ 4495800 w 4838700"/>
                  <a:gd name="connsiteY77" fmla="*/ 697692 h 2126442"/>
                  <a:gd name="connsiteX78" fmla="*/ 4486275 w 4838700"/>
                  <a:gd name="connsiteY78" fmla="*/ 754842 h 2126442"/>
                  <a:gd name="connsiteX79" fmla="*/ 4533900 w 4838700"/>
                  <a:gd name="connsiteY79" fmla="*/ 764367 h 2126442"/>
                  <a:gd name="connsiteX80" fmla="*/ 4533900 w 4838700"/>
                  <a:gd name="connsiteY80" fmla="*/ 764367 h 2126442"/>
                  <a:gd name="connsiteX81" fmla="*/ 4610100 w 4838700"/>
                  <a:gd name="connsiteY81" fmla="*/ 764367 h 2126442"/>
                  <a:gd name="connsiteX82" fmla="*/ 4648200 w 4838700"/>
                  <a:gd name="connsiteY82" fmla="*/ 811992 h 2126442"/>
                  <a:gd name="connsiteX83" fmla="*/ 4695825 w 4838700"/>
                  <a:gd name="connsiteY83" fmla="*/ 726267 h 2126442"/>
                  <a:gd name="connsiteX84" fmla="*/ 4733925 w 4838700"/>
                  <a:gd name="connsiteY84" fmla="*/ 745317 h 2126442"/>
                  <a:gd name="connsiteX85" fmla="*/ 4705350 w 4838700"/>
                  <a:gd name="connsiteY85" fmla="*/ 697692 h 2126442"/>
                  <a:gd name="connsiteX86" fmla="*/ 4724400 w 4838700"/>
                  <a:gd name="connsiteY86" fmla="*/ 640542 h 2126442"/>
                  <a:gd name="connsiteX87" fmla="*/ 4791075 w 4838700"/>
                  <a:gd name="connsiteY87" fmla="*/ 611967 h 2126442"/>
                  <a:gd name="connsiteX88" fmla="*/ 4762500 w 4838700"/>
                  <a:gd name="connsiteY88" fmla="*/ 545292 h 2126442"/>
                  <a:gd name="connsiteX89" fmla="*/ 4800600 w 4838700"/>
                  <a:gd name="connsiteY89" fmla="*/ 545292 h 2126442"/>
                  <a:gd name="connsiteX90" fmla="*/ 4838700 w 4838700"/>
                  <a:gd name="connsiteY90" fmla="*/ 573867 h 2126442"/>
                  <a:gd name="connsiteX91" fmla="*/ 4829175 w 4838700"/>
                  <a:gd name="connsiteY91" fmla="*/ 545292 h 2126442"/>
                  <a:gd name="connsiteX92" fmla="*/ 4829175 w 4838700"/>
                  <a:gd name="connsiteY92" fmla="*/ 507192 h 2126442"/>
                  <a:gd name="connsiteX93" fmla="*/ 4838700 w 4838700"/>
                  <a:gd name="connsiteY93" fmla="*/ 478617 h 2126442"/>
                  <a:gd name="connsiteX94" fmla="*/ 4800600 w 4838700"/>
                  <a:gd name="connsiteY94" fmla="*/ 383367 h 2126442"/>
                  <a:gd name="connsiteX95" fmla="*/ 4762500 w 4838700"/>
                  <a:gd name="connsiteY95" fmla="*/ 421467 h 2126442"/>
                  <a:gd name="connsiteX96" fmla="*/ 4705350 w 4838700"/>
                  <a:gd name="connsiteY96" fmla="*/ 392892 h 2126442"/>
                  <a:gd name="connsiteX97" fmla="*/ 4705350 w 4838700"/>
                  <a:gd name="connsiteY97" fmla="*/ 516717 h 2126442"/>
                  <a:gd name="connsiteX98" fmla="*/ 4705350 w 4838700"/>
                  <a:gd name="connsiteY98" fmla="*/ 583392 h 2126442"/>
                  <a:gd name="connsiteX99" fmla="*/ 4657725 w 4838700"/>
                  <a:gd name="connsiteY99" fmla="*/ 602442 h 2126442"/>
                  <a:gd name="connsiteX100" fmla="*/ 4581525 w 4838700"/>
                  <a:gd name="connsiteY100" fmla="*/ 573867 h 2126442"/>
                  <a:gd name="connsiteX101" fmla="*/ 4600575 w 4838700"/>
                  <a:gd name="connsiteY101" fmla="*/ 516717 h 2126442"/>
                  <a:gd name="connsiteX102" fmla="*/ 4638675 w 4838700"/>
                  <a:gd name="connsiteY102" fmla="*/ 535767 h 2126442"/>
                  <a:gd name="connsiteX103" fmla="*/ 4610100 w 4838700"/>
                  <a:gd name="connsiteY103" fmla="*/ 488142 h 2126442"/>
                  <a:gd name="connsiteX104" fmla="*/ 4629150 w 4838700"/>
                  <a:gd name="connsiteY104" fmla="*/ 459567 h 2126442"/>
                  <a:gd name="connsiteX105" fmla="*/ 4610100 w 4838700"/>
                  <a:gd name="connsiteY105" fmla="*/ 430992 h 2126442"/>
                  <a:gd name="connsiteX106" fmla="*/ 4619625 w 4838700"/>
                  <a:gd name="connsiteY106" fmla="*/ 383367 h 2126442"/>
                  <a:gd name="connsiteX107" fmla="*/ 4476750 w 4838700"/>
                  <a:gd name="connsiteY107" fmla="*/ 450042 h 2126442"/>
                  <a:gd name="connsiteX108" fmla="*/ 4276725 w 4838700"/>
                  <a:gd name="connsiteY108" fmla="*/ 478617 h 2126442"/>
                  <a:gd name="connsiteX109" fmla="*/ 4181475 w 4838700"/>
                  <a:gd name="connsiteY109" fmla="*/ 364317 h 2126442"/>
                  <a:gd name="connsiteX110" fmla="*/ 4181475 w 4838700"/>
                  <a:gd name="connsiteY110" fmla="*/ 250017 h 2126442"/>
                  <a:gd name="connsiteX111" fmla="*/ 4210050 w 4838700"/>
                  <a:gd name="connsiteY111" fmla="*/ 192867 h 2126442"/>
                  <a:gd name="connsiteX112" fmla="*/ 4286250 w 4838700"/>
                  <a:gd name="connsiteY112" fmla="*/ 307167 h 2126442"/>
                  <a:gd name="connsiteX113" fmla="*/ 4343400 w 4838700"/>
                  <a:gd name="connsiteY113" fmla="*/ 364317 h 2126442"/>
                  <a:gd name="connsiteX114" fmla="*/ 4419600 w 4838700"/>
                  <a:gd name="connsiteY114" fmla="*/ 316692 h 2126442"/>
                  <a:gd name="connsiteX115" fmla="*/ 4391025 w 4838700"/>
                  <a:gd name="connsiteY115" fmla="*/ 230967 h 2126442"/>
                  <a:gd name="connsiteX116" fmla="*/ 4486275 w 4838700"/>
                  <a:gd name="connsiteY116" fmla="*/ 221442 h 2126442"/>
                  <a:gd name="connsiteX117" fmla="*/ 4533900 w 4838700"/>
                  <a:gd name="connsiteY117" fmla="*/ 250017 h 2126442"/>
                  <a:gd name="connsiteX118" fmla="*/ 4543425 w 4838700"/>
                  <a:gd name="connsiteY118" fmla="*/ 173817 h 2126442"/>
                  <a:gd name="connsiteX119" fmla="*/ 4600575 w 4838700"/>
                  <a:gd name="connsiteY119" fmla="*/ 164292 h 2126442"/>
                  <a:gd name="connsiteX120" fmla="*/ 4648200 w 4838700"/>
                  <a:gd name="connsiteY120" fmla="*/ 40467 h 2126442"/>
                  <a:gd name="connsiteX121" fmla="*/ 4467225 w 4838700"/>
                  <a:gd name="connsiteY121" fmla="*/ 49992 h 2126442"/>
                  <a:gd name="connsiteX122" fmla="*/ 1381125 w 4838700"/>
                  <a:gd name="connsiteY122" fmla="*/ 611967 h 2126442"/>
                  <a:gd name="connsiteX123" fmla="*/ 1352550 w 4838700"/>
                  <a:gd name="connsiteY123" fmla="*/ 707217 h 2126442"/>
                  <a:gd name="connsiteX124" fmla="*/ 1266825 w 4838700"/>
                  <a:gd name="connsiteY124" fmla="*/ 726267 h 2126442"/>
                  <a:gd name="connsiteX125" fmla="*/ 1200150 w 4838700"/>
                  <a:gd name="connsiteY125" fmla="*/ 907242 h 2126442"/>
                  <a:gd name="connsiteX126" fmla="*/ 1085850 w 4838700"/>
                  <a:gd name="connsiteY126" fmla="*/ 907242 h 2126442"/>
                  <a:gd name="connsiteX127" fmla="*/ 819150 w 4838700"/>
                  <a:gd name="connsiteY127" fmla="*/ 1021542 h 2126442"/>
                  <a:gd name="connsiteX128" fmla="*/ 0 w 4838700"/>
                  <a:gd name="connsiteY128" fmla="*/ 1793067 h 2126442"/>
                  <a:gd name="connsiteX0" fmla="*/ 0 w 4838700"/>
                  <a:gd name="connsiteY0" fmla="*/ 1793067 h 2126442"/>
                  <a:gd name="connsiteX1" fmla="*/ 685800 w 4838700"/>
                  <a:gd name="connsiteY1" fmla="*/ 1697817 h 2126442"/>
                  <a:gd name="connsiteX2" fmla="*/ 733425 w 4838700"/>
                  <a:gd name="connsiteY2" fmla="*/ 1735917 h 2126442"/>
                  <a:gd name="connsiteX3" fmla="*/ 1057275 w 4838700"/>
                  <a:gd name="connsiteY3" fmla="*/ 1535892 h 2126442"/>
                  <a:gd name="connsiteX4" fmla="*/ 1143000 w 4838700"/>
                  <a:gd name="connsiteY4" fmla="*/ 1545417 h 2126442"/>
                  <a:gd name="connsiteX5" fmla="*/ 1866900 w 4838700"/>
                  <a:gd name="connsiteY5" fmla="*/ 1450167 h 2126442"/>
                  <a:gd name="connsiteX6" fmla="*/ 1895475 w 4838700"/>
                  <a:gd name="connsiteY6" fmla="*/ 1478742 h 2126442"/>
                  <a:gd name="connsiteX7" fmla="*/ 1895475 w 4838700"/>
                  <a:gd name="connsiteY7" fmla="*/ 1535892 h 2126442"/>
                  <a:gd name="connsiteX8" fmla="*/ 1924050 w 4838700"/>
                  <a:gd name="connsiteY8" fmla="*/ 1469217 h 2126442"/>
                  <a:gd name="connsiteX9" fmla="*/ 2057400 w 4838700"/>
                  <a:gd name="connsiteY9" fmla="*/ 1583517 h 2126442"/>
                  <a:gd name="connsiteX10" fmla="*/ 2047875 w 4838700"/>
                  <a:gd name="connsiteY10" fmla="*/ 1659717 h 2126442"/>
                  <a:gd name="connsiteX11" fmla="*/ 2705100 w 4838700"/>
                  <a:gd name="connsiteY11" fmla="*/ 1573992 h 2126442"/>
                  <a:gd name="connsiteX12" fmla="*/ 3476625 w 4838700"/>
                  <a:gd name="connsiteY12" fmla="*/ 2126442 h 2126442"/>
                  <a:gd name="connsiteX13" fmla="*/ 3600450 w 4838700"/>
                  <a:gd name="connsiteY13" fmla="*/ 2059767 h 2126442"/>
                  <a:gd name="connsiteX14" fmla="*/ 3648075 w 4838700"/>
                  <a:gd name="connsiteY14" fmla="*/ 2078817 h 2126442"/>
                  <a:gd name="connsiteX15" fmla="*/ 3657600 w 4838700"/>
                  <a:gd name="connsiteY15" fmla="*/ 2031192 h 2126442"/>
                  <a:gd name="connsiteX16" fmla="*/ 3657600 w 4838700"/>
                  <a:gd name="connsiteY16" fmla="*/ 2031192 h 2126442"/>
                  <a:gd name="connsiteX17" fmla="*/ 3781425 w 4838700"/>
                  <a:gd name="connsiteY17" fmla="*/ 2050242 h 2126442"/>
                  <a:gd name="connsiteX18" fmla="*/ 3781425 w 4838700"/>
                  <a:gd name="connsiteY18" fmla="*/ 2050242 h 2126442"/>
                  <a:gd name="connsiteX19" fmla="*/ 3800475 w 4838700"/>
                  <a:gd name="connsiteY19" fmla="*/ 1954992 h 2126442"/>
                  <a:gd name="connsiteX20" fmla="*/ 3752850 w 4838700"/>
                  <a:gd name="connsiteY20" fmla="*/ 1869267 h 2126442"/>
                  <a:gd name="connsiteX21" fmla="*/ 3810000 w 4838700"/>
                  <a:gd name="connsiteY21" fmla="*/ 1821642 h 2126442"/>
                  <a:gd name="connsiteX22" fmla="*/ 3829050 w 4838700"/>
                  <a:gd name="connsiteY22" fmla="*/ 1869267 h 2126442"/>
                  <a:gd name="connsiteX23" fmla="*/ 3838575 w 4838700"/>
                  <a:gd name="connsiteY23" fmla="*/ 1802592 h 2126442"/>
                  <a:gd name="connsiteX24" fmla="*/ 4029075 w 4838700"/>
                  <a:gd name="connsiteY24" fmla="*/ 1545417 h 2126442"/>
                  <a:gd name="connsiteX25" fmla="*/ 3981450 w 4838700"/>
                  <a:gd name="connsiteY25" fmla="*/ 1507317 h 2126442"/>
                  <a:gd name="connsiteX26" fmla="*/ 4000500 w 4838700"/>
                  <a:gd name="connsiteY26" fmla="*/ 1469217 h 2126442"/>
                  <a:gd name="connsiteX27" fmla="*/ 4029075 w 4838700"/>
                  <a:gd name="connsiteY27" fmla="*/ 1469217 h 2126442"/>
                  <a:gd name="connsiteX28" fmla="*/ 3990975 w 4838700"/>
                  <a:gd name="connsiteY28" fmla="*/ 1440642 h 2126442"/>
                  <a:gd name="connsiteX29" fmla="*/ 3990975 w 4838700"/>
                  <a:gd name="connsiteY29" fmla="*/ 1383492 h 2126442"/>
                  <a:gd name="connsiteX30" fmla="*/ 4057650 w 4838700"/>
                  <a:gd name="connsiteY30" fmla="*/ 1364442 h 2126442"/>
                  <a:gd name="connsiteX31" fmla="*/ 4086225 w 4838700"/>
                  <a:gd name="connsiteY31" fmla="*/ 1431117 h 2126442"/>
                  <a:gd name="connsiteX32" fmla="*/ 4124325 w 4838700"/>
                  <a:gd name="connsiteY32" fmla="*/ 1450167 h 2126442"/>
                  <a:gd name="connsiteX33" fmla="*/ 4124325 w 4838700"/>
                  <a:gd name="connsiteY33" fmla="*/ 1450167 h 2126442"/>
                  <a:gd name="connsiteX34" fmla="*/ 4143375 w 4838700"/>
                  <a:gd name="connsiteY34" fmla="*/ 1412067 h 2126442"/>
                  <a:gd name="connsiteX35" fmla="*/ 4171950 w 4838700"/>
                  <a:gd name="connsiteY35" fmla="*/ 1326342 h 2126442"/>
                  <a:gd name="connsiteX36" fmla="*/ 4238625 w 4838700"/>
                  <a:gd name="connsiteY36" fmla="*/ 1373967 h 2126442"/>
                  <a:gd name="connsiteX37" fmla="*/ 4286250 w 4838700"/>
                  <a:gd name="connsiteY37" fmla="*/ 1326342 h 2126442"/>
                  <a:gd name="connsiteX38" fmla="*/ 4391025 w 4838700"/>
                  <a:gd name="connsiteY38" fmla="*/ 1326342 h 2126442"/>
                  <a:gd name="connsiteX39" fmla="*/ 4438650 w 4838700"/>
                  <a:gd name="connsiteY39" fmla="*/ 1250142 h 2126442"/>
                  <a:gd name="connsiteX40" fmla="*/ 4524375 w 4838700"/>
                  <a:gd name="connsiteY40" fmla="*/ 1240617 h 2126442"/>
                  <a:gd name="connsiteX41" fmla="*/ 4543425 w 4838700"/>
                  <a:gd name="connsiteY41" fmla="*/ 1288242 h 2126442"/>
                  <a:gd name="connsiteX42" fmla="*/ 4552950 w 4838700"/>
                  <a:gd name="connsiteY42" fmla="*/ 1221567 h 2126442"/>
                  <a:gd name="connsiteX43" fmla="*/ 4600575 w 4838700"/>
                  <a:gd name="connsiteY43" fmla="*/ 1154892 h 2126442"/>
                  <a:gd name="connsiteX44" fmla="*/ 4505325 w 4838700"/>
                  <a:gd name="connsiteY44" fmla="*/ 1145367 h 2126442"/>
                  <a:gd name="connsiteX45" fmla="*/ 4524375 w 4838700"/>
                  <a:gd name="connsiteY45" fmla="*/ 1192992 h 2126442"/>
                  <a:gd name="connsiteX46" fmla="*/ 4448175 w 4838700"/>
                  <a:gd name="connsiteY46" fmla="*/ 1145367 h 2126442"/>
                  <a:gd name="connsiteX47" fmla="*/ 4448175 w 4838700"/>
                  <a:gd name="connsiteY47" fmla="*/ 1192992 h 2126442"/>
                  <a:gd name="connsiteX48" fmla="*/ 4333875 w 4838700"/>
                  <a:gd name="connsiteY48" fmla="*/ 1231092 h 2126442"/>
                  <a:gd name="connsiteX49" fmla="*/ 4191000 w 4838700"/>
                  <a:gd name="connsiteY49" fmla="*/ 1135842 h 2126442"/>
                  <a:gd name="connsiteX50" fmla="*/ 4133850 w 4838700"/>
                  <a:gd name="connsiteY50" fmla="*/ 1145367 h 2126442"/>
                  <a:gd name="connsiteX51" fmla="*/ 4171950 w 4838700"/>
                  <a:gd name="connsiteY51" fmla="*/ 1088217 h 2126442"/>
                  <a:gd name="connsiteX52" fmla="*/ 4133850 w 4838700"/>
                  <a:gd name="connsiteY52" fmla="*/ 1050117 h 2126442"/>
                  <a:gd name="connsiteX53" fmla="*/ 4152900 w 4838700"/>
                  <a:gd name="connsiteY53" fmla="*/ 1021542 h 2126442"/>
                  <a:gd name="connsiteX54" fmla="*/ 4333875 w 4838700"/>
                  <a:gd name="connsiteY54" fmla="*/ 1126317 h 2126442"/>
                  <a:gd name="connsiteX55" fmla="*/ 4343400 w 4838700"/>
                  <a:gd name="connsiteY55" fmla="*/ 1107267 h 2126442"/>
                  <a:gd name="connsiteX56" fmla="*/ 4410075 w 4838700"/>
                  <a:gd name="connsiteY56" fmla="*/ 1069167 h 2126442"/>
                  <a:gd name="connsiteX57" fmla="*/ 4371975 w 4838700"/>
                  <a:gd name="connsiteY57" fmla="*/ 1059642 h 2126442"/>
                  <a:gd name="connsiteX58" fmla="*/ 4362450 w 4838700"/>
                  <a:gd name="connsiteY58" fmla="*/ 1031067 h 2126442"/>
                  <a:gd name="connsiteX59" fmla="*/ 4448175 w 4838700"/>
                  <a:gd name="connsiteY59" fmla="*/ 926292 h 2126442"/>
                  <a:gd name="connsiteX60" fmla="*/ 4381500 w 4838700"/>
                  <a:gd name="connsiteY60" fmla="*/ 954867 h 2126442"/>
                  <a:gd name="connsiteX61" fmla="*/ 4381500 w 4838700"/>
                  <a:gd name="connsiteY61" fmla="*/ 897717 h 2126442"/>
                  <a:gd name="connsiteX62" fmla="*/ 4333875 w 4838700"/>
                  <a:gd name="connsiteY62" fmla="*/ 926292 h 2126442"/>
                  <a:gd name="connsiteX63" fmla="*/ 4324350 w 4838700"/>
                  <a:gd name="connsiteY63" fmla="*/ 888192 h 2126442"/>
                  <a:gd name="connsiteX64" fmla="*/ 4248150 w 4838700"/>
                  <a:gd name="connsiteY64" fmla="*/ 926292 h 2126442"/>
                  <a:gd name="connsiteX65" fmla="*/ 4229100 w 4838700"/>
                  <a:gd name="connsiteY65" fmla="*/ 850092 h 2126442"/>
                  <a:gd name="connsiteX66" fmla="*/ 4162425 w 4838700"/>
                  <a:gd name="connsiteY66" fmla="*/ 897717 h 2126442"/>
                  <a:gd name="connsiteX67" fmla="*/ 4162425 w 4838700"/>
                  <a:gd name="connsiteY67" fmla="*/ 840567 h 2126442"/>
                  <a:gd name="connsiteX68" fmla="*/ 4038600 w 4838700"/>
                  <a:gd name="connsiteY68" fmla="*/ 754842 h 2126442"/>
                  <a:gd name="connsiteX69" fmla="*/ 4210050 w 4838700"/>
                  <a:gd name="connsiteY69" fmla="*/ 792942 h 2126442"/>
                  <a:gd name="connsiteX70" fmla="*/ 4295775 w 4838700"/>
                  <a:gd name="connsiteY70" fmla="*/ 773892 h 2126442"/>
                  <a:gd name="connsiteX71" fmla="*/ 4324350 w 4838700"/>
                  <a:gd name="connsiteY71" fmla="*/ 811992 h 2126442"/>
                  <a:gd name="connsiteX72" fmla="*/ 4352925 w 4838700"/>
                  <a:gd name="connsiteY72" fmla="*/ 773892 h 2126442"/>
                  <a:gd name="connsiteX73" fmla="*/ 4343400 w 4838700"/>
                  <a:gd name="connsiteY73" fmla="*/ 735792 h 2126442"/>
                  <a:gd name="connsiteX74" fmla="*/ 4343400 w 4838700"/>
                  <a:gd name="connsiteY74" fmla="*/ 697692 h 2126442"/>
                  <a:gd name="connsiteX75" fmla="*/ 4400550 w 4838700"/>
                  <a:gd name="connsiteY75" fmla="*/ 726267 h 2126442"/>
                  <a:gd name="connsiteX76" fmla="*/ 4381500 w 4838700"/>
                  <a:gd name="connsiteY76" fmla="*/ 669117 h 2126442"/>
                  <a:gd name="connsiteX77" fmla="*/ 4495800 w 4838700"/>
                  <a:gd name="connsiteY77" fmla="*/ 697692 h 2126442"/>
                  <a:gd name="connsiteX78" fmla="*/ 4486275 w 4838700"/>
                  <a:gd name="connsiteY78" fmla="*/ 754842 h 2126442"/>
                  <a:gd name="connsiteX79" fmla="*/ 4533900 w 4838700"/>
                  <a:gd name="connsiteY79" fmla="*/ 764367 h 2126442"/>
                  <a:gd name="connsiteX80" fmla="*/ 4533900 w 4838700"/>
                  <a:gd name="connsiteY80" fmla="*/ 764367 h 2126442"/>
                  <a:gd name="connsiteX81" fmla="*/ 4610100 w 4838700"/>
                  <a:gd name="connsiteY81" fmla="*/ 764367 h 2126442"/>
                  <a:gd name="connsiteX82" fmla="*/ 4648200 w 4838700"/>
                  <a:gd name="connsiteY82" fmla="*/ 811992 h 2126442"/>
                  <a:gd name="connsiteX83" fmla="*/ 4695825 w 4838700"/>
                  <a:gd name="connsiteY83" fmla="*/ 726267 h 2126442"/>
                  <a:gd name="connsiteX84" fmla="*/ 4733925 w 4838700"/>
                  <a:gd name="connsiteY84" fmla="*/ 745317 h 2126442"/>
                  <a:gd name="connsiteX85" fmla="*/ 4705350 w 4838700"/>
                  <a:gd name="connsiteY85" fmla="*/ 697692 h 2126442"/>
                  <a:gd name="connsiteX86" fmla="*/ 4724400 w 4838700"/>
                  <a:gd name="connsiteY86" fmla="*/ 640542 h 2126442"/>
                  <a:gd name="connsiteX87" fmla="*/ 4791075 w 4838700"/>
                  <a:gd name="connsiteY87" fmla="*/ 611967 h 2126442"/>
                  <a:gd name="connsiteX88" fmla="*/ 4762500 w 4838700"/>
                  <a:gd name="connsiteY88" fmla="*/ 545292 h 2126442"/>
                  <a:gd name="connsiteX89" fmla="*/ 4800600 w 4838700"/>
                  <a:gd name="connsiteY89" fmla="*/ 545292 h 2126442"/>
                  <a:gd name="connsiteX90" fmla="*/ 4838700 w 4838700"/>
                  <a:gd name="connsiteY90" fmla="*/ 573867 h 2126442"/>
                  <a:gd name="connsiteX91" fmla="*/ 4829175 w 4838700"/>
                  <a:gd name="connsiteY91" fmla="*/ 545292 h 2126442"/>
                  <a:gd name="connsiteX92" fmla="*/ 4829175 w 4838700"/>
                  <a:gd name="connsiteY92" fmla="*/ 507192 h 2126442"/>
                  <a:gd name="connsiteX93" fmla="*/ 4838700 w 4838700"/>
                  <a:gd name="connsiteY93" fmla="*/ 478617 h 2126442"/>
                  <a:gd name="connsiteX94" fmla="*/ 4800600 w 4838700"/>
                  <a:gd name="connsiteY94" fmla="*/ 383367 h 2126442"/>
                  <a:gd name="connsiteX95" fmla="*/ 4762500 w 4838700"/>
                  <a:gd name="connsiteY95" fmla="*/ 421467 h 2126442"/>
                  <a:gd name="connsiteX96" fmla="*/ 4705350 w 4838700"/>
                  <a:gd name="connsiteY96" fmla="*/ 392892 h 2126442"/>
                  <a:gd name="connsiteX97" fmla="*/ 4705350 w 4838700"/>
                  <a:gd name="connsiteY97" fmla="*/ 516717 h 2126442"/>
                  <a:gd name="connsiteX98" fmla="*/ 4705350 w 4838700"/>
                  <a:gd name="connsiteY98" fmla="*/ 583392 h 2126442"/>
                  <a:gd name="connsiteX99" fmla="*/ 4657725 w 4838700"/>
                  <a:gd name="connsiteY99" fmla="*/ 602442 h 2126442"/>
                  <a:gd name="connsiteX100" fmla="*/ 4581525 w 4838700"/>
                  <a:gd name="connsiteY100" fmla="*/ 573867 h 2126442"/>
                  <a:gd name="connsiteX101" fmla="*/ 4600575 w 4838700"/>
                  <a:gd name="connsiteY101" fmla="*/ 516717 h 2126442"/>
                  <a:gd name="connsiteX102" fmla="*/ 4638675 w 4838700"/>
                  <a:gd name="connsiteY102" fmla="*/ 535767 h 2126442"/>
                  <a:gd name="connsiteX103" fmla="*/ 4610100 w 4838700"/>
                  <a:gd name="connsiteY103" fmla="*/ 488142 h 2126442"/>
                  <a:gd name="connsiteX104" fmla="*/ 4629150 w 4838700"/>
                  <a:gd name="connsiteY104" fmla="*/ 459567 h 2126442"/>
                  <a:gd name="connsiteX105" fmla="*/ 4610100 w 4838700"/>
                  <a:gd name="connsiteY105" fmla="*/ 430992 h 2126442"/>
                  <a:gd name="connsiteX106" fmla="*/ 4619625 w 4838700"/>
                  <a:gd name="connsiteY106" fmla="*/ 383367 h 2126442"/>
                  <a:gd name="connsiteX107" fmla="*/ 4476750 w 4838700"/>
                  <a:gd name="connsiteY107" fmla="*/ 450042 h 2126442"/>
                  <a:gd name="connsiteX108" fmla="*/ 4276725 w 4838700"/>
                  <a:gd name="connsiteY108" fmla="*/ 478617 h 2126442"/>
                  <a:gd name="connsiteX109" fmla="*/ 4181475 w 4838700"/>
                  <a:gd name="connsiteY109" fmla="*/ 364317 h 2126442"/>
                  <a:gd name="connsiteX110" fmla="*/ 4181475 w 4838700"/>
                  <a:gd name="connsiteY110" fmla="*/ 250017 h 2126442"/>
                  <a:gd name="connsiteX111" fmla="*/ 4210050 w 4838700"/>
                  <a:gd name="connsiteY111" fmla="*/ 192867 h 2126442"/>
                  <a:gd name="connsiteX112" fmla="*/ 4286250 w 4838700"/>
                  <a:gd name="connsiteY112" fmla="*/ 307167 h 2126442"/>
                  <a:gd name="connsiteX113" fmla="*/ 4343400 w 4838700"/>
                  <a:gd name="connsiteY113" fmla="*/ 364317 h 2126442"/>
                  <a:gd name="connsiteX114" fmla="*/ 4419600 w 4838700"/>
                  <a:gd name="connsiteY114" fmla="*/ 316692 h 2126442"/>
                  <a:gd name="connsiteX115" fmla="*/ 4391025 w 4838700"/>
                  <a:gd name="connsiteY115" fmla="*/ 230967 h 2126442"/>
                  <a:gd name="connsiteX116" fmla="*/ 4486275 w 4838700"/>
                  <a:gd name="connsiteY116" fmla="*/ 221442 h 2126442"/>
                  <a:gd name="connsiteX117" fmla="*/ 4533900 w 4838700"/>
                  <a:gd name="connsiteY117" fmla="*/ 250017 h 2126442"/>
                  <a:gd name="connsiteX118" fmla="*/ 4543425 w 4838700"/>
                  <a:gd name="connsiteY118" fmla="*/ 173817 h 2126442"/>
                  <a:gd name="connsiteX119" fmla="*/ 4600575 w 4838700"/>
                  <a:gd name="connsiteY119" fmla="*/ 164292 h 2126442"/>
                  <a:gd name="connsiteX120" fmla="*/ 4648200 w 4838700"/>
                  <a:gd name="connsiteY120" fmla="*/ 40467 h 2126442"/>
                  <a:gd name="connsiteX121" fmla="*/ 4467225 w 4838700"/>
                  <a:gd name="connsiteY121" fmla="*/ 49992 h 2126442"/>
                  <a:gd name="connsiteX122" fmla="*/ 1381125 w 4838700"/>
                  <a:gd name="connsiteY122" fmla="*/ 611967 h 2126442"/>
                  <a:gd name="connsiteX123" fmla="*/ 1352550 w 4838700"/>
                  <a:gd name="connsiteY123" fmla="*/ 707217 h 2126442"/>
                  <a:gd name="connsiteX124" fmla="*/ 1266825 w 4838700"/>
                  <a:gd name="connsiteY124" fmla="*/ 726267 h 2126442"/>
                  <a:gd name="connsiteX125" fmla="*/ 1200150 w 4838700"/>
                  <a:gd name="connsiteY125" fmla="*/ 907242 h 2126442"/>
                  <a:gd name="connsiteX126" fmla="*/ 1085850 w 4838700"/>
                  <a:gd name="connsiteY126" fmla="*/ 907242 h 2126442"/>
                  <a:gd name="connsiteX127" fmla="*/ 819150 w 4838700"/>
                  <a:gd name="connsiteY127" fmla="*/ 1021542 h 2126442"/>
                  <a:gd name="connsiteX128" fmla="*/ 0 w 4838700"/>
                  <a:gd name="connsiteY128" fmla="*/ 1793067 h 2126442"/>
                  <a:gd name="connsiteX0" fmla="*/ 0 w 4838700"/>
                  <a:gd name="connsiteY0" fmla="*/ 1793067 h 2126442"/>
                  <a:gd name="connsiteX1" fmla="*/ 685800 w 4838700"/>
                  <a:gd name="connsiteY1" fmla="*/ 1697817 h 2126442"/>
                  <a:gd name="connsiteX2" fmla="*/ 733425 w 4838700"/>
                  <a:gd name="connsiteY2" fmla="*/ 1735917 h 2126442"/>
                  <a:gd name="connsiteX3" fmla="*/ 1057275 w 4838700"/>
                  <a:gd name="connsiteY3" fmla="*/ 1535892 h 2126442"/>
                  <a:gd name="connsiteX4" fmla="*/ 1143000 w 4838700"/>
                  <a:gd name="connsiteY4" fmla="*/ 1545417 h 2126442"/>
                  <a:gd name="connsiteX5" fmla="*/ 1866900 w 4838700"/>
                  <a:gd name="connsiteY5" fmla="*/ 1450167 h 2126442"/>
                  <a:gd name="connsiteX6" fmla="*/ 1895475 w 4838700"/>
                  <a:gd name="connsiteY6" fmla="*/ 1478742 h 2126442"/>
                  <a:gd name="connsiteX7" fmla="*/ 1895475 w 4838700"/>
                  <a:gd name="connsiteY7" fmla="*/ 1535892 h 2126442"/>
                  <a:gd name="connsiteX8" fmla="*/ 1924050 w 4838700"/>
                  <a:gd name="connsiteY8" fmla="*/ 1469217 h 2126442"/>
                  <a:gd name="connsiteX9" fmla="*/ 2057400 w 4838700"/>
                  <a:gd name="connsiteY9" fmla="*/ 1583517 h 2126442"/>
                  <a:gd name="connsiteX10" fmla="*/ 2047875 w 4838700"/>
                  <a:gd name="connsiteY10" fmla="*/ 1659717 h 2126442"/>
                  <a:gd name="connsiteX11" fmla="*/ 2705100 w 4838700"/>
                  <a:gd name="connsiteY11" fmla="*/ 1573992 h 2126442"/>
                  <a:gd name="connsiteX12" fmla="*/ 3476625 w 4838700"/>
                  <a:gd name="connsiteY12" fmla="*/ 2126442 h 2126442"/>
                  <a:gd name="connsiteX13" fmla="*/ 3600450 w 4838700"/>
                  <a:gd name="connsiteY13" fmla="*/ 2059767 h 2126442"/>
                  <a:gd name="connsiteX14" fmla="*/ 3648075 w 4838700"/>
                  <a:gd name="connsiteY14" fmla="*/ 2078817 h 2126442"/>
                  <a:gd name="connsiteX15" fmla="*/ 3657600 w 4838700"/>
                  <a:gd name="connsiteY15" fmla="*/ 2031192 h 2126442"/>
                  <a:gd name="connsiteX16" fmla="*/ 3657600 w 4838700"/>
                  <a:gd name="connsiteY16" fmla="*/ 2031192 h 2126442"/>
                  <a:gd name="connsiteX17" fmla="*/ 3781425 w 4838700"/>
                  <a:gd name="connsiteY17" fmla="*/ 2050242 h 2126442"/>
                  <a:gd name="connsiteX18" fmla="*/ 3781425 w 4838700"/>
                  <a:gd name="connsiteY18" fmla="*/ 2050242 h 2126442"/>
                  <a:gd name="connsiteX19" fmla="*/ 3800475 w 4838700"/>
                  <a:gd name="connsiteY19" fmla="*/ 1954992 h 2126442"/>
                  <a:gd name="connsiteX20" fmla="*/ 3752850 w 4838700"/>
                  <a:gd name="connsiteY20" fmla="*/ 1869267 h 2126442"/>
                  <a:gd name="connsiteX21" fmla="*/ 3810000 w 4838700"/>
                  <a:gd name="connsiteY21" fmla="*/ 1821642 h 2126442"/>
                  <a:gd name="connsiteX22" fmla="*/ 3829050 w 4838700"/>
                  <a:gd name="connsiteY22" fmla="*/ 1869267 h 2126442"/>
                  <a:gd name="connsiteX23" fmla="*/ 3838575 w 4838700"/>
                  <a:gd name="connsiteY23" fmla="*/ 1802592 h 2126442"/>
                  <a:gd name="connsiteX24" fmla="*/ 4029075 w 4838700"/>
                  <a:gd name="connsiteY24" fmla="*/ 1545417 h 2126442"/>
                  <a:gd name="connsiteX25" fmla="*/ 3981450 w 4838700"/>
                  <a:gd name="connsiteY25" fmla="*/ 1507317 h 2126442"/>
                  <a:gd name="connsiteX26" fmla="*/ 4000500 w 4838700"/>
                  <a:gd name="connsiteY26" fmla="*/ 1469217 h 2126442"/>
                  <a:gd name="connsiteX27" fmla="*/ 4029075 w 4838700"/>
                  <a:gd name="connsiteY27" fmla="*/ 1469217 h 2126442"/>
                  <a:gd name="connsiteX28" fmla="*/ 3990975 w 4838700"/>
                  <a:gd name="connsiteY28" fmla="*/ 1440642 h 2126442"/>
                  <a:gd name="connsiteX29" fmla="*/ 3990975 w 4838700"/>
                  <a:gd name="connsiteY29" fmla="*/ 1383492 h 2126442"/>
                  <a:gd name="connsiteX30" fmla="*/ 4057650 w 4838700"/>
                  <a:gd name="connsiteY30" fmla="*/ 1364442 h 2126442"/>
                  <a:gd name="connsiteX31" fmla="*/ 4086225 w 4838700"/>
                  <a:gd name="connsiteY31" fmla="*/ 1431117 h 2126442"/>
                  <a:gd name="connsiteX32" fmla="*/ 4124325 w 4838700"/>
                  <a:gd name="connsiteY32" fmla="*/ 1450167 h 2126442"/>
                  <a:gd name="connsiteX33" fmla="*/ 4124325 w 4838700"/>
                  <a:gd name="connsiteY33" fmla="*/ 1450167 h 2126442"/>
                  <a:gd name="connsiteX34" fmla="*/ 4143375 w 4838700"/>
                  <a:gd name="connsiteY34" fmla="*/ 1412067 h 2126442"/>
                  <a:gd name="connsiteX35" fmla="*/ 4171950 w 4838700"/>
                  <a:gd name="connsiteY35" fmla="*/ 1326342 h 2126442"/>
                  <a:gd name="connsiteX36" fmla="*/ 4238625 w 4838700"/>
                  <a:gd name="connsiteY36" fmla="*/ 1373967 h 2126442"/>
                  <a:gd name="connsiteX37" fmla="*/ 4286250 w 4838700"/>
                  <a:gd name="connsiteY37" fmla="*/ 1326342 h 2126442"/>
                  <a:gd name="connsiteX38" fmla="*/ 4391025 w 4838700"/>
                  <a:gd name="connsiteY38" fmla="*/ 1326342 h 2126442"/>
                  <a:gd name="connsiteX39" fmla="*/ 4438650 w 4838700"/>
                  <a:gd name="connsiteY39" fmla="*/ 1250142 h 2126442"/>
                  <a:gd name="connsiteX40" fmla="*/ 4524375 w 4838700"/>
                  <a:gd name="connsiteY40" fmla="*/ 1240617 h 2126442"/>
                  <a:gd name="connsiteX41" fmla="*/ 4543425 w 4838700"/>
                  <a:gd name="connsiteY41" fmla="*/ 1288242 h 2126442"/>
                  <a:gd name="connsiteX42" fmla="*/ 4552950 w 4838700"/>
                  <a:gd name="connsiteY42" fmla="*/ 1221567 h 2126442"/>
                  <a:gd name="connsiteX43" fmla="*/ 4600575 w 4838700"/>
                  <a:gd name="connsiteY43" fmla="*/ 1154892 h 2126442"/>
                  <a:gd name="connsiteX44" fmla="*/ 4505325 w 4838700"/>
                  <a:gd name="connsiteY44" fmla="*/ 1145367 h 2126442"/>
                  <a:gd name="connsiteX45" fmla="*/ 4524375 w 4838700"/>
                  <a:gd name="connsiteY45" fmla="*/ 1192992 h 2126442"/>
                  <a:gd name="connsiteX46" fmla="*/ 4448175 w 4838700"/>
                  <a:gd name="connsiteY46" fmla="*/ 1145367 h 2126442"/>
                  <a:gd name="connsiteX47" fmla="*/ 4448175 w 4838700"/>
                  <a:gd name="connsiteY47" fmla="*/ 1192992 h 2126442"/>
                  <a:gd name="connsiteX48" fmla="*/ 4333875 w 4838700"/>
                  <a:gd name="connsiteY48" fmla="*/ 1231092 h 2126442"/>
                  <a:gd name="connsiteX49" fmla="*/ 4191000 w 4838700"/>
                  <a:gd name="connsiteY49" fmla="*/ 1135842 h 2126442"/>
                  <a:gd name="connsiteX50" fmla="*/ 4133850 w 4838700"/>
                  <a:gd name="connsiteY50" fmla="*/ 1145367 h 2126442"/>
                  <a:gd name="connsiteX51" fmla="*/ 4171950 w 4838700"/>
                  <a:gd name="connsiteY51" fmla="*/ 1088217 h 2126442"/>
                  <a:gd name="connsiteX52" fmla="*/ 4133850 w 4838700"/>
                  <a:gd name="connsiteY52" fmla="*/ 1050117 h 2126442"/>
                  <a:gd name="connsiteX53" fmla="*/ 4152900 w 4838700"/>
                  <a:gd name="connsiteY53" fmla="*/ 1021542 h 2126442"/>
                  <a:gd name="connsiteX54" fmla="*/ 4333875 w 4838700"/>
                  <a:gd name="connsiteY54" fmla="*/ 1126317 h 2126442"/>
                  <a:gd name="connsiteX55" fmla="*/ 4343400 w 4838700"/>
                  <a:gd name="connsiteY55" fmla="*/ 1107267 h 2126442"/>
                  <a:gd name="connsiteX56" fmla="*/ 4410075 w 4838700"/>
                  <a:gd name="connsiteY56" fmla="*/ 1069167 h 2126442"/>
                  <a:gd name="connsiteX57" fmla="*/ 4371975 w 4838700"/>
                  <a:gd name="connsiteY57" fmla="*/ 1059642 h 2126442"/>
                  <a:gd name="connsiteX58" fmla="*/ 4362450 w 4838700"/>
                  <a:gd name="connsiteY58" fmla="*/ 1031067 h 2126442"/>
                  <a:gd name="connsiteX59" fmla="*/ 4448175 w 4838700"/>
                  <a:gd name="connsiteY59" fmla="*/ 926292 h 2126442"/>
                  <a:gd name="connsiteX60" fmla="*/ 4381500 w 4838700"/>
                  <a:gd name="connsiteY60" fmla="*/ 954867 h 2126442"/>
                  <a:gd name="connsiteX61" fmla="*/ 4381500 w 4838700"/>
                  <a:gd name="connsiteY61" fmla="*/ 897717 h 2126442"/>
                  <a:gd name="connsiteX62" fmla="*/ 4333875 w 4838700"/>
                  <a:gd name="connsiteY62" fmla="*/ 926292 h 2126442"/>
                  <a:gd name="connsiteX63" fmla="*/ 4324350 w 4838700"/>
                  <a:gd name="connsiteY63" fmla="*/ 888192 h 2126442"/>
                  <a:gd name="connsiteX64" fmla="*/ 4248150 w 4838700"/>
                  <a:gd name="connsiteY64" fmla="*/ 926292 h 2126442"/>
                  <a:gd name="connsiteX65" fmla="*/ 4229100 w 4838700"/>
                  <a:gd name="connsiteY65" fmla="*/ 850092 h 2126442"/>
                  <a:gd name="connsiteX66" fmla="*/ 4162425 w 4838700"/>
                  <a:gd name="connsiteY66" fmla="*/ 897717 h 2126442"/>
                  <a:gd name="connsiteX67" fmla="*/ 4162425 w 4838700"/>
                  <a:gd name="connsiteY67" fmla="*/ 840567 h 2126442"/>
                  <a:gd name="connsiteX68" fmla="*/ 4038600 w 4838700"/>
                  <a:gd name="connsiteY68" fmla="*/ 754842 h 2126442"/>
                  <a:gd name="connsiteX69" fmla="*/ 4210050 w 4838700"/>
                  <a:gd name="connsiteY69" fmla="*/ 792942 h 2126442"/>
                  <a:gd name="connsiteX70" fmla="*/ 4295775 w 4838700"/>
                  <a:gd name="connsiteY70" fmla="*/ 773892 h 2126442"/>
                  <a:gd name="connsiteX71" fmla="*/ 4324350 w 4838700"/>
                  <a:gd name="connsiteY71" fmla="*/ 811992 h 2126442"/>
                  <a:gd name="connsiteX72" fmla="*/ 4352925 w 4838700"/>
                  <a:gd name="connsiteY72" fmla="*/ 773892 h 2126442"/>
                  <a:gd name="connsiteX73" fmla="*/ 4343400 w 4838700"/>
                  <a:gd name="connsiteY73" fmla="*/ 735792 h 2126442"/>
                  <a:gd name="connsiteX74" fmla="*/ 4343400 w 4838700"/>
                  <a:gd name="connsiteY74" fmla="*/ 697692 h 2126442"/>
                  <a:gd name="connsiteX75" fmla="*/ 4400550 w 4838700"/>
                  <a:gd name="connsiteY75" fmla="*/ 726267 h 2126442"/>
                  <a:gd name="connsiteX76" fmla="*/ 4381500 w 4838700"/>
                  <a:gd name="connsiteY76" fmla="*/ 669117 h 2126442"/>
                  <a:gd name="connsiteX77" fmla="*/ 4495800 w 4838700"/>
                  <a:gd name="connsiteY77" fmla="*/ 697692 h 2126442"/>
                  <a:gd name="connsiteX78" fmla="*/ 4486275 w 4838700"/>
                  <a:gd name="connsiteY78" fmla="*/ 754842 h 2126442"/>
                  <a:gd name="connsiteX79" fmla="*/ 4533900 w 4838700"/>
                  <a:gd name="connsiteY79" fmla="*/ 764367 h 2126442"/>
                  <a:gd name="connsiteX80" fmla="*/ 4533900 w 4838700"/>
                  <a:gd name="connsiteY80" fmla="*/ 764367 h 2126442"/>
                  <a:gd name="connsiteX81" fmla="*/ 4610100 w 4838700"/>
                  <a:gd name="connsiteY81" fmla="*/ 764367 h 2126442"/>
                  <a:gd name="connsiteX82" fmla="*/ 4648200 w 4838700"/>
                  <a:gd name="connsiteY82" fmla="*/ 811992 h 2126442"/>
                  <a:gd name="connsiteX83" fmla="*/ 4695825 w 4838700"/>
                  <a:gd name="connsiteY83" fmla="*/ 726267 h 2126442"/>
                  <a:gd name="connsiteX84" fmla="*/ 4733925 w 4838700"/>
                  <a:gd name="connsiteY84" fmla="*/ 745317 h 2126442"/>
                  <a:gd name="connsiteX85" fmla="*/ 4705350 w 4838700"/>
                  <a:gd name="connsiteY85" fmla="*/ 697692 h 2126442"/>
                  <a:gd name="connsiteX86" fmla="*/ 4724400 w 4838700"/>
                  <a:gd name="connsiteY86" fmla="*/ 640542 h 2126442"/>
                  <a:gd name="connsiteX87" fmla="*/ 4791075 w 4838700"/>
                  <a:gd name="connsiteY87" fmla="*/ 611967 h 2126442"/>
                  <a:gd name="connsiteX88" fmla="*/ 4762500 w 4838700"/>
                  <a:gd name="connsiteY88" fmla="*/ 545292 h 2126442"/>
                  <a:gd name="connsiteX89" fmla="*/ 4800600 w 4838700"/>
                  <a:gd name="connsiteY89" fmla="*/ 545292 h 2126442"/>
                  <a:gd name="connsiteX90" fmla="*/ 4838700 w 4838700"/>
                  <a:gd name="connsiteY90" fmla="*/ 573867 h 2126442"/>
                  <a:gd name="connsiteX91" fmla="*/ 4829175 w 4838700"/>
                  <a:gd name="connsiteY91" fmla="*/ 545292 h 2126442"/>
                  <a:gd name="connsiteX92" fmla="*/ 4829175 w 4838700"/>
                  <a:gd name="connsiteY92" fmla="*/ 507192 h 2126442"/>
                  <a:gd name="connsiteX93" fmla="*/ 4838700 w 4838700"/>
                  <a:gd name="connsiteY93" fmla="*/ 478617 h 2126442"/>
                  <a:gd name="connsiteX94" fmla="*/ 4800600 w 4838700"/>
                  <a:gd name="connsiteY94" fmla="*/ 383367 h 2126442"/>
                  <a:gd name="connsiteX95" fmla="*/ 4762500 w 4838700"/>
                  <a:gd name="connsiteY95" fmla="*/ 421467 h 2126442"/>
                  <a:gd name="connsiteX96" fmla="*/ 4705350 w 4838700"/>
                  <a:gd name="connsiteY96" fmla="*/ 392892 h 2126442"/>
                  <a:gd name="connsiteX97" fmla="*/ 4705350 w 4838700"/>
                  <a:gd name="connsiteY97" fmla="*/ 516717 h 2126442"/>
                  <a:gd name="connsiteX98" fmla="*/ 4705350 w 4838700"/>
                  <a:gd name="connsiteY98" fmla="*/ 583392 h 2126442"/>
                  <a:gd name="connsiteX99" fmla="*/ 4657725 w 4838700"/>
                  <a:gd name="connsiteY99" fmla="*/ 602442 h 2126442"/>
                  <a:gd name="connsiteX100" fmla="*/ 4581525 w 4838700"/>
                  <a:gd name="connsiteY100" fmla="*/ 573867 h 2126442"/>
                  <a:gd name="connsiteX101" fmla="*/ 4600575 w 4838700"/>
                  <a:gd name="connsiteY101" fmla="*/ 516717 h 2126442"/>
                  <a:gd name="connsiteX102" fmla="*/ 4638675 w 4838700"/>
                  <a:gd name="connsiteY102" fmla="*/ 535767 h 2126442"/>
                  <a:gd name="connsiteX103" fmla="*/ 4610100 w 4838700"/>
                  <a:gd name="connsiteY103" fmla="*/ 488142 h 2126442"/>
                  <a:gd name="connsiteX104" fmla="*/ 4629150 w 4838700"/>
                  <a:gd name="connsiteY104" fmla="*/ 459567 h 2126442"/>
                  <a:gd name="connsiteX105" fmla="*/ 4610100 w 4838700"/>
                  <a:gd name="connsiteY105" fmla="*/ 430992 h 2126442"/>
                  <a:gd name="connsiteX106" fmla="*/ 4619625 w 4838700"/>
                  <a:gd name="connsiteY106" fmla="*/ 383367 h 2126442"/>
                  <a:gd name="connsiteX107" fmla="*/ 4476750 w 4838700"/>
                  <a:gd name="connsiteY107" fmla="*/ 450042 h 2126442"/>
                  <a:gd name="connsiteX108" fmla="*/ 4276725 w 4838700"/>
                  <a:gd name="connsiteY108" fmla="*/ 478617 h 2126442"/>
                  <a:gd name="connsiteX109" fmla="*/ 4181475 w 4838700"/>
                  <a:gd name="connsiteY109" fmla="*/ 364317 h 2126442"/>
                  <a:gd name="connsiteX110" fmla="*/ 4181475 w 4838700"/>
                  <a:gd name="connsiteY110" fmla="*/ 250017 h 2126442"/>
                  <a:gd name="connsiteX111" fmla="*/ 4210050 w 4838700"/>
                  <a:gd name="connsiteY111" fmla="*/ 192867 h 2126442"/>
                  <a:gd name="connsiteX112" fmla="*/ 4286250 w 4838700"/>
                  <a:gd name="connsiteY112" fmla="*/ 307167 h 2126442"/>
                  <a:gd name="connsiteX113" fmla="*/ 4343400 w 4838700"/>
                  <a:gd name="connsiteY113" fmla="*/ 364317 h 2126442"/>
                  <a:gd name="connsiteX114" fmla="*/ 4419600 w 4838700"/>
                  <a:gd name="connsiteY114" fmla="*/ 316692 h 2126442"/>
                  <a:gd name="connsiteX115" fmla="*/ 4391025 w 4838700"/>
                  <a:gd name="connsiteY115" fmla="*/ 230967 h 2126442"/>
                  <a:gd name="connsiteX116" fmla="*/ 4486275 w 4838700"/>
                  <a:gd name="connsiteY116" fmla="*/ 221442 h 2126442"/>
                  <a:gd name="connsiteX117" fmla="*/ 4533900 w 4838700"/>
                  <a:gd name="connsiteY117" fmla="*/ 250017 h 2126442"/>
                  <a:gd name="connsiteX118" fmla="*/ 4543425 w 4838700"/>
                  <a:gd name="connsiteY118" fmla="*/ 173817 h 2126442"/>
                  <a:gd name="connsiteX119" fmla="*/ 4600575 w 4838700"/>
                  <a:gd name="connsiteY119" fmla="*/ 164292 h 2126442"/>
                  <a:gd name="connsiteX120" fmla="*/ 4648200 w 4838700"/>
                  <a:gd name="connsiteY120" fmla="*/ 40467 h 2126442"/>
                  <a:gd name="connsiteX121" fmla="*/ 4467225 w 4838700"/>
                  <a:gd name="connsiteY121" fmla="*/ 49992 h 2126442"/>
                  <a:gd name="connsiteX122" fmla="*/ 1381125 w 4838700"/>
                  <a:gd name="connsiteY122" fmla="*/ 611967 h 2126442"/>
                  <a:gd name="connsiteX123" fmla="*/ 1352550 w 4838700"/>
                  <a:gd name="connsiteY123" fmla="*/ 707217 h 2126442"/>
                  <a:gd name="connsiteX124" fmla="*/ 1266825 w 4838700"/>
                  <a:gd name="connsiteY124" fmla="*/ 726267 h 2126442"/>
                  <a:gd name="connsiteX125" fmla="*/ 1200150 w 4838700"/>
                  <a:gd name="connsiteY125" fmla="*/ 907242 h 2126442"/>
                  <a:gd name="connsiteX126" fmla="*/ 1085850 w 4838700"/>
                  <a:gd name="connsiteY126" fmla="*/ 907242 h 2126442"/>
                  <a:gd name="connsiteX127" fmla="*/ 819150 w 4838700"/>
                  <a:gd name="connsiteY127" fmla="*/ 1021542 h 2126442"/>
                  <a:gd name="connsiteX128" fmla="*/ 676275 w 4838700"/>
                  <a:gd name="connsiteY128" fmla="*/ 1212042 h 2126442"/>
                  <a:gd name="connsiteX129" fmla="*/ 0 w 4838700"/>
                  <a:gd name="connsiteY129" fmla="*/ 1793067 h 2126442"/>
                  <a:gd name="connsiteX0" fmla="*/ 0 w 4838700"/>
                  <a:gd name="connsiteY0" fmla="*/ 1793067 h 2126442"/>
                  <a:gd name="connsiteX1" fmla="*/ 685800 w 4838700"/>
                  <a:gd name="connsiteY1" fmla="*/ 1697817 h 2126442"/>
                  <a:gd name="connsiteX2" fmla="*/ 733425 w 4838700"/>
                  <a:gd name="connsiteY2" fmla="*/ 1735917 h 2126442"/>
                  <a:gd name="connsiteX3" fmla="*/ 1057275 w 4838700"/>
                  <a:gd name="connsiteY3" fmla="*/ 1535892 h 2126442"/>
                  <a:gd name="connsiteX4" fmla="*/ 1143000 w 4838700"/>
                  <a:gd name="connsiteY4" fmla="*/ 1545417 h 2126442"/>
                  <a:gd name="connsiteX5" fmla="*/ 1866900 w 4838700"/>
                  <a:gd name="connsiteY5" fmla="*/ 1450167 h 2126442"/>
                  <a:gd name="connsiteX6" fmla="*/ 1895475 w 4838700"/>
                  <a:gd name="connsiteY6" fmla="*/ 1478742 h 2126442"/>
                  <a:gd name="connsiteX7" fmla="*/ 1895475 w 4838700"/>
                  <a:gd name="connsiteY7" fmla="*/ 1535892 h 2126442"/>
                  <a:gd name="connsiteX8" fmla="*/ 1924050 w 4838700"/>
                  <a:gd name="connsiteY8" fmla="*/ 1469217 h 2126442"/>
                  <a:gd name="connsiteX9" fmla="*/ 2057400 w 4838700"/>
                  <a:gd name="connsiteY9" fmla="*/ 1583517 h 2126442"/>
                  <a:gd name="connsiteX10" fmla="*/ 2047875 w 4838700"/>
                  <a:gd name="connsiteY10" fmla="*/ 1659717 h 2126442"/>
                  <a:gd name="connsiteX11" fmla="*/ 2705100 w 4838700"/>
                  <a:gd name="connsiteY11" fmla="*/ 1573992 h 2126442"/>
                  <a:gd name="connsiteX12" fmla="*/ 3476625 w 4838700"/>
                  <a:gd name="connsiteY12" fmla="*/ 2126442 h 2126442"/>
                  <a:gd name="connsiteX13" fmla="*/ 3600450 w 4838700"/>
                  <a:gd name="connsiteY13" fmla="*/ 2059767 h 2126442"/>
                  <a:gd name="connsiteX14" fmla="*/ 3648075 w 4838700"/>
                  <a:gd name="connsiteY14" fmla="*/ 2078817 h 2126442"/>
                  <a:gd name="connsiteX15" fmla="*/ 3657600 w 4838700"/>
                  <a:gd name="connsiteY15" fmla="*/ 2031192 h 2126442"/>
                  <a:gd name="connsiteX16" fmla="*/ 3657600 w 4838700"/>
                  <a:gd name="connsiteY16" fmla="*/ 2031192 h 2126442"/>
                  <a:gd name="connsiteX17" fmla="*/ 3781425 w 4838700"/>
                  <a:gd name="connsiteY17" fmla="*/ 2050242 h 2126442"/>
                  <a:gd name="connsiteX18" fmla="*/ 3781425 w 4838700"/>
                  <a:gd name="connsiteY18" fmla="*/ 2050242 h 2126442"/>
                  <a:gd name="connsiteX19" fmla="*/ 3800475 w 4838700"/>
                  <a:gd name="connsiteY19" fmla="*/ 1954992 h 2126442"/>
                  <a:gd name="connsiteX20" fmla="*/ 3752850 w 4838700"/>
                  <a:gd name="connsiteY20" fmla="*/ 1869267 h 2126442"/>
                  <a:gd name="connsiteX21" fmla="*/ 3810000 w 4838700"/>
                  <a:gd name="connsiteY21" fmla="*/ 1821642 h 2126442"/>
                  <a:gd name="connsiteX22" fmla="*/ 3829050 w 4838700"/>
                  <a:gd name="connsiteY22" fmla="*/ 1869267 h 2126442"/>
                  <a:gd name="connsiteX23" fmla="*/ 3838575 w 4838700"/>
                  <a:gd name="connsiteY23" fmla="*/ 1802592 h 2126442"/>
                  <a:gd name="connsiteX24" fmla="*/ 4029075 w 4838700"/>
                  <a:gd name="connsiteY24" fmla="*/ 1545417 h 2126442"/>
                  <a:gd name="connsiteX25" fmla="*/ 3981450 w 4838700"/>
                  <a:gd name="connsiteY25" fmla="*/ 1507317 h 2126442"/>
                  <a:gd name="connsiteX26" fmla="*/ 4000500 w 4838700"/>
                  <a:gd name="connsiteY26" fmla="*/ 1469217 h 2126442"/>
                  <a:gd name="connsiteX27" fmla="*/ 4029075 w 4838700"/>
                  <a:gd name="connsiteY27" fmla="*/ 1469217 h 2126442"/>
                  <a:gd name="connsiteX28" fmla="*/ 3990975 w 4838700"/>
                  <a:gd name="connsiteY28" fmla="*/ 1440642 h 2126442"/>
                  <a:gd name="connsiteX29" fmla="*/ 3990975 w 4838700"/>
                  <a:gd name="connsiteY29" fmla="*/ 1383492 h 2126442"/>
                  <a:gd name="connsiteX30" fmla="*/ 4057650 w 4838700"/>
                  <a:gd name="connsiteY30" fmla="*/ 1364442 h 2126442"/>
                  <a:gd name="connsiteX31" fmla="*/ 4086225 w 4838700"/>
                  <a:gd name="connsiteY31" fmla="*/ 1431117 h 2126442"/>
                  <a:gd name="connsiteX32" fmla="*/ 4124325 w 4838700"/>
                  <a:gd name="connsiteY32" fmla="*/ 1450167 h 2126442"/>
                  <a:gd name="connsiteX33" fmla="*/ 4124325 w 4838700"/>
                  <a:gd name="connsiteY33" fmla="*/ 1450167 h 2126442"/>
                  <a:gd name="connsiteX34" fmla="*/ 4143375 w 4838700"/>
                  <a:gd name="connsiteY34" fmla="*/ 1412067 h 2126442"/>
                  <a:gd name="connsiteX35" fmla="*/ 4171950 w 4838700"/>
                  <a:gd name="connsiteY35" fmla="*/ 1326342 h 2126442"/>
                  <a:gd name="connsiteX36" fmla="*/ 4238625 w 4838700"/>
                  <a:gd name="connsiteY36" fmla="*/ 1373967 h 2126442"/>
                  <a:gd name="connsiteX37" fmla="*/ 4286250 w 4838700"/>
                  <a:gd name="connsiteY37" fmla="*/ 1326342 h 2126442"/>
                  <a:gd name="connsiteX38" fmla="*/ 4391025 w 4838700"/>
                  <a:gd name="connsiteY38" fmla="*/ 1326342 h 2126442"/>
                  <a:gd name="connsiteX39" fmla="*/ 4438650 w 4838700"/>
                  <a:gd name="connsiteY39" fmla="*/ 1250142 h 2126442"/>
                  <a:gd name="connsiteX40" fmla="*/ 4524375 w 4838700"/>
                  <a:gd name="connsiteY40" fmla="*/ 1240617 h 2126442"/>
                  <a:gd name="connsiteX41" fmla="*/ 4543425 w 4838700"/>
                  <a:gd name="connsiteY41" fmla="*/ 1288242 h 2126442"/>
                  <a:gd name="connsiteX42" fmla="*/ 4552950 w 4838700"/>
                  <a:gd name="connsiteY42" fmla="*/ 1221567 h 2126442"/>
                  <a:gd name="connsiteX43" fmla="*/ 4600575 w 4838700"/>
                  <a:gd name="connsiteY43" fmla="*/ 1154892 h 2126442"/>
                  <a:gd name="connsiteX44" fmla="*/ 4505325 w 4838700"/>
                  <a:gd name="connsiteY44" fmla="*/ 1145367 h 2126442"/>
                  <a:gd name="connsiteX45" fmla="*/ 4524375 w 4838700"/>
                  <a:gd name="connsiteY45" fmla="*/ 1192992 h 2126442"/>
                  <a:gd name="connsiteX46" fmla="*/ 4448175 w 4838700"/>
                  <a:gd name="connsiteY46" fmla="*/ 1145367 h 2126442"/>
                  <a:gd name="connsiteX47" fmla="*/ 4448175 w 4838700"/>
                  <a:gd name="connsiteY47" fmla="*/ 1192992 h 2126442"/>
                  <a:gd name="connsiteX48" fmla="*/ 4333875 w 4838700"/>
                  <a:gd name="connsiteY48" fmla="*/ 1231092 h 2126442"/>
                  <a:gd name="connsiteX49" fmla="*/ 4191000 w 4838700"/>
                  <a:gd name="connsiteY49" fmla="*/ 1135842 h 2126442"/>
                  <a:gd name="connsiteX50" fmla="*/ 4133850 w 4838700"/>
                  <a:gd name="connsiteY50" fmla="*/ 1145367 h 2126442"/>
                  <a:gd name="connsiteX51" fmla="*/ 4171950 w 4838700"/>
                  <a:gd name="connsiteY51" fmla="*/ 1088217 h 2126442"/>
                  <a:gd name="connsiteX52" fmla="*/ 4133850 w 4838700"/>
                  <a:gd name="connsiteY52" fmla="*/ 1050117 h 2126442"/>
                  <a:gd name="connsiteX53" fmla="*/ 4152900 w 4838700"/>
                  <a:gd name="connsiteY53" fmla="*/ 1021542 h 2126442"/>
                  <a:gd name="connsiteX54" fmla="*/ 4333875 w 4838700"/>
                  <a:gd name="connsiteY54" fmla="*/ 1126317 h 2126442"/>
                  <a:gd name="connsiteX55" fmla="*/ 4343400 w 4838700"/>
                  <a:gd name="connsiteY55" fmla="*/ 1107267 h 2126442"/>
                  <a:gd name="connsiteX56" fmla="*/ 4410075 w 4838700"/>
                  <a:gd name="connsiteY56" fmla="*/ 1069167 h 2126442"/>
                  <a:gd name="connsiteX57" fmla="*/ 4371975 w 4838700"/>
                  <a:gd name="connsiteY57" fmla="*/ 1059642 h 2126442"/>
                  <a:gd name="connsiteX58" fmla="*/ 4362450 w 4838700"/>
                  <a:gd name="connsiteY58" fmla="*/ 1031067 h 2126442"/>
                  <a:gd name="connsiteX59" fmla="*/ 4448175 w 4838700"/>
                  <a:gd name="connsiteY59" fmla="*/ 926292 h 2126442"/>
                  <a:gd name="connsiteX60" fmla="*/ 4381500 w 4838700"/>
                  <a:gd name="connsiteY60" fmla="*/ 954867 h 2126442"/>
                  <a:gd name="connsiteX61" fmla="*/ 4381500 w 4838700"/>
                  <a:gd name="connsiteY61" fmla="*/ 897717 h 2126442"/>
                  <a:gd name="connsiteX62" fmla="*/ 4333875 w 4838700"/>
                  <a:gd name="connsiteY62" fmla="*/ 926292 h 2126442"/>
                  <a:gd name="connsiteX63" fmla="*/ 4324350 w 4838700"/>
                  <a:gd name="connsiteY63" fmla="*/ 888192 h 2126442"/>
                  <a:gd name="connsiteX64" fmla="*/ 4248150 w 4838700"/>
                  <a:gd name="connsiteY64" fmla="*/ 926292 h 2126442"/>
                  <a:gd name="connsiteX65" fmla="*/ 4229100 w 4838700"/>
                  <a:gd name="connsiteY65" fmla="*/ 850092 h 2126442"/>
                  <a:gd name="connsiteX66" fmla="*/ 4162425 w 4838700"/>
                  <a:gd name="connsiteY66" fmla="*/ 897717 h 2126442"/>
                  <a:gd name="connsiteX67" fmla="*/ 4162425 w 4838700"/>
                  <a:gd name="connsiteY67" fmla="*/ 840567 h 2126442"/>
                  <a:gd name="connsiteX68" fmla="*/ 4038600 w 4838700"/>
                  <a:gd name="connsiteY68" fmla="*/ 754842 h 2126442"/>
                  <a:gd name="connsiteX69" fmla="*/ 4210050 w 4838700"/>
                  <a:gd name="connsiteY69" fmla="*/ 792942 h 2126442"/>
                  <a:gd name="connsiteX70" fmla="*/ 4295775 w 4838700"/>
                  <a:gd name="connsiteY70" fmla="*/ 773892 h 2126442"/>
                  <a:gd name="connsiteX71" fmla="*/ 4324350 w 4838700"/>
                  <a:gd name="connsiteY71" fmla="*/ 811992 h 2126442"/>
                  <a:gd name="connsiteX72" fmla="*/ 4352925 w 4838700"/>
                  <a:gd name="connsiteY72" fmla="*/ 773892 h 2126442"/>
                  <a:gd name="connsiteX73" fmla="*/ 4343400 w 4838700"/>
                  <a:gd name="connsiteY73" fmla="*/ 735792 h 2126442"/>
                  <a:gd name="connsiteX74" fmla="*/ 4343400 w 4838700"/>
                  <a:gd name="connsiteY74" fmla="*/ 697692 h 2126442"/>
                  <a:gd name="connsiteX75" fmla="*/ 4400550 w 4838700"/>
                  <a:gd name="connsiteY75" fmla="*/ 726267 h 2126442"/>
                  <a:gd name="connsiteX76" fmla="*/ 4381500 w 4838700"/>
                  <a:gd name="connsiteY76" fmla="*/ 669117 h 2126442"/>
                  <a:gd name="connsiteX77" fmla="*/ 4495800 w 4838700"/>
                  <a:gd name="connsiteY77" fmla="*/ 697692 h 2126442"/>
                  <a:gd name="connsiteX78" fmla="*/ 4486275 w 4838700"/>
                  <a:gd name="connsiteY78" fmla="*/ 754842 h 2126442"/>
                  <a:gd name="connsiteX79" fmla="*/ 4533900 w 4838700"/>
                  <a:gd name="connsiteY79" fmla="*/ 764367 h 2126442"/>
                  <a:gd name="connsiteX80" fmla="*/ 4533900 w 4838700"/>
                  <a:gd name="connsiteY80" fmla="*/ 764367 h 2126442"/>
                  <a:gd name="connsiteX81" fmla="*/ 4610100 w 4838700"/>
                  <a:gd name="connsiteY81" fmla="*/ 764367 h 2126442"/>
                  <a:gd name="connsiteX82" fmla="*/ 4648200 w 4838700"/>
                  <a:gd name="connsiteY82" fmla="*/ 811992 h 2126442"/>
                  <a:gd name="connsiteX83" fmla="*/ 4695825 w 4838700"/>
                  <a:gd name="connsiteY83" fmla="*/ 726267 h 2126442"/>
                  <a:gd name="connsiteX84" fmla="*/ 4733925 w 4838700"/>
                  <a:gd name="connsiteY84" fmla="*/ 745317 h 2126442"/>
                  <a:gd name="connsiteX85" fmla="*/ 4705350 w 4838700"/>
                  <a:gd name="connsiteY85" fmla="*/ 697692 h 2126442"/>
                  <a:gd name="connsiteX86" fmla="*/ 4724400 w 4838700"/>
                  <a:gd name="connsiteY86" fmla="*/ 640542 h 2126442"/>
                  <a:gd name="connsiteX87" fmla="*/ 4791075 w 4838700"/>
                  <a:gd name="connsiteY87" fmla="*/ 611967 h 2126442"/>
                  <a:gd name="connsiteX88" fmla="*/ 4762500 w 4838700"/>
                  <a:gd name="connsiteY88" fmla="*/ 545292 h 2126442"/>
                  <a:gd name="connsiteX89" fmla="*/ 4800600 w 4838700"/>
                  <a:gd name="connsiteY89" fmla="*/ 545292 h 2126442"/>
                  <a:gd name="connsiteX90" fmla="*/ 4838700 w 4838700"/>
                  <a:gd name="connsiteY90" fmla="*/ 573867 h 2126442"/>
                  <a:gd name="connsiteX91" fmla="*/ 4829175 w 4838700"/>
                  <a:gd name="connsiteY91" fmla="*/ 545292 h 2126442"/>
                  <a:gd name="connsiteX92" fmla="*/ 4829175 w 4838700"/>
                  <a:gd name="connsiteY92" fmla="*/ 507192 h 2126442"/>
                  <a:gd name="connsiteX93" fmla="*/ 4838700 w 4838700"/>
                  <a:gd name="connsiteY93" fmla="*/ 478617 h 2126442"/>
                  <a:gd name="connsiteX94" fmla="*/ 4800600 w 4838700"/>
                  <a:gd name="connsiteY94" fmla="*/ 383367 h 2126442"/>
                  <a:gd name="connsiteX95" fmla="*/ 4762500 w 4838700"/>
                  <a:gd name="connsiteY95" fmla="*/ 421467 h 2126442"/>
                  <a:gd name="connsiteX96" fmla="*/ 4705350 w 4838700"/>
                  <a:gd name="connsiteY96" fmla="*/ 392892 h 2126442"/>
                  <a:gd name="connsiteX97" fmla="*/ 4705350 w 4838700"/>
                  <a:gd name="connsiteY97" fmla="*/ 516717 h 2126442"/>
                  <a:gd name="connsiteX98" fmla="*/ 4705350 w 4838700"/>
                  <a:gd name="connsiteY98" fmla="*/ 583392 h 2126442"/>
                  <a:gd name="connsiteX99" fmla="*/ 4657725 w 4838700"/>
                  <a:gd name="connsiteY99" fmla="*/ 602442 h 2126442"/>
                  <a:gd name="connsiteX100" fmla="*/ 4581525 w 4838700"/>
                  <a:gd name="connsiteY100" fmla="*/ 573867 h 2126442"/>
                  <a:gd name="connsiteX101" fmla="*/ 4600575 w 4838700"/>
                  <a:gd name="connsiteY101" fmla="*/ 516717 h 2126442"/>
                  <a:gd name="connsiteX102" fmla="*/ 4638675 w 4838700"/>
                  <a:gd name="connsiteY102" fmla="*/ 535767 h 2126442"/>
                  <a:gd name="connsiteX103" fmla="*/ 4610100 w 4838700"/>
                  <a:gd name="connsiteY103" fmla="*/ 488142 h 2126442"/>
                  <a:gd name="connsiteX104" fmla="*/ 4629150 w 4838700"/>
                  <a:gd name="connsiteY104" fmla="*/ 459567 h 2126442"/>
                  <a:gd name="connsiteX105" fmla="*/ 4610100 w 4838700"/>
                  <a:gd name="connsiteY105" fmla="*/ 430992 h 2126442"/>
                  <a:gd name="connsiteX106" fmla="*/ 4619625 w 4838700"/>
                  <a:gd name="connsiteY106" fmla="*/ 383367 h 2126442"/>
                  <a:gd name="connsiteX107" fmla="*/ 4476750 w 4838700"/>
                  <a:gd name="connsiteY107" fmla="*/ 450042 h 2126442"/>
                  <a:gd name="connsiteX108" fmla="*/ 4276725 w 4838700"/>
                  <a:gd name="connsiteY108" fmla="*/ 478617 h 2126442"/>
                  <a:gd name="connsiteX109" fmla="*/ 4181475 w 4838700"/>
                  <a:gd name="connsiteY109" fmla="*/ 364317 h 2126442"/>
                  <a:gd name="connsiteX110" fmla="*/ 4181475 w 4838700"/>
                  <a:gd name="connsiteY110" fmla="*/ 250017 h 2126442"/>
                  <a:gd name="connsiteX111" fmla="*/ 4210050 w 4838700"/>
                  <a:gd name="connsiteY111" fmla="*/ 192867 h 2126442"/>
                  <a:gd name="connsiteX112" fmla="*/ 4286250 w 4838700"/>
                  <a:gd name="connsiteY112" fmla="*/ 307167 h 2126442"/>
                  <a:gd name="connsiteX113" fmla="*/ 4343400 w 4838700"/>
                  <a:gd name="connsiteY113" fmla="*/ 364317 h 2126442"/>
                  <a:gd name="connsiteX114" fmla="*/ 4419600 w 4838700"/>
                  <a:gd name="connsiteY114" fmla="*/ 316692 h 2126442"/>
                  <a:gd name="connsiteX115" fmla="*/ 4391025 w 4838700"/>
                  <a:gd name="connsiteY115" fmla="*/ 230967 h 2126442"/>
                  <a:gd name="connsiteX116" fmla="*/ 4486275 w 4838700"/>
                  <a:gd name="connsiteY116" fmla="*/ 221442 h 2126442"/>
                  <a:gd name="connsiteX117" fmla="*/ 4533900 w 4838700"/>
                  <a:gd name="connsiteY117" fmla="*/ 250017 h 2126442"/>
                  <a:gd name="connsiteX118" fmla="*/ 4543425 w 4838700"/>
                  <a:gd name="connsiteY118" fmla="*/ 173817 h 2126442"/>
                  <a:gd name="connsiteX119" fmla="*/ 4600575 w 4838700"/>
                  <a:gd name="connsiteY119" fmla="*/ 164292 h 2126442"/>
                  <a:gd name="connsiteX120" fmla="*/ 4648200 w 4838700"/>
                  <a:gd name="connsiteY120" fmla="*/ 40467 h 2126442"/>
                  <a:gd name="connsiteX121" fmla="*/ 4467225 w 4838700"/>
                  <a:gd name="connsiteY121" fmla="*/ 49992 h 2126442"/>
                  <a:gd name="connsiteX122" fmla="*/ 1381125 w 4838700"/>
                  <a:gd name="connsiteY122" fmla="*/ 611967 h 2126442"/>
                  <a:gd name="connsiteX123" fmla="*/ 1352550 w 4838700"/>
                  <a:gd name="connsiteY123" fmla="*/ 707217 h 2126442"/>
                  <a:gd name="connsiteX124" fmla="*/ 1266825 w 4838700"/>
                  <a:gd name="connsiteY124" fmla="*/ 726267 h 2126442"/>
                  <a:gd name="connsiteX125" fmla="*/ 1200150 w 4838700"/>
                  <a:gd name="connsiteY125" fmla="*/ 907242 h 2126442"/>
                  <a:gd name="connsiteX126" fmla="*/ 1085850 w 4838700"/>
                  <a:gd name="connsiteY126" fmla="*/ 907242 h 2126442"/>
                  <a:gd name="connsiteX127" fmla="*/ 819150 w 4838700"/>
                  <a:gd name="connsiteY127" fmla="*/ 1021542 h 2126442"/>
                  <a:gd name="connsiteX128" fmla="*/ 723900 w 4838700"/>
                  <a:gd name="connsiteY128" fmla="*/ 1088217 h 2126442"/>
                  <a:gd name="connsiteX129" fmla="*/ 676275 w 4838700"/>
                  <a:gd name="connsiteY129" fmla="*/ 1212042 h 2126442"/>
                  <a:gd name="connsiteX130" fmla="*/ 0 w 4838700"/>
                  <a:gd name="connsiteY130" fmla="*/ 1793067 h 2126442"/>
                  <a:gd name="connsiteX0" fmla="*/ 0 w 4838700"/>
                  <a:gd name="connsiteY0" fmla="*/ 1793067 h 2126442"/>
                  <a:gd name="connsiteX1" fmla="*/ 685800 w 4838700"/>
                  <a:gd name="connsiteY1" fmla="*/ 1697817 h 2126442"/>
                  <a:gd name="connsiteX2" fmla="*/ 733425 w 4838700"/>
                  <a:gd name="connsiteY2" fmla="*/ 1735917 h 2126442"/>
                  <a:gd name="connsiteX3" fmla="*/ 1057275 w 4838700"/>
                  <a:gd name="connsiteY3" fmla="*/ 1535892 h 2126442"/>
                  <a:gd name="connsiteX4" fmla="*/ 1143000 w 4838700"/>
                  <a:gd name="connsiteY4" fmla="*/ 1545417 h 2126442"/>
                  <a:gd name="connsiteX5" fmla="*/ 1866900 w 4838700"/>
                  <a:gd name="connsiteY5" fmla="*/ 1450167 h 2126442"/>
                  <a:gd name="connsiteX6" fmla="*/ 1895475 w 4838700"/>
                  <a:gd name="connsiteY6" fmla="*/ 1478742 h 2126442"/>
                  <a:gd name="connsiteX7" fmla="*/ 1895475 w 4838700"/>
                  <a:gd name="connsiteY7" fmla="*/ 1535892 h 2126442"/>
                  <a:gd name="connsiteX8" fmla="*/ 1924050 w 4838700"/>
                  <a:gd name="connsiteY8" fmla="*/ 1469217 h 2126442"/>
                  <a:gd name="connsiteX9" fmla="*/ 2057400 w 4838700"/>
                  <a:gd name="connsiteY9" fmla="*/ 1583517 h 2126442"/>
                  <a:gd name="connsiteX10" fmla="*/ 2047875 w 4838700"/>
                  <a:gd name="connsiteY10" fmla="*/ 1659717 h 2126442"/>
                  <a:gd name="connsiteX11" fmla="*/ 2705100 w 4838700"/>
                  <a:gd name="connsiteY11" fmla="*/ 1573992 h 2126442"/>
                  <a:gd name="connsiteX12" fmla="*/ 3476625 w 4838700"/>
                  <a:gd name="connsiteY12" fmla="*/ 2126442 h 2126442"/>
                  <a:gd name="connsiteX13" fmla="*/ 3600450 w 4838700"/>
                  <a:gd name="connsiteY13" fmla="*/ 2059767 h 2126442"/>
                  <a:gd name="connsiteX14" fmla="*/ 3648075 w 4838700"/>
                  <a:gd name="connsiteY14" fmla="*/ 2078817 h 2126442"/>
                  <a:gd name="connsiteX15" fmla="*/ 3657600 w 4838700"/>
                  <a:gd name="connsiteY15" fmla="*/ 2031192 h 2126442"/>
                  <a:gd name="connsiteX16" fmla="*/ 3657600 w 4838700"/>
                  <a:gd name="connsiteY16" fmla="*/ 2031192 h 2126442"/>
                  <a:gd name="connsiteX17" fmla="*/ 3781425 w 4838700"/>
                  <a:gd name="connsiteY17" fmla="*/ 2050242 h 2126442"/>
                  <a:gd name="connsiteX18" fmla="*/ 3781425 w 4838700"/>
                  <a:gd name="connsiteY18" fmla="*/ 2050242 h 2126442"/>
                  <a:gd name="connsiteX19" fmla="*/ 3800475 w 4838700"/>
                  <a:gd name="connsiteY19" fmla="*/ 1954992 h 2126442"/>
                  <a:gd name="connsiteX20" fmla="*/ 3752850 w 4838700"/>
                  <a:gd name="connsiteY20" fmla="*/ 1869267 h 2126442"/>
                  <a:gd name="connsiteX21" fmla="*/ 3810000 w 4838700"/>
                  <a:gd name="connsiteY21" fmla="*/ 1821642 h 2126442"/>
                  <a:gd name="connsiteX22" fmla="*/ 3829050 w 4838700"/>
                  <a:gd name="connsiteY22" fmla="*/ 1869267 h 2126442"/>
                  <a:gd name="connsiteX23" fmla="*/ 3838575 w 4838700"/>
                  <a:gd name="connsiteY23" fmla="*/ 1802592 h 2126442"/>
                  <a:gd name="connsiteX24" fmla="*/ 4029075 w 4838700"/>
                  <a:gd name="connsiteY24" fmla="*/ 1545417 h 2126442"/>
                  <a:gd name="connsiteX25" fmla="*/ 3981450 w 4838700"/>
                  <a:gd name="connsiteY25" fmla="*/ 1507317 h 2126442"/>
                  <a:gd name="connsiteX26" fmla="*/ 4000500 w 4838700"/>
                  <a:gd name="connsiteY26" fmla="*/ 1469217 h 2126442"/>
                  <a:gd name="connsiteX27" fmla="*/ 4029075 w 4838700"/>
                  <a:gd name="connsiteY27" fmla="*/ 1469217 h 2126442"/>
                  <a:gd name="connsiteX28" fmla="*/ 3990975 w 4838700"/>
                  <a:gd name="connsiteY28" fmla="*/ 1440642 h 2126442"/>
                  <a:gd name="connsiteX29" fmla="*/ 3990975 w 4838700"/>
                  <a:gd name="connsiteY29" fmla="*/ 1383492 h 2126442"/>
                  <a:gd name="connsiteX30" fmla="*/ 4057650 w 4838700"/>
                  <a:gd name="connsiteY30" fmla="*/ 1364442 h 2126442"/>
                  <a:gd name="connsiteX31" fmla="*/ 4086225 w 4838700"/>
                  <a:gd name="connsiteY31" fmla="*/ 1431117 h 2126442"/>
                  <a:gd name="connsiteX32" fmla="*/ 4124325 w 4838700"/>
                  <a:gd name="connsiteY32" fmla="*/ 1450167 h 2126442"/>
                  <a:gd name="connsiteX33" fmla="*/ 4124325 w 4838700"/>
                  <a:gd name="connsiteY33" fmla="*/ 1450167 h 2126442"/>
                  <a:gd name="connsiteX34" fmla="*/ 4143375 w 4838700"/>
                  <a:gd name="connsiteY34" fmla="*/ 1412067 h 2126442"/>
                  <a:gd name="connsiteX35" fmla="*/ 4171950 w 4838700"/>
                  <a:gd name="connsiteY35" fmla="*/ 1326342 h 2126442"/>
                  <a:gd name="connsiteX36" fmla="*/ 4238625 w 4838700"/>
                  <a:gd name="connsiteY36" fmla="*/ 1373967 h 2126442"/>
                  <a:gd name="connsiteX37" fmla="*/ 4286250 w 4838700"/>
                  <a:gd name="connsiteY37" fmla="*/ 1326342 h 2126442"/>
                  <a:gd name="connsiteX38" fmla="*/ 4391025 w 4838700"/>
                  <a:gd name="connsiteY38" fmla="*/ 1326342 h 2126442"/>
                  <a:gd name="connsiteX39" fmla="*/ 4438650 w 4838700"/>
                  <a:gd name="connsiteY39" fmla="*/ 1250142 h 2126442"/>
                  <a:gd name="connsiteX40" fmla="*/ 4524375 w 4838700"/>
                  <a:gd name="connsiteY40" fmla="*/ 1240617 h 2126442"/>
                  <a:gd name="connsiteX41" fmla="*/ 4543425 w 4838700"/>
                  <a:gd name="connsiteY41" fmla="*/ 1288242 h 2126442"/>
                  <a:gd name="connsiteX42" fmla="*/ 4552950 w 4838700"/>
                  <a:gd name="connsiteY42" fmla="*/ 1221567 h 2126442"/>
                  <a:gd name="connsiteX43" fmla="*/ 4600575 w 4838700"/>
                  <a:gd name="connsiteY43" fmla="*/ 1154892 h 2126442"/>
                  <a:gd name="connsiteX44" fmla="*/ 4505325 w 4838700"/>
                  <a:gd name="connsiteY44" fmla="*/ 1145367 h 2126442"/>
                  <a:gd name="connsiteX45" fmla="*/ 4524375 w 4838700"/>
                  <a:gd name="connsiteY45" fmla="*/ 1192992 h 2126442"/>
                  <a:gd name="connsiteX46" fmla="*/ 4448175 w 4838700"/>
                  <a:gd name="connsiteY46" fmla="*/ 1145367 h 2126442"/>
                  <a:gd name="connsiteX47" fmla="*/ 4448175 w 4838700"/>
                  <a:gd name="connsiteY47" fmla="*/ 1192992 h 2126442"/>
                  <a:gd name="connsiteX48" fmla="*/ 4333875 w 4838700"/>
                  <a:gd name="connsiteY48" fmla="*/ 1231092 h 2126442"/>
                  <a:gd name="connsiteX49" fmla="*/ 4191000 w 4838700"/>
                  <a:gd name="connsiteY49" fmla="*/ 1135842 h 2126442"/>
                  <a:gd name="connsiteX50" fmla="*/ 4133850 w 4838700"/>
                  <a:gd name="connsiteY50" fmla="*/ 1145367 h 2126442"/>
                  <a:gd name="connsiteX51" fmla="*/ 4171950 w 4838700"/>
                  <a:gd name="connsiteY51" fmla="*/ 1088217 h 2126442"/>
                  <a:gd name="connsiteX52" fmla="*/ 4133850 w 4838700"/>
                  <a:gd name="connsiteY52" fmla="*/ 1050117 h 2126442"/>
                  <a:gd name="connsiteX53" fmla="*/ 4152900 w 4838700"/>
                  <a:gd name="connsiteY53" fmla="*/ 1021542 h 2126442"/>
                  <a:gd name="connsiteX54" fmla="*/ 4333875 w 4838700"/>
                  <a:gd name="connsiteY54" fmla="*/ 1126317 h 2126442"/>
                  <a:gd name="connsiteX55" fmla="*/ 4343400 w 4838700"/>
                  <a:gd name="connsiteY55" fmla="*/ 1107267 h 2126442"/>
                  <a:gd name="connsiteX56" fmla="*/ 4410075 w 4838700"/>
                  <a:gd name="connsiteY56" fmla="*/ 1069167 h 2126442"/>
                  <a:gd name="connsiteX57" fmla="*/ 4371975 w 4838700"/>
                  <a:gd name="connsiteY57" fmla="*/ 1059642 h 2126442"/>
                  <a:gd name="connsiteX58" fmla="*/ 4362450 w 4838700"/>
                  <a:gd name="connsiteY58" fmla="*/ 1031067 h 2126442"/>
                  <a:gd name="connsiteX59" fmla="*/ 4448175 w 4838700"/>
                  <a:gd name="connsiteY59" fmla="*/ 926292 h 2126442"/>
                  <a:gd name="connsiteX60" fmla="*/ 4381500 w 4838700"/>
                  <a:gd name="connsiteY60" fmla="*/ 954867 h 2126442"/>
                  <a:gd name="connsiteX61" fmla="*/ 4381500 w 4838700"/>
                  <a:gd name="connsiteY61" fmla="*/ 897717 h 2126442"/>
                  <a:gd name="connsiteX62" fmla="*/ 4333875 w 4838700"/>
                  <a:gd name="connsiteY62" fmla="*/ 926292 h 2126442"/>
                  <a:gd name="connsiteX63" fmla="*/ 4324350 w 4838700"/>
                  <a:gd name="connsiteY63" fmla="*/ 888192 h 2126442"/>
                  <a:gd name="connsiteX64" fmla="*/ 4248150 w 4838700"/>
                  <a:gd name="connsiteY64" fmla="*/ 926292 h 2126442"/>
                  <a:gd name="connsiteX65" fmla="*/ 4229100 w 4838700"/>
                  <a:gd name="connsiteY65" fmla="*/ 850092 h 2126442"/>
                  <a:gd name="connsiteX66" fmla="*/ 4162425 w 4838700"/>
                  <a:gd name="connsiteY66" fmla="*/ 897717 h 2126442"/>
                  <a:gd name="connsiteX67" fmla="*/ 4162425 w 4838700"/>
                  <a:gd name="connsiteY67" fmla="*/ 840567 h 2126442"/>
                  <a:gd name="connsiteX68" fmla="*/ 4038600 w 4838700"/>
                  <a:gd name="connsiteY68" fmla="*/ 754842 h 2126442"/>
                  <a:gd name="connsiteX69" fmla="*/ 4210050 w 4838700"/>
                  <a:gd name="connsiteY69" fmla="*/ 792942 h 2126442"/>
                  <a:gd name="connsiteX70" fmla="*/ 4295775 w 4838700"/>
                  <a:gd name="connsiteY70" fmla="*/ 773892 h 2126442"/>
                  <a:gd name="connsiteX71" fmla="*/ 4324350 w 4838700"/>
                  <a:gd name="connsiteY71" fmla="*/ 811992 h 2126442"/>
                  <a:gd name="connsiteX72" fmla="*/ 4352925 w 4838700"/>
                  <a:gd name="connsiteY72" fmla="*/ 773892 h 2126442"/>
                  <a:gd name="connsiteX73" fmla="*/ 4343400 w 4838700"/>
                  <a:gd name="connsiteY73" fmla="*/ 735792 h 2126442"/>
                  <a:gd name="connsiteX74" fmla="*/ 4343400 w 4838700"/>
                  <a:gd name="connsiteY74" fmla="*/ 697692 h 2126442"/>
                  <a:gd name="connsiteX75" fmla="*/ 4400550 w 4838700"/>
                  <a:gd name="connsiteY75" fmla="*/ 726267 h 2126442"/>
                  <a:gd name="connsiteX76" fmla="*/ 4381500 w 4838700"/>
                  <a:gd name="connsiteY76" fmla="*/ 669117 h 2126442"/>
                  <a:gd name="connsiteX77" fmla="*/ 4495800 w 4838700"/>
                  <a:gd name="connsiteY77" fmla="*/ 697692 h 2126442"/>
                  <a:gd name="connsiteX78" fmla="*/ 4486275 w 4838700"/>
                  <a:gd name="connsiteY78" fmla="*/ 754842 h 2126442"/>
                  <a:gd name="connsiteX79" fmla="*/ 4533900 w 4838700"/>
                  <a:gd name="connsiteY79" fmla="*/ 764367 h 2126442"/>
                  <a:gd name="connsiteX80" fmla="*/ 4533900 w 4838700"/>
                  <a:gd name="connsiteY80" fmla="*/ 764367 h 2126442"/>
                  <a:gd name="connsiteX81" fmla="*/ 4610100 w 4838700"/>
                  <a:gd name="connsiteY81" fmla="*/ 764367 h 2126442"/>
                  <a:gd name="connsiteX82" fmla="*/ 4648200 w 4838700"/>
                  <a:gd name="connsiteY82" fmla="*/ 811992 h 2126442"/>
                  <a:gd name="connsiteX83" fmla="*/ 4695825 w 4838700"/>
                  <a:gd name="connsiteY83" fmla="*/ 726267 h 2126442"/>
                  <a:gd name="connsiteX84" fmla="*/ 4733925 w 4838700"/>
                  <a:gd name="connsiteY84" fmla="*/ 745317 h 2126442"/>
                  <a:gd name="connsiteX85" fmla="*/ 4705350 w 4838700"/>
                  <a:gd name="connsiteY85" fmla="*/ 697692 h 2126442"/>
                  <a:gd name="connsiteX86" fmla="*/ 4724400 w 4838700"/>
                  <a:gd name="connsiteY86" fmla="*/ 640542 h 2126442"/>
                  <a:gd name="connsiteX87" fmla="*/ 4791075 w 4838700"/>
                  <a:gd name="connsiteY87" fmla="*/ 611967 h 2126442"/>
                  <a:gd name="connsiteX88" fmla="*/ 4762500 w 4838700"/>
                  <a:gd name="connsiteY88" fmla="*/ 545292 h 2126442"/>
                  <a:gd name="connsiteX89" fmla="*/ 4800600 w 4838700"/>
                  <a:gd name="connsiteY89" fmla="*/ 545292 h 2126442"/>
                  <a:gd name="connsiteX90" fmla="*/ 4838700 w 4838700"/>
                  <a:gd name="connsiteY90" fmla="*/ 573867 h 2126442"/>
                  <a:gd name="connsiteX91" fmla="*/ 4829175 w 4838700"/>
                  <a:gd name="connsiteY91" fmla="*/ 545292 h 2126442"/>
                  <a:gd name="connsiteX92" fmla="*/ 4829175 w 4838700"/>
                  <a:gd name="connsiteY92" fmla="*/ 507192 h 2126442"/>
                  <a:gd name="connsiteX93" fmla="*/ 4838700 w 4838700"/>
                  <a:gd name="connsiteY93" fmla="*/ 478617 h 2126442"/>
                  <a:gd name="connsiteX94" fmla="*/ 4800600 w 4838700"/>
                  <a:gd name="connsiteY94" fmla="*/ 383367 h 2126442"/>
                  <a:gd name="connsiteX95" fmla="*/ 4762500 w 4838700"/>
                  <a:gd name="connsiteY95" fmla="*/ 421467 h 2126442"/>
                  <a:gd name="connsiteX96" fmla="*/ 4705350 w 4838700"/>
                  <a:gd name="connsiteY96" fmla="*/ 392892 h 2126442"/>
                  <a:gd name="connsiteX97" fmla="*/ 4705350 w 4838700"/>
                  <a:gd name="connsiteY97" fmla="*/ 516717 h 2126442"/>
                  <a:gd name="connsiteX98" fmla="*/ 4705350 w 4838700"/>
                  <a:gd name="connsiteY98" fmla="*/ 583392 h 2126442"/>
                  <a:gd name="connsiteX99" fmla="*/ 4657725 w 4838700"/>
                  <a:gd name="connsiteY99" fmla="*/ 602442 h 2126442"/>
                  <a:gd name="connsiteX100" fmla="*/ 4581525 w 4838700"/>
                  <a:gd name="connsiteY100" fmla="*/ 573867 h 2126442"/>
                  <a:gd name="connsiteX101" fmla="*/ 4600575 w 4838700"/>
                  <a:gd name="connsiteY101" fmla="*/ 516717 h 2126442"/>
                  <a:gd name="connsiteX102" fmla="*/ 4638675 w 4838700"/>
                  <a:gd name="connsiteY102" fmla="*/ 535767 h 2126442"/>
                  <a:gd name="connsiteX103" fmla="*/ 4610100 w 4838700"/>
                  <a:gd name="connsiteY103" fmla="*/ 488142 h 2126442"/>
                  <a:gd name="connsiteX104" fmla="*/ 4629150 w 4838700"/>
                  <a:gd name="connsiteY104" fmla="*/ 459567 h 2126442"/>
                  <a:gd name="connsiteX105" fmla="*/ 4610100 w 4838700"/>
                  <a:gd name="connsiteY105" fmla="*/ 430992 h 2126442"/>
                  <a:gd name="connsiteX106" fmla="*/ 4619625 w 4838700"/>
                  <a:gd name="connsiteY106" fmla="*/ 383367 h 2126442"/>
                  <a:gd name="connsiteX107" fmla="*/ 4476750 w 4838700"/>
                  <a:gd name="connsiteY107" fmla="*/ 450042 h 2126442"/>
                  <a:gd name="connsiteX108" fmla="*/ 4276725 w 4838700"/>
                  <a:gd name="connsiteY108" fmla="*/ 478617 h 2126442"/>
                  <a:gd name="connsiteX109" fmla="*/ 4181475 w 4838700"/>
                  <a:gd name="connsiteY109" fmla="*/ 364317 h 2126442"/>
                  <a:gd name="connsiteX110" fmla="*/ 4181475 w 4838700"/>
                  <a:gd name="connsiteY110" fmla="*/ 250017 h 2126442"/>
                  <a:gd name="connsiteX111" fmla="*/ 4210050 w 4838700"/>
                  <a:gd name="connsiteY111" fmla="*/ 192867 h 2126442"/>
                  <a:gd name="connsiteX112" fmla="*/ 4286250 w 4838700"/>
                  <a:gd name="connsiteY112" fmla="*/ 307167 h 2126442"/>
                  <a:gd name="connsiteX113" fmla="*/ 4343400 w 4838700"/>
                  <a:gd name="connsiteY113" fmla="*/ 364317 h 2126442"/>
                  <a:gd name="connsiteX114" fmla="*/ 4419600 w 4838700"/>
                  <a:gd name="connsiteY114" fmla="*/ 316692 h 2126442"/>
                  <a:gd name="connsiteX115" fmla="*/ 4391025 w 4838700"/>
                  <a:gd name="connsiteY115" fmla="*/ 230967 h 2126442"/>
                  <a:gd name="connsiteX116" fmla="*/ 4486275 w 4838700"/>
                  <a:gd name="connsiteY116" fmla="*/ 221442 h 2126442"/>
                  <a:gd name="connsiteX117" fmla="*/ 4533900 w 4838700"/>
                  <a:gd name="connsiteY117" fmla="*/ 250017 h 2126442"/>
                  <a:gd name="connsiteX118" fmla="*/ 4543425 w 4838700"/>
                  <a:gd name="connsiteY118" fmla="*/ 173817 h 2126442"/>
                  <a:gd name="connsiteX119" fmla="*/ 4600575 w 4838700"/>
                  <a:gd name="connsiteY119" fmla="*/ 164292 h 2126442"/>
                  <a:gd name="connsiteX120" fmla="*/ 4648200 w 4838700"/>
                  <a:gd name="connsiteY120" fmla="*/ 40467 h 2126442"/>
                  <a:gd name="connsiteX121" fmla="*/ 4467225 w 4838700"/>
                  <a:gd name="connsiteY121" fmla="*/ 49992 h 2126442"/>
                  <a:gd name="connsiteX122" fmla="*/ 1381125 w 4838700"/>
                  <a:gd name="connsiteY122" fmla="*/ 611967 h 2126442"/>
                  <a:gd name="connsiteX123" fmla="*/ 1352550 w 4838700"/>
                  <a:gd name="connsiteY123" fmla="*/ 707217 h 2126442"/>
                  <a:gd name="connsiteX124" fmla="*/ 1266825 w 4838700"/>
                  <a:gd name="connsiteY124" fmla="*/ 726267 h 2126442"/>
                  <a:gd name="connsiteX125" fmla="*/ 1200150 w 4838700"/>
                  <a:gd name="connsiteY125" fmla="*/ 907242 h 2126442"/>
                  <a:gd name="connsiteX126" fmla="*/ 1085850 w 4838700"/>
                  <a:gd name="connsiteY126" fmla="*/ 907242 h 2126442"/>
                  <a:gd name="connsiteX127" fmla="*/ 819150 w 4838700"/>
                  <a:gd name="connsiteY127" fmla="*/ 1021542 h 2126442"/>
                  <a:gd name="connsiteX128" fmla="*/ 723900 w 4838700"/>
                  <a:gd name="connsiteY128" fmla="*/ 1088217 h 2126442"/>
                  <a:gd name="connsiteX129" fmla="*/ 676275 w 4838700"/>
                  <a:gd name="connsiteY129" fmla="*/ 1212042 h 2126442"/>
                  <a:gd name="connsiteX130" fmla="*/ 514350 w 4838700"/>
                  <a:gd name="connsiteY130" fmla="*/ 1297767 h 2126442"/>
                  <a:gd name="connsiteX131" fmla="*/ 0 w 4838700"/>
                  <a:gd name="connsiteY131" fmla="*/ 1793067 h 2126442"/>
                  <a:gd name="connsiteX0" fmla="*/ 0 w 4838700"/>
                  <a:gd name="connsiteY0" fmla="*/ 1793067 h 2126442"/>
                  <a:gd name="connsiteX1" fmla="*/ 685800 w 4838700"/>
                  <a:gd name="connsiteY1" fmla="*/ 1697817 h 2126442"/>
                  <a:gd name="connsiteX2" fmla="*/ 733425 w 4838700"/>
                  <a:gd name="connsiteY2" fmla="*/ 1735917 h 2126442"/>
                  <a:gd name="connsiteX3" fmla="*/ 1057275 w 4838700"/>
                  <a:gd name="connsiteY3" fmla="*/ 1535892 h 2126442"/>
                  <a:gd name="connsiteX4" fmla="*/ 1143000 w 4838700"/>
                  <a:gd name="connsiteY4" fmla="*/ 1545417 h 2126442"/>
                  <a:gd name="connsiteX5" fmla="*/ 1866900 w 4838700"/>
                  <a:gd name="connsiteY5" fmla="*/ 1450167 h 2126442"/>
                  <a:gd name="connsiteX6" fmla="*/ 1895475 w 4838700"/>
                  <a:gd name="connsiteY6" fmla="*/ 1478742 h 2126442"/>
                  <a:gd name="connsiteX7" fmla="*/ 1895475 w 4838700"/>
                  <a:gd name="connsiteY7" fmla="*/ 1535892 h 2126442"/>
                  <a:gd name="connsiteX8" fmla="*/ 1924050 w 4838700"/>
                  <a:gd name="connsiteY8" fmla="*/ 1469217 h 2126442"/>
                  <a:gd name="connsiteX9" fmla="*/ 2057400 w 4838700"/>
                  <a:gd name="connsiteY9" fmla="*/ 1583517 h 2126442"/>
                  <a:gd name="connsiteX10" fmla="*/ 2047875 w 4838700"/>
                  <a:gd name="connsiteY10" fmla="*/ 1659717 h 2126442"/>
                  <a:gd name="connsiteX11" fmla="*/ 2705100 w 4838700"/>
                  <a:gd name="connsiteY11" fmla="*/ 1573992 h 2126442"/>
                  <a:gd name="connsiteX12" fmla="*/ 3476625 w 4838700"/>
                  <a:gd name="connsiteY12" fmla="*/ 2126442 h 2126442"/>
                  <a:gd name="connsiteX13" fmla="*/ 3600450 w 4838700"/>
                  <a:gd name="connsiteY13" fmla="*/ 2059767 h 2126442"/>
                  <a:gd name="connsiteX14" fmla="*/ 3648075 w 4838700"/>
                  <a:gd name="connsiteY14" fmla="*/ 2078817 h 2126442"/>
                  <a:gd name="connsiteX15" fmla="*/ 3657600 w 4838700"/>
                  <a:gd name="connsiteY15" fmla="*/ 2031192 h 2126442"/>
                  <a:gd name="connsiteX16" fmla="*/ 3657600 w 4838700"/>
                  <a:gd name="connsiteY16" fmla="*/ 2031192 h 2126442"/>
                  <a:gd name="connsiteX17" fmla="*/ 3781425 w 4838700"/>
                  <a:gd name="connsiteY17" fmla="*/ 2050242 h 2126442"/>
                  <a:gd name="connsiteX18" fmla="*/ 3781425 w 4838700"/>
                  <a:gd name="connsiteY18" fmla="*/ 2050242 h 2126442"/>
                  <a:gd name="connsiteX19" fmla="*/ 3800475 w 4838700"/>
                  <a:gd name="connsiteY19" fmla="*/ 1954992 h 2126442"/>
                  <a:gd name="connsiteX20" fmla="*/ 3752850 w 4838700"/>
                  <a:gd name="connsiteY20" fmla="*/ 1869267 h 2126442"/>
                  <a:gd name="connsiteX21" fmla="*/ 3810000 w 4838700"/>
                  <a:gd name="connsiteY21" fmla="*/ 1821642 h 2126442"/>
                  <a:gd name="connsiteX22" fmla="*/ 3829050 w 4838700"/>
                  <a:gd name="connsiteY22" fmla="*/ 1869267 h 2126442"/>
                  <a:gd name="connsiteX23" fmla="*/ 3838575 w 4838700"/>
                  <a:gd name="connsiteY23" fmla="*/ 1802592 h 2126442"/>
                  <a:gd name="connsiteX24" fmla="*/ 4029075 w 4838700"/>
                  <a:gd name="connsiteY24" fmla="*/ 1545417 h 2126442"/>
                  <a:gd name="connsiteX25" fmla="*/ 3981450 w 4838700"/>
                  <a:gd name="connsiteY25" fmla="*/ 1507317 h 2126442"/>
                  <a:gd name="connsiteX26" fmla="*/ 4000500 w 4838700"/>
                  <a:gd name="connsiteY26" fmla="*/ 1469217 h 2126442"/>
                  <a:gd name="connsiteX27" fmla="*/ 4029075 w 4838700"/>
                  <a:gd name="connsiteY27" fmla="*/ 1469217 h 2126442"/>
                  <a:gd name="connsiteX28" fmla="*/ 3990975 w 4838700"/>
                  <a:gd name="connsiteY28" fmla="*/ 1440642 h 2126442"/>
                  <a:gd name="connsiteX29" fmla="*/ 3990975 w 4838700"/>
                  <a:gd name="connsiteY29" fmla="*/ 1383492 h 2126442"/>
                  <a:gd name="connsiteX30" fmla="*/ 4057650 w 4838700"/>
                  <a:gd name="connsiteY30" fmla="*/ 1364442 h 2126442"/>
                  <a:gd name="connsiteX31" fmla="*/ 4086225 w 4838700"/>
                  <a:gd name="connsiteY31" fmla="*/ 1431117 h 2126442"/>
                  <a:gd name="connsiteX32" fmla="*/ 4124325 w 4838700"/>
                  <a:gd name="connsiteY32" fmla="*/ 1450167 h 2126442"/>
                  <a:gd name="connsiteX33" fmla="*/ 4124325 w 4838700"/>
                  <a:gd name="connsiteY33" fmla="*/ 1450167 h 2126442"/>
                  <a:gd name="connsiteX34" fmla="*/ 4143375 w 4838700"/>
                  <a:gd name="connsiteY34" fmla="*/ 1412067 h 2126442"/>
                  <a:gd name="connsiteX35" fmla="*/ 4171950 w 4838700"/>
                  <a:gd name="connsiteY35" fmla="*/ 1326342 h 2126442"/>
                  <a:gd name="connsiteX36" fmla="*/ 4238625 w 4838700"/>
                  <a:gd name="connsiteY36" fmla="*/ 1373967 h 2126442"/>
                  <a:gd name="connsiteX37" fmla="*/ 4286250 w 4838700"/>
                  <a:gd name="connsiteY37" fmla="*/ 1326342 h 2126442"/>
                  <a:gd name="connsiteX38" fmla="*/ 4391025 w 4838700"/>
                  <a:gd name="connsiteY38" fmla="*/ 1326342 h 2126442"/>
                  <a:gd name="connsiteX39" fmla="*/ 4438650 w 4838700"/>
                  <a:gd name="connsiteY39" fmla="*/ 1250142 h 2126442"/>
                  <a:gd name="connsiteX40" fmla="*/ 4524375 w 4838700"/>
                  <a:gd name="connsiteY40" fmla="*/ 1240617 h 2126442"/>
                  <a:gd name="connsiteX41" fmla="*/ 4543425 w 4838700"/>
                  <a:gd name="connsiteY41" fmla="*/ 1288242 h 2126442"/>
                  <a:gd name="connsiteX42" fmla="*/ 4552950 w 4838700"/>
                  <a:gd name="connsiteY42" fmla="*/ 1221567 h 2126442"/>
                  <a:gd name="connsiteX43" fmla="*/ 4600575 w 4838700"/>
                  <a:gd name="connsiteY43" fmla="*/ 1154892 h 2126442"/>
                  <a:gd name="connsiteX44" fmla="*/ 4505325 w 4838700"/>
                  <a:gd name="connsiteY44" fmla="*/ 1145367 h 2126442"/>
                  <a:gd name="connsiteX45" fmla="*/ 4524375 w 4838700"/>
                  <a:gd name="connsiteY45" fmla="*/ 1192992 h 2126442"/>
                  <a:gd name="connsiteX46" fmla="*/ 4448175 w 4838700"/>
                  <a:gd name="connsiteY46" fmla="*/ 1145367 h 2126442"/>
                  <a:gd name="connsiteX47" fmla="*/ 4448175 w 4838700"/>
                  <a:gd name="connsiteY47" fmla="*/ 1192992 h 2126442"/>
                  <a:gd name="connsiteX48" fmla="*/ 4333875 w 4838700"/>
                  <a:gd name="connsiteY48" fmla="*/ 1231092 h 2126442"/>
                  <a:gd name="connsiteX49" fmla="*/ 4191000 w 4838700"/>
                  <a:gd name="connsiteY49" fmla="*/ 1135842 h 2126442"/>
                  <a:gd name="connsiteX50" fmla="*/ 4133850 w 4838700"/>
                  <a:gd name="connsiteY50" fmla="*/ 1145367 h 2126442"/>
                  <a:gd name="connsiteX51" fmla="*/ 4171950 w 4838700"/>
                  <a:gd name="connsiteY51" fmla="*/ 1088217 h 2126442"/>
                  <a:gd name="connsiteX52" fmla="*/ 4133850 w 4838700"/>
                  <a:gd name="connsiteY52" fmla="*/ 1050117 h 2126442"/>
                  <a:gd name="connsiteX53" fmla="*/ 4152900 w 4838700"/>
                  <a:gd name="connsiteY53" fmla="*/ 1021542 h 2126442"/>
                  <a:gd name="connsiteX54" fmla="*/ 4333875 w 4838700"/>
                  <a:gd name="connsiteY54" fmla="*/ 1126317 h 2126442"/>
                  <a:gd name="connsiteX55" fmla="*/ 4343400 w 4838700"/>
                  <a:gd name="connsiteY55" fmla="*/ 1107267 h 2126442"/>
                  <a:gd name="connsiteX56" fmla="*/ 4410075 w 4838700"/>
                  <a:gd name="connsiteY56" fmla="*/ 1069167 h 2126442"/>
                  <a:gd name="connsiteX57" fmla="*/ 4371975 w 4838700"/>
                  <a:gd name="connsiteY57" fmla="*/ 1059642 h 2126442"/>
                  <a:gd name="connsiteX58" fmla="*/ 4362450 w 4838700"/>
                  <a:gd name="connsiteY58" fmla="*/ 1031067 h 2126442"/>
                  <a:gd name="connsiteX59" fmla="*/ 4448175 w 4838700"/>
                  <a:gd name="connsiteY59" fmla="*/ 926292 h 2126442"/>
                  <a:gd name="connsiteX60" fmla="*/ 4381500 w 4838700"/>
                  <a:gd name="connsiteY60" fmla="*/ 954867 h 2126442"/>
                  <a:gd name="connsiteX61" fmla="*/ 4381500 w 4838700"/>
                  <a:gd name="connsiteY61" fmla="*/ 897717 h 2126442"/>
                  <a:gd name="connsiteX62" fmla="*/ 4333875 w 4838700"/>
                  <a:gd name="connsiteY62" fmla="*/ 926292 h 2126442"/>
                  <a:gd name="connsiteX63" fmla="*/ 4324350 w 4838700"/>
                  <a:gd name="connsiteY63" fmla="*/ 888192 h 2126442"/>
                  <a:gd name="connsiteX64" fmla="*/ 4248150 w 4838700"/>
                  <a:gd name="connsiteY64" fmla="*/ 926292 h 2126442"/>
                  <a:gd name="connsiteX65" fmla="*/ 4229100 w 4838700"/>
                  <a:gd name="connsiteY65" fmla="*/ 850092 h 2126442"/>
                  <a:gd name="connsiteX66" fmla="*/ 4162425 w 4838700"/>
                  <a:gd name="connsiteY66" fmla="*/ 897717 h 2126442"/>
                  <a:gd name="connsiteX67" fmla="*/ 4162425 w 4838700"/>
                  <a:gd name="connsiteY67" fmla="*/ 840567 h 2126442"/>
                  <a:gd name="connsiteX68" fmla="*/ 4038600 w 4838700"/>
                  <a:gd name="connsiteY68" fmla="*/ 754842 h 2126442"/>
                  <a:gd name="connsiteX69" fmla="*/ 4210050 w 4838700"/>
                  <a:gd name="connsiteY69" fmla="*/ 792942 h 2126442"/>
                  <a:gd name="connsiteX70" fmla="*/ 4295775 w 4838700"/>
                  <a:gd name="connsiteY70" fmla="*/ 773892 h 2126442"/>
                  <a:gd name="connsiteX71" fmla="*/ 4324350 w 4838700"/>
                  <a:gd name="connsiteY71" fmla="*/ 811992 h 2126442"/>
                  <a:gd name="connsiteX72" fmla="*/ 4352925 w 4838700"/>
                  <a:gd name="connsiteY72" fmla="*/ 773892 h 2126442"/>
                  <a:gd name="connsiteX73" fmla="*/ 4343400 w 4838700"/>
                  <a:gd name="connsiteY73" fmla="*/ 735792 h 2126442"/>
                  <a:gd name="connsiteX74" fmla="*/ 4343400 w 4838700"/>
                  <a:gd name="connsiteY74" fmla="*/ 697692 h 2126442"/>
                  <a:gd name="connsiteX75" fmla="*/ 4400550 w 4838700"/>
                  <a:gd name="connsiteY75" fmla="*/ 726267 h 2126442"/>
                  <a:gd name="connsiteX76" fmla="*/ 4381500 w 4838700"/>
                  <a:gd name="connsiteY76" fmla="*/ 669117 h 2126442"/>
                  <a:gd name="connsiteX77" fmla="*/ 4495800 w 4838700"/>
                  <a:gd name="connsiteY77" fmla="*/ 697692 h 2126442"/>
                  <a:gd name="connsiteX78" fmla="*/ 4486275 w 4838700"/>
                  <a:gd name="connsiteY78" fmla="*/ 754842 h 2126442"/>
                  <a:gd name="connsiteX79" fmla="*/ 4533900 w 4838700"/>
                  <a:gd name="connsiteY79" fmla="*/ 764367 h 2126442"/>
                  <a:gd name="connsiteX80" fmla="*/ 4533900 w 4838700"/>
                  <a:gd name="connsiteY80" fmla="*/ 764367 h 2126442"/>
                  <a:gd name="connsiteX81" fmla="*/ 4610100 w 4838700"/>
                  <a:gd name="connsiteY81" fmla="*/ 764367 h 2126442"/>
                  <a:gd name="connsiteX82" fmla="*/ 4648200 w 4838700"/>
                  <a:gd name="connsiteY82" fmla="*/ 811992 h 2126442"/>
                  <a:gd name="connsiteX83" fmla="*/ 4695825 w 4838700"/>
                  <a:gd name="connsiteY83" fmla="*/ 726267 h 2126442"/>
                  <a:gd name="connsiteX84" fmla="*/ 4733925 w 4838700"/>
                  <a:gd name="connsiteY84" fmla="*/ 745317 h 2126442"/>
                  <a:gd name="connsiteX85" fmla="*/ 4705350 w 4838700"/>
                  <a:gd name="connsiteY85" fmla="*/ 697692 h 2126442"/>
                  <a:gd name="connsiteX86" fmla="*/ 4724400 w 4838700"/>
                  <a:gd name="connsiteY86" fmla="*/ 640542 h 2126442"/>
                  <a:gd name="connsiteX87" fmla="*/ 4791075 w 4838700"/>
                  <a:gd name="connsiteY87" fmla="*/ 611967 h 2126442"/>
                  <a:gd name="connsiteX88" fmla="*/ 4762500 w 4838700"/>
                  <a:gd name="connsiteY88" fmla="*/ 545292 h 2126442"/>
                  <a:gd name="connsiteX89" fmla="*/ 4800600 w 4838700"/>
                  <a:gd name="connsiteY89" fmla="*/ 545292 h 2126442"/>
                  <a:gd name="connsiteX90" fmla="*/ 4838700 w 4838700"/>
                  <a:gd name="connsiteY90" fmla="*/ 573867 h 2126442"/>
                  <a:gd name="connsiteX91" fmla="*/ 4829175 w 4838700"/>
                  <a:gd name="connsiteY91" fmla="*/ 545292 h 2126442"/>
                  <a:gd name="connsiteX92" fmla="*/ 4829175 w 4838700"/>
                  <a:gd name="connsiteY92" fmla="*/ 507192 h 2126442"/>
                  <a:gd name="connsiteX93" fmla="*/ 4838700 w 4838700"/>
                  <a:gd name="connsiteY93" fmla="*/ 478617 h 2126442"/>
                  <a:gd name="connsiteX94" fmla="*/ 4800600 w 4838700"/>
                  <a:gd name="connsiteY94" fmla="*/ 383367 h 2126442"/>
                  <a:gd name="connsiteX95" fmla="*/ 4762500 w 4838700"/>
                  <a:gd name="connsiteY95" fmla="*/ 421467 h 2126442"/>
                  <a:gd name="connsiteX96" fmla="*/ 4705350 w 4838700"/>
                  <a:gd name="connsiteY96" fmla="*/ 392892 h 2126442"/>
                  <a:gd name="connsiteX97" fmla="*/ 4705350 w 4838700"/>
                  <a:gd name="connsiteY97" fmla="*/ 516717 h 2126442"/>
                  <a:gd name="connsiteX98" fmla="*/ 4705350 w 4838700"/>
                  <a:gd name="connsiteY98" fmla="*/ 583392 h 2126442"/>
                  <a:gd name="connsiteX99" fmla="*/ 4657725 w 4838700"/>
                  <a:gd name="connsiteY99" fmla="*/ 602442 h 2126442"/>
                  <a:gd name="connsiteX100" fmla="*/ 4581525 w 4838700"/>
                  <a:gd name="connsiteY100" fmla="*/ 573867 h 2126442"/>
                  <a:gd name="connsiteX101" fmla="*/ 4600575 w 4838700"/>
                  <a:gd name="connsiteY101" fmla="*/ 516717 h 2126442"/>
                  <a:gd name="connsiteX102" fmla="*/ 4638675 w 4838700"/>
                  <a:gd name="connsiteY102" fmla="*/ 535767 h 2126442"/>
                  <a:gd name="connsiteX103" fmla="*/ 4610100 w 4838700"/>
                  <a:gd name="connsiteY103" fmla="*/ 488142 h 2126442"/>
                  <a:gd name="connsiteX104" fmla="*/ 4629150 w 4838700"/>
                  <a:gd name="connsiteY104" fmla="*/ 459567 h 2126442"/>
                  <a:gd name="connsiteX105" fmla="*/ 4610100 w 4838700"/>
                  <a:gd name="connsiteY105" fmla="*/ 430992 h 2126442"/>
                  <a:gd name="connsiteX106" fmla="*/ 4619625 w 4838700"/>
                  <a:gd name="connsiteY106" fmla="*/ 383367 h 2126442"/>
                  <a:gd name="connsiteX107" fmla="*/ 4476750 w 4838700"/>
                  <a:gd name="connsiteY107" fmla="*/ 450042 h 2126442"/>
                  <a:gd name="connsiteX108" fmla="*/ 4276725 w 4838700"/>
                  <a:gd name="connsiteY108" fmla="*/ 478617 h 2126442"/>
                  <a:gd name="connsiteX109" fmla="*/ 4181475 w 4838700"/>
                  <a:gd name="connsiteY109" fmla="*/ 364317 h 2126442"/>
                  <a:gd name="connsiteX110" fmla="*/ 4181475 w 4838700"/>
                  <a:gd name="connsiteY110" fmla="*/ 250017 h 2126442"/>
                  <a:gd name="connsiteX111" fmla="*/ 4210050 w 4838700"/>
                  <a:gd name="connsiteY111" fmla="*/ 192867 h 2126442"/>
                  <a:gd name="connsiteX112" fmla="*/ 4286250 w 4838700"/>
                  <a:gd name="connsiteY112" fmla="*/ 307167 h 2126442"/>
                  <a:gd name="connsiteX113" fmla="*/ 4343400 w 4838700"/>
                  <a:gd name="connsiteY113" fmla="*/ 364317 h 2126442"/>
                  <a:gd name="connsiteX114" fmla="*/ 4419600 w 4838700"/>
                  <a:gd name="connsiteY114" fmla="*/ 316692 h 2126442"/>
                  <a:gd name="connsiteX115" fmla="*/ 4391025 w 4838700"/>
                  <a:gd name="connsiteY115" fmla="*/ 230967 h 2126442"/>
                  <a:gd name="connsiteX116" fmla="*/ 4486275 w 4838700"/>
                  <a:gd name="connsiteY116" fmla="*/ 221442 h 2126442"/>
                  <a:gd name="connsiteX117" fmla="*/ 4533900 w 4838700"/>
                  <a:gd name="connsiteY117" fmla="*/ 250017 h 2126442"/>
                  <a:gd name="connsiteX118" fmla="*/ 4543425 w 4838700"/>
                  <a:gd name="connsiteY118" fmla="*/ 173817 h 2126442"/>
                  <a:gd name="connsiteX119" fmla="*/ 4600575 w 4838700"/>
                  <a:gd name="connsiteY119" fmla="*/ 164292 h 2126442"/>
                  <a:gd name="connsiteX120" fmla="*/ 4648200 w 4838700"/>
                  <a:gd name="connsiteY120" fmla="*/ 40467 h 2126442"/>
                  <a:gd name="connsiteX121" fmla="*/ 4467225 w 4838700"/>
                  <a:gd name="connsiteY121" fmla="*/ 49992 h 2126442"/>
                  <a:gd name="connsiteX122" fmla="*/ 1381125 w 4838700"/>
                  <a:gd name="connsiteY122" fmla="*/ 611967 h 2126442"/>
                  <a:gd name="connsiteX123" fmla="*/ 1352550 w 4838700"/>
                  <a:gd name="connsiteY123" fmla="*/ 707217 h 2126442"/>
                  <a:gd name="connsiteX124" fmla="*/ 1266825 w 4838700"/>
                  <a:gd name="connsiteY124" fmla="*/ 726267 h 2126442"/>
                  <a:gd name="connsiteX125" fmla="*/ 1200150 w 4838700"/>
                  <a:gd name="connsiteY125" fmla="*/ 907242 h 2126442"/>
                  <a:gd name="connsiteX126" fmla="*/ 1085850 w 4838700"/>
                  <a:gd name="connsiteY126" fmla="*/ 907242 h 2126442"/>
                  <a:gd name="connsiteX127" fmla="*/ 819150 w 4838700"/>
                  <a:gd name="connsiteY127" fmla="*/ 1021542 h 2126442"/>
                  <a:gd name="connsiteX128" fmla="*/ 723900 w 4838700"/>
                  <a:gd name="connsiteY128" fmla="*/ 1088217 h 2126442"/>
                  <a:gd name="connsiteX129" fmla="*/ 676275 w 4838700"/>
                  <a:gd name="connsiteY129" fmla="*/ 1212042 h 2126442"/>
                  <a:gd name="connsiteX130" fmla="*/ 514350 w 4838700"/>
                  <a:gd name="connsiteY130" fmla="*/ 1297767 h 2126442"/>
                  <a:gd name="connsiteX131" fmla="*/ 0 w 4838700"/>
                  <a:gd name="connsiteY131" fmla="*/ 1793067 h 2126442"/>
                  <a:gd name="connsiteX0" fmla="*/ 13850 w 4852550"/>
                  <a:gd name="connsiteY0" fmla="*/ 1793067 h 2126442"/>
                  <a:gd name="connsiteX1" fmla="*/ 699650 w 4852550"/>
                  <a:gd name="connsiteY1" fmla="*/ 1697817 h 2126442"/>
                  <a:gd name="connsiteX2" fmla="*/ 747275 w 4852550"/>
                  <a:gd name="connsiteY2" fmla="*/ 1735917 h 2126442"/>
                  <a:gd name="connsiteX3" fmla="*/ 1071125 w 4852550"/>
                  <a:gd name="connsiteY3" fmla="*/ 1535892 h 2126442"/>
                  <a:gd name="connsiteX4" fmla="*/ 1156850 w 4852550"/>
                  <a:gd name="connsiteY4" fmla="*/ 1545417 h 2126442"/>
                  <a:gd name="connsiteX5" fmla="*/ 1880750 w 4852550"/>
                  <a:gd name="connsiteY5" fmla="*/ 1450167 h 2126442"/>
                  <a:gd name="connsiteX6" fmla="*/ 1909325 w 4852550"/>
                  <a:gd name="connsiteY6" fmla="*/ 1478742 h 2126442"/>
                  <a:gd name="connsiteX7" fmla="*/ 1909325 w 4852550"/>
                  <a:gd name="connsiteY7" fmla="*/ 1535892 h 2126442"/>
                  <a:gd name="connsiteX8" fmla="*/ 1937900 w 4852550"/>
                  <a:gd name="connsiteY8" fmla="*/ 1469217 h 2126442"/>
                  <a:gd name="connsiteX9" fmla="*/ 2071250 w 4852550"/>
                  <a:gd name="connsiteY9" fmla="*/ 1583517 h 2126442"/>
                  <a:gd name="connsiteX10" fmla="*/ 2061725 w 4852550"/>
                  <a:gd name="connsiteY10" fmla="*/ 1659717 h 2126442"/>
                  <a:gd name="connsiteX11" fmla="*/ 2718950 w 4852550"/>
                  <a:gd name="connsiteY11" fmla="*/ 1573992 h 2126442"/>
                  <a:gd name="connsiteX12" fmla="*/ 3490475 w 4852550"/>
                  <a:gd name="connsiteY12" fmla="*/ 2126442 h 2126442"/>
                  <a:gd name="connsiteX13" fmla="*/ 3614300 w 4852550"/>
                  <a:gd name="connsiteY13" fmla="*/ 2059767 h 2126442"/>
                  <a:gd name="connsiteX14" fmla="*/ 3661925 w 4852550"/>
                  <a:gd name="connsiteY14" fmla="*/ 2078817 h 2126442"/>
                  <a:gd name="connsiteX15" fmla="*/ 3671450 w 4852550"/>
                  <a:gd name="connsiteY15" fmla="*/ 2031192 h 2126442"/>
                  <a:gd name="connsiteX16" fmla="*/ 3671450 w 4852550"/>
                  <a:gd name="connsiteY16" fmla="*/ 2031192 h 2126442"/>
                  <a:gd name="connsiteX17" fmla="*/ 3795275 w 4852550"/>
                  <a:gd name="connsiteY17" fmla="*/ 2050242 h 2126442"/>
                  <a:gd name="connsiteX18" fmla="*/ 3795275 w 4852550"/>
                  <a:gd name="connsiteY18" fmla="*/ 2050242 h 2126442"/>
                  <a:gd name="connsiteX19" fmla="*/ 3814325 w 4852550"/>
                  <a:gd name="connsiteY19" fmla="*/ 1954992 h 2126442"/>
                  <a:gd name="connsiteX20" fmla="*/ 3766700 w 4852550"/>
                  <a:gd name="connsiteY20" fmla="*/ 1869267 h 2126442"/>
                  <a:gd name="connsiteX21" fmla="*/ 3823850 w 4852550"/>
                  <a:gd name="connsiteY21" fmla="*/ 1821642 h 2126442"/>
                  <a:gd name="connsiteX22" fmla="*/ 3842900 w 4852550"/>
                  <a:gd name="connsiteY22" fmla="*/ 1869267 h 2126442"/>
                  <a:gd name="connsiteX23" fmla="*/ 3852425 w 4852550"/>
                  <a:gd name="connsiteY23" fmla="*/ 1802592 h 2126442"/>
                  <a:gd name="connsiteX24" fmla="*/ 4042925 w 4852550"/>
                  <a:gd name="connsiteY24" fmla="*/ 1545417 h 2126442"/>
                  <a:gd name="connsiteX25" fmla="*/ 3995300 w 4852550"/>
                  <a:gd name="connsiteY25" fmla="*/ 1507317 h 2126442"/>
                  <a:gd name="connsiteX26" fmla="*/ 4014350 w 4852550"/>
                  <a:gd name="connsiteY26" fmla="*/ 1469217 h 2126442"/>
                  <a:gd name="connsiteX27" fmla="*/ 4042925 w 4852550"/>
                  <a:gd name="connsiteY27" fmla="*/ 1469217 h 2126442"/>
                  <a:gd name="connsiteX28" fmla="*/ 4004825 w 4852550"/>
                  <a:gd name="connsiteY28" fmla="*/ 1440642 h 2126442"/>
                  <a:gd name="connsiteX29" fmla="*/ 4004825 w 4852550"/>
                  <a:gd name="connsiteY29" fmla="*/ 1383492 h 2126442"/>
                  <a:gd name="connsiteX30" fmla="*/ 4071500 w 4852550"/>
                  <a:gd name="connsiteY30" fmla="*/ 1364442 h 2126442"/>
                  <a:gd name="connsiteX31" fmla="*/ 4100075 w 4852550"/>
                  <a:gd name="connsiteY31" fmla="*/ 1431117 h 2126442"/>
                  <a:gd name="connsiteX32" fmla="*/ 4138175 w 4852550"/>
                  <a:gd name="connsiteY32" fmla="*/ 1450167 h 2126442"/>
                  <a:gd name="connsiteX33" fmla="*/ 4138175 w 4852550"/>
                  <a:gd name="connsiteY33" fmla="*/ 1450167 h 2126442"/>
                  <a:gd name="connsiteX34" fmla="*/ 4157225 w 4852550"/>
                  <a:gd name="connsiteY34" fmla="*/ 1412067 h 2126442"/>
                  <a:gd name="connsiteX35" fmla="*/ 4185800 w 4852550"/>
                  <a:gd name="connsiteY35" fmla="*/ 1326342 h 2126442"/>
                  <a:gd name="connsiteX36" fmla="*/ 4252475 w 4852550"/>
                  <a:gd name="connsiteY36" fmla="*/ 1373967 h 2126442"/>
                  <a:gd name="connsiteX37" fmla="*/ 4300100 w 4852550"/>
                  <a:gd name="connsiteY37" fmla="*/ 1326342 h 2126442"/>
                  <a:gd name="connsiteX38" fmla="*/ 4404875 w 4852550"/>
                  <a:gd name="connsiteY38" fmla="*/ 1326342 h 2126442"/>
                  <a:gd name="connsiteX39" fmla="*/ 4452500 w 4852550"/>
                  <a:gd name="connsiteY39" fmla="*/ 1250142 h 2126442"/>
                  <a:gd name="connsiteX40" fmla="*/ 4538225 w 4852550"/>
                  <a:gd name="connsiteY40" fmla="*/ 1240617 h 2126442"/>
                  <a:gd name="connsiteX41" fmla="*/ 4557275 w 4852550"/>
                  <a:gd name="connsiteY41" fmla="*/ 1288242 h 2126442"/>
                  <a:gd name="connsiteX42" fmla="*/ 4566800 w 4852550"/>
                  <a:gd name="connsiteY42" fmla="*/ 1221567 h 2126442"/>
                  <a:gd name="connsiteX43" fmla="*/ 4614425 w 4852550"/>
                  <a:gd name="connsiteY43" fmla="*/ 1154892 h 2126442"/>
                  <a:gd name="connsiteX44" fmla="*/ 4519175 w 4852550"/>
                  <a:gd name="connsiteY44" fmla="*/ 1145367 h 2126442"/>
                  <a:gd name="connsiteX45" fmla="*/ 4538225 w 4852550"/>
                  <a:gd name="connsiteY45" fmla="*/ 1192992 h 2126442"/>
                  <a:gd name="connsiteX46" fmla="*/ 4462025 w 4852550"/>
                  <a:gd name="connsiteY46" fmla="*/ 1145367 h 2126442"/>
                  <a:gd name="connsiteX47" fmla="*/ 4462025 w 4852550"/>
                  <a:gd name="connsiteY47" fmla="*/ 1192992 h 2126442"/>
                  <a:gd name="connsiteX48" fmla="*/ 4347725 w 4852550"/>
                  <a:gd name="connsiteY48" fmla="*/ 1231092 h 2126442"/>
                  <a:gd name="connsiteX49" fmla="*/ 4204850 w 4852550"/>
                  <a:gd name="connsiteY49" fmla="*/ 1135842 h 2126442"/>
                  <a:gd name="connsiteX50" fmla="*/ 4147700 w 4852550"/>
                  <a:gd name="connsiteY50" fmla="*/ 1145367 h 2126442"/>
                  <a:gd name="connsiteX51" fmla="*/ 4185800 w 4852550"/>
                  <a:gd name="connsiteY51" fmla="*/ 1088217 h 2126442"/>
                  <a:gd name="connsiteX52" fmla="*/ 4147700 w 4852550"/>
                  <a:gd name="connsiteY52" fmla="*/ 1050117 h 2126442"/>
                  <a:gd name="connsiteX53" fmla="*/ 4166750 w 4852550"/>
                  <a:gd name="connsiteY53" fmla="*/ 1021542 h 2126442"/>
                  <a:gd name="connsiteX54" fmla="*/ 4347725 w 4852550"/>
                  <a:gd name="connsiteY54" fmla="*/ 1126317 h 2126442"/>
                  <a:gd name="connsiteX55" fmla="*/ 4357250 w 4852550"/>
                  <a:gd name="connsiteY55" fmla="*/ 1107267 h 2126442"/>
                  <a:gd name="connsiteX56" fmla="*/ 4423925 w 4852550"/>
                  <a:gd name="connsiteY56" fmla="*/ 1069167 h 2126442"/>
                  <a:gd name="connsiteX57" fmla="*/ 4385825 w 4852550"/>
                  <a:gd name="connsiteY57" fmla="*/ 1059642 h 2126442"/>
                  <a:gd name="connsiteX58" fmla="*/ 4376300 w 4852550"/>
                  <a:gd name="connsiteY58" fmla="*/ 1031067 h 2126442"/>
                  <a:gd name="connsiteX59" fmla="*/ 4462025 w 4852550"/>
                  <a:gd name="connsiteY59" fmla="*/ 926292 h 2126442"/>
                  <a:gd name="connsiteX60" fmla="*/ 4395350 w 4852550"/>
                  <a:gd name="connsiteY60" fmla="*/ 954867 h 2126442"/>
                  <a:gd name="connsiteX61" fmla="*/ 4395350 w 4852550"/>
                  <a:gd name="connsiteY61" fmla="*/ 897717 h 2126442"/>
                  <a:gd name="connsiteX62" fmla="*/ 4347725 w 4852550"/>
                  <a:gd name="connsiteY62" fmla="*/ 926292 h 2126442"/>
                  <a:gd name="connsiteX63" fmla="*/ 4338200 w 4852550"/>
                  <a:gd name="connsiteY63" fmla="*/ 888192 h 2126442"/>
                  <a:gd name="connsiteX64" fmla="*/ 4262000 w 4852550"/>
                  <a:gd name="connsiteY64" fmla="*/ 926292 h 2126442"/>
                  <a:gd name="connsiteX65" fmla="*/ 4242950 w 4852550"/>
                  <a:gd name="connsiteY65" fmla="*/ 850092 h 2126442"/>
                  <a:gd name="connsiteX66" fmla="*/ 4176275 w 4852550"/>
                  <a:gd name="connsiteY66" fmla="*/ 897717 h 2126442"/>
                  <a:gd name="connsiteX67" fmla="*/ 4176275 w 4852550"/>
                  <a:gd name="connsiteY67" fmla="*/ 840567 h 2126442"/>
                  <a:gd name="connsiteX68" fmla="*/ 4052450 w 4852550"/>
                  <a:gd name="connsiteY68" fmla="*/ 754842 h 2126442"/>
                  <a:gd name="connsiteX69" fmla="*/ 4223900 w 4852550"/>
                  <a:gd name="connsiteY69" fmla="*/ 792942 h 2126442"/>
                  <a:gd name="connsiteX70" fmla="*/ 4309625 w 4852550"/>
                  <a:gd name="connsiteY70" fmla="*/ 773892 h 2126442"/>
                  <a:gd name="connsiteX71" fmla="*/ 4338200 w 4852550"/>
                  <a:gd name="connsiteY71" fmla="*/ 811992 h 2126442"/>
                  <a:gd name="connsiteX72" fmla="*/ 4366775 w 4852550"/>
                  <a:gd name="connsiteY72" fmla="*/ 773892 h 2126442"/>
                  <a:gd name="connsiteX73" fmla="*/ 4357250 w 4852550"/>
                  <a:gd name="connsiteY73" fmla="*/ 735792 h 2126442"/>
                  <a:gd name="connsiteX74" fmla="*/ 4357250 w 4852550"/>
                  <a:gd name="connsiteY74" fmla="*/ 697692 h 2126442"/>
                  <a:gd name="connsiteX75" fmla="*/ 4414400 w 4852550"/>
                  <a:gd name="connsiteY75" fmla="*/ 726267 h 2126442"/>
                  <a:gd name="connsiteX76" fmla="*/ 4395350 w 4852550"/>
                  <a:gd name="connsiteY76" fmla="*/ 669117 h 2126442"/>
                  <a:gd name="connsiteX77" fmla="*/ 4509650 w 4852550"/>
                  <a:gd name="connsiteY77" fmla="*/ 697692 h 2126442"/>
                  <a:gd name="connsiteX78" fmla="*/ 4500125 w 4852550"/>
                  <a:gd name="connsiteY78" fmla="*/ 754842 h 2126442"/>
                  <a:gd name="connsiteX79" fmla="*/ 4547750 w 4852550"/>
                  <a:gd name="connsiteY79" fmla="*/ 764367 h 2126442"/>
                  <a:gd name="connsiteX80" fmla="*/ 4547750 w 4852550"/>
                  <a:gd name="connsiteY80" fmla="*/ 764367 h 2126442"/>
                  <a:gd name="connsiteX81" fmla="*/ 4623950 w 4852550"/>
                  <a:gd name="connsiteY81" fmla="*/ 764367 h 2126442"/>
                  <a:gd name="connsiteX82" fmla="*/ 4662050 w 4852550"/>
                  <a:gd name="connsiteY82" fmla="*/ 811992 h 2126442"/>
                  <a:gd name="connsiteX83" fmla="*/ 4709675 w 4852550"/>
                  <a:gd name="connsiteY83" fmla="*/ 726267 h 2126442"/>
                  <a:gd name="connsiteX84" fmla="*/ 4747775 w 4852550"/>
                  <a:gd name="connsiteY84" fmla="*/ 745317 h 2126442"/>
                  <a:gd name="connsiteX85" fmla="*/ 4719200 w 4852550"/>
                  <a:gd name="connsiteY85" fmla="*/ 697692 h 2126442"/>
                  <a:gd name="connsiteX86" fmla="*/ 4738250 w 4852550"/>
                  <a:gd name="connsiteY86" fmla="*/ 640542 h 2126442"/>
                  <a:gd name="connsiteX87" fmla="*/ 4804925 w 4852550"/>
                  <a:gd name="connsiteY87" fmla="*/ 611967 h 2126442"/>
                  <a:gd name="connsiteX88" fmla="*/ 4776350 w 4852550"/>
                  <a:gd name="connsiteY88" fmla="*/ 545292 h 2126442"/>
                  <a:gd name="connsiteX89" fmla="*/ 4814450 w 4852550"/>
                  <a:gd name="connsiteY89" fmla="*/ 545292 h 2126442"/>
                  <a:gd name="connsiteX90" fmla="*/ 4852550 w 4852550"/>
                  <a:gd name="connsiteY90" fmla="*/ 573867 h 2126442"/>
                  <a:gd name="connsiteX91" fmla="*/ 4843025 w 4852550"/>
                  <a:gd name="connsiteY91" fmla="*/ 545292 h 2126442"/>
                  <a:gd name="connsiteX92" fmla="*/ 4843025 w 4852550"/>
                  <a:gd name="connsiteY92" fmla="*/ 507192 h 2126442"/>
                  <a:gd name="connsiteX93" fmla="*/ 4852550 w 4852550"/>
                  <a:gd name="connsiteY93" fmla="*/ 478617 h 2126442"/>
                  <a:gd name="connsiteX94" fmla="*/ 4814450 w 4852550"/>
                  <a:gd name="connsiteY94" fmla="*/ 383367 h 2126442"/>
                  <a:gd name="connsiteX95" fmla="*/ 4776350 w 4852550"/>
                  <a:gd name="connsiteY95" fmla="*/ 421467 h 2126442"/>
                  <a:gd name="connsiteX96" fmla="*/ 4719200 w 4852550"/>
                  <a:gd name="connsiteY96" fmla="*/ 392892 h 2126442"/>
                  <a:gd name="connsiteX97" fmla="*/ 4719200 w 4852550"/>
                  <a:gd name="connsiteY97" fmla="*/ 516717 h 2126442"/>
                  <a:gd name="connsiteX98" fmla="*/ 4719200 w 4852550"/>
                  <a:gd name="connsiteY98" fmla="*/ 583392 h 2126442"/>
                  <a:gd name="connsiteX99" fmla="*/ 4671575 w 4852550"/>
                  <a:gd name="connsiteY99" fmla="*/ 602442 h 2126442"/>
                  <a:gd name="connsiteX100" fmla="*/ 4595375 w 4852550"/>
                  <a:gd name="connsiteY100" fmla="*/ 573867 h 2126442"/>
                  <a:gd name="connsiteX101" fmla="*/ 4614425 w 4852550"/>
                  <a:gd name="connsiteY101" fmla="*/ 516717 h 2126442"/>
                  <a:gd name="connsiteX102" fmla="*/ 4652525 w 4852550"/>
                  <a:gd name="connsiteY102" fmla="*/ 535767 h 2126442"/>
                  <a:gd name="connsiteX103" fmla="*/ 4623950 w 4852550"/>
                  <a:gd name="connsiteY103" fmla="*/ 488142 h 2126442"/>
                  <a:gd name="connsiteX104" fmla="*/ 4643000 w 4852550"/>
                  <a:gd name="connsiteY104" fmla="*/ 459567 h 2126442"/>
                  <a:gd name="connsiteX105" fmla="*/ 4623950 w 4852550"/>
                  <a:gd name="connsiteY105" fmla="*/ 430992 h 2126442"/>
                  <a:gd name="connsiteX106" fmla="*/ 4633475 w 4852550"/>
                  <a:gd name="connsiteY106" fmla="*/ 383367 h 2126442"/>
                  <a:gd name="connsiteX107" fmla="*/ 4490600 w 4852550"/>
                  <a:gd name="connsiteY107" fmla="*/ 450042 h 2126442"/>
                  <a:gd name="connsiteX108" fmla="*/ 4290575 w 4852550"/>
                  <a:gd name="connsiteY108" fmla="*/ 478617 h 2126442"/>
                  <a:gd name="connsiteX109" fmla="*/ 4195325 w 4852550"/>
                  <a:gd name="connsiteY109" fmla="*/ 364317 h 2126442"/>
                  <a:gd name="connsiteX110" fmla="*/ 4195325 w 4852550"/>
                  <a:gd name="connsiteY110" fmla="*/ 250017 h 2126442"/>
                  <a:gd name="connsiteX111" fmla="*/ 4223900 w 4852550"/>
                  <a:gd name="connsiteY111" fmla="*/ 192867 h 2126442"/>
                  <a:gd name="connsiteX112" fmla="*/ 4300100 w 4852550"/>
                  <a:gd name="connsiteY112" fmla="*/ 307167 h 2126442"/>
                  <a:gd name="connsiteX113" fmla="*/ 4357250 w 4852550"/>
                  <a:gd name="connsiteY113" fmla="*/ 364317 h 2126442"/>
                  <a:gd name="connsiteX114" fmla="*/ 4433450 w 4852550"/>
                  <a:gd name="connsiteY114" fmla="*/ 316692 h 2126442"/>
                  <a:gd name="connsiteX115" fmla="*/ 4404875 w 4852550"/>
                  <a:gd name="connsiteY115" fmla="*/ 230967 h 2126442"/>
                  <a:gd name="connsiteX116" fmla="*/ 4500125 w 4852550"/>
                  <a:gd name="connsiteY116" fmla="*/ 221442 h 2126442"/>
                  <a:gd name="connsiteX117" fmla="*/ 4547750 w 4852550"/>
                  <a:gd name="connsiteY117" fmla="*/ 250017 h 2126442"/>
                  <a:gd name="connsiteX118" fmla="*/ 4557275 w 4852550"/>
                  <a:gd name="connsiteY118" fmla="*/ 173817 h 2126442"/>
                  <a:gd name="connsiteX119" fmla="*/ 4614425 w 4852550"/>
                  <a:gd name="connsiteY119" fmla="*/ 164292 h 2126442"/>
                  <a:gd name="connsiteX120" fmla="*/ 4662050 w 4852550"/>
                  <a:gd name="connsiteY120" fmla="*/ 40467 h 2126442"/>
                  <a:gd name="connsiteX121" fmla="*/ 4481075 w 4852550"/>
                  <a:gd name="connsiteY121" fmla="*/ 49992 h 2126442"/>
                  <a:gd name="connsiteX122" fmla="*/ 1394975 w 4852550"/>
                  <a:gd name="connsiteY122" fmla="*/ 611967 h 2126442"/>
                  <a:gd name="connsiteX123" fmla="*/ 1366400 w 4852550"/>
                  <a:gd name="connsiteY123" fmla="*/ 707217 h 2126442"/>
                  <a:gd name="connsiteX124" fmla="*/ 1280675 w 4852550"/>
                  <a:gd name="connsiteY124" fmla="*/ 726267 h 2126442"/>
                  <a:gd name="connsiteX125" fmla="*/ 1214000 w 4852550"/>
                  <a:gd name="connsiteY125" fmla="*/ 907242 h 2126442"/>
                  <a:gd name="connsiteX126" fmla="*/ 1099700 w 4852550"/>
                  <a:gd name="connsiteY126" fmla="*/ 907242 h 2126442"/>
                  <a:gd name="connsiteX127" fmla="*/ 833000 w 4852550"/>
                  <a:gd name="connsiteY127" fmla="*/ 1021542 h 2126442"/>
                  <a:gd name="connsiteX128" fmla="*/ 737750 w 4852550"/>
                  <a:gd name="connsiteY128" fmla="*/ 1088217 h 2126442"/>
                  <a:gd name="connsiteX129" fmla="*/ 690125 w 4852550"/>
                  <a:gd name="connsiteY129" fmla="*/ 1212042 h 2126442"/>
                  <a:gd name="connsiteX130" fmla="*/ 528200 w 4852550"/>
                  <a:gd name="connsiteY130" fmla="*/ 1297767 h 2126442"/>
                  <a:gd name="connsiteX131" fmla="*/ 242450 w 4852550"/>
                  <a:gd name="connsiteY131" fmla="*/ 1478742 h 2126442"/>
                  <a:gd name="connsiteX132" fmla="*/ 13850 w 4852550"/>
                  <a:gd name="connsiteY132" fmla="*/ 1793067 h 2126442"/>
                  <a:gd name="connsiteX0" fmla="*/ 13850 w 4852550"/>
                  <a:gd name="connsiteY0" fmla="*/ 1793067 h 2126442"/>
                  <a:gd name="connsiteX1" fmla="*/ 699650 w 4852550"/>
                  <a:gd name="connsiteY1" fmla="*/ 1697817 h 2126442"/>
                  <a:gd name="connsiteX2" fmla="*/ 747275 w 4852550"/>
                  <a:gd name="connsiteY2" fmla="*/ 1735917 h 2126442"/>
                  <a:gd name="connsiteX3" fmla="*/ 1071125 w 4852550"/>
                  <a:gd name="connsiteY3" fmla="*/ 1535892 h 2126442"/>
                  <a:gd name="connsiteX4" fmla="*/ 1156850 w 4852550"/>
                  <a:gd name="connsiteY4" fmla="*/ 1545417 h 2126442"/>
                  <a:gd name="connsiteX5" fmla="*/ 1880750 w 4852550"/>
                  <a:gd name="connsiteY5" fmla="*/ 1450167 h 2126442"/>
                  <a:gd name="connsiteX6" fmla="*/ 1909325 w 4852550"/>
                  <a:gd name="connsiteY6" fmla="*/ 1478742 h 2126442"/>
                  <a:gd name="connsiteX7" fmla="*/ 1909325 w 4852550"/>
                  <a:gd name="connsiteY7" fmla="*/ 1535892 h 2126442"/>
                  <a:gd name="connsiteX8" fmla="*/ 1937900 w 4852550"/>
                  <a:gd name="connsiteY8" fmla="*/ 1469217 h 2126442"/>
                  <a:gd name="connsiteX9" fmla="*/ 2071250 w 4852550"/>
                  <a:gd name="connsiteY9" fmla="*/ 1583517 h 2126442"/>
                  <a:gd name="connsiteX10" fmla="*/ 2061725 w 4852550"/>
                  <a:gd name="connsiteY10" fmla="*/ 1659717 h 2126442"/>
                  <a:gd name="connsiteX11" fmla="*/ 2718950 w 4852550"/>
                  <a:gd name="connsiteY11" fmla="*/ 1573992 h 2126442"/>
                  <a:gd name="connsiteX12" fmla="*/ 3490475 w 4852550"/>
                  <a:gd name="connsiteY12" fmla="*/ 2126442 h 2126442"/>
                  <a:gd name="connsiteX13" fmla="*/ 3614300 w 4852550"/>
                  <a:gd name="connsiteY13" fmla="*/ 2059767 h 2126442"/>
                  <a:gd name="connsiteX14" fmla="*/ 3661925 w 4852550"/>
                  <a:gd name="connsiteY14" fmla="*/ 2078817 h 2126442"/>
                  <a:gd name="connsiteX15" fmla="*/ 3671450 w 4852550"/>
                  <a:gd name="connsiteY15" fmla="*/ 2031192 h 2126442"/>
                  <a:gd name="connsiteX16" fmla="*/ 3671450 w 4852550"/>
                  <a:gd name="connsiteY16" fmla="*/ 2031192 h 2126442"/>
                  <a:gd name="connsiteX17" fmla="*/ 3795275 w 4852550"/>
                  <a:gd name="connsiteY17" fmla="*/ 2050242 h 2126442"/>
                  <a:gd name="connsiteX18" fmla="*/ 3795275 w 4852550"/>
                  <a:gd name="connsiteY18" fmla="*/ 2050242 h 2126442"/>
                  <a:gd name="connsiteX19" fmla="*/ 3814325 w 4852550"/>
                  <a:gd name="connsiteY19" fmla="*/ 1954992 h 2126442"/>
                  <a:gd name="connsiteX20" fmla="*/ 3766700 w 4852550"/>
                  <a:gd name="connsiteY20" fmla="*/ 1869267 h 2126442"/>
                  <a:gd name="connsiteX21" fmla="*/ 3823850 w 4852550"/>
                  <a:gd name="connsiteY21" fmla="*/ 1821642 h 2126442"/>
                  <a:gd name="connsiteX22" fmla="*/ 3842900 w 4852550"/>
                  <a:gd name="connsiteY22" fmla="*/ 1869267 h 2126442"/>
                  <a:gd name="connsiteX23" fmla="*/ 3852425 w 4852550"/>
                  <a:gd name="connsiteY23" fmla="*/ 1802592 h 2126442"/>
                  <a:gd name="connsiteX24" fmla="*/ 4042925 w 4852550"/>
                  <a:gd name="connsiteY24" fmla="*/ 1545417 h 2126442"/>
                  <a:gd name="connsiteX25" fmla="*/ 3995300 w 4852550"/>
                  <a:gd name="connsiteY25" fmla="*/ 1507317 h 2126442"/>
                  <a:gd name="connsiteX26" fmla="*/ 4014350 w 4852550"/>
                  <a:gd name="connsiteY26" fmla="*/ 1469217 h 2126442"/>
                  <a:gd name="connsiteX27" fmla="*/ 4042925 w 4852550"/>
                  <a:gd name="connsiteY27" fmla="*/ 1469217 h 2126442"/>
                  <a:gd name="connsiteX28" fmla="*/ 4004825 w 4852550"/>
                  <a:gd name="connsiteY28" fmla="*/ 1440642 h 2126442"/>
                  <a:gd name="connsiteX29" fmla="*/ 4004825 w 4852550"/>
                  <a:gd name="connsiteY29" fmla="*/ 1383492 h 2126442"/>
                  <a:gd name="connsiteX30" fmla="*/ 4071500 w 4852550"/>
                  <a:gd name="connsiteY30" fmla="*/ 1364442 h 2126442"/>
                  <a:gd name="connsiteX31" fmla="*/ 4100075 w 4852550"/>
                  <a:gd name="connsiteY31" fmla="*/ 1431117 h 2126442"/>
                  <a:gd name="connsiteX32" fmla="*/ 4138175 w 4852550"/>
                  <a:gd name="connsiteY32" fmla="*/ 1450167 h 2126442"/>
                  <a:gd name="connsiteX33" fmla="*/ 4138175 w 4852550"/>
                  <a:gd name="connsiteY33" fmla="*/ 1450167 h 2126442"/>
                  <a:gd name="connsiteX34" fmla="*/ 4157225 w 4852550"/>
                  <a:gd name="connsiteY34" fmla="*/ 1412067 h 2126442"/>
                  <a:gd name="connsiteX35" fmla="*/ 4185800 w 4852550"/>
                  <a:gd name="connsiteY35" fmla="*/ 1326342 h 2126442"/>
                  <a:gd name="connsiteX36" fmla="*/ 4252475 w 4852550"/>
                  <a:gd name="connsiteY36" fmla="*/ 1373967 h 2126442"/>
                  <a:gd name="connsiteX37" fmla="*/ 4300100 w 4852550"/>
                  <a:gd name="connsiteY37" fmla="*/ 1326342 h 2126442"/>
                  <a:gd name="connsiteX38" fmla="*/ 4404875 w 4852550"/>
                  <a:gd name="connsiteY38" fmla="*/ 1326342 h 2126442"/>
                  <a:gd name="connsiteX39" fmla="*/ 4452500 w 4852550"/>
                  <a:gd name="connsiteY39" fmla="*/ 1250142 h 2126442"/>
                  <a:gd name="connsiteX40" fmla="*/ 4538225 w 4852550"/>
                  <a:gd name="connsiteY40" fmla="*/ 1240617 h 2126442"/>
                  <a:gd name="connsiteX41" fmla="*/ 4557275 w 4852550"/>
                  <a:gd name="connsiteY41" fmla="*/ 1288242 h 2126442"/>
                  <a:gd name="connsiteX42" fmla="*/ 4566800 w 4852550"/>
                  <a:gd name="connsiteY42" fmla="*/ 1221567 h 2126442"/>
                  <a:gd name="connsiteX43" fmla="*/ 4614425 w 4852550"/>
                  <a:gd name="connsiteY43" fmla="*/ 1154892 h 2126442"/>
                  <a:gd name="connsiteX44" fmla="*/ 4519175 w 4852550"/>
                  <a:gd name="connsiteY44" fmla="*/ 1145367 h 2126442"/>
                  <a:gd name="connsiteX45" fmla="*/ 4538225 w 4852550"/>
                  <a:gd name="connsiteY45" fmla="*/ 1192992 h 2126442"/>
                  <a:gd name="connsiteX46" fmla="*/ 4462025 w 4852550"/>
                  <a:gd name="connsiteY46" fmla="*/ 1145367 h 2126442"/>
                  <a:gd name="connsiteX47" fmla="*/ 4462025 w 4852550"/>
                  <a:gd name="connsiteY47" fmla="*/ 1192992 h 2126442"/>
                  <a:gd name="connsiteX48" fmla="*/ 4347725 w 4852550"/>
                  <a:gd name="connsiteY48" fmla="*/ 1231092 h 2126442"/>
                  <a:gd name="connsiteX49" fmla="*/ 4204850 w 4852550"/>
                  <a:gd name="connsiteY49" fmla="*/ 1135842 h 2126442"/>
                  <a:gd name="connsiteX50" fmla="*/ 4147700 w 4852550"/>
                  <a:gd name="connsiteY50" fmla="*/ 1145367 h 2126442"/>
                  <a:gd name="connsiteX51" fmla="*/ 4185800 w 4852550"/>
                  <a:gd name="connsiteY51" fmla="*/ 1088217 h 2126442"/>
                  <a:gd name="connsiteX52" fmla="*/ 4147700 w 4852550"/>
                  <a:gd name="connsiteY52" fmla="*/ 1050117 h 2126442"/>
                  <a:gd name="connsiteX53" fmla="*/ 4166750 w 4852550"/>
                  <a:gd name="connsiteY53" fmla="*/ 1021542 h 2126442"/>
                  <a:gd name="connsiteX54" fmla="*/ 4347725 w 4852550"/>
                  <a:gd name="connsiteY54" fmla="*/ 1126317 h 2126442"/>
                  <a:gd name="connsiteX55" fmla="*/ 4357250 w 4852550"/>
                  <a:gd name="connsiteY55" fmla="*/ 1107267 h 2126442"/>
                  <a:gd name="connsiteX56" fmla="*/ 4423925 w 4852550"/>
                  <a:gd name="connsiteY56" fmla="*/ 1069167 h 2126442"/>
                  <a:gd name="connsiteX57" fmla="*/ 4385825 w 4852550"/>
                  <a:gd name="connsiteY57" fmla="*/ 1059642 h 2126442"/>
                  <a:gd name="connsiteX58" fmla="*/ 4376300 w 4852550"/>
                  <a:gd name="connsiteY58" fmla="*/ 1031067 h 2126442"/>
                  <a:gd name="connsiteX59" fmla="*/ 4462025 w 4852550"/>
                  <a:gd name="connsiteY59" fmla="*/ 926292 h 2126442"/>
                  <a:gd name="connsiteX60" fmla="*/ 4395350 w 4852550"/>
                  <a:gd name="connsiteY60" fmla="*/ 954867 h 2126442"/>
                  <a:gd name="connsiteX61" fmla="*/ 4395350 w 4852550"/>
                  <a:gd name="connsiteY61" fmla="*/ 897717 h 2126442"/>
                  <a:gd name="connsiteX62" fmla="*/ 4347725 w 4852550"/>
                  <a:gd name="connsiteY62" fmla="*/ 926292 h 2126442"/>
                  <a:gd name="connsiteX63" fmla="*/ 4338200 w 4852550"/>
                  <a:gd name="connsiteY63" fmla="*/ 888192 h 2126442"/>
                  <a:gd name="connsiteX64" fmla="*/ 4262000 w 4852550"/>
                  <a:gd name="connsiteY64" fmla="*/ 926292 h 2126442"/>
                  <a:gd name="connsiteX65" fmla="*/ 4242950 w 4852550"/>
                  <a:gd name="connsiteY65" fmla="*/ 850092 h 2126442"/>
                  <a:gd name="connsiteX66" fmla="*/ 4176275 w 4852550"/>
                  <a:gd name="connsiteY66" fmla="*/ 897717 h 2126442"/>
                  <a:gd name="connsiteX67" fmla="*/ 4176275 w 4852550"/>
                  <a:gd name="connsiteY67" fmla="*/ 840567 h 2126442"/>
                  <a:gd name="connsiteX68" fmla="*/ 4052450 w 4852550"/>
                  <a:gd name="connsiteY68" fmla="*/ 754842 h 2126442"/>
                  <a:gd name="connsiteX69" fmla="*/ 4223900 w 4852550"/>
                  <a:gd name="connsiteY69" fmla="*/ 792942 h 2126442"/>
                  <a:gd name="connsiteX70" fmla="*/ 4309625 w 4852550"/>
                  <a:gd name="connsiteY70" fmla="*/ 773892 h 2126442"/>
                  <a:gd name="connsiteX71" fmla="*/ 4338200 w 4852550"/>
                  <a:gd name="connsiteY71" fmla="*/ 811992 h 2126442"/>
                  <a:gd name="connsiteX72" fmla="*/ 4366775 w 4852550"/>
                  <a:gd name="connsiteY72" fmla="*/ 773892 h 2126442"/>
                  <a:gd name="connsiteX73" fmla="*/ 4357250 w 4852550"/>
                  <a:gd name="connsiteY73" fmla="*/ 735792 h 2126442"/>
                  <a:gd name="connsiteX74" fmla="*/ 4357250 w 4852550"/>
                  <a:gd name="connsiteY74" fmla="*/ 697692 h 2126442"/>
                  <a:gd name="connsiteX75" fmla="*/ 4414400 w 4852550"/>
                  <a:gd name="connsiteY75" fmla="*/ 726267 h 2126442"/>
                  <a:gd name="connsiteX76" fmla="*/ 4395350 w 4852550"/>
                  <a:gd name="connsiteY76" fmla="*/ 669117 h 2126442"/>
                  <a:gd name="connsiteX77" fmla="*/ 4509650 w 4852550"/>
                  <a:gd name="connsiteY77" fmla="*/ 697692 h 2126442"/>
                  <a:gd name="connsiteX78" fmla="*/ 4500125 w 4852550"/>
                  <a:gd name="connsiteY78" fmla="*/ 754842 h 2126442"/>
                  <a:gd name="connsiteX79" fmla="*/ 4547750 w 4852550"/>
                  <a:gd name="connsiteY79" fmla="*/ 764367 h 2126442"/>
                  <a:gd name="connsiteX80" fmla="*/ 4547750 w 4852550"/>
                  <a:gd name="connsiteY80" fmla="*/ 764367 h 2126442"/>
                  <a:gd name="connsiteX81" fmla="*/ 4623950 w 4852550"/>
                  <a:gd name="connsiteY81" fmla="*/ 764367 h 2126442"/>
                  <a:gd name="connsiteX82" fmla="*/ 4662050 w 4852550"/>
                  <a:gd name="connsiteY82" fmla="*/ 811992 h 2126442"/>
                  <a:gd name="connsiteX83" fmla="*/ 4709675 w 4852550"/>
                  <a:gd name="connsiteY83" fmla="*/ 726267 h 2126442"/>
                  <a:gd name="connsiteX84" fmla="*/ 4747775 w 4852550"/>
                  <a:gd name="connsiteY84" fmla="*/ 745317 h 2126442"/>
                  <a:gd name="connsiteX85" fmla="*/ 4719200 w 4852550"/>
                  <a:gd name="connsiteY85" fmla="*/ 697692 h 2126442"/>
                  <a:gd name="connsiteX86" fmla="*/ 4738250 w 4852550"/>
                  <a:gd name="connsiteY86" fmla="*/ 640542 h 2126442"/>
                  <a:gd name="connsiteX87" fmla="*/ 4804925 w 4852550"/>
                  <a:gd name="connsiteY87" fmla="*/ 611967 h 2126442"/>
                  <a:gd name="connsiteX88" fmla="*/ 4776350 w 4852550"/>
                  <a:gd name="connsiteY88" fmla="*/ 545292 h 2126442"/>
                  <a:gd name="connsiteX89" fmla="*/ 4814450 w 4852550"/>
                  <a:gd name="connsiteY89" fmla="*/ 545292 h 2126442"/>
                  <a:gd name="connsiteX90" fmla="*/ 4852550 w 4852550"/>
                  <a:gd name="connsiteY90" fmla="*/ 573867 h 2126442"/>
                  <a:gd name="connsiteX91" fmla="*/ 4843025 w 4852550"/>
                  <a:gd name="connsiteY91" fmla="*/ 545292 h 2126442"/>
                  <a:gd name="connsiteX92" fmla="*/ 4843025 w 4852550"/>
                  <a:gd name="connsiteY92" fmla="*/ 507192 h 2126442"/>
                  <a:gd name="connsiteX93" fmla="*/ 4852550 w 4852550"/>
                  <a:gd name="connsiteY93" fmla="*/ 478617 h 2126442"/>
                  <a:gd name="connsiteX94" fmla="*/ 4814450 w 4852550"/>
                  <a:gd name="connsiteY94" fmla="*/ 383367 h 2126442"/>
                  <a:gd name="connsiteX95" fmla="*/ 4776350 w 4852550"/>
                  <a:gd name="connsiteY95" fmla="*/ 421467 h 2126442"/>
                  <a:gd name="connsiteX96" fmla="*/ 4719200 w 4852550"/>
                  <a:gd name="connsiteY96" fmla="*/ 392892 h 2126442"/>
                  <a:gd name="connsiteX97" fmla="*/ 4719200 w 4852550"/>
                  <a:gd name="connsiteY97" fmla="*/ 516717 h 2126442"/>
                  <a:gd name="connsiteX98" fmla="*/ 4719200 w 4852550"/>
                  <a:gd name="connsiteY98" fmla="*/ 583392 h 2126442"/>
                  <a:gd name="connsiteX99" fmla="*/ 4671575 w 4852550"/>
                  <a:gd name="connsiteY99" fmla="*/ 602442 h 2126442"/>
                  <a:gd name="connsiteX100" fmla="*/ 4595375 w 4852550"/>
                  <a:gd name="connsiteY100" fmla="*/ 573867 h 2126442"/>
                  <a:gd name="connsiteX101" fmla="*/ 4614425 w 4852550"/>
                  <a:gd name="connsiteY101" fmla="*/ 516717 h 2126442"/>
                  <a:gd name="connsiteX102" fmla="*/ 4652525 w 4852550"/>
                  <a:gd name="connsiteY102" fmla="*/ 535767 h 2126442"/>
                  <a:gd name="connsiteX103" fmla="*/ 4623950 w 4852550"/>
                  <a:gd name="connsiteY103" fmla="*/ 488142 h 2126442"/>
                  <a:gd name="connsiteX104" fmla="*/ 4643000 w 4852550"/>
                  <a:gd name="connsiteY104" fmla="*/ 459567 h 2126442"/>
                  <a:gd name="connsiteX105" fmla="*/ 4623950 w 4852550"/>
                  <a:gd name="connsiteY105" fmla="*/ 430992 h 2126442"/>
                  <a:gd name="connsiteX106" fmla="*/ 4633475 w 4852550"/>
                  <a:gd name="connsiteY106" fmla="*/ 383367 h 2126442"/>
                  <a:gd name="connsiteX107" fmla="*/ 4490600 w 4852550"/>
                  <a:gd name="connsiteY107" fmla="*/ 450042 h 2126442"/>
                  <a:gd name="connsiteX108" fmla="*/ 4290575 w 4852550"/>
                  <a:gd name="connsiteY108" fmla="*/ 478617 h 2126442"/>
                  <a:gd name="connsiteX109" fmla="*/ 4195325 w 4852550"/>
                  <a:gd name="connsiteY109" fmla="*/ 364317 h 2126442"/>
                  <a:gd name="connsiteX110" fmla="*/ 4195325 w 4852550"/>
                  <a:gd name="connsiteY110" fmla="*/ 250017 h 2126442"/>
                  <a:gd name="connsiteX111" fmla="*/ 4223900 w 4852550"/>
                  <a:gd name="connsiteY111" fmla="*/ 192867 h 2126442"/>
                  <a:gd name="connsiteX112" fmla="*/ 4300100 w 4852550"/>
                  <a:gd name="connsiteY112" fmla="*/ 307167 h 2126442"/>
                  <a:gd name="connsiteX113" fmla="*/ 4357250 w 4852550"/>
                  <a:gd name="connsiteY113" fmla="*/ 364317 h 2126442"/>
                  <a:gd name="connsiteX114" fmla="*/ 4433450 w 4852550"/>
                  <a:gd name="connsiteY114" fmla="*/ 316692 h 2126442"/>
                  <a:gd name="connsiteX115" fmla="*/ 4404875 w 4852550"/>
                  <a:gd name="connsiteY115" fmla="*/ 230967 h 2126442"/>
                  <a:gd name="connsiteX116" fmla="*/ 4500125 w 4852550"/>
                  <a:gd name="connsiteY116" fmla="*/ 221442 h 2126442"/>
                  <a:gd name="connsiteX117" fmla="*/ 4547750 w 4852550"/>
                  <a:gd name="connsiteY117" fmla="*/ 250017 h 2126442"/>
                  <a:gd name="connsiteX118" fmla="*/ 4557275 w 4852550"/>
                  <a:gd name="connsiteY118" fmla="*/ 173817 h 2126442"/>
                  <a:gd name="connsiteX119" fmla="*/ 4614425 w 4852550"/>
                  <a:gd name="connsiteY119" fmla="*/ 164292 h 2126442"/>
                  <a:gd name="connsiteX120" fmla="*/ 4662050 w 4852550"/>
                  <a:gd name="connsiteY120" fmla="*/ 40467 h 2126442"/>
                  <a:gd name="connsiteX121" fmla="*/ 4481075 w 4852550"/>
                  <a:gd name="connsiteY121" fmla="*/ 49992 h 2126442"/>
                  <a:gd name="connsiteX122" fmla="*/ 1394975 w 4852550"/>
                  <a:gd name="connsiteY122" fmla="*/ 611967 h 2126442"/>
                  <a:gd name="connsiteX123" fmla="*/ 1366400 w 4852550"/>
                  <a:gd name="connsiteY123" fmla="*/ 707217 h 2126442"/>
                  <a:gd name="connsiteX124" fmla="*/ 1280675 w 4852550"/>
                  <a:gd name="connsiteY124" fmla="*/ 726267 h 2126442"/>
                  <a:gd name="connsiteX125" fmla="*/ 1214000 w 4852550"/>
                  <a:gd name="connsiteY125" fmla="*/ 907242 h 2126442"/>
                  <a:gd name="connsiteX126" fmla="*/ 1099700 w 4852550"/>
                  <a:gd name="connsiteY126" fmla="*/ 907242 h 2126442"/>
                  <a:gd name="connsiteX127" fmla="*/ 833000 w 4852550"/>
                  <a:gd name="connsiteY127" fmla="*/ 1021542 h 2126442"/>
                  <a:gd name="connsiteX128" fmla="*/ 737750 w 4852550"/>
                  <a:gd name="connsiteY128" fmla="*/ 1088217 h 2126442"/>
                  <a:gd name="connsiteX129" fmla="*/ 690125 w 4852550"/>
                  <a:gd name="connsiteY129" fmla="*/ 1212042 h 2126442"/>
                  <a:gd name="connsiteX130" fmla="*/ 528200 w 4852550"/>
                  <a:gd name="connsiteY130" fmla="*/ 1297767 h 2126442"/>
                  <a:gd name="connsiteX131" fmla="*/ 432950 w 4852550"/>
                  <a:gd name="connsiteY131" fmla="*/ 1412067 h 2126442"/>
                  <a:gd name="connsiteX132" fmla="*/ 242450 w 4852550"/>
                  <a:gd name="connsiteY132" fmla="*/ 1478742 h 2126442"/>
                  <a:gd name="connsiteX133" fmla="*/ 13850 w 4852550"/>
                  <a:gd name="connsiteY133" fmla="*/ 1793067 h 2126442"/>
                  <a:gd name="connsiteX0" fmla="*/ 14357 w 4853057"/>
                  <a:gd name="connsiteY0" fmla="*/ 1793067 h 2126442"/>
                  <a:gd name="connsiteX1" fmla="*/ 700157 w 4853057"/>
                  <a:gd name="connsiteY1" fmla="*/ 1697817 h 2126442"/>
                  <a:gd name="connsiteX2" fmla="*/ 747782 w 4853057"/>
                  <a:gd name="connsiteY2" fmla="*/ 1735917 h 2126442"/>
                  <a:gd name="connsiteX3" fmla="*/ 1071632 w 4853057"/>
                  <a:gd name="connsiteY3" fmla="*/ 1535892 h 2126442"/>
                  <a:gd name="connsiteX4" fmla="*/ 1157357 w 4853057"/>
                  <a:gd name="connsiteY4" fmla="*/ 1545417 h 2126442"/>
                  <a:gd name="connsiteX5" fmla="*/ 1881257 w 4853057"/>
                  <a:gd name="connsiteY5" fmla="*/ 1450167 h 2126442"/>
                  <a:gd name="connsiteX6" fmla="*/ 1909832 w 4853057"/>
                  <a:gd name="connsiteY6" fmla="*/ 1478742 h 2126442"/>
                  <a:gd name="connsiteX7" fmla="*/ 1909832 w 4853057"/>
                  <a:gd name="connsiteY7" fmla="*/ 1535892 h 2126442"/>
                  <a:gd name="connsiteX8" fmla="*/ 1938407 w 4853057"/>
                  <a:gd name="connsiteY8" fmla="*/ 1469217 h 2126442"/>
                  <a:gd name="connsiteX9" fmla="*/ 2071757 w 4853057"/>
                  <a:gd name="connsiteY9" fmla="*/ 1583517 h 2126442"/>
                  <a:gd name="connsiteX10" fmla="*/ 2062232 w 4853057"/>
                  <a:gd name="connsiteY10" fmla="*/ 1659717 h 2126442"/>
                  <a:gd name="connsiteX11" fmla="*/ 2719457 w 4853057"/>
                  <a:gd name="connsiteY11" fmla="*/ 1573992 h 2126442"/>
                  <a:gd name="connsiteX12" fmla="*/ 3490982 w 4853057"/>
                  <a:gd name="connsiteY12" fmla="*/ 2126442 h 2126442"/>
                  <a:gd name="connsiteX13" fmla="*/ 3614807 w 4853057"/>
                  <a:gd name="connsiteY13" fmla="*/ 2059767 h 2126442"/>
                  <a:gd name="connsiteX14" fmla="*/ 3662432 w 4853057"/>
                  <a:gd name="connsiteY14" fmla="*/ 2078817 h 2126442"/>
                  <a:gd name="connsiteX15" fmla="*/ 3671957 w 4853057"/>
                  <a:gd name="connsiteY15" fmla="*/ 2031192 h 2126442"/>
                  <a:gd name="connsiteX16" fmla="*/ 3671957 w 4853057"/>
                  <a:gd name="connsiteY16" fmla="*/ 2031192 h 2126442"/>
                  <a:gd name="connsiteX17" fmla="*/ 3795782 w 4853057"/>
                  <a:gd name="connsiteY17" fmla="*/ 2050242 h 2126442"/>
                  <a:gd name="connsiteX18" fmla="*/ 3795782 w 4853057"/>
                  <a:gd name="connsiteY18" fmla="*/ 2050242 h 2126442"/>
                  <a:gd name="connsiteX19" fmla="*/ 3814832 w 4853057"/>
                  <a:gd name="connsiteY19" fmla="*/ 1954992 h 2126442"/>
                  <a:gd name="connsiteX20" fmla="*/ 3767207 w 4853057"/>
                  <a:gd name="connsiteY20" fmla="*/ 1869267 h 2126442"/>
                  <a:gd name="connsiteX21" fmla="*/ 3824357 w 4853057"/>
                  <a:gd name="connsiteY21" fmla="*/ 1821642 h 2126442"/>
                  <a:gd name="connsiteX22" fmla="*/ 3843407 w 4853057"/>
                  <a:gd name="connsiteY22" fmla="*/ 1869267 h 2126442"/>
                  <a:gd name="connsiteX23" fmla="*/ 3852932 w 4853057"/>
                  <a:gd name="connsiteY23" fmla="*/ 1802592 h 2126442"/>
                  <a:gd name="connsiteX24" fmla="*/ 4043432 w 4853057"/>
                  <a:gd name="connsiteY24" fmla="*/ 1545417 h 2126442"/>
                  <a:gd name="connsiteX25" fmla="*/ 3995807 w 4853057"/>
                  <a:gd name="connsiteY25" fmla="*/ 1507317 h 2126442"/>
                  <a:gd name="connsiteX26" fmla="*/ 4014857 w 4853057"/>
                  <a:gd name="connsiteY26" fmla="*/ 1469217 h 2126442"/>
                  <a:gd name="connsiteX27" fmla="*/ 4043432 w 4853057"/>
                  <a:gd name="connsiteY27" fmla="*/ 1469217 h 2126442"/>
                  <a:gd name="connsiteX28" fmla="*/ 4005332 w 4853057"/>
                  <a:gd name="connsiteY28" fmla="*/ 1440642 h 2126442"/>
                  <a:gd name="connsiteX29" fmla="*/ 4005332 w 4853057"/>
                  <a:gd name="connsiteY29" fmla="*/ 1383492 h 2126442"/>
                  <a:gd name="connsiteX30" fmla="*/ 4072007 w 4853057"/>
                  <a:gd name="connsiteY30" fmla="*/ 1364442 h 2126442"/>
                  <a:gd name="connsiteX31" fmla="*/ 4100582 w 4853057"/>
                  <a:gd name="connsiteY31" fmla="*/ 1431117 h 2126442"/>
                  <a:gd name="connsiteX32" fmla="*/ 4138682 w 4853057"/>
                  <a:gd name="connsiteY32" fmla="*/ 1450167 h 2126442"/>
                  <a:gd name="connsiteX33" fmla="*/ 4138682 w 4853057"/>
                  <a:gd name="connsiteY33" fmla="*/ 1450167 h 2126442"/>
                  <a:gd name="connsiteX34" fmla="*/ 4157732 w 4853057"/>
                  <a:gd name="connsiteY34" fmla="*/ 1412067 h 2126442"/>
                  <a:gd name="connsiteX35" fmla="*/ 4186307 w 4853057"/>
                  <a:gd name="connsiteY35" fmla="*/ 1326342 h 2126442"/>
                  <a:gd name="connsiteX36" fmla="*/ 4252982 w 4853057"/>
                  <a:gd name="connsiteY36" fmla="*/ 1373967 h 2126442"/>
                  <a:gd name="connsiteX37" fmla="*/ 4300607 w 4853057"/>
                  <a:gd name="connsiteY37" fmla="*/ 1326342 h 2126442"/>
                  <a:gd name="connsiteX38" fmla="*/ 4405382 w 4853057"/>
                  <a:gd name="connsiteY38" fmla="*/ 1326342 h 2126442"/>
                  <a:gd name="connsiteX39" fmla="*/ 4453007 w 4853057"/>
                  <a:gd name="connsiteY39" fmla="*/ 1250142 h 2126442"/>
                  <a:gd name="connsiteX40" fmla="*/ 4538732 w 4853057"/>
                  <a:gd name="connsiteY40" fmla="*/ 1240617 h 2126442"/>
                  <a:gd name="connsiteX41" fmla="*/ 4557782 w 4853057"/>
                  <a:gd name="connsiteY41" fmla="*/ 1288242 h 2126442"/>
                  <a:gd name="connsiteX42" fmla="*/ 4567307 w 4853057"/>
                  <a:gd name="connsiteY42" fmla="*/ 1221567 h 2126442"/>
                  <a:gd name="connsiteX43" fmla="*/ 4614932 w 4853057"/>
                  <a:gd name="connsiteY43" fmla="*/ 1154892 h 2126442"/>
                  <a:gd name="connsiteX44" fmla="*/ 4519682 w 4853057"/>
                  <a:gd name="connsiteY44" fmla="*/ 1145367 h 2126442"/>
                  <a:gd name="connsiteX45" fmla="*/ 4538732 w 4853057"/>
                  <a:gd name="connsiteY45" fmla="*/ 1192992 h 2126442"/>
                  <a:gd name="connsiteX46" fmla="*/ 4462532 w 4853057"/>
                  <a:gd name="connsiteY46" fmla="*/ 1145367 h 2126442"/>
                  <a:gd name="connsiteX47" fmla="*/ 4462532 w 4853057"/>
                  <a:gd name="connsiteY47" fmla="*/ 1192992 h 2126442"/>
                  <a:gd name="connsiteX48" fmla="*/ 4348232 w 4853057"/>
                  <a:gd name="connsiteY48" fmla="*/ 1231092 h 2126442"/>
                  <a:gd name="connsiteX49" fmla="*/ 4205357 w 4853057"/>
                  <a:gd name="connsiteY49" fmla="*/ 1135842 h 2126442"/>
                  <a:gd name="connsiteX50" fmla="*/ 4148207 w 4853057"/>
                  <a:gd name="connsiteY50" fmla="*/ 1145367 h 2126442"/>
                  <a:gd name="connsiteX51" fmla="*/ 4186307 w 4853057"/>
                  <a:gd name="connsiteY51" fmla="*/ 1088217 h 2126442"/>
                  <a:gd name="connsiteX52" fmla="*/ 4148207 w 4853057"/>
                  <a:gd name="connsiteY52" fmla="*/ 1050117 h 2126442"/>
                  <a:gd name="connsiteX53" fmla="*/ 4167257 w 4853057"/>
                  <a:gd name="connsiteY53" fmla="*/ 1021542 h 2126442"/>
                  <a:gd name="connsiteX54" fmla="*/ 4348232 w 4853057"/>
                  <a:gd name="connsiteY54" fmla="*/ 1126317 h 2126442"/>
                  <a:gd name="connsiteX55" fmla="*/ 4357757 w 4853057"/>
                  <a:gd name="connsiteY55" fmla="*/ 1107267 h 2126442"/>
                  <a:gd name="connsiteX56" fmla="*/ 4424432 w 4853057"/>
                  <a:gd name="connsiteY56" fmla="*/ 1069167 h 2126442"/>
                  <a:gd name="connsiteX57" fmla="*/ 4386332 w 4853057"/>
                  <a:gd name="connsiteY57" fmla="*/ 1059642 h 2126442"/>
                  <a:gd name="connsiteX58" fmla="*/ 4376807 w 4853057"/>
                  <a:gd name="connsiteY58" fmla="*/ 1031067 h 2126442"/>
                  <a:gd name="connsiteX59" fmla="*/ 4462532 w 4853057"/>
                  <a:gd name="connsiteY59" fmla="*/ 926292 h 2126442"/>
                  <a:gd name="connsiteX60" fmla="*/ 4395857 w 4853057"/>
                  <a:gd name="connsiteY60" fmla="*/ 954867 h 2126442"/>
                  <a:gd name="connsiteX61" fmla="*/ 4395857 w 4853057"/>
                  <a:gd name="connsiteY61" fmla="*/ 897717 h 2126442"/>
                  <a:gd name="connsiteX62" fmla="*/ 4348232 w 4853057"/>
                  <a:gd name="connsiteY62" fmla="*/ 926292 h 2126442"/>
                  <a:gd name="connsiteX63" fmla="*/ 4338707 w 4853057"/>
                  <a:gd name="connsiteY63" fmla="*/ 888192 h 2126442"/>
                  <a:gd name="connsiteX64" fmla="*/ 4262507 w 4853057"/>
                  <a:gd name="connsiteY64" fmla="*/ 926292 h 2126442"/>
                  <a:gd name="connsiteX65" fmla="*/ 4243457 w 4853057"/>
                  <a:gd name="connsiteY65" fmla="*/ 850092 h 2126442"/>
                  <a:gd name="connsiteX66" fmla="*/ 4176782 w 4853057"/>
                  <a:gd name="connsiteY66" fmla="*/ 897717 h 2126442"/>
                  <a:gd name="connsiteX67" fmla="*/ 4176782 w 4853057"/>
                  <a:gd name="connsiteY67" fmla="*/ 840567 h 2126442"/>
                  <a:gd name="connsiteX68" fmla="*/ 4052957 w 4853057"/>
                  <a:gd name="connsiteY68" fmla="*/ 754842 h 2126442"/>
                  <a:gd name="connsiteX69" fmla="*/ 4224407 w 4853057"/>
                  <a:gd name="connsiteY69" fmla="*/ 792942 h 2126442"/>
                  <a:gd name="connsiteX70" fmla="*/ 4310132 w 4853057"/>
                  <a:gd name="connsiteY70" fmla="*/ 773892 h 2126442"/>
                  <a:gd name="connsiteX71" fmla="*/ 4338707 w 4853057"/>
                  <a:gd name="connsiteY71" fmla="*/ 811992 h 2126442"/>
                  <a:gd name="connsiteX72" fmla="*/ 4367282 w 4853057"/>
                  <a:gd name="connsiteY72" fmla="*/ 773892 h 2126442"/>
                  <a:gd name="connsiteX73" fmla="*/ 4357757 w 4853057"/>
                  <a:gd name="connsiteY73" fmla="*/ 735792 h 2126442"/>
                  <a:gd name="connsiteX74" fmla="*/ 4357757 w 4853057"/>
                  <a:gd name="connsiteY74" fmla="*/ 697692 h 2126442"/>
                  <a:gd name="connsiteX75" fmla="*/ 4414907 w 4853057"/>
                  <a:gd name="connsiteY75" fmla="*/ 726267 h 2126442"/>
                  <a:gd name="connsiteX76" fmla="*/ 4395857 w 4853057"/>
                  <a:gd name="connsiteY76" fmla="*/ 669117 h 2126442"/>
                  <a:gd name="connsiteX77" fmla="*/ 4510157 w 4853057"/>
                  <a:gd name="connsiteY77" fmla="*/ 697692 h 2126442"/>
                  <a:gd name="connsiteX78" fmla="*/ 4500632 w 4853057"/>
                  <a:gd name="connsiteY78" fmla="*/ 754842 h 2126442"/>
                  <a:gd name="connsiteX79" fmla="*/ 4548257 w 4853057"/>
                  <a:gd name="connsiteY79" fmla="*/ 764367 h 2126442"/>
                  <a:gd name="connsiteX80" fmla="*/ 4548257 w 4853057"/>
                  <a:gd name="connsiteY80" fmla="*/ 764367 h 2126442"/>
                  <a:gd name="connsiteX81" fmla="*/ 4624457 w 4853057"/>
                  <a:gd name="connsiteY81" fmla="*/ 764367 h 2126442"/>
                  <a:gd name="connsiteX82" fmla="*/ 4662557 w 4853057"/>
                  <a:gd name="connsiteY82" fmla="*/ 811992 h 2126442"/>
                  <a:gd name="connsiteX83" fmla="*/ 4710182 w 4853057"/>
                  <a:gd name="connsiteY83" fmla="*/ 726267 h 2126442"/>
                  <a:gd name="connsiteX84" fmla="*/ 4748282 w 4853057"/>
                  <a:gd name="connsiteY84" fmla="*/ 745317 h 2126442"/>
                  <a:gd name="connsiteX85" fmla="*/ 4719707 w 4853057"/>
                  <a:gd name="connsiteY85" fmla="*/ 697692 h 2126442"/>
                  <a:gd name="connsiteX86" fmla="*/ 4738757 w 4853057"/>
                  <a:gd name="connsiteY86" fmla="*/ 640542 h 2126442"/>
                  <a:gd name="connsiteX87" fmla="*/ 4805432 w 4853057"/>
                  <a:gd name="connsiteY87" fmla="*/ 611967 h 2126442"/>
                  <a:gd name="connsiteX88" fmla="*/ 4776857 w 4853057"/>
                  <a:gd name="connsiteY88" fmla="*/ 545292 h 2126442"/>
                  <a:gd name="connsiteX89" fmla="*/ 4814957 w 4853057"/>
                  <a:gd name="connsiteY89" fmla="*/ 545292 h 2126442"/>
                  <a:gd name="connsiteX90" fmla="*/ 4853057 w 4853057"/>
                  <a:gd name="connsiteY90" fmla="*/ 573867 h 2126442"/>
                  <a:gd name="connsiteX91" fmla="*/ 4843532 w 4853057"/>
                  <a:gd name="connsiteY91" fmla="*/ 545292 h 2126442"/>
                  <a:gd name="connsiteX92" fmla="*/ 4843532 w 4853057"/>
                  <a:gd name="connsiteY92" fmla="*/ 507192 h 2126442"/>
                  <a:gd name="connsiteX93" fmla="*/ 4853057 w 4853057"/>
                  <a:gd name="connsiteY93" fmla="*/ 478617 h 2126442"/>
                  <a:gd name="connsiteX94" fmla="*/ 4814957 w 4853057"/>
                  <a:gd name="connsiteY94" fmla="*/ 383367 h 2126442"/>
                  <a:gd name="connsiteX95" fmla="*/ 4776857 w 4853057"/>
                  <a:gd name="connsiteY95" fmla="*/ 421467 h 2126442"/>
                  <a:gd name="connsiteX96" fmla="*/ 4719707 w 4853057"/>
                  <a:gd name="connsiteY96" fmla="*/ 392892 h 2126442"/>
                  <a:gd name="connsiteX97" fmla="*/ 4719707 w 4853057"/>
                  <a:gd name="connsiteY97" fmla="*/ 516717 h 2126442"/>
                  <a:gd name="connsiteX98" fmla="*/ 4719707 w 4853057"/>
                  <a:gd name="connsiteY98" fmla="*/ 583392 h 2126442"/>
                  <a:gd name="connsiteX99" fmla="*/ 4672082 w 4853057"/>
                  <a:gd name="connsiteY99" fmla="*/ 602442 h 2126442"/>
                  <a:gd name="connsiteX100" fmla="*/ 4595882 w 4853057"/>
                  <a:gd name="connsiteY100" fmla="*/ 573867 h 2126442"/>
                  <a:gd name="connsiteX101" fmla="*/ 4614932 w 4853057"/>
                  <a:gd name="connsiteY101" fmla="*/ 516717 h 2126442"/>
                  <a:gd name="connsiteX102" fmla="*/ 4653032 w 4853057"/>
                  <a:gd name="connsiteY102" fmla="*/ 535767 h 2126442"/>
                  <a:gd name="connsiteX103" fmla="*/ 4624457 w 4853057"/>
                  <a:gd name="connsiteY103" fmla="*/ 488142 h 2126442"/>
                  <a:gd name="connsiteX104" fmla="*/ 4643507 w 4853057"/>
                  <a:gd name="connsiteY104" fmla="*/ 459567 h 2126442"/>
                  <a:gd name="connsiteX105" fmla="*/ 4624457 w 4853057"/>
                  <a:gd name="connsiteY105" fmla="*/ 430992 h 2126442"/>
                  <a:gd name="connsiteX106" fmla="*/ 4633982 w 4853057"/>
                  <a:gd name="connsiteY106" fmla="*/ 383367 h 2126442"/>
                  <a:gd name="connsiteX107" fmla="*/ 4491107 w 4853057"/>
                  <a:gd name="connsiteY107" fmla="*/ 450042 h 2126442"/>
                  <a:gd name="connsiteX108" fmla="*/ 4291082 w 4853057"/>
                  <a:gd name="connsiteY108" fmla="*/ 478617 h 2126442"/>
                  <a:gd name="connsiteX109" fmla="*/ 4195832 w 4853057"/>
                  <a:gd name="connsiteY109" fmla="*/ 364317 h 2126442"/>
                  <a:gd name="connsiteX110" fmla="*/ 4195832 w 4853057"/>
                  <a:gd name="connsiteY110" fmla="*/ 250017 h 2126442"/>
                  <a:gd name="connsiteX111" fmla="*/ 4224407 w 4853057"/>
                  <a:gd name="connsiteY111" fmla="*/ 192867 h 2126442"/>
                  <a:gd name="connsiteX112" fmla="*/ 4300607 w 4853057"/>
                  <a:gd name="connsiteY112" fmla="*/ 307167 h 2126442"/>
                  <a:gd name="connsiteX113" fmla="*/ 4357757 w 4853057"/>
                  <a:gd name="connsiteY113" fmla="*/ 364317 h 2126442"/>
                  <a:gd name="connsiteX114" fmla="*/ 4433957 w 4853057"/>
                  <a:gd name="connsiteY114" fmla="*/ 316692 h 2126442"/>
                  <a:gd name="connsiteX115" fmla="*/ 4405382 w 4853057"/>
                  <a:gd name="connsiteY115" fmla="*/ 230967 h 2126442"/>
                  <a:gd name="connsiteX116" fmla="*/ 4500632 w 4853057"/>
                  <a:gd name="connsiteY116" fmla="*/ 221442 h 2126442"/>
                  <a:gd name="connsiteX117" fmla="*/ 4548257 w 4853057"/>
                  <a:gd name="connsiteY117" fmla="*/ 250017 h 2126442"/>
                  <a:gd name="connsiteX118" fmla="*/ 4557782 w 4853057"/>
                  <a:gd name="connsiteY118" fmla="*/ 173817 h 2126442"/>
                  <a:gd name="connsiteX119" fmla="*/ 4614932 w 4853057"/>
                  <a:gd name="connsiteY119" fmla="*/ 164292 h 2126442"/>
                  <a:gd name="connsiteX120" fmla="*/ 4662557 w 4853057"/>
                  <a:gd name="connsiteY120" fmla="*/ 40467 h 2126442"/>
                  <a:gd name="connsiteX121" fmla="*/ 4481582 w 4853057"/>
                  <a:gd name="connsiteY121" fmla="*/ 49992 h 2126442"/>
                  <a:gd name="connsiteX122" fmla="*/ 1395482 w 4853057"/>
                  <a:gd name="connsiteY122" fmla="*/ 611967 h 2126442"/>
                  <a:gd name="connsiteX123" fmla="*/ 1366907 w 4853057"/>
                  <a:gd name="connsiteY123" fmla="*/ 707217 h 2126442"/>
                  <a:gd name="connsiteX124" fmla="*/ 1281182 w 4853057"/>
                  <a:gd name="connsiteY124" fmla="*/ 726267 h 2126442"/>
                  <a:gd name="connsiteX125" fmla="*/ 1214507 w 4853057"/>
                  <a:gd name="connsiteY125" fmla="*/ 907242 h 2126442"/>
                  <a:gd name="connsiteX126" fmla="*/ 1100207 w 4853057"/>
                  <a:gd name="connsiteY126" fmla="*/ 907242 h 2126442"/>
                  <a:gd name="connsiteX127" fmla="*/ 833507 w 4853057"/>
                  <a:gd name="connsiteY127" fmla="*/ 1021542 h 2126442"/>
                  <a:gd name="connsiteX128" fmla="*/ 738257 w 4853057"/>
                  <a:gd name="connsiteY128" fmla="*/ 1088217 h 2126442"/>
                  <a:gd name="connsiteX129" fmla="*/ 690632 w 4853057"/>
                  <a:gd name="connsiteY129" fmla="*/ 1212042 h 2126442"/>
                  <a:gd name="connsiteX130" fmla="*/ 528707 w 4853057"/>
                  <a:gd name="connsiteY130" fmla="*/ 1297767 h 2126442"/>
                  <a:gd name="connsiteX131" fmla="*/ 433457 w 4853057"/>
                  <a:gd name="connsiteY131" fmla="*/ 1412067 h 2126442"/>
                  <a:gd name="connsiteX132" fmla="*/ 233432 w 4853057"/>
                  <a:gd name="connsiteY132" fmla="*/ 1459692 h 2126442"/>
                  <a:gd name="connsiteX133" fmla="*/ 14357 w 4853057"/>
                  <a:gd name="connsiteY133" fmla="*/ 1793067 h 2126442"/>
                  <a:gd name="connsiteX0" fmla="*/ 12595 w 4851295"/>
                  <a:gd name="connsiteY0" fmla="*/ 1793067 h 2126442"/>
                  <a:gd name="connsiteX1" fmla="*/ 698395 w 4851295"/>
                  <a:gd name="connsiteY1" fmla="*/ 1697817 h 2126442"/>
                  <a:gd name="connsiteX2" fmla="*/ 746020 w 4851295"/>
                  <a:gd name="connsiteY2" fmla="*/ 1735917 h 2126442"/>
                  <a:gd name="connsiteX3" fmla="*/ 1069870 w 4851295"/>
                  <a:gd name="connsiteY3" fmla="*/ 1535892 h 2126442"/>
                  <a:gd name="connsiteX4" fmla="*/ 1155595 w 4851295"/>
                  <a:gd name="connsiteY4" fmla="*/ 1545417 h 2126442"/>
                  <a:gd name="connsiteX5" fmla="*/ 1879495 w 4851295"/>
                  <a:gd name="connsiteY5" fmla="*/ 1450167 h 2126442"/>
                  <a:gd name="connsiteX6" fmla="*/ 1908070 w 4851295"/>
                  <a:gd name="connsiteY6" fmla="*/ 1478742 h 2126442"/>
                  <a:gd name="connsiteX7" fmla="*/ 1908070 w 4851295"/>
                  <a:gd name="connsiteY7" fmla="*/ 1535892 h 2126442"/>
                  <a:gd name="connsiteX8" fmla="*/ 1936645 w 4851295"/>
                  <a:gd name="connsiteY8" fmla="*/ 1469217 h 2126442"/>
                  <a:gd name="connsiteX9" fmla="*/ 2069995 w 4851295"/>
                  <a:gd name="connsiteY9" fmla="*/ 1583517 h 2126442"/>
                  <a:gd name="connsiteX10" fmla="*/ 2060470 w 4851295"/>
                  <a:gd name="connsiteY10" fmla="*/ 1659717 h 2126442"/>
                  <a:gd name="connsiteX11" fmla="*/ 2717695 w 4851295"/>
                  <a:gd name="connsiteY11" fmla="*/ 1573992 h 2126442"/>
                  <a:gd name="connsiteX12" fmla="*/ 3489220 w 4851295"/>
                  <a:gd name="connsiteY12" fmla="*/ 2126442 h 2126442"/>
                  <a:gd name="connsiteX13" fmla="*/ 3613045 w 4851295"/>
                  <a:gd name="connsiteY13" fmla="*/ 2059767 h 2126442"/>
                  <a:gd name="connsiteX14" fmla="*/ 3660670 w 4851295"/>
                  <a:gd name="connsiteY14" fmla="*/ 2078817 h 2126442"/>
                  <a:gd name="connsiteX15" fmla="*/ 3670195 w 4851295"/>
                  <a:gd name="connsiteY15" fmla="*/ 2031192 h 2126442"/>
                  <a:gd name="connsiteX16" fmla="*/ 3670195 w 4851295"/>
                  <a:gd name="connsiteY16" fmla="*/ 2031192 h 2126442"/>
                  <a:gd name="connsiteX17" fmla="*/ 3794020 w 4851295"/>
                  <a:gd name="connsiteY17" fmla="*/ 2050242 h 2126442"/>
                  <a:gd name="connsiteX18" fmla="*/ 3794020 w 4851295"/>
                  <a:gd name="connsiteY18" fmla="*/ 2050242 h 2126442"/>
                  <a:gd name="connsiteX19" fmla="*/ 3813070 w 4851295"/>
                  <a:gd name="connsiteY19" fmla="*/ 1954992 h 2126442"/>
                  <a:gd name="connsiteX20" fmla="*/ 3765445 w 4851295"/>
                  <a:gd name="connsiteY20" fmla="*/ 1869267 h 2126442"/>
                  <a:gd name="connsiteX21" fmla="*/ 3822595 w 4851295"/>
                  <a:gd name="connsiteY21" fmla="*/ 1821642 h 2126442"/>
                  <a:gd name="connsiteX22" fmla="*/ 3841645 w 4851295"/>
                  <a:gd name="connsiteY22" fmla="*/ 1869267 h 2126442"/>
                  <a:gd name="connsiteX23" fmla="*/ 3851170 w 4851295"/>
                  <a:gd name="connsiteY23" fmla="*/ 1802592 h 2126442"/>
                  <a:gd name="connsiteX24" fmla="*/ 4041670 w 4851295"/>
                  <a:gd name="connsiteY24" fmla="*/ 1545417 h 2126442"/>
                  <a:gd name="connsiteX25" fmla="*/ 3994045 w 4851295"/>
                  <a:gd name="connsiteY25" fmla="*/ 1507317 h 2126442"/>
                  <a:gd name="connsiteX26" fmla="*/ 4013095 w 4851295"/>
                  <a:gd name="connsiteY26" fmla="*/ 1469217 h 2126442"/>
                  <a:gd name="connsiteX27" fmla="*/ 4041670 w 4851295"/>
                  <a:gd name="connsiteY27" fmla="*/ 1469217 h 2126442"/>
                  <a:gd name="connsiteX28" fmla="*/ 4003570 w 4851295"/>
                  <a:gd name="connsiteY28" fmla="*/ 1440642 h 2126442"/>
                  <a:gd name="connsiteX29" fmla="*/ 4003570 w 4851295"/>
                  <a:gd name="connsiteY29" fmla="*/ 1383492 h 2126442"/>
                  <a:gd name="connsiteX30" fmla="*/ 4070245 w 4851295"/>
                  <a:gd name="connsiteY30" fmla="*/ 1364442 h 2126442"/>
                  <a:gd name="connsiteX31" fmla="*/ 4098820 w 4851295"/>
                  <a:gd name="connsiteY31" fmla="*/ 1431117 h 2126442"/>
                  <a:gd name="connsiteX32" fmla="*/ 4136920 w 4851295"/>
                  <a:gd name="connsiteY32" fmla="*/ 1450167 h 2126442"/>
                  <a:gd name="connsiteX33" fmla="*/ 4136920 w 4851295"/>
                  <a:gd name="connsiteY33" fmla="*/ 1450167 h 2126442"/>
                  <a:gd name="connsiteX34" fmla="*/ 4155970 w 4851295"/>
                  <a:gd name="connsiteY34" fmla="*/ 1412067 h 2126442"/>
                  <a:gd name="connsiteX35" fmla="*/ 4184545 w 4851295"/>
                  <a:gd name="connsiteY35" fmla="*/ 1326342 h 2126442"/>
                  <a:gd name="connsiteX36" fmla="*/ 4251220 w 4851295"/>
                  <a:gd name="connsiteY36" fmla="*/ 1373967 h 2126442"/>
                  <a:gd name="connsiteX37" fmla="*/ 4298845 w 4851295"/>
                  <a:gd name="connsiteY37" fmla="*/ 1326342 h 2126442"/>
                  <a:gd name="connsiteX38" fmla="*/ 4403620 w 4851295"/>
                  <a:gd name="connsiteY38" fmla="*/ 1326342 h 2126442"/>
                  <a:gd name="connsiteX39" fmla="*/ 4451245 w 4851295"/>
                  <a:gd name="connsiteY39" fmla="*/ 1250142 h 2126442"/>
                  <a:gd name="connsiteX40" fmla="*/ 4536970 w 4851295"/>
                  <a:gd name="connsiteY40" fmla="*/ 1240617 h 2126442"/>
                  <a:gd name="connsiteX41" fmla="*/ 4556020 w 4851295"/>
                  <a:gd name="connsiteY41" fmla="*/ 1288242 h 2126442"/>
                  <a:gd name="connsiteX42" fmla="*/ 4565545 w 4851295"/>
                  <a:gd name="connsiteY42" fmla="*/ 1221567 h 2126442"/>
                  <a:gd name="connsiteX43" fmla="*/ 4613170 w 4851295"/>
                  <a:gd name="connsiteY43" fmla="*/ 1154892 h 2126442"/>
                  <a:gd name="connsiteX44" fmla="*/ 4517920 w 4851295"/>
                  <a:gd name="connsiteY44" fmla="*/ 1145367 h 2126442"/>
                  <a:gd name="connsiteX45" fmla="*/ 4536970 w 4851295"/>
                  <a:gd name="connsiteY45" fmla="*/ 1192992 h 2126442"/>
                  <a:gd name="connsiteX46" fmla="*/ 4460770 w 4851295"/>
                  <a:gd name="connsiteY46" fmla="*/ 1145367 h 2126442"/>
                  <a:gd name="connsiteX47" fmla="*/ 4460770 w 4851295"/>
                  <a:gd name="connsiteY47" fmla="*/ 1192992 h 2126442"/>
                  <a:gd name="connsiteX48" fmla="*/ 4346470 w 4851295"/>
                  <a:gd name="connsiteY48" fmla="*/ 1231092 h 2126442"/>
                  <a:gd name="connsiteX49" fmla="*/ 4203595 w 4851295"/>
                  <a:gd name="connsiteY49" fmla="*/ 1135842 h 2126442"/>
                  <a:gd name="connsiteX50" fmla="*/ 4146445 w 4851295"/>
                  <a:gd name="connsiteY50" fmla="*/ 1145367 h 2126442"/>
                  <a:gd name="connsiteX51" fmla="*/ 4184545 w 4851295"/>
                  <a:gd name="connsiteY51" fmla="*/ 1088217 h 2126442"/>
                  <a:gd name="connsiteX52" fmla="*/ 4146445 w 4851295"/>
                  <a:gd name="connsiteY52" fmla="*/ 1050117 h 2126442"/>
                  <a:gd name="connsiteX53" fmla="*/ 4165495 w 4851295"/>
                  <a:gd name="connsiteY53" fmla="*/ 1021542 h 2126442"/>
                  <a:gd name="connsiteX54" fmla="*/ 4346470 w 4851295"/>
                  <a:gd name="connsiteY54" fmla="*/ 1126317 h 2126442"/>
                  <a:gd name="connsiteX55" fmla="*/ 4355995 w 4851295"/>
                  <a:gd name="connsiteY55" fmla="*/ 1107267 h 2126442"/>
                  <a:gd name="connsiteX56" fmla="*/ 4422670 w 4851295"/>
                  <a:gd name="connsiteY56" fmla="*/ 1069167 h 2126442"/>
                  <a:gd name="connsiteX57" fmla="*/ 4384570 w 4851295"/>
                  <a:gd name="connsiteY57" fmla="*/ 1059642 h 2126442"/>
                  <a:gd name="connsiteX58" fmla="*/ 4375045 w 4851295"/>
                  <a:gd name="connsiteY58" fmla="*/ 1031067 h 2126442"/>
                  <a:gd name="connsiteX59" fmla="*/ 4460770 w 4851295"/>
                  <a:gd name="connsiteY59" fmla="*/ 926292 h 2126442"/>
                  <a:gd name="connsiteX60" fmla="*/ 4394095 w 4851295"/>
                  <a:gd name="connsiteY60" fmla="*/ 954867 h 2126442"/>
                  <a:gd name="connsiteX61" fmla="*/ 4394095 w 4851295"/>
                  <a:gd name="connsiteY61" fmla="*/ 897717 h 2126442"/>
                  <a:gd name="connsiteX62" fmla="*/ 4346470 w 4851295"/>
                  <a:gd name="connsiteY62" fmla="*/ 926292 h 2126442"/>
                  <a:gd name="connsiteX63" fmla="*/ 4336945 w 4851295"/>
                  <a:gd name="connsiteY63" fmla="*/ 888192 h 2126442"/>
                  <a:gd name="connsiteX64" fmla="*/ 4260745 w 4851295"/>
                  <a:gd name="connsiteY64" fmla="*/ 926292 h 2126442"/>
                  <a:gd name="connsiteX65" fmla="*/ 4241695 w 4851295"/>
                  <a:gd name="connsiteY65" fmla="*/ 850092 h 2126442"/>
                  <a:gd name="connsiteX66" fmla="*/ 4175020 w 4851295"/>
                  <a:gd name="connsiteY66" fmla="*/ 897717 h 2126442"/>
                  <a:gd name="connsiteX67" fmla="*/ 4175020 w 4851295"/>
                  <a:gd name="connsiteY67" fmla="*/ 840567 h 2126442"/>
                  <a:gd name="connsiteX68" fmla="*/ 4051195 w 4851295"/>
                  <a:gd name="connsiteY68" fmla="*/ 754842 h 2126442"/>
                  <a:gd name="connsiteX69" fmla="*/ 4222645 w 4851295"/>
                  <a:gd name="connsiteY69" fmla="*/ 792942 h 2126442"/>
                  <a:gd name="connsiteX70" fmla="*/ 4308370 w 4851295"/>
                  <a:gd name="connsiteY70" fmla="*/ 773892 h 2126442"/>
                  <a:gd name="connsiteX71" fmla="*/ 4336945 w 4851295"/>
                  <a:gd name="connsiteY71" fmla="*/ 811992 h 2126442"/>
                  <a:gd name="connsiteX72" fmla="*/ 4365520 w 4851295"/>
                  <a:gd name="connsiteY72" fmla="*/ 773892 h 2126442"/>
                  <a:gd name="connsiteX73" fmla="*/ 4355995 w 4851295"/>
                  <a:gd name="connsiteY73" fmla="*/ 735792 h 2126442"/>
                  <a:gd name="connsiteX74" fmla="*/ 4355995 w 4851295"/>
                  <a:gd name="connsiteY74" fmla="*/ 697692 h 2126442"/>
                  <a:gd name="connsiteX75" fmla="*/ 4413145 w 4851295"/>
                  <a:gd name="connsiteY75" fmla="*/ 726267 h 2126442"/>
                  <a:gd name="connsiteX76" fmla="*/ 4394095 w 4851295"/>
                  <a:gd name="connsiteY76" fmla="*/ 669117 h 2126442"/>
                  <a:gd name="connsiteX77" fmla="*/ 4508395 w 4851295"/>
                  <a:gd name="connsiteY77" fmla="*/ 697692 h 2126442"/>
                  <a:gd name="connsiteX78" fmla="*/ 4498870 w 4851295"/>
                  <a:gd name="connsiteY78" fmla="*/ 754842 h 2126442"/>
                  <a:gd name="connsiteX79" fmla="*/ 4546495 w 4851295"/>
                  <a:gd name="connsiteY79" fmla="*/ 764367 h 2126442"/>
                  <a:gd name="connsiteX80" fmla="*/ 4546495 w 4851295"/>
                  <a:gd name="connsiteY80" fmla="*/ 764367 h 2126442"/>
                  <a:gd name="connsiteX81" fmla="*/ 4622695 w 4851295"/>
                  <a:gd name="connsiteY81" fmla="*/ 764367 h 2126442"/>
                  <a:gd name="connsiteX82" fmla="*/ 4660795 w 4851295"/>
                  <a:gd name="connsiteY82" fmla="*/ 811992 h 2126442"/>
                  <a:gd name="connsiteX83" fmla="*/ 4708420 w 4851295"/>
                  <a:gd name="connsiteY83" fmla="*/ 726267 h 2126442"/>
                  <a:gd name="connsiteX84" fmla="*/ 4746520 w 4851295"/>
                  <a:gd name="connsiteY84" fmla="*/ 745317 h 2126442"/>
                  <a:gd name="connsiteX85" fmla="*/ 4717945 w 4851295"/>
                  <a:gd name="connsiteY85" fmla="*/ 697692 h 2126442"/>
                  <a:gd name="connsiteX86" fmla="*/ 4736995 w 4851295"/>
                  <a:gd name="connsiteY86" fmla="*/ 640542 h 2126442"/>
                  <a:gd name="connsiteX87" fmla="*/ 4803670 w 4851295"/>
                  <a:gd name="connsiteY87" fmla="*/ 611967 h 2126442"/>
                  <a:gd name="connsiteX88" fmla="*/ 4775095 w 4851295"/>
                  <a:gd name="connsiteY88" fmla="*/ 545292 h 2126442"/>
                  <a:gd name="connsiteX89" fmla="*/ 4813195 w 4851295"/>
                  <a:gd name="connsiteY89" fmla="*/ 545292 h 2126442"/>
                  <a:gd name="connsiteX90" fmla="*/ 4851295 w 4851295"/>
                  <a:gd name="connsiteY90" fmla="*/ 573867 h 2126442"/>
                  <a:gd name="connsiteX91" fmla="*/ 4841770 w 4851295"/>
                  <a:gd name="connsiteY91" fmla="*/ 545292 h 2126442"/>
                  <a:gd name="connsiteX92" fmla="*/ 4841770 w 4851295"/>
                  <a:gd name="connsiteY92" fmla="*/ 507192 h 2126442"/>
                  <a:gd name="connsiteX93" fmla="*/ 4851295 w 4851295"/>
                  <a:gd name="connsiteY93" fmla="*/ 478617 h 2126442"/>
                  <a:gd name="connsiteX94" fmla="*/ 4813195 w 4851295"/>
                  <a:gd name="connsiteY94" fmla="*/ 383367 h 2126442"/>
                  <a:gd name="connsiteX95" fmla="*/ 4775095 w 4851295"/>
                  <a:gd name="connsiteY95" fmla="*/ 421467 h 2126442"/>
                  <a:gd name="connsiteX96" fmla="*/ 4717945 w 4851295"/>
                  <a:gd name="connsiteY96" fmla="*/ 392892 h 2126442"/>
                  <a:gd name="connsiteX97" fmla="*/ 4717945 w 4851295"/>
                  <a:gd name="connsiteY97" fmla="*/ 516717 h 2126442"/>
                  <a:gd name="connsiteX98" fmla="*/ 4717945 w 4851295"/>
                  <a:gd name="connsiteY98" fmla="*/ 583392 h 2126442"/>
                  <a:gd name="connsiteX99" fmla="*/ 4670320 w 4851295"/>
                  <a:gd name="connsiteY99" fmla="*/ 602442 h 2126442"/>
                  <a:gd name="connsiteX100" fmla="*/ 4594120 w 4851295"/>
                  <a:gd name="connsiteY100" fmla="*/ 573867 h 2126442"/>
                  <a:gd name="connsiteX101" fmla="*/ 4613170 w 4851295"/>
                  <a:gd name="connsiteY101" fmla="*/ 516717 h 2126442"/>
                  <a:gd name="connsiteX102" fmla="*/ 4651270 w 4851295"/>
                  <a:gd name="connsiteY102" fmla="*/ 535767 h 2126442"/>
                  <a:gd name="connsiteX103" fmla="*/ 4622695 w 4851295"/>
                  <a:gd name="connsiteY103" fmla="*/ 488142 h 2126442"/>
                  <a:gd name="connsiteX104" fmla="*/ 4641745 w 4851295"/>
                  <a:gd name="connsiteY104" fmla="*/ 459567 h 2126442"/>
                  <a:gd name="connsiteX105" fmla="*/ 4622695 w 4851295"/>
                  <a:gd name="connsiteY105" fmla="*/ 430992 h 2126442"/>
                  <a:gd name="connsiteX106" fmla="*/ 4632220 w 4851295"/>
                  <a:gd name="connsiteY106" fmla="*/ 383367 h 2126442"/>
                  <a:gd name="connsiteX107" fmla="*/ 4489345 w 4851295"/>
                  <a:gd name="connsiteY107" fmla="*/ 450042 h 2126442"/>
                  <a:gd name="connsiteX108" fmla="*/ 4289320 w 4851295"/>
                  <a:gd name="connsiteY108" fmla="*/ 478617 h 2126442"/>
                  <a:gd name="connsiteX109" fmla="*/ 4194070 w 4851295"/>
                  <a:gd name="connsiteY109" fmla="*/ 364317 h 2126442"/>
                  <a:gd name="connsiteX110" fmla="*/ 4194070 w 4851295"/>
                  <a:gd name="connsiteY110" fmla="*/ 250017 h 2126442"/>
                  <a:gd name="connsiteX111" fmla="*/ 4222645 w 4851295"/>
                  <a:gd name="connsiteY111" fmla="*/ 192867 h 2126442"/>
                  <a:gd name="connsiteX112" fmla="*/ 4298845 w 4851295"/>
                  <a:gd name="connsiteY112" fmla="*/ 307167 h 2126442"/>
                  <a:gd name="connsiteX113" fmla="*/ 4355995 w 4851295"/>
                  <a:gd name="connsiteY113" fmla="*/ 364317 h 2126442"/>
                  <a:gd name="connsiteX114" fmla="*/ 4432195 w 4851295"/>
                  <a:gd name="connsiteY114" fmla="*/ 316692 h 2126442"/>
                  <a:gd name="connsiteX115" fmla="*/ 4403620 w 4851295"/>
                  <a:gd name="connsiteY115" fmla="*/ 230967 h 2126442"/>
                  <a:gd name="connsiteX116" fmla="*/ 4498870 w 4851295"/>
                  <a:gd name="connsiteY116" fmla="*/ 221442 h 2126442"/>
                  <a:gd name="connsiteX117" fmla="*/ 4546495 w 4851295"/>
                  <a:gd name="connsiteY117" fmla="*/ 250017 h 2126442"/>
                  <a:gd name="connsiteX118" fmla="*/ 4556020 w 4851295"/>
                  <a:gd name="connsiteY118" fmla="*/ 173817 h 2126442"/>
                  <a:gd name="connsiteX119" fmla="*/ 4613170 w 4851295"/>
                  <a:gd name="connsiteY119" fmla="*/ 164292 h 2126442"/>
                  <a:gd name="connsiteX120" fmla="*/ 4660795 w 4851295"/>
                  <a:gd name="connsiteY120" fmla="*/ 40467 h 2126442"/>
                  <a:gd name="connsiteX121" fmla="*/ 4479820 w 4851295"/>
                  <a:gd name="connsiteY121" fmla="*/ 49992 h 2126442"/>
                  <a:gd name="connsiteX122" fmla="*/ 1393720 w 4851295"/>
                  <a:gd name="connsiteY122" fmla="*/ 611967 h 2126442"/>
                  <a:gd name="connsiteX123" fmla="*/ 1365145 w 4851295"/>
                  <a:gd name="connsiteY123" fmla="*/ 707217 h 2126442"/>
                  <a:gd name="connsiteX124" fmla="*/ 1279420 w 4851295"/>
                  <a:gd name="connsiteY124" fmla="*/ 726267 h 2126442"/>
                  <a:gd name="connsiteX125" fmla="*/ 1212745 w 4851295"/>
                  <a:gd name="connsiteY125" fmla="*/ 907242 h 2126442"/>
                  <a:gd name="connsiteX126" fmla="*/ 1098445 w 4851295"/>
                  <a:gd name="connsiteY126" fmla="*/ 907242 h 2126442"/>
                  <a:gd name="connsiteX127" fmla="*/ 831745 w 4851295"/>
                  <a:gd name="connsiteY127" fmla="*/ 1021542 h 2126442"/>
                  <a:gd name="connsiteX128" fmla="*/ 736495 w 4851295"/>
                  <a:gd name="connsiteY128" fmla="*/ 1088217 h 2126442"/>
                  <a:gd name="connsiteX129" fmla="*/ 688870 w 4851295"/>
                  <a:gd name="connsiteY129" fmla="*/ 1212042 h 2126442"/>
                  <a:gd name="connsiteX130" fmla="*/ 526945 w 4851295"/>
                  <a:gd name="connsiteY130" fmla="*/ 1297767 h 2126442"/>
                  <a:gd name="connsiteX131" fmla="*/ 431695 w 4851295"/>
                  <a:gd name="connsiteY131" fmla="*/ 1412067 h 2126442"/>
                  <a:gd name="connsiteX132" fmla="*/ 231670 w 4851295"/>
                  <a:gd name="connsiteY132" fmla="*/ 1459692 h 2126442"/>
                  <a:gd name="connsiteX133" fmla="*/ 12595 w 4851295"/>
                  <a:gd name="connsiteY133" fmla="*/ 1793067 h 2126442"/>
                  <a:gd name="connsiteX0" fmla="*/ 31962 w 4870662"/>
                  <a:gd name="connsiteY0" fmla="*/ 1793067 h 2126442"/>
                  <a:gd name="connsiteX1" fmla="*/ 717762 w 4870662"/>
                  <a:gd name="connsiteY1" fmla="*/ 1697817 h 2126442"/>
                  <a:gd name="connsiteX2" fmla="*/ 765387 w 4870662"/>
                  <a:gd name="connsiteY2" fmla="*/ 1735917 h 2126442"/>
                  <a:gd name="connsiteX3" fmla="*/ 1089237 w 4870662"/>
                  <a:gd name="connsiteY3" fmla="*/ 1535892 h 2126442"/>
                  <a:gd name="connsiteX4" fmla="*/ 1174962 w 4870662"/>
                  <a:gd name="connsiteY4" fmla="*/ 1545417 h 2126442"/>
                  <a:gd name="connsiteX5" fmla="*/ 1898862 w 4870662"/>
                  <a:gd name="connsiteY5" fmla="*/ 1450167 h 2126442"/>
                  <a:gd name="connsiteX6" fmla="*/ 1927437 w 4870662"/>
                  <a:gd name="connsiteY6" fmla="*/ 1478742 h 2126442"/>
                  <a:gd name="connsiteX7" fmla="*/ 1927437 w 4870662"/>
                  <a:gd name="connsiteY7" fmla="*/ 1535892 h 2126442"/>
                  <a:gd name="connsiteX8" fmla="*/ 1956012 w 4870662"/>
                  <a:gd name="connsiteY8" fmla="*/ 1469217 h 2126442"/>
                  <a:gd name="connsiteX9" fmla="*/ 2089362 w 4870662"/>
                  <a:gd name="connsiteY9" fmla="*/ 1583517 h 2126442"/>
                  <a:gd name="connsiteX10" fmla="*/ 2079837 w 4870662"/>
                  <a:gd name="connsiteY10" fmla="*/ 1659717 h 2126442"/>
                  <a:gd name="connsiteX11" fmla="*/ 2737062 w 4870662"/>
                  <a:gd name="connsiteY11" fmla="*/ 1573992 h 2126442"/>
                  <a:gd name="connsiteX12" fmla="*/ 3508587 w 4870662"/>
                  <a:gd name="connsiteY12" fmla="*/ 2126442 h 2126442"/>
                  <a:gd name="connsiteX13" fmla="*/ 3632412 w 4870662"/>
                  <a:gd name="connsiteY13" fmla="*/ 2059767 h 2126442"/>
                  <a:gd name="connsiteX14" fmla="*/ 3680037 w 4870662"/>
                  <a:gd name="connsiteY14" fmla="*/ 2078817 h 2126442"/>
                  <a:gd name="connsiteX15" fmla="*/ 3689562 w 4870662"/>
                  <a:gd name="connsiteY15" fmla="*/ 2031192 h 2126442"/>
                  <a:gd name="connsiteX16" fmla="*/ 3689562 w 4870662"/>
                  <a:gd name="connsiteY16" fmla="*/ 2031192 h 2126442"/>
                  <a:gd name="connsiteX17" fmla="*/ 3813387 w 4870662"/>
                  <a:gd name="connsiteY17" fmla="*/ 2050242 h 2126442"/>
                  <a:gd name="connsiteX18" fmla="*/ 3813387 w 4870662"/>
                  <a:gd name="connsiteY18" fmla="*/ 2050242 h 2126442"/>
                  <a:gd name="connsiteX19" fmla="*/ 3832437 w 4870662"/>
                  <a:gd name="connsiteY19" fmla="*/ 1954992 h 2126442"/>
                  <a:gd name="connsiteX20" fmla="*/ 3784812 w 4870662"/>
                  <a:gd name="connsiteY20" fmla="*/ 1869267 h 2126442"/>
                  <a:gd name="connsiteX21" fmla="*/ 3841962 w 4870662"/>
                  <a:gd name="connsiteY21" fmla="*/ 1821642 h 2126442"/>
                  <a:gd name="connsiteX22" fmla="*/ 3861012 w 4870662"/>
                  <a:gd name="connsiteY22" fmla="*/ 1869267 h 2126442"/>
                  <a:gd name="connsiteX23" fmla="*/ 3870537 w 4870662"/>
                  <a:gd name="connsiteY23" fmla="*/ 1802592 h 2126442"/>
                  <a:gd name="connsiteX24" fmla="*/ 4061037 w 4870662"/>
                  <a:gd name="connsiteY24" fmla="*/ 1545417 h 2126442"/>
                  <a:gd name="connsiteX25" fmla="*/ 4013412 w 4870662"/>
                  <a:gd name="connsiteY25" fmla="*/ 1507317 h 2126442"/>
                  <a:gd name="connsiteX26" fmla="*/ 4032462 w 4870662"/>
                  <a:gd name="connsiteY26" fmla="*/ 1469217 h 2126442"/>
                  <a:gd name="connsiteX27" fmla="*/ 4061037 w 4870662"/>
                  <a:gd name="connsiteY27" fmla="*/ 1469217 h 2126442"/>
                  <a:gd name="connsiteX28" fmla="*/ 4022937 w 4870662"/>
                  <a:gd name="connsiteY28" fmla="*/ 1440642 h 2126442"/>
                  <a:gd name="connsiteX29" fmla="*/ 4022937 w 4870662"/>
                  <a:gd name="connsiteY29" fmla="*/ 1383492 h 2126442"/>
                  <a:gd name="connsiteX30" fmla="*/ 4089612 w 4870662"/>
                  <a:gd name="connsiteY30" fmla="*/ 1364442 h 2126442"/>
                  <a:gd name="connsiteX31" fmla="*/ 4118187 w 4870662"/>
                  <a:gd name="connsiteY31" fmla="*/ 1431117 h 2126442"/>
                  <a:gd name="connsiteX32" fmla="*/ 4156287 w 4870662"/>
                  <a:gd name="connsiteY32" fmla="*/ 1450167 h 2126442"/>
                  <a:gd name="connsiteX33" fmla="*/ 4156287 w 4870662"/>
                  <a:gd name="connsiteY33" fmla="*/ 1450167 h 2126442"/>
                  <a:gd name="connsiteX34" fmla="*/ 4175337 w 4870662"/>
                  <a:gd name="connsiteY34" fmla="*/ 1412067 h 2126442"/>
                  <a:gd name="connsiteX35" fmla="*/ 4203912 w 4870662"/>
                  <a:gd name="connsiteY35" fmla="*/ 1326342 h 2126442"/>
                  <a:gd name="connsiteX36" fmla="*/ 4270587 w 4870662"/>
                  <a:gd name="connsiteY36" fmla="*/ 1373967 h 2126442"/>
                  <a:gd name="connsiteX37" fmla="*/ 4318212 w 4870662"/>
                  <a:gd name="connsiteY37" fmla="*/ 1326342 h 2126442"/>
                  <a:gd name="connsiteX38" fmla="*/ 4422987 w 4870662"/>
                  <a:gd name="connsiteY38" fmla="*/ 1326342 h 2126442"/>
                  <a:gd name="connsiteX39" fmla="*/ 4470612 w 4870662"/>
                  <a:gd name="connsiteY39" fmla="*/ 1250142 h 2126442"/>
                  <a:gd name="connsiteX40" fmla="*/ 4556337 w 4870662"/>
                  <a:gd name="connsiteY40" fmla="*/ 1240617 h 2126442"/>
                  <a:gd name="connsiteX41" fmla="*/ 4575387 w 4870662"/>
                  <a:gd name="connsiteY41" fmla="*/ 1288242 h 2126442"/>
                  <a:gd name="connsiteX42" fmla="*/ 4584912 w 4870662"/>
                  <a:gd name="connsiteY42" fmla="*/ 1221567 h 2126442"/>
                  <a:gd name="connsiteX43" fmla="*/ 4632537 w 4870662"/>
                  <a:gd name="connsiteY43" fmla="*/ 1154892 h 2126442"/>
                  <a:gd name="connsiteX44" fmla="*/ 4537287 w 4870662"/>
                  <a:gd name="connsiteY44" fmla="*/ 1145367 h 2126442"/>
                  <a:gd name="connsiteX45" fmla="*/ 4556337 w 4870662"/>
                  <a:gd name="connsiteY45" fmla="*/ 1192992 h 2126442"/>
                  <a:gd name="connsiteX46" fmla="*/ 4480137 w 4870662"/>
                  <a:gd name="connsiteY46" fmla="*/ 1145367 h 2126442"/>
                  <a:gd name="connsiteX47" fmla="*/ 4480137 w 4870662"/>
                  <a:gd name="connsiteY47" fmla="*/ 1192992 h 2126442"/>
                  <a:gd name="connsiteX48" fmla="*/ 4365837 w 4870662"/>
                  <a:gd name="connsiteY48" fmla="*/ 1231092 h 2126442"/>
                  <a:gd name="connsiteX49" fmla="*/ 4222962 w 4870662"/>
                  <a:gd name="connsiteY49" fmla="*/ 1135842 h 2126442"/>
                  <a:gd name="connsiteX50" fmla="*/ 4165812 w 4870662"/>
                  <a:gd name="connsiteY50" fmla="*/ 1145367 h 2126442"/>
                  <a:gd name="connsiteX51" fmla="*/ 4203912 w 4870662"/>
                  <a:gd name="connsiteY51" fmla="*/ 1088217 h 2126442"/>
                  <a:gd name="connsiteX52" fmla="*/ 4165812 w 4870662"/>
                  <a:gd name="connsiteY52" fmla="*/ 1050117 h 2126442"/>
                  <a:gd name="connsiteX53" fmla="*/ 4184862 w 4870662"/>
                  <a:gd name="connsiteY53" fmla="*/ 1021542 h 2126442"/>
                  <a:gd name="connsiteX54" fmla="*/ 4365837 w 4870662"/>
                  <a:gd name="connsiteY54" fmla="*/ 1126317 h 2126442"/>
                  <a:gd name="connsiteX55" fmla="*/ 4375362 w 4870662"/>
                  <a:gd name="connsiteY55" fmla="*/ 1107267 h 2126442"/>
                  <a:gd name="connsiteX56" fmla="*/ 4442037 w 4870662"/>
                  <a:gd name="connsiteY56" fmla="*/ 1069167 h 2126442"/>
                  <a:gd name="connsiteX57" fmla="*/ 4403937 w 4870662"/>
                  <a:gd name="connsiteY57" fmla="*/ 1059642 h 2126442"/>
                  <a:gd name="connsiteX58" fmla="*/ 4394412 w 4870662"/>
                  <a:gd name="connsiteY58" fmla="*/ 1031067 h 2126442"/>
                  <a:gd name="connsiteX59" fmla="*/ 4480137 w 4870662"/>
                  <a:gd name="connsiteY59" fmla="*/ 926292 h 2126442"/>
                  <a:gd name="connsiteX60" fmla="*/ 4413462 w 4870662"/>
                  <a:gd name="connsiteY60" fmla="*/ 954867 h 2126442"/>
                  <a:gd name="connsiteX61" fmla="*/ 4413462 w 4870662"/>
                  <a:gd name="connsiteY61" fmla="*/ 897717 h 2126442"/>
                  <a:gd name="connsiteX62" fmla="*/ 4365837 w 4870662"/>
                  <a:gd name="connsiteY62" fmla="*/ 926292 h 2126442"/>
                  <a:gd name="connsiteX63" fmla="*/ 4356312 w 4870662"/>
                  <a:gd name="connsiteY63" fmla="*/ 888192 h 2126442"/>
                  <a:gd name="connsiteX64" fmla="*/ 4280112 w 4870662"/>
                  <a:gd name="connsiteY64" fmla="*/ 926292 h 2126442"/>
                  <a:gd name="connsiteX65" fmla="*/ 4261062 w 4870662"/>
                  <a:gd name="connsiteY65" fmla="*/ 850092 h 2126442"/>
                  <a:gd name="connsiteX66" fmla="*/ 4194387 w 4870662"/>
                  <a:gd name="connsiteY66" fmla="*/ 897717 h 2126442"/>
                  <a:gd name="connsiteX67" fmla="*/ 4194387 w 4870662"/>
                  <a:gd name="connsiteY67" fmla="*/ 840567 h 2126442"/>
                  <a:gd name="connsiteX68" fmla="*/ 4070562 w 4870662"/>
                  <a:gd name="connsiteY68" fmla="*/ 754842 h 2126442"/>
                  <a:gd name="connsiteX69" fmla="*/ 4242012 w 4870662"/>
                  <a:gd name="connsiteY69" fmla="*/ 792942 h 2126442"/>
                  <a:gd name="connsiteX70" fmla="*/ 4327737 w 4870662"/>
                  <a:gd name="connsiteY70" fmla="*/ 773892 h 2126442"/>
                  <a:gd name="connsiteX71" fmla="*/ 4356312 w 4870662"/>
                  <a:gd name="connsiteY71" fmla="*/ 811992 h 2126442"/>
                  <a:gd name="connsiteX72" fmla="*/ 4384887 w 4870662"/>
                  <a:gd name="connsiteY72" fmla="*/ 773892 h 2126442"/>
                  <a:gd name="connsiteX73" fmla="*/ 4375362 w 4870662"/>
                  <a:gd name="connsiteY73" fmla="*/ 735792 h 2126442"/>
                  <a:gd name="connsiteX74" fmla="*/ 4375362 w 4870662"/>
                  <a:gd name="connsiteY74" fmla="*/ 697692 h 2126442"/>
                  <a:gd name="connsiteX75" fmla="*/ 4432512 w 4870662"/>
                  <a:gd name="connsiteY75" fmla="*/ 726267 h 2126442"/>
                  <a:gd name="connsiteX76" fmla="*/ 4413462 w 4870662"/>
                  <a:gd name="connsiteY76" fmla="*/ 669117 h 2126442"/>
                  <a:gd name="connsiteX77" fmla="*/ 4527762 w 4870662"/>
                  <a:gd name="connsiteY77" fmla="*/ 697692 h 2126442"/>
                  <a:gd name="connsiteX78" fmla="*/ 4518237 w 4870662"/>
                  <a:gd name="connsiteY78" fmla="*/ 754842 h 2126442"/>
                  <a:gd name="connsiteX79" fmla="*/ 4565862 w 4870662"/>
                  <a:gd name="connsiteY79" fmla="*/ 764367 h 2126442"/>
                  <a:gd name="connsiteX80" fmla="*/ 4565862 w 4870662"/>
                  <a:gd name="connsiteY80" fmla="*/ 764367 h 2126442"/>
                  <a:gd name="connsiteX81" fmla="*/ 4642062 w 4870662"/>
                  <a:gd name="connsiteY81" fmla="*/ 764367 h 2126442"/>
                  <a:gd name="connsiteX82" fmla="*/ 4680162 w 4870662"/>
                  <a:gd name="connsiteY82" fmla="*/ 811992 h 2126442"/>
                  <a:gd name="connsiteX83" fmla="*/ 4727787 w 4870662"/>
                  <a:gd name="connsiteY83" fmla="*/ 726267 h 2126442"/>
                  <a:gd name="connsiteX84" fmla="*/ 4765887 w 4870662"/>
                  <a:gd name="connsiteY84" fmla="*/ 745317 h 2126442"/>
                  <a:gd name="connsiteX85" fmla="*/ 4737312 w 4870662"/>
                  <a:gd name="connsiteY85" fmla="*/ 697692 h 2126442"/>
                  <a:gd name="connsiteX86" fmla="*/ 4756362 w 4870662"/>
                  <a:gd name="connsiteY86" fmla="*/ 640542 h 2126442"/>
                  <a:gd name="connsiteX87" fmla="*/ 4823037 w 4870662"/>
                  <a:gd name="connsiteY87" fmla="*/ 611967 h 2126442"/>
                  <a:gd name="connsiteX88" fmla="*/ 4794462 w 4870662"/>
                  <a:gd name="connsiteY88" fmla="*/ 545292 h 2126442"/>
                  <a:gd name="connsiteX89" fmla="*/ 4832562 w 4870662"/>
                  <a:gd name="connsiteY89" fmla="*/ 545292 h 2126442"/>
                  <a:gd name="connsiteX90" fmla="*/ 4870662 w 4870662"/>
                  <a:gd name="connsiteY90" fmla="*/ 573867 h 2126442"/>
                  <a:gd name="connsiteX91" fmla="*/ 4861137 w 4870662"/>
                  <a:gd name="connsiteY91" fmla="*/ 545292 h 2126442"/>
                  <a:gd name="connsiteX92" fmla="*/ 4861137 w 4870662"/>
                  <a:gd name="connsiteY92" fmla="*/ 507192 h 2126442"/>
                  <a:gd name="connsiteX93" fmla="*/ 4870662 w 4870662"/>
                  <a:gd name="connsiteY93" fmla="*/ 478617 h 2126442"/>
                  <a:gd name="connsiteX94" fmla="*/ 4832562 w 4870662"/>
                  <a:gd name="connsiteY94" fmla="*/ 383367 h 2126442"/>
                  <a:gd name="connsiteX95" fmla="*/ 4794462 w 4870662"/>
                  <a:gd name="connsiteY95" fmla="*/ 421467 h 2126442"/>
                  <a:gd name="connsiteX96" fmla="*/ 4737312 w 4870662"/>
                  <a:gd name="connsiteY96" fmla="*/ 392892 h 2126442"/>
                  <a:gd name="connsiteX97" fmla="*/ 4737312 w 4870662"/>
                  <a:gd name="connsiteY97" fmla="*/ 516717 h 2126442"/>
                  <a:gd name="connsiteX98" fmla="*/ 4737312 w 4870662"/>
                  <a:gd name="connsiteY98" fmla="*/ 583392 h 2126442"/>
                  <a:gd name="connsiteX99" fmla="*/ 4689687 w 4870662"/>
                  <a:gd name="connsiteY99" fmla="*/ 602442 h 2126442"/>
                  <a:gd name="connsiteX100" fmla="*/ 4613487 w 4870662"/>
                  <a:gd name="connsiteY100" fmla="*/ 573867 h 2126442"/>
                  <a:gd name="connsiteX101" fmla="*/ 4632537 w 4870662"/>
                  <a:gd name="connsiteY101" fmla="*/ 516717 h 2126442"/>
                  <a:gd name="connsiteX102" fmla="*/ 4670637 w 4870662"/>
                  <a:gd name="connsiteY102" fmla="*/ 535767 h 2126442"/>
                  <a:gd name="connsiteX103" fmla="*/ 4642062 w 4870662"/>
                  <a:gd name="connsiteY103" fmla="*/ 488142 h 2126442"/>
                  <a:gd name="connsiteX104" fmla="*/ 4661112 w 4870662"/>
                  <a:gd name="connsiteY104" fmla="*/ 459567 h 2126442"/>
                  <a:gd name="connsiteX105" fmla="*/ 4642062 w 4870662"/>
                  <a:gd name="connsiteY105" fmla="*/ 430992 h 2126442"/>
                  <a:gd name="connsiteX106" fmla="*/ 4651587 w 4870662"/>
                  <a:gd name="connsiteY106" fmla="*/ 383367 h 2126442"/>
                  <a:gd name="connsiteX107" fmla="*/ 4508712 w 4870662"/>
                  <a:gd name="connsiteY107" fmla="*/ 450042 h 2126442"/>
                  <a:gd name="connsiteX108" fmla="*/ 4308687 w 4870662"/>
                  <a:gd name="connsiteY108" fmla="*/ 478617 h 2126442"/>
                  <a:gd name="connsiteX109" fmla="*/ 4213437 w 4870662"/>
                  <a:gd name="connsiteY109" fmla="*/ 364317 h 2126442"/>
                  <a:gd name="connsiteX110" fmla="*/ 4213437 w 4870662"/>
                  <a:gd name="connsiteY110" fmla="*/ 250017 h 2126442"/>
                  <a:gd name="connsiteX111" fmla="*/ 4242012 w 4870662"/>
                  <a:gd name="connsiteY111" fmla="*/ 192867 h 2126442"/>
                  <a:gd name="connsiteX112" fmla="*/ 4318212 w 4870662"/>
                  <a:gd name="connsiteY112" fmla="*/ 307167 h 2126442"/>
                  <a:gd name="connsiteX113" fmla="*/ 4375362 w 4870662"/>
                  <a:gd name="connsiteY113" fmla="*/ 364317 h 2126442"/>
                  <a:gd name="connsiteX114" fmla="*/ 4451562 w 4870662"/>
                  <a:gd name="connsiteY114" fmla="*/ 316692 h 2126442"/>
                  <a:gd name="connsiteX115" fmla="*/ 4422987 w 4870662"/>
                  <a:gd name="connsiteY115" fmla="*/ 230967 h 2126442"/>
                  <a:gd name="connsiteX116" fmla="*/ 4518237 w 4870662"/>
                  <a:gd name="connsiteY116" fmla="*/ 221442 h 2126442"/>
                  <a:gd name="connsiteX117" fmla="*/ 4565862 w 4870662"/>
                  <a:gd name="connsiteY117" fmla="*/ 250017 h 2126442"/>
                  <a:gd name="connsiteX118" fmla="*/ 4575387 w 4870662"/>
                  <a:gd name="connsiteY118" fmla="*/ 173817 h 2126442"/>
                  <a:gd name="connsiteX119" fmla="*/ 4632537 w 4870662"/>
                  <a:gd name="connsiteY119" fmla="*/ 164292 h 2126442"/>
                  <a:gd name="connsiteX120" fmla="*/ 4680162 w 4870662"/>
                  <a:gd name="connsiteY120" fmla="*/ 40467 h 2126442"/>
                  <a:gd name="connsiteX121" fmla="*/ 4499187 w 4870662"/>
                  <a:gd name="connsiteY121" fmla="*/ 49992 h 2126442"/>
                  <a:gd name="connsiteX122" fmla="*/ 1413087 w 4870662"/>
                  <a:gd name="connsiteY122" fmla="*/ 611967 h 2126442"/>
                  <a:gd name="connsiteX123" fmla="*/ 1384512 w 4870662"/>
                  <a:gd name="connsiteY123" fmla="*/ 707217 h 2126442"/>
                  <a:gd name="connsiteX124" fmla="*/ 1298787 w 4870662"/>
                  <a:gd name="connsiteY124" fmla="*/ 726267 h 2126442"/>
                  <a:gd name="connsiteX125" fmla="*/ 1232112 w 4870662"/>
                  <a:gd name="connsiteY125" fmla="*/ 907242 h 2126442"/>
                  <a:gd name="connsiteX126" fmla="*/ 1117812 w 4870662"/>
                  <a:gd name="connsiteY126" fmla="*/ 907242 h 2126442"/>
                  <a:gd name="connsiteX127" fmla="*/ 851112 w 4870662"/>
                  <a:gd name="connsiteY127" fmla="*/ 1021542 h 2126442"/>
                  <a:gd name="connsiteX128" fmla="*/ 755862 w 4870662"/>
                  <a:gd name="connsiteY128" fmla="*/ 1088217 h 2126442"/>
                  <a:gd name="connsiteX129" fmla="*/ 708237 w 4870662"/>
                  <a:gd name="connsiteY129" fmla="*/ 1212042 h 2126442"/>
                  <a:gd name="connsiteX130" fmla="*/ 546312 w 4870662"/>
                  <a:gd name="connsiteY130" fmla="*/ 1297767 h 2126442"/>
                  <a:gd name="connsiteX131" fmla="*/ 451062 w 4870662"/>
                  <a:gd name="connsiteY131" fmla="*/ 1412067 h 2126442"/>
                  <a:gd name="connsiteX132" fmla="*/ 251037 w 4870662"/>
                  <a:gd name="connsiteY132" fmla="*/ 1459692 h 2126442"/>
                  <a:gd name="connsiteX133" fmla="*/ 136738 w 4870662"/>
                  <a:gd name="connsiteY133" fmla="*/ 1640667 h 2126442"/>
                  <a:gd name="connsiteX134" fmla="*/ 31962 w 4870662"/>
                  <a:gd name="connsiteY134" fmla="*/ 1793067 h 2126442"/>
                  <a:gd name="connsiteX0" fmla="*/ 54907 w 4893607"/>
                  <a:gd name="connsiteY0" fmla="*/ 1793067 h 2126442"/>
                  <a:gd name="connsiteX1" fmla="*/ 740707 w 4893607"/>
                  <a:gd name="connsiteY1" fmla="*/ 1697817 h 2126442"/>
                  <a:gd name="connsiteX2" fmla="*/ 788332 w 4893607"/>
                  <a:gd name="connsiteY2" fmla="*/ 1735917 h 2126442"/>
                  <a:gd name="connsiteX3" fmla="*/ 1112182 w 4893607"/>
                  <a:gd name="connsiteY3" fmla="*/ 1535892 h 2126442"/>
                  <a:gd name="connsiteX4" fmla="*/ 1197907 w 4893607"/>
                  <a:gd name="connsiteY4" fmla="*/ 1545417 h 2126442"/>
                  <a:gd name="connsiteX5" fmla="*/ 1921807 w 4893607"/>
                  <a:gd name="connsiteY5" fmla="*/ 1450167 h 2126442"/>
                  <a:gd name="connsiteX6" fmla="*/ 1950382 w 4893607"/>
                  <a:gd name="connsiteY6" fmla="*/ 1478742 h 2126442"/>
                  <a:gd name="connsiteX7" fmla="*/ 1950382 w 4893607"/>
                  <a:gd name="connsiteY7" fmla="*/ 1535892 h 2126442"/>
                  <a:gd name="connsiteX8" fmla="*/ 1978957 w 4893607"/>
                  <a:gd name="connsiteY8" fmla="*/ 1469217 h 2126442"/>
                  <a:gd name="connsiteX9" fmla="*/ 2112307 w 4893607"/>
                  <a:gd name="connsiteY9" fmla="*/ 1583517 h 2126442"/>
                  <a:gd name="connsiteX10" fmla="*/ 2102782 w 4893607"/>
                  <a:gd name="connsiteY10" fmla="*/ 1659717 h 2126442"/>
                  <a:gd name="connsiteX11" fmla="*/ 2760007 w 4893607"/>
                  <a:gd name="connsiteY11" fmla="*/ 1573992 h 2126442"/>
                  <a:gd name="connsiteX12" fmla="*/ 3531532 w 4893607"/>
                  <a:gd name="connsiteY12" fmla="*/ 2126442 h 2126442"/>
                  <a:gd name="connsiteX13" fmla="*/ 3655357 w 4893607"/>
                  <a:gd name="connsiteY13" fmla="*/ 2059767 h 2126442"/>
                  <a:gd name="connsiteX14" fmla="*/ 3702982 w 4893607"/>
                  <a:gd name="connsiteY14" fmla="*/ 2078817 h 2126442"/>
                  <a:gd name="connsiteX15" fmla="*/ 3712507 w 4893607"/>
                  <a:gd name="connsiteY15" fmla="*/ 2031192 h 2126442"/>
                  <a:gd name="connsiteX16" fmla="*/ 3712507 w 4893607"/>
                  <a:gd name="connsiteY16" fmla="*/ 2031192 h 2126442"/>
                  <a:gd name="connsiteX17" fmla="*/ 3836332 w 4893607"/>
                  <a:gd name="connsiteY17" fmla="*/ 2050242 h 2126442"/>
                  <a:gd name="connsiteX18" fmla="*/ 3836332 w 4893607"/>
                  <a:gd name="connsiteY18" fmla="*/ 2050242 h 2126442"/>
                  <a:gd name="connsiteX19" fmla="*/ 3855382 w 4893607"/>
                  <a:gd name="connsiteY19" fmla="*/ 1954992 h 2126442"/>
                  <a:gd name="connsiteX20" fmla="*/ 3807757 w 4893607"/>
                  <a:gd name="connsiteY20" fmla="*/ 1869267 h 2126442"/>
                  <a:gd name="connsiteX21" fmla="*/ 3864907 w 4893607"/>
                  <a:gd name="connsiteY21" fmla="*/ 1821642 h 2126442"/>
                  <a:gd name="connsiteX22" fmla="*/ 3883957 w 4893607"/>
                  <a:gd name="connsiteY22" fmla="*/ 1869267 h 2126442"/>
                  <a:gd name="connsiteX23" fmla="*/ 3893482 w 4893607"/>
                  <a:gd name="connsiteY23" fmla="*/ 1802592 h 2126442"/>
                  <a:gd name="connsiteX24" fmla="*/ 4083982 w 4893607"/>
                  <a:gd name="connsiteY24" fmla="*/ 1545417 h 2126442"/>
                  <a:gd name="connsiteX25" fmla="*/ 4036357 w 4893607"/>
                  <a:gd name="connsiteY25" fmla="*/ 1507317 h 2126442"/>
                  <a:gd name="connsiteX26" fmla="*/ 4055407 w 4893607"/>
                  <a:gd name="connsiteY26" fmla="*/ 1469217 h 2126442"/>
                  <a:gd name="connsiteX27" fmla="*/ 4083982 w 4893607"/>
                  <a:gd name="connsiteY27" fmla="*/ 1469217 h 2126442"/>
                  <a:gd name="connsiteX28" fmla="*/ 4045882 w 4893607"/>
                  <a:gd name="connsiteY28" fmla="*/ 1440642 h 2126442"/>
                  <a:gd name="connsiteX29" fmla="*/ 4045882 w 4893607"/>
                  <a:gd name="connsiteY29" fmla="*/ 1383492 h 2126442"/>
                  <a:gd name="connsiteX30" fmla="*/ 4112557 w 4893607"/>
                  <a:gd name="connsiteY30" fmla="*/ 1364442 h 2126442"/>
                  <a:gd name="connsiteX31" fmla="*/ 4141132 w 4893607"/>
                  <a:gd name="connsiteY31" fmla="*/ 1431117 h 2126442"/>
                  <a:gd name="connsiteX32" fmla="*/ 4179232 w 4893607"/>
                  <a:gd name="connsiteY32" fmla="*/ 1450167 h 2126442"/>
                  <a:gd name="connsiteX33" fmla="*/ 4179232 w 4893607"/>
                  <a:gd name="connsiteY33" fmla="*/ 1450167 h 2126442"/>
                  <a:gd name="connsiteX34" fmla="*/ 4198282 w 4893607"/>
                  <a:gd name="connsiteY34" fmla="*/ 1412067 h 2126442"/>
                  <a:gd name="connsiteX35" fmla="*/ 4226857 w 4893607"/>
                  <a:gd name="connsiteY35" fmla="*/ 1326342 h 2126442"/>
                  <a:gd name="connsiteX36" fmla="*/ 4293532 w 4893607"/>
                  <a:gd name="connsiteY36" fmla="*/ 1373967 h 2126442"/>
                  <a:gd name="connsiteX37" fmla="*/ 4341157 w 4893607"/>
                  <a:gd name="connsiteY37" fmla="*/ 1326342 h 2126442"/>
                  <a:gd name="connsiteX38" fmla="*/ 4445932 w 4893607"/>
                  <a:gd name="connsiteY38" fmla="*/ 1326342 h 2126442"/>
                  <a:gd name="connsiteX39" fmla="*/ 4493557 w 4893607"/>
                  <a:gd name="connsiteY39" fmla="*/ 1250142 h 2126442"/>
                  <a:gd name="connsiteX40" fmla="*/ 4579282 w 4893607"/>
                  <a:gd name="connsiteY40" fmla="*/ 1240617 h 2126442"/>
                  <a:gd name="connsiteX41" fmla="*/ 4598332 w 4893607"/>
                  <a:gd name="connsiteY41" fmla="*/ 1288242 h 2126442"/>
                  <a:gd name="connsiteX42" fmla="*/ 4607857 w 4893607"/>
                  <a:gd name="connsiteY42" fmla="*/ 1221567 h 2126442"/>
                  <a:gd name="connsiteX43" fmla="*/ 4655482 w 4893607"/>
                  <a:gd name="connsiteY43" fmla="*/ 1154892 h 2126442"/>
                  <a:gd name="connsiteX44" fmla="*/ 4560232 w 4893607"/>
                  <a:gd name="connsiteY44" fmla="*/ 1145367 h 2126442"/>
                  <a:gd name="connsiteX45" fmla="*/ 4579282 w 4893607"/>
                  <a:gd name="connsiteY45" fmla="*/ 1192992 h 2126442"/>
                  <a:gd name="connsiteX46" fmla="*/ 4503082 w 4893607"/>
                  <a:gd name="connsiteY46" fmla="*/ 1145367 h 2126442"/>
                  <a:gd name="connsiteX47" fmla="*/ 4503082 w 4893607"/>
                  <a:gd name="connsiteY47" fmla="*/ 1192992 h 2126442"/>
                  <a:gd name="connsiteX48" fmla="*/ 4388782 w 4893607"/>
                  <a:gd name="connsiteY48" fmla="*/ 1231092 h 2126442"/>
                  <a:gd name="connsiteX49" fmla="*/ 4245907 w 4893607"/>
                  <a:gd name="connsiteY49" fmla="*/ 1135842 h 2126442"/>
                  <a:gd name="connsiteX50" fmla="*/ 4188757 w 4893607"/>
                  <a:gd name="connsiteY50" fmla="*/ 1145367 h 2126442"/>
                  <a:gd name="connsiteX51" fmla="*/ 4226857 w 4893607"/>
                  <a:gd name="connsiteY51" fmla="*/ 1088217 h 2126442"/>
                  <a:gd name="connsiteX52" fmla="*/ 4188757 w 4893607"/>
                  <a:gd name="connsiteY52" fmla="*/ 1050117 h 2126442"/>
                  <a:gd name="connsiteX53" fmla="*/ 4207807 w 4893607"/>
                  <a:gd name="connsiteY53" fmla="*/ 1021542 h 2126442"/>
                  <a:gd name="connsiteX54" fmla="*/ 4388782 w 4893607"/>
                  <a:gd name="connsiteY54" fmla="*/ 1126317 h 2126442"/>
                  <a:gd name="connsiteX55" fmla="*/ 4398307 w 4893607"/>
                  <a:gd name="connsiteY55" fmla="*/ 1107267 h 2126442"/>
                  <a:gd name="connsiteX56" fmla="*/ 4464982 w 4893607"/>
                  <a:gd name="connsiteY56" fmla="*/ 1069167 h 2126442"/>
                  <a:gd name="connsiteX57" fmla="*/ 4426882 w 4893607"/>
                  <a:gd name="connsiteY57" fmla="*/ 1059642 h 2126442"/>
                  <a:gd name="connsiteX58" fmla="*/ 4417357 w 4893607"/>
                  <a:gd name="connsiteY58" fmla="*/ 1031067 h 2126442"/>
                  <a:gd name="connsiteX59" fmla="*/ 4503082 w 4893607"/>
                  <a:gd name="connsiteY59" fmla="*/ 926292 h 2126442"/>
                  <a:gd name="connsiteX60" fmla="*/ 4436407 w 4893607"/>
                  <a:gd name="connsiteY60" fmla="*/ 954867 h 2126442"/>
                  <a:gd name="connsiteX61" fmla="*/ 4436407 w 4893607"/>
                  <a:gd name="connsiteY61" fmla="*/ 897717 h 2126442"/>
                  <a:gd name="connsiteX62" fmla="*/ 4388782 w 4893607"/>
                  <a:gd name="connsiteY62" fmla="*/ 926292 h 2126442"/>
                  <a:gd name="connsiteX63" fmla="*/ 4379257 w 4893607"/>
                  <a:gd name="connsiteY63" fmla="*/ 888192 h 2126442"/>
                  <a:gd name="connsiteX64" fmla="*/ 4303057 w 4893607"/>
                  <a:gd name="connsiteY64" fmla="*/ 926292 h 2126442"/>
                  <a:gd name="connsiteX65" fmla="*/ 4284007 w 4893607"/>
                  <a:gd name="connsiteY65" fmla="*/ 850092 h 2126442"/>
                  <a:gd name="connsiteX66" fmla="*/ 4217332 w 4893607"/>
                  <a:gd name="connsiteY66" fmla="*/ 897717 h 2126442"/>
                  <a:gd name="connsiteX67" fmla="*/ 4217332 w 4893607"/>
                  <a:gd name="connsiteY67" fmla="*/ 840567 h 2126442"/>
                  <a:gd name="connsiteX68" fmla="*/ 4093507 w 4893607"/>
                  <a:gd name="connsiteY68" fmla="*/ 754842 h 2126442"/>
                  <a:gd name="connsiteX69" fmla="*/ 4264957 w 4893607"/>
                  <a:gd name="connsiteY69" fmla="*/ 792942 h 2126442"/>
                  <a:gd name="connsiteX70" fmla="*/ 4350682 w 4893607"/>
                  <a:gd name="connsiteY70" fmla="*/ 773892 h 2126442"/>
                  <a:gd name="connsiteX71" fmla="*/ 4379257 w 4893607"/>
                  <a:gd name="connsiteY71" fmla="*/ 811992 h 2126442"/>
                  <a:gd name="connsiteX72" fmla="*/ 4407832 w 4893607"/>
                  <a:gd name="connsiteY72" fmla="*/ 773892 h 2126442"/>
                  <a:gd name="connsiteX73" fmla="*/ 4398307 w 4893607"/>
                  <a:gd name="connsiteY73" fmla="*/ 735792 h 2126442"/>
                  <a:gd name="connsiteX74" fmla="*/ 4398307 w 4893607"/>
                  <a:gd name="connsiteY74" fmla="*/ 697692 h 2126442"/>
                  <a:gd name="connsiteX75" fmla="*/ 4455457 w 4893607"/>
                  <a:gd name="connsiteY75" fmla="*/ 726267 h 2126442"/>
                  <a:gd name="connsiteX76" fmla="*/ 4436407 w 4893607"/>
                  <a:gd name="connsiteY76" fmla="*/ 669117 h 2126442"/>
                  <a:gd name="connsiteX77" fmla="*/ 4550707 w 4893607"/>
                  <a:gd name="connsiteY77" fmla="*/ 697692 h 2126442"/>
                  <a:gd name="connsiteX78" fmla="*/ 4541182 w 4893607"/>
                  <a:gd name="connsiteY78" fmla="*/ 754842 h 2126442"/>
                  <a:gd name="connsiteX79" fmla="*/ 4588807 w 4893607"/>
                  <a:gd name="connsiteY79" fmla="*/ 764367 h 2126442"/>
                  <a:gd name="connsiteX80" fmla="*/ 4588807 w 4893607"/>
                  <a:gd name="connsiteY80" fmla="*/ 764367 h 2126442"/>
                  <a:gd name="connsiteX81" fmla="*/ 4665007 w 4893607"/>
                  <a:gd name="connsiteY81" fmla="*/ 764367 h 2126442"/>
                  <a:gd name="connsiteX82" fmla="*/ 4703107 w 4893607"/>
                  <a:gd name="connsiteY82" fmla="*/ 811992 h 2126442"/>
                  <a:gd name="connsiteX83" fmla="*/ 4750732 w 4893607"/>
                  <a:gd name="connsiteY83" fmla="*/ 726267 h 2126442"/>
                  <a:gd name="connsiteX84" fmla="*/ 4788832 w 4893607"/>
                  <a:gd name="connsiteY84" fmla="*/ 745317 h 2126442"/>
                  <a:gd name="connsiteX85" fmla="*/ 4760257 w 4893607"/>
                  <a:gd name="connsiteY85" fmla="*/ 697692 h 2126442"/>
                  <a:gd name="connsiteX86" fmla="*/ 4779307 w 4893607"/>
                  <a:gd name="connsiteY86" fmla="*/ 640542 h 2126442"/>
                  <a:gd name="connsiteX87" fmla="*/ 4845982 w 4893607"/>
                  <a:gd name="connsiteY87" fmla="*/ 611967 h 2126442"/>
                  <a:gd name="connsiteX88" fmla="*/ 4817407 w 4893607"/>
                  <a:gd name="connsiteY88" fmla="*/ 545292 h 2126442"/>
                  <a:gd name="connsiteX89" fmla="*/ 4855507 w 4893607"/>
                  <a:gd name="connsiteY89" fmla="*/ 545292 h 2126442"/>
                  <a:gd name="connsiteX90" fmla="*/ 4893607 w 4893607"/>
                  <a:gd name="connsiteY90" fmla="*/ 573867 h 2126442"/>
                  <a:gd name="connsiteX91" fmla="*/ 4884082 w 4893607"/>
                  <a:gd name="connsiteY91" fmla="*/ 545292 h 2126442"/>
                  <a:gd name="connsiteX92" fmla="*/ 4884082 w 4893607"/>
                  <a:gd name="connsiteY92" fmla="*/ 507192 h 2126442"/>
                  <a:gd name="connsiteX93" fmla="*/ 4893607 w 4893607"/>
                  <a:gd name="connsiteY93" fmla="*/ 478617 h 2126442"/>
                  <a:gd name="connsiteX94" fmla="*/ 4855507 w 4893607"/>
                  <a:gd name="connsiteY94" fmla="*/ 383367 h 2126442"/>
                  <a:gd name="connsiteX95" fmla="*/ 4817407 w 4893607"/>
                  <a:gd name="connsiteY95" fmla="*/ 421467 h 2126442"/>
                  <a:gd name="connsiteX96" fmla="*/ 4760257 w 4893607"/>
                  <a:gd name="connsiteY96" fmla="*/ 392892 h 2126442"/>
                  <a:gd name="connsiteX97" fmla="*/ 4760257 w 4893607"/>
                  <a:gd name="connsiteY97" fmla="*/ 516717 h 2126442"/>
                  <a:gd name="connsiteX98" fmla="*/ 4760257 w 4893607"/>
                  <a:gd name="connsiteY98" fmla="*/ 583392 h 2126442"/>
                  <a:gd name="connsiteX99" fmla="*/ 4712632 w 4893607"/>
                  <a:gd name="connsiteY99" fmla="*/ 602442 h 2126442"/>
                  <a:gd name="connsiteX100" fmla="*/ 4636432 w 4893607"/>
                  <a:gd name="connsiteY100" fmla="*/ 573867 h 2126442"/>
                  <a:gd name="connsiteX101" fmla="*/ 4655482 w 4893607"/>
                  <a:gd name="connsiteY101" fmla="*/ 516717 h 2126442"/>
                  <a:gd name="connsiteX102" fmla="*/ 4693582 w 4893607"/>
                  <a:gd name="connsiteY102" fmla="*/ 535767 h 2126442"/>
                  <a:gd name="connsiteX103" fmla="*/ 4665007 w 4893607"/>
                  <a:gd name="connsiteY103" fmla="*/ 488142 h 2126442"/>
                  <a:gd name="connsiteX104" fmla="*/ 4684057 w 4893607"/>
                  <a:gd name="connsiteY104" fmla="*/ 459567 h 2126442"/>
                  <a:gd name="connsiteX105" fmla="*/ 4665007 w 4893607"/>
                  <a:gd name="connsiteY105" fmla="*/ 430992 h 2126442"/>
                  <a:gd name="connsiteX106" fmla="*/ 4674532 w 4893607"/>
                  <a:gd name="connsiteY106" fmla="*/ 383367 h 2126442"/>
                  <a:gd name="connsiteX107" fmla="*/ 4531657 w 4893607"/>
                  <a:gd name="connsiteY107" fmla="*/ 450042 h 2126442"/>
                  <a:gd name="connsiteX108" fmla="*/ 4331632 w 4893607"/>
                  <a:gd name="connsiteY108" fmla="*/ 478617 h 2126442"/>
                  <a:gd name="connsiteX109" fmla="*/ 4236382 w 4893607"/>
                  <a:gd name="connsiteY109" fmla="*/ 364317 h 2126442"/>
                  <a:gd name="connsiteX110" fmla="*/ 4236382 w 4893607"/>
                  <a:gd name="connsiteY110" fmla="*/ 250017 h 2126442"/>
                  <a:gd name="connsiteX111" fmla="*/ 4264957 w 4893607"/>
                  <a:gd name="connsiteY111" fmla="*/ 192867 h 2126442"/>
                  <a:gd name="connsiteX112" fmla="*/ 4341157 w 4893607"/>
                  <a:gd name="connsiteY112" fmla="*/ 307167 h 2126442"/>
                  <a:gd name="connsiteX113" fmla="*/ 4398307 w 4893607"/>
                  <a:gd name="connsiteY113" fmla="*/ 364317 h 2126442"/>
                  <a:gd name="connsiteX114" fmla="*/ 4474507 w 4893607"/>
                  <a:gd name="connsiteY114" fmla="*/ 316692 h 2126442"/>
                  <a:gd name="connsiteX115" fmla="*/ 4445932 w 4893607"/>
                  <a:gd name="connsiteY115" fmla="*/ 230967 h 2126442"/>
                  <a:gd name="connsiteX116" fmla="*/ 4541182 w 4893607"/>
                  <a:gd name="connsiteY116" fmla="*/ 221442 h 2126442"/>
                  <a:gd name="connsiteX117" fmla="*/ 4588807 w 4893607"/>
                  <a:gd name="connsiteY117" fmla="*/ 250017 h 2126442"/>
                  <a:gd name="connsiteX118" fmla="*/ 4598332 w 4893607"/>
                  <a:gd name="connsiteY118" fmla="*/ 173817 h 2126442"/>
                  <a:gd name="connsiteX119" fmla="*/ 4655482 w 4893607"/>
                  <a:gd name="connsiteY119" fmla="*/ 164292 h 2126442"/>
                  <a:gd name="connsiteX120" fmla="*/ 4703107 w 4893607"/>
                  <a:gd name="connsiteY120" fmla="*/ 40467 h 2126442"/>
                  <a:gd name="connsiteX121" fmla="*/ 4522132 w 4893607"/>
                  <a:gd name="connsiteY121" fmla="*/ 49992 h 2126442"/>
                  <a:gd name="connsiteX122" fmla="*/ 1436032 w 4893607"/>
                  <a:gd name="connsiteY122" fmla="*/ 611967 h 2126442"/>
                  <a:gd name="connsiteX123" fmla="*/ 1407457 w 4893607"/>
                  <a:gd name="connsiteY123" fmla="*/ 707217 h 2126442"/>
                  <a:gd name="connsiteX124" fmla="*/ 1321732 w 4893607"/>
                  <a:gd name="connsiteY124" fmla="*/ 726267 h 2126442"/>
                  <a:gd name="connsiteX125" fmla="*/ 1255057 w 4893607"/>
                  <a:gd name="connsiteY125" fmla="*/ 907242 h 2126442"/>
                  <a:gd name="connsiteX126" fmla="*/ 1140757 w 4893607"/>
                  <a:gd name="connsiteY126" fmla="*/ 907242 h 2126442"/>
                  <a:gd name="connsiteX127" fmla="*/ 874057 w 4893607"/>
                  <a:gd name="connsiteY127" fmla="*/ 1021542 h 2126442"/>
                  <a:gd name="connsiteX128" fmla="*/ 778807 w 4893607"/>
                  <a:gd name="connsiteY128" fmla="*/ 1088217 h 2126442"/>
                  <a:gd name="connsiteX129" fmla="*/ 731182 w 4893607"/>
                  <a:gd name="connsiteY129" fmla="*/ 1212042 h 2126442"/>
                  <a:gd name="connsiteX130" fmla="*/ 569257 w 4893607"/>
                  <a:gd name="connsiteY130" fmla="*/ 1297767 h 2126442"/>
                  <a:gd name="connsiteX131" fmla="*/ 474007 w 4893607"/>
                  <a:gd name="connsiteY131" fmla="*/ 1412067 h 2126442"/>
                  <a:gd name="connsiteX132" fmla="*/ 273982 w 4893607"/>
                  <a:gd name="connsiteY132" fmla="*/ 1459692 h 2126442"/>
                  <a:gd name="connsiteX133" fmla="*/ 159683 w 4893607"/>
                  <a:gd name="connsiteY133" fmla="*/ 1640667 h 2126442"/>
                  <a:gd name="connsiteX134" fmla="*/ 54908 w 4893607"/>
                  <a:gd name="connsiteY134" fmla="*/ 1697817 h 2126442"/>
                  <a:gd name="connsiteX135" fmla="*/ 54907 w 4893607"/>
                  <a:gd name="connsiteY135" fmla="*/ 1793067 h 2126442"/>
                  <a:gd name="connsiteX0" fmla="*/ 54907 w 4893607"/>
                  <a:gd name="connsiteY0" fmla="*/ 1793067 h 2126442"/>
                  <a:gd name="connsiteX1" fmla="*/ 740707 w 4893607"/>
                  <a:gd name="connsiteY1" fmla="*/ 1697817 h 2126442"/>
                  <a:gd name="connsiteX2" fmla="*/ 788332 w 4893607"/>
                  <a:gd name="connsiteY2" fmla="*/ 1735917 h 2126442"/>
                  <a:gd name="connsiteX3" fmla="*/ 1112182 w 4893607"/>
                  <a:gd name="connsiteY3" fmla="*/ 1535892 h 2126442"/>
                  <a:gd name="connsiteX4" fmla="*/ 1197907 w 4893607"/>
                  <a:gd name="connsiteY4" fmla="*/ 1545417 h 2126442"/>
                  <a:gd name="connsiteX5" fmla="*/ 1921807 w 4893607"/>
                  <a:gd name="connsiteY5" fmla="*/ 1450167 h 2126442"/>
                  <a:gd name="connsiteX6" fmla="*/ 1950382 w 4893607"/>
                  <a:gd name="connsiteY6" fmla="*/ 1478742 h 2126442"/>
                  <a:gd name="connsiteX7" fmla="*/ 1950382 w 4893607"/>
                  <a:gd name="connsiteY7" fmla="*/ 1535892 h 2126442"/>
                  <a:gd name="connsiteX8" fmla="*/ 1978957 w 4893607"/>
                  <a:gd name="connsiteY8" fmla="*/ 1469217 h 2126442"/>
                  <a:gd name="connsiteX9" fmla="*/ 2112307 w 4893607"/>
                  <a:gd name="connsiteY9" fmla="*/ 1583517 h 2126442"/>
                  <a:gd name="connsiteX10" fmla="*/ 2102782 w 4893607"/>
                  <a:gd name="connsiteY10" fmla="*/ 1659717 h 2126442"/>
                  <a:gd name="connsiteX11" fmla="*/ 2760007 w 4893607"/>
                  <a:gd name="connsiteY11" fmla="*/ 1573992 h 2126442"/>
                  <a:gd name="connsiteX12" fmla="*/ 3531532 w 4893607"/>
                  <a:gd name="connsiteY12" fmla="*/ 2126442 h 2126442"/>
                  <a:gd name="connsiteX13" fmla="*/ 3655357 w 4893607"/>
                  <a:gd name="connsiteY13" fmla="*/ 2059767 h 2126442"/>
                  <a:gd name="connsiteX14" fmla="*/ 3702982 w 4893607"/>
                  <a:gd name="connsiteY14" fmla="*/ 2078817 h 2126442"/>
                  <a:gd name="connsiteX15" fmla="*/ 3712507 w 4893607"/>
                  <a:gd name="connsiteY15" fmla="*/ 2031192 h 2126442"/>
                  <a:gd name="connsiteX16" fmla="*/ 3712507 w 4893607"/>
                  <a:gd name="connsiteY16" fmla="*/ 2031192 h 2126442"/>
                  <a:gd name="connsiteX17" fmla="*/ 3836332 w 4893607"/>
                  <a:gd name="connsiteY17" fmla="*/ 2050242 h 2126442"/>
                  <a:gd name="connsiteX18" fmla="*/ 3836332 w 4893607"/>
                  <a:gd name="connsiteY18" fmla="*/ 2050242 h 2126442"/>
                  <a:gd name="connsiteX19" fmla="*/ 3855382 w 4893607"/>
                  <a:gd name="connsiteY19" fmla="*/ 1954992 h 2126442"/>
                  <a:gd name="connsiteX20" fmla="*/ 3807757 w 4893607"/>
                  <a:gd name="connsiteY20" fmla="*/ 1869267 h 2126442"/>
                  <a:gd name="connsiteX21" fmla="*/ 3864907 w 4893607"/>
                  <a:gd name="connsiteY21" fmla="*/ 1821642 h 2126442"/>
                  <a:gd name="connsiteX22" fmla="*/ 3883957 w 4893607"/>
                  <a:gd name="connsiteY22" fmla="*/ 1869267 h 2126442"/>
                  <a:gd name="connsiteX23" fmla="*/ 3893482 w 4893607"/>
                  <a:gd name="connsiteY23" fmla="*/ 1802592 h 2126442"/>
                  <a:gd name="connsiteX24" fmla="*/ 4083982 w 4893607"/>
                  <a:gd name="connsiteY24" fmla="*/ 1545417 h 2126442"/>
                  <a:gd name="connsiteX25" fmla="*/ 4036357 w 4893607"/>
                  <a:gd name="connsiteY25" fmla="*/ 1507317 h 2126442"/>
                  <a:gd name="connsiteX26" fmla="*/ 4055407 w 4893607"/>
                  <a:gd name="connsiteY26" fmla="*/ 1469217 h 2126442"/>
                  <a:gd name="connsiteX27" fmla="*/ 4083982 w 4893607"/>
                  <a:gd name="connsiteY27" fmla="*/ 1469217 h 2126442"/>
                  <a:gd name="connsiteX28" fmla="*/ 4045882 w 4893607"/>
                  <a:gd name="connsiteY28" fmla="*/ 1440642 h 2126442"/>
                  <a:gd name="connsiteX29" fmla="*/ 4045882 w 4893607"/>
                  <a:gd name="connsiteY29" fmla="*/ 1383492 h 2126442"/>
                  <a:gd name="connsiteX30" fmla="*/ 4112557 w 4893607"/>
                  <a:gd name="connsiteY30" fmla="*/ 1364442 h 2126442"/>
                  <a:gd name="connsiteX31" fmla="*/ 4141132 w 4893607"/>
                  <a:gd name="connsiteY31" fmla="*/ 1431117 h 2126442"/>
                  <a:gd name="connsiteX32" fmla="*/ 4179232 w 4893607"/>
                  <a:gd name="connsiteY32" fmla="*/ 1450167 h 2126442"/>
                  <a:gd name="connsiteX33" fmla="*/ 4179232 w 4893607"/>
                  <a:gd name="connsiteY33" fmla="*/ 1450167 h 2126442"/>
                  <a:gd name="connsiteX34" fmla="*/ 4198282 w 4893607"/>
                  <a:gd name="connsiteY34" fmla="*/ 1412067 h 2126442"/>
                  <a:gd name="connsiteX35" fmla="*/ 4226857 w 4893607"/>
                  <a:gd name="connsiteY35" fmla="*/ 1326342 h 2126442"/>
                  <a:gd name="connsiteX36" fmla="*/ 4293532 w 4893607"/>
                  <a:gd name="connsiteY36" fmla="*/ 1373967 h 2126442"/>
                  <a:gd name="connsiteX37" fmla="*/ 4341157 w 4893607"/>
                  <a:gd name="connsiteY37" fmla="*/ 1326342 h 2126442"/>
                  <a:gd name="connsiteX38" fmla="*/ 4445932 w 4893607"/>
                  <a:gd name="connsiteY38" fmla="*/ 1326342 h 2126442"/>
                  <a:gd name="connsiteX39" fmla="*/ 4493557 w 4893607"/>
                  <a:gd name="connsiteY39" fmla="*/ 1250142 h 2126442"/>
                  <a:gd name="connsiteX40" fmla="*/ 4579282 w 4893607"/>
                  <a:gd name="connsiteY40" fmla="*/ 1240617 h 2126442"/>
                  <a:gd name="connsiteX41" fmla="*/ 4598332 w 4893607"/>
                  <a:gd name="connsiteY41" fmla="*/ 1288242 h 2126442"/>
                  <a:gd name="connsiteX42" fmla="*/ 4607857 w 4893607"/>
                  <a:gd name="connsiteY42" fmla="*/ 1221567 h 2126442"/>
                  <a:gd name="connsiteX43" fmla="*/ 4655482 w 4893607"/>
                  <a:gd name="connsiteY43" fmla="*/ 1154892 h 2126442"/>
                  <a:gd name="connsiteX44" fmla="*/ 4560232 w 4893607"/>
                  <a:gd name="connsiteY44" fmla="*/ 1145367 h 2126442"/>
                  <a:gd name="connsiteX45" fmla="*/ 4579282 w 4893607"/>
                  <a:gd name="connsiteY45" fmla="*/ 1192992 h 2126442"/>
                  <a:gd name="connsiteX46" fmla="*/ 4503082 w 4893607"/>
                  <a:gd name="connsiteY46" fmla="*/ 1145367 h 2126442"/>
                  <a:gd name="connsiteX47" fmla="*/ 4503082 w 4893607"/>
                  <a:gd name="connsiteY47" fmla="*/ 1192992 h 2126442"/>
                  <a:gd name="connsiteX48" fmla="*/ 4388782 w 4893607"/>
                  <a:gd name="connsiteY48" fmla="*/ 1231092 h 2126442"/>
                  <a:gd name="connsiteX49" fmla="*/ 4245907 w 4893607"/>
                  <a:gd name="connsiteY49" fmla="*/ 1135842 h 2126442"/>
                  <a:gd name="connsiteX50" fmla="*/ 4188757 w 4893607"/>
                  <a:gd name="connsiteY50" fmla="*/ 1145367 h 2126442"/>
                  <a:gd name="connsiteX51" fmla="*/ 4226857 w 4893607"/>
                  <a:gd name="connsiteY51" fmla="*/ 1088217 h 2126442"/>
                  <a:gd name="connsiteX52" fmla="*/ 4188757 w 4893607"/>
                  <a:gd name="connsiteY52" fmla="*/ 1050117 h 2126442"/>
                  <a:gd name="connsiteX53" fmla="*/ 4207807 w 4893607"/>
                  <a:gd name="connsiteY53" fmla="*/ 1021542 h 2126442"/>
                  <a:gd name="connsiteX54" fmla="*/ 4388782 w 4893607"/>
                  <a:gd name="connsiteY54" fmla="*/ 1126317 h 2126442"/>
                  <a:gd name="connsiteX55" fmla="*/ 4398307 w 4893607"/>
                  <a:gd name="connsiteY55" fmla="*/ 1107267 h 2126442"/>
                  <a:gd name="connsiteX56" fmla="*/ 4464982 w 4893607"/>
                  <a:gd name="connsiteY56" fmla="*/ 1069167 h 2126442"/>
                  <a:gd name="connsiteX57" fmla="*/ 4426882 w 4893607"/>
                  <a:gd name="connsiteY57" fmla="*/ 1059642 h 2126442"/>
                  <a:gd name="connsiteX58" fmla="*/ 4417357 w 4893607"/>
                  <a:gd name="connsiteY58" fmla="*/ 1031067 h 2126442"/>
                  <a:gd name="connsiteX59" fmla="*/ 4503082 w 4893607"/>
                  <a:gd name="connsiteY59" fmla="*/ 926292 h 2126442"/>
                  <a:gd name="connsiteX60" fmla="*/ 4436407 w 4893607"/>
                  <a:gd name="connsiteY60" fmla="*/ 954867 h 2126442"/>
                  <a:gd name="connsiteX61" fmla="*/ 4436407 w 4893607"/>
                  <a:gd name="connsiteY61" fmla="*/ 897717 h 2126442"/>
                  <a:gd name="connsiteX62" fmla="*/ 4388782 w 4893607"/>
                  <a:gd name="connsiteY62" fmla="*/ 926292 h 2126442"/>
                  <a:gd name="connsiteX63" fmla="*/ 4379257 w 4893607"/>
                  <a:gd name="connsiteY63" fmla="*/ 888192 h 2126442"/>
                  <a:gd name="connsiteX64" fmla="*/ 4303057 w 4893607"/>
                  <a:gd name="connsiteY64" fmla="*/ 926292 h 2126442"/>
                  <a:gd name="connsiteX65" fmla="*/ 4284007 w 4893607"/>
                  <a:gd name="connsiteY65" fmla="*/ 850092 h 2126442"/>
                  <a:gd name="connsiteX66" fmla="*/ 4217332 w 4893607"/>
                  <a:gd name="connsiteY66" fmla="*/ 897717 h 2126442"/>
                  <a:gd name="connsiteX67" fmla="*/ 4217332 w 4893607"/>
                  <a:gd name="connsiteY67" fmla="*/ 840567 h 2126442"/>
                  <a:gd name="connsiteX68" fmla="*/ 4093507 w 4893607"/>
                  <a:gd name="connsiteY68" fmla="*/ 754842 h 2126442"/>
                  <a:gd name="connsiteX69" fmla="*/ 4264957 w 4893607"/>
                  <a:gd name="connsiteY69" fmla="*/ 792942 h 2126442"/>
                  <a:gd name="connsiteX70" fmla="*/ 4350682 w 4893607"/>
                  <a:gd name="connsiteY70" fmla="*/ 773892 h 2126442"/>
                  <a:gd name="connsiteX71" fmla="*/ 4379257 w 4893607"/>
                  <a:gd name="connsiteY71" fmla="*/ 811992 h 2126442"/>
                  <a:gd name="connsiteX72" fmla="*/ 4407832 w 4893607"/>
                  <a:gd name="connsiteY72" fmla="*/ 773892 h 2126442"/>
                  <a:gd name="connsiteX73" fmla="*/ 4398307 w 4893607"/>
                  <a:gd name="connsiteY73" fmla="*/ 735792 h 2126442"/>
                  <a:gd name="connsiteX74" fmla="*/ 4398307 w 4893607"/>
                  <a:gd name="connsiteY74" fmla="*/ 697692 h 2126442"/>
                  <a:gd name="connsiteX75" fmla="*/ 4455457 w 4893607"/>
                  <a:gd name="connsiteY75" fmla="*/ 726267 h 2126442"/>
                  <a:gd name="connsiteX76" fmla="*/ 4436407 w 4893607"/>
                  <a:gd name="connsiteY76" fmla="*/ 669117 h 2126442"/>
                  <a:gd name="connsiteX77" fmla="*/ 4550707 w 4893607"/>
                  <a:gd name="connsiteY77" fmla="*/ 697692 h 2126442"/>
                  <a:gd name="connsiteX78" fmla="*/ 4541182 w 4893607"/>
                  <a:gd name="connsiteY78" fmla="*/ 754842 h 2126442"/>
                  <a:gd name="connsiteX79" fmla="*/ 4588807 w 4893607"/>
                  <a:gd name="connsiteY79" fmla="*/ 764367 h 2126442"/>
                  <a:gd name="connsiteX80" fmla="*/ 4588807 w 4893607"/>
                  <a:gd name="connsiteY80" fmla="*/ 764367 h 2126442"/>
                  <a:gd name="connsiteX81" fmla="*/ 4665007 w 4893607"/>
                  <a:gd name="connsiteY81" fmla="*/ 764367 h 2126442"/>
                  <a:gd name="connsiteX82" fmla="*/ 4703107 w 4893607"/>
                  <a:gd name="connsiteY82" fmla="*/ 811992 h 2126442"/>
                  <a:gd name="connsiteX83" fmla="*/ 4750732 w 4893607"/>
                  <a:gd name="connsiteY83" fmla="*/ 726267 h 2126442"/>
                  <a:gd name="connsiteX84" fmla="*/ 4788832 w 4893607"/>
                  <a:gd name="connsiteY84" fmla="*/ 745317 h 2126442"/>
                  <a:gd name="connsiteX85" fmla="*/ 4760257 w 4893607"/>
                  <a:gd name="connsiteY85" fmla="*/ 697692 h 2126442"/>
                  <a:gd name="connsiteX86" fmla="*/ 4779307 w 4893607"/>
                  <a:gd name="connsiteY86" fmla="*/ 640542 h 2126442"/>
                  <a:gd name="connsiteX87" fmla="*/ 4845982 w 4893607"/>
                  <a:gd name="connsiteY87" fmla="*/ 611967 h 2126442"/>
                  <a:gd name="connsiteX88" fmla="*/ 4817407 w 4893607"/>
                  <a:gd name="connsiteY88" fmla="*/ 545292 h 2126442"/>
                  <a:gd name="connsiteX89" fmla="*/ 4855507 w 4893607"/>
                  <a:gd name="connsiteY89" fmla="*/ 545292 h 2126442"/>
                  <a:gd name="connsiteX90" fmla="*/ 4893607 w 4893607"/>
                  <a:gd name="connsiteY90" fmla="*/ 573867 h 2126442"/>
                  <a:gd name="connsiteX91" fmla="*/ 4884082 w 4893607"/>
                  <a:gd name="connsiteY91" fmla="*/ 545292 h 2126442"/>
                  <a:gd name="connsiteX92" fmla="*/ 4884082 w 4893607"/>
                  <a:gd name="connsiteY92" fmla="*/ 507192 h 2126442"/>
                  <a:gd name="connsiteX93" fmla="*/ 4893607 w 4893607"/>
                  <a:gd name="connsiteY93" fmla="*/ 478617 h 2126442"/>
                  <a:gd name="connsiteX94" fmla="*/ 4855507 w 4893607"/>
                  <a:gd name="connsiteY94" fmla="*/ 383367 h 2126442"/>
                  <a:gd name="connsiteX95" fmla="*/ 4817407 w 4893607"/>
                  <a:gd name="connsiteY95" fmla="*/ 421467 h 2126442"/>
                  <a:gd name="connsiteX96" fmla="*/ 4760257 w 4893607"/>
                  <a:gd name="connsiteY96" fmla="*/ 392892 h 2126442"/>
                  <a:gd name="connsiteX97" fmla="*/ 4760257 w 4893607"/>
                  <a:gd name="connsiteY97" fmla="*/ 516717 h 2126442"/>
                  <a:gd name="connsiteX98" fmla="*/ 4760257 w 4893607"/>
                  <a:gd name="connsiteY98" fmla="*/ 583392 h 2126442"/>
                  <a:gd name="connsiteX99" fmla="*/ 4712632 w 4893607"/>
                  <a:gd name="connsiteY99" fmla="*/ 602442 h 2126442"/>
                  <a:gd name="connsiteX100" fmla="*/ 4636432 w 4893607"/>
                  <a:gd name="connsiteY100" fmla="*/ 573867 h 2126442"/>
                  <a:gd name="connsiteX101" fmla="*/ 4655482 w 4893607"/>
                  <a:gd name="connsiteY101" fmla="*/ 516717 h 2126442"/>
                  <a:gd name="connsiteX102" fmla="*/ 4693582 w 4893607"/>
                  <a:gd name="connsiteY102" fmla="*/ 535767 h 2126442"/>
                  <a:gd name="connsiteX103" fmla="*/ 4665007 w 4893607"/>
                  <a:gd name="connsiteY103" fmla="*/ 488142 h 2126442"/>
                  <a:gd name="connsiteX104" fmla="*/ 4684057 w 4893607"/>
                  <a:gd name="connsiteY104" fmla="*/ 459567 h 2126442"/>
                  <a:gd name="connsiteX105" fmla="*/ 4665007 w 4893607"/>
                  <a:gd name="connsiteY105" fmla="*/ 430992 h 2126442"/>
                  <a:gd name="connsiteX106" fmla="*/ 4674532 w 4893607"/>
                  <a:gd name="connsiteY106" fmla="*/ 383367 h 2126442"/>
                  <a:gd name="connsiteX107" fmla="*/ 4531657 w 4893607"/>
                  <a:gd name="connsiteY107" fmla="*/ 450042 h 2126442"/>
                  <a:gd name="connsiteX108" fmla="*/ 4331632 w 4893607"/>
                  <a:gd name="connsiteY108" fmla="*/ 478617 h 2126442"/>
                  <a:gd name="connsiteX109" fmla="*/ 4236382 w 4893607"/>
                  <a:gd name="connsiteY109" fmla="*/ 364317 h 2126442"/>
                  <a:gd name="connsiteX110" fmla="*/ 4236382 w 4893607"/>
                  <a:gd name="connsiteY110" fmla="*/ 250017 h 2126442"/>
                  <a:gd name="connsiteX111" fmla="*/ 4264957 w 4893607"/>
                  <a:gd name="connsiteY111" fmla="*/ 192867 h 2126442"/>
                  <a:gd name="connsiteX112" fmla="*/ 4341157 w 4893607"/>
                  <a:gd name="connsiteY112" fmla="*/ 307167 h 2126442"/>
                  <a:gd name="connsiteX113" fmla="*/ 4398307 w 4893607"/>
                  <a:gd name="connsiteY113" fmla="*/ 364317 h 2126442"/>
                  <a:gd name="connsiteX114" fmla="*/ 4474507 w 4893607"/>
                  <a:gd name="connsiteY114" fmla="*/ 316692 h 2126442"/>
                  <a:gd name="connsiteX115" fmla="*/ 4445932 w 4893607"/>
                  <a:gd name="connsiteY115" fmla="*/ 230967 h 2126442"/>
                  <a:gd name="connsiteX116" fmla="*/ 4541182 w 4893607"/>
                  <a:gd name="connsiteY116" fmla="*/ 221442 h 2126442"/>
                  <a:gd name="connsiteX117" fmla="*/ 4588807 w 4893607"/>
                  <a:gd name="connsiteY117" fmla="*/ 250017 h 2126442"/>
                  <a:gd name="connsiteX118" fmla="*/ 4598332 w 4893607"/>
                  <a:gd name="connsiteY118" fmla="*/ 173817 h 2126442"/>
                  <a:gd name="connsiteX119" fmla="*/ 4655482 w 4893607"/>
                  <a:gd name="connsiteY119" fmla="*/ 164292 h 2126442"/>
                  <a:gd name="connsiteX120" fmla="*/ 4703107 w 4893607"/>
                  <a:gd name="connsiteY120" fmla="*/ 40467 h 2126442"/>
                  <a:gd name="connsiteX121" fmla="*/ 4522132 w 4893607"/>
                  <a:gd name="connsiteY121" fmla="*/ 49992 h 2126442"/>
                  <a:gd name="connsiteX122" fmla="*/ 1436032 w 4893607"/>
                  <a:gd name="connsiteY122" fmla="*/ 611967 h 2126442"/>
                  <a:gd name="connsiteX123" fmla="*/ 1407457 w 4893607"/>
                  <a:gd name="connsiteY123" fmla="*/ 707217 h 2126442"/>
                  <a:gd name="connsiteX124" fmla="*/ 1321732 w 4893607"/>
                  <a:gd name="connsiteY124" fmla="*/ 726267 h 2126442"/>
                  <a:gd name="connsiteX125" fmla="*/ 1255057 w 4893607"/>
                  <a:gd name="connsiteY125" fmla="*/ 907242 h 2126442"/>
                  <a:gd name="connsiteX126" fmla="*/ 1083607 w 4893607"/>
                  <a:gd name="connsiteY126" fmla="*/ 907242 h 2126442"/>
                  <a:gd name="connsiteX127" fmla="*/ 874057 w 4893607"/>
                  <a:gd name="connsiteY127" fmla="*/ 1021542 h 2126442"/>
                  <a:gd name="connsiteX128" fmla="*/ 778807 w 4893607"/>
                  <a:gd name="connsiteY128" fmla="*/ 1088217 h 2126442"/>
                  <a:gd name="connsiteX129" fmla="*/ 731182 w 4893607"/>
                  <a:gd name="connsiteY129" fmla="*/ 1212042 h 2126442"/>
                  <a:gd name="connsiteX130" fmla="*/ 569257 w 4893607"/>
                  <a:gd name="connsiteY130" fmla="*/ 1297767 h 2126442"/>
                  <a:gd name="connsiteX131" fmla="*/ 474007 w 4893607"/>
                  <a:gd name="connsiteY131" fmla="*/ 1412067 h 2126442"/>
                  <a:gd name="connsiteX132" fmla="*/ 273982 w 4893607"/>
                  <a:gd name="connsiteY132" fmla="*/ 1459692 h 2126442"/>
                  <a:gd name="connsiteX133" fmla="*/ 159683 w 4893607"/>
                  <a:gd name="connsiteY133" fmla="*/ 1640667 h 2126442"/>
                  <a:gd name="connsiteX134" fmla="*/ 54908 w 4893607"/>
                  <a:gd name="connsiteY134" fmla="*/ 1697817 h 2126442"/>
                  <a:gd name="connsiteX135" fmla="*/ 54907 w 4893607"/>
                  <a:gd name="connsiteY135" fmla="*/ 1793067 h 2126442"/>
                  <a:gd name="connsiteX0" fmla="*/ 54907 w 4893607"/>
                  <a:gd name="connsiteY0" fmla="*/ 1793067 h 2126442"/>
                  <a:gd name="connsiteX1" fmla="*/ 740707 w 4893607"/>
                  <a:gd name="connsiteY1" fmla="*/ 1697817 h 2126442"/>
                  <a:gd name="connsiteX2" fmla="*/ 788332 w 4893607"/>
                  <a:gd name="connsiteY2" fmla="*/ 1735917 h 2126442"/>
                  <a:gd name="connsiteX3" fmla="*/ 1112182 w 4893607"/>
                  <a:gd name="connsiteY3" fmla="*/ 1535892 h 2126442"/>
                  <a:gd name="connsiteX4" fmla="*/ 1197907 w 4893607"/>
                  <a:gd name="connsiteY4" fmla="*/ 1545417 h 2126442"/>
                  <a:gd name="connsiteX5" fmla="*/ 1921807 w 4893607"/>
                  <a:gd name="connsiteY5" fmla="*/ 1450167 h 2126442"/>
                  <a:gd name="connsiteX6" fmla="*/ 1950382 w 4893607"/>
                  <a:gd name="connsiteY6" fmla="*/ 1478742 h 2126442"/>
                  <a:gd name="connsiteX7" fmla="*/ 1950382 w 4893607"/>
                  <a:gd name="connsiteY7" fmla="*/ 1535892 h 2126442"/>
                  <a:gd name="connsiteX8" fmla="*/ 1978957 w 4893607"/>
                  <a:gd name="connsiteY8" fmla="*/ 1469217 h 2126442"/>
                  <a:gd name="connsiteX9" fmla="*/ 2112307 w 4893607"/>
                  <a:gd name="connsiteY9" fmla="*/ 1583517 h 2126442"/>
                  <a:gd name="connsiteX10" fmla="*/ 2102782 w 4893607"/>
                  <a:gd name="connsiteY10" fmla="*/ 1659717 h 2126442"/>
                  <a:gd name="connsiteX11" fmla="*/ 2760007 w 4893607"/>
                  <a:gd name="connsiteY11" fmla="*/ 1573992 h 2126442"/>
                  <a:gd name="connsiteX12" fmla="*/ 3531532 w 4893607"/>
                  <a:gd name="connsiteY12" fmla="*/ 2126442 h 2126442"/>
                  <a:gd name="connsiteX13" fmla="*/ 3655357 w 4893607"/>
                  <a:gd name="connsiteY13" fmla="*/ 2059767 h 2126442"/>
                  <a:gd name="connsiteX14" fmla="*/ 3702982 w 4893607"/>
                  <a:gd name="connsiteY14" fmla="*/ 2078817 h 2126442"/>
                  <a:gd name="connsiteX15" fmla="*/ 3712507 w 4893607"/>
                  <a:gd name="connsiteY15" fmla="*/ 2031192 h 2126442"/>
                  <a:gd name="connsiteX16" fmla="*/ 3712507 w 4893607"/>
                  <a:gd name="connsiteY16" fmla="*/ 2031192 h 2126442"/>
                  <a:gd name="connsiteX17" fmla="*/ 3836332 w 4893607"/>
                  <a:gd name="connsiteY17" fmla="*/ 2050242 h 2126442"/>
                  <a:gd name="connsiteX18" fmla="*/ 3836332 w 4893607"/>
                  <a:gd name="connsiteY18" fmla="*/ 2050242 h 2126442"/>
                  <a:gd name="connsiteX19" fmla="*/ 3855382 w 4893607"/>
                  <a:gd name="connsiteY19" fmla="*/ 1954992 h 2126442"/>
                  <a:gd name="connsiteX20" fmla="*/ 3807757 w 4893607"/>
                  <a:gd name="connsiteY20" fmla="*/ 1869267 h 2126442"/>
                  <a:gd name="connsiteX21" fmla="*/ 3864907 w 4893607"/>
                  <a:gd name="connsiteY21" fmla="*/ 1821642 h 2126442"/>
                  <a:gd name="connsiteX22" fmla="*/ 3883957 w 4893607"/>
                  <a:gd name="connsiteY22" fmla="*/ 1869267 h 2126442"/>
                  <a:gd name="connsiteX23" fmla="*/ 3893482 w 4893607"/>
                  <a:gd name="connsiteY23" fmla="*/ 1802592 h 2126442"/>
                  <a:gd name="connsiteX24" fmla="*/ 4083982 w 4893607"/>
                  <a:gd name="connsiteY24" fmla="*/ 1545417 h 2126442"/>
                  <a:gd name="connsiteX25" fmla="*/ 4036357 w 4893607"/>
                  <a:gd name="connsiteY25" fmla="*/ 1507317 h 2126442"/>
                  <a:gd name="connsiteX26" fmla="*/ 4055407 w 4893607"/>
                  <a:gd name="connsiteY26" fmla="*/ 1469217 h 2126442"/>
                  <a:gd name="connsiteX27" fmla="*/ 4083982 w 4893607"/>
                  <a:gd name="connsiteY27" fmla="*/ 1469217 h 2126442"/>
                  <a:gd name="connsiteX28" fmla="*/ 4045882 w 4893607"/>
                  <a:gd name="connsiteY28" fmla="*/ 1440642 h 2126442"/>
                  <a:gd name="connsiteX29" fmla="*/ 4045882 w 4893607"/>
                  <a:gd name="connsiteY29" fmla="*/ 1383492 h 2126442"/>
                  <a:gd name="connsiteX30" fmla="*/ 4112557 w 4893607"/>
                  <a:gd name="connsiteY30" fmla="*/ 1364442 h 2126442"/>
                  <a:gd name="connsiteX31" fmla="*/ 4141132 w 4893607"/>
                  <a:gd name="connsiteY31" fmla="*/ 1431117 h 2126442"/>
                  <a:gd name="connsiteX32" fmla="*/ 4179232 w 4893607"/>
                  <a:gd name="connsiteY32" fmla="*/ 1450167 h 2126442"/>
                  <a:gd name="connsiteX33" fmla="*/ 4179232 w 4893607"/>
                  <a:gd name="connsiteY33" fmla="*/ 1450167 h 2126442"/>
                  <a:gd name="connsiteX34" fmla="*/ 4198282 w 4893607"/>
                  <a:gd name="connsiteY34" fmla="*/ 1412067 h 2126442"/>
                  <a:gd name="connsiteX35" fmla="*/ 4226857 w 4893607"/>
                  <a:gd name="connsiteY35" fmla="*/ 1326342 h 2126442"/>
                  <a:gd name="connsiteX36" fmla="*/ 4293532 w 4893607"/>
                  <a:gd name="connsiteY36" fmla="*/ 1373967 h 2126442"/>
                  <a:gd name="connsiteX37" fmla="*/ 4341157 w 4893607"/>
                  <a:gd name="connsiteY37" fmla="*/ 1326342 h 2126442"/>
                  <a:gd name="connsiteX38" fmla="*/ 4445932 w 4893607"/>
                  <a:gd name="connsiteY38" fmla="*/ 1326342 h 2126442"/>
                  <a:gd name="connsiteX39" fmla="*/ 4493557 w 4893607"/>
                  <a:gd name="connsiteY39" fmla="*/ 1250142 h 2126442"/>
                  <a:gd name="connsiteX40" fmla="*/ 4579282 w 4893607"/>
                  <a:gd name="connsiteY40" fmla="*/ 1240617 h 2126442"/>
                  <a:gd name="connsiteX41" fmla="*/ 4598332 w 4893607"/>
                  <a:gd name="connsiteY41" fmla="*/ 1288242 h 2126442"/>
                  <a:gd name="connsiteX42" fmla="*/ 4607857 w 4893607"/>
                  <a:gd name="connsiteY42" fmla="*/ 1221567 h 2126442"/>
                  <a:gd name="connsiteX43" fmla="*/ 4655482 w 4893607"/>
                  <a:gd name="connsiteY43" fmla="*/ 1154892 h 2126442"/>
                  <a:gd name="connsiteX44" fmla="*/ 4560232 w 4893607"/>
                  <a:gd name="connsiteY44" fmla="*/ 1145367 h 2126442"/>
                  <a:gd name="connsiteX45" fmla="*/ 4579282 w 4893607"/>
                  <a:gd name="connsiteY45" fmla="*/ 1192992 h 2126442"/>
                  <a:gd name="connsiteX46" fmla="*/ 4503082 w 4893607"/>
                  <a:gd name="connsiteY46" fmla="*/ 1145367 h 2126442"/>
                  <a:gd name="connsiteX47" fmla="*/ 4503082 w 4893607"/>
                  <a:gd name="connsiteY47" fmla="*/ 1192992 h 2126442"/>
                  <a:gd name="connsiteX48" fmla="*/ 4388782 w 4893607"/>
                  <a:gd name="connsiteY48" fmla="*/ 1231092 h 2126442"/>
                  <a:gd name="connsiteX49" fmla="*/ 4245907 w 4893607"/>
                  <a:gd name="connsiteY49" fmla="*/ 1135842 h 2126442"/>
                  <a:gd name="connsiteX50" fmla="*/ 4188757 w 4893607"/>
                  <a:gd name="connsiteY50" fmla="*/ 1145367 h 2126442"/>
                  <a:gd name="connsiteX51" fmla="*/ 4226857 w 4893607"/>
                  <a:gd name="connsiteY51" fmla="*/ 1088217 h 2126442"/>
                  <a:gd name="connsiteX52" fmla="*/ 4188757 w 4893607"/>
                  <a:gd name="connsiteY52" fmla="*/ 1050117 h 2126442"/>
                  <a:gd name="connsiteX53" fmla="*/ 4207807 w 4893607"/>
                  <a:gd name="connsiteY53" fmla="*/ 1021542 h 2126442"/>
                  <a:gd name="connsiteX54" fmla="*/ 4388782 w 4893607"/>
                  <a:gd name="connsiteY54" fmla="*/ 1126317 h 2126442"/>
                  <a:gd name="connsiteX55" fmla="*/ 4398307 w 4893607"/>
                  <a:gd name="connsiteY55" fmla="*/ 1107267 h 2126442"/>
                  <a:gd name="connsiteX56" fmla="*/ 4464982 w 4893607"/>
                  <a:gd name="connsiteY56" fmla="*/ 1069167 h 2126442"/>
                  <a:gd name="connsiteX57" fmla="*/ 4426882 w 4893607"/>
                  <a:gd name="connsiteY57" fmla="*/ 1059642 h 2126442"/>
                  <a:gd name="connsiteX58" fmla="*/ 4417357 w 4893607"/>
                  <a:gd name="connsiteY58" fmla="*/ 1031067 h 2126442"/>
                  <a:gd name="connsiteX59" fmla="*/ 4503082 w 4893607"/>
                  <a:gd name="connsiteY59" fmla="*/ 926292 h 2126442"/>
                  <a:gd name="connsiteX60" fmla="*/ 4436407 w 4893607"/>
                  <a:gd name="connsiteY60" fmla="*/ 954867 h 2126442"/>
                  <a:gd name="connsiteX61" fmla="*/ 4436407 w 4893607"/>
                  <a:gd name="connsiteY61" fmla="*/ 897717 h 2126442"/>
                  <a:gd name="connsiteX62" fmla="*/ 4388782 w 4893607"/>
                  <a:gd name="connsiteY62" fmla="*/ 926292 h 2126442"/>
                  <a:gd name="connsiteX63" fmla="*/ 4379257 w 4893607"/>
                  <a:gd name="connsiteY63" fmla="*/ 888192 h 2126442"/>
                  <a:gd name="connsiteX64" fmla="*/ 4303057 w 4893607"/>
                  <a:gd name="connsiteY64" fmla="*/ 926292 h 2126442"/>
                  <a:gd name="connsiteX65" fmla="*/ 4284007 w 4893607"/>
                  <a:gd name="connsiteY65" fmla="*/ 850092 h 2126442"/>
                  <a:gd name="connsiteX66" fmla="*/ 4217332 w 4893607"/>
                  <a:gd name="connsiteY66" fmla="*/ 897717 h 2126442"/>
                  <a:gd name="connsiteX67" fmla="*/ 4217332 w 4893607"/>
                  <a:gd name="connsiteY67" fmla="*/ 840567 h 2126442"/>
                  <a:gd name="connsiteX68" fmla="*/ 4093507 w 4893607"/>
                  <a:gd name="connsiteY68" fmla="*/ 754842 h 2126442"/>
                  <a:gd name="connsiteX69" fmla="*/ 4264957 w 4893607"/>
                  <a:gd name="connsiteY69" fmla="*/ 792942 h 2126442"/>
                  <a:gd name="connsiteX70" fmla="*/ 4350682 w 4893607"/>
                  <a:gd name="connsiteY70" fmla="*/ 773892 h 2126442"/>
                  <a:gd name="connsiteX71" fmla="*/ 4379257 w 4893607"/>
                  <a:gd name="connsiteY71" fmla="*/ 811992 h 2126442"/>
                  <a:gd name="connsiteX72" fmla="*/ 4407832 w 4893607"/>
                  <a:gd name="connsiteY72" fmla="*/ 773892 h 2126442"/>
                  <a:gd name="connsiteX73" fmla="*/ 4398307 w 4893607"/>
                  <a:gd name="connsiteY73" fmla="*/ 735792 h 2126442"/>
                  <a:gd name="connsiteX74" fmla="*/ 4398307 w 4893607"/>
                  <a:gd name="connsiteY74" fmla="*/ 697692 h 2126442"/>
                  <a:gd name="connsiteX75" fmla="*/ 4455457 w 4893607"/>
                  <a:gd name="connsiteY75" fmla="*/ 726267 h 2126442"/>
                  <a:gd name="connsiteX76" fmla="*/ 4436407 w 4893607"/>
                  <a:gd name="connsiteY76" fmla="*/ 669117 h 2126442"/>
                  <a:gd name="connsiteX77" fmla="*/ 4550707 w 4893607"/>
                  <a:gd name="connsiteY77" fmla="*/ 697692 h 2126442"/>
                  <a:gd name="connsiteX78" fmla="*/ 4541182 w 4893607"/>
                  <a:gd name="connsiteY78" fmla="*/ 754842 h 2126442"/>
                  <a:gd name="connsiteX79" fmla="*/ 4588807 w 4893607"/>
                  <a:gd name="connsiteY79" fmla="*/ 764367 h 2126442"/>
                  <a:gd name="connsiteX80" fmla="*/ 4588807 w 4893607"/>
                  <a:gd name="connsiteY80" fmla="*/ 764367 h 2126442"/>
                  <a:gd name="connsiteX81" fmla="*/ 4665007 w 4893607"/>
                  <a:gd name="connsiteY81" fmla="*/ 764367 h 2126442"/>
                  <a:gd name="connsiteX82" fmla="*/ 4703107 w 4893607"/>
                  <a:gd name="connsiteY82" fmla="*/ 811992 h 2126442"/>
                  <a:gd name="connsiteX83" fmla="*/ 4750732 w 4893607"/>
                  <a:gd name="connsiteY83" fmla="*/ 726267 h 2126442"/>
                  <a:gd name="connsiteX84" fmla="*/ 4788832 w 4893607"/>
                  <a:gd name="connsiteY84" fmla="*/ 745317 h 2126442"/>
                  <a:gd name="connsiteX85" fmla="*/ 4760257 w 4893607"/>
                  <a:gd name="connsiteY85" fmla="*/ 697692 h 2126442"/>
                  <a:gd name="connsiteX86" fmla="*/ 4779307 w 4893607"/>
                  <a:gd name="connsiteY86" fmla="*/ 640542 h 2126442"/>
                  <a:gd name="connsiteX87" fmla="*/ 4845982 w 4893607"/>
                  <a:gd name="connsiteY87" fmla="*/ 611967 h 2126442"/>
                  <a:gd name="connsiteX88" fmla="*/ 4817407 w 4893607"/>
                  <a:gd name="connsiteY88" fmla="*/ 545292 h 2126442"/>
                  <a:gd name="connsiteX89" fmla="*/ 4855507 w 4893607"/>
                  <a:gd name="connsiteY89" fmla="*/ 545292 h 2126442"/>
                  <a:gd name="connsiteX90" fmla="*/ 4893607 w 4893607"/>
                  <a:gd name="connsiteY90" fmla="*/ 573867 h 2126442"/>
                  <a:gd name="connsiteX91" fmla="*/ 4884082 w 4893607"/>
                  <a:gd name="connsiteY91" fmla="*/ 545292 h 2126442"/>
                  <a:gd name="connsiteX92" fmla="*/ 4884082 w 4893607"/>
                  <a:gd name="connsiteY92" fmla="*/ 507192 h 2126442"/>
                  <a:gd name="connsiteX93" fmla="*/ 4893607 w 4893607"/>
                  <a:gd name="connsiteY93" fmla="*/ 478617 h 2126442"/>
                  <a:gd name="connsiteX94" fmla="*/ 4855507 w 4893607"/>
                  <a:gd name="connsiteY94" fmla="*/ 383367 h 2126442"/>
                  <a:gd name="connsiteX95" fmla="*/ 4817407 w 4893607"/>
                  <a:gd name="connsiteY95" fmla="*/ 421467 h 2126442"/>
                  <a:gd name="connsiteX96" fmla="*/ 4760257 w 4893607"/>
                  <a:gd name="connsiteY96" fmla="*/ 392892 h 2126442"/>
                  <a:gd name="connsiteX97" fmla="*/ 4760257 w 4893607"/>
                  <a:gd name="connsiteY97" fmla="*/ 516717 h 2126442"/>
                  <a:gd name="connsiteX98" fmla="*/ 4760257 w 4893607"/>
                  <a:gd name="connsiteY98" fmla="*/ 583392 h 2126442"/>
                  <a:gd name="connsiteX99" fmla="*/ 4712632 w 4893607"/>
                  <a:gd name="connsiteY99" fmla="*/ 602442 h 2126442"/>
                  <a:gd name="connsiteX100" fmla="*/ 4636432 w 4893607"/>
                  <a:gd name="connsiteY100" fmla="*/ 573867 h 2126442"/>
                  <a:gd name="connsiteX101" fmla="*/ 4655482 w 4893607"/>
                  <a:gd name="connsiteY101" fmla="*/ 516717 h 2126442"/>
                  <a:gd name="connsiteX102" fmla="*/ 4693582 w 4893607"/>
                  <a:gd name="connsiteY102" fmla="*/ 535767 h 2126442"/>
                  <a:gd name="connsiteX103" fmla="*/ 4665007 w 4893607"/>
                  <a:gd name="connsiteY103" fmla="*/ 488142 h 2126442"/>
                  <a:gd name="connsiteX104" fmla="*/ 4684057 w 4893607"/>
                  <a:gd name="connsiteY104" fmla="*/ 459567 h 2126442"/>
                  <a:gd name="connsiteX105" fmla="*/ 4665007 w 4893607"/>
                  <a:gd name="connsiteY105" fmla="*/ 430992 h 2126442"/>
                  <a:gd name="connsiteX106" fmla="*/ 4674532 w 4893607"/>
                  <a:gd name="connsiteY106" fmla="*/ 383367 h 2126442"/>
                  <a:gd name="connsiteX107" fmla="*/ 4531657 w 4893607"/>
                  <a:gd name="connsiteY107" fmla="*/ 450042 h 2126442"/>
                  <a:gd name="connsiteX108" fmla="*/ 4331632 w 4893607"/>
                  <a:gd name="connsiteY108" fmla="*/ 478617 h 2126442"/>
                  <a:gd name="connsiteX109" fmla="*/ 4236382 w 4893607"/>
                  <a:gd name="connsiteY109" fmla="*/ 364317 h 2126442"/>
                  <a:gd name="connsiteX110" fmla="*/ 4236382 w 4893607"/>
                  <a:gd name="connsiteY110" fmla="*/ 250017 h 2126442"/>
                  <a:gd name="connsiteX111" fmla="*/ 4264957 w 4893607"/>
                  <a:gd name="connsiteY111" fmla="*/ 192867 h 2126442"/>
                  <a:gd name="connsiteX112" fmla="*/ 4341157 w 4893607"/>
                  <a:gd name="connsiteY112" fmla="*/ 307167 h 2126442"/>
                  <a:gd name="connsiteX113" fmla="*/ 4398307 w 4893607"/>
                  <a:gd name="connsiteY113" fmla="*/ 364317 h 2126442"/>
                  <a:gd name="connsiteX114" fmla="*/ 4474507 w 4893607"/>
                  <a:gd name="connsiteY114" fmla="*/ 316692 h 2126442"/>
                  <a:gd name="connsiteX115" fmla="*/ 4445932 w 4893607"/>
                  <a:gd name="connsiteY115" fmla="*/ 230967 h 2126442"/>
                  <a:gd name="connsiteX116" fmla="*/ 4541182 w 4893607"/>
                  <a:gd name="connsiteY116" fmla="*/ 221442 h 2126442"/>
                  <a:gd name="connsiteX117" fmla="*/ 4588807 w 4893607"/>
                  <a:gd name="connsiteY117" fmla="*/ 250017 h 2126442"/>
                  <a:gd name="connsiteX118" fmla="*/ 4598332 w 4893607"/>
                  <a:gd name="connsiteY118" fmla="*/ 173817 h 2126442"/>
                  <a:gd name="connsiteX119" fmla="*/ 4655482 w 4893607"/>
                  <a:gd name="connsiteY119" fmla="*/ 164292 h 2126442"/>
                  <a:gd name="connsiteX120" fmla="*/ 4703107 w 4893607"/>
                  <a:gd name="connsiteY120" fmla="*/ 40467 h 2126442"/>
                  <a:gd name="connsiteX121" fmla="*/ 4522132 w 4893607"/>
                  <a:gd name="connsiteY121" fmla="*/ 49992 h 2126442"/>
                  <a:gd name="connsiteX122" fmla="*/ 1436032 w 4893607"/>
                  <a:gd name="connsiteY122" fmla="*/ 611967 h 2126442"/>
                  <a:gd name="connsiteX123" fmla="*/ 1407457 w 4893607"/>
                  <a:gd name="connsiteY123" fmla="*/ 707217 h 2126442"/>
                  <a:gd name="connsiteX124" fmla="*/ 1321732 w 4893607"/>
                  <a:gd name="connsiteY124" fmla="*/ 726267 h 2126442"/>
                  <a:gd name="connsiteX125" fmla="*/ 1255057 w 4893607"/>
                  <a:gd name="connsiteY125" fmla="*/ 907242 h 2126442"/>
                  <a:gd name="connsiteX126" fmla="*/ 1083607 w 4893607"/>
                  <a:gd name="connsiteY126" fmla="*/ 907242 h 2126442"/>
                  <a:gd name="connsiteX127" fmla="*/ 874057 w 4893607"/>
                  <a:gd name="connsiteY127" fmla="*/ 1021542 h 2126442"/>
                  <a:gd name="connsiteX128" fmla="*/ 778807 w 4893607"/>
                  <a:gd name="connsiteY128" fmla="*/ 1088217 h 2126442"/>
                  <a:gd name="connsiteX129" fmla="*/ 731182 w 4893607"/>
                  <a:gd name="connsiteY129" fmla="*/ 1212042 h 2126442"/>
                  <a:gd name="connsiteX130" fmla="*/ 569257 w 4893607"/>
                  <a:gd name="connsiteY130" fmla="*/ 1297767 h 2126442"/>
                  <a:gd name="connsiteX131" fmla="*/ 474007 w 4893607"/>
                  <a:gd name="connsiteY131" fmla="*/ 1412067 h 2126442"/>
                  <a:gd name="connsiteX132" fmla="*/ 273982 w 4893607"/>
                  <a:gd name="connsiteY132" fmla="*/ 1459692 h 2126442"/>
                  <a:gd name="connsiteX133" fmla="*/ 159683 w 4893607"/>
                  <a:gd name="connsiteY133" fmla="*/ 1640667 h 2126442"/>
                  <a:gd name="connsiteX134" fmla="*/ 54908 w 4893607"/>
                  <a:gd name="connsiteY134" fmla="*/ 1697817 h 2126442"/>
                  <a:gd name="connsiteX135" fmla="*/ 54907 w 4893607"/>
                  <a:gd name="connsiteY135" fmla="*/ 1793067 h 2126442"/>
                  <a:gd name="connsiteX0" fmla="*/ 54907 w 4893607"/>
                  <a:gd name="connsiteY0" fmla="*/ 1793067 h 2126442"/>
                  <a:gd name="connsiteX1" fmla="*/ 740707 w 4893607"/>
                  <a:gd name="connsiteY1" fmla="*/ 1697817 h 2126442"/>
                  <a:gd name="connsiteX2" fmla="*/ 788332 w 4893607"/>
                  <a:gd name="connsiteY2" fmla="*/ 1735917 h 2126442"/>
                  <a:gd name="connsiteX3" fmla="*/ 1112182 w 4893607"/>
                  <a:gd name="connsiteY3" fmla="*/ 1535892 h 2126442"/>
                  <a:gd name="connsiteX4" fmla="*/ 1197907 w 4893607"/>
                  <a:gd name="connsiteY4" fmla="*/ 1545417 h 2126442"/>
                  <a:gd name="connsiteX5" fmla="*/ 1921807 w 4893607"/>
                  <a:gd name="connsiteY5" fmla="*/ 1450167 h 2126442"/>
                  <a:gd name="connsiteX6" fmla="*/ 1950382 w 4893607"/>
                  <a:gd name="connsiteY6" fmla="*/ 1478742 h 2126442"/>
                  <a:gd name="connsiteX7" fmla="*/ 1950382 w 4893607"/>
                  <a:gd name="connsiteY7" fmla="*/ 1535892 h 2126442"/>
                  <a:gd name="connsiteX8" fmla="*/ 1978957 w 4893607"/>
                  <a:gd name="connsiteY8" fmla="*/ 1469217 h 2126442"/>
                  <a:gd name="connsiteX9" fmla="*/ 2112307 w 4893607"/>
                  <a:gd name="connsiteY9" fmla="*/ 1583517 h 2126442"/>
                  <a:gd name="connsiteX10" fmla="*/ 2102782 w 4893607"/>
                  <a:gd name="connsiteY10" fmla="*/ 1659717 h 2126442"/>
                  <a:gd name="connsiteX11" fmla="*/ 2760007 w 4893607"/>
                  <a:gd name="connsiteY11" fmla="*/ 1573992 h 2126442"/>
                  <a:gd name="connsiteX12" fmla="*/ 3531532 w 4893607"/>
                  <a:gd name="connsiteY12" fmla="*/ 2126442 h 2126442"/>
                  <a:gd name="connsiteX13" fmla="*/ 3655357 w 4893607"/>
                  <a:gd name="connsiteY13" fmla="*/ 2059767 h 2126442"/>
                  <a:gd name="connsiteX14" fmla="*/ 3702982 w 4893607"/>
                  <a:gd name="connsiteY14" fmla="*/ 2078817 h 2126442"/>
                  <a:gd name="connsiteX15" fmla="*/ 3712507 w 4893607"/>
                  <a:gd name="connsiteY15" fmla="*/ 2031192 h 2126442"/>
                  <a:gd name="connsiteX16" fmla="*/ 3712507 w 4893607"/>
                  <a:gd name="connsiteY16" fmla="*/ 2031192 h 2126442"/>
                  <a:gd name="connsiteX17" fmla="*/ 3836332 w 4893607"/>
                  <a:gd name="connsiteY17" fmla="*/ 2050242 h 2126442"/>
                  <a:gd name="connsiteX18" fmla="*/ 3836332 w 4893607"/>
                  <a:gd name="connsiteY18" fmla="*/ 2050242 h 2126442"/>
                  <a:gd name="connsiteX19" fmla="*/ 3855382 w 4893607"/>
                  <a:gd name="connsiteY19" fmla="*/ 1954992 h 2126442"/>
                  <a:gd name="connsiteX20" fmla="*/ 3807757 w 4893607"/>
                  <a:gd name="connsiteY20" fmla="*/ 1869267 h 2126442"/>
                  <a:gd name="connsiteX21" fmla="*/ 3864907 w 4893607"/>
                  <a:gd name="connsiteY21" fmla="*/ 1821642 h 2126442"/>
                  <a:gd name="connsiteX22" fmla="*/ 3883957 w 4893607"/>
                  <a:gd name="connsiteY22" fmla="*/ 1869267 h 2126442"/>
                  <a:gd name="connsiteX23" fmla="*/ 3893482 w 4893607"/>
                  <a:gd name="connsiteY23" fmla="*/ 1802592 h 2126442"/>
                  <a:gd name="connsiteX24" fmla="*/ 4083982 w 4893607"/>
                  <a:gd name="connsiteY24" fmla="*/ 1545417 h 2126442"/>
                  <a:gd name="connsiteX25" fmla="*/ 4036357 w 4893607"/>
                  <a:gd name="connsiteY25" fmla="*/ 1507317 h 2126442"/>
                  <a:gd name="connsiteX26" fmla="*/ 4055407 w 4893607"/>
                  <a:gd name="connsiteY26" fmla="*/ 1469217 h 2126442"/>
                  <a:gd name="connsiteX27" fmla="*/ 4083982 w 4893607"/>
                  <a:gd name="connsiteY27" fmla="*/ 1469217 h 2126442"/>
                  <a:gd name="connsiteX28" fmla="*/ 4045882 w 4893607"/>
                  <a:gd name="connsiteY28" fmla="*/ 1440642 h 2126442"/>
                  <a:gd name="connsiteX29" fmla="*/ 4045882 w 4893607"/>
                  <a:gd name="connsiteY29" fmla="*/ 1383492 h 2126442"/>
                  <a:gd name="connsiteX30" fmla="*/ 4112557 w 4893607"/>
                  <a:gd name="connsiteY30" fmla="*/ 1364442 h 2126442"/>
                  <a:gd name="connsiteX31" fmla="*/ 4141132 w 4893607"/>
                  <a:gd name="connsiteY31" fmla="*/ 1431117 h 2126442"/>
                  <a:gd name="connsiteX32" fmla="*/ 4179232 w 4893607"/>
                  <a:gd name="connsiteY32" fmla="*/ 1450167 h 2126442"/>
                  <a:gd name="connsiteX33" fmla="*/ 4179232 w 4893607"/>
                  <a:gd name="connsiteY33" fmla="*/ 1450167 h 2126442"/>
                  <a:gd name="connsiteX34" fmla="*/ 4198282 w 4893607"/>
                  <a:gd name="connsiteY34" fmla="*/ 1412067 h 2126442"/>
                  <a:gd name="connsiteX35" fmla="*/ 4226857 w 4893607"/>
                  <a:gd name="connsiteY35" fmla="*/ 1326342 h 2126442"/>
                  <a:gd name="connsiteX36" fmla="*/ 4293532 w 4893607"/>
                  <a:gd name="connsiteY36" fmla="*/ 1373967 h 2126442"/>
                  <a:gd name="connsiteX37" fmla="*/ 4341157 w 4893607"/>
                  <a:gd name="connsiteY37" fmla="*/ 1326342 h 2126442"/>
                  <a:gd name="connsiteX38" fmla="*/ 4445932 w 4893607"/>
                  <a:gd name="connsiteY38" fmla="*/ 1326342 h 2126442"/>
                  <a:gd name="connsiteX39" fmla="*/ 4493557 w 4893607"/>
                  <a:gd name="connsiteY39" fmla="*/ 1250142 h 2126442"/>
                  <a:gd name="connsiteX40" fmla="*/ 4579282 w 4893607"/>
                  <a:gd name="connsiteY40" fmla="*/ 1240617 h 2126442"/>
                  <a:gd name="connsiteX41" fmla="*/ 4598332 w 4893607"/>
                  <a:gd name="connsiteY41" fmla="*/ 1288242 h 2126442"/>
                  <a:gd name="connsiteX42" fmla="*/ 4607857 w 4893607"/>
                  <a:gd name="connsiteY42" fmla="*/ 1221567 h 2126442"/>
                  <a:gd name="connsiteX43" fmla="*/ 4655482 w 4893607"/>
                  <a:gd name="connsiteY43" fmla="*/ 1154892 h 2126442"/>
                  <a:gd name="connsiteX44" fmla="*/ 4560232 w 4893607"/>
                  <a:gd name="connsiteY44" fmla="*/ 1145367 h 2126442"/>
                  <a:gd name="connsiteX45" fmla="*/ 4579282 w 4893607"/>
                  <a:gd name="connsiteY45" fmla="*/ 1192992 h 2126442"/>
                  <a:gd name="connsiteX46" fmla="*/ 4503082 w 4893607"/>
                  <a:gd name="connsiteY46" fmla="*/ 1145367 h 2126442"/>
                  <a:gd name="connsiteX47" fmla="*/ 4503082 w 4893607"/>
                  <a:gd name="connsiteY47" fmla="*/ 1192992 h 2126442"/>
                  <a:gd name="connsiteX48" fmla="*/ 4388782 w 4893607"/>
                  <a:gd name="connsiteY48" fmla="*/ 1231092 h 2126442"/>
                  <a:gd name="connsiteX49" fmla="*/ 4245907 w 4893607"/>
                  <a:gd name="connsiteY49" fmla="*/ 1135842 h 2126442"/>
                  <a:gd name="connsiteX50" fmla="*/ 4188757 w 4893607"/>
                  <a:gd name="connsiteY50" fmla="*/ 1145367 h 2126442"/>
                  <a:gd name="connsiteX51" fmla="*/ 4226857 w 4893607"/>
                  <a:gd name="connsiteY51" fmla="*/ 1088217 h 2126442"/>
                  <a:gd name="connsiteX52" fmla="*/ 4188757 w 4893607"/>
                  <a:gd name="connsiteY52" fmla="*/ 1050117 h 2126442"/>
                  <a:gd name="connsiteX53" fmla="*/ 4207807 w 4893607"/>
                  <a:gd name="connsiteY53" fmla="*/ 1021542 h 2126442"/>
                  <a:gd name="connsiteX54" fmla="*/ 4388782 w 4893607"/>
                  <a:gd name="connsiteY54" fmla="*/ 1126317 h 2126442"/>
                  <a:gd name="connsiteX55" fmla="*/ 4398307 w 4893607"/>
                  <a:gd name="connsiteY55" fmla="*/ 1107267 h 2126442"/>
                  <a:gd name="connsiteX56" fmla="*/ 4464982 w 4893607"/>
                  <a:gd name="connsiteY56" fmla="*/ 1069167 h 2126442"/>
                  <a:gd name="connsiteX57" fmla="*/ 4426882 w 4893607"/>
                  <a:gd name="connsiteY57" fmla="*/ 1059642 h 2126442"/>
                  <a:gd name="connsiteX58" fmla="*/ 4417357 w 4893607"/>
                  <a:gd name="connsiteY58" fmla="*/ 1031067 h 2126442"/>
                  <a:gd name="connsiteX59" fmla="*/ 4503082 w 4893607"/>
                  <a:gd name="connsiteY59" fmla="*/ 926292 h 2126442"/>
                  <a:gd name="connsiteX60" fmla="*/ 4436407 w 4893607"/>
                  <a:gd name="connsiteY60" fmla="*/ 954867 h 2126442"/>
                  <a:gd name="connsiteX61" fmla="*/ 4436407 w 4893607"/>
                  <a:gd name="connsiteY61" fmla="*/ 897717 h 2126442"/>
                  <a:gd name="connsiteX62" fmla="*/ 4388782 w 4893607"/>
                  <a:gd name="connsiteY62" fmla="*/ 926292 h 2126442"/>
                  <a:gd name="connsiteX63" fmla="*/ 4379257 w 4893607"/>
                  <a:gd name="connsiteY63" fmla="*/ 888192 h 2126442"/>
                  <a:gd name="connsiteX64" fmla="*/ 4303057 w 4893607"/>
                  <a:gd name="connsiteY64" fmla="*/ 926292 h 2126442"/>
                  <a:gd name="connsiteX65" fmla="*/ 4284007 w 4893607"/>
                  <a:gd name="connsiteY65" fmla="*/ 850092 h 2126442"/>
                  <a:gd name="connsiteX66" fmla="*/ 4217332 w 4893607"/>
                  <a:gd name="connsiteY66" fmla="*/ 897717 h 2126442"/>
                  <a:gd name="connsiteX67" fmla="*/ 4217332 w 4893607"/>
                  <a:gd name="connsiteY67" fmla="*/ 840567 h 2126442"/>
                  <a:gd name="connsiteX68" fmla="*/ 4093507 w 4893607"/>
                  <a:gd name="connsiteY68" fmla="*/ 754842 h 2126442"/>
                  <a:gd name="connsiteX69" fmla="*/ 4264957 w 4893607"/>
                  <a:gd name="connsiteY69" fmla="*/ 792942 h 2126442"/>
                  <a:gd name="connsiteX70" fmla="*/ 4350682 w 4893607"/>
                  <a:gd name="connsiteY70" fmla="*/ 773892 h 2126442"/>
                  <a:gd name="connsiteX71" fmla="*/ 4379257 w 4893607"/>
                  <a:gd name="connsiteY71" fmla="*/ 811992 h 2126442"/>
                  <a:gd name="connsiteX72" fmla="*/ 4407832 w 4893607"/>
                  <a:gd name="connsiteY72" fmla="*/ 773892 h 2126442"/>
                  <a:gd name="connsiteX73" fmla="*/ 4398307 w 4893607"/>
                  <a:gd name="connsiteY73" fmla="*/ 735792 h 2126442"/>
                  <a:gd name="connsiteX74" fmla="*/ 4398307 w 4893607"/>
                  <a:gd name="connsiteY74" fmla="*/ 697692 h 2126442"/>
                  <a:gd name="connsiteX75" fmla="*/ 4455457 w 4893607"/>
                  <a:gd name="connsiteY75" fmla="*/ 726267 h 2126442"/>
                  <a:gd name="connsiteX76" fmla="*/ 4436407 w 4893607"/>
                  <a:gd name="connsiteY76" fmla="*/ 669117 h 2126442"/>
                  <a:gd name="connsiteX77" fmla="*/ 4550707 w 4893607"/>
                  <a:gd name="connsiteY77" fmla="*/ 697692 h 2126442"/>
                  <a:gd name="connsiteX78" fmla="*/ 4541182 w 4893607"/>
                  <a:gd name="connsiteY78" fmla="*/ 754842 h 2126442"/>
                  <a:gd name="connsiteX79" fmla="*/ 4588807 w 4893607"/>
                  <a:gd name="connsiteY79" fmla="*/ 764367 h 2126442"/>
                  <a:gd name="connsiteX80" fmla="*/ 4588807 w 4893607"/>
                  <a:gd name="connsiteY80" fmla="*/ 764367 h 2126442"/>
                  <a:gd name="connsiteX81" fmla="*/ 4665007 w 4893607"/>
                  <a:gd name="connsiteY81" fmla="*/ 764367 h 2126442"/>
                  <a:gd name="connsiteX82" fmla="*/ 4703107 w 4893607"/>
                  <a:gd name="connsiteY82" fmla="*/ 811992 h 2126442"/>
                  <a:gd name="connsiteX83" fmla="*/ 4750732 w 4893607"/>
                  <a:gd name="connsiteY83" fmla="*/ 726267 h 2126442"/>
                  <a:gd name="connsiteX84" fmla="*/ 4788832 w 4893607"/>
                  <a:gd name="connsiteY84" fmla="*/ 745317 h 2126442"/>
                  <a:gd name="connsiteX85" fmla="*/ 4760257 w 4893607"/>
                  <a:gd name="connsiteY85" fmla="*/ 697692 h 2126442"/>
                  <a:gd name="connsiteX86" fmla="*/ 4779307 w 4893607"/>
                  <a:gd name="connsiteY86" fmla="*/ 640542 h 2126442"/>
                  <a:gd name="connsiteX87" fmla="*/ 4845982 w 4893607"/>
                  <a:gd name="connsiteY87" fmla="*/ 611967 h 2126442"/>
                  <a:gd name="connsiteX88" fmla="*/ 4817407 w 4893607"/>
                  <a:gd name="connsiteY88" fmla="*/ 545292 h 2126442"/>
                  <a:gd name="connsiteX89" fmla="*/ 4855507 w 4893607"/>
                  <a:gd name="connsiteY89" fmla="*/ 545292 h 2126442"/>
                  <a:gd name="connsiteX90" fmla="*/ 4893607 w 4893607"/>
                  <a:gd name="connsiteY90" fmla="*/ 573867 h 2126442"/>
                  <a:gd name="connsiteX91" fmla="*/ 4884082 w 4893607"/>
                  <a:gd name="connsiteY91" fmla="*/ 545292 h 2126442"/>
                  <a:gd name="connsiteX92" fmla="*/ 4884082 w 4893607"/>
                  <a:gd name="connsiteY92" fmla="*/ 507192 h 2126442"/>
                  <a:gd name="connsiteX93" fmla="*/ 4893607 w 4893607"/>
                  <a:gd name="connsiteY93" fmla="*/ 478617 h 2126442"/>
                  <a:gd name="connsiteX94" fmla="*/ 4855507 w 4893607"/>
                  <a:gd name="connsiteY94" fmla="*/ 383367 h 2126442"/>
                  <a:gd name="connsiteX95" fmla="*/ 4817407 w 4893607"/>
                  <a:gd name="connsiteY95" fmla="*/ 421467 h 2126442"/>
                  <a:gd name="connsiteX96" fmla="*/ 4760257 w 4893607"/>
                  <a:gd name="connsiteY96" fmla="*/ 392892 h 2126442"/>
                  <a:gd name="connsiteX97" fmla="*/ 4760257 w 4893607"/>
                  <a:gd name="connsiteY97" fmla="*/ 516717 h 2126442"/>
                  <a:gd name="connsiteX98" fmla="*/ 4760257 w 4893607"/>
                  <a:gd name="connsiteY98" fmla="*/ 583392 h 2126442"/>
                  <a:gd name="connsiteX99" fmla="*/ 4712632 w 4893607"/>
                  <a:gd name="connsiteY99" fmla="*/ 602442 h 2126442"/>
                  <a:gd name="connsiteX100" fmla="*/ 4636432 w 4893607"/>
                  <a:gd name="connsiteY100" fmla="*/ 573867 h 2126442"/>
                  <a:gd name="connsiteX101" fmla="*/ 4655482 w 4893607"/>
                  <a:gd name="connsiteY101" fmla="*/ 516717 h 2126442"/>
                  <a:gd name="connsiteX102" fmla="*/ 4693582 w 4893607"/>
                  <a:gd name="connsiteY102" fmla="*/ 535767 h 2126442"/>
                  <a:gd name="connsiteX103" fmla="*/ 4665007 w 4893607"/>
                  <a:gd name="connsiteY103" fmla="*/ 488142 h 2126442"/>
                  <a:gd name="connsiteX104" fmla="*/ 4684057 w 4893607"/>
                  <a:gd name="connsiteY104" fmla="*/ 459567 h 2126442"/>
                  <a:gd name="connsiteX105" fmla="*/ 4665007 w 4893607"/>
                  <a:gd name="connsiteY105" fmla="*/ 430992 h 2126442"/>
                  <a:gd name="connsiteX106" fmla="*/ 4674532 w 4893607"/>
                  <a:gd name="connsiteY106" fmla="*/ 383367 h 2126442"/>
                  <a:gd name="connsiteX107" fmla="*/ 4531657 w 4893607"/>
                  <a:gd name="connsiteY107" fmla="*/ 450042 h 2126442"/>
                  <a:gd name="connsiteX108" fmla="*/ 4331632 w 4893607"/>
                  <a:gd name="connsiteY108" fmla="*/ 478617 h 2126442"/>
                  <a:gd name="connsiteX109" fmla="*/ 4236382 w 4893607"/>
                  <a:gd name="connsiteY109" fmla="*/ 364317 h 2126442"/>
                  <a:gd name="connsiteX110" fmla="*/ 4236382 w 4893607"/>
                  <a:gd name="connsiteY110" fmla="*/ 250017 h 2126442"/>
                  <a:gd name="connsiteX111" fmla="*/ 4264957 w 4893607"/>
                  <a:gd name="connsiteY111" fmla="*/ 192867 h 2126442"/>
                  <a:gd name="connsiteX112" fmla="*/ 4341157 w 4893607"/>
                  <a:gd name="connsiteY112" fmla="*/ 307167 h 2126442"/>
                  <a:gd name="connsiteX113" fmla="*/ 4398307 w 4893607"/>
                  <a:gd name="connsiteY113" fmla="*/ 364317 h 2126442"/>
                  <a:gd name="connsiteX114" fmla="*/ 4474507 w 4893607"/>
                  <a:gd name="connsiteY114" fmla="*/ 316692 h 2126442"/>
                  <a:gd name="connsiteX115" fmla="*/ 4445932 w 4893607"/>
                  <a:gd name="connsiteY115" fmla="*/ 230967 h 2126442"/>
                  <a:gd name="connsiteX116" fmla="*/ 4541182 w 4893607"/>
                  <a:gd name="connsiteY116" fmla="*/ 221442 h 2126442"/>
                  <a:gd name="connsiteX117" fmla="*/ 4588807 w 4893607"/>
                  <a:gd name="connsiteY117" fmla="*/ 250017 h 2126442"/>
                  <a:gd name="connsiteX118" fmla="*/ 4598332 w 4893607"/>
                  <a:gd name="connsiteY118" fmla="*/ 173817 h 2126442"/>
                  <a:gd name="connsiteX119" fmla="*/ 4655482 w 4893607"/>
                  <a:gd name="connsiteY119" fmla="*/ 164292 h 2126442"/>
                  <a:gd name="connsiteX120" fmla="*/ 4703107 w 4893607"/>
                  <a:gd name="connsiteY120" fmla="*/ 40467 h 2126442"/>
                  <a:gd name="connsiteX121" fmla="*/ 4522132 w 4893607"/>
                  <a:gd name="connsiteY121" fmla="*/ 49992 h 2126442"/>
                  <a:gd name="connsiteX122" fmla="*/ 1464607 w 4893607"/>
                  <a:gd name="connsiteY122" fmla="*/ 602442 h 2126442"/>
                  <a:gd name="connsiteX123" fmla="*/ 1407457 w 4893607"/>
                  <a:gd name="connsiteY123" fmla="*/ 707217 h 2126442"/>
                  <a:gd name="connsiteX124" fmla="*/ 1321732 w 4893607"/>
                  <a:gd name="connsiteY124" fmla="*/ 726267 h 2126442"/>
                  <a:gd name="connsiteX125" fmla="*/ 1255057 w 4893607"/>
                  <a:gd name="connsiteY125" fmla="*/ 907242 h 2126442"/>
                  <a:gd name="connsiteX126" fmla="*/ 1083607 w 4893607"/>
                  <a:gd name="connsiteY126" fmla="*/ 907242 h 2126442"/>
                  <a:gd name="connsiteX127" fmla="*/ 874057 w 4893607"/>
                  <a:gd name="connsiteY127" fmla="*/ 1021542 h 2126442"/>
                  <a:gd name="connsiteX128" fmla="*/ 778807 w 4893607"/>
                  <a:gd name="connsiteY128" fmla="*/ 1088217 h 2126442"/>
                  <a:gd name="connsiteX129" fmla="*/ 731182 w 4893607"/>
                  <a:gd name="connsiteY129" fmla="*/ 1212042 h 2126442"/>
                  <a:gd name="connsiteX130" fmla="*/ 569257 w 4893607"/>
                  <a:gd name="connsiteY130" fmla="*/ 1297767 h 2126442"/>
                  <a:gd name="connsiteX131" fmla="*/ 474007 w 4893607"/>
                  <a:gd name="connsiteY131" fmla="*/ 1412067 h 2126442"/>
                  <a:gd name="connsiteX132" fmla="*/ 273982 w 4893607"/>
                  <a:gd name="connsiteY132" fmla="*/ 1459692 h 2126442"/>
                  <a:gd name="connsiteX133" fmla="*/ 159683 w 4893607"/>
                  <a:gd name="connsiteY133" fmla="*/ 1640667 h 2126442"/>
                  <a:gd name="connsiteX134" fmla="*/ 54908 w 4893607"/>
                  <a:gd name="connsiteY134" fmla="*/ 1697817 h 2126442"/>
                  <a:gd name="connsiteX135" fmla="*/ 54907 w 4893607"/>
                  <a:gd name="connsiteY135" fmla="*/ 1793067 h 2126442"/>
                  <a:gd name="connsiteX0" fmla="*/ 54907 w 4893607"/>
                  <a:gd name="connsiteY0" fmla="*/ 1793067 h 2126442"/>
                  <a:gd name="connsiteX1" fmla="*/ 740707 w 4893607"/>
                  <a:gd name="connsiteY1" fmla="*/ 1697817 h 2126442"/>
                  <a:gd name="connsiteX2" fmla="*/ 788332 w 4893607"/>
                  <a:gd name="connsiteY2" fmla="*/ 1735917 h 2126442"/>
                  <a:gd name="connsiteX3" fmla="*/ 1112182 w 4893607"/>
                  <a:gd name="connsiteY3" fmla="*/ 1535892 h 2126442"/>
                  <a:gd name="connsiteX4" fmla="*/ 1197907 w 4893607"/>
                  <a:gd name="connsiteY4" fmla="*/ 1545417 h 2126442"/>
                  <a:gd name="connsiteX5" fmla="*/ 1921807 w 4893607"/>
                  <a:gd name="connsiteY5" fmla="*/ 1450167 h 2126442"/>
                  <a:gd name="connsiteX6" fmla="*/ 1950382 w 4893607"/>
                  <a:gd name="connsiteY6" fmla="*/ 1478742 h 2126442"/>
                  <a:gd name="connsiteX7" fmla="*/ 1950382 w 4893607"/>
                  <a:gd name="connsiteY7" fmla="*/ 1535892 h 2126442"/>
                  <a:gd name="connsiteX8" fmla="*/ 1978957 w 4893607"/>
                  <a:gd name="connsiteY8" fmla="*/ 1469217 h 2126442"/>
                  <a:gd name="connsiteX9" fmla="*/ 2112307 w 4893607"/>
                  <a:gd name="connsiteY9" fmla="*/ 1583517 h 2126442"/>
                  <a:gd name="connsiteX10" fmla="*/ 2102782 w 4893607"/>
                  <a:gd name="connsiteY10" fmla="*/ 1659717 h 2126442"/>
                  <a:gd name="connsiteX11" fmla="*/ 2760007 w 4893607"/>
                  <a:gd name="connsiteY11" fmla="*/ 1573992 h 2126442"/>
                  <a:gd name="connsiteX12" fmla="*/ 3531532 w 4893607"/>
                  <a:gd name="connsiteY12" fmla="*/ 2126442 h 2126442"/>
                  <a:gd name="connsiteX13" fmla="*/ 3655357 w 4893607"/>
                  <a:gd name="connsiteY13" fmla="*/ 2059767 h 2126442"/>
                  <a:gd name="connsiteX14" fmla="*/ 3702982 w 4893607"/>
                  <a:gd name="connsiteY14" fmla="*/ 2078817 h 2126442"/>
                  <a:gd name="connsiteX15" fmla="*/ 3712507 w 4893607"/>
                  <a:gd name="connsiteY15" fmla="*/ 2031192 h 2126442"/>
                  <a:gd name="connsiteX16" fmla="*/ 3712507 w 4893607"/>
                  <a:gd name="connsiteY16" fmla="*/ 2031192 h 2126442"/>
                  <a:gd name="connsiteX17" fmla="*/ 3836332 w 4893607"/>
                  <a:gd name="connsiteY17" fmla="*/ 2050242 h 2126442"/>
                  <a:gd name="connsiteX18" fmla="*/ 3836332 w 4893607"/>
                  <a:gd name="connsiteY18" fmla="*/ 2050242 h 2126442"/>
                  <a:gd name="connsiteX19" fmla="*/ 3855382 w 4893607"/>
                  <a:gd name="connsiteY19" fmla="*/ 1954992 h 2126442"/>
                  <a:gd name="connsiteX20" fmla="*/ 3807757 w 4893607"/>
                  <a:gd name="connsiteY20" fmla="*/ 1869267 h 2126442"/>
                  <a:gd name="connsiteX21" fmla="*/ 3864907 w 4893607"/>
                  <a:gd name="connsiteY21" fmla="*/ 1821642 h 2126442"/>
                  <a:gd name="connsiteX22" fmla="*/ 3883957 w 4893607"/>
                  <a:gd name="connsiteY22" fmla="*/ 1869267 h 2126442"/>
                  <a:gd name="connsiteX23" fmla="*/ 3893482 w 4893607"/>
                  <a:gd name="connsiteY23" fmla="*/ 1802592 h 2126442"/>
                  <a:gd name="connsiteX24" fmla="*/ 4083982 w 4893607"/>
                  <a:gd name="connsiteY24" fmla="*/ 1545417 h 2126442"/>
                  <a:gd name="connsiteX25" fmla="*/ 4036357 w 4893607"/>
                  <a:gd name="connsiteY25" fmla="*/ 1507317 h 2126442"/>
                  <a:gd name="connsiteX26" fmla="*/ 4055407 w 4893607"/>
                  <a:gd name="connsiteY26" fmla="*/ 1469217 h 2126442"/>
                  <a:gd name="connsiteX27" fmla="*/ 4083982 w 4893607"/>
                  <a:gd name="connsiteY27" fmla="*/ 1469217 h 2126442"/>
                  <a:gd name="connsiteX28" fmla="*/ 4045882 w 4893607"/>
                  <a:gd name="connsiteY28" fmla="*/ 1440642 h 2126442"/>
                  <a:gd name="connsiteX29" fmla="*/ 4045882 w 4893607"/>
                  <a:gd name="connsiteY29" fmla="*/ 1383492 h 2126442"/>
                  <a:gd name="connsiteX30" fmla="*/ 4112557 w 4893607"/>
                  <a:gd name="connsiteY30" fmla="*/ 1364442 h 2126442"/>
                  <a:gd name="connsiteX31" fmla="*/ 4141132 w 4893607"/>
                  <a:gd name="connsiteY31" fmla="*/ 1431117 h 2126442"/>
                  <a:gd name="connsiteX32" fmla="*/ 4179232 w 4893607"/>
                  <a:gd name="connsiteY32" fmla="*/ 1450167 h 2126442"/>
                  <a:gd name="connsiteX33" fmla="*/ 4179232 w 4893607"/>
                  <a:gd name="connsiteY33" fmla="*/ 1450167 h 2126442"/>
                  <a:gd name="connsiteX34" fmla="*/ 4198282 w 4893607"/>
                  <a:gd name="connsiteY34" fmla="*/ 1412067 h 2126442"/>
                  <a:gd name="connsiteX35" fmla="*/ 4226857 w 4893607"/>
                  <a:gd name="connsiteY35" fmla="*/ 1326342 h 2126442"/>
                  <a:gd name="connsiteX36" fmla="*/ 4293532 w 4893607"/>
                  <a:gd name="connsiteY36" fmla="*/ 1373967 h 2126442"/>
                  <a:gd name="connsiteX37" fmla="*/ 4341157 w 4893607"/>
                  <a:gd name="connsiteY37" fmla="*/ 1326342 h 2126442"/>
                  <a:gd name="connsiteX38" fmla="*/ 4445932 w 4893607"/>
                  <a:gd name="connsiteY38" fmla="*/ 1326342 h 2126442"/>
                  <a:gd name="connsiteX39" fmla="*/ 4493557 w 4893607"/>
                  <a:gd name="connsiteY39" fmla="*/ 1250142 h 2126442"/>
                  <a:gd name="connsiteX40" fmla="*/ 4579282 w 4893607"/>
                  <a:gd name="connsiteY40" fmla="*/ 1240617 h 2126442"/>
                  <a:gd name="connsiteX41" fmla="*/ 4598332 w 4893607"/>
                  <a:gd name="connsiteY41" fmla="*/ 1288242 h 2126442"/>
                  <a:gd name="connsiteX42" fmla="*/ 4607857 w 4893607"/>
                  <a:gd name="connsiteY42" fmla="*/ 1221567 h 2126442"/>
                  <a:gd name="connsiteX43" fmla="*/ 4655482 w 4893607"/>
                  <a:gd name="connsiteY43" fmla="*/ 1154892 h 2126442"/>
                  <a:gd name="connsiteX44" fmla="*/ 4560232 w 4893607"/>
                  <a:gd name="connsiteY44" fmla="*/ 1145367 h 2126442"/>
                  <a:gd name="connsiteX45" fmla="*/ 4579282 w 4893607"/>
                  <a:gd name="connsiteY45" fmla="*/ 1192992 h 2126442"/>
                  <a:gd name="connsiteX46" fmla="*/ 4503082 w 4893607"/>
                  <a:gd name="connsiteY46" fmla="*/ 1145367 h 2126442"/>
                  <a:gd name="connsiteX47" fmla="*/ 4503082 w 4893607"/>
                  <a:gd name="connsiteY47" fmla="*/ 1192992 h 2126442"/>
                  <a:gd name="connsiteX48" fmla="*/ 4388782 w 4893607"/>
                  <a:gd name="connsiteY48" fmla="*/ 1231092 h 2126442"/>
                  <a:gd name="connsiteX49" fmla="*/ 4245907 w 4893607"/>
                  <a:gd name="connsiteY49" fmla="*/ 1135842 h 2126442"/>
                  <a:gd name="connsiteX50" fmla="*/ 4188757 w 4893607"/>
                  <a:gd name="connsiteY50" fmla="*/ 1145367 h 2126442"/>
                  <a:gd name="connsiteX51" fmla="*/ 4226857 w 4893607"/>
                  <a:gd name="connsiteY51" fmla="*/ 1088217 h 2126442"/>
                  <a:gd name="connsiteX52" fmla="*/ 4188757 w 4893607"/>
                  <a:gd name="connsiteY52" fmla="*/ 1050117 h 2126442"/>
                  <a:gd name="connsiteX53" fmla="*/ 4207807 w 4893607"/>
                  <a:gd name="connsiteY53" fmla="*/ 1021542 h 2126442"/>
                  <a:gd name="connsiteX54" fmla="*/ 4388782 w 4893607"/>
                  <a:gd name="connsiteY54" fmla="*/ 1126317 h 2126442"/>
                  <a:gd name="connsiteX55" fmla="*/ 4398307 w 4893607"/>
                  <a:gd name="connsiteY55" fmla="*/ 1107267 h 2126442"/>
                  <a:gd name="connsiteX56" fmla="*/ 4464982 w 4893607"/>
                  <a:gd name="connsiteY56" fmla="*/ 1069167 h 2126442"/>
                  <a:gd name="connsiteX57" fmla="*/ 4426882 w 4893607"/>
                  <a:gd name="connsiteY57" fmla="*/ 1059642 h 2126442"/>
                  <a:gd name="connsiteX58" fmla="*/ 4417357 w 4893607"/>
                  <a:gd name="connsiteY58" fmla="*/ 1031067 h 2126442"/>
                  <a:gd name="connsiteX59" fmla="*/ 4503082 w 4893607"/>
                  <a:gd name="connsiteY59" fmla="*/ 926292 h 2126442"/>
                  <a:gd name="connsiteX60" fmla="*/ 4436407 w 4893607"/>
                  <a:gd name="connsiteY60" fmla="*/ 954867 h 2126442"/>
                  <a:gd name="connsiteX61" fmla="*/ 4436407 w 4893607"/>
                  <a:gd name="connsiteY61" fmla="*/ 897717 h 2126442"/>
                  <a:gd name="connsiteX62" fmla="*/ 4388782 w 4893607"/>
                  <a:gd name="connsiteY62" fmla="*/ 926292 h 2126442"/>
                  <a:gd name="connsiteX63" fmla="*/ 4379257 w 4893607"/>
                  <a:gd name="connsiteY63" fmla="*/ 888192 h 2126442"/>
                  <a:gd name="connsiteX64" fmla="*/ 4303057 w 4893607"/>
                  <a:gd name="connsiteY64" fmla="*/ 926292 h 2126442"/>
                  <a:gd name="connsiteX65" fmla="*/ 4284007 w 4893607"/>
                  <a:gd name="connsiteY65" fmla="*/ 850092 h 2126442"/>
                  <a:gd name="connsiteX66" fmla="*/ 4217332 w 4893607"/>
                  <a:gd name="connsiteY66" fmla="*/ 897717 h 2126442"/>
                  <a:gd name="connsiteX67" fmla="*/ 4217332 w 4893607"/>
                  <a:gd name="connsiteY67" fmla="*/ 840567 h 2126442"/>
                  <a:gd name="connsiteX68" fmla="*/ 4093507 w 4893607"/>
                  <a:gd name="connsiteY68" fmla="*/ 754842 h 2126442"/>
                  <a:gd name="connsiteX69" fmla="*/ 4264957 w 4893607"/>
                  <a:gd name="connsiteY69" fmla="*/ 792942 h 2126442"/>
                  <a:gd name="connsiteX70" fmla="*/ 4350682 w 4893607"/>
                  <a:gd name="connsiteY70" fmla="*/ 773892 h 2126442"/>
                  <a:gd name="connsiteX71" fmla="*/ 4379257 w 4893607"/>
                  <a:gd name="connsiteY71" fmla="*/ 811992 h 2126442"/>
                  <a:gd name="connsiteX72" fmla="*/ 4407832 w 4893607"/>
                  <a:gd name="connsiteY72" fmla="*/ 773892 h 2126442"/>
                  <a:gd name="connsiteX73" fmla="*/ 4398307 w 4893607"/>
                  <a:gd name="connsiteY73" fmla="*/ 735792 h 2126442"/>
                  <a:gd name="connsiteX74" fmla="*/ 4398307 w 4893607"/>
                  <a:gd name="connsiteY74" fmla="*/ 697692 h 2126442"/>
                  <a:gd name="connsiteX75" fmla="*/ 4455457 w 4893607"/>
                  <a:gd name="connsiteY75" fmla="*/ 726267 h 2126442"/>
                  <a:gd name="connsiteX76" fmla="*/ 4436407 w 4893607"/>
                  <a:gd name="connsiteY76" fmla="*/ 669117 h 2126442"/>
                  <a:gd name="connsiteX77" fmla="*/ 4550707 w 4893607"/>
                  <a:gd name="connsiteY77" fmla="*/ 697692 h 2126442"/>
                  <a:gd name="connsiteX78" fmla="*/ 4541182 w 4893607"/>
                  <a:gd name="connsiteY78" fmla="*/ 754842 h 2126442"/>
                  <a:gd name="connsiteX79" fmla="*/ 4588807 w 4893607"/>
                  <a:gd name="connsiteY79" fmla="*/ 764367 h 2126442"/>
                  <a:gd name="connsiteX80" fmla="*/ 4588807 w 4893607"/>
                  <a:gd name="connsiteY80" fmla="*/ 764367 h 2126442"/>
                  <a:gd name="connsiteX81" fmla="*/ 4665007 w 4893607"/>
                  <a:gd name="connsiteY81" fmla="*/ 764367 h 2126442"/>
                  <a:gd name="connsiteX82" fmla="*/ 4703107 w 4893607"/>
                  <a:gd name="connsiteY82" fmla="*/ 811992 h 2126442"/>
                  <a:gd name="connsiteX83" fmla="*/ 4750732 w 4893607"/>
                  <a:gd name="connsiteY83" fmla="*/ 726267 h 2126442"/>
                  <a:gd name="connsiteX84" fmla="*/ 4788832 w 4893607"/>
                  <a:gd name="connsiteY84" fmla="*/ 745317 h 2126442"/>
                  <a:gd name="connsiteX85" fmla="*/ 4760257 w 4893607"/>
                  <a:gd name="connsiteY85" fmla="*/ 697692 h 2126442"/>
                  <a:gd name="connsiteX86" fmla="*/ 4779307 w 4893607"/>
                  <a:gd name="connsiteY86" fmla="*/ 640542 h 2126442"/>
                  <a:gd name="connsiteX87" fmla="*/ 4845982 w 4893607"/>
                  <a:gd name="connsiteY87" fmla="*/ 611967 h 2126442"/>
                  <a:gd name="connsiteX88" fmla="*/ 4817407 w 4893607"/>
                  <a:gd name="connsiteY88" fmla="*/ 545292 h 2126442"/>
                  <a:gd name="connsiteX89" fmla="*/ 4855507 w 4893607"/>
                  <a:gd name="connsiteY89" fmla="*/ 545292 h 2126442"/>
                  <a:gd name="connsiteX90" fmla="*/ 4893607 w 4893607"/>
                  <a:gd name="connsiteY90" fmla="*/ 573867 h 2126442"/>
                  <a:gd name="connsiteX91" fmla="*/ 4884082 w 4893607"/>
                  <a:gd name="connsiteY91" fmla="*/ 545292 h 2126442"/>
                  <a:gd name="connsiteX92" fmla="*/ 4884082 w 4893607"/>
                  <a:gd name="connsiteY92" fmla="*/ 507192 h 2126442"/>
                  <a:gd name="connsiteX93" fmla="*/ 4893607 w 4893607"/>
                  <a:gd name="connsiteY93" fmla="*/ 478617 h 2126442"/>
                  <a:gd name="connsiteX94" fmla="*/ 4855507 w 4893607"/>
                  <a:gd name="connsiteY94" fmla="*/ 383367 h 2126442"/>
                  <a:gd name="connsiteX95" fmla="*/ 4817407 w 4893607"/>
                  <a:gd name="connsiteY95" fmla="*/ 421467 h 2126442"/>
                  <a:gd name="connsiteX96" fmla="*/ 4760257 w 4893607"/>
                  <a:gd name="connsiteY96" fmla="*/ 392892 h 2126442"/>
                  <a:gd name="connsiteX97" fmla="*/ 4760257 w 4893607"/>
                  <a:gd name="connsiteY97" fmla="*/ 516717 h 2126442"/>
                  <a:gd name="connsiteX98" fmla="*/ 4760257 w 4893607"/>
                  <a:gd name="connsiteY98" fmla="*/ 583392 h 2126442"/>
                  <a:gd name="connsiteX99" fmla="*/ 4712632 w 4893607"/>
                  <a:gd name="connsiteY99" fmla="*/ 602442 h 2126442"/>
                  <a:gd name="connsiteX100" fmla="*/ 4636432 w 4893607"/>
                  <a:gd name="connsiteY100" fmla="*/ 573867 h 2126442"/>
                  <a:gd name="connsiteX101" fmla="*/ 4655482 w 4893607"/>
                  <a:gd name="connsiteY101" fmla="*/ 516717 h 2126442"/>
                  <a:gd name="connsiteX102" fmla="*/ 4693582 w 4893607"/>
                  <a:gd name="connsiteY102" fmla="*/ 535767 h 2126442"/>
                  <a:gd name="connsiteX103" fmla="*/ 4665007 w 4893607"/>
                  <a:gd name="connsiteY103" fmla="*/ 488142 h 2126442"/>
                  <a:gd name="connsiteX104" fmla="*/ 4684057 w 4893607"/>
                  <a:gd name="connsiteY104" fmla="*/ 459567 h 2126442"/>
                  <a:gd name="connsiteX105" fmla="*/ 4665007 w 4893607"/>
                  <a:gd name="connsiteY105" fmla="*/ 430992 h 2126442"/>
                  <a:gd name="connsiteX106" fmla="*/ 4674532 w 4893607"/>
                  <a:gd name="connsiteY106" fmla="*/ 383367 h 2126442"/>
                  <a:gd name="connsiteX107" fmla="*/ 4531657 w 4893607"/>
                  <a:gd name="connsiteY107" fmla="*/ 450042 h 2126442"/>
                  <a:gd name="connsiteX108" fmla="*/ 4331632 w 4893607"/>
                  <a:gd name="connsiteY108" fmla="*/ 478617 h 2126442"/>
                  <a:gd name="connsiteX109" fmla="*/ 4236382 w 4893607"/>
                  <a:gd name="connsiteY109" fmla="*/ 364317 h 2126442"/>
                  <a:gd name="connsiteX110" fmla="*/ 4236382 w 4893607"/>
                  <a:gd name="connsiteY110" fmla="*/ 250017 h 2126442"/>
                  <a:gd name="connsiteX111" fmla="*/ 4264957 w 4893607"/>
                  <a:gd name="connsiteY111" fmla="*/ 192867 h 2126442"/>
                  <a:gd name="connsiteX112" fmla="*/ 4341157 w 4893607"/>
                  <a:gd name="connsiteY112" fmla="*/ 307167 h 2126442"/>
                  <a:gd name="connsiteX113" fmla="*/ 4398307 w 4893607"/>
                  <a:gd name="connsiteY113" fmla="*/ 364317 h 2126442"/>
                  <a:gd name="connsiteX114" fmla="*/ 4474507 w 4893607"/>
                  <a:gd name="connsiteY114" fmla="*/ 316692 h 2126442"/>
                  <a:gd name="connsiteX115" fmla="*/ 4445932 w 4893607"/>
                  <a:gd name="connsiteY115" fmla="*/ 230967 h 2126442"/>
                  <a:gd name="connsiteX116" fmla="*/ 4541182 w 4893607"/>
                  <a:gd name="connsiteY116" fmla="*/ 221442 h 2126442"/>
                  <a:gd name="connsiteX117" fmla="*/ 4588807 w 4893607"/>
                  <a:gd name="connsiteY117" fmla="*/ 250017 h 2126442"/>
                  <a:gd name="connsiteX118" fmla="*/ 4598332 w 4893607"/>
                  <a:gd name="connsiteY118" fmla="*/ 173817 h 2126442"/>
                  <a:gd name="connsiteX119" fmla="*/ 4655482 w 4893607"/>
                  <a:gd name="connsiteY119" fmla="*/ 164292 h 2126442"/>
                  <a:gd name="connsiteX120" fmla="*/ 4703107 w 4893607"/>
                  <a:gd name="connsiteY120" fmla="*/ 40467 h 2126442"/>
                  <a:gd name="connsiteX121" fmla="*/ 4522132 w 4893607"/>
                  <a:gd name="connsiteY121" fmla="*/ 49992 h 2126442"/>
                  <a:gd name="connsiteX122" fmla="*/ 1464607 w 4893607"/>
                  <a:gd name="connsiteY122" fmla="*/ 573867 h 2126442"/>
                  <a:gd name="connsiteX123" fmla="*/ 1407457 w 4893607"/>
                  <a:gd name="connsiteY123" fmla="*/ 707217 h 2126442"/>
                  <a:gd name="connsiteX124" fmla="*/ 1321732 w 4893607"/>
                  <a:gd name="connsiteY124" fmla="*/ 726267 h 2126442"/>
                  <a:gd name="connsiteX125" fmla="*/ 1255057 w 4893607"/>
                  <a:gd name="connsiteY125" fmla="*/ 907242 h 2126442"/>
                  <a:gd name="connsiteX126" fmla="*/ 1083607 w 4893607"/>
                  <a:gd name="connsiteY126" fmla="*/ 907242 h 2126442"/>
                  <a:gd name="connsiteX127" fmla="*/ 874057 w 4893607"/>
                  <a:gd name="connsiteY127" fmla="*/ 1021542 h 2126442"/>
                  <a:gd name="connsiteX128" fmla="*/ 778807 w 4893607"/>
                  <a:gd name="connsiteY128" fmla="*/ 1088217 h 2126442"/>
                  <a:gd name="connsiteX129" fmla="*/ 731182 w 4893607"/>
                  <a:gd name="connsiteY129" fmla="*/ 1212042 h 2126442"/>
                  <a:gd name="connsiteX130" fmla="*/ 569257 w 4893607"/>
                  <a:gd name="connsiteY130" fmla="*/ 1297767 h 2126442"/>
                  <a:gd name="connsiteX131" fmla="*/ 474007 w 4893607"/>
                  <a:gd name="connsiteY131" fmla="*/ 1412067 h 2126442"/>
                  <a:gd name="connsiteX132" fmla="*/ 273982 w 4893607"/>
                  <a:gd name="connsiteY132" fmla="*/ 1459692 h 2126442"/>
                  <a:gd name="connsiteX133" fmla="*/ 159683 w 4893607"/>
                  <a:gd name="connsiteY133" fmla="*/ 1640667 h 2126442"/>
                  <a:gd name="connsiteX134" fmla="*/ 54908 w 4893607"/>
                  <a:gd name="connsiteY134" fmla="*/ 1697817 h 2126442"/>
                  <a:gd name="connsiteX135" fmla="*/ 54907 w 4893607"/>
                  <a:gd name="connsiteY135" fmla="*/ 1793067 h 2126442"/>
                  <a:gd name="connsiteX0" fmla="*/ 54907 w 4893607"/>
                  <a:gd name="connsiteY0" fmla="*/ 1793067 h 2126442"/>
                  <a:gd name="connsiteX1" fmla="*/ 740707 w 4893607"/>
                  <a:gd name="connsiteY1" fmla="*/ 1697817 h 2126442"/>
                  <a:gd name="connsiteX2" fmla="*/ 788332 w 4893607"/>
                  <a:gd name="connsiteY2" fmla="*/ 1735917 h 2126442"/>
                  <a:gd name="connsiteX3" fmla="*/ 1112182 w 4893607"/>
                  <a:gd name="connsiteY3" fmla="*/ 1535892 h 2126442"/>
                  <a:gd name="connsiteX4" fmla="*/ 1197907 w 4893607"/>
                  <a:gd name="connsiteY4" fmla="*/ 1545417 h 2126442"/>
                  <a:gd name="connsiteX5" fmla="*/ 1921807 w 4893607"/>
                  <a:gd name="connsiteY5" fmla="*/ 1450167 h 2126442"/>
                  <a:gd name="connsiteX6" fmla="*/ 1950382 w 4893607"/>
                  <a:gd name="connsiteY6" fmla="*/ 1478742 h 2126442"/>
                  <a:gd name="connsiteX7" fmla="*/ 1950382 w 4893607"/>
                  <a:gd name="connsiteY7" fmla="*/ 1535892 h 2126442"/>
                  <a:gd name="connsiteX8" fmla="*/ 1978957 w 4893607"/>
                  <a:gd name="connsiteY8" fmla="*/ 1469217 h 2126442"/>
                  <a:gd name="connsiteX9" fmla="*/ 2112307 w 4893607"/>
                  <a:gd name="connsiteY9" fmla="*/ 1583517 h 2126442"/>
                  <a:gd name="connsiteX10" fmla="*/ 2102782 w 4893607"/>
                  <a:gd name="connsiteY10" fmla="*/ 1659717 h 2126442"/>
                  <a:gd name="connsiteX11" fmla="*/ 2760007 w 4893607"/>
                  <a:gd name="connsiteY11" fmla="*/ 1573992 h 2126442"/>
                  <a:gd name="connsiteX12" fmla="*/ 3531532 w 4893607"/>
                  <a:gd name="connsiteY12" fmla="*/ 2126442 h 2126442"/>
                  <a:gd name="connsiteX13" fmla="*/ 3655357 w 4893607"/>
                  <a:gd name="connsiteY13" fmla="*/ 2059767 h 2126442"/>
                  <a:gd name="connsiteX14" fmla="*/ 3702982 w 4893607"/>
                  <a:gd name="connsiteY14" fmla="*/ 2078817 h 2126442"/>
                  <a:gd name="connsiteX15" fmla="*/ 3712507 w 4893607"/>
                  <a:gd name="connsiteY15" fmla="*/ 2031192 h 2126442"/>
                  <a:gd name="connsiteX16" fmla="*/ 3712507 w 4893607"/>
                  <a:gd name="connsiteY16" fmla="*/ 2031192 h 2126442"/>
                  <a:gd name="connsiteX17" fmla="*/ 3836332 w 4893607"/>
                  <a:gd name="connsiteY17" fmla="*/ 2050242 h 2126442"/>
                  <a:gd name="connsiteX18" fmla="*/ 3836332 w 4893607"/>
                  <a:gd name="connsiteY18" fmla="*/ 2050242 h 2126442"/>
                  <a:gd name="connsiteX19" fmla="*/ 3855382 w 4893607"/>
                  <a:gd name="connsiteY19" fmla="*/ 1954992 h 2126442"/>
                  <a:gd name="connsiteX20" fmla="*/ 3807757 w 4893607"/>
                  <a:gd name="connsiteY20" fmla="*/ 1869267 h 2126442"/>
                  <a:gd name="connsiteX21" fmla="*/ 3864907 w 4893607"/>
                  <a:gd name="connsiteY21" fmla="*/ 1821642 h 2126442"/>
                  <a:gd name="connsiteX22" fmla="*/ 3883957 w 4893607"/>
                  <a:gd name="connsiteY22" fmla="*/ 1869267 h 2126442"/>
                  <a:gd name="connsiteX23" fmla="*/ 3893482 w 4893607"/>
                  <a:gd name="connsiteY23" fmla="*/ 1802592 h 2126442"/>
                  <a:gd name="connsiteX24" fmla="*/ 4083982 w 4893607"/>
                  <a:gd name="connsiteY24" fmla="*/ 1545417 h 2126442"/>
                  <a:gd name="connsiteX25" fmla="*/ 4036357 w 4893607"/>
                  <a:gd name="connsiteY25" fmla="*/ 1507317 h 2126442"/>
                  <a:gd name="connsiteX26" fmla="*/ 4055407 w 4893607"/>
                  <a:gd name="connsiteY26" fmla="*/ 1469217 h 2126442"/>
                  <a:gd name="connsiteX27" fmla="*/ 4083982 w 4893607"/>
                  <a:gd name="connsiteY27" fmla="*/ 1469217 h 2126442"/>
                  <a:gd name="connsiteX28" fmla="*/ 4045882 w 4893607"/>
                  <a:gd name="connsiteY28" fmla="*/ 1440642 h 2126442"/>
                  <a:gd name="connsiteX29" fmla="*/ 4045882 w 4893607"/>
                  <a:gd name="connsiteY29" fmla="*/ 1383492 h 2126442"/>
                  <a:gd name="connsiteX30" fmla="*/ 4112557 w 4893607"/>
                  <a:gd name="connsiteY30" fmla="*/ 1364442 h 2126442"/>
                  <a:gd name="connsiteX31" fmla="*/ 4141132 w 4893607"/>
                  <a:gd name="connsiteY31" fmla="*/ 1431117 h 2126442"/>
                  <a:gd name="connsiteX32" fmla="*/ 4179232 w 4893607"/>
                  <a:gd name="connsiteY32" fmla="*/ 1450167 h 2126442"/>
                  <a:gd name="connsiteX33" fmla="*/ 4179232 w 4893607"/>
                  <a:gd name="connsiteY33" fmla="*/ 1450167 h 2126442"/>
                  <a:gd name="connsiteX34" fmla="*/ 4198282 w 4893607"/>
                  <a:gd name="connsiteY34" fmla="*/ 1412067 h 2126442"/>
                  <a:gd name="connsiteX35" fmla="*/ 4226857 w 4893607"/>
                  <a:gd name="connsiteY35" fmla="*/ 1326342 h 2126442"/>
                  <a:gd name="connsiteX36" fmla="*/ 4293532 w 4893607"/>
                  <a:gd name="connsiteY36" fmla="*/ 1373967 h 2126442"/>
                  <a:gd name="connsiteX37" fmla="*/ 4341157 w 4893607"/>
                  <a:gd name="connsiteY37" fmla="*/ 1326342 h 2126442"/>
                  <a:gd name="connsiteX38" fmla="*/ 4445932 w 4893607"/>
                  <a:gd name="connsiteY38" fmla="*/ 1326342 h 2126442"/>
                  <a:gd name="connsiteX39" fmla="*/ 4493557 w 4893607"/>
                  <a:gd name="connsiteY39" fmla="*/ 1250142 h 2126442"/>
                  <a:gd name="connsiteX40" fmla="*/ 4579282 w 4893607"/>
                  <a:gd name="connsiteY40" fmla="*/ 1240617 h 2126442"/>
                  <a:gd name="connsiteX41" fmla="*/ 4598332 w 4893607"/>
                  <a:gd name="connsiteY41" fmla="*/ 1288242 h 2126442"/>
                  <a:gd name="connsiteX42" fmla="*/ 4607857 w 4893607"/>
                  <a:gd name="connsiteY42" fmla="*/ 1221567 h 2126442"/>
                  <a:gd name="connsiteX43" fmla="*/ 4655482 w 4893607"/>
                  <a:gd name="connsiteY43" fmla="*/ 1154892 h 2126442"/>
                  <a:gd name="connsiteX44" fmla="*/ 4560232 w 4893607"/>
                  <a:gd name="connsiteY44" fmla="*/ 1145367 h 2126442"/>
                  <a:gd name="connsiteX45" fmla="*/ 4579282 w 4893607"/>
                  <a:gd name="connsiteY45" fmla="*/ 1192992 h 2126442"/>
                  <a:gd name="connsiteX46" fmla="*/ 4503082 w 4893607"/>
                  <a:gd name="connsiteY46" fmla="*/ 1145367 h 2126442"/>
                  <a:gd name="connsiteX47" fmla="*/ 4503082 w 4893607"/>
                  <a:gd name="connsiteY47" fmla="*/ 1192992 h 2126442"/>
                  <a:gd name="connsiteX48" fmla="*/ 4388782 w 4893607"/>
                  <a:gd name="connsiteY48" fmla="*/ 1231092 h 2126442"/>
                  <a:gd name="connsiteX49" fmla="*/ 4245907 w 4893607"/>
                  <a:gd name="connsiteY49" fmla="*/ 1135842 h 2126442"/>
                  <a:gd name="connsiteX50" fmla="*/ 4188757 w 4893607"/>
                  <a:gd name="connsiteY50" fmla="*/ 1145367 h 2126442"/>
                  <a:gd name="connsiteX51" fmla="*/ 4226857 w 4893607"/>
                  <a:gd name="connsiteY51" fmla="*/ 1088217 h 2126442"/>
                  <a:gd name="connsiteX52" fmla="*/ 4188757 w 4893607"/>
                  <a:gd name="connsiteY52" fmla="*/ 1050117 h 2126442"/>
                  <a:gd name="connsiteX53" fmla="*/ 4207807 w 4893607"/>
                  <a:gd name="connsiteY53" fmla="*/ 1021542 h 2126442"/>
                  <a:gd name="connsiteX54" fmla="*/ 4388782 w 4893607"/>
                  <a:gd name="connsiteY54" fmla="*/ 1126317 h 2126442"/>
                  <a:gd name="connsiteX55" fmla="*/ 4398307 w 4893607"/>
                  <a:gd name="connsiteY55" fmla="*/ 1107267 h 2126442"/>
                  <a:gd name="connsiteX56" fmla="*/ 4464982 w 4893607"/>
                  <a:gd name="connsiteY56" fmla="*/ 1069167 h 2126442"/>
                  <a:gd name="connsiteX57" fmla="*/ 4426882 w 4893607"/>
                  <a:gd name="connsiteY57" fmla="*/ 1059642 h 2126442"/>
                  <a:gd name="connsiteX58" fmla="*/ 4417357 w 4893607"/>
                  <a:gd name="connsiteY58" fmla="*/ 1031067 h 2126442"/>
                  <a:gd name="connsiteX59" fmla="*/ 4503082 w 4893607"/>
                  <a:gd name="connsiteY59" fmla="*/ 926292 h 2126442"/>
                  <a:gd name="connsiteX60" fmla="*/ 4436407 w 4893607"/>
                  <a:gd name="connsiteY60" fmla="*/ 954867 h 2126442"/>
                  <a:gd name="connsiteX61" fmla="*/ 4436407 w 4893607"/>
                  <a:gd name="connsiteY61" fmla="*/ 897717 h 2126442"/>
                  <a:gd name="connsiteX62" fmla="*/ 4388782 w 4893607"/>
                  <a:gd name="connsiteY62" fmla="*/ 926292 h 2126442"/>
                  <a:gd name="connsiteX63" fmla="*/ 4379257 w 4893607"/>
                  <a:gd name="connsiteY63" fmla="*/ 888192 h 2126442"/>
                  <a:gd name="connsiteX64" fmla="*/ 4303057 w 4893607"/>
                  <a:gd name="connsiteY64" fmla="*/ 926292 h 2126442"/>
                  <a:gd name="connsiteX65" fmla="*/ 4284007 w 4893607"/>
                  <a:gd name="connsiteY65" fmla="*/ 850092 h 2126442"/>
                  <a:gd name="connsiteX66" fmla="*/ 4217332 w 4893607"/>
                  <a:gd name="connsiteY66" fmla="*/ 897717 h 2126442"/>
                  <a:gd name="connsiteX67" fmla="*/ 4217332 w 4893607"/>
                  <a:gd name="connsiteY67" fmla="*/ 840567 h 2126442"/>
                  <a:gd name="connsiteX68" fmla="*/ 4093507 w 4893607"/>
                  <a:gd name="connsiteY68" fmla="*/ 754842 h 2126442"/>
                  <a:gd name="connsiteX69" fmla="*/ 4264957 w 4893607"/>
                  <a:gd name="connsiteY69" fmla="*/ 792942 h 2126442"/>
                  <a:gd name="connsiteX70" fmla="*/ 4350682 w 4893607"/>
                  <a:gd name="connsiteY70" fmla="*/ 773892 h 2126442"/>
                  <a:gd name="connsiteX71" fmla="*/ 4379257 w 4893607"/>
                  <a:gd name="connsiteY71" fmla="*/ 811992 h 2126442"/>
                  <a:gd name="connsiteX72" fmla="*/ 4407832 w 4893607"/>
                  <a:gd name="connsiteY72" fmla="*/ 773892 h 2126442"/>
                  <a:gd name="connsiteX73" fmla="*/ 4398307 w 4893607"/>
                  <a:gd name="connsiteY73" fmla="*/ 735792 h 2126442"/>
                  <a:gd name="connsiteX74" fmla="*/ 4398307 w 4893607"/>
                  <a:gd name="connsiteY74" fmla="*/ 697692 h 2126442"/>
                  <a:gd name="connsiteX75" fmla="*/ 4455457 w 4893607"/>
                  <a:gd name="connsiteY75" fmla="*/ 726267 h 2126442"/>
                  <a:gd name="connsiteX76" fmla="*/ 4436407 w 4893607"/>
                  <a:gd name="connsiteY76" fmla="*/ 669117 h 2126442"/>
                  <a:gd name="connsiteX77" fmla="*/ 4550707 w 4893607"/>
                  <a:gd name="connsiteY77" fmla="*/ 697692 h 2126442"/>
                  <a:gd name="connsiteX78" fmla="*/ 4541182 w 4893607"/>
                  <a:gd name="connsiteY78" fmla="*/ 754842 h 2126442"/>
                  <a:gd name="connsiteX79" fmla="*/ 4588807 w 4893607"/>
                  <a:gd name="connsiteY79" fmla="*/ 764367 h 2126442"/>
                  <a:gd name="connsiteX80" fmla="*/ 4588807 w 4893607"/>
                  <a:gd name="connsiteY80" fmla="*/ 764367 h 2126442"/>
                  <a:gd name="connsiteX81" fmla="*/ 4665007 w 4893607"/>
                  <a:gd name="connsiteY81" fmla="*/ 764367 h 2126442"/>
                  <a:gd name="connsiteX82" fmla="*/ 4703107 w 4893607"/>
                  <a:gd name="connsiteY82" fmla="*/ 811992 h 2126442"/>
                  <a:gd name="connsiteX83" fmla="*/ 4750732 w 4893607"/>
                  <a:gd name="connsiteY83" fmla="*/ 726267 h 2126442"/>
                  <a:gd name="connsiteX84" fmla="*/ 4788832 w 4893607"/>
                  <a:gd name="connsiteY84" fmla="*/ 745317 h 2126442"/>
                  <a:gd name="connsiteX85" fmla="*/ 4760257 w 4893607"/>
                  <a:gd name="connsiteY85" fmla="*/ 697692 h 2126442"/>
                  <a:gd name="connsiteX86" fmla="*/ 4779307 w 4893607"/>
                  <a:gd name="connsiteY86" fmla="*/ 640542 h 2126442"/>
                  <a:gd name="connsiteX87" fmla="*/ 4845982 w 4893607"/>
                  <a:gd name="connsiteY87" fmla="*/ 611967 h 2126442"/>
                  <a:gd name="connsiteX88" fmla="*/ 4817407 w 4893607"/>
                  <a:gd name="connsiteY88" fmla="*/ 545292 h 2126442"/>
                  <a:gd name="connsiteX89" fmla="*/ 4855507 w 4893607"/>
                  <a:gd name="connsiteY89" fmla="*/ 545292 h 2126442"/>
                  <a:gd name="connsiteX90" fmla="*/ 4893607 w 4893607"/>
                  <a:gd name="connsiteY90" fmla="*/ 573867 h 2126442"/>
                  <a:gd name="connsiteX91" fmla="*/ 4884082 w 4893607"/>
                  <a:gd name="connsiteY91" fmla="*/ 545292 h 2126442"/>
                  <a:gd name="connsiteX92" fmla="*/ 4884082 w 4893607"/>
                  <a:gd name="connsiteY92" fmla="*/ 507192 h 2126442"/>
                  <a:gd name="connsiteX93" fmla="*/ 4893607 w 4893607"/>
                  <a:gd name="connsiteY93" fmla="*/ 478617 h 2126442"/>
                  <a:gd name="connsiteX94" fmla="*/ 4855507 w 4893607"/>
                  <a:gd name="connsiteY94" fmla="*/ 383367 h 2126442"/>
                  <a:gd name="connsiteX95" fmla="*/ 4817407 w 4893607"/>
                  <a:gd name="connsiteY95" fmla="*/ 421467 h 2126442"/>
                  <a:gd name="connsiteX96" fmla="*/ 4760257 w 4893607"/>
                  <a:gd name="connsiteY96" fmla="*/ 392892 h 2126442"/>
                  <a:gd name="connsiteX97" fmla="*/ 4760257 w 4893607"/>
                  <a:gd name="connsiteY97" fmla="*/ 516717 h 2126442"/>
                  <a:gd name="connsiteX98" fmla="*/ 4760257 w 4893607"/>
                  <a:gd name="connsiteY98" fmla="*/ 583392 h 2126442"/>
                  <a:gd name="connsiteX99" fmla="*/ 4712632 w 4893607"/>
                  <a:gd name="connsiteY99" fmla="*/ 602442 h 2126442"/>
                  <a:gd name="connsiteX100" fmla="*/ 4636432 w 4893607"/>
                  <a:gd name="connsiteY100" fmla="*/ 573867 h 2126442"/>
                  <a:gd name="connsiteX101" fmla="*/ 4655482 w 4893607"/>
                  <a:gd name="connsiteY101" fmla="*/ 516717 h 2126442"/>
                  <a:gd name="connsiteX102" fmla="*/ 4693582 w 4893607"/>
                  <a:gd name="connsiteY102" fmla="*/ 535767 h 2126442"/>
                  <a:gd name="connsiteX103" fmla="*/ 4665007 w 4893607"/>
                  <a:gd name="connsiteY103" fmla="*/ 488142 h 2126442"/>
                  <a:gd name="connsiteX104" fmla="*/ 4684057 w 4893607"/>
                  <a:gd name="connsiteY104" fmla="*/ 459567 h 2126442"/>
                  <a:gd name="connsiteX105" fmla="*/ 4665007 w 4893607"/>
                  <a:gd name="connsiteY105" fmla="*/ 430992 h 2126442"/>
                  <a:gd name="connsiteX106" fmla="*/ 4674532 w 4893607"/>
                  <a:gd name="connsiteY106" fmla="*/ 383367 h 2126442"/>
                  <a:gd name="connsiteX107" fmla="*/ 4531657 w 4893607"/>
                  <a:gd name="connsiteY107" fmla="*/ 450042 h 2126442"/>
                  <a:gd name="connsiteX108" fmla="*/ 4331632 w 4893607"/>
                  <a:gd name="connsiteY108" fmla="*/ 478617 h 2126442"/>
                  <a:gd name="connsiteX109" fmla="*/ 4236382 w 4893607"/>
                  <a:gd name="connsiteY109" fmla="*/ 364317 h 2126442"/>
                  <a:gd name="connsiteX110" fmla="*/ 4236382 w 4893607"/>
                  <a:gd name="connsiteY110" fmla="*/ 250017 h 2126442"/>
                  <a:gd name="connsiteX111" fmla="*/ 4264957 w 4893607"/>
                  <a:gd name="connsiteY111" fmla="*/ 192867 h 2126442"/>
                  <a:gd name="connsiteX112" fmla="*/ 4341157 w 4893607"/>
                  <a:gd name="connsiteY112" fmla="*/ 307167 h 2126442"/>
                  <a:gd name="connsiteX113" fmla="*/ 4398307 w 4893607"/>
                  <a:gd name="connsiteY113" fmla="*/ 364317 h 2126442"/>
                  <a:gd name="connsiteX114" fmla="*/ 4474507 w 4893607"/>
                  <a:gd name="connsiteY114" fmla="*/ 316692 h 2126442"/>
                  <a:gd name="connsiteX115" fmla="*/ 4445932 w 4893607"/>
                  <a:gd name="connsiteY115" fmla="*/ 230967 h 2126442"/>
                  <a:gd name="connsiteX116" fmla="*/ 4541182 w 4893607"/>
                  <a:gd name="connsiteY116" fmla="*/ 221442 h 2126442"/>
                  <a:gd name="connsiteX117" fmla="*/ 4588807 w 4893607"/>
                  <a:gd name="connsiteY117" fmla="*/ 250017 h 2126442"/>
                  <a:gd name="connsiteX118" fmla="*/ 4598332 w 4893607"/>
                  <a:gd name="connsiteY118" fmla="*/ 173817 h 2126442"/>
                  <a:gd name="connsiteX119" fmla="*/ 4655482 w 4893607"/>
                  <a:gd name="connsiteY119" fmla="*/ 164292 h 2126442"/>
                  <a:gd name="connsiteX120" fmla="*/ 4703107 w 4893607"/>
                  <a:gd name="connsiteY120" fmla="*/ 40467 h 2126442"/>
                  <a:gd name="connsiteX121" fmla="*/ 4522132 w 4893607"/>
                  <a:gd name="connsiteY121" fmla="*/ 49992 h 2126442"/>
                  <a:gd name="connsiteX122" fmla="*/ 1464607 w 4893607"/>
                  <a:gd name="connsiteY122" fmla="*/ 573867 h 2126442"/>
                  <a:gd name="connsiteX123" fmla="*/ 1407457 w 4893607"/>
                  <a:gd name="connsiteY123" fmla="*/ 707217 h 2126442"/>
                  <a:gd name="connsiteX124" fmla="*/ 1321732 w 4893607"/>
                  <a:gd name="connsiteY124" fmla="*/ 726267 h 2126442"/>
                  <a:gd name="connsiteX125" fmla="*/ 1255057 w 4893607"/>
                  <a:gd name="connsiteY125" fmla="*/ 907242 h 2126442"/>
                  <a:gd name="connsiteX126" fmla="*/ 1083607 w 4893607"/>
                  <a:gd name="connsiteY126" fmla="*/ 907242 h 2126442"/>
                  <a:gd name="connsiteX127" fmla="*/ 874057 w 4893607"/>
                  <a:gd name="connsiteY127" fmla="*/ 1021542 h 2126442"/>
                  <a:gd name="connsiteX128" fmla="*/ 778807 w 4893607"/>
                  <a:gd name="connsiteY128" fmla="*/ 1088217 h 2126442"/>
                  <a:gd name="connsiteX129" fmla="*/ 731182 w 4893607"/>
                  <a:gd name="connsiteY129" fmla="*/ 1212042 h 2126442"/>
                  <a:gd name="connsiteX130" fmla="*/ 569257 w 4893607"/>
                  <a:gd name="connsiteY130" fmla="*/ 1297767 h 2126442"/>
                  <a:gd name="connsiteX131" fmla="*/ 474007 w 4893607"/>
                  <a:gd name="connsiteY131" fmla="*/ 1412067 h 2126442"/>
                  <a:gd name="connsiteX132" fmla="*/ 273982 w 4893607"/>
                  <a:gd name="connsiteY132" fmla="*/ 1459692 h 2126442"/>
                  <a:gd name="connsiteX133" fmla="*/ 159683 w 4893607"/>
                  <a:gd name="connsiteY133" fmla="*/ 1640667 h 2126442"/>
                  <a:gd name="connsiteX134" fmla="*/ 54908 w 4893607"/>
                  <a:gd name="connsiteY134" fmla="*/ 1697817 h 2126442"/>
                  <a:gd name="connsiteX135" fmla="*/ 54907 w 4893607"/>
                  <a:gd name="connsiteY135" fmla="*/ 1793067 h 2126442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  <a:cxn ang="0">
                    <a:pos x="connsiteX2" y="connsiteY2"/>
                  </a:cxn>
                  <a:cxn ang="0">
                    <a:pos x="connsiteX3" y="connsiteY3"/>
                  </a:cxn>
                  <a:cxn ang="0">
                    <a:pos x="connsiteX4" y="connsiteY4"/>
                  </a:cxn>
                  <a:cxn ang="0">
                    <a:pos x="connsiteX5" y="connsiteY5"/>
                  </a:cxn>
                  <a:cxn ang="0">
                    <a:pos x="connsiteX6" y="connsiteY6"/>
                  </a:cxn>
                  <a:cxn ang="0">
                    <a:pos x="connsiteX7" y="connsiteY7"/>
                  </a:cxn>
                  <a:cxn ang="0">
                    <a:pos x="connsiteX8" y="connsiteY8"/>
                  </a:cxn>
                  <a:cxn ang="0">
                    <a:pos x="connsiteX9" y="connsiteY9"/>
                  </a:cxn>
                  <a:cxn ang="0">
                    <a:pos x="connsiteX10" y="connsiteY10"/>
                  </a:cxn>
                  <a:cxn ang="0">
                    <a:pos x="connsiteX11" y="connsiteY11"/>
                  </a:cxn>
                  <a:cxn ang="0">
                    <a:pos x="connsiteX12" y="connsiteY12"/>
                  </a:cxn>
                  <a:cxn ang="0">
                    <a:pos x="connsiteX13" y="connsiteY13"/>
                  </a:cxn>
                  <a:cxn ang="0">
                    <a:pos x="connsiteX14" y="connsiteY14"/>
                  </a:cxn>
                  <a:cxn ang="0">
                    <a:pos x="connsiteX15" y="connsiteY15"/>
                  </a:cxn>
                  <a:cxn ang="0">
                    <a:pos x="connsiteX16" y="connsiteY16"/>
                  </a:cxn>
                  <a:cxn ang="0">
                    <a:pos x="connsiteX17" y="connsiteY17"/>
                  </a:cxn>
                  <a:cxn ang="0">
                    <a:pos x="connsiteX18" y="connsiteY18"/>
                  </a:cxn>
                  <a:cxn ang="0">
                    <a:pos x="connsiteX19" y="connsiteY19"/>
                  </a:cxn>
                  <a:cxn ang="0">
                    <a:pos x="connsiteX20" y="connsiteY20"/>
                  </a:cxn>
                  <a:cxn ang="0">
                    <a:pos x="connsiteX21" y="connsiteY21"/>
                  </a:cxn>
                  <a:cxn ang="0">
                    <a:pos x="connsiteX22" y="connsiteY22"/>
                  </a:cxn>
                  <a:cxn ang="0">
                    <a:pos x="connsiteX23" y="connsiteY23"/>
                  </a:cxn>
                  <a:cxn ang="0">
                    <a:pos x="connsiteX24" y="connsiteY24"/>
                  </a:cxn>
                  <a:cxn ang="0">
                    <a:pos x="connsiteX25" y="connsiteY25"/>
                  </a:cxn>
                  <a:cxn ang="0">
                    <a:pos x="connsiteX26" y="connsiteY26"/>
                  </a:cxn>
                  <a:cxn ang="0">
                    <a:pos x="connsiteX27" y="connsiteY27"/>
                  </a:cxn>
                  <a:cxn ang="0">
                    <a:pos x="connsiteX28" y="connsiteY28"/>
                  </a:cxn>
                  <a:cxn ang="0">
                    <a:pos x="connsiteX29" y="connsiteY29"/>
                  </a:cxn>
                  <a:cxn ang="0">
                    <a:pos x="connsiteX30" y="connsiteY30"/>
                  </a:cxn>
                  <a:cxn ang="0">
                    <a:pos x="connsiteX31" y="connsiteY31"/>
                  </a:cxn>
                  <a:cxn ang="0">
                    <a:pos x="connsiteX32" y="connsiteY32"/>
                  </a:cxn>
                  <a:cxn ang="0">
                    <a:pos x="connsiteX33" y="connsiteY33"/>
                  </a:cxn>
                  <a:cxn ang="0">
                    <a:pos x="connsiteX34" y="connsiteY34"/>
                  </a:cxn>
                  <a:cxn ang="0">
                    <a:pos x="connsiteX35" y="connsiteY35"/>
                  </a:cxn>
                  <a:cxn ang="0">
                    <a:pos x="connsiteX36" y="connsiteY36"/>
                  </a:cxn>
                  <a:cxn ang="0">
                    <a:pos x="connsiteX37" y="connsiteY37"/>
                  </a:cxn>
                  <a:cxn ang="0">
                    <a:pos x="connsiteX38" y="connsiteY38"/>
                  </a:cxn>
                  <a:cxn ang="0">
                    <a:pos x="connsiteX39" y="connsiteY39"/>
                  </a:cxn>
                  <a:cxn ang="0">
                    <a:pos x="connsiteX40" y="connsiteY40"/>
                  </a:cxn>
                  <a:cxn ang="0">
                    <a:pos x="connsiteX41" y="connsiteY41"/>
                  </a:cxn>
                  <a:cxn ang="0">
                    <a:pos x="connsiteX42" y="connsiteY42"/>
                  </a:cxn>
                  <a:cxn ang="0">
                    <a:pos x="connsiteX43" y="connsiteY43"/>
                  </a:cxn>
                  <a:cxn ang="0">
                    <a:pos x="connsiteX44" y="connsiteY44"/>
                  </a:cxn>
                  <a:cxn ang="0">
                    <a:pos x="connsiteX45" y="connsiteY45"/>
                  </a:cxn>
                  <a:cxn ang="0">
                    <a:pos x="connsiteX46" y="connsiteY46"/>
                  </a:cxn>
                  <a:cxn ang="0">
                    <a:pos x="connsiteX47" y="connsiteY47"/>
                  </a:cxn>
                  <a:cxn ang="0">
                    <a:pos x="connsiteX48" y="connsiteY48"/>
                  </a:cxn>
                  <a:cxn ang="0">
                    <a:pos x="connsiteX49" y="connsiteY49"/>
                  </a:cxn>
                  <a:cxn ang="0">
                    <a:pos x="connsiteX50" y="connsiteY50"/>
                  </a:cxn>
                  <a:cxn ang="0">
                    <a:pos x="connsiteX51" y="connsiteY51"/>
                  </a:cxn>
                  <a:cxn ang="0">
                    <a:pos x="connsiteX52" y="connsiteY52"/>
                  </a:cxn>
                  <a:cxn ang="0">
                    <a:pos x="connsiteX53" y="connsiteY53"/>
                  </a:cxn>
                  <a:cxn ang="0">
                    <a:pos x="connsiteX54" y="connsiteY54"/>
                  </a:cxn>
                  <a:cxn ang="0">
                    <a:pos x="connsiteX55" y="connsiteY55"/>
                  </a:cxn>
                  <a:cxn ang="0">
                    <a:pos x="connsiteX56" y="connsiteY56"/>
                  </a:cxn>
                  <a:cxn ang="0">
                    <a:pos x="connsiteX57" y="connsiteY57"/>
                  </a:cxn>
                  <a:cxn ang="0">
                    <a:pos x="connsiteX58" y="connsiteY58"/>
                  </a:cxn>
                  <a:cxn ang="0">
                    <a:pos x="connsiteX59" y="connsiteY59"/>
                  </a:cxn>
                  <a:cxn ang="0">
                    <a:pos x="connsiteX60" y="connsiteY60"/>
                  </a:cxn>
                  <a:cxn ang="0">
                    <a:pos x="connsiteX61" y="connsiteY61"/>
                  </a:cxn>
                  <a:cxn ang="0">
                    <a:pos x="connsiteX62" y="connsiteY62"/>
                  </a:cxn>
                  <a:cxn ang="0">
                    <a:pos x="connsiteX63" y="connsiteY63"/>
                  </a:cxn>
                  <a:cxn ang="0">
                    <a:pos x="connsiteX64" y="connsiteY64"/>
                  </a:cxn>
                  <a:cxn ang="0">
                    <a:pos x="connsiteX65" y="connsiteY65"/>
                  </a:cxn>
                  <a:cxn ang="0">
                    <a:pos x="connsiteX66" y="connsiteY66"/>
                  </a:cxn>
                  <a:cxn ang="0">
                    <a:pos x="connsiteX67" y="connsiteY67"/>
                  </a:cxn>
                  <a:cxn ang="0">
                    <a:pos x="connsiteX68" y="connsiteY68"/>
                  </a:cxn>
                  <a:cxn ang="0">
                    <a:pos x="connsiteX69" y="connsiteY69"/>
                  </a:cxn>
                  <a:cxn ang="0">
                    <a:pos x="connsiteX70" y="connsiteY70"/>
                  </a:cxn>
                  <a:cxn ang="0">
                    <a:pos x="connsiteX71" y="connsiteY71"/>
                  </a:cxn>
                  <a:cxn ang="0">
                    <a:pos x="connsiteX72" y="connsiteY72"/>
                  </a:cxn>
                  <a:cxn ang="0">
                    <a:pos x="connsiteX73" y="connsiteY73"/>
                  </a:cxn>
                  <a:cxn ang="0">
                    <a:pos x="connsiteX74" y="connsiteY74"/>
                  </a:cxn>
                  <a:cxn ang="0">
                    <a:pos x="connsiteX75" y="connsiteY75"/>
                  </a:cxn>
                  <a:cxn ang="0">
                    <a:pos x="connsiteX76" y="connsiteY76"/>
                  </a:cxn>
                  <a:cxn ang="0">
                    <a:pos x="connsiteX77" y="connsiteY77"/>
                  </a:cxn>
                  <a:cxn ang="0">
                    <a:pos x="connsiteX78" y="connsiteY78"/>
                  </a:cxn>
                  <a:cxn ang="0">
                    <a:pos x="connsiteX79" y="connsiteY79"/>
                  </a:cxn>
                  <a:cxn ang="0">
                    <a:pos x="connsiteX80" y="connsiteY80"/>
                  </a:cxn>
                  <a:cxn ang="0">
                    <a:pos x="connsiteX81" y="connsiteY81"/>
                  </a:cxn>
                  <a:cxn ang="0">
                    <a:pos x="connsiteX82" y="connsiteY82"/>
                  </a:cxn>
                  <a:cxn ang="0">
                    <a:pos x="connsiteX83" y="connsiteY83"/>
                  </a:cxn>
                  <a:cxn ang="0">
                    <a:pos x="connsiteX84" y="connsiteY84"/>
                  </a:cxn>
                  <a:cxn ang="0">
                    <a:pos x="connsiteX85" y="connsiteY85"/>
                  </a:cxn>
                  <a:cxn ang="0">
                    <a:pos x="connsiteX86" y="connsiteY86"/>
                  </a:cxn>
                  <a:cxn ang="0">
                    <a:pos x="connsiteX87" y="connsiteY87"/>
                  </a:cxn>
                  <a:cxn ang="0">
                    <a:pos x="connsiteX88" y="connsiteY88"/>
                  </a:cxn>
                  <a:cxn ang="0">
                    <a:pos x="connsiteX89" y="connsiteY89"/>
                  </a:cxn>
                  <a:cxn ang="0">
                    <a:pos x="connsiteX90" y="connsiteY90"/>
                  </a:cxn>
                  <a:cxn ang="0">
                    <a:pos x="connsiteX91" y="connsiteY91"/>
                  </a:cxn>
                  <a:cxn ang="0">
                    <a:pos x="connsiteX92" y="connsiteY92"/>
                  </a:cxn>
                  <a:cxn ang="0">
                    <a:pos x="connsiteX93" y="connsiteY93"/>
                  </a:cxn>
                  <a:cxn ang="0">
                    <a:pos x="connsiteX94" y="connsiteY94"/>
                  </a:cxn>
                  <a:cxn ang="0">
                    <a:pos x="connsiteX95" y="connsiteY95"/>
                  </a:cxn>
                  <a:cxn ang="0">
                    <a:pos x="connsiteX96" y="connsiteY96"/>
                  </a:cxn>
                  <a:cxn ang="0">
                    <a:pos x="connsiteX97" y="connsiteY97"/>
                  </a:cxn>
                  <a:cxn ang="0">
                    <a:pos x="connsiteX98" y="connsiteY98"/>
                  </a:cxn>
                  <a:cxn ang="0">
                    <a:pos x="connsiteX99" y="connsiteY99"/>
                  </a:cxn>
                  <a:cxn ang="0">
                    <a:pos x="connsiteX100" y="connsiteY100"/>
                  </a:cxn>
                  <a:cxn ang="0">
                    <a:pos x="connsiteX101" y="connsiteY101"/>
                  </a:cxn>
                  <a:cxn ang="0">
                    <a:pos x="connsiteX102" y="connsiteY102"/>
                  </a:cxn>
                  <a:cxn ang="0">
                    <a:pos x="connsiteX103" y="connsiteY103"/>
                  </a:cxn>
                  <a:cxn ang="0">
                    <a:pos x="connsiteX104" y="connsiteY104"/>
                  </a:cxn>
                  <a:cxn ang="0">
                    <a:pos x="connsiteX105" y="connsiteY105"/>
                  </a:cxn>
                  <a:cxn ang="0">
                    <a:pos x="connsiteX106" y="connsiteY106"/>
                  </a:cxn>
                  <a:cxn ang="0">
                    <a:pos x="connsiteX107" y="connsiteY107"/>
                  </a:cxn>
                  <a:cxn ang="0">
                    <a:pos x="connsiteX108" y="connsiteY108"/>
                  </a:cxn>
                  <a:cxn ang="0">
                    <a:pos x="connsiteX109" y="connsiteY109"/>
                  </a:cxn>
                  <a:cxn ang="0">
                    <a:pos x="connsiteX110" y="connsiteY110"/>
                  </a:cxn>
                  <a:cxn ang="0">
                    <a:pos x="connsiteX111" y="connsiteY111"/>
                  </a:cxn>
                  <a:cxn ang="0">
                    <a:pos x="connsiteX112" y="connsiteY112"/>
                  </a:cxn>
                  <a:cxn ang="0">
                    <a:pos x="connsiteX113" y="connsiteY113"/>
                  </a:cxn>
                  <a:cxn ang="0">
                    <a:pos x="connsiteX114" y="connsiteY114"/>
                  </a:cxn>
                  <a:cxn ang="0">
                    <a:pos x="connsiteX115" y="connsiteY115"/>
                  </a:cxn>
                  <a:cxn ang="0">
                    <a:pos x="connsiteX116" y="connsiteY116"/>
                  </a:cxn>
                  <a:cxn ang="0">
                    <a:pos x="connsiteX117" y="connsiteY117"/>
                  </a:cxn>
                  <a:cxn ang="0">
                    <a:pos x="connsiteX118" y="connsiteY118"/>
                  </a:cxn>
                  <a:cxn ang="0">
                    <a:pos x="connsiteX119" y="connsiteY119"/>
                  </a:cxn>
                  <a:cxn ang="0">
                    <a:pos x="connsiteX120" y="connsiteY120"/>
                  </a:cxn>
                  <a:cxn ang="0">
                    <a:pos x="connsiteX121" y="connsiteY121"/>
                  </a:cxn>
                  <a:cxn ang="0">
                    <a:pos x="connsiteX122" y="connsiteY122"/>
                  </a:cxn>
                  <a:cxn ang="0">
                    <a:pos x="connsiteX123" y="connsiteY123"/>
                  </a:cxn>
                  <a:cxn ang="0">
                    <a:pos x="connsiteX124" y="connsiteY124"/>
                  </a:cxn>
                  <a:cxn ang="0">
                    <a:pos x="connsiteX125" y="connsiteY125"/>
                  </a:cxn>
                  <a:cxn ang="0">
                    <a:pos x="connsiteX126" y="connsiteY126"/>
                  </a:cxn>
                  <a:cxn ang="0">
                    <a:pos x="connsiteX127" y="connsiteY127"/>
                  </a:cxn>
                  <a:cxn ang="0">
                    <a:pos x="connsiteX128" y="connsiteY128"/>
                  </a:cxn>
                  <a:cxn ang="0">
                    <a:pos x="connsiteX129" y="connsiteY129"/>
                  </a:cxn>
                  <a:cxn ang="0">
                    <a:pos x="connsiteX130" y="connsiteY130"/>
                  </a:cxn>
                  <a:cxn ang="0">
                    <a:pos x="connsiteX131" y="connsiteY131"/>
                  </a:cxn>
                  <a:cxn ang="0">
                    <a:pos x="connsiteX132" y="connsiteY132"/>
                  </a:cxn>
                  <a:cxn ang="0">
                    <a:pos x="connsiteX133" y="connsiteY133"/>
                  </a:cxn>
                  <a:cxn ang="0">
                    <a:pos x="connsiteX134" y="connsiteY134"/>
                  </a:cxn>
                  <a:cxn ang="0">
                    <a:pos x="connsiteX135" y="connsiteY135"/>
                  </a:cxn>
                </a:cxnLst>
                <a:rect l="l" t="t" r="r" b="b"/>
                <a:pathLst>
                  <a:path w="4893607" h="2126442">
                    <a:moveTo>
                      <a:pt x="54907" y="1793067"/>
                    </a:moveTo>
                    <a:lnTo>
                      <a:pt x="740707" y="1697817"/>
                    </a:lnTo>
                    <a:lnTo>
                      <a:pt x="788332" y="1735917"/>
                    </a:lnTo>
                    <a:lnTo>
                      <a:pt x="1112182" y="1535892"/>
                    </a:lnTo>
                    <a:lnTo>
                      <a:pt x="1197907" y="1545417"/>
                    </a:lnTo>
                    <a:lnTo>
                      <a:pt x="1921807" y="1450167"/>
                    </a:lnTo>
                    <a:lnTo>
                      <a:pt x="1950382" y="1478742"/>
                    </a:lnTo>
                    <a:lnTo>
                      <a:pt x="1950382" y="1535892"/>
                    </a:lnTo>
                    <a:lnTo>
                      <a:pt x="1978957" y="1469217"/>
                    </a:lnTo>
                    <a:lnTo>
                      <a:pt x="2112307" y="1583517"/>
                    </a:lnTo>
                    <a:lnTo>
                      <a:pt x="2102782" y="1659717"/>
                    </a:lnTo>
                    <a:lnTo>
                      <a:pt x="2760007" y="1573992"/>
                    </a:lnTo>
                    <a:lnTo>
                      <a:pt x="3531532" y="2126442"/>
                    </a:lnTo>
                    <a:lnTo>
                      <a:pt x="3655357" y="2059767"/>
                    </a:lnTo>
                    <a:lnTo>
                      <a:pt x="3702982" y="2078817"/>
                    </a:lnTo>
                    <a:lnTo>
                      <a:pt x="3712507" y="2031192"/>
                    </a:lnTo>
                    <a:lnTo>
                      <a:pt x="3712507" y="2031192"/>
                    </a:lnTo>
                    <a:lnTo>
                      <a:pt x="3836332" y="2050242"/>
                    </a:lnTo>
                    <a:lnTo>
                      <a:pt x="3836332" y="2050242"/>
                    </a:lnTo>
                    <a:lnTo>
                      <a:pt x="3855382" y="1954992"/>
                    </a:lnTo>
                    <a:lnTo>
                      <a:pt x="3807757" y="1869267"/>
                    </a:lnTo>
                    <a:lnTo>
                      <a:pt x="3864907" y="1821642"/>
                    </a:lnTo>
                    <a:lnTo>
                      <a:pt x="3883957" y="1869267"/>
                    </a:lnTo>
                    <a:lnTo>
                      <a:pt x="3893482" y="1802592"/>
                    </a:lnTo>
                    <a:lnTo>
                      <a:pt x="4083982" y="1545417"/>
                    </a:lnTo>
                    <a:lnTo>
                      <a:pt x="4036357" y="1507317"/>
                    </a:lnTo>
                    <a:lnTo>
                      <a:pt x="4055407" y="1469217"/>
                    </a:lnTo>
                    <a:lnTo>
                      <a:pt x="4083982" y="1469217"/>
                    </a:lnTo>
                    <a:lnTo>
                      <a:pt x="4045882" y="1440642"/>
                    </a:lnTo>
                    <a:lnTo>
                      <a:pt x="4045882" y="1383492"/>
                    </a:lnTo>
                    <a:lnTo>
                      <a:pt x="4112557" y="1364442"/>
                    </a:lnTo>
                    <a:lnTo>
                      <a:pt x="4141132" y="1431117"/>
                    </a:lnTo>
                    <a:lnTo>
                      <a:pt x="4179232" y="1450167"/>
                    </a:lnTo>
                    <a:lnTo>
                      <a:pt x="4179232" y="1450167"/>
                    </a:lnTo>
                    <a:lnTo>
                      <a:pt x="4198282" y="1412067"/>
                    </a:lnTo>
                    <a:lnTo>
                      <a:pt x="4226857" y="1326342"/>
                    </a:lnTo>
                    <a:lnTo>
                      <a:pt x="4293532" y="1373967"/>
                    </a:lnTo>
                    <a:lnTo>
                      <a:pt x="4341157" y="1326342"/>
                    </a:lnTo>
                    <a:lnTo>
                      <a:pt x="4445932" y="1326342"/>
                    </a:lnTo>
                    <a:lnTo>
                      <a:pt x="4493557" y="1250142"/>
                    </a:lnTo>
                    <a:lnTo>
                      <a:pt x="4579282" y="1240617"/>
                    </a:lnTo>
                    <a:lnTo>
                      <a:pt x="4598332" y="1288242"/>
                    </a:lnTo>
                    <a:lnTo>
                      <a:pt x="4607857" y="1221567"/>
                    </a:lnTo>
                    <a:lnTo>
                      <a:pt x="4655482" y="1154892"/>
                    </a:lnTo>
                    <a:lnTo>
                      <a:pt x="4560232" y="1145367"/>
                    </a:lnTo>
                    <a:lnTo>
                      <a:pt x="4579282" y="1192992"/>
                    </a:lnTo>
                    <a:lnTo>
                      <a:pt x="4503082" y="1145367"/>
                    </a:lnTo>
                    <a:lnTo>
                      <a:pt x="4503082" y="1192992"/>
                    </a:lnTo>
                    <a:lnTo>
                      <a:pt x="4388782" y="1231092"/>
                    </a:lnTo>
                    <a:lnTo>
                      <a:pt x="4245907" y="1135842"/>
                    </a:lnTo>
                    <a:lnTo>
                      <a:pt x="4188757" y="1145367"/>
                    </a:lnTo>
                    <a:lnTo>
                      <a:pt x="4226857" y="1088217"/>
                    </a:lnTo>
                    <a:lnTo>
                      <a:pt x="4188757" y="1050117"/>
                    </a:lnTo>
                    <a:lnTo>
                      <a:pt x="4207807" y="1021542"/>
                    </a:lnTo>
                    <a:lnTo>
                      <a:pt x="4388782" y="1126317"/>
                    </a:lnTo>
                    <a:lnTo>
                      <a:pt x="4398307" y="1107267"/>
                    </a:lnTo>
                    <a:lnTo>
                      <a:pt x="4464982" y="1069167"/>
                    </a:lnTo>
                    <a:lnTo>
                      <a:pt x="4426882" y="1059642"/>
                    </a:lnTo>
                    <a:lnTo>
                      <a:pt x="4417357" y="1031067"/>
                    </a:lnTo>
                    <a:lnTo>
                      <a:pt x="4503082" y="926292"/>
                    </a:lnTo>
                    <a:lnTo>
                      <a:pt x="4436407" y="954867"/>
                    </a:lnTo>
                    <a:lnTo>
                      <a:pt x="4436407" y="897717"/>
                    </a:lnTo>
                    <a:lnTo>
                      <a:pt x="4388782" y="926292"/>
                    </a:lnTo>
                    <a:lnTo>
                      <a:pt x="4379257" y="888192"/>
                    </a:lnTo>
                    <a:lnTo>
                      <a:pt x="4303057" y="926292"/>
                    </a:lnTo>
                    <a:lnTo>
                      <a:pt x="4284007" y="850092"/>
                    </a:lnTo>
                    <a:lnTo>
                      <a:pt x="4217332" y="897717"/>
                    </a:lnTo>
                    <a:lnTo>
                      <a:pt x="4217332" y="840567"/>
                    </a:lnTo>
                    <a:lnTo>
                      <a:pt x="4093507" y="754842"/>
                    </a:lnTo>
                    <a:lnTo>
                      <a:pt x="4264957" y="792942"/>
                    </a:lnTo>
                    <a:lnTo>
                      <a:pt x="4350682" y="773892"/>
                    </a:lnTo>
                    <a:lnTo>
                      <a:pt x="4379257" y="811992"/>
                    </a:lnTo>
                    <a:lnTo>
                      <a:pt x="4407832" y="773892"/>
                    </a:lnTo>
                    <a:lnTo>
                      <a:pt x="4398307" y="735792"/>
                    </a:lnTo>
                    <a:lnTo>
                      <a:pt x="4398307" y="697692"/>
                    </a:lnTo>
                    <a:lnTo>
                      <a:pt x="4455457" y="726267"/>
                    </a:lnTo>
                    <a:lnTo>
                      <a:pt x="4436407" y="669117"/>
                    </a:lnTo>
                    <a:lnTo>
                      <a:pt x="4550707" y="697692"/>
                    </a:lnTo>
                    <a:lnTo>
                      <a:pt x="4541182" y="754842"/>
                    </a:lnTo>
                    <a:lnTo>
                      <a:pt x="4588807" y="764367"/>
                    </a:lnTo>
                    <a:lnTo>
                      <a:pt x="4588807" y="764367"/>
                    </a:lnTo>
                    <a:lnTo>
                      <a:pt x="4665007" y="764367"/>
                    </a:lnTo>
                    <a:lnTo>
                      <a:pt x="4703107" y="811992"/>
                    </a:lnTo>
                    <a:lnTo>
                      <a:pt x="4750732" y="726267"/>
                    </a:lnTo>
                    <a:lnTo>
                      <a:pt x="4788832" y="745317"/>
                    </a:lnTo>
                    <a:lnTo>
                      <a:pt x="4760257" y="697692"/>
                    </a:lnTo>
                    <a:lnTo>
                      <a:pt x="4779307" y="640542"/>
                    </a:lnTo>
                    <a:lnTo>
                      <a:pt x="4845982" y="611967"/>
                    </a:lnTo>
                    <a:lnTo>
                      <a:pt x="4817407" y="545292"/>
                    </a:lnTo>
                    <a:lnTo>
                      <a:pt x="4855507" y="545292"/>
                    </a:lnTo>
                    <a:lnTo>
                      <a:pt x="4893607" y="573867"/>
                    </a:lnTo>
                    <a:lnTo>
                      <a:pt x="4884082" y="545292"/>
                    </a:lnTo>
                    <a:lnTo>
                      <a:pt x="4884082" y="507192"/>
                    </a:lnTo>
                    <a:lnTo>
                      <a:pt x="4893607" y="478617"/>
                    </a:lnTo>
                    <a:lnTo>
                      <a:pt x="4855507" y="383367"/>
                    </a:lnTo>
                    <a:lnTo>
                      <a:pt x="4817407" y="421467"/>
                    </a:lnTo>
                    <a:lnTo>
                      <a:pt x="4760257" y="392892"/>
                    </a:lnTo>
                    <a:lnTo>
                      <a:pt x="4760257" y="516717"/>
                    </a:lnTo>
                    <a:lnTo>
                      <a:pt x="4760257" y="583392"/>
                    </a:lnTo>
                    <a:lnTo>
                      <a:pt x="4712632" y="602442"/>
                    </a:lnTo>
                    <a:lnTo>
                      <a:pt x="4636432" y="573867"/>
                    </a:lnTo>
                    <a:lnTo>
                      <a:pt x="4655482" y="516717"/>
                    </a:lnTo>
                    <a:lnTo>
                      <a:pt x="4693582" y="535767"/>
                    </a:lnTo>
                    <a:lnTo>
                      <a:pt x="4665007" y="488142"/>
                    </a:lnTo>
                    <a:lnTo>
                      <a:pt x="4684057" y="459567"/>
                    </a:lnTo>
                    <a:lnTo>
                      <a:pt x="4665007" y="430992"/>
                    </a:lnTo>
                    <a:cubicBezTo>
                      <a:pt x="4634845" y="415117"/>
                      <a:pt x="4731682" y="405592"/>
                      <a:pt x="4674532" y="383367"/>
                    </a:cubicBezTo>
                    <a:cubicBezTo>
                      <a:pt x="4652307" y="369079"/>
                      <a:pt x="4590395" y="464330"/>
                      <a:pt x="4531657" y="450042"/>
                    </a:cubicBezTo>
                    <a:cubicBezTo>
                      <a:pt x="4487207" y="450042"/>
                      <a:pt x="4366557" y="504017"/>
                      <a:pt x="4331632" y="478617"/>
                    </a:cubicBezTo>
                    <a:cubicBezTo>
                      <a:pt x="4296707" y="465917"/>
                      <a:pt x="4237969" y="394479"/>
                      <a:pt x="4236382" y="364317"/>
                    </a:cubicBezTo>
                    <a:cubicBezTo>
                      <a:pt x="4228445" y="338917"/>
                      <a:pt x="4222095" y="261130"/>
                      <a:pt x="4236382" y="250017"/>
                    </a:cubicBezTo>
                    <a:cubicBezTo>
                      <a:pt x="4250670" y="238905"/>
                      <a:pt x="4242732" y="194454"/>
                      <a:pt x="4264957" y="192867"/>
                    </a:cubicBezTo>
                    <a:cubicBezTo>
                      <a:pt x="4287182" y="191280"/>
                      <a:pt x="4314169" y="286529"/>
                      <a:pt x="4341157" y="307167"/>
                    </a:cubicBezTo>
                    <a:cubicBezTo>
                      <a:pt x="4368145" y="327805"/>
                      <a:pt x="4376082" y="362730"/>
                      <a:pt x="4398307" y="364317"/>
                    </a:cubicBezTo>
                    <a:cubicBezTo>
                      <a:pt x="4420532" y="365904"/>
                      <a:pt x="4471332" y="330979"/>
                      <a:pt x="4474507" y="316692"/>
                    </a:cubicBezTo>
                    <a:cubicBezTo>
                      <a:pt x="4437995" y="283355"/>
                      <a:pt x="4449107" y="251605"/>
                      <a:pt x="4445932" y="230967"/>
                    </a:cubicBezTo>
                    <a:cubicBezTo>
                      <a:pt x="4442757" y="210330"/>
                      <a:pt x="4541182" y="230967"/>
                      <a:pt x="4541182" y="221442"/>
                    </a:cubicBezTo>
                    <a:cubicBezTo>
                      <a:pt x="4541182" y="211917"/>
                      <a:pt x="4590395" y="275417"/>
                      <a:pt x="4588807" y="250017"/>
                    </a:cubicBezTo>
                    <a:cubicBezTo>
                      <a:pt x="4587220" y="224617"/>
                      <a:pt x="4603094" y="205567"/>
                      <a:pt x="4598332" y="173817"/>
                    </a:cubicBezTo>
                    <a:cubicBezTo>
                      <a:pt x="4593570" y="142067"/>
                      <a:pt x="4622145" y="186517"/>
                      <a:pt x="4655482" y="164292"/>
                    </a:cubicBezTo>
                    <a:cubicBezTo>
                      <a:pt x="4688819" y="142067"/>
                      <a:pt x="4734857" y="59517"/>
                      <a:pt x="4703107" y="40467"/>
                    </a:cubicBezTo>
                    <a:cubicBezTo>
                      <a:pt x="4671357" y="21417"/>
                      <a:pt x="5082520" y="-45258"/>
                      <a:pt x="4522132" y="49992"/>
                    </a:cubicBezTo>
                    <a:cubicBezTo>
                      <a:pt x="3502957" y="224617"/>
                      <a:pt x="2483782" y="446867"/>
                      <a:pt x="1464607" y="573867"/>
                    </a:cubicBezTo>
                    <a:cubicBezTo>
                      <a:pt x="1436032" y="602442"/>
                      <a:pt x="1436032" y="678642"/>
                      <a:pt x="1407457" y="707217"/>
                    </a:cubicBezTo>
                    <a:cubicBezTo>
                      <a:pt x="1385232" y="723092"/>
                      <a:pt x="1343957" y="710392"/>
                      <a:pt x="1321732" y="726267"/>
                    </a:cubicBezTo>
                    <a:cubicBezTo>
                      <a:pt x="1286807" y="751667"/>
                      <a:pt x="1289982" y="881842"/>
                      <a:pt x="1255057" y="907242"/>
                    </a:cubicBezTo>
                    <a:cubicBezTo>
                      <a:pt x="1216957" y="929467"/>
                      <a:pt x="1121707" y="885017"/>
                      <a:pt x="1083607" y="907242"/>
                    </a:cubicBezTo>
                    <a:cubicBezTo>
                      <a:pt x="994707" y="1043767"/>
                      <a:pt x="962957" y="1037417"/>
                      <a:pt x="874057" y="1021542"/>
                    </a:cubicBezTo>
                    <a:cubicBezTo>
                      <a:pt x="818495" y="1053292"/>
                      <a:pt x="802619" y="1056467"/>
                      <a:pt x="778807" y="1088217"/>
                    </a:cubicBezTo>
                    <a:cubicBezTo>
                      <a:pt x="754995" y="1119967"/>
                      <a:pt x="761344" y="1173942"/>
                      <a:pt x="731182" y="1212042"/>
                    </a:cubicBezTo>
                    <a:cubicBezTo>
                      <a:pt x="686732" y="1246967"/>
                      <a:pt x="613707" y="1262842"/>
                      <a:pt x="569257" y="1297767"/>
                    </a:cubicBezTo>
                    <a:cubicBezTo>
                      <a:pt x="526395" y="1323167"/>
                      <a:pt x="521632" y="1381905"/>
                      <a:pt x="474007" y="1412067"/>
                    </a:cubicBezTo>
                    <a:cubicBezTo>
                      <a:pt x="426382" y="1442229"/>
                      <a:pt x="331132" y="1424767"/>
                      <a:pt x="273982" y="1459692"/>
                    </a:cubicBezTo>
                    <a:cubicBezTo>
                      <a:pt x="216832" y="1494617"/>
                      <a:pt x="196195" y="1599392"/>
                      <a:pt x="159683" y="1640667"/>
                    </a:cubicBezTo>
                    <a:cubicBezTo>
                      <a:pt x="123171" y="1681942"/>
                      <a:pt x="72371" y="1672417"/>
                      <a:pt x="54908" y="1697817"/>
                    </a:cubicBezTo>
                    <a:cubicBezTo>
                      <a:pt x="37445" y="1723217"/>
                      <a:pt x="-59393" y="1794654"/>
                      <a:pt x="54907" y="1793067"/>
                    </a:cubicBezTo>
                    <a:close/>
                  </a:path>
                </a:pathLst>
              </a:custGeom>
              <a:solidFill>
                <a:srgbClr val="78E100"/>
              </a:solidFill>
              <a:ln w="28575" cap="flat" cmpd="sng" algn="ctr">
                <a:noFill/>
                <a:prstDash val="solid"/>
                <a:miter lim="800000"/>
              </a:ln>
              <a:effectLst/>
              <a:extLst>
                <a:ext uri="{91240B29-F687-4F45-9708-019B960494DF}">
                  <a14:hiddenLine xmlns:a14="http://schemas.microsoft.com/office/drawing/2010/main" w="28575" cap="flat" cmpd="sng" algn="ctr">
                    <a:solidFill>
                      <a:srgbClr val="85C800"/>
                    </a:solidFill>
                    <a:prstDash val="solid"/>
                    <a:miter lim="800000"/>
                  </a14:hiddenLine>
                </a:ext>
              </a:extLst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en-US" sz="800">
                  <a:latin typeface="Arial" panose="020B0604020202020204" pitchFamily="34" charset="0"/>
                  <a:cs typeface="Arial" panose="020B0604020202020204" pitchFamily="34" charset="0"/>
                </a:endParaRPr>
              </a:p>
            </xdr:txBody>
          </xdr:sp>
          <xdr:sp macro="" textlink="">
            <xdr:nvSpPr>
              <xdr:cNvPr id="122" name="TextBox 121"/>
              <xdr:cNvSpPr txBox="1"/>
            </xdr:nvSpPr>
            <xdr:spPr>
              <a:xfrm>
                <a:off x="25819559" y="10622209"/>
                <a:ext cx="997985" cy="998222"/>
              </a:xfrm>
              <a:prstGeom prst="rect">
                <a:avLst/>
              </a:prstGeom>
              <a:grpFill/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ctr"/>
              <a:lstStyle/>
              <a:p>
                <a:pPr algn="ctr"/>
                <a:r>
                  <a:rPr lang="en-US" sz="800" b="1">
                    <a:latin typeface="Arial" panose="020B0604020202020204" pitchFamily="34" charset="0"/>
                    <a:cs typeface="Arial" panose="020B0604020202020204" pitchFamily="34" charset="0"/>
                  </a:rPr>
                  <a:t>NC</a:t>
                </a:r>
              </a:p>
            </xdr:txBody>
          </xdr:sp>
        </xdr:grpSp>
        <xdr:grpSp>
          <xdr:nvGrpSpPr>
            <xdr:cNvPr id="126" name="Group 125"/>
            <xdr:cNvGrpSpPr/>
          </xdr:nvGrpSpPr>
          <xdr:grpSpPr>
            <a:xfrm>
              <a:off x="23421975" y="8486775"/>
              <a:ext cx="4143375" cy="2457450"/>
              <a:chOff x="23421975" y="8486775"/>
              <a:chExt cx="4143375" cy="2457450"/>
            </a:xfrm>
            <a:grpFill/>
          </xdr:grpSpPr>
          <xdr:sp macro="" textlink="">
            <xdr:nvSpPr>
              <xdr:cNvPr id="124" name="Freeform 123"/>
              <xdr:cNvSpPr/>
            </xdr:nvSpPr>
            <xdr:spPr>
              <a:xfrm>
                <a:off x="23421975" y="8486775"/>
                <a:ext cx="4143375" cy="2457450"/>
              </a:xfrm>
              <a:custGeom>
                <a:avLst/>
                <a:gdLst>
                  <a:gd name="connsiteX0" fmla="*/ 0 w 4143375"/>
                  <a:gd name="connsiteY0" fmla="*/ 2457450 h 2457450"/>
                  <a:gd name="connsiteX1" fmla="*/ 790575 w 4143375"/>
                  <a:gd name="connsiteY1" fmla="*/ 2324100 h 2457450"/>
                  <a:gd name="connsiteX2" fmla="*/ 876300 w 4143375"/>
                  <a:gd name="connsiteY2" fmla="*/ 2286000 h 2457450"/>
                  <a:gd name="connsiteX3" fmla="*/ 971550 w 4143375"/>
                  <a:gd name="connsiteY3" fmla="*/ 2324100 h 2457450"/>
                  <a:gd name="connsiteX4" fmla="*/ 3048000 w 4143375"/>
                  <a:gd name="connsiteY4" fmla="*/ 1981200 h 2457450"/>
                  <a:gd name="connsiteX5" fmla="*/ 4143375 w 4143375"/>
                  <a:gd name="connsiteY5" fmla="*/ 1743075 h 2457450"/>
                  <a:gd name="connsiteX6" fmla="*/ 4095750 w 4143375"/>
                  <a:gd name="connsiteY6" fmla="*/ 1600200 h 2457450"/>
                  <a:gd name="connsiteX7" fmla="*/ 4019550 w 4143375"/>
                  <a:gd name="connsiteY7" fmla="*/ 1657350 h 2457450"/>
                  <a:gd name="connsiteX8" fmla="*/ 3943350 w 4143375"/>
                  <a:gd name="connsiteY8" fmla="*/ 1666875 h 2457450"/>
                  <a:gd name="connsiteX9" fmla="*/ 3895725 w 4143375"/>
                  <a:gd name="connsiteY9" fmla="*/ 1685925 h 2457450"/>
                  <a:gd name="connsiteX10" fmla="*/ 3895725 w 4143375"/>
                  <a:gd name="connsiteY10" fmla="*/ 1685925 h 2457450"/>
                  <a:gd name="connsiteX11" fmla="*/ 3771900 w 4143375"/>
                  <a:gd name="connsiteY11" fmla="*/ 1724025 h 2457450"/>
                  <a:gd name="connsiteX12" fmla="*/ 3733800 w 4143375"/>
                  <a:gd name="connsiteY12" fmla="*/ 1666875 h 2457450"/>
                  <a:gd name="connsiteX13" fmla="*/ 3762375 w 4143375"/>
                  <a:gd name="connsiteY13" fmla="*/ 1619250 h 2457450"/>
                  <a:gd name="connsiteX14" fmla="*/ 3752850 w 4143375"/>
                  <a:gd name="connsiteY14" fmla="*/ 1562100 h 2457450"/>
                  <a:gd name="connsiteX15" fmla="*/ 3714750 w 4143375"/>
                  <a:gd name="connsiteY15" fmla="*/ 1552575 h 2457450"/>
                  <a:gd name="connsiteX16" fmla="*/ 3648075 w 4143375"/>
                  <a:gd name="connsiteY16" fmla="*/ 1466850 h 2457450"/>
                  <a:gd name="connsiteX17" fmla="*/ 3562350 w 4143375"/>
                  <a:gd name="connsiteY17" fmla="*/ 1466850 h 2457450"/>
                  <a:gd name="connsiteX18" fmla="*/ 3514725 w 4143375"/>
                  <a:gd name="connsiteY18" fmla="*/ 1428750 h 2457450"/>
                  <a:gd name="connsiteX19" fmla="*/ 3543300 w 4143375"/>
                  <a:gd name="connsiteY19" fmla="*/ 1314450 h 2457450"/>
                  <a:gd name="connsiteX20" fmla="*/ 3629025 w 4143375"/>
                  <a:gd name="connsiteY20" fmla="*/ 1390650 h 2457450"/>
                  <a:gd name="connsiteX21" fmla="*/ 3705225 w 4143375"/>
                  <a:gd name="connsiteY21" fmla="*/ 1362075 h 2457450"/>
                  <a:gd name="connsiteX22" fmla="*/ 3819525 w 4143375"/>
                  <a:gd name="connsiteY22" fmla="*/ 1466850 h 2457450"/>
                  <a:gd name="connsiteX23" fmla="*/ 3629025 w 4143375"/>
                  <a:gd name="connsiteY23" fmla="*/ 1314450 h 2457450"/>
                  <a:gd name="connsiteX24" fmla="*/ 3590925 w 4143375"/>
                  <a:gd name="connsiteY24" fmla="*/ 1247775 h 2457450"/>
                  <a:gd name="connsiteX25" fmla="*/ 3629025 w 4143375"/>
                  <a:gd name="connsiteY25" fmla="*/ 1190625 h 2457450"/>
                  <a:gd name="connsiteX26" fmla="*/ 3695700 w 4143375"/>
                  <a:gd name="connsiteY26" fmla="*/ 1247775 h 2457450"/>
                  <a:gd name="connsiteX27" fmla="*/ 3724275 w 4143375"/>
                  <a:gd name="connsiteY27" fmla="*/ 1152525 h 2457450"/>
                  <a:gd name="connsiteX28" fmla="*/ 3467100 w 4143375"/>
                  <a:gd name="connsiteY28" fmla="*/ 914400 h 2457450"/>
                  <a:gd name="connsiteX29" fmla="*/ 3524250 w 4143375"/>
                  <a:gd name="connsiteY29" fmla="*/ 857250 h 2457450"/>
                  <a:gd name="connsiteX30" fmla="*/ 3752850 w 4143375"/>
                  <a:gd name="connsiteY30" fmla="*/ 990600 h 2457450"/>
                  <a:gd name="connsiteX31" fmla="*/ 3705225 w 4143375"/>
                  <a:gd name="connsiteY31" fmla="*/ 914400 h 2457450"/>
                  <a:gd name="connsiteX32" fmla="*/ 3514725 w 4143375"/>
                  <a:gd name="connsiteY32" fmla="*/ 800100 h 2457450"/>
                  <a:gd name="connsiteX33" fmla="*/ 3419475 w 4143375"/>
                  <a:gd name="connsiteY33" fmla="*/ 752475 h 2457450"/>
                  <a:gd name="connsiteX34" fmla="*/ 3419475 w 4143375"/>
                  <a:gd name="connsiteY34" fmla="*/ 752475 h 2457450"/>
                  <a:gd name="connsiteX35" fmla="*/ 3286125 w 4143375"/>
                  <a:gd name="connsiteY35" fmla="*/ 685800 h 2457450"/>
                  <a:gd name="connsiteX36" fmla="*/ 3190875 w 4143375"/>
                  <a:gd name="connsiteY36" fmla="*/ 714375 h 2457450"/>
                  <a:gd name="connsiteX37" fmla="*/ 3095625 w 4143375"/>
                  <a:gd name="connsiteY37" fmla="*/ 666750 h 2457450"/>
                  <a:gd name="connsiteX38" fmla="*/ 3067050 w 4143375"/>
                  <a:gd name="connsiteY38" fmla="*/ 590550 h 2457450"/>
                  <a:gd name="connsiteX39" fmla="*/ 3114675 w 4143375"/>
                  <a:gd name="connsiteY39" fmla="*/ 514350 h 2457450"/>
                  <a:gd name="connsiteX40" fmla="*/ 3143250 w 4143375"/>
                  <a:gd name="connsiteY40" fmla="*/ 390525 h 2457450"/>
                  <a:gd name="connsiteX41" fmla="*/ 3200400 w 4143375"/>
                  <a:gd name="connsiteY41" fmla="*/ 323850 h 2457450"/>
                  <a:gd name="connsiteX42" fmla="*/ 3209925 w 4143375"/>
                  <a:gd name="connsiteY42" fmla="*/ 266700 h 2457450"/>
                  <a:gd name="connsiteX43" fmla="*/ 3067050 w 4143375"/>
                  <a:gd name="connsiteY43" fmla="*/ 200025 h 2457450"/>
                  <a:gd name="connsiteX44" fmla="*/ 3000375 w 4143375"/>
                  <a:gd name="connsiteY44" fmla="*/ 171450 h 2457450"/>
                  <a:gd name="connsiteX45" fmla="*/ 2895600 w 4143375"/>
                  <a:gd name="connsiteY45" fmla="*/ 190500 h 2457450"/>
                  <a:gd name="connsiteX46" fmla="*/ 2914650 w 4143375"/>
                  <a:gd name="connsiteY46" fmla="*/ 104775 h 2457450"/>
                  <a:gd name="connsiteX47" fmla="*/ 2895600 w 4143375"/>
                  <a:gd name="connsiteY47" fmla="*/ 28575 h 2457450"/>
                  <a:gd name="connsiteX48" fmla="*/ 2800350 w 4143375"/>
                  <a:gd name="connsiteY48" fmla="*/ 0 h 2457450"/>
                  <a:gd name="connsiteX49" fmla="*/ 2800350 w 4143375"/>
                  <a:gd name="connsiteY49" fmla="*/ 152400 h 2457450"/>
                  <a:gd name="connsiteX50" fmla="*/ 2781300 w 4143375"/>
                  <a:gd name="connsiteY50" fmla="*/ 200025 h 2457450"/>
                  <a:gd name="connsiteX51" fmla="*/ 2495550 w 4143375"/>
                  <a:gd name="connsiteY51" fmla="*/ 66675 h 2457450"/>
                  <a:gd name="connsiteX52" fmla="*/ 2476500 w 4143375"/>
                  <a:gd name="connsiteY52" fmla="*/ 238125 h 2457450"/>
                  <a:gd name="connsiteX53" fmla="*/ 2390775 w 4143375"/>
                  <a:gd name="connsiteY53" fmla="*/ 333375 h 2457450"/>
                  <a:gd name="connsiteX54" fmla="*/ 2390775 w 4143375"/>
                  <a:gd name="connsiteY54" fmla="*/ 419100 h 2457450"/>
                  <a:gd name="connsiteX55" fmla="*/ 2257425 w 4143375"/>
                  <a:gd name="connsiteY55" fmla="*/ 542925 h 2457450"/>
                  <a:gd name="connsiteX56" fmla="*/ 2162175 w 4143375"/>
                  <a:gd name="connsiteY56" fmla="*/ 504825 h 2457450"/>
                  <a:gd name="connsiteX57" fmla="*/ 2124075 w 4143375"/>
                  <a:gd name="connsiteY57" fmla="*/ 790575 h 2457450"/>
                  <a:gd name="connsiteX58" fmla="*/ 2047875 w 4143375"/>
                  <a:gd name="connsiteY58" fmla="*/ 876300 h 2457450"/>
                  <a:gd name="connsiteX59" fmla="*/ 1876425 w 4143375"/>
                  <a:gd name="connsiteY59" fmla="*/ 800100 h 2457450"/>
                  <a:gd name="connsiteX60" fmla="*/ 1819275 w 4143375"/>
                  <a:gd name="connsiteY60" fmla="*/ 971550 h 2457450"/>
                  <a:gd name="connsiteX61" fmla="*/ 1781175 w 4143375"/>
                  <a:gd name="connsiteY61" fmla="*/ 1095375 h 2457450"/>
                  <a:gd name="connsiteX62" fmla="*/ 1752600 w 4143375"/>
                  <a:gd name="connsiteY62" fmla="*/ 1171575 h 2457450"/>
                  <a:gd name="connsiteX63" fmla="*/ 1666875 w 4143375"/>
                  <a:gd name="connsiteY63" fmla="*/ 1295400 h 2457450"/>
                  <a:gd name="connsiteX64" fmla="*/ 1647825 w 4143375"/>
                  <a:gd name="connsiteY64" fmla="*/ 1390650 h 2457450"/>
                  <a:gd name="connsiteX65" fmla="*/ 1666875 w 4143375"/>
                  <a:gd name="connsiteY65" fmla="*/ 1495425 h 2457450"/>
                  <a:gd name="connsiteX66" fmla="*/ 1638300 w 4143375"/>
                  <a:gd name="connsiteY66" fmla="*/ 1581150 h 2457450"/>
                  <a:gd name="connsiteX67" fmla="*/ 1533525 w 4143375"/>
                  <a:gd name="connsiteY67" fmla="*/ 1676400 h 2457450"/>
                  <a:gd name="connsiteX68" fmla="*/ 1485900 w 4143375"/>
                  <a:gd name="connsiteY68" fmla="*/ 1666875 h 2457450"/>
                  <a:gd name="connsiteX69" fmla="*/ 1343025 w 4143375"/>
                  <a:gd name="connsiteY69" fmla="*/ 1752600 h 2457450"/>
                  <a:gd name="connsiteX70" fmla="*/ 1209675 w 4143375"/>
                  <a:gd name="connsiteY70" fmla="*/ 1866900 h 2457450"/>
                  <a:gd name="connsiteX71" fmla="*/ 1133475 w 4143375"/>
                  <a:gd name="connsiteY71" fmla="*/ 1857375 h 2457450"/>
                  <a:gd name="connsiteX72" fmla="*/ 1085850 w 4143375"/>
                  <a:gd name="connsiteY72" fmla="*/ 1895475 h 2457450"/>
                  <a:gd name="connsiteX73" fmla="*/ 1085850 w 4143375"/>
                  <a:gd name="connsiteY73" fmla="*/ 1895475 h 2457450"/>
                  <a:gd name="connsiteX74" fmla="*/ 904875 w 4143375"/>
                  <a:gd name="connsiteY74" fmla="*/ 1943100 h 2457450"/>
                  <a:gd name="connsiteX75" fmla="*/ 838200 w 4143375"/>
                  <a:gd name="connsiteY75" fmla="*/ 1952625 h 2457450"/>
                  <a:gd name="connsiteX76" fmla="*/ 638175 w 4143375"/>
                  <a:gd name="connsiteY76" fmla="*/ 1781175 h 2457450"/>
                  <a:gd name="connsiteX77" fmla="*/ 485775 w 4143375"/>
                  <a:gd name="connsiteY77" fmla="*/ 1971675 h 2457450"/>
                  <a:gd name="connsiteX78" fmla="*/ 352425 w 4143375"/>
                  <a:gd name="connsiteY78" fmla="*/ 2038350 h 2457450"/>
                  <a:gd name="connsiteX79" fmla="*/ 285750 w 4143375"/>
                  <a:gd name="connsiteY79" fmla="*/ 2114550 h 2457450"/>
                  <a:gd name="connsiteX80" fmla="*/ 266700 w 4143375"/>
                  <a:gd name="connsiteY80" fmla="*/ 2228850 h 2457450"/>
                  <a:gd name="connsiteX81" fmla="*/ 190500 w 4143375"/>
                  <a:gd name="connsiteY81" fmla="*/ 2295525 h 2457450"/>
                  <a:gd name="connsiteX82" fmla="*/ 95250 w 4143375"/>
                  <a:gd name="connsiteY82" fmla="*/ 2314575 h 2457450"/>
                  <a:gd name="connsiteX83" fmla="*/ 0 w 4143375"/>
                  <a:gd name="connsiteY83" fmla="*/ 2457450 h 2457450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  <a:cxn ang="0">
                    <a:pos x="connsiteX2" y="connsiteY2"/>
                  </a:cxn>
                  <a:cxn ang="0">
                    <a:pos x="connsiteX3" y="connsiteY3"/>
                  </a:cxn>
                  <a:cxn ang="0">
                    <a:pos x="connsiteX4" y="connsiteY4"/>
                  </a:cxn>
                  <a:cxn ang="0">
                    <a:pos x="connsiteX5" y="connsiteY5"/>
                  </a:cxn>
                  <a:cxn ang="0">
                    <a:pos x="connsiteX6" y="connsiteY6"/>
                  </a:cxn>
                  <a:cxn ang="0">
                    <a:pos x="connsiteX7" y="connsiteY7"/>
                  </a:cxn>
                  <a:cxn ang="0">
                    <a:pos x="connsiteX8" y="connsiteY8"/>
                  </a:cxn>
                  <a:cxn ang="0">
                    <a:pos x="connsiteX9" y="connsiteY9"/>
                  </a:cxn>
                  <a:cxn ang="0">
                    <a:pos x="connsiteX10" y="connsiteY10"/>
                  </a:cxn>
                  <a:cxn ang="0">
                    <a:pos x="connsiteX11" y="connsiteY11"/>
                  </a:cxn>
                  <a:cxn ang="0">
                    <a:pos x="connsiteX12" y="connsiteY12"/>
                  </a:cxn>
                  <a:cxn ang="0">
                    <a:pos x="connsiteX13" y="connsiteY13"/>
                  </a:cxn>
                  <a:cxn ang="0">
                    <a:pos x="connsiteX14" y="connsiteY14"/>
                  </a:cxn>
                  <a:cxn ang="0">
                    <a:pos x="connsiteX15" y="connsiteY15"/>
                  </a:cxn>
                  <a:cxn ang="0">
                    <a:pos x="connsiteX16" y="connsiteY16"/>
                  </a:cxn>
                  <a:cxn ang="0">
                    <a:pos x="connsiteX17" y="connsiteY17"/>
                  </a:cxn>
                  <a:cxn ang="0">
                    <a:pos x="connsiteX18" y="connsiteY18"/>
                  </a:cxn>
                  <a:cxn ang="0">
                    <a:pos x="connsiteX19" y="connsiteY19"/>
                  </a:cxn>
                  <a:cxn ang="0">
                    <a:pos x="connsiteX20" y="connsiteY20"/>
                  </a:cxn>
                  <a:cxn ang="0">
                    <a:pos x="connsiteX21" y="connsiteY21"/>
                  </a:cxn>
                  <a:cxn ang="0">
                    <a:pos x="connsiteX22" y="connsiteY22"/>
                  </a:cxn>
                  <a:cxn ang="0">
                    <a:pos x="connsiteX23" y="connsiteY23"/>
                  </a:cxn>
                  <a:cxn ang="0">
                    <a:pos x="connsiteX24" y="connsiteY24"/>
                  </a:cxn>
                  <a:cxn ang="0">
                    <a:pos x="connsiteX25" y="connsiteY25"/>
                  </a:cxn>
                  <a:cxn ang="0">
                    <a:pos x="connsiteX26" y="connsiteY26"/>
                  </a:cxn>
                  <a:cxn ang="0">
                    <a:pos x="connsiteX27" y="connsiteY27"/>
                  </a:cxn>
                  <a:cxn ang="0">
                    <a:pos x="connsiteX28" y="connsiteY28"/>
                  </a:cxn>
                  <a:cxn ang="0">
                    <a:pos x="connsiteX29" y="connsiteY29"/>
                  </a:cxn>
                  <a:cxn ang="0">
                    <a:pos x="connsiteX30" y="connsiteY30"/>
                  </a:cxn>
                  <a:cxn ang="0">
                    <a:pos x="connsiteX31" y="connsiteY31"/>
                  </a:cxn>
                  <a:cxn ang="0">
                    <a:pos x="connsiteX32" y="connsiteY32"/>
                  </a:cxn>
                  <a:cxn ang="0">
                    <a:pos x="connsiteX33" y="connsiteY33"/>
                  </a:cxn>
                  <a:cxn ang="0">
                    <a:pos x="connsiteX34" y="connsiteY34"/>
                  </a:cxn>
                  <a:cxn ang="0">
                    <a:pos x="connsiteX35" y="connsiteY35"/>
                  </a:cxn>
                  <a:cxn ang="0">
                    <a:pos x="connsiteX36" y="connsiteY36"/>
                  </a:cxn>
                  <a:cxn ang="0">
                    <a:pos x="connsiteX37" y="connsiteY37"/>
                  </a:cxn>
                  <a:cxn ang="0">
                    <a:pos x="connsiteX38" y="connsiteY38"/>
                  </a:cxn>
                  <a:cxn ang="0">
                    <a:pos x="connsiteX39" y="connsiteY39"/>
                  </a:cxn>
                  <a:cxn ang="0">
                    <a:pos x="connsiteX40" y="connsiteY40"/>
                  </a:cxn>
                  <a:cxn ang="0">
                    <a:pos x="connsiteX41" y="connsiteY41"/>
                  </a:cxn>
                  <a:cxn ang="0">
                    <a:pos x="connsiteX42" y="connsiteY42"/>
                  </a:cxn>
                  <a:cxn ang="0">
                    <a:pos x="connsiteX43" y="connsiteY43"/>
                  </a:cxn>
                  <a:cxn ang="0">
                    <a:pos x="connsiteX44" y="connsiteY44"/>
                  </a:cxn>
                  <a:cxn ang="0">
                    <a:pos x="connsiteX45" y="connsiteY45"/>
                  </a:cxn>
                  <a:cxn ang="0">
                    <a:pos x="connsiteX46" y="connsiteY46"/>
                  </a:cxn>
                  <a:cxn ang="0">
                    <a:pos x="connsiteX47" y="connsiteY47"/>
                  </a:cxn>
                  <a:cxn ang="0">
                    <a:pos x="connsiteX48" y="connsiteY48"/>
                  </a:cxn>
                  <a:cxn ang="0">
                    <a:pos x="connsiteX49" y="connsiteY49"/>
                  </a:cxn>
                  <a:cxn ang="0">
                    <a:pos x="connsiteX50" y="connsiteY50"/>
                  </a:cxn>
                  <a:cxn ang="0">
                    <a:pos x="connsiteX51" y="connsiteY51"/>
                  </a:cxn>
                  <a:cxn ang="0">
                    <a:pos x="connsiteX52" y="connsiteY52"/>
                  </a:cxn>
                  <a:cxn ang="0">
                    <a:pos x="connsiteX53" y="connsiteY53"/>
                  </a:cxn>
                  <a:cxn ang="0">
                    <a:pos x="connsiteX54" y="connsiteY54"/>
                  </a:cxn>
                  <a:cxn ang="0">
                    <a:pos x="connsiteX55" y="connsiteY55"/>
                  </a:cxn>
                  <a:cxn ang="0">
                    <a:pos x="connsiteX56" y="connsiteY56"/>
                  </a:cxn>
                  <a:cxn ang="0">
                    <a:pos x="connsiteX57" y="connsiteY57"/>
                  </a:cxn>
                  <a:cxn ang="0">
                    <a:pos x="connsiteX58" y="connsiteY58"/>
                  </a:cxn>
                  <a:cxn ang="0">
                    <a:pos x="connsiteX59" y="connsiteY59"/>
                  </a:cxn>
                  <a:cxn ang="0">
                    <a:pos x="connsiteX60" y="connsiteY60"/>
                  </a:cxn>
                  <a:cxn ang="0">
                    <a:pos x="connsiteX61" y="connsiteY61"/>
                  </a:cxn>
                  <a:cxn ang="0">
                    <a:pos x="connsiteX62" y="connsiteY62"/>
                  </a:cxn>
                  <a:cxn ang="0">
                    <a:pos x="connsiteX63" y="connsiteY63"/>
                  </a:cxn>
                  <a:cxn ang="0">
                    <a:pos x="connsiteX64" y="connsiteY64"/>
                  </a:cxn>
                  <a:cxn ang="0">
                    <a:pos x="connsiteX65" y="connsiteY65"/>
                  </a:cxn>
                  <a:cxn ang="0">
                    <a:pos x="connsiteX66" y="connsiteY66"/>
                  </a:cxn>
                  <a:cxn ang="0">
                    <a:pos x="connsiteX67" y="connsiteY67"/>
                  </a:cxn>
                  <a:cxn ang="0">
                    <a:pos x="connsiteX68" y="connsiteY68"/>
                  </a:cxn>
                  <a:cxn ang="0">
                    <a:pos x="connsiteX69" y="connsiteY69"/>
                  </a:cxn>
                  <a:cxn ang="0">
                    <a:pos x="connsiteX70" y="connsiteY70"/>
                  </a:cxn>
                  <a:cxn ang="0">
                    <a:pos x="connsiteX71" y="connsiteY71"/>
                  </a:cxn>
                  <a:cxn ang="0">
                    <a:pos x="connsiteX72" y="connsiteY72"/>
                  </a:cxn>
                  <a:cxn ang="0">
                    <a:pos x="connsiteX73" y="connsiteY73"/>
                  </a:cxn>
                  <a:cxn ang="0">
                    <a:pos x="connsiteX74" y="connsiteY74"/>
                  </a:cxn>
                  <a:cxn ang="0">
                    <a:pos x="connsiteX75" y="connsiteY75"/>
                  </a:cxn>
                  <a:cxn ang="0">
                    <a:pos x="connsiteX76" y="connsiteY76"/>
                  </a:cxn>
                  <a:cxn ang="0">
                    <a:pos x="connsiteX77" y="connsiteY77"/>
                  </a:cxn>
                  <a:cxn ang="0">
                    <a:pos x="connsiteX78" y="connsiteY78"/>
                  </a:cxn>
                  <a:cxn ang="0">
                    <a:pos x="connsiteX79" y="connsiteY79"/>
                  </a:cxn>
                  <a:cxn ang="0">
                    <a:pos x="connsiteX80" y="connsiteY80"/>
                  </a:cxn>
                  <a:cxn ang="0">
                    <a:pos x="connsiteX81" y="connsiteY81"/>
                  </a:cxn>
                  <a:cxn ang="0">
                    <a:pos x="connsiteX82" y="connsiteY82"/>
                  </a:cxn>
                  <a:cxn ang="0">
                    <a:pos x="connsiteX83" y="connsiteY83"/>
                  </a:cxn>
                </a:cxnLst>
                <a:rect l="l" t="t" r="r" b="b"/>
                <a:pathLst>
                  <a:path w="4143375" h="2457450">
                    <a:moveTo>
                      <a:pt x="0" y="2457450"/>
                    </a:moveTo>
                    <a:lnTo>
                      <a:pt x="790575" y="2324100"/>
                    </a:lnTo>
                    <a:lnTo>
                      <a:pt x="876300" y="2286000"/>
                    </a:lnTo>
                    <a:lnTo>
                      <a:pt x="971550" y="2324100"/>
                    </a:lnTo>
                    <a:lnTo>
                      <a:pt x="3048000" y="1981200"/>
                    </a:lnTo>
                    <a:lnTo>
                      <a:pt x="4143375" y="1743075"/>
                    </a:lnTo>
                    <a:lnTo>
                      <a:pt x="4095750" y="1600200"/>
                    </a:lnTo>
                    <a:lnTo>
                      <a:pt x="4019550" y="1657350"/>
                    </a:lnTo>
                    <a:lnTo>
                      <a:pt x="3943350" y="1666875"/>
                    </a:lnTo>
                    <a:lnTo>
                      <a:pt x="3895725" y="1685925"/>
                    </a:lnTo>
                    <a:lnTo>
                      <a:pt x="3895725" y="1685925"/>
                    </a:lnTo>
                    <a:lnTo>
                      <a:pt x="3771900" y="1724025"/>
                    </a:lnTo>
                    <a:lnTo>
                      <a:pt x="3733800" y="1666875"/>
                    </a:lnTo>
                    <a:lnTo>
                      <a:pt x="3762375" y="1619250"/>
                    </a:lnTo>
                    <a:lnTo>
                      <a:pt x="3752850" y="1562100"/>
                    </a:lnTo>
                    <a:lnTo>
                      <a:pt x="3714750" y="1552575"/>
                    </a:lnTo>
                    <a:lnTo>
                      <a:pt x="3648075" y="1466850"/>
                    </a:lnTo>
                    <a:lnTo>
                      <a:pt x="3562350" y="1466850"/>
                    </a:lnTo>
                    <a:lnTo>
                      <a:pt x="3514725" y="1428750"/>
                    </a:lnTo>
                    <a:lnTo>
                      <a:pt x="3543300" y="1314450"/>
                    </a:lnTo>
                    <a:lnTo>
                      <a:pt x="3629025" y="1390650"/>
                    </a:lnTo>
                    <a:lnTo>
                      <a:pt x="3705225" y="1362075"/>
                    </a:lnTo>
                    <a:lnTo>
                      <a:pt x="3819525" y="1466850"/>
                    </a:lnTo>
                    <a:lnTo>
                      <a:pt x="3629025" y="1314450"/>
                    </a:lnTo>
                    <a:lnTo>
                      <a:pt x="3590925" y="1247775"/>
                    </a:lnTo>
                    <a:lnTo>
                      <a:pt x="3629025" y="1190625"/>
                    </a:lnTo>
                    <a:lnTo>
                      <a:pt x="3695700" y="1247775"/>
                    </a:lnTo>
                    <a:lnTo>
                      <a:pt x="3724275" y="1152525"/>
                    </a:lnTo>
                    <a:lnTo>
                      <a:pt x="3467100" y="914400"/>
                    </a:lnTo>
                    <a:lnTo>
                      <a:pt x="3524250" y="857250"/>
                    </a:lnTo>
                    <a:lnTo>
                      <a:pt x="3752850" y="990600"/>
                    </a:lnTo>
                    <a:lnTo>
                      <a:pt x="3705225" y="914400"/>
                    </a:lnTo>
                    <a:lnTo>
                      <a:pt x="3514725" y="800100"/>
                    </a:lnTo>
                    <a:lnTo>
                      <a:pt x="3419475" y="752475"/>
                    </a:lnTo>
                    <a:lnTo>
                      <a:pt x="3419475" y="752475"/>
                    </a:lnTo>
                    <a:lnTo>
                      <a:pt x="3286125" y="685800"/>
                    </a:lnTo>
                    <a:lnTo>
                      <a:pt x="3190875" y="714375"/>
                    </a:lnTo>
                    <a:lnTo>
                      <a:pt x="3095625" y="666750"/>
                    </a:lnTo>
                    <a:lnTo>
                      <a:pt x="3067050" y="590550"/>
                    </a:lnTo>
                    <a:lnTo>
                      <a:pt x="3114675" y="514350"/>
                    </a:lnTo>
                    <a:lnTo>
                      <a:pt x="3143250" y="390525"/>
                    </a:lnTo>
                    <a:lnTo>
                      <a:pt x="3200400" y="323850"/>
                    </a:lnTo>
                    <a:lnTo>
                      <a:pt x="3209925" y="266700"/>
                    </a:lnTo>
                    <a:lnTo>
                      <a:pt x="3067050" y="200025"/>
                    </a:lnTo>
                    <a:lnTo>
                      <a:pt x="3000375" y="171450"/>
                    </a:lnTo>
                    <a:lnTo>
                      <a:pt x="2895600" y="190500"/>
                    </a:lnTo>
                    <a:lnTo>
                      <a:pt x="2914650" y="104775"/>
                    </a:lnTo>
                    <a:lnTo>
                      <a:pt x="2895600" y="28575"/>
                    </a:lnTo>
                    <a:lnTo>
                      <a:pt x="2800350" y="0"/>
                    </a:lnTo>
                    <a:lnTo>
                      <a:pt x="2800350" y="152400"/>
                    </a:lnTo>
                    <a:lnTo>
                      <a:pt x="2781300" y="200025"/>
                    </a:lnTo>
                    <a:lnTo>
                      <a:pt x="2495550" y="66675"/>
                    </a:lnTo>
                    <a:lnTo>
                      <a:pt x="2476500" y="238125"/>
                    </a:lnTo>
                    <a:lnTo>
                      <a:pt x="2390775" y="333375"/>
                    </a:lnTo>
                    <a:lnTo>
                      <a:pt x="2390775" y="419100"/>
                    </a:lnTo>
                    <a:lnTo>
                      <a:pt x="2257425" y="542925"/>
                    </a:lnTo>
                    <a:lnTo>
                      <a:pt x="2162175" y="504825"/>
                    </a:lnTo>
                    <a:lnTo>
                      <a:pt x="2124075" y="790575"/>
                    </a:lnTo>
                    <a:lnTo>
                      <a:pt x="2047875" y="876300"/>
                    </a:lnTo>
                    <a:lnTo>
                      <a:pt x="1876425" y="800100"/>
                    </a:lnTo>
                    <a:lnTo>
                      <a:pt x="1819275" y="971550"/>
                    </a:lnTo>
                    <a:lnTo>
                      <a:pt x="1781175" y="1095375"/>
                    </a:lnTo>
                    <a:lnTo>
                      <a:pt x="1752600" y="1171575"/>
                    </a:lnTo>
                    <a:lnTo>
                      <a:pt x="1666875" y="1295400"/>
                    </a:lnTo>
                    <a:lnTo>
                      <a:pt x="1647825" y="1390650"/>
                    </a:lnTo>
                    <a:lnTo>
                      <a:pt x="1666875" y="1495425"/>
                    </a:lnTo>
                    <a:lnTo>
                      <a:pt x="1638300" y="1581150"/>
                    </a:lnTo>
                    <a:lnTo>
                      <a:pt x="1533525" y="1676400"/>
                    </a:lnTo>
                    <a:lnTo>
                      <a:pt x="1485900" y="1666875"/>
                    </a:lnTo>
                    <a:lnTo>
                      <a:pt x="1343025" y="1752600"/>
                    </a:lnTo>
                    <a:lnTo>
                      <a:pt x="1209675" y="1866900"/>
                    </a:lnTo>
                    <a:lnTo>
                      <a:pt x="1133475" y="1857375"/>
                    </a:lnTo>
                    <a:lnTo>
                      <a:pt x="1085850" y="1895475"/>
                    </a:lnTo>
                    <a:lnTo>
                      <a:pt x="1085850" y="1895475"/>
                    </a:lnTo>
                    <a:lnTo>
                      <a:pt x="904875" y="1943100"/>
                    </a:lnTo>
                    <a:lnTo>
                      <a:pt x="838200" y="1952625"/>
                    </a:lnTo>
                    <a:lnTo>
                      <a:pt x="638175" y="1781175"/>
                    </a:lnTo>
                    <a:lnTo>
                      <a:pt x="485775" y="1971675"/>
                    </a:lnTo>
                    <a:lnTo>
                      <a:pt x="352425" y="2038350"/>
                    </a:lnTo>
                    <a:lnTo>
                      <a:pt x="285750" y="2114550"/>
                    </a:lnTo>
                    <a:lnTo>
                      <a:pt x="266700" y="2228850"/>
                    </a:lnTo>
                    <a:lnTo>
                      <a:pt x="190500" y="2295525"/>
                    </a:lnTo>
                    <a:lnTo>
                      <a:pt x="95250" y="2314575"/>
                    </a:lnTo>
                    <a:lnTo>
                      <a:pt x="0" y="2457450"/>
                    </a:lnTo>
                    <a:close/>
                  </a:path>
                </a:pathLst>
              </a:custGeom>
              <a:solidFill>
                <a:srgbClr val="B4FF00"/>
              </a:solidFill>
              <a:ln w="28575"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en-US" sz="800">
                  <a:latin typeface="Arial" panose="020B0604020202020204" pitchFamily="34" charset="0"/>
                  <a:cs typeface="Arial" panose="020B0604020202020204" pitchFamily="34" charset="0"/>
                </a:endParaRPr>
              </a:p>
            </xdr:txBody>
          </xdr:sp>
          <xdr:sp macro="" textlink="">
            <xdr:nvSpPr>
              <xdr:cNvPr id="125" name="TextBox 124"/>
              <xdr:cNvSpPr txBox="1"/>
            </xdr:nvSpPr>
            <xdr:spPr>
              <a:xfrm>
                <a:off x="25552858" y="9083141"/>
                <a:ext cx="997986" cy="998221"/>
              </a:xfrm>
              <a:prstGeom prst="rect">
                <a:avLst/>
              </a:prstGeom>
              <a:grpFill/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ctr"/>
              <a:lstStyle/>
              <a:p>
                <a:pPr algn="ctr"/>
                <a:r>
                  <a:rPr lang="en-US" sz="800" b="1">
                    <a:latin typeface="Arial" panose="020B0604020202020204" pitchFamily="34" charset="0"/>
                    <a:cs typeface="Arial" panose="020B0604020202020204" pitchFamily="34" charset="0"/>
                  </a:rPr>
                  <a:t>VA</a:t>
                </a:r>
              </a:p>
            </xdr:txBody>
          </xdr:sp>
        </xdr:grpSp>
        <xdr:grpSp>
          <xdr:nvGrpSpPr>
            <xdr:cNvPr id="129" name="Group 128"/>
            <xdr:cNvGrpSpPr/>
          </xdr:nvGrpSpPr>
          <xdr:grpSpPr>
            <a:xfrm>
              <a:off x="20088225" y="9277350"/>
              <a:ext cx="3848100" cy="2076450"/>
              <a:chOff x="20088225" y="9277350"/>
              <a:chExt cx="3848100" cy="2076450"/>
            </a:xfrm>
            <a:grpFill/>
          </xdr:grpSpPr>
          <xdr:sp macro="" textlink="">
            <xdr:nvSpPr>
              <xdr:cNvPr id="127" name="Freeform 126"/>
              <xdr:cNvSpPr/>
            </xdr:nvSpPr>
            <xdr:spPr>
              <a:xfrm>
                <a:off x="20088225" y="9277350"/>
                <a:ext cx="3848100" cy="2076450"/>
              </a:xfrm>
              <a:custGeom>
                <a:avLst/>
                <a:gdLst>
                  <a:gd name="connsiteX0" fmla="*/ 19050 w 3848100"/>
                  <a:gd name="connsiteY0" fmla="*/ 1628775 h 2076450"/>
                  <a:gd name="connsiteX1" fmla="*/ 28575 w 3848100"/>
                  <a:gd name="connsiteY1" fmla="*/ 1704975 h 2076450"/>
                  <a:gd name="connsiteX2" fmla="*/ 57150 w 3848100"/>
                  <a:gd name="connsiteY2" fmla="*/ 1790700 h 2076450"/>
                  <a:gd name="connsiteX3" fmla="*/ 66675 w 3848100"/>
                  <a:gd name="connsiteY3" fmla="*/ 1943100 h 2076450"/>
                  <a:gd name="connsiteX4" fmla="*/ 47625 w 3848100"/>
                  <a:gd name="connsiteY4" fmla="*/ 2019300 h 2076450"/>
                  <a:gd name="connsiteX5" fmla="*/ 0 w 3848100"/>
                  <a:gd name="connsiteY5" fmla="*/ 2066925 h 2076450"/>
                  <a:gd name="connsiteX6" fmla="*/ 123825 w 3848100"/>
                  <a:gd name="connsiteY6" fmla="*/ 2076450 h 2076450"/>
                  <a:gd name="connsiteX7" fmla="*/ 200025 w 3848100"/>
                  <a:gd name="connsiteY7" fmla="*/ 2038350 h 2076450"/>
                  <a:gd name="connsiteX8" fmla="*/ 276225 w 3848100"/>
                  <a:gd name="connsiteY8" fmla="*/ 2038350 h 2076450"/>
                  <a:gd name="connsiteX9" fmla="*/ 409575 w 3848100"/>
                  <a:gd name="connsiteY9" fmla="*/ 2057400 h 2076450"/>
                  <a:gd name="connsiteX10" fmla="*/ 514350 w 3848100"/>
                  <a:gd name="connsiteY10" fmla="*/ 2019300 h 2076450"/>
                  <a:gd name="connsiteX11" fmla="*/ 514350 w 3848100"/>
                  <a:gd name="connsiteY11" fmla="*/ 2019300 h 2076450"/>
                  <a:gd name="connsiteX12" fmla="*/ 514350 w 3848100"/>
                  <a:gd name="connsiteY12" fmla="*/ 1905000 h 2076450"/>
                  <a:gd name="connsiteX13" fmla="*/ 647700 w 3848100"/>
                  <a:gd name="connsiteY13" fmla="*/ 1876425 h 2076450"/>
                  <a:gd name="connsiteX14" fmla="*/ 723900 w 3848100"/>
                  <a:gd name="connsiteY14" fmla="*/ 1924050 h 2076450"/>
                  <a:gd name="connsiteX15" fmla="*/ 866775 w 3848100"/>
                  <a:gd name="connsiteY15" fmla="*/ 1895475 h 2076450"/>
                  <a:gd name="connsiteX16" fmla="*/ 1247775 w 3848100"/>
                  <a:gd name="connsiteY16" fmla="*/ 1847850 h 2076450"/>
                  <a:gd name="connsiteX17" fmla="*/ 1428750 w 3848100"/>
                  <a:gd name="connsiteY17" fmla="*/ 1847850 h 2076450"/>
                  <a:gd name="connsiteX18" fmla="*/ 1628775 w 3848100"/>
                  <a:gd name="connsiteY18" fmla="*/ 1809750 h 2076450"/>
                  <a:gd name="connsiteX19" fmla="*/ 1714500 w 3848100"/>
                  <a:gd name="connsiteY19" fmla="*/ 1809750 h 2076450"/>
                  <a:gd name="connsiteX20" fmla="*/ 1838325 w 3848100"/>
                  <a:gd name="connsiteY20" fmla="*/ 1800225 h 2076450"/>
                  <a:gd name="connsiteX21" fmla="*/ 2343150 w 3848100"/>
                  <a:gd name="connsiteY21" fmla="*/ 1790700 h 2076450"/>
                  <a:gd name="connsiteX22" fmla="*/ 2438400 w 3848100"/>
                  <a:gd name="connsiteY22" fmla="*/ 1752600 h 2076450"/>
                  <a:gd name="connsiteX23" fmla="*/ 2809875 w 3848100"/>
                  <a:gd name="connsiteY23" fmla="*/ 1733550 h 2076450"/>
                  <a:gd name="connsiteX24" fmla="*/ 3009900 w 3848100"/>
                  <a:gd name="connsiteY24" fmla="*/ 1695450 h 2076450"/>
                  <a:gd name="connsiteX25" fmla="*/ 3076575 w 3848100"/>
                  <a:gd name="connsiteY25" fmla="*/ 1562100 h 2076450"/>
                  <a:gd name="connsiteX26" fmla="*/ 3333750 w 3848100"/>
                  <a:gd name="connsiteY26" fmla="*/ 1495425 h 2076450"/>
                  <a:gd name="connsiteX27" fmla="*/ 3448050 w 3848100"/>
                  <a:gd name="connsiteY27" fmla="*/ 1333500 h 2076450"/>
                  <a:gd name="connsiteX28" fmla="*/ 3562350 w 3848100"/>
                  <a:gd name="connsiteY28" fmla="*/ 1209675 h 2076450"/>
                  <a:gd name="connsiteX29" fmla="*/ 3848100 w 3848100"/>
                  <a:gd name="connsiteY29" fmla="*/ 923925 h 2076450"/>
                  <a:gd name="connsiteX30" fmla="*/ 3705225 w 3848100"/>
                  <a:gd name="connsiteY30" fmla="*/ 752475 h 2076450"/>
                  <a:gd name="connsiteX31" fmla="*/ 3495675 w 3848100"/>
                  <a:gd name="connsiteY31" fmla="*/ 514350 h 2076450"/>
                  <a:gd name="connsiteX32" fmla="*/ 3514725 w 3848100"/>
                  <a:gd name="connsiteY32" fmla="*/ 409575 h 2076450"/>
                  <a:gd name="connsiteX33" fmla="*/ 3467100 w 3848100"/>
                  <a:gd name="connsiteY33" fmla="*/ 285750 h 2076450"/>
                  <a:gd name="connsiteX34" fmla="*/ 3381375 w 3848100"/>
                  <a:gd name="connsiteY34" fmla="*/ 257175 h 2076450"/>
                  <a:gd name="connsiteX35" fmla="*/ 3314700 w 3848100"/>
                  <a:gd name="connsiteY35" fmla="*/ 161925 h 2076450"/>
                  <a:gd name="connsiteX36" fmla="*/ 3228975 w 3848100"/>
                  <a:gd name="connsiteY36" fmla="*/ 276225 h 2076450"/>
                  <a:gd name="connsiteX37" fmla="*/ 3114675 w 3848100"/>
                  <a:gd name="connsiteY37" fmla="*/ 295275 h 2076450"/>
                  <a:gd name="connsiteX38" fmla="*/ 2990850 w 3848100"/>
                  <a:gd name="connsiteY38" fmla="*/ 228600 h 2076450"/>
                  <a:gd name="connsiteX39" fmla="*/ 2895600 w 3848100"/>
                  <a:gd name="connsiteY39" fmla="*/ 295275 h 2076450"/>
                  <a:gd name="connsiteX40" fmla="*/ 2762250 w 3848100"/>
                  <a:gd name="connsiteY40" fmla="*/ 200025 h 2076450"/>
                  <a:gd name="connsiteX41" fmla="*/ 2628900 w 3848100"/>
                  <a:gd name="connsiteY41" fmla="*/ 228600 h 2076450"/>
                  <a:gd name="connsiteX42" fmla="*/ 2438400 w 3848100"/>
                  <a:gd name="connsiteY42" fmla="*/ 9525 h 2076450"/>
                  <a:gd name="connsiteX43" fmla="*/ 2381250 w 3848100"/>
                  <a:gd name="connsiteY43" fmla="*/ 47625 h 2076450"/>
                  <a:gd name="connsiteX44" fmla="*/ 2266950 w 3848100"/>
                  <a:gd name="connsiteY44" fmla="*/ 0 h 2076450"/>
                  <a:gd name="connsiteX45" fmla="*/ 2247900 w 3848100"/>
                  <a:gd name="connsiteY45" fmla="*/ 19050 h 2076450"/>
                  <a:gd name="connsiteX46" fmla="*/ 2324100 w 3848100"/>
                  <a:gd name="connsiteY46" fmla="*/ 152400 h 2076450"/>
                  <a:gd name="connsiteX47" fmla="*/ 2219325 w 3848100"/>
                  <a:gd name="connsiteY47" fmla="*/ 285750 h 2076450"/>
                  <a:gd name="connsiteX48" fmla="*/ 2057400 w 3848100"/>
                  <a:gd name="connsiteY48" fmla="*/ 314325 h 2076450"/>
                  <a:gd name="connsiteX49" fmla="*/ 1990725 w 3848100"/>
                  <a:gd name="connsiteY49" fmla="*/ 285750 h 2076450"/>
                  <a:gd name="connsiteX50" fmla="*/ 1933575 w 3848100"/>
                  <a:gd name="connsiteY50" fmla="*/ 333375 h 2076450"/>
                  <a:gd name="connsiteX51" fmla="*/ 2000250 w 3848100"/>
                  <a:gd name="connsiteY51" fmla="*/ 400050 h 2076450"/>
                  <a:gd name="connsiteX52" fmla="*/ 2000250 w 3848100"/>
                  <a:gd name="connsiteY52" fmla="*/ 476250 h 2076450"/>
                  <a:gd name="connsiteX53" fmla="*/ 1895475 w 3848100"/>
                  <a:gd name="connsiteY53" fmla="*/ 552450 h 2076450"/>
                  <a:gd name="connsiteX54" fmla="*/ 1847850 w 3848100"/>
                  <a:gd name="connsiteY54" fmla="*/ 619125 h 2076450"/>
                  <a:gd name="connsiteX55" fmla="*/ 1847850 w 3848100"/>
                  <a:gd name="connsiteY55" fmla="*/ 695325 h 2076450"/>
                  <a:gd name="connsiteX56" fmla="*/ 1714500 w 3848100"/>
                  <a:gd name="connsiteY56" fmla="*/ 695325 h 2076450"/>
                  <a:gd name="connsiteX57" fmla="*/ 1733550 w 3848100"/>
                  <a:gd name="connsiteY57" fmla="*/ 790575 h 2076450"/>
                  <a:gd name="connsiteX58" fmla="*/ 1685925 w 3848100"/>
                  <a:gd name="connsiteY58" fmla="*/ 914400 h 2076450"/>
                  <a:gd name="connsiteX59" fmla="*/ 1552575 w 3848100"/>
                  <a:gd name="connsiteY59" fmla="*/ 904875 h 2076450"/>
                  <a:gd name="connsiteX60" fmla="*/ 1457325 w 3848100"/>
                  <a:gd name="connsiteY60" fmla="*/ 828675 h 2076450"/>
                  <a:gd name="connsiteX61" fmla="*/ 1419225 w 3848100"/>
                  <a:gd name="connsiteY61" fmla="*/ 828675 h 2076450"/>
                  <a:gd name="connsiteX62" fmla="*/ 1371600 w 3848100"/>
                  <a:gd name="connsiteY62" fmla="*/ 1028700 h 2076450"/>
                  <a:gd name="connsiteX63" fmla="*/ 1323975 w 3848100"/>
                  <a:gd name="connsiteY63" fmla="*/ 1038225 h 2076450"/>
                  <a:gd name="connsiteX64" fmla="*/ 1219200 w 3848100"/>
                  <a:gd name="connsiteY64" fmla="*/ 1000125 h 2076450"/>
                  <a:gd name="connsiteX65" fmla="*/ 1171575 w 3848100"/>
                  <a:gd name="connsiteY65" fmla="*/ 962025 h 2076450"/>
                  <a:gd name="connsiteX66" fmla="*/ 1133475 w 3848100"/>
                  <a:gd name="connsiteY66" fmla="*/ 1028700 h 2076450"/>
                  <a:gd name="connsiteX67" fmla="*/ 1047750 w 3848100"/>
                  <a:gd name="connsiteY67" fmla="*/ 1133475 h 2076450"/>
                  <a:gd name="connsiteX68" fmla="*/ 904875 w 3848100"/>
                  <a:gd name="connsiteY68" fmla="*/ 1038225 h 2076450"/>
                  <a:gd name="connsiteX69" fmla="*/ 752475 w 3848100"/>
                  <a:gd name="connsiteY69" fmla="*/ 1133475 h 2076450"/>
                  <a:gd name="connsiteX70" fmla="*/ 685800 w 3848100"/>
                  <a:gd name="connsiteY70" fmla="*/ 1076325 h 2076450"/>
                  <a:gd name="connsiteX71" fmla="*/ 685800 w 3848100"/>
                  <a:gd name="connsiteY71" fmla="*/ 1076325 h 2076450"/>
                  <a:gd name="connsiteX72" fmla="*/ 504825 w 3848100"/>
                  <a:gd name="connsiteY72" fmla="*/ 1181100 h 2076450"/>
                  <a:gd name="connsiteX73" fmla="*/ 561975 w 3848100"/>
                  <a:gd name="connsiteY73" fmla="*/ 1304925 h 2076450"/>
                  <a:gd name="connsiteX74" fmla="*/ 571500 w 3848100"/>
                  <a:gd name="connsiteY74" fmla="*/ 1362075 h 2076450"/>
                  <a:gd name="connsiteX75" fmla="*/ 352425 w 3848100"/>
                  <a:gd name="connsiteY75" fmla="*/ 1457325 h 2076450"/>
                  <a:gd name="connsiteX76" fmla="*/ 314325 w 3848100"/>
                  <a:gd name="connsiteY76" fmla="*/ 1476375 h 2076450"/>
                  <a:gd name="connsiteX77" fmla="*/ 390525 w 3848100"/>
                  <a:gd name="connsiteY77" fmla="*/ 1600200 h 2076450"/>
                  <a:gd name="connsiteX78" fmla="*/ 361950 w 3848100"/>
                  <a:gd name="connsiteY78" fmla="*/ 1685925 h 2076450"/>
                  <a:gd name="connsiteX79" fmla="*/ 285750 w 3848100"/>
                  <a:gd name="connsiteY79" fmla="*/ 1695450 h 2076450"/>
                  <a:gd name="connsiteX80" fmla="*/ 19050 w 3848100"/>
                  <a:gd name="connsiteY80" fmla="*/ 1628775 h 2076450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  <a:cxn ang="0">
                    <a:pos x="connsiteX2" y="connsiteY2"/>
                  </a:cxn>
                  <a:cxn ang="0">
                    <a:pos x="connsiteX3" y="connsiteY3"/>
                  </a:cxn>
                  <a:cxn ang="0">
                    <a:pos x="connsiteX4" y="connsiteY4"/>
                  </a:cxn>
                  <a:cxn ang="0">
                    <a:pos x="connsiteX5" y="connsiteY5"/>
                  </a:cxn>
                  <a:cxn ang="0">
                    <a:pos x="connsiteX6" y="connsiteY6"/>
                  </a:cxn>
                  <a:cxn ang="0">
                    <a:pos x="connsiteX7" y="connsiteY7"/>
                  </a:cxn>
                  <a:cxn ang="0">
                    <a:pos x="connsiteX8" y="connsiteY8"/>
                  </a:cxn>
                  <a:cxn ang="0">
                    <a:pos x="connsiteX9" y="connsiteY9"/>
                  </a:cxn>
                  <a:cxn ang="0">
                    <a:pos x="connsiteX10" y="connsiteY10"/>
                  </a:cxn>
                  <a:cxn ang="0">
                    <a:pos x="connsiteX11" y="connsiteY11"/>
                  </a:cxn>
                  <a:cxn ang="0">
                    <a:pos x="connsiteX12" y="connsiteY12"/>
                  </a:cxn>
                  <a:cxn ang="0">
                    <a:pos x="connsiteX13" y="connsiteY13"/>
                  </a:cxn>
                  <a:cxn ang="0">
                    <a:pos x="connsiteX14" y="connsiteY14"/>
                  </a:cxn>
                  <a:cxn ang="0">
                    <a:pos x="connsiteX15" y="connsiteY15"/>
                  </a:cxn>
                  <a:cxn ang="0">
                    <a:pos x="connsiteX16" y="connsiteY16"/>
                  </a:cxn>
                  <a:cxn ang="0">
                    <a:pos x="connsiteX17" y="connsiteY17"/>
                  </a:cxn>
                  <a:cxn ang="0">
                    <a:pos x="connsiteX18" y="connsiteY18"/>
                  </a:cxn>
                  <a:cxn ang="0">
                    <a:pos x="connsiteX19" y="connsiteY19"/>
                  </a:cxn>
                  <a:cxn ang="0">
                    <a:pos x="connsiteX20" y="connsiteY20"/>
                  </a:cxn>
                  <a:cxn ang="0">
                    <a:pos x="connsiteX21" y="connsiteY21"/>
                  </a:cxn>
                  <a:cxn ang="0">
                    <a:pos x="connsiteX22" y="connsiteY22"/>
                  </a:cxn>
                  <a:cxn ang="0">
                    <a:pos x="connsiteX23" y="connsiteY23"/>
                  </a:cxn>
                  <a:cxn ang="0">
                    <a:pos x="connsiteX24" y="connsiteY24"/>
                  </a:cxn>
                  <a:cxn ang="0">
                    <a:pos x="connsiteX25" y="connsiteY25"/>
                  </a:cxn>
                  <a:cxn ang="0">
                    <a:pos x="connsiteX26" y="connsiteY26"/>
                  </a:cxn>
                  <a:cxn ang="0">
                    <a:pos x="connsiteX27" y="connsiteY27"/>
                  </a:cxn>
                  <a:cxn ang="0">
                    <a:pos x="connsiteX28" y="connsiteY28"/>
                  </a:cxn>
                  <a:cxn ang="0">
                    <a:pos x="connsiteX29" y="connsiteY29"/>
                  </a:cxn>
                  <a:cxn ang="0">
                    <a:pos x="connsiteX30" y="connsiteY30"/>
                  </a:cxn>
                  <a:cxn ang="0">
                    <a:pos x="connsiteX31" y="connsiteY31"/>
                  </a:cxn>
                  <a:cxn ang="0">
                    <a:pos x="connsiteX32" y="connsiteY32"/>
                  </a:cxn>
                  <a:cxn ang="0">
                    <a:pos x="connsiteX33" y="connsiteY33"/>
                  </a:cxn>
                  <a:cxn ang="0">
                    <a:pos x="connsiteX34" y="connsiteY34"/>
                  </a:cxn>
                  <a:cxn ang="0">
                    <a:pos x="connsiteX35" y="connsiteY35"/>
                  </a:cxn>
                  <a:cxn ang="0">
                    <a:pos x="connsiteX36" y="connsiteY36"/>
                  </a:cxn>
                  <a:cxn ang="0">
                    <a:pos x="connsiteX37" y="connsiteY37"/>
                  </a:cxn>
                  <a:cxn ang="0">
                    <a:pos x="connsiteX38" y="connsiteY38"/>
                  </a:cxn>
                  <a:cxn ang="0">
                    <a:pos x="connsiteX39" y="connsiteY39"/>
                  </a:cxn>
                  <a:cxn ang="0">
                    <a:pos x="connsiteX40" y="connsiteY40"/>
                  </a:cxn>
                  <a:cxn ang="0">
                    <a:pos x="connsiteX41" y="connsiteY41"/>
                  </a:cxn>
                  <a:cxn ang="0">
                    <a:pos x="connsiteX42" y="connsiteY42"/>
                  </a:cxn>
                  <a:cxn ang="0">
                    <a:pos x="connsiteX43" y="connsiteY43"/>
                  </a:cxn>
                  <a:cxn ang="0">
                    <a:pos x="connsiteX44" y="connsiteY44"/>
                  </a:cxn>
                  <a:cxn ang="0">
                    <a:pos x="connsiteX45" y="connsiteY45"/>
                  </a:cxn>
                  <a:cxn ang="0">
                    <a:pos x="connsiteX46" y="connsiteY46"/>
                  </a:cxn>
                  <a:cxn ang="0">
                    <a:pos x="connsiteX47" y="connsiteY47"/>
                  </a:cxn>
                  <a:cxn ang="0">
                    <a:pos x="connsiteX48" y="connsiteY48"/>
                  </a:cxn>
                  <a:cxn ang="0">
                    <a:pos x="connsiteX49" y="connsiteY49"/>
                  </a:cxn>
                  <a:cxn ang="0">
                    <a:pos x="connsiteX50" y="connsiteY50"/>
                  </a:cxn>
                  <a:cxn ang="0">
                    <a:pos x="connsiteX51" y="connsiteY51"/>
                  </a:cxn>
                  <a:cxn ang="0">
                    <a:pos x="connsiteX52" y="connsiteY52"/>
                  </a:cxn>
                  <a:cxn ang="0">
                    <a:pos x="connsiteX53" y="connsiteY53"/>
                  </a:cxn>
                  <a:cxn ang="0">
                    <a:pos x="connsiteX54" y="connsiteY54"/>
                  </a:cxn>
                  <a:cxn ang="0">
                    <a:pos x="connsiteX55" y="connsiteY55"/>
                  </a:cxn>
                  <a:cxn ang="0">
                    <a:pos x="connsiteX56" y="connsiteY56"/>
                  </a:cxn>
                  <a:cxn ang="0">
                    <a:pos x="connsiteX57" y="connsiteY57"/>
                  </a:cxn>
                  <a:cxn ang="0">
                    <a:pos x="connsiteX58" y="connsiteY58"/>
                  </a:cxn>
                  <a:cxn ang="0">
                    <a:pos x="connsiteX59" y="connsiteY59"/>
                  </a:cxn>
                  <a:cxn ang="0">
                    <a:pos x="connsiteX60" y="connsiteY60"/>
                  </a:cxn>
                  <a:cxn ang="0">
                    <a:pos x="connsiteX61" y="connsiteY61"/>
                  </a:cxn>
                  <a:cxn ang="0">
                    <a:pos x="connsiteX62" y="connsiteY62"/>
                  </a:cxn>
                  <a:cxn ang="0">
                    <a:pos x="connsiteX63" y="connsiteY63"/>
                  </a:cxn>
                  <a:cxn ang="0">
                    <a:pos x="connsiteX64" y="connsiteY64"/>
                  </a:cxn>
                  <a:cxn ang="0">
                    <a:pos x="connsiteX65" y="connsiteY65"/>
                  </a:cxn>
                  <a:cxn ang="0">
                    <a:pos x="connsiteX66" y="connsiteY66"/>
                  </a:cxn>
                  <a:cxn ang="0">
                    <a:pos x="connsiteX67" y="connsiteY67"/>
                  </a:cxn>
                  <a:cxn ang="0">
                    <a:pos x="connsiteX68" y="connsiteY68"/>
                  </a:cxn>
                  <a:cxn ang="0">
                    <a:pos x="connsiteX69" y="connsiteY69"/>
                  </a:cxn>
                  <a:cxn ang="0">
                    <a:pos x="connsiteX70" y="connsiteY70"/>
                  </a:cxn>
                  <a:cxn ang="0">
                    <a:pos x="connsiteX71" y="connsiteY71"/>
                  </a:cxn>
                  <a:cxn ang="0">
                    <a:pos x="connsiteX72" y="connsiteY72"/>
                  </a:cxn>
                  <a:cxn ang="0">
                    <a:pos x="connsiteX73" y="connsiteY73"/>
                  </a:cxn>
                  <a:cxn ang="0">
                    <a:pos x="connsiteX74" y="connsiteY74"/>
                  </a:cxn>
                  <a:cxn ang="0">
                    <a:pos x="connsiteX75" y="connsiteY75"/>
                  </a:cxn>
                  <a:cxn ang="0">
                    <a:pos x="connsiteX76" y="connsiteY76"/>
                  </a:cxn>
                  <a:cxn ang="0">
                    <a:pos x="connsiteX77" y="connsiteY77"/>
                  </a:cxn>
                  <a:cxn ang="0">
                    <a:pos x="connsiteX78" y="connsiteY78"/>
                  </a:cxn>
                  <a:cxn ang="0">
                    <a:pos x="connsiteX79" y="connsiteY79"/>
                  </a:cxn>
                  <a:cxn ang="0">
                    <a:pos x="connsiteX80" y="connsiteY80"/>
                  </a:cxn>
                </a:cxnLst>
                <a:rect l="l" t="t" r="r" b="b"/>
                <a:pathLst>
                  <a:path w="3848100" h="2076450">
                    <a:moveTo>
                      <a:pt x="19050" y="1628775"/>
                    </a:moveTo>
                    <a:lnTo>
                      <a:pt x="28575" y="1704975"/>
                    </a:lnTo>
                    <a:lnTo>
                      <a:pt x="57150" y="1790700"/>
                    </a:lnTo>
                    <a:lnTo>
                      <a:pt x="66675" y="1943100"/>
                    </a:lnTo>
                    <a:lnTo>
                      <a:pt x="47625" y="2019300"/>
                    </a:lnTo>
                    <a:lnTo>
                      <a:pt x="0" y="2066925"/>
                    </a:lnTo>
                    <a:lnTo>
                      <a:pt x="123825" y="2076450"/>
                    </a:lnTo>
                    <a:lnTo>
                      <a:pt x="200025" y="2038350"/>
                    </a:lnTo>
                    <a:lnTo>
                      <a:pt x="276225" y="2038350"/>
                    </a:lnTo>
                    <a:lnTo>
                      <a:pt x="409575" y="2057400"/>
                    </a:lnTo>
                    <a:lnTo>
                      <a:pt x="514350" y="2019300"/>
                    </a:lnTo>
                    <a:lnTo>
                      <a:pt x="514350" y="2019300"/>
                    </a:lnTo>
                    <a:lnTo>
                      <a:pt x="514350" y="1905000"/>
                    </a:lnTo>
                    <a:lnTo>
                      <a:pt x="647700" y="1876425"/>
                    </a:lnTo>
                    <a:lnTo>
                      <a:pt x="723900" y="1924050"/>
                    </a:lnTo>
                    <a:lnTo>
                      <a:pt x="866775" y="1895475"/>
                    </a:lnTo>
                    <a:lnTo>
                      <a:pt x="1247775" y="1847850"/>
                    </a:lnTo>
                    <a:lnTo>
                      <a:pt x="1428750" y="1847850"/>
                    </a:lnTo>
                    <a:lnTo>
                      <a:pt x="1628775" y="1809750"/>
                    </a:lnTo>
                    <a:lnTo>
                      <a:pt x="1714500" y="1809750"/>
                    </a:lnTo>
                    <a:lnTo>
                      <a:pt x="1838325" y="1800225"/>
                    </a:lnTo>
                    <a:lnTo>
                      <a:pt x="2343150" y="1790700"/>
                    </a:lnTo>
                    <a:lnTo>
                      <a:pt x="2438400" y="1752600"/>
                    </a:lnTo>
                    <a:lnTo>
                      <a:pt x="2809875" y="1733550"/>
                    </a:lnTo>
                    <a:lnTo>
                      <a:pt x="3009900" y="1695450"/>
                    </a:lnTo>
                    <a:lnTo>
                      <a:pt x="3076575" y="1562100"/>
                    </a:lnTo>
                    <a:lnTo>
                      <a:pt x="3333750" y="1495425"/>
                    </a:lnTo>
                    <a:lnTo>
                      <a:pt x="3448050" y="1333500"/>
                    </a:lnTo>
                    <a:lnTo>
                      <a:pt x="3562350" y="1209675"/>
                    </a:lnTo>
                    <a:lnTo>
                      <a:pt x="3848100" y="923925"/>
                    </a:lnTo>
                    <a:lnTo>
                      <a:pt x="3705225" y="752475"/>
                    </a:lnTo>
                    <a:lnTo>
                      <a:pt x="3495675" y="514350"/>
                    </a:lnTo>
                    <a:lnTo>
                      <a:pt x="3514725" y="409575"/>
                    </a:lnTo>
                    <a:lnTo>
                      <a:pt x="3467100" y="285750"/>
                    </a:lnTo>
                    <a:lnTo>
                      <a:pt x="3381375" y="257175"/>
                    </a:lnTo>
                    <a:lnTo>
                      <a:pt x="3314700" y="161925"/>
                    </a:lnTo>
                    <a:lnTo>
                      <a:pt x="3228975" y="276225"/>
                    </a:lnTo>
                    <a:lnTo>
                      <a:pt x="3114675" y="295275"/>
                    </a:lnTo>
                    <a:lnTo>
                      <a:pt x="2990850" y="228600"/>
                    </a:lnTo>
                    <a:lnTo>
                      <a:pt x="2895600" y="295275"/>
                    </a:lnTo>
                    <a:lnTo>
                      <a:pt x="2762250" y="200025"/>
                    </a:lnTo>
                    <a:lnTo>
                      <a:pt x="2628900" y="228600"/>
                    </a:lnTo>
                    <a:lnTo>
                      <a:pt x="2438400" y="9525"/>
                    </a:lnTo>
                    <a:lnTo>
                      <a:pt x="2381250" y="47625"/>
                    </a:lnTo>
                    <a:lnTo>
                      <a:pt x="2266950" y="0"/>
                    </a:lnTo>
                    <a:lnTo>
                      <a:pt x="2247900" y="19050"/>
                    </a:lnTo>
                    <a:lnTo>
                      <a:pt x="2324100" y="152400"/>
                    </a:lnTo>
                    <a:lnTo>
                      <a:pt x="2219325" y="285750"/>
                    </a:lnTo>
                    <a:lnTo>
                      <a:pt x="2057400" y="314325"/>
                    </a:lnTo>
                    <a:lnTo>
                      <a:pt x="1990725" y="285750"/>
                    </a:lnTo>
                    <a:lnTo>
                      <a:pt x="1933575" y="333375"/>
                    </a:lnTo>
                    <a:lnTo>
                      <a:pt x="2000250" y="400050"/>
                    </a:lnTo>
                    <a:lnTo>
                      <a:pt x="2000250" y="476250"/>
                    </a:lnTo>
                    <a:lnTo>
                      <a:pt x="1895475" y="552450"/>
                    </a:lnTo>
                    <a:lnTo>
                      <a:pt x="1847850" y="619125"/>
                    </a:lnTo>
                    <a:lnTo>
                      <a:pt x="1847850" y="695325"/>
                    </a:lnTo>
                    <a:lnTo>
                      <a:pt x="1714500" y="695325"/>
                    </a:lnTo>
                    <a:lnTo>
                      <a:pt x="1733550" y="790575"/>
                    </a:lnTo>
                    <a:lnTo>
                      <a:pt x="1685925" y="914400"/>
                    </a:lnTo>
                    <a:lnTo>
                      <a:pt x="1552575" y="904875"/>
                    </a:lnTo>
                    <a:lnTo>
                      <a:pt x="1457325" y="828675"/>
                    </a:lnTo>
                    <a:lnTo>
                      <a:pt x="1419225" y="828675"/>
                    </a:lnTo>
                    <a:lnTo>
                      <a:pt x="1371600" y="1028700"/>
                    </a:lnTo>
                    <a:lnTo>
                      <a:pt x="1323975" y="1038225"/>
                    </a:lnTo>
                    <a:lnTo>
                      <a:pt x="1219200" y="1000125"/>
                    </a:lnTo>
                    <a:lnTo>
                      <a:pt x="1171575" y="962025"/>
                    </a:lnTo>
                    <a:lnTo>
                      <a:pt x="1133475" y="1028700"/>
                    </a:lnTo>
                    <a:lnTo>
                      <a:pt x="1047750" y="1133475"/>
                    </a:lnTo>
                    <a:lnTo>
                      <a:pt x="904875" y="1038225"/>
                    </a:lnTo>
                    <a:lnTo>
                      <a:pt x="752475" y="1133475"/>
                    </a:lnTo>
                    <a:lnTo>
                      <a:pt x="685800" y="1076325"/>
                    </a:lnTo>
                    <a:lnTo>
                      <a:pt x="685800" y="1076325"/>
                    </a:lnTo>
                    <a:lnTo>
                      <a:pt x="504825" y="1181100"/>
                    </a:lnTo>
                    <a:lnTo>
                      <a:pt x="561975" y="1304925"/>
                    </a:lnTo>
                    <a:lnTo>
                      <a:pt x="571500" y="1362075"/>
                    </a:lnTo>
                    <a:lnTo>
                      <a:pt x="352425" y="1457325"/>
                    </a:lnTo>
                    <a:lnTo>
                      <a:pt x="314325" y="1476375"/>
                    </a:lnTo>
                    <a:lnTo>
                      <a:pt x="390525" y="1600200"/>
                    </a:lnTo>
                    <a:lnTo>
                      <a:pt x="361950" y="1685925"/>
                    </a:lnTo>
                    <a:lnTo>
                      <a:pt x="285750" y="1695450"/>
                    </a:lnTo>
                    <a:lnTo>
                      <a:pt x="19050" y="1628775"/>
                    </a:lnTo>
                    <a:close/>
                  </a:path>
                </a:pathLst>
              </a:custGeom>
              <a:solidFill>
                <a:srgbClr val="B4FF00"/>
              </a:solidFill>
              <a:ln w="28575"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en-US" sz="800">
                  <a:latin typeface="Arial" panose="020B0604020202020204" pitchFamily="34" charset="0"/>
                  <a:cs typeface="Arial" panose="020B0604020202020204" pitchFamily="34" charset="0"/>
                </a:endParaRPr>
              </a:p>
            </xdr:txBody>
          </xdr:sp>
          <xdr:sp macro="" textlink="">
            <xdr:nvSpPr>
              <xdr:cNvPr id="128" name="TextBox 127"/>
              <xdr:cNvSpPr txBox="1"/>
            </xdr:nvSpPr>
            <xdr:spPr>
              <a:xfrm>
                <a:off x="22032328" y="9614610"/>
                <a:ext cx="997985" cy="998221"/>
              </a:xfrm>
              <a:prstGeom prst="rect">
                <a:avLst/>
              </a:prstGeom>
              <a:grpFill/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ctr"/>
              <a:lstStyle/>
              <a:p>
                <a:pPr algn="ctr"/>
                <a:r>
                  <a:rPr lang="en-US" sz="800" b="1">
                    <a:latin typeface="Arial" panose="020B0604020202020204" pitchFamily="34" charset="0"/>
                    <a:cs typeface="Arial" panose="020B0604020202020204" pitchFamily="34" charset="0"/>
                  </a:rPr>
                  <a:t>KY</a:t>
                </a:r>
              </a:p>
            </xdr:txBody>
          </xdr:sp>
        </xdr:grpSp>
        <xdr:grpSp>
          <xdr:nvGrpSpPr>
            <xdr:cNvPr id="132" name="Group 131"/>
            <xdr:cNvGrpSpPr/>
          </xdr:nvGrpSpPr>
          <xdr:grpSpPr>
            <a:xfrm>
              <a:off x="23755350" y="8096250"/>
              <a:ext cx="2000250" cy="2181225"/>
              <a:chOff x="23755350" y="8096250"/>
              <a:chExt cx="2000250" cy="2181225"/>
            </a:xfrm>
            <a:grpFill/>
          </xdr:grpSpPr>
          <xdr:sp macro="" textlink="">
            <xdr:nvSpPr>
              <xdr:cNvPr id="130" name="Freeform 129"/>
              <xdr:cNvSpPr/>
            </xdr:nvSpPr>
            <xdr:spPr>
              <a:xfrm>
                <a:off x="23755350" y="8096250"/>
                <a:ext cx="2000250" cy="2181225"/>
              </a:xfrm>
              <a:custGeom>
                <a:avLst/>
                <a:gdLst>
                  <a:gd name="connsiteX0" fmla="*/ 781050 w 2000250"/>
                  <a:gd name="connsiteY0" fmla="*/ 0 h 2181225"/>
                  <a:gd name="connsiteX1" fmla="*/ 752475 w 2000250"/>
                  <a:gd name="connsiteY1" fmla="*/ 95250 h 2181225"/>
                  <a:gd name="connsiteX2" fmla="*/ 762000 w 2000250"/>
                  <a:gd name="connsiteY2" fmla="*/ 247650 h 2181225"/>
                  <a:gd name="connsiteX3" fmla="*/ 714375 w 2000250"/>
                  <a:gd name="connsiteY3" fmla="*/ 314325 h 2181225"/>
                  <a:gd name="connsiteX4" fmla="*/ 723900 w 2000250"/>
                  <a:gd name="connsiteY4" fmla="*/ 381000 h 2181225"/>
                  <a:gd name="connsiteX5" fmla="*/ 723900 w 2000250"/>
                  <a:gd name="connsiteY5" fmla="*/ 485775 h 2181225"/>
                  <a:gd name="connsiteX6" fmla="*/ 600075 w 2000250"/>
                  <a:gd name="connsiteY6" fmla="*/ 628650 h 2181225"/>
                  <a:gd name="connsiteX7" fmla="*/ 533400 w 2000250"/>
                  <a:gd name="connsiteY7" fmla="*/ 762000 h 2181225"/>
                  <a:gd name="connsiteX8" fmla="*/ 447675 w 2000250"/>
                  <a:gd name="connsiteY8" fmla="*/ 790575 h 2181225"/>
                  <a:gd name="connsiteX9" fmla="*/ 381000 w 2000250"/>
                  <a:gd name="connsiteY9" fmla="*/ 704850 h 2181225"/>
                  <a:gd name="connsiteX10" fmla="*/ 381000 w 2000250"/>
                  <a:gd name="connsiteY10" fmla="*/ 809625 h 2181225"/>
                  <a:gd name="connsiteX11" fmla="*/ 276225 w 2000250"/>
                  <a:gd name="connsiteY11" fmla="*/ 857250 h 2181225"/>
                  <a:gd name="connsiteX12" fmla="*/ 323850 w 2000250"/>
                  <a:gd name="connsiteY12" fmla="*/ 895350 h 2181225"/>
                  <a:gd name="connsiteX13" fmla="*/ 276225 w 2000250"/>
                  <a:gd name="connsiteY13" fmla="*/ 981075 h 2181225"/>
                  <a:gd name="connsiteX14" fmla="*/ 333375 w 2000250"/>
                  <a:gd name="connsiteY14" fmla="*/ 1066800 h 2181225"/>
                  <a:gd name="connsiteX15" fmla="*/ 257175 w 2000250"/>
                  <a:gd name="connsiteY15" fmla="*/ 1104900 h 2181225"/>
                  <a:gd name="connsiteX16" fmla="*/ 180975 w 2000250"/>
                  <a:gd name="connsiteY16" fmla="*/ 1152525 h 2181225"/>
                  <a:gd name="connsiteX17" fmla="*/ 171450 w 2000250"/>
                  <a:gd name="connsiteY17" fmla="*/ 1095375 h 2181225"/>
                  <a:gd name="connsiteX18" fmla="*/ 123825 w 2000250"/>
                  <a:gd name="connsiteY18" fmla="*/ 1047750 h 2181225"/>
                  <a:gd name="connsiteX19" fmla="*/ 95250 w 2000250"/>
                  <a:gd name="connsiteY19" fmla="*/ 1200150 h 2181225"/>
                  <a:gd name="connsiteX20" fmla="*/ 142875 w 2000250"/>
                  <a:gd name="connsiteY20" fmla="*/ 1295400 h 2181225"/>
                  <a:gd name="connsiteX21" fmla="*/ 104775 w 2000250"/>
                  <a:gd name="connsiteY21" fmla="*/ 1362075 h 2181225"/>
                  <a:gd name="connsiteX22" fmla="*/ 38100 w 2000250"/>
                  <a:gd name="connsiteY22" fmla="*/ 1466850 h 2181225"/>
                  <a:gd name="connsiteX23" fmla="*/ 0 w 2000250"/>
                  <a:gd name="connsiteY23" fmla="*/ 1543050 h 2181225"/>
                  <a:gd name="connsiteX24" fmla="*/ 0 w 2000250"/>
                  <a:gd name="connsiteY24" fmla="*/ 1619250 h 2181225"/>
                  <a:gd name="connsiteX25" fmla="*/ 133350 w 2000250"/>
                  <a:gd name="connsiteY25" fmla="*/ 1857375 h 2181225"/>
                  <a:gd name="connsiteX26" fmla="*/ 266700 w 2000250"/>
                  <a:gd name="connsiteY26" fmla="*/ 2000250 h 2181225"/>
                  <a:gd name="connsiteX27" fmla="*/ 352425 w 2000250"/>
                  <a:gd name="connsiteY27" fmla="*/ 2009775 h 2181225"/>
                  <a:gd name="connsiteX28" fmla="*/ 457200 w 2000250"/>
                  <a:gd name="connsiteY28" fmla="*/ 2028825 h 2181225"/>
                  <a:gd name="connsiteX29" fmla="*/ 419100 w 2000250"/>
                  <a:gd name="connsiteY29" fmla="*/ 2095500 h 2181225"/>
                  <a:gd name="connsiteX30" fmla="*/ 533400 w 2000250"/>
                  <a:gd name="connsiteY30" fmla="*/ 2181225 h 2181225"/>
                  <a:gd name="connsiteX31" fmla="*/ 647700 w 2000250"/>
                  <a:gd name="connsiteY31" fmla="*/ 2085975 h 2181225"/>
                  <a:gd name="connsiteX32" fmla="*/ 714375 w 2000250"/>
                  <a:gd name="connsiteY32" fmla="*/ 2076450 h 2181225"/>
                  <a:gd name="connsiteX33" fmla="*/ 781050 w 2000250"/>
                  <a:gd name="connsiteY33" fmla="*/ 2105025 h 2181225"/>
                  <a:gd name="connsiteX34" fmla="*/ 885825 w 2000250"/>
                  <a:gd name="connsiteY34" fmla="*/ 2047875 h 2181225"/>
                  <a:gd name="connsiteX35" fmla="*/ 904875 w 2000250"/>
                  <a:gd name="connsiteY35" fmla="*/ 1971675 h 2181225"/>
                  <a:gd name="connsiteX36" fmla="*/ 990600 w 2000250"/>
                  <a:gd name="connsiteY36" fmla="*/ 1981200 h 2181225"/>
                  <a:gd name="connsiteX37" fmla="*/ 1076325 w 2000250"/>
                  <a:gd name="connsiteY37" fmla="*/ 1933575 h 2181225"/>
                  <a:gd name="connsiteX38" fmla="*/ 1162050 w 2000250"/>
                  <a:gd name="connsiteY38" fmla="*/ 1876425 h 2181225"/>
                  <a:gd name="connsiteX39" fmla="*/ 1171575 w 2000250"/>
                  <a:gd name="connsiteY39" fmla="*/ 1809750 h 2181225"/>
                  <a:gd name="connsiteX40" fmla="*/ 1143000 w 2000250"/>
                  <a:gd name="connsiteY40" fmla="*/ 1762125 h 2181225"/>
                  <a:gd name="connsiteX41" fmla="*/ 1228725 w 2000250"/>
                  <a:gd name="connsiteY41" fmla="*/ 1571625 h 2181225"/>
                  <a:gd name="connsiteX42" fmla="*/ 1285875 w 2000250"/>
                  <a:gd name="connsiteY42" fmla="*/ 1485900 h 2181225"/>
                  <a:gd name="connsiteX43" fmla="*/ 1266825 w 2000250"/>
                  <a:gd name="connsiteY43" fmla="*/ 1438275 h 2181225"/>
                  <a:gd name="connsiteX44" fmla="*/ 1323975 w 2000250"/>
                  <a:gd name="connsiteY44" fmla="*/ 1343025 h 2181225"/>
                  <a:gd name="connsiteX45" fmla="*/ 1390650 w 2000250"/>
                  <a:gd name="connsiteY45" fmla="*/ 1219200 h 2181225"/>
                  <a:gd name="connsiteX46" fmla="*/ 1390650 w 2000250"/>
                  <a:gd name="connsiteY46" fmla="*/ 1114425 h 2181225"/>
                  <a:gd name="connsiteX47" fmla="*/ 1428750 w 2000250"/>
                  <a:gd name="connsiteY47" fmla="*/ 1019175 h 2181225"/>
                  <a:gd name="connsiteX48" fmla="*/ 1543050 w 2000250"/>
                  <a:gd name="connsiteY48" fmla="*/ 1000125 h 2181225"/>
                  <a:gd name="connsiteX49" fmla="*/ 1619250 w 2000250"/>
                  <a:gd name="connsiteY49" fmla="*/ 1038225 h 2181225"/>
                  <a:gd name="connsiteX50" fmla="*/ 1619250 w 2000250"/>
                  <a:gd name="connsiteY50" fmla="*/ 1038225 h 2181225"/>
                  <a:gd name="connsiteX51" fmla="*/ 1657350 w 2000250"/>
                  <a:gd name="connsiteY51" fmla="*/ 1085850 h 2181225"/>
                  <a:gd name="connsiteX52" fmla="*/ 1676400 w 2000250"/>
                  <a:gd name="connsiteY52" fmla="*/ 971550 h 2181225"/>
                  <a:gd name="connsiteX53" fmla="*/ 1685925 w 2000250"/>
                  <a:gd name="connsiteY53" fmla="*/ 866775 h 2181225"/>
                  <a:gd name="connsiteX54" fmla="*/ 1724025 w 2000250"/>
                  <a:gd name="connsiteY54" fmla="*/ 800100 h 2181225"/>
                  <a:gd name="connsiteX55" fmla="*/ 1914525 w 2000250"/>
                  <a:gd name="connsiteY55" fmla="*/ 714375 h 2181225"/>
                  <a:gd name="connsiteX56" fmla="*/ 1971675 w 2000250"/>
                  <a:gd name="connsiteY56" fmla="*/ 609600 h 2181225"/>
                  <a:gd name="connsiteX57" fmla="*/ 2000250 w 2000250"/>
                  <a:gd name="connsiteY57" fmla="*/ 485775 h 2181225"/>
                  <a:gd name="connsiteX58" fmla="*/ 2000250 w 2000250"/>
                  <a:gd name="connsiteY58" fmla="*/ 419100 h 2181225"/>
                  <a:gd name="connsiteX59" fmla="*/ 1933575 w 2000250"/>
                  <a:gd name="connsiteY59" fmla="*/ 428625 h 2181225"/>
                  <a:gd name="connsiteX60" fmla="*/ 1847850 w 2000250"/>
                  <a:gd name="connsiteY60" fmla="*/ 447675 h 2181225"/>
                  <a:gd name="connsiteX61" fmla="*/ 1809750 w 2000250"/>
                  <a:gd name="connsiteY61" fmla="*/ 542925 h 2181225"/>
                  <a:gd name="connsiteX62" fmla="*/ 1733550 w 2000250"/>
                  <a:gd name="connsiteY62" fmla="*/ 571500 h 2181225"/>
                  <a:gd name="connsiteX63" fmla="*/ 1619250 w 2000250"/>
                  <a:gd name="connsiteY63" fmla="*/ 647700 h 2181225"/>
                  <a:gd name="connsiteX64" fmla="*/ 1571625 w 2000250"/>
                  <a:gd name="connsiteY64" fmla="*/ 800100 h 2181225"/>
                  <a:gd name="connsiteX65" fmla="*/ 1466850 w 2000250"/>
                  <a:gd name="connsiteY65" fmla="*/ 733425 h 2181225"/>
                  <a:gd name="connsiteX66" fmla="*/ 1352550 w 2000250"/>
                  <a:gd name="connsiteY66" fmla="*/ 619125 h 2181225"/>
                  <a:gd name="connsiteX67" fmla="*/ 1352550 w 2000250"/>
                  <a:gd name="connsiteY67" fmla="*/ 457200 h 2181225"/>
                  <a:gd name="connsiteX68" fmla="*/ 1352550 w 2000250"/>
                  <a:gd name="connsiteY68" fmla="*/ 333375 h 2181225"/>
                  <a:gd name="connsiteX69" fmla="*/ 1209675 w 2000250"/>
                  <a:gd name="connsiteY69" fmla="*/ 342900 h 2181225"/>
                  <a:gd name="connsiteX70" fmla="*/ 885825 w 2000250"/>
                  <a:gd name="connsiteY70" fmla="*/ 419100 h 2181225"/>
                  <a:gd name="connsiteX71" fmla="*/ 885825 w 2000250"/>
                  <a:gd name="connsiteY71" fmla="*/ 419100 h 2181225"/>
                  <a:gd name="connsiteX72" fmla="*/ 828675 w 2000250"/>
                  <a:gd name="connsiteY72" fmla="*/ 276225 h 2181225"/>
                  <a:gd name="connsiteX73" fmla="*/ 819150 w 2000250"/>
                  <a:gd name="connsiteY73" fmla="*/ 200025 h 2181225"/>
                  <a:gd name="connsiteX74" fmla="*/ 771525 w 2000250"/>
                  <a:gd name="connsiteY74" fmla="*/ 104775 h 2181225"/>
                  <a:gd name="connsiteX75" fmla="*/ 781050 w 2000250"/>
                  <a:gd name="connsiteY75" fmla="*/ 0 h 2181225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  <a:cxn ang="0">
                    <a:pos x="connsiteX2" y="connsiteY2"/>
                  </a:cxn>
                  <a:cxn ang="0">
                    <a:pos x="connsiteX3" y="connsiteY3"/>
                  </a:cxn>
                  <a:cxn ang="0">
                    <a:pos x="connsiteX4" y="connsiteY4"/>
                  </a:cxn>
                  <a:cxn ang="0">
                    <a:pos x="connsiteX5" y="connsiteY5"/>
                  </a:cxn>
                  <a:cxn ang="0">
                    <a:pos x="connsiteX6" y="connsiteY6"/>
                  </a:cxn>
                  <a:cxn ang="0">
                    <a:pos x="connsiteX7" y="connsiteY7"/>
                  </a:cxn>
                  <a:cxn ang="0">
                    <a:pos x="connsiteX8" y="connsiteY8"/>
                  </a:cxn>
                  <a:cxn ang="0">
                    <a:pos x="connsiteX9" y="connsiteY9"/>
                  </a:cxn>
                  <a:cxn ang="0">
                    <a:pos x="connsiteX10" y="connsiteY10"/>
                  </a:cxn>
                  <a:cxn ang="0">
                    <a:pos x="connsiteX11" y="connsiteY11"/>
                  </a:cxn>
                  <a:cxn ang="0">
                    <a:pos x="connsiteX12" y="connsiteY12"/>
                  </a:cxn>
                  <a:cxn ang="0">
                    <a:pos x="connsiteX13" y="connsiteY13"/>
                  </a:cxn>
                  <a:cxn ang="0">
                    <a:pos x="connsiteX14" y="connsiteY14"/>
                  </a:cxn>
                  <a:cxn ang="0">
                    <a:pos x="connsiteX15" y="connsiteY15"/>
                  </a:cxn>
                  <a:cxn ang="0">
                    <a:pos x="connsiteX16" y="connsiteY16"/>
                  </a:cxn>
                  <a:cxn ang="0">
                    <a:pos x="connsiteX17" y="connsiteY17"/>
                  </a:cxn>
                  <a:cxn ang="0">
                    <a:pos x="connsiteX18" y="connsiteY18"/>
                  </a:cxn>
                  <a:cxn ang="0">
                    <a:pos x="connsiteX19" y="connsiteY19"/>
                  </a:cxn>
                  <a:cxn ang="0">
                    <a:pos x="connsiteX20" y="connsiteY20"/>
                  </a:cxn>
                  <a:cxn ang="0">
                    <a:pos x="connsiteX21" y="connsiteY21"/>
                  </a:cxn>
                  <a:cxn ang="0">
                    <a:pos x="connsiteX22" y="connsiteY22"/>
                  </a:cxn>
                  <a:cxn ang="0">
                    <a:pos x="connsiteX23" y="connsiteY23"/>
                  </a:cxn>
                  <a:cxn ang="0">
                    <a:pos x="connsiteX24" y="connsiteY24"/>
                  </a:cxn>
                  <a:cxn ang="0">
                    <a:pos x="connsiteX25" y="connsiteY25"/>
                  </a:cxn>
                  <a:cxn ang="0">
                    <a:pos x="connsiteX26" y="connsiteY26"/>
                  </a:cxn>
                  <a:cxn ang="0">
                    <a:pos x="connsiteX27" y="connsiteY27"/>
                  </a:cxn>
                  <a:cxn ang="0">
                    <a:pos x="connsiteX28" y="connsiteY28"/>
                  </a:cxn>
                  <a:cxn ang="0">
                    <a:pos x="connsiteX29" y="connsiteY29"/>
                  </a:cxn>
                  <a:cxn ang="0">
                    <a:pos x="connsiteX30" y="connsiteY30"/>
                  </a:cxn>
                  <a:cxn ang="0">
                    <a:pos x="connsiteX31" y="connsiteY31"/>
                  </a:cxn>
                  <a:cxn ang="0">
                    <a:pos x="connsiteX32" y="connsiteY32"/>
                  </a:cxn>
                  <a:cxn ang="0">
                    <a:pos x="connsiteX33" y="connsiteY33"/>
                  </a:cxn>
                  <a:cxn ang="0">
                    <a:pos x="connsiteX34" y="connsiteY34"/>
                  </a:cxn>
                  <a:cxn ang="0">
                    <a:pos x="connsiteX35" y="connsiteY35"/>
                  </a:cxn>
                  <a:cxn ang="0">
                    <a:pos x="connsiteX36" y="connsiteY36"/>
                  </a:cxn>
                  <a:cxn ang="0">
                    <a:pos x="connsiteX37" y="connsiteY37"/>
                  </a:cxn>
                  <a:cxn ang="0">
                    <a:pos x="connsiteX38" y="connsiteY38"/>
                  </a:cxn>
                  <a:cxn ang="0">
                    <a:pos x="connsiteX39" y="connsiteY39"/>
                  </a:cxn>
                  <a:cxn ang="0">
                    <a:pos x="connsiteX40" y="connsiteY40"/>
                  </a:cxn>
                  <a:cxn ang="0">
                    <a:pos x="connsiteX41" y="connsiteY41"/>
                  </a:cxn>
                  <a:cxn ang="0">
                    <a:pos x="connsiteX42" y="connsiteY42"/>
                  </a:cxn>
                  <a:cxn ang="0">
                    <a:pos x="connsiteX43" y="connsiteY43"/>
                  </a:cxn>
                  <a:cxn ang="0">
                    <a:pos x="connsiteX44" y="connsiteY44"/>
                  </a:cxn>
                  <a:cxn ang="0">
                    <a:pos x="connsiteX45" y="connsiteY45"/>
                  </a:cxn>
                  <a:cxn ang="0">
                    <a:pos x="connsiteX46" y="connsiteY46"/>
                  </a:cxn>
                  <a:cxn ang="0">
                    <a:pos x="connsiteX47" y="connsiteY47"/>
                  </a:cxn>
                  <a:cxn ang="0">
                    <a:pos x="connsiteX48" y="connsiteY48"/>
                  </a:cxn>
                  <a:cxn ang="0">
                    <a:pos x="connsiteX49" y="connsiteY49"/>
                  </a:cxn>
                  <a:cxn ang="0">
                    <a:pos x="connsiteX50" y="connsiteY50"/>
                  </a:cxn>
                  <a:cxn ang="0">
                    <a:pos x="connsiteX51" y="connsiteY51"/>
                  </a:cxn>
                  <a:cxn ang="0">
                    <a:pos x="connsiteX52" y="connsiteY52"/>
                  </a:cxn>
                  <a:cxn ang="0">
                    <a:pos x="connsiteX53" y="connsiteY53"/>
                  </a:cxn>
                  <a:cxn ang="0">
                    <a:pos x="connsiteX54" y="connsiteY54"/>
                  </a:cxn>
                  <a:cxn ang="0">
                    <a:pos x="connsiteX55" y="connsiteY55"/>
                  </a:cxn>
                  <a:cxn ang="0">
                    <a:pos x="connsiteX56" y="connsiteY56"/>
                  </a:cxn>
                  <a:cxn ang="0">
                    <a:pos x="connsiteX57" y="connsiteY57"/>
                  </a:cxn>
                  <a:cxn ang="0">
                    <a:pos x="connsiteX58" y="connsiteY58"/>
                  </a:cxn>
                  <a:cxn ang="0">
                    <a:pos x="connsiteX59" y="connsiteY59"/>
                  </a:cxn>
                  <a:cxn ang="0">
                    <a:pos x="connsiteX60" y="connsiteY60"/>
                  </a:cxn>
                  <a:cxn ang="0">
                    <a:pos x="connsiteX61" y="connsiteY61"/>
                  </a:cxn>
                  <a:cxn ang="0">
                    <a:pos x="connsiteX62" y="connsiteY62"/>
                  </a:cxn>
                  <a:cxn ang="0">
                    <a:pos x="connsiteX63" y="connsiteY63"/>
                  </a:cxn>
                  <a:cxn ang="0">
                    <a:pos x="connsiteX64" y="connsiteY64"/>
                  </a:cxn>
                  <a:cxn ang="0">
                    <a:pos x="connsiteX65" y="connsiteY65"/>
                  </a:cxn>
                  <a:cxn ang="0">
                    <a:pos x="connsiteX66" y="connsiteY66"/>
                  </a:cxn>
                  <a:cxn ang="0">
                    <a:pos x="connsiteX67" y="connsiteY67"/>
                  </a:cxn>
                  <a:cxn ang="0">
                    <a:pos x="connsiteX68" y="connsiteY68"/>
                  </a:cxn>
                  <a:cxn ang="0">
                    <a:pos x="connsiteX69" y="connsiteY69"/>
                  </a:cxn>
                  <a:cxn ang="0">
                    <a:pos x="connsiteX70" y="connsiteY70"/>
                  </a:cxn>
                  <a:cxn ang="0">
                    <a:pos x="connsiteX71" y="connsiteY71"/>
                  </a:cxn>
                  <a:cxn ang="0">
                    <a:pos x="connsiteX72" y="connsiteY72"/>
                  </a:cxn>
                  <a:cxn ang="0">
                    <a:pos x="connsiteX73" y="connsiteY73"/>
                  </a:cxn>
                  <a:cxn ang="0">
                    <a:pos x="connsiteX74" y="connsiteY74"/>
                  </a:cxn>
                  <a:cxn ang="0">
                    <a:pos x="connsiteX75" y="connsiteY75"/>
                  </a:cxn>
                </a:cxnLst>
                <a:rect l="l" t="t" r="r" b="b"/>
                <a:pathLst>
                  <a:path w="2000250" h="2181225">
                    <a:moveTo>
                      <a:pt x="781050" y="0"/>
                    </a:moveTo>
                    <a:lnTo>
                      <a:pt x="752475" y="95250"/>
                    </a:lnTo>
                    <a:lnTo>
                      <a:pt x="762000" y="247650"/>
                    </a:lnTo>
                    <a:lnTo>
                      <a:pt x="714375" y="314325"/>
                    </a:lnTo>
                    <a:lnTo>
                      <a:pt x="723900" y="381000"/>
                    </a:lnTo>
                    <a:lnTo>
                      <a:pt x="723900" y="485775"/>
                    </a:lnTo>
                    <a:lnTo>
                      <a:pt x="600075" y="628650"/>
                    </a:lnTo>
                    <a:lnTo>
                      <a:pt x="533400" y="762000"/>
                    </a:lnTo>
                    <a:lnTo>
                      <a:pt x="447675" y="790575"/>
                    </a:lnTo>
                    <a:lnTo>
                      <a:pt x="381000" y="704850"/>
                    </a:lnTo>
                    <a:lnTo>
                      <a:pt x="381000" y="809625"/>
                    </a:lnTo>
                    <a:lnTo>
                      <a:pt x="276225" y="857250"/>
                    </a:lnTo>
                    <a:lnTo>
                      <a:pt x="323850" y="895350"/>
                    </a:lnTo>
                    <a:lnTo>
                      <a:pt x="276225" y="981075"/>
                    </a:lnTo>
                    <a:lnTo>
                      <a:pt x="333375" y="1066800"/>
                    </a:lnTo>
                    <a:lnTo>
                      <a:pt x="257175" y="1104900"/>
                    </a:lnTo>
                    <a:lnTo>
                      <a:pt x="180975" y="1152525"/>
                    </a:lnTo>
                    <a:lnTo>
                      <a:pt x="171450" y="1095375"/>
                    </a:lnTo>
                    <a:lnTo>
                      <a:pt x="123825" y="1047750"/>
                    </a:lnTo>
                    <a:lnTo>
                      <a:pt x="95250" y="1200150"/>
                    </a:lnTo>
                    <a:lnTo>
                      <a:pt x="142875" y="1295400"/>
                    </a:lnTo>
                    <a:lnTo>
                      <a:pt x="104775" y="1362075"/>
                    </a:lnTo>
                    <a:lnTo>
                      <a:pt x="38100" y="1466850"/>
                    </a:lnTo>
                    <a:lnTo>
                      <a:pt x="0" y="1543050"/>
                    </a:lnTo>
                    <a:lnTo>
                      <a:pt x="0" y="1619250"/>
                    </a:lnTo>
                    <a:lnTo>
                      <a:pt x="133350" y="1857375"/>
                    </a:lnTo>
                    <a:lnTo>
                      <a:pt x="266700" y="2000250"/>
                    </a:lnTo>
                    <a:lnTo>
                      <a:pt x="352425" y="2009775"/>
                    </a:lnTo>
                    <a:lnTo>
                      <a:pt x="457200" y="2028825"/>
                    </a:lnTo>
                    <a:lnTo>
                      <a:pt x="419100" y="2095500"/>
                    </a:lnTo>
                    <a:lnTo>
                      <a:pt x="533400" y="2181225"/>
                    </a:lnTo>
                    <a:lnTo>
                      <a:pt x="647700" y="2085975"/>
                    </a:lnTo>
                    <a:lnTo>
                      <a:pt x="714375" y="2076450"/>
                    </a:lnTo>
                    <a:lnTo>
                      <a:pt x="781050" y="2105025"/>
                    </a:lnTo>
                    <a:lnTo>
                      <a:pt x="885825" y="2047875"/>
                    </a:lnTo>
                    <a:lnTo>
                      <a:pt x="904875" y="1971675"/>
                    </a:lnTo>
                    <a:lnTo>
                      <a:pt x="990600" y="1981200"/>
                    </a:lnTo>
                    <a:lnTo>
                      <a:pt x="1076325" y="1933575"/>
                    </a:lnTo>
                    <a:lnTo>
                      <a:pt x="1162050" y="1876425"/>
                    </a:lnTo>
                    <a:lnTo>
                      <a:pt x="1171575" y="1809750"/>
                    </a:lnTo>
                    <a:lnTo>
                      <a:pt x="1143000" y="1762125"/>
                    </a:lnTo>
                    <a:lnTo>
                      <a:pt x="1228725" y="1571625"/>
                    </a:lnTo>
                    <a:lnTo>
                      <a:pt x="1285875" y="1485900"/>
                    </a:lnTo>
                    <a:lnTo>
                      <a:pt x="1266825" y="1438275"/>
                    </a:lnTo>
                    <a:lnTo>
                      <a:pt x="1323975" y="1343025"/>
                    </a:lnTo>
                    <a:lnTo>
                      <a:pt x="1390650" y="1219200"/>
                    </a:lnTo>
                    <a:lnTo>
                      <a:pt x="1390650" y="1114425"/>
                    </a:lnTo>
                    <a:lnTo>
                      <a:pt x="1428750" y="1019175"/>
                    </a:lnTo>
                    <a:lnTo>
                      <a:pt x="1543050" y="1000125"/>
                    </a:lnTo>
                    <a:lnTo>
                      <a:pt x="1619250" y="1038225"/>
                    </a:lnTo>
                    <a:lnTo>
                      <a:pt x="1619250" y="1038225"/>
                    </a:lnTo>
                    <a:lnTo>
                      <a:pt x="1657350" y="1085850"/>
                    </a:lnTo>
                    <a:lnTo>
                      <a:pt x="1676400" y="971550"/>
                    </a:lnTo>
                    <a:lnTo>
                      <a:pt x="1685925" y="866775"/>
                    </a:lnTo>
                    <a:lnTo>
                      <a:pt x="1724025" y="800100"/>
                    </a:lnTo>
                    <a:lnTo>
                      <a:pt x="1914525" y="714375"/>
                    </a:lnTo>
                    <a:lnTo>
                      <a:pt x="1971675" y="609600"/>
                    </a:lnTo>
                    <a:lnTo>
                      <a:pt x="2000250" y="485775"/>
                    </a:lnTo>
                    <a:lnTo>
                      <a:pt x="2000250" y="419100"/>
                    </a:lnTo>
                    <a:lnTo>
                      <a:pt x="1933575" y="428625"/>
                    </a:lnTo>
                    <a:lnTo>
                      <a:pt x="1847850" y="447675"/>
                    </a:lnTo>
                    <a:lnTo>
                      <a:pt x="1809750" y="542925"/>
                    </a:lnTo>
                    <a:lnTo>
                      <a:pt x="1733550" y="571500"/>
                    </a:lnTo>
                    <a:lnTo>
                      <a:pt x="1619250" y="647700"/>
                    </a:lnTo>
                    <a:lnTo>
                      <a:pt x="1571625" y="800100"/>
                    </a:lnTo>
                    <a:lnTo>
                      <a:pt x="1466850" y="733425"/>
                    </a:lnTo>
                    <a:lnTo>
                      <a:pt x="1352550" y="619125"/>
                    </a:lnTo>
                    <a:lnTo>
                      <a:pt x="1352550" y="457200"/>
                    </a:lnTo>
                    <a:lnTo>
                      <a:pt x="1352550" y="333375"/>
                    </a:lnTo>
                    <a:lnTo>
                      <a:pt x="1209675" y="342900"/>
                    </a:lnTo>
                    <a:lnTo>
                      <a:pt x="885825" y="419100"/>
                    </a:lnTo>
                    <a:lnTo>
                      <a:pt x="885825" y="419100"/>
                    </a:lnTo>
                    <a:lnTo>
                      <a:pt x="828675" y="276225"/>
                    </a:lnTo>
                    <a:lnTo>
                      <a:pt x="819150" y="200025"/>
                    </a:lnTo>
                    <a:lnTo>
                      <a:pt x="771525" y="104775"/>
                    </a:lnTo>
                    <a:lnTo>
                      <a:pt x="781050" y="0"/>
                    </a:lnTo>
                    <a:close/>
                  </a:path>
                </a:pathLst>
              </a:custGeom>
              <a:solidFill>
                <a:srgbClr val="D2D2D2"/>
              </a:solidFill>
              <a:ln w="28575" cap="flat" cmpd="sng" algn="ctr">
                <a:noFill/>
                <a:prstDash val="solid"/>
                <a:miter lim="800000"/>
              </a:ln>
              <a:effectLst/>
              <a:extLst>
                <a:ext uri="{91240B29-F687-4F45-9708-019B960494DF}">
                  <a14:hiddenLine xmlns:a14="http://schemas.microsoft.com/office/drawing/2010/main" w="28575" cap="flat" cmpd="sng" algn="ctr">
                    <a:solidFill>
                      <a:srgbClr val="C00000"/>
                    </a:solidFill>
                    <a:prstDash val="solid"/>
                    <a:miter lim="800000"/>
                  </a14:hiddenLine>
                </a:ext>
              </a:extLst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en-US" sz="800">
                  <a:latin typeface="Arial" panose="020B0604020202020204" pitchFamily="34" charset="0"/>
                  <a:cs typeface="Arial" panose="020B0604020202020204" pitchFamily="34" charset="0"/>
                </a:endParaRPr>
              </a:p>
            </xdr:txBody>
          </xdr:sp>
          <xdr:sp macro="" textlink="">
            <xdr:nvSpPr>
              <xdr:cNvPr id="131" name="TextBox 130"/>
              <xdr:cNvSpPr txBox="1"/>
            </xdr:nvSpPr>
            <xdr:spPr>
              <a:xfrm>
                <a:off x="23897911" y="8637147"/>
                <a:ext cx="997985" cy="998221"/>
              </a:xfrm>
              <a:prstGeom prst="rect">
                <a:avLst/>
              </a:prstGeom>
              <a:grpFill/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ctr"/>
              <a:lstStyle/>
              <a:p>
                <a:pPr algn="ctr"/>
                <a:r>
                  <a:rPr lang="en-US" sz="800" b="1">
                    <a:latin typeface="Arial" panose="020B0604020202020204" pitchFamily="34" charset="0"/>
                    <a:cs typeface="Arial" panose="020B0604020202020204" pitchFamily="34" charset="0"/>
                  </a:rPr>
                  <a:t>WV</a:t>
                </a:r>
              </a:p>
            </xdr:txBody>
          </xdr:sp>
        </xdr:grpSp>
      </xdr:grpSp>
      <xdr:grpSp>
        <xdr:nvGrpSpPr>
          <xdr:cNvPr id="149" name="Group 148"/>
          <xdr:cNvGrpSpPr/>
        </xdr:nvGrpSpPr>
        <xdr:grpSpPr>
          <a:xfrm>
            <a:off x="15535275" y="2438400"/>
            <a:ext cx="6724650" cy="8439150"/>
            <a:chOff x="15535275" y="2438400"/>
            <a:chExt cx="6724650" cy="8439150"/>
          </a:xfrm>
          <a:grpFill/>
        </xdr:grpSpPr>
        <xdr:grpSp>
          <xdr:nvGrpSpPr>
            <xdr:cNvPr id="136" name="Group 135"/>
            <xdr:cNvGrpSpPr/>
          </xdr:nvGrpSpPr>
          <xdr:grpSpPr>
            <a:xfrm>
              <a:off x="15535275" y="2438400"/>
              <a:ext cx="3590925" cy="3933825"/>
              <a:chOff x="15535275" y="2438400"/>
              <a:chExt cx="3590925" cy="3933825"/>
            </a:xfrm>
            <a:grpFill/>
          </xdr:grpSpPr>
          <xdr:sp macro="" textlink="">
            <xdr:nvSpPr>
              <xdr:cNvPr id="134" name="Freeform 133"/>
              <xdr:cNvSpPr/>
            </xdr:nvSpPr>
            <xdr:spPr>
              <a:xfrm>
                <a:off x="15535275" y="2438400"/>
                <a:ext cx="3590925" cy="3933825"/>
              </a:xfrm>
              <a:custGeom>
                <a:avLst/>
                <a:gdLst>
                  <a:gd name="connsiteX0" fmla="*/ 0 w 3590925"/>
                  <a:gd name="connsiteY0" fmla="*/ 0 h 3933825"/>
                  <a:gd name="connsiteX1" fmla="*/ 0 w 3590925"/>
                  <a:gd name="connsiteY1" fmla="*/ 114300 h 3933825"/>
                  <a:gd name="connsiteX2" fmla="*/ 66675 w 3590925"/>
                  <a:gd name="connsiteY2" fmla="*/ 276225 h 3933825"/>
                  <a:gd name="connsiteX3" fmla="*/ 38100 w 3590925"/>
                  <a:gd name="connsiteY3" fmla="*/ 342900 h 3933825"/>
                  <a:gd name="connsiteX4" fmla="*/ 19050 w 3590925"/>
                  <a:gd name="connsiteY4" fmla="*/ 466725 h 3933825"/>
                  <a:gd name="connsiteX5" fmla="*/ 19050 w 3590925"/>
                  <a:gd name="connsiteY5" fmla="*/ 571500 h 3933825"/>
                  <a:gd name="connsiteX6" fmla="*/ 114300 w 3590925"/>
                  <a:gd name="connsiteY6" fmla="*/ 847725 h 3933825"/>
                  <a:gd name="connsiteX7" fmla="*/ 190500 w 3590925"/>
                  <a:gd name="connsiteY7" fmla="*/ 1066800 h 3933825"/>
                  <a:gd name="connsiteX8" fmla="*/ 171450 w 3590925"/>
                  <a:gd name="connsiteY8" fmla="*/ 1209675 h 3933825"/>
                  <a:gd name="connsiteX9" fmla="*/ 171450 w 3590925"/>
                  <a:gd name="connsiteY9" fmla="*/ 1352550 h 3933825"/>
                  <a:gd name="connsiteX10" fmla="*/ 200025 w 3590925"/>
                  <a:gd name="connsiteY10" fmla="*/ 1466850 h 3933825"/>
                  <a:gd name="connsiteX11" fmla="*/ 238125 w 3590925"/>
                  <a:gd name="connsiteY11" fmla="*/ 1543050 h 3933825"/>
                  <a:gd name="connsiteX12" fmla="*/ 190500 w 3590925"/>
                  <a:gd name="connsiteY12" fmla="*/ 1628775 h 3933825"/>
                  <a:gd name="connsiteX13" fmla="*/ 200025 w 3590925"/>
                  <a:gd name="connsiteY13" fmla="*/ 1819275 h 3933825"/>
                  <a:gd name="connsiteX14" fmla="*/ 266700 w 3590925"/>
                  <a:gd name="connsiteY14" fmla="*/ 1914525 h 3933825"/>
                  <a:gd name="connsiteX15" fmla="*/ 276225 w 3590925"/>
                  <a:gd name="connsiteY15" fmla="*/ 2019300 h 3933825"/>
                  <a:gd name="connsiteX16" fmla="*/ 304800 w 3590925"/>
                  <a:gd name="connsiteY16" fmla="*/ 2105025 h 3933825"/>
                  <a:gd name="connsiteX17" fmla="*/ 295275 w 3590925"/>
                  <a:gd name="connsiteY17" fmla="*/ 2343150 h 3933825"/>
                  <a:gd name="connsiteX18" fmla="*/ 152400 w 3590925"/>
                  <a:gd name="connsiteY18" fmla="*/ 2419350 h 3933825"/>
                  <a:gd name="connsiteX19" fmla="*/ 200025 w 3590925"/>
                  <a:gd name="connsiteY19" fmla="*/ 2514600 h 3933825"/>
                  <a:gd name="connsiteX20" fmla="*/ 304800 w 3590925"/>
                  <a:gd name="connsiteY20" fmla="*/ 2609850 h 3933825"/>
                  <a:gd name="connsiteX21" fmla="*/ 342900 w 3590925"/>
                  <a:gd name="connsiteY21" fmla="*/ 2676525 h 3933825"/>
                  <a:gd name="connsiteX22" fmla="*/ 342900 w 3590925"/>
                  <a:gd name="connsiteY22" fmla="*/ 3914775 h 3933825"/>
                  <a:gd name="connsiteX23" fmla="*/ 1123950 w 3590925"/>
                  <a:gd name="connsiteY23" fmla="*/ 3933825 h 3933825"/>
                  <a:gd name="connsiteX24" fmla="*/ 2305050 w 3590925"/>
                  <a:gd name="connsiteY24" fmla="*/ 3914775 h 3933825"/>
                  <a:gd name="connsiteX25" fmla="*/ 3028950 w 3590925"/>
                  <a:gd name="connsiteY25" fmla="*/ 3876675 h 3933825"/>
                  <a:gd name="connsiteX26" fmla="*/ 3009900 w 3590925"/>
                  <a:gd name="connsiteY26" fmla="*/ 3800475 h 3933825"/>
                  <a:gd name="connsiteX27" fmla="*/ 2981325 w 3590925"/>
                  <a:gd name="connsiteY27" fmla="*/ 3667125 h 3933825"/>
                  <a:gd name="connsiteX28" fmla="*/ 2895600 w 3590925"/>
                  <a:gd name="connsiteY28" fmla="*/ 3590925 h 3933825"/>
                  <a:gd name="connsiteX29" fmla="*/ 2762250 w 3590925"/>
                  <a:gd name="connsiteY29" fmla="*/ 3543300 h 3933825"/>
                  <a:gd name="connsiteX30" fmla="*/ 2676525 w 3590925"/>
                  <a:gd name="connsiteY30" fmla="*/ 3448050 h 3933825"/>
                  <a:gd name="connsiteX31" fmla="*/ 2590800 w 3590925"/>
                  <a:gd name="connsiteY31" fmla="*/ 3314700 h 3933825"/>
                  <a:gd name="connsiteX32" fmla="*/ 2495550 w 3590925"/>
                  <a:gd name="connsiteY32" fmla="*/ 3276600 h 3933825"/>
                  <a:gd name="connsiteX33" fmla="*/ 2419350 w 3590925"/>
                  <a:gd name="connsiteY33" fmla="*/ 3219450 h 3933825"/>
                  <a:gd name="connsiteX34" fmla="*/ 2286000 w 3590925"/>
                  <a:gd name="connsiteY34" fmla="*/ 3152775 h 3933825"/>
                  <a:gd name="connsiteX35" fmla="*/ 2171700 w 3590925"/>
                  <a:gd name="connsiteY35" fmla="*/ 3057525 h 3933825"/>
                  <a:gd name="connsiteX36" fmla="*/ 2124075 w 3590925"/>
                  <a:gd name="connsiteY36" fmla="*/ 2990850 h 3933825"/>
                  <a:gd name="connsiteX37" fmla="*/ 2190750 w 3590925"/>
                  <a:gd name="connsiteY37" fmla="*/ 2933700 h 3933825"/>
                  <a:gd name="connsiteX38" fmla="*/ 2181225 w 3590925"/>
                  <a:gd name="connsiteY38" fmla="*/ 2857500 h 3933825"/>
                  <a:gd name="connsiteX39" fmla="*/ 2133600 w 3590925"/>
                  <a:gd name="connsiteY39" fmla="*/ 2771775 h 3933825"/>
                  <a:gd name="connsiteX40" fmla="*/ 2190750 w 3590925"/>
                  <a:gd name="connsiteY40" fmla="*/ 2695575 h 3933825"/>
                  <a:gd name="connsiteX41" fmla="*/ 2171700 w 3590925"/>
                  <a:gd name="connsiteY41" fmla="*/ 2628900 h 3933825"/>
                  <a:gd name="connsiteX42" fmla="*/ 2219325 w 3590925"/>
                  <a:gd name="connsiteY42" fmla="*/ 2543175 h 3933825"/>
                  <a:gd name="connsiteX43" fmla="*/ 2181225 w 3590925"/>
                  <a:gd name="connsiteY43" fmla="*/ 2466975 h 3933825"/>
                  <a:gd name="connsiteX44" fmla="*/ 2085975 w 3590925"/>
                  <a:gd name="connsiteY44" fmla="*/ 2419350 h 3933825"/>
                  <a:gd name="connsiteX45" fmla="*/ 2105025 w 3590925"/>
                  <a:gd name="connsiteY45" fmla="*/ 2343150 h 3933825"/>
                  <a:gd name="connsiteX46" fmla="*/ 2171700 w 3590925"/>
                  <a:gd name="connsiteY46" fmla="*/ 2219325 h 3933825"/>
                  <a:gd name="connsiteX47" fmla="*/ 2171700 w 3590925"/>
                  <a:gd name="connsiteY47" fmla="*/ 2219325 h 3933825"/>
                  <a:gd name="connsiteX48" fmla="*/ 2371725 w 3590925"/>
                  <a:gd name="connsiteY48" fmla="*/ 2038350 h 3933825"/>
                  <a:gd name="connsiteX49" fmla="*/ 2371725 w 3590925"/>
                  <a:gd name="connsiteY49" fmla="*/ 1733550 h 3933825"/>
                  <a:gd name="connsiteX50" fmla="*/ 2352675 w 3590925"/>
                  <a:gd name="connsiteY50" fmla="*/ 1657350 h 3933825"/>
                  <a:gd name="connsiteX51" fmla="*/ 2552700 w 3590925"/>
                  <a:gd name="connsiteY51" fmla="*/ 1447800 h 3933825"/>
                  <a:gd name="connsiteX52" fmla="*/ 2714625 w 3590925"/>
                  <a:gd name="connsiteY52" fmla="*/ 1304925 h 3933825"/>
                  <a:gd name="connsiteX53" fmla="*/ 2933700 w 3590925"/>
                  <a:gd name="connsiteY53" fmla="*/ 1085850 h 3933825"/>
                  <a:gd name="connsiteX54" fmla="*/ 3067050 w 3590925"/>
                  <a:gd name="connsiteY54" fmla="*/ 895350 h 3933825"/>
                  <a:gd name="connsiteX55" fmla="*/ 3333750 w 3590925"/>
                  <a:gd name="connsiteY55" fmla="*/ 742950 h 3933825"/>
                  <a:gd name="connsiteX56" fmla="*/ 3552825 w 3590925"/>
                  <a:gd name="connsiteY56" fmla="*/ 676275 h 3933825"/>
                  <a:gd name="connsiteX57" fmla="*/ 3590925 w 3590925"/>
                  <a:gd name="connsiteY57" fmla="*/ 657225 h 3933825"/>
                  <a:gd name="connsiteX58" fmla="*/ 3457575 w 3590925"/>
                  <a:gd name="connsiteY58" fmla="*/ 600075 h 3933825"/>
                  <a:gd name="connsiteX59" fmla="*/ 3457575 w 3590925"/>
                  <a:gd name="connsiteY59" fmla="*/ 600075 h 3933825"/>
                  <a:gd name="connsiteX60" fmla="*/ 3228975 w 3590925"/>
                  <a:gd name="connsiteY60" fmla="*/ 609600 h 3933825"/>
                  <a:gd name="connsiteX61" fmla="*/ 3114675 w 3590925"/>
                  <a:gd name="connsiteY61" fmla="*/ 609600 h 3933825"/>
                  <a:gd name="connsiteX62" fmla="*/ 3057525 w 3590925"/>
                  <a:gd name="connsiteY62" fmla="*/ 533400 h 3933825"/>
                  <a:gd name="connsiteX63" fmla="*/ 3000375 w 3590925"/>
                  <a:gd name="connsiteY63" fmla="*/ 523875 h 3933825"/>
                  <a:gd name="connsiteX64" fmla="*/ 2905125 w 3590925"/>
                  <a:gd name="connsiteY64" fmla="*/ 619125 h 3933825"/>
                  <a:gd name="connsiteX65" fmla="*/ 2838450 w 3590925"/>
                  <a:gd name="connsiteY65" fmla="*/ 647700 h 3933825"/>
                  <a:gd name="connsiteX66" fmla="*/ 2714625 w 3590925"/>
                  <a:gd name="connsiteY66" fmla="*/ 657225 h 3933825"/>
                  <a:gd name="connsiteX67" fmla="*/ 2714625 w 3590925"/>
                  <a:gd name="connsiteY67" fmla="*/ 657225 h 3933825"/>
                  <a:gd name="connsiteX68" fmla="*/ 2419350 w 3590925"/>
                  <a:gd name="connsiteY68" fmla="*/ 466725 h 3933825"/>
                  <a:gd name="connsiteX0" fmla="*/ 0 w 3590925"/>
                  <a:gd name="connsiteY0" fmla="*/ 0 h 3933825"/>
                  <a:gd name="connsiteX1" fmla="*/ 0 w 3590925"/>
                  <a:gd name="connsiteY1" fmla="*/ 114300 h 3933825"/>
                  <a:gd name="connsiteX2" fmla="*/ 66675 w 3590925"/>
                  <a:gd name="connsiteY2" fmla="*/ 276225 h 3933825"/>
                  <a:gd name="connsiteX3" fmla="*/ 38100 w 3590925"/>
                  <a:gd name="connsiteY3" fmla="*/ 342900 h 3933825"/>
                  <a:gd name="connsiteX4" fmla="*/ 19050 w 3590925"/>
                  <a:gd name="connsiteY4" fmla="*/ 466725 h 3933825"/>
                  <a:gd name="connsiteX5" fmla="*/ 19050 w 3590925"/>
                  <a:gd name="connsiteY5" fmla="*/ 571500 h 3933825"/>
                  <a:gd name="connsiteX6" fmla="*/ 114300 w 3590925"/>
                  <a:gd name="connsiteY6" fmla="*/ 847725 h 3933825"/>
                  <a:gd name="connsiteX7" fmla="*/ 190500 w 3590925"/>
                  <a:gd name="connsiteY7" fmla="*/ 1066800 h 3933825"/>
                  <a:gd name="connsiteX8" fmla="*/ 171450 w 3590925"/>
                  <a:gd name="connsiteY8" fmla="*/ 1209675 h 3933825"/>
                  <a:gd name="connsiteX9" fmla="*/ 171450 w 3590925"/>
                  <a:gd name="connsiteY9" fmla="*/ 1352550 h 3933825"/>
                  <a:gd name="connsiteX10" fmla="*/ 200025 w 3590925"/>
                  <a:gd name="connsiteY10" fmla="*/ 1466850 h 3933825"/>
                  <a:gd name="connsiteX11" fmla="*/ 238125 w 3590925"/>
                  <a:gd name="connsiteY11" fmla="*/ 1543050 h 3933825"/>
                  <a:gd name="connsiteX12" fmla="*/ 190500 w 3590925"/>
                  <a:gd name="connsiteY12" fmla="*/ 1628775 h 3933825"/>
                  <a:gd name="connsiteX13" fmla="*/ 200025 w 3590925"/>
                  <a:gd name="connsiteY13" fmla="*/ 1819275 h 3933825"/>
                  <a:gd name="connsiteX14" fmla="*/ 266700 w 3590925"/>
                  <a:gd name="connsiteY14" fmla="*/ 1914525 h 3933825"/>
                  <a:gd name="connsiteX15" fmla="*/ 276225 w 3590925"/>
                  <a:gd name="connsiteY15" fmla="*/ 2019300 h 3933825"/>
                  <a:gd name="connsiteX16" fmla="*/ 304800 w 3590925"/>
                  <a:gd name="connsiteY16" fmla="*/ 2105025 h 3933825"/>
                  <a:gd name="connsiteX17" fmla="*/ 295275 w 3590925"/>
                  <a:gd name="connsiteY17" fmla="*/ 2343150 h 3933825"/>
                  <a:gd name="connsiteX18" fmla="*/ 152400 w 3590925"/>
                  <a:gd name="connsiteY18" fmla="*/ 2419350 h 3933825"/>
                  <a:gd name="connsiteX19" fmla="*/ 200025 w 3590925"/>
                  <a:gd name="connsiteY19" fmla="*/ 2514600 h 3933825"/>
                  <a:gd name="connsiteX20" fmla="*/ 304800 w 3590925"/>
                  <a:gd name="connsiteY20" fmla="*/ 2609850 h 3933825"/>
                  <a:gd name="connsiteX21" fmla="*/ 342900 w 3590925"/>
                  <a:gd name="connsiteY21" fmla="*/ 2676525 h 3933825"/>
                  <a:gd name="connsiteX22" fmla="*/ 342900 w 3590925"/>
                  <a:gd name="connsiteY22" fmla="*/ 3914775 h 3933825"/>
                  <a:gd name="connsiteX23" fmla="*/ 1123950 w 3590925"/>
                  <a:gd name="connsiteY23" fmla="*/ 3933825 h 3933825"/>
                  <a:gd name="connsiteX24" fmla="*/ 2305050 w 3590925"/>
                  <a:gd name="connsiteY24" fmla="*/ 3914775 h 3933825"/>
                  <a:gd name="connsiteX25" fmla="*/ 3028950 w 3590925"/>
                  <a:gd name="connsiteY25" fmla="*/ 3876675 h 3933825"/>
                  <a:gd name="connsiteX26" fmla="*/ 3009900 w 3590925"/>
                  <a:gd name="connsiteY26" fmla="*/ 3800475 h 3933825"/>
                  <a:gd name="connsiteX27" fmla="*/ 2981325 w 3590925"/>
                  <a:gd name="connsiteY27" fmla="*/ 3667125 h 3933825"/>
                  <a:gd name="connsiteX28" fmla="*/ 2895600 w 3590925"/>
                  <a:gd name="connsiteY28" fmla="*/ 3590925 h 3933825"/>
                  <a:gd name="connsiteX29" fmla="*/ 2762250 w 3590925"/>
                  <a:gd name="connsiteY29" fmla="*/ 3543300 h 3933825"/>
                  <a:gd name="connsiteX30" fmla="*/ 2676525 w 3590925"/>
                  <a:gd name="connsiteY30" fmla="*/ 3448050 h 3933825"/>
                  <a:gd name="connsiteX31" fmla="*/ 2590800 w 3590925"/>
                  <a:gd name="connsiteY31" fmla="*/ 3314700 h 3933825"/>
                  <a:gd name="connsiteX32" fmla="*/ 2495550 w 3590925"/>
                  <a:gd name="connsiteY32" fmla="*/ 3276600 h 3933825"/>
                  <a:gd name="connsiteX33" fmla="*/ 2419350 w 3590925"/>
                  <a:gd name="connsiteY33" fmla="*/ 3219450 h 3933825"/>
                  <a:gd name="connsiteX34" fmla="*/ 2286000 w 3590925"/>
                  <a:gd name="connsiteY34" fmla="*/ 3152775 h 3933825"/>
                  <a:gd name="connsiteX35" fmla="*/ 2171700 w 3590925"/>
                  <a:gd name="connsiteY35" fmla="*/ 3057525 h 3933825"/>
                  <a:gd name="connsiteX36" fmla="*/ 2124075 w 3590925"/>
                  <a:gd name="connsiteY36" fmla="*/ 2990850 h 3933825"/>
                  <a:gd name="connsiteX37" fmla="*/ 2190750 w 3590925"/>
                  <a:gd name="connsiteY37" fmla="*/ 2933700 h 3933825"/>
                  <a:gd name="connsiteX38" fmla="*/ 2181225 w 3590925"/>
                  <a:gd name="connsiteY38" fmla="*/ 2857500 h 3933825"/>
                  <a:gd name="connsiteX39" fmla="*/ 2133600 w 3590925"/>
                  <a:gd name="connsiteY39" fmla="*/ 2771775 h 3933825"/>
                  <a:gd name="connsiteX40" fmla="*/ 2190750 w 3590925"/>
                  <a:gd name="connsiteY40" fmla="*/ 2695575 h 3933825"/>
                  <a:gd name="connsiteX41" fmla="*/ 2171700 w 3590925"/>
                  <a:gd name="connsiteY41" fmla="*/ 2628900 h 3933825"/>
                  <a:gd name="connsiteX42" fmla="*/ 2219325 w 3590925"/>
                  <a:gd name="connsiteY42" fmla="*/ 2543175 h 3933825"/>
                  <a:gd name="connsiteX43" fmla="*/ 2181225 w 3590925"/>
                  <a:gd name="connsiteY43" fmla="*/ 2466975 h 3933825"/>
                  <a:gd name="connsiteX44" fmla="*/ 2085975 w 3590925"/>
                  <a:gd name="connsiteY44" fmla="*/ 2419350 h 3933825"/>
                  <a:gd name="connsiteX45" fmla="*/ 2105025 w 3590925"/>
                  <a:gd name="connsiteY45" fmla="*/ 2343150 h 3933825"/>
                  <a:gd name="connsiteX46" fmla="*/ 2171700 w 3590925"/>
                  <a:gd name="connsiteY46" fmla="*/ 2219325 h 3933825"/>
                  <a:gd name="connsiteX47" fmla="*/ 2171700 w 3590925"/>
                  <a:gd name="connsiteY47" fmla="*/ 2219325 h 3933825"/>
                  <a:gd name="connsiteX48" fmla="*/ 2371725 w 3590925"/>
                  <a:gd name="connsiteY48" fmla="*/ 2038350 h 3933825"/>
                  <a:gd name="connsiteX49" fmla="*/ 2371725 w 3590925"/>
                  <a:gd name="connsiteY49" fmla="*/ 1733550 h 3933825"/>
                  <a:gd name="connsiteX50" fmla="*/ 2352675 w 3590925"/>
                  <a:gd name="connsiteY50" fmla="*/ 1657350 h 3933825"/>
                  <a:gd name="connsiteX51" fmla="*/ 2552700 w 3590925"/>
                  <a:gd name="connsiteY51" fmla="*/ 1447800 h 3933825"/>
                  <a:gd name="connsiteX52" fmla="*/ 2714625 w 3590925"/>
                  <a:gd name="connsiteY52" fmla="*/ 1304925 h 3933825"/>
                  <a:gd name="connsiteX53" fmla="*/ 2933700 w 3590925"/>
                  <a:gd name="connsiteY53" fmla="*/ 1085850 h 3933825"/>
                  <a:gd name="connsiteX54" fmla="*/ 3067050 w 3590925"/>
                  <a:gd name="connsiteY54" fmla="*/ 895350 h 3933825"/>
                  <a:gd name="connsiteX55" fmla="*/ 3333750 w 3590925"/>
                  <a:gd name="connsiteY55" fmla="*/ 742950 h 3933825"/>
                  <a:gd name="connsiteX56" fmla="*/ 3552825 w 3590925"/>
                  <a:gd name="connsiteY56" fmla="*/ 676275 h 3933825"/>
                  <a:gd name="connsiteX57" fmla="*/ 3590925 w 3590925"/>
                  <a:gd name="connsiteY57" fmla="*/ 657225 h 3933825"/>
                  <a:gd name="connsiteX58" fmla="*/ 3457575 w 3590925"/>
                  <a:gd name="connsiteY58" fmla="*/ 600075 h 3933825"/>
                  <a:gd name="connsiteX59" fmla="*/ 3457575 w 3590925"/>
                  <a:gd name="connsiteY59" fmla="*/ 600075 h 3933825"/>
                  <a:gd name="connsiteX60" fmla="*/ 3228975 w 3590925"/>
                  <a:gd name="connsiteY60" fmla="*/ 609600 h 3933825"/>
                  <a:gd name="connsiteX61" fmla="*/ 3114675 w 3590925"/>
                  <a:gd name="connsiteY61" fmla="*/ 609600 h 3933825"/>
                  <a:gd name="connsiteX62" fmla="*/ 3057525 w 3590925"/>
                  <a:gd name="connsiteY62" fmla="*/ 533400 h 3933825"/>
                  <a:gd name="connsiteX63" fmla="*/ 3000375 w 3590925"/>
                  <a:gd name="connsiteY63" fmla="*/ 523875 h 3933825"/>
                  <a:gd name="connsiteX64" fmla="*/ 2905125 w 3590925"/>
                  <a:gd name="connsiteY64" fmla="*/ 619125 h 3933825"/>
                  <a:gd name="connsiteX65" fmla="*/ 2838450 w 3590925"/>
                  <a:gd name="connsiteY65" fmla="*/ 647700 h 3933825"/>
                  <a:gd name="connsiteX66" fmla="*/ 2714625 w 3590925"/>
                  <a:gd name="connsiteY66" fmla="*/ 657225 h 3933825"/>
                  <a:gd name="connsiteX67" fmla="*/ 2714625 w 3590925"/>
                  <a:gd name="connsiteY67" fmla="*/ 657225 h 3933825"/>
                  <a:gd name="connsiteX68" fmla="*/ 2419350 w 3590925"/>
                  <a:gd name="connsiteY68" fmla="*/ 466725 h 3933825"/>
                  <a:gd name="connsiteX69" fmla="*/ 0 w 3590925"/>
                  <a:gd name="connsiteY69" fmla="*/ 0 h 3933825"/>
                  <a:gd name="connsiteX0" fmla="*/ 0 w 3590925"/>
                  <a:gd name="connsiteY0" fmla="*/ 0 h 3933825"/>
                  <a:gd name="connsiteX1" fmla="*/ 0 w 3590925"/>
                  <a:gd name="connsiteY1" fmla="*/ 114300 h 3933825"/>
                  <a:gd name="connsiteX2" fmla="*/ 66675 w 3590925"/>
                  <a:gd name="connsiteY2" fmla="*/ 276225 h 3933825"/>
                  <a:gd name="connsiteX3" fmla="*/ 38100 w 3590925"/>
                  <a:gd name="connsiteY3" fmla="*/ 342900 h 3933825"/>
                  <a:gd name="connsiteX4" fmla="*/ 19050 w 3590925"/>
                  <a:gd name="connsiteY4" fmla="*/ 466725 h 3933825"/>
                  <a:gd name="connsiteX5" fmla="*/ 19050 w 3590925"/>
                  <a:gd name="connsiteY5" fmla="*/ 571500 h 3933825"/>
                  <a:gd name="connsiteX6" fmla="*/ 114300 w 3590925"/>
                  <a:gd name="connsiteY6" fmla="*/ 847725 h 3933825"/>
                  <a:gd name="connsiteX7" fmla="*/ 190500 w 3590925"/>
                  <a:gd name="connsiteY7" fmla="*/ 1066800 h 3933825"/>
                  <a:gd name="connsiteX8" fmla="*/ 171450 w 3590925"/>
                  <a:gd name="connsiteY8" fmla="*/ 1209675 h 3933825"/>
                  <a:gd name="connsiteX9" fmla="*/ 171450 w 3590925"/>
                  <a:gd name="connsiteY9" fmla="*/ 1352550 h 3933825"/>
                  <a:gd name="connsiteX10" fmla="*/ 200025 w 3590925"/>
                  <a:gd name="connsiteY10" fmla="*/ 1466850 h 3933825"/>
                  <a:gd name="connsiteX11" fmla="*/ 238125 w 3590925"/>
                  <a:gd name="connsiteY11" fmla="*/ 1543050 h 3933825"/>
                  <a:gd name="connsiteX12" fmla="*/ 190500 w 3590925"/>
                  <a:gd name="connsiteY12" fmla="*/ 1628775 h 3933825"/>
                  <a:gd name="connsiteX13" fmla="*/ 200025 w 3590925"/>
                  <a:gd name="connsiteY13" fmla="*/ 1819275 h 3933825"/>
                  <a:gd name="connsiteX14" fmla="*/ 266700 w 3590925"/>
                  <a:gd name="connsiteY14" fmla="*/ 1914525 h 3933825"/>
                  <a:gd name="connsiteX15" fmla="*/ 276225 w 3590925"/>
                  <a:gd name="connsiteY15" fmla="*/ 2019300 h 3933825"/>
                  <a:gd name="connsiteX16" fmla="*/ 304800 w 3590925"/>
                  <a:gd name="connsiteY16" fmla="*/ 2105025 h 3933825"/>
                  <a:gd name="connsiteX17" fmla="*/ 295275 w 3590925"/>
                  <a:gd name="connsiteY17" fmla="*/ 2343150 h 3933825"/>
                  <a:gd name="connsiteX18" fmla="*/ 152400 w 3590925"/>
                  <a:gd name="connsiteY18" fmla="*/ 2419350 h 3933825"/>
                  <a:gd name="connsiteX19" fmla="*/ 200025 w 3590925"/>
                  <a:gd name="connsiteY19" fmla="*/ 2514600 h 3933825"/>
                  <a:gd name="connsiteX20" fmla="*/ 304800 w 3590925"/>
                  <a:gd name="connsiteY20" fmla="*/ 2609850 h 3933825"/>
                  <a:gd name="connsiteX21" fmla="*/ 342900 w 3590925"/>
                  <a:gd name="connsiteY21" fmla="*/ 2676525 h 3933825"/>
                  <a:gd name="connsiteX22" fmla="*/ 342900 w 3590925"/>
                  <a:gd name="connsiteY22" fmla="*/ 3914775 h 3933825"/>
                  <a:gd name="connsiteX23" fmla="*/ 1123950 w 3590925"/>
                  <a:gd name="connsiteY23" fmla="*/ 3933825 h 3933825"/>
                  <a:gd name="connsiteX24" fmla="*/ 2305050 w 3590925"/>
                  <a:gd name="connsiteY24" fmla="*/ 3914775 h 3933825"/>
                  <a:gd name="connsiteX25" fmla="*/ 3028950 w 3590925"/>
                  <a:gd name="connsiteY25" fmla="*/ 3876675 h 3933825"/>
                  <a:gd name="connsiteX26" fmla="*/ 3009900 w 3590925"/>
                  <a:gd name="connsiteY26" fmla="*/ 3800475 h 3933825"/>
                  <a:gd name="connsiteX27" fmla="*/ 2981325 w 3590925"/>
                  <a:gd name="connsiteY27" fmla="*/ 3667125 h 3933825"/>
                  <a:gd name="connsiteX28" fmla="*/ 2895600 w 3590925"/>
                  <a:gd name="connsiteY28" fmla="*/ 3590925 h 3933825"/>
                  <a:gd name="connsiteX29" fmla="*/ 2762250 w 3590925"/>
                  <a:gd name="connsiteY29" fmla="*/ 3543300 h 3933825"/>
                  <a:gd name="connsiteX30" fmla="*/ 2676525 w 3590925"/>
                  <a:gd name="connsiteY30" fmla="*/ 3448050 h 3933825"/>
                  <a:gd name="connsiteX31" fmla="*/ 2590800 w 3590925"/>
                  <a:gd name="connsiteY31" fmla="*/ 3314700 h 3933825"/>
                  <a:gd name="connsiteX32" fmla="*/ 2495550 w 3590925"/>
                  <a:gd name="connsiteY32" fmla="*/ 3276600 h 3933825"/>
                  <a:gd name="connsiteX33" fmla="*/ 2419350 w 3590925"/>
                  <a:gd name="connsiteY33" fmla="*/ 3219450 h 3933825"/>
                  <a:gd name="connsiteX34" fmla="*/ 2286000 w 3590925"/>
                  <a:gd name="connsiteY34" fmla="*/ 3152775 h 3933825"/>
                  <a:gd name="connsiteX35" fmla="*/ 2171700 w 3590925"/>
                  <a:gd name="connsiteY35" fmla="*/ 3057525 h 3933825"/>
                  <a:gd name="connsiteX36" fmla="*/ 2124075 w 3590925"/>
                  <a:gd name="connsiteY36" fmla="*/ 2990850 h 3933825"/>
                  <a:gd name="connsiteX37" fmla="*/ 2190750 w 3590925"/>
                  <a:gd name="connsiteY37" fmla="*/ 2933700 h 3933825"/>
                  <a:gd name="connsiteX38" fmla="*/ 2181225 w 3590925"/>
                  <a:gd name="connsiteY38" fmla="*/ 2857500 h 3933825"/>
                  <a:gd name="connsiteX39" fmla="*/ 2133600 w 3590925"/>
                  <a:gd name="connsiteY39" fmla="*/ 2771775 h 3933825"/>
                  <a:gd name="connsiteX40" fmla="*/ 2190750 w 3590925"/>
                  <a:gd name="connsiteY40" fmla="*/ 2695575 h 3933825"/>
                  <a:gd name="connsiteX41" fmla="*/ 2171700 w 3590925"/>
                  <a:gd name="connsiteY41" fmla="*/ 2628900 h 3933825"/>
                  <a:gd name="connsiteX42" fmla="*/ 2219325 w 3590925"/>
                  <a:gd name="connsiteY42" fmla="*/ 2543175 h 3933825"/>
                  <a:gd name="connsiteX43" fmla="*/ 2181225 w 3590925"/>
                  <a:gd name="connsiteY43" fmla="*/ 2466975 h 3933825"/>
                  <a:gd name="connsiteX44" fmla="*/ 2085975 w 3590925"/>
                  <a:gd name="connsiteY44" fmla="*/ 2419350 h 3933825"/>
                  <a:gd name="connsiteX45" fmla="*/ 2105025 w 3590925"/>
                  <a:gd name="connsiteY45" fmla="*/ 2343150 h 3933825"/>
                  <a:gd name="connsiteX46" fmla="*/ 2171700 w 3590925"/>
                  <a:gd name="connsiteY46" fmla="*/ 2219325 h 3933825"/>
                  <a:gd name="connsiteX47" fmla="*/ 2171700 w 3590925"/>
                  <a:gd name="connsiteY47" fmla="*/ 2219325 h 3933825"/>
                  <a:gd name="connsiteX48" fmla="*/ 2371725 w 3590925"/>
                  <a:gd name="connsiteY48" fmla="*/ 2038350 h 3933825"/>
                  <a:gd name="connsiteX49" fmla="*/ 2371725 w 3590925"/>
                  <a:gd name="connsiteY49" fmla="*/ 1733550 h 3933825"/>
                  <a:gd name="connsiteX50" fmla="*/ 2352675 w 3590925"/>
                  <a:gd name="connsiteY50" fmla="*/ 1657350 h 3933825"/>
                  <a:gd name="connsiteX51" fmla="*/ 2552700 w 3590925"/>
                  <a:gd name="connsiteY51" fmla="*/ 1447800 h 3933825"/>
                  <a:gd name="connsiteX52" fmla="*/ 2714625 w 3590925"/>
                  <a:gd name="connsiteY52" fmla="*/ 1304925 h 3933825"/>
                  <a:gd name="connsiteX53" fmla="*/ 2933700 w 3590925"/>
                  <a:gd name="connsiteY53" fmla="*/ 1085850 h 3933825"/>
                  <a:gd name="connsiteX54" fmla="*/ 3067050 w 3590925"/>
                  <a:gd name="connsiteY54" fmla="*/ 895350 h 3933825"/>
                  <a:gd name="connsiteX55" fmla="*/ 3333750 w 3590925"/>
                  <a:gd name="connsiteY55" fmla="*/ 742950 h 3933825"/>
                  <a:gd name="connsiteX56" fmla="*/ 3552825 w 3590925"/>
                  <a:gd name="connsiteY56" fmla="*/ 676275 h 3933825"/>
                  <a:gd name="connsiteX57" fmla="*/ 3590925 w 3590925"/>
                  <a:gd name="connsiteY57" fmla="*/ 657225 h 3933825"/>
                  <a:gd name="connsiteX58" fmla="*/ 3457575 w 3590925"/>
                  <a:gd name="connsiteY58" fmla="*/ 600075 h 3933825"/>
                  <a:gd name="connsiteX59" fmla="*/ 3457575 w 3590925"/>
                  <a:gd name="connsiteY59" fmla="*/ 600075 h 3933825"/>
                  <a:gd name="connsiteX60" fmla="*/ 3228975 w 3590925"/>
                  <a:gd name="connsiteY60" fmla="*/ 609600 h 3933825"/>
                  <a:gd name="connsiteX61" fmla="*/ 3114675 w 3590925"/>
                  <a:gd name="connsiteY61" fmla="*/ 609600 h 3933825"/>
                  <a:gd name="connsiteX62" fmla="*/ 3057525 w 3590925"/>
                  <a:gd name="connsiteY62" fmla="*/ 533400 h 3933825"/>
                  <a:gd name="connsiteX63" fmla="*/ 3000375 w 3590925"/>
                  <a:gd name="connsiteY63" fmla="*/ 523875 h 3933825"/>
                  <a:gd name="connsiteX64" fmla="*/ 2905125 w 3590925"/>
                  <a:gd name="connsiteY64" fmla="*/ 619125 h 3933825"/>
                  <a:gd name="connsiteX65" fmla="*/ 2838450 w 3590925"/>
                  <a:gd name="connsiteY65" fmla="*/ 647700 h 3933825"/>
                  <a:gd name="connsiteX66" fmla="*/ 2714625 w 3590925"/>
                  <a:gd name="connsiteY66" fmla="*/ 657225 h 3933825"/>
                  <a:gd name="connsiteX67" fmla="*/ 2714625 w 3590925"/>
                  <a:gd name="connsiteY67" fmla="*/ 657225 h 3933825"/>
                  <a:gd name="connsiteX68" fmla="*/ 2419350 w 3590925"/>
                  <a:gd name="connsiteY68" fmla="*/ 466725 h 3933825"/>
                  <a:gd name="connsiteX69" fmla="*/ 781050 w 3590925"/>
                  <a:gd name="connsiteY69" fmla="*/ 0 h 3933825"/>
                  <a:gd name="connsiteX70" fmla="*/ 0 w 3590925"/>
                  <a:gd name="connsiteY70" fmla="*/ 0 h 3933825"/>
                  <a:gd name="connsiteX0" fmla="*/ 0 w 3590925"/>
                  <a:gd name="connsiteY0" fmla="*/ 0 h 3933825"/>
                  <a:gd name="connsiteX1" fmla="*/ 0 w 3590925"/>
                  <a:gd name="connsiteY1" fmla="*/ 114300 h 3933825"/>
                  <a:gd name="connsiteX2" fmla="*/ 66675 w 3590925"/>
                  <a:gd name="connsiteY2" fmla="*/ 276225 h 3933825"/>
                  <a:gd name="connsiteX3" fmla="*/ 38100 w 3590925"/>
                  <a:gd name="connsiteY3" fmla="*/ 342900 h 3933825"/>
                  <a:gd name="connsiteX4" fmla="*/ 19050 w 3590925"/>
                  <a:gd name="connsiteY4" fmla="*/ 466725 h 3933825"/>
                  <a:gd name="connsiteX5" fmla="*/ 19050 w 3590925"/>
                  <a:gd name="connsiteY5" fmla="*/ 571500 h 3933825"/>
                  <a:gd name="connsiteX6" fmla="*/ 114300 w 3590925"/>
                  <a:gd name="connsiteY6" fmla="*/ 847725 h 3933825"/>
                  <a:gd name="connsiteX7" fmla="*/ 190500 w 3590925"/>
                  <a:gd name="connsiteY7" fmla="*/ 1066800 h 3933825"/>
                  <a:gd name="connsiteX8" fmla="*/ 171450 w 3590925"/>
                  <a:gd name="connsiteY8" fmla="*/ 1209675 h 3933825"/>
                  <a:gd name="connsiteX9" fmla="*/ 171450 w 3590925"/>
                  <a:gd name="connsiteY9" fmla="*/ 1352550 h 3933825"/>
                  <a:gd name="connsiteX10" fmla="*/ 200025 w 3590925"/>
                  <a:gd name="connsiteY10" fmla="*/ 1466850 h 3933825"/>
                  <a:gd name="connsiteX11" fmla="*/ 238125 w 3590925"/>
                  <a:gd name="connsiteY11" fmla="*/ 1543050 h 3933825"/>
                  <a:gd name="connsiteX12" fmla="*/ 190500 w 3590925"/>
                  <a:gd name="connsiteY12" fmla="*/ 1628775 h 3933825"/>
                  <a:gd name="connsiteX13" fmla="*/ 200025 w 3590925"/>
                  <a:gd name="connsiteY13" fmla="*/ 1819275 h 3933825"/>
                  <a:gd name="connsiteX14" fmla="*/ 266700 w 3590925"/>
                  <a:gd name="connsiteY14" fmla="*/ 1914525 h 3933825"/>
                  <a:gd name="connsiteX15" fmla="*/ 276225 w 3590925"/>
                  <a:gd name="connsiteY15" fmla="*/ 2019300 h 3933825"/>
                  <a:gd name="connsiteX16" fmla="*/ 304800 w 3590925"/>
                  <a:gd name="connsiteY16" fmla="*/ 2105025 h 3933825"/>
                  <a:gd name="connsiteX17" fmla="*/ 295275 w 3590925"/>
                  <a:gd name="connsiteY17" fmla="*/ 2343150 h 3933825"/>
                  <a:gd name="connsiteX18" fmla="*/ 152400 w 3590925"/>
                  <a:gd name="connsiteY18" fmla="*/ 2419350 h 3933825"/>
                  <a:gd name="connsiteX19" fmla="*/ 200025 w 3590925"/>
                  <a:gd name="connsiteY19" fmla="*/ 2514600 h 3933825"/>
                  <a:gd name="connsiteX20" fmla="*/ 304800 w 3590925"/>
                  <a:gd name="connsiteY20" fmla="*/ 2609850 h 3933825"/>
                  <a:gd name="connsiteX21" fmla="*/ 342900 w 3590925"/>
                  <a:gd name="connsiteY21" fmla="*/ 2676525 h 3933825"/>
                  <a:gd name="connsiteX22" fmla="*/ 342900 w 3590925"/>
                  <a:gd name="connsiteY22" fmla="*/ 3914775 h 3933825"/>
                  <a:gd name="connsiteX23" fmla="*/ 1123950 w 3590925"/>
                  <a:gd name="connsiteY23" fmla="*/ 3933825 h 3933825"/>
                  <a:gd name="connsiteX24" fmla="*/ 2305050 w 3590925"/>
                  <a:gd name="connsiteY24" fmla="*/ 3914775 h 3933825"/>
                  <a:gd name="connsiteX25" fmla="*/ 3028950 w 3590925"/>
                  <a:gd name="connsiteY25" fmla="*/ 3876675 h 3933825"/>
                  <a:gd name="connsiteX26" fmla="*/ 3009900 w 3590925"/>
                  <a:gd name="connsiteY26" fmla="*/ 3800475 h 3933825"/>
                  <a:gd name="connsiteX27" fmla="*/ 2981325 w 3590925"/>
                  <a:gd name="connsiteY27" fmla="*/ 3667125 h 3933825"/>
                  <a:gd name="connsiteX28" fmla="*/ 2895600 w 3590925"/>
                  <a:gd name="connsiteY28" fmla="*/ 3590925 h 3933825"/>
                  <a:gd name="connsiteX29" fmla="*/ 2762250 w 3590925"/>
                  <a:gd name="connsiteY29" fmla="*/ 3543300 h 3933825"/>
                  <a:gd name="connsiteX30" fmla="*/ 2676525 w 3590925"/>
                  <a:gd name="connsiteY30" fmla="*/ 3448050 h 3933825"/>
                  <a:gd name="connsiteX31" fmla="*/ 2590800 w 3590925"/>
                  <a:gd name="connsiteY31" fmla="*/ 3314700 h 3933825"/>
                  <a:gd name="connsiteX32" fmla="*/ 2495550 w 3590925"/>
                  <a:gd name="connsiteY32" fmla="*/ 3276600 h 3933825"/>
                  <a:gd name="connsiteX33" fmla="*/ 2419350 w 3590925"/>
                  <a:gd name="connsiteY33" fmla="*/ 3219450 h 3933825"/>
                  <a:gd name="connsiteX34" fmla="*/ 2286000 w 3590925"/>
                  <a:gd name="connsiteY34" fmla="*/ 3152775 h 3933825"/>
                  <a:gd name="connsiteX35" fmla="*/ 2171700 w 3590925"/>
                  <a:gd name="connsiteY35" fmla="*/ 3057525 h 3933825"/>
                  <a:gd name="connsiteX36" fmla="*/ 2124075 w 3590925"/>
                  <a:gd name="connsiteY36" fmla="*/ 2990850 h 3933825"/>
                  <a:gd name="connsiteX37" fmla="*/ 2190750 w 3590925"/>
                  <a:gd name="connsiteY37" fmla="*/ 2933700 h 3933825"/>
                  <a:gd name="connsiteX38" fmla="*/ 2181225 w 3590925"/>
                  <a:gd name="connsiteY38" fmla="*/ 2857500 h 3933825"/>
                  <a:gd name="connsiteX39" fmla="*/ 2133600 w 3590925"/>
                  <a:gd name="connsiteY39" fmla="*/ 2771775 h 3933825"/>
                  <a:gd name="connsiteX40" fmla="*/ 2190750 w 3590925"/>
                  <a:gd name="connsiteY40" fmla="*/ 2695575 h 3933825"/>
                  <a:gd name="connsiteX41" fmla="*/ 2171700 w 3590925"/>
                  <a:gd name="connsiteY41" fmla="*/ 2628900 h 3933825"/>
                  <a:gd name="connsiteX42" fmla="*/ 2219325 w 3590925"/>
                  <a:gd name="connsiteY42" fmla="*/ 2543175 h 3933825"/>
                  <a:gd name="connsiteX43" fmla="*/ 2181225 w 3590925"/>
                  <a:gd name="connsiteY43" fmla="*/ 2466975 h 3933825"/>
                  <a:gd name="connsiteX44" fmla="*/ 2085975 w 3590925"/>
                  <a:gd name="connsiteY44" fmla="*/ 2419350 h 3933825"/>
                  <a:gd name="connsiteX45" fmla="*/ 2105025 w 3590925"/>
                  <a:gd name="connsiteY45" fmla="*/ 2343150 h 3933825"/>
                  <a:gd name="connsiteX46" fmla="*/ 2171700 w 3590925"/>
                  <a:gd name="connsiteY46" fmla="*/ 2219325 h 3933825"/>
                  <a:gd name="connsiteX47" fmla="*/ 2171700 w 3590925"/>
                  <a:gd name="connsiteY47" fmla="*/ 2219325 h 3933825"/>
                  <a:gd name="connsiteX48" fmla="*/ 2371725 w 3590925"/>
                  <a:gd name="connsiteY48" fmla="*/ 2038350 h 3933825"/>
                  <a:gd name="connsiteX49" fmla="*/ 2371725 w 3590925"/>
                  <a:gd name="connsiteY49" fmla="*/ 1733550 h 3933825"/>
                  <a:gd name="connsiteX50" fmla="*/ 2352675 w 3590925"/>
                  <a:gd name="connsiteY50" fmla="*/ 1657350 h 3933825"/>
                  <a:gd name="connsiteX51" fmla="*/ 2552700 w 3590925"/>
                  <a:gd name="connsiteY51" fmla="*/ 1447800 h 3933825"/>
                  <a:gd name="connsiteX52" fmla="*/ 2714625 w 3590925"/>
                  <a:gd name="connsiteY52" fmla="*/ 1304925 h 3933825"/>
                  <a:gd name="connsiteX53" fmla="*/ 2933700 w 3590925"/>
                  <a:gd name="connsiteY53" fmla="*/ 1085850 h 3933825"/>
                  <a:gd name="connsiteX54" fmla="*/ 3067050 w 3590925"/>
                  <a:gd name="connsiteY54" fmla="*/ 895350 h 3933825"/>
                  <a:gd name="connsiteX55" fmla="*/ 3333750 w 3590925"/>
                  <a:gd name="connsiteY55" fmla="*/ 742950 h 3933825"/>
                  <a:gd name="connsiteX56" fmla="*/ 3552825 w 3590925"/>
                  <a:gd name="connsiteY56" fmla="*/ 676275 h 3933825"/>
                  <a:gd name="connsiteX57" fmla="*/ 3590925 w 3590925"/>
                  <a:gd name="connsiteY57" fmla="*/ 657225 h 3933825"/>
                  <a:gd name="connsiteX58" fmla="*/ 3457575 w 3590925"/>
                  <a:gd name="connsiteY58" fmla="*/ 600075 h 3933825"/>
                  <a:gd name="connsiteX59" fmla="*/ 3457575 w 3590925"/>
                  <a:gd name="connsiteY59" fmla="*/ 600075 h 3933825"/>
                  <a:gd name="connsiteX60" fmla="*/ 3228975 w 3590925"/>
                  <a:gd name="connsiteY60" fmla="*/ 609600 h 3933825"/>
                  <a:gd name="connsiteX61" fmla="*/ 3114675 w 3590925"/>
                  <a:gd name="connsiteY61" fmla="*/ 609600 h 3933825"/>
                  <a:gd name="connsiteX62" fmla="*/ 3057525 w 3590925"/>
                  <a:gd name="connsiteY62" fmla="*/ 533400 h 3933825"/>
                  <a:gd name="connsiteX63" fmla="*/ 3000375 w 3590925"/>
                  <a:gd name="connsiteY63" fmla="*/ 523875 h 3933825"/>
                  <a:gd name="connsiteX64" fmla="*/ 2905125 w 3590925"/>
                  <a:gd name="connsiteY64" fmla="*/ 619125 h 3933825"/>
                  <a:gd name="connsiteX65" fmla="*/ 2838450 w 3590925"/>
                  <a:gd name="connsiteY65" fmla="*/ 647700 h 3933825"/>
                  <a:gd name="connsiteX66" fmla="*/ 2714625 w 3590925"/>
                  <a:gd name="connsiteY66" fmla="*/ 657225 h 3933825"/>
                  <a:gd name="connsiteX67" fmla="*/ 2714625 w 3590925"/>
                  <a:gd name="connsiteY67" fmla="*/ 657225 h 3933825"/>
                  <a:gd name="connsiteX68" fmla="*/ 2419350 w 3590925"/>
                  <a:gd name="connsiteY68" fmla="*/ 466725 h 3933825"/>
                  <a:gd name="connsiteX69" fmla="*/ 866775 w 3590925"/>
                  <a:gd name="connsiteY69" fmla="*/ 123825 h 3933825"/>
                  <a:gd name="connsiteX70" fmla="*/ 781050 w 3590925"/>
                  <a:gd name="connsiteY70" fmla="*/ 0 h 3933825"/>
                  <a:gd name="connsiteX71" fmla="*/ 0 w 3590925"/>
                  <a:gd name="connsiteY71" fmla="*/ 0 h 3933825"/>
                  <a:gd name="connsiteX0" fmla="*/ 0 w 3590925"/>
                  <a:gd name="connsiteY0" fmla="*/ 0 h 3933825"/>
                  <a:gd name="connsiteX1" fmla="*/ 0 w 3590925"/>
                  <a:gd name="connsiteY1" fmla="*/ 114300 h 3933825"/>
                  <a:gd name="connsiteX2" fmla="*/ 66675 w 3590925"/>
                  <a:gd name="connsiteY2" fmla="*/ 276225 h 3933825"/>
                  <a:gd name="connsiteX3" fmla="*/ 38100 w 3590925"/>
                  <a:gd name="connsiteY3" fmla="*/ 342900 h 3933825"/>
                  <a:gd name="connsiteX4" fmla="*/ 19050 w 3590925"/>
                  <a:gd name="connsiteY4" fmla="*/ 466725 h 3933825"/>
                  <a:gd name="connsiteX5" fmla="*/ 19050 w 3590925"/>
                  <a:gd name="connsiteY5" fmla="*/ 571500 h 3933825"/>
                  <a:gd name="connsiteX6" fmla="*/ 114300 w 3590925"/>
                  <a:gd name="connsiteY6" fmla="*/ 847725 h 3933825"/>
                  <a:gd name="connsiteX7" fmla="*/ 190500 w 3590925"/>
                  <a:gd name="connsiteY7" fmla="*/ 1066800 h 3933825"/>
                  <a:gd name="connsiteX8" fmla="*/ 171450 w 3590925"/>
                  <a:gd name="connsiteY8" fmla="*/ 1209675 h 3933825"/>
                  <a:gd name="connsiteX9" fmla="*/ 171450 w 3590925"/>
                  <a:gd name="connsiteY9" fmla="*/ 1352550 h 3933825"/>
                  <a:gd name="connsiteX10" fmla="*/ 200025 w 3590925"/>
                  <a:gd name="connsiteY10" fmla="*/ 1466850 h 3933825"/>
                  <a:gd name="connsiteX11" fmla="*/ 238125 w 3590925"/>
                  <a:gd name="connsiteY11" fmla="*/ 1543050 h 3933825"/>
                  <a:gd name="connsiteX12" fmla="*/ 190500 w 3590925"/>
                  <a:gd name="connsiteY12" fmla="*/ 1628775 h 3933825"/>
                  <a:gd name="connsiteX13" fmla="*/ 200025 w 3590925"/>
                  <a:gd name="connsiteY13" fmla="*/ 1819275 h 3933825"/>
                  <a:gd name="connsiteX14" fmla="*/ 266700 w 3590925"/>
                  <a:gd name="connsiteY14" fmla="*/ 1914525 h 3933825"/>
                  <a:gd name="connsiteX15" fmla="*/ 276225 w 3590925"/>
                  <a:gd name="connsiteY15" fmla="*/ 2019300 h 3933825"/>
                  <a:gd name="connsiteX16" fmla="*/ 304800 w 3590925"/>
                  <a:gd name="connsiteY16" fmla="*/ 2105025 h 3933825"/>
                  <a:gd name="connsiteX17" fmla="*/ 295275 w 3590925"/>
                  <a:gd name="connsiteY17" fmla="*/ 2343150 h 3933825"/>
                  <a:gd name="connsiteX18" fmla="*/ 152400 w 3590925"/>
                  <a:gd name="connsiteY18" fmla="*/ 2419350 h 3933825"/>
                  <a:gd name="connsiteX19" fmla="*/ 200025 w 3590925"/>
                  <a:gd name="connsiteY19" fmla="*/ 2514600 h 3933825"/>
                  <a:gd name="connsiteX20" fmla="*/ 304800 w 3590925"/>
                  <a:gd name="connsiteY20" fmla="*/ 2609850 h 3933825"/>
                  <a:gd name="connsiteX21" fmla="*/ 342900 w 3590925"/>
                  <a:gd name="connsiteY21" fmla="*/ 2676525 h 3933825"/>
                  <a:gd name="connsiteX22" fmla="*/ 342900 w 3590925"/>
                  <a:gd name="connsiteY22" fmla="*/ 3914775 h 3933825"/>
                  <a:gd name="connsiteX23" fmla="*/ 1123950 w 3590925"/>
                  <a:gd name="connsiteY23" fmla="*/ 3933825 h 3933825"/>
                  <a:gd name="connsiteX24" fmla="*/ 2305050 w 3590925"/>
                  <a:gd name="connsiteY24" fmla="*/ 3914775 h 3933825"/>
                  <a:gd name="connsiteX25" fmla="*/ 3028950 w 3590925"/>
                  <a:gd name="connsiteY25" fmla="*/ 3876675 h 3933825"/>
                  <a:gd name="connsiteX26" fmla="*/ 3009900 w 3590925"/>
                  <a:gd name="connsiteY26" fmla="*/ 3800475 h 3933825"/>
                  <a:gd name="connsiteX27" fmla="*/ 2981325 w 3590925"/>
                  <a:gd name="connsiteY27" fmla="*/ 3667125 h 3933825"/>
                  <a:gd name="connsiteX28" fmla="*/ 2895600 w 3590925"/>
                  <a:gd name="connsiteY28" fmla="*/ 3590925 h 3933825"/>
                  <a:gd name="connsiteX29" fmla="*/ 2762250 w 3590925"/>
                  <a:gd name="connsiteY29" fmla="*/ 3543300 h 3933825"/>
                  <a:gd name="connsiteX30" fmla="*/ 2676525 w 3590925"/>
                  <a:gd name="connsiteY30" fmla="*/ 3448050 h 3933825"/>
                  <a:gd name="connsiteX31" fmla="*/ 2590800 w 3590925"/>
                  <a:gd name="connsiteY31" fmla="*/ 3314700 h 3933825"/>
                  <a:gd name="connsiteX32" fmla="*/ 2495550 w 3590925"/>
                  <a:gd name="connsiteY32" fmla="*/ 3276600 h 3933825"/>
                  <a:gd name="connsiteX33" fmla="*/ 2419350 w 3590925"/>
                  <a:gd name="connsiteY33" fmla="*/ 3219450 h 3933825"/>
                  <a:gd name="connsiteX34" fmla="*/ 2286000 w 3590925"/>
                  <a:gd name="connsiteY34" fmla="*/ 3152775 h 3933825"/>
                  <a:gd name="connsiteX35" fmla="*/ 2171700 w 3590925"/>
                  <a:gd name="connsiteY35" fmla="*/ 3057525 h 3933825"/>
                  <a:gd name="connsiteX36" fmla="*/ 2124075 w 3590925"/>
                  <a:gd name="connsiteY36" fmla="*/ 2990850 h 3933825"/>
                  <a:gd name="connsiteX37" fmla="*/ 2190750 w 3590925"/>
                  <a:gd name="connsiteY37" fmla="*/ 2933700 h 3933825"/>
                  <a:gd name="connsiteX38" fmla="*/ 2181225 w 3590925"/>
                  <a:gd name="connsiteY38" fmla="*/ 2857500 h 3933825"/>
                  <a:gd name="connsiteX39" fmla="*/ 2133600 w 3590925"/>
                  <a:gd name="connsiteY39" fmla="*/ 2771775 h 3933825"/>
                  <a:gd name="connsiteX40" fmla="*/ 2190750 w 3590925"/>
                  <a:gd name="connsiteY40" fmla="*/ 2695575 h 3933825"/>
                  <a:gd name="connsiteX41" fmla="*/ 2171700 w 3590925"/>
                  <a:gd name="connsiteY41" fmla="*/ 2628900 h 3933825"/>
                  <a:gd name="connsiteX42" fmla="*/ 2219325 w 3590925"/>
                  <a:gd name="connsiteY42" fmla="*/ 2543175 h 3933825"/>
                  <a:gd name="connsiteX43" fmla="*/ 2181225 w 3590925"/>
                  <a:gd name="connsiteY43" fmla="*/ 2466975 h 3933825"/>
                  <a:gd name="connsiteX44" fmla="*/ 2085975 w 3590925"/>
                  <a:gd name="connsiteY44" fmla="*/ 2419350 h 3933825"/>
                  <a:gd name="connsiteX45" fmla="*/ 2105025 w 3590925"/>
                  <a:gd name="connsiteY45" fmla="*/ 2343150 h 3933825"/>
                  <a:gd name="connsiteX46" fmla="*/ 2171700 w 3590925"/>
                  <a:gd name="connsiteY46" fmla="*/ 2219325 h 3933825"/>
                  <a:gd name="connsiteX47" fmla="*/ 2171700 w 3590925"/>
                  <a:gd name="connsiteY47" fmla="*/ 2219325 h 3933825"/>
                  <a:gd name="connsiteX48" fmla="*/ 2371725 w 3590925"/>
                  <a:gd name="connsiteY48" fmla="*/ 2038350 h 3933825"/>
                  <a:gd name="connsiteX49" fmla="*/ 2371725 w 3590925"/>
                  <a:gd name="connsiteY49" fmla="*/ 1733550 h 3933825"/>
                  <a:gd name="connsiteX50" fmla="*/ 2352675 w 3590925"/>
                  <a:gd name="connsiteY50" fmla="*/ 1657350 h 3933825"/>
                  <a:gd name="connsiteX51" fmla="*/ 2552700 w 3590925"/>
                  <a:gd name="connsiteY51" fmla="*/ 1447800 h 3933825"/>
                  <a:gd name="connsiteX52" fmla="*/ 2714625 w 3590925"/>
                  <a:gd name="connsiteY52" fmla="*/ 1304925 h 3933825"/>
                  <a:gd name="connsiteX53" fmla="*/ 2933700 w 3590925"/>
                  <a:gd name="connsiteY53" fmla="*/ 1085850 h 3933825"/>
                  <a:gd name="connsiteX54" fmla="*/ 3067050 w 3590925"/>
                  <a:gd name="connsiteY54" fmla="*/ 895350 h 3933825"/>
                  <a:gd name="connsiteX55" fmla="*/ 3333750 w 3590925"/>
                  <a:gd name="connsiteY55" fmla="*/ 742950 h 3933825"/>
                  <a:gd name="connsiteX56" fmla="*/ 3552825 w 3590925"/>
                  <a:gd name="connsiteY56" fmla="*/ 676275 h 3933825"/>
                  <a:gd name="connsiteX57" fmla="*/ 3590925 w 3590925"/>
                  <a:gd name="connsiteY57" fmla="*/ 657225 h 3933825"/>
                  <a:gd name="connsiteX58" fmla="*/ 3457575 w 3590925"/>
                  <a:gd name="connsiteY58" fmla="*/ 600075 h 3933825"/>
                  <a:gd name="connsiteX59" fmla="*/ 3457575 w 3590925"/>
                  <a:gd name="connsiteY59" fmla="*/ 600075 h 3933825"/>
                  <a:gd name="connsiteX60" fmla="*/ 3228975 w 3590925"/>
                  <a:gd name="connsiteY60" fmla="*/ 609600 h 3933825"/>
                  <a:gd name="connsiteX61" fmla="*/ 3114675 w 3590925"/>
                  <a:gd name="connsiteY61" fmla="*/ 609600 h 3933825"/>
                  <a:gd name="connsiteX62" fmla="*/ 3057525 w 3590925"/>
                  <a:gd name="connsiteY62" fmla="*/ 533400 h 3933825"/>
                  <a:gd name="connsiteX63" fmla="*/ 3000375 w 3590925"/>
                  <a:gd name="connsiteY63" fmla="*/ 523875 h 3933825"/>
                  <a:gd name="connsiteX64" fmla="*/ 2905125 w 3590925"/>
                  <a:gd name="connsiteY64" fmla="*/ 619125 h 3933825"/>
                  <a:gd name="connsiteX65" fmla="*/ 2838450 w 3590925"/>
                  <a:gd name="connsiteY65" fmla="*/ 647700 h 3933825"/>
                  <a:gd name="connsiteX66" fmla="*/ 2714625 w 3590925"/>
                  <a:gd name="connsiteY66" fmla="*/ 657225 h 3933825"/>
                  <a:gd name="connsiteX67" fmla="*/ 2714625 w 3590925"/>
                  <a:gd name="connsiteY67" fmla="*/ 657225 h 3933825"/>
                  <a:gd name="connsiteX68" fmla="*/ 2419350 w 3590925"/>
                  <a:gd name="connsiteY68" fmla="*/ 466725 h 3933825"/>
                  <a:gd name="connsiteX69" fmla="*/ 885825 w 3590925"/>
                  <a:gd name="connsiteY69" fmla="*/ 190500 h 3933825"/>
                  <a:gd name="connsiteX70" fmla="*/ 781050 w 3590925"/>
                  <a:gd name="connsiteY70" fmla="*/ 0 h 3933825"/>
                  <a:gd name="connsiteX71" fmla="*/ 0 w 3590925"/>
                  <a:gd name="connsiteY71" fmla="*/ 0 h 3933825"/>
                  <a:gd name="connsiteX0" fmla="*/ 0 w 3590925"/>
                  <a:gd name="connsiteY0" fmla="*/ 0 h 3933825"/>
                  <a:gd name="connsiteX1" fmla="*/ 0 w 3590925"/>
                  <a:gd name="connsiteY1" fmla="*/ 114300 h 3933825"/>
                  <a:gd name="connsiteX2" fmla="*/ 66675 w 3590925"/>
                  <a:gd name="connsiteY2" fmla="*/ 276225 h 3933825"/>
                  <a:gd name="connsiteX3" fmla="*/ 38100 w 3590925"/>
                  <a:gd name="connsiteY3" fmla="*/ 342900 h 3933825"/>
                  <a:gd name="connsiteX4" fmla="*/ 19050 w 3590925"/>
                  <a:gd name="connsiteY4" fmla="*/ 466725 h 3933825"/>
                  <a:gd name="connsiteX5" fmla="*/ 19050 w 3590925"/>
                  <a:gd name="connsiteY5" fmla="*/ 571500 h 3933825"/>
                  <a:gd name="connsiteX6" fmla="*/ 114300 w 3590925"/>
                  <a:gd name="connsiteY6" fmla="*/ 847725 h 3933825"/>
                  <a:gd name="connsiteX7" fmla="*/ 190500 w 3590925"/>
                  <a:gd name="connsiteY7" fmla="*/ 1066800 h 3933825"/>
                  <a:gd name="connsiteX8" fmla="*/ 171450 w 3590925"/>
                  <a:gd name="connsiteY8" fmla="*/ 1209675 h 3933825"/>
                  <a:gd name="connsiteX9" fmla="*/ 171450 w 3590925"/>
                  <a:gd name="connsiteY9" fmla="*/ 1352550 h 3933825"/>
                  <a:gd name="connsiteX10" fmla="*/ 200025 w 3590925"/>
                  <a:gd name="connsiteY10" fmla="*/ 1466850 h 3933825"/>
                  <a:gd name="connsiteX11" fmla="*/ 238125 w 3590925"/>
                  <a:gd name="connsiteY11" fmla="*/ 1543050 h 3933825"/>
                  <a:gd name="connsiteX12" fmla="*/ 190500 w 3590925"/>
                  <a:gd name="connsiteY12" fmla="*/ 1628775 h 3933825"/>
                  <a:gd name="connsiteX13" fmla="*/ 200025 w 3590925"/>
                  <a:gd name="connsiteY13" fmla="*/ 1819275 h 3933825"/>
                  <a:gd name="connsiteX14" fmla="*/ 266700 w 3590925"/>
                  <a:gd name="connsiteY14" fmla="*/ 1914525 h 3933825"/>
                  <a:gd name="connsiteX15" fmla="*/ 276225 w 3590925"/>
                  <a:gd name="connsiteY15" fmla="*/ 2019300 h 3933825"/>
                  <a:gd name="connsiteX16" fmla="*/ 304800 w 3590925"/>
                  <a:gd name="connsiteY16" fmla="*/ 2105025 h 3933825"/>
                  <a:gd name="connsiteX17" fmla="*/ 295275 w 3590925"/>
                  <a:gd name="connsiteY17" fmla="*/ 2343150 h 3933825"/>
                  <a:gd name="connsiteX18" fmla="*/ 152400 w 3590925"/>
                  <a:gd name="connsiteY18" fmla="*/ 2419350 h 3933825"/>
                  <a:gd name="connsiteX19" fmla="*/ 200025 w 3590925"/>
                  <a:gd name="connsiteY19" fmla="*/ 2514600 h 3933825"/>
                  <a:gd name="connsiteX20" fmla="*/ 304800 w 3590925"/>
                  <a:gd name="connsiteY20" fmla="*/ 2609850 h 3933825"/>
                  <a:gd name="connsiteX21" fmla="*/ 342900 w 3590925"/>
                  <a:gd name="connsiteY21" fmla="*/ 2676525 h 3933825"/>
                  <a:gd name="connsiteX22" fmla="*/ 342900 w 3590925"/>
                  <a:gd name="connsiteY22" fmla="*/ 3914775 h 3933825"/>
                  <a:gd name="connsiteX23" fmla="*/ 1123950 w 3590925"/>
                  <a:gd name="connsiteY23" fmla="*/ 3933825 h 3933825"/>
                  <a:gd name="connsiteX24" fmla="*/ 2305050 w 3590925"/>
                  <a:gd name="connsiteY24" fmla="*/ 3914775 h 3933825"/>
                  <a:gd name="connsiteX25" fmla="*/ 3028950 w 3590925"/>
                  <a:gd name="connsiteY25" fmla="*/ 3876675 h 3933825"/>
                  <a:gd name="connsiteX26" fmla="*/ 3009900 w 3590925"/>
                  <a:gd name="connsiteY26" fmla="*/ 3800475 h 3933825"/>
                  <a:gd name="connsiteX27" fmla="*/ 2981325 w 3590925"/>
                  <a:gd name="connsiteY27" fmla="*/ 3667125 h 3933825"/>
                  <a:gd name="connsiteX28" fmla="*/ 2895600 w 3590925"/>
                  <a:gd name="connsiteY28" fmla="*/ 3590925 h 3933825"/>
                  <a:gd name="connsiteX29" fmla="*/ 2762250 w 3590925"/>
                  <a:gd name="connsiteY29" fmla="*/ 3543300 h 3933825"/>
                  <a:gd name="connsiteX30" fmla="*/ 2676525 w 3590925"/>
                  <a:gd name="connsiteY30" fmla="*/ 3448050 h 3933825"/>
                  <a:gd name="connsiteX31" fmla="*/ 2590800 w 3590925"/>
                  <a:gd name="connsiteY31" fmla="*/ 3314700 h 3933825"/>
                  <a:gd name="connsiteX32" fmla="*/ 2495550 w 3590925"/>
                  <a:gd name="connsiteY32" fmla="*/ 3276600 h 3933825"/>
                  <a:gd name="connsiteX33" fmla="*/ 2419350 w 3590925"/>
                  <a:gd name="connsiteY33" fmla="*/ 3219450 h 3933825"/>
                  <a:gd name="connsiteX34" fmla="*/ 2286000 w 3590925"/>
                  <a:gd name="connsiteY34" fmla="*/ 3152775 h 3933825"/>
                  <a:gd name="connsiteX35" fmla="*/ 2171700 w 3590925"/>
                  <a:gd name="connsiteY35" fmla="*/ 3057525 h 3933825"/>
                  <a:gd name="connsiteX36" fmla="*/ 2124075 w 3590925"/>
                  <a:gd name="connsiteY36" fmla="*/ 2990850 h 3933825"/>
                  <a:gd name="connsiteX37" fmla="*/ 2190750 w 3590925"/>
                  <a:gd name="connsiteY37" fmla="*/ 2933700 h 3933825"/>
                  <a:gd name="connsiteX38" fmla="*/ 2181225 w 3590925"/>
                  <a:gd name="connsiteY38" fmla="*/ 2857500 h 3933825"/>
                  <a:gd name="connsiteX39" fmla="*/ 2133600 w 3590925"/>
                  <a:gd name="connsiteY39" fmla="*/ 2771775 h 3933825"/>
                  <a:gd name="connsiteX40" fmla="*/ 2190750 w 3590925"/>
                  <a:gd name="connsiteY40" fmla="*/ 2695575 h 3933825"/>
                  <a:gd name="connsiteX41" fmla="*/ 2171700 w 3590925"/>
                  <a:gd name="connsiteY41" fmla="*/ 2628900 h 3933825"/>
                  <a:gd name="connsiteX42" fmla="*/ 2219325 w 3590925"/>
                  <a:gd name="connsiteY42" fmla="*/ 2543175 h 3933825"/>
                  <a:gd name="connsiteX43" fmla="*/ 2181225 w 3590925"/>
                  <a:gd name="connsiteY43" fmla="*/ 2466975 h 3933825"/>
                  <a:gd name="connsiteX44" fmla="*/ 2085975 w 3590925"/>
                  <a:gd name="connsiteY44" fmla="*/ 2419350 h 3933825"/>
                  <a:gd name="connsiteX45" fmla="*/ 2105025 w 3590925"/>
                  <a:gd name="connsiteY45" fmla="*/ 2343150 h 3933825"/>
                  <a:gd name="connsiteX46" fmla="*/ 2171700 w 3590925"/>
                  <a:gd name="connsiteY46" fmla="*/ 2219325 h 3933825"/>
                  <a:gd name="connsiteX47" fmla="*/ 2171700 w 3590925"/>
                  <a:gd name="connsiteY47" fmla="*/ 2219325 h 3933825"/>
                  <a:gd name="connsiteX48" fmla="*/ 2371725 w 3590925"/>
                  <a:gd name="connsiteY48" fmla="*/ 2038350 h 3933825"/>
                  <a:gd name="connsiteX49" fmla="*/ 2371725 w 3590925"/>
                  <a:gd name="connsiteY49" fmla="*/ 1733550 h 3933825"/>
                  <a:gd name="connsiteX50" fmla="*/ 2352675 w 3590925"/>
                  <a:gd name="connsiteY50" fmla="*/ 1657350 h 3933825"/>
                  <a:gd name="connsiteX51" fmla="*/ 2552700 w 3590925"/>
                  <a:gd name="connsiteY51" fmla="*/ 1447800 h 3933825"/>
                  <a:gd name="connsiteX52" fmla="*/ 2714625 w 3590925"/>
                  <a:gd name="connsiteY52" fmla="*/ 1304925 h 3933825"/>
                  <a:gd name="connsiteX53" fmla="*/ 2933700 w 3590925"/>
                  <a:gd name="connsiteY53" fmla="*/ 1085850 h 3933825"/>
                  <a:gd name="connsiteX54" fmla="*/ 3067050 w 3590925"/>
                  <a:gd name="connsiteY54" fmla="*/ 895350 h 3933825"/>
                  <a:gd name="connsiteX55" fmla="*/ 3333750 w 3590925"/>
                  <a:gd name="connsiteY55" fmla="*/ 742950 h 3933825"/>
                  <a:gd name="connsiteX56" fmla="*/ 3552825 w 3590925"/>
                  <a:gd name="connsiteY56" fmla="*/ 676275 h 3933825"/>
                  <a:gd name="connsiteX57" fmla="*/ 3590925 w 3590925"/>
                  <a:gd name="connsiteY57" fmla="*/ 657225 h 3933825"/>
                  <a:gd name="connsiteX58" fmla="*/ 3457575 w 3590925"/>
                  <a:gd name="connsiteY58" fmla="*/ 600075 h 3933825"/>
                  <a:gd name="connsiteX59" fmla="*/ 3457575 w 3590925"/>
                  <a:gd name="connsiteY59" fmla="*/ 600075 h 3933825"/>
                  <a:gd name="connsiteX60" fmla="*/ 3228975 w 3590925"/>
                  <a:gd name="connsiteY60" fmla="*/ 609600 h 3933825"/>
                  <a:gd name="connsiteX61" fmla="*/ 3114675 w 3590925"/>
                  <a:gd name="connsiteY61" fmla="*/ 609600 h 3933825"/>
                  <a:gd name="connsiteX62" fmla="*/ 3057525 w 3590925"/>
                  <a:gd name="connsiteY62" fmla="*/ 533400 h 3933825"/>
                  <a:gd name="connsiteX63" fmla="*/ 3000375 w 3590925"/>
                  <a:gd name="connsiteY63" fmla="*/ 523875 h 3933825"/>
                  <a:gd name="connsiteX64" fmla="*/ 2905125 w 3590925"/>
                  <a:gd name="connsiteY64" fmla="*/ 619125 h 3933825"/>
                  <a:gd name="connsiteX65" fmla="*/ 2838450 w 3590925"/>
                  <a:gd name="connsiteY65" fmla="*/ 647700 h 3933825"/>
                  <a:gd name="connsiteX66" fmla="*/ 2714625 w 3590925"/>
                  <a:gd name="connsiteY66" fmla="*/ 657225 h 3933825"/>
                  <a:gd name="connsiteX67" fmla="*/ 2714625 w 3590925"/>
                  <a:gd name="connsiteY67" fmla="*/ 657225 h 3933825"/>
                  <a:gd name="connsiteX68" fmla="*/ 2419350 w 3590925"/>
                  <a:gd name="connsiteY68" fmla="*/ 466725 h 3933825"/>
                  <a:gd name="connsiteX69" fmla="*/ 1114425 w 3590925"/>
                  <a:gd name="connsiteY69" fmla="*/ 57150 h 3933825"/>
                  <a:gd name="connsiteX70" fmla="*/ 885825 w 3590925"/>
                  <a:gd name="connsiteY70" fmla="*/ 190500 h 3933825"/>
                  <a:gd name="connsiteX71" fmla="*/ 781050 w 3590925"/>
                  <a:gd name="connsiteY71" fmla="*/ 0 h 3933825"/>
                  <a:gd name="connsiteX72" fmla="*/ 0 w 3590925"/>
                  <a:gd name="connsiteY72" fmla="*/ 0 h 3933825"/>
                  <a:gd name="connsiteX0" fmla="*/ 0 w 3590925"/>
                  <a:gd name="connsiteY0" fmla="*/ 0 h 3933825"/>
                  <a:gd name="connsiteX1" fmla="*/ 0 w 3590925"/>
                  <a:gd name="connsiteY1" fmla="*/ 114300 h 3933825"/>
                  <a:gd name="connsiteX2" fmla="*/ 66675 w 3590925"/>
                  <a:gd name="connsiteY2" fmla="*/ 276225 h 3933825"/>
                  <a:gd name="connsiteX3" fmla="*/ 38100 w 3590925"/>
                  <a:gd name="connsiteY3" fmla="*/ 342900 h 3933825"/>
                  <a:gd name="connsiteX4" fmla="*/ 19050 w 3590925"/>
                  <a:gd name="connsiteY4" fmla="*/ 466725 h 3933825"/>
                  <a:gd name="connsiteX5" fmla="*/ 19050 w 3590925"/>
                  <a:gd name="connsiteY5" fmla="*/ 571500 h 3933825"/>
                  <a:gd name="connsiteX6" fmla="*/ 114300 w 3590925"/>
                  <a:gd name="connsiteY6" fmla="*/ 847725 h 3933825"/>
                  <a:gd name="connsiteX7" fmla="*/ 190500 w 3590925"/>
                  <a:gd name="connsiteY7" fmla="*/ 1066800 h 3933825"/>
                  <a:gd name="connsiteX8" fmla="*/ 171450 w 3590925"/>
                  <a:gd name="connsiteY8" fmla="*/ 1209675 h 3933825"/>
                  <a:gd name="connsiteX9" fmla="*/ 171450 w 3590925"/>
                  <a:gd name="connsiteY9" fmla="*/ 1352550 h 3933825"/>
                  <a:gd name="connsiteX10" fmla="*/ 200025 w 3590925"/>
                  <a:gd name="connsiteY10" fmla="*/ 1466850 h 3933825"/>
                  <a:gd name="connsiteX11" fmla="*/ 238125 w 3590925"/>
                  <a:gd name="connsiteY11" fmla="*/ 1543050 h 3933825"/>
                  <a:gd name="connsiteX12" fmla="*/ 190500 w 3590925"/>
                  <a:gd name="connsiteY12" fmla="*/ 1628775 h 3933825"/>
                  <a:gd name="connsiteX13" fmla="*/ 200025 w 3590925"/>
                  <a:gd name="connsiteY13" fmla="*/ 1819275 h 3933825"/>
                  <a:gd name="connsiteX14" fmla="*/ 266700 w 3590925"/>
                  <a:gd name="connsiteY14" fmla="*/ 1914525 h 3933825"/>
                  <a:gd name="connsiteX15" fmla="*/ 276225 w 3590925"/>
                  <a:gd name="connsiteY15" fmla="*/ 2019300 h 3933825"/>
                  <a:gd name="connsiteX16" fmla="*/ 304800 w 3590925"/>
                  <a:gd name="connsiteY16" fmla="*/ 2105025 h 3933825"/>
                  <a:gd name="connsiteX17" fmla="*/ 295275 w 3590925"/>
                  <a:gd name="connsiteY17" fmla="*/ 2343150 h 3933825"/>
                  <a:gd name="connsiteX18" fmla="*/ 152400 w 3590925"/>
                  <a:gd name="connsiteY18" fmla="*/ 2419350 h 3933825"/>
                  <a:gd name="connsiteX19" fmla="*/ 200025 w 3590925"/>
                  <a:gd name="connsiteY19" fmla="*/ 2514600 h 3933825"/>
                  <a:gd name="connsiteX20" fmla="*/ 304800 w 3590925"/>
                  <a:gd name="connsiteY20" fmla="*/ 2609850 h 3933825"/>
                  <a:gd name="connsiteX21" fmla="*/ 342900 w 3590925"/>
                  <a:gd name="connsiteY21" fmla="*/ 2676525 h 3933825"/>
                  <a:gd name="connsiteX22" fmla="*/ 342900 w 3590925"/>
                  <a:gd name="connsiteY22" fmla="*/ 3914775 h 3933825"/>
                  <a:gd name="connsiteX23" fmla="*/ 1123950 w 3590925"/>
                  <a:gd name="connsiteY23" fmla="*/ 3933825 h 3933825"/>
                  <a:gd name="connsiteX24" fmla="*/ 2305050 w 3590925"/>
                  <a:gd name="connsiteY24" fmla="*/ 3914775 h 3933825"/>
                  <a:gd name="connsiteX25" fmla="*/ 3028950 w 3590925"/>
                  <a:gd name="connsiteY25" fmla="*/ 3876675 h 3933825"/>
                  <a:gd name="connsiteX26" fmla="*/ 3009900 w 3590925"/>
                  <a:gd name="connsiteY26" fmla="*/ 3800475 h 3933825"/>
                  <a:gd name="connsiteX27" fmla="*/ 2981325 w 3590925"/>
                  <a:gd name="connsiteY27" fmla="*/ 3667125 h 3933825"/>
                  <a:gd name="connsiteX28" fmla="*/ 2895600 w 3590925"/>
                  <a:gd name="connsiteY28" fmla="*/ 3590925 h 3933825"/>
                  <a:gd name="connsiteX29" fmla="*/ 2762250 w 3590925"/>
                  <a:gd name="connsiteY29" fmla="*/ 3543300 h 3933825"/>
                  <a:gd name="connsiteX30" fmla="*/ 2676525 w 3590925"/>
                  <a:gd name="connsiteY30" fmla="*/ 3448050 h 3933825"/>
                  <a:gd name="connsiteX31" fmla="*/ 2590800 w 3590925"/>
                  <a:gd name="connsiteY31" fmla="*/ 3314700 h 3933825"/>
                  <a:gd name="connsiteX32" fmla="*/ 2495550 w 3590925"/>
                  <a:gd name="connsiteY32" fmla="*/ 3276600 h 3933825"/>
                  <a:gd name="connsiteX33" fmla="*/ 2419350 w 3590925"/>
                  <a:gd name="connsiteY33" fmla="*/ 3219450 h 3933825"/>
                  <a:gd name="connsiteX34" fmla="*/ 2286000 w 3590925"/>
                  <a:gd name="connsiteY34" fmla="*/ 3152775 h 3933825"/>
                  <a:gd name="connsiteX35" fmla="*/ 2171700 w 3590925"/>
                  <a:gd name="connsiteY35" fmla="*/ 3057525 h 3933825"/>
                  <a:gd name="connsiteX36" fmla="*/ 2124075 w 3590925"/>
                  <a:gd name="connsiteY36" fmla="*/ 2990850 h 3933825"/>
                  <a:gd name="connsiteX37" fmla="*/ 2190750 w 3590925"/>
                  <a:gd name="connsiteY37" fmla="*/ 2933700 h 3933825"/>
                  <a:gd name="connsiteX38" fmla="*/ 2181225 w 3590925"/>
                  <a:gd name="connsiteY38" fmla="*/ 2857500 h 3933825"/>
                  <a:gd name="connsiteX39" fmla="*/ 2133600 w 3590925"/>
                  <a:gd name="connsiteY39" fmla="*/ 2771775 h 3933825"/>
                  <a:gd name="connsiteX40" fmla="*/ 2190750 w 3590925"/>
                  <a:gd name="connsiteY40" fmla="*/ 2695575 h 3933825"/>
                  <a:gd name="connsiteX41" fmla="*/ 2171700 w 3590925"/>
                  <a:gd name="connsiteY41" fmla="*/ 2628900 h 3933825"/>
                  <a:gd name="connsiteX42" fmla="*/ 2219325 w 3590925"/>
                  <a:gd name="connsiteY42" fmla="*/ 2543175 h 3933825"/>
                  <a:gd name="connsiteX43" fmla="*/ 2181225 w 3590925"/>
                  <a:gd name="connsiteY43" fmla="*/ 2466975 h 3933825"/>
                  <a:gd name="connsiteX44" fmla="*/ 2085975 w 3590925"/>
                  <a:gd name="connsiteY44" fmla="*/ 2419350 h 3933825"/>
                  <a:gd name="connsiteX45" fmla="*/ 2105025 w 3590925"/>
                  <a:gd name="connsiteY45" fmla="*/ 2343150 h 3933825"/>
                  <a:gd name="connsiteX46" fmla="*/ 2171700 w 3590925"/>
                  <a:gd name="connsiteY46" fmla="*/ 2219325 h 3933825"/>
                  <a:gd name="connsiteX47" fmla="*/ 2171700 w 3590925"/>
                  <a:gd name="connsiteY47" fmla="*/ 2219325 h 3933825"/>
                  <a:gd name="connsiteX48" fmla="*/ 2371725 w 3590925"/>
                  <a:gd name="connsiteY48" fmla="*/ 2038350 h 3933825"/>
                  <a:gd name="connsiteX49" fmla="*/ 2371725 w 3590925"/>
                  <a:gd name="connsiteY49" fmla="*/ 1733550 h 3933825"/>
                  <a:gd name="connsiteX50" fmla="*/ 2352675 w 3590925"/>
                  <a:gd name="connsiteY50" fmla="*/ 1657350 h 3933825"/>
                  <a:gd name="connsiteX51" fmla="*/ 2552700 w 3590925"/>
                  <a:gd name="connsiteY51" fmla="*/ 1447800 h 3933825"/>
                  <a:gd name="connsiteX52" fmla="*/ 2714625 w 3590925"/>
                  <a:gd name="connsiteY52" fmla="*/ 1304925 h 3933825"/>
                  <a:gd name="connsiteX53" fmla="*/ 2933700 w 3590925"/>
                  <a:gd name="connsiteY53" fmla="*/ 1085850 h 3933825"/>
                  <a:gd name="connsiteX54" fmla="*/ 3067050 w 3590925"/>
                  <a:gd name="connsiteY54" fmla="*/ 895350 h 3933825"/>
                  <a:gd name="connsiteX55" fmla="*/ 3333750 w 3590925"/>
                  <a:gd name="connsiteY55" fmla="*/ 742950 h 3933825"/>
                  <a:gd name="connsiteX56" fmla="*/ 3552825 w 3590925"/>
                  <a:gd name="connsiteY56" fmla="*/ 676275 h 3933825"/>
                  <a:gd name="connsiteX57" fmla="*/ 3590925 w 3590925"/>
                  <a:gd name="connsiteY57" fmla="*/ 657225 h 3933825"/>
                  <a:gd name="connsiteX58" fmla="*/ 3457575 w 3590925"/>
                  <a:gd name="connsiteY58" fmla="*/ 600075 h 3933825"/>
                  <a:gd name="connsiteX59" fmla="*/ 3457575 w 3590925"/>
                  <a:gd name="connsiteY59" fmla="*/ 600075 h 3933825"/>
                  <a:gd name="connsiteX60" fmla="*/ 3228975 w 3590925"/>
                  <a:gd name="connsiteY60" fmla="*/ 609600 h 3933825"/>
                  <a:gd name="connsiteX61" fmla="*/ 3114675 w 3590925"/>
                  <a:gd name="connsiteY61" fmla="*/ 609600 h 3933825"/>
                  <a:gd name="connsiteX62" fmla="*/ 3057525 w 3590925"/>
                  <a:gd name="connsiteY62" fmla="*/ 533400 h 3933825"/>
                  <a:gd name="connsiteX63" fmla="*/ 3000375 w 3590925"/>
                  <a:gd name="connsiteY63" fmla="*/ 523875 h 3933825"/>
                  <a:gd name="connsiteX64" fmla="*/ 2905125 w 3590925"/>
                  <a:gd name="connsiteY64" fmla="*/ 619125 h 3933825"/>
                  <a:gd name="connsiteX65" fmla="*/ 2838450 w 3590925"/>
                  <a:gd name="connsiteY65" fmla="*/ 647700 h 3933825"/>
                  <a:gd name="connsiteX66" fmla="*/ 2714625 w 3590925"/>
                  <a:gd name="connsiteY66" fmla="*/ 657225 h 3933825"/>
                  <a:gd name="connsiteX67" fmla="*/ 2714625 w 3590925"/>
                  <a:gd name="connsiteY67" fmla="*/ 657225 h 3933825"/>
                  <a:gd name="connsiteX68" fmla="*/ 2419350 w 3590925"/>
                  <a:gd name="connsiteY68" fmla="*/ 466725 h 3933825"/>
                  <a:gd name="connsiteX69" fmla="*/ 1114425 w 3590925"/>
                  <a:gd name="connsiteY69" fmla="*/ 57150 h 3933825"/>
                  <a:gd name="connsiteX70" fmla="*/ 885825 w 3590925"/>
                  <a:gd name="connsiteY70" fmla="*/ 190500 h 3933825"/>
                  <a:gd name="connsiteX71" fmla="*/ 809625 w 3590925"/>
                  <a:gd name="connsiteY71" fmla="*/ 95250 h 3933825"/>
                  <a:gd name="connsiteX72" fmla="*/ 781050 w 3590925"/>
                  <a:gd name="connsiteY72" fmla="*/ 0 h 3933825"/>
                  <a:gd name="connsiteX73" fmla="*/ 0 w 3590925"/>
                  <a:gd name="connsiteY73" fmla="*/ 0 h 3933825"/>
                  <a:gd name="connsiteX0" fmla="*/ 0 w 3590925"/>
                  <a:gd name="connsiteY0" fmla="*/ 0 h 3933825"/>
                  <a:gd name="connsiteX1" fmla="*/ 0 w 3590925"/>
                  <a:gd name="connsiteY1" fmla="*/ 114300 h 3933825"/>
                  <a:gd name="connsiteX2" fmla="*/ 66675 w 3590925"/>
                  <a:gd name="connsiteY2" fmla="*/ 276225 h 3933825"/>
                  <a:gd name="connsiteX3" fmla="*/ 38100 w 3590925"/>
                  <a:gd name="connsiteY3" fmla="*/ 342900 h 3933825"/>
                  <a:gd name="connsiteX4" fmla="*/ 19050 w 3590925"/>
                  <a:gd name="connsiteY4" fmla="*/ 466725 h 3933825"/>
                  <a:gd name="connsiteX5" fmla="*/ 19050 w 3590925"/>
                  <a:gd name="connsiteY5" fmla="*/ 571500 h 3933825"/>
                  <a:gd name="connsiteX6" fmla="*/ 114300 w 3590925"/>
                  <a:gd name="connsiteY6" fmla="*/ 847725 h 3933825"/>
                  <a:gd name="connsiteX7" fmla="*/ 190500 w 3590925"/>
                  <a:gd name="connsiteY7" fmla="*/ 1066800 h 3933825"/>
                  <a:gd name="connsiteX8" fmla="*/ 171450 w 3590925"/>
                  <a:gd name="connsiteY8" fmla="*/ 1209675 h 3933825"/>
                  <a:gd name="connsiteX9" fmla="*/ 171450 w 3590925"/>
                  <a:gd name="connsiteY9" fmla="*/ 1352550 h 3933825"/>
                  <a:gd name="connsiteX10" fmla="*/ 200025 w 3590925"/>
                  <a:gd name="connsiteY10" fmla="*/ 1466850 h 3933825"/>
                  <a:gd name="connsiteX11" fmla="*/ 238125 w 3590925"/>
                  <a:gd name="connsiteY11" fmla="*/ 1543050 h 3933825"/>
                  <a:gd name="connsiteX12" fmla="*/ 190500 w 3590925"/>
                  <a:gd name="connsiteY12" fmla="*/ 1628775 h 3933825"/>
                  <a:gd name="connsiteX13" fmla="*/ 200025 w 3590925"/>
                  <a:gd name="connsiteY13" fmla="*/ 1819275 h 3933825"/>
                  <a:gd name="connsiteX14" fmla="*/ 266700 w 3590925"/>
                  <a:gd name="connsiteY14" fmla="*/ 1914525 h 3933825"/>
                  <a:gd name="connsiteX15" fmla="*/ 276225 w 3590925"/>
                  <a:gd name="connsiteY15" fmla="*/ 2019300 h 3933825"/>
                  <a:gd name="connsiteX16" fmla="*/ 304800 w 3590925"/>
                  <a:gd name="connsiteY16" fmla="*/ 2105025 h 3933825"/>
                  <a:gd name="connsiteX17" fmla="*/ 295275 w 3590925"/>
                  <a:gd name="connsiteY17" fmla="*/ 2343150 h 3933825"/>
                  <a:gd name="connsiteX18" fmla="*/ 152400 w 3590925"/>
                  <a:gd name="connsiteY18" fmla="*/ 2419350 h 3933825"/>
                  <a:gd name="connsiteX19" fmla="*/ 200025 w 3590925"/>
                  <a:gd name="connsiteY19" fmla="*/ 2514600 h 3933825"/>
                  <a:gd name="connsiteX20" fmla="*/ 304800 w 3590925"/>
                  <a:gd name="connsiteY20" fmla="*/ 2609850 h 3933825"/>
                  <a:gd name="connsiteX21" fmla="*/ 342900 w 3590925"/>
                  <a:gd name="connsiteY21" fmla="*/ 2676525 h 3933825"/>
                  <a:gd name="connsiteX22" fmla="*/ 342900 w 3590925"/>
                  <a:gd name="connsiteY22" fmla="*/ 3914775 h 3933825"/>
                  <a:gd name="connsiteX23" fmla="*/ 1123950 w 3590925"/>
                  <a:gd name="connsiteY23" fmla="*/ 3933825 h 3933825"/>
                  <a:gd name="connsiteX24" fmla="*/ 2305050 w 3590925"/>
                  <a:gd name="connsiteY24" fmla="*/ 3914775 h 3933825"/>
                  <a:gd name="connsiteX25" fmla="*/ 3028950 w 3590925"/>
                  <a:gd name="connsiteY25" fmla="*/ 3876675 h 3933825"/>
                  <a:gd name="connsiteX26" fmla="*/ 3009900 w 3590925"/>
                  <a:gd name="connsiteY26" fmla="*/ 3800475 h 3933825"/>
                  <a:gd name="connsiteX27" fmla="*/ 2981325 w 3590925"/>
                  <a:gd name="connsiteY27" fmla="*/ 3667125 h 3933825"/>
                  <a:gd name="connsiteX28" fmla="*/ 2895600 w 3590925"/>
                  <a:gd name="connsiteY28" fmla="*/ 3590925 h 3933825"/>
                  <a:gd name="connsiteX29" fmla="*/ 2762250 w 3590925"/>
                  <a:gd name="connsiteY29" fmla="*/ 3543300 h 3933825"/>
                  <a:gd name="connsiteX30" fmla="*/ 2676525 w 3590925"/>
                  <a:gd name="connsiteY30" fmla="*/ 3448050 h 3933825"/>
                  <a:gd name="connsiteX31" fmla="*/ 2590800 w 3590925"/>
                  <a:gd name="connsiteY31" fmla="*/ 3314700 h 3933825"/>
                  <a:gd name="connsiteX32" fmla="*/ 2495550 w 3590925"/>
                  <a:gd name="connsiteY32" fmla="*/ 3276600 h 3933825"/>
                  <a:gd name="connsiteX33" fmla="*/ 2419350 w 3590925"/>
                  <a:gd name="connsiteY33" fmla="*/ 3219450 h 3933825"/>
                  <a:gd name="connsiteX34" fmla="*/ 2286000 w 3590925"/>
                  <a:gd name="connsiteY34" fmla="*/ 3152775 h 3933825"/>
                  <a:gd name="connsiteX35" fmla="*/ 2171700 w 3590925"/>
                  <a:gd name="connsiteY35" fmla="*/ 3057525 h 3933825"/>
                  <a:gd name="connsiteX36" fmla="*/ 2124075 w 3590925"/>
                  <a:gd name="connsiteY36" fmla="*/ 2990850 h 3933825"/>
                  <a:gd name="connsiteX37" fmla="*/ 2190750 w 3590925"/>
                  <a:gd name="connsiteY37" fmla="*/ 2933700 h 3933825"/>
                  <a:gd name="connsiteX38" fmla="*/ 2181225 w 3590925"/>
                  <a:gd name="connsiteY38" fmla="*/ 2857500 h 3933825"/>
                  <a:gd name="connsiteX39" fmla="*/ 2133600 w 3590925"/>
                  <a:gd name="connsiteY39" fmla="*/ 2771775 h 3933825"/>
                  <a:gd name="connsiteX40" fmla="*/ 2190750 w 3590925"/>
                  <a:gd name="connsiteY40" fmla="*/ 2695575 h 3933825"/>
                  <a:gd name="connsiteX41" fmla="*/ 2171700 w 3590925"/>
                  <a:gd name="connsiteY41" fmla="*/ 2628900 h 3933825"/>
                  <a:gd name="connsiteX42" fmla="*/ 2219325 w 3590925"/>
                  <a:gd name="connsiteY42" fmla="*/ 2543175 h 3933825"/>
                  <a:gd name="connsiteX43" fmla="*/ 2181225 w 3590925"/>
                  <a:gd name="connsiteY43" fmla="*/ 2466975 h 3933825"/>
                  <a:gd name="connsiteX44" fmla="*/ 2085975 w 3590925"/>
                  <a:gd name="connsiteY44" fmla="*/ 2419350 h 3933825"/>
                  <a:gd name="connsiteX45" fmla="*/ 2105025 w 3590925"/>
                  <a:gd name="connsiteY45" fmla="*/ 2343150 h 3933825"/>
                  <a:gd name="connsiteX46" fmla="*/ 2171700 w 3590925"/>
                  <a:gd name="connsiteY46" fmla="*/ 2219325 h 3933825"/>
                  <a:gd name="connsiteX47" fmla="*/ 2171700 w 3590925"/>
                  <a:gd name="connsiteY47" fmla="*/ 2219325 h 3933825"/>
                  <a:gd name="connsiteX48" fmla="*/ 2371725 w 3590925"/>
                  <a:gd name="connsiteY48" fmla="*/ 2038350 h 3933825"/>
                  <a:gd name="connsiteX49" fmla="*/ 2371725 w 3590925"/>
                  <a:gd name="connsiteY49" fmla="*/ 1733550 h 3933825"/>
                  <a:gd name="connsiteX50" fmla="*/ 2352675 w 3590925"/>
                  <a:gd name="connsiteY50" fmla="*/ 1657350 h 3933825"/>
                  <a:gd name="connsiteX51" fmla="*/ 2552700 w 3590925"/>
                  <a:gd name="connsiteY51" fmla="*/ 1447800 h 3933825"/>
                  <a:gd name="connsiteX52" fmla="*/ 2714625 w 3590925"/>
                  <a:gd name="connsiteY52" fmla="*/ 1304925 h 3933825"/>
                  <a:gd name="connsiteX53" fmla="*/ 2933700 w 3590925"/>
                  <a:gd name="connsiteY53" fmla="*/ 1085850 h 3933825"/>
                  <a:gd name="connsiteX54" fmla="*/ 3067050 w 3590925"/>
                  <a:gd name="connsiteY54" fmla="*/ 895350 h 3933825"/>
                  <a:gd name="connsiteX55" fmla="*/ 3333750 w 3590925"/>
                  <a:gd name="connsiteY55" fmla="*/ 742950 h 3933825"/>
                  <a:gd name="connsiteX56" fmla="*/ 3552825 w 3590925"/>
                  <a:gd name="connsiteY56" fmla="*/ 676275 h 3933825"/>
                  <a:gd name="connsiteX57" fmla="*/ 3590925 w 3590925"/>
                  <a:gd name="connsiteY57" fmla="*/ 657225 h 3933825"/>
                  <a:gd name="connsiteX58" fmla="*/ 3457575 w 3590925"/>
                  <a:gd name="connsiteY58" fmla="*/ 600075 h 3933825"/>
                  <a:gd name="connsiteX59" fmla="*/ 3457575 w 3590925"/>
                  <a:gd name="connsiteY59" fmla="*/ 600075 h 3933825"/>
                  <a:gd name="connsiteX60" fmla="*/ 3228975 w 3590925"/>
                  <a:gd name="connsiteY60" fmla="*/ 609600 h 3933825"/>
                  <a:gd name="connsiteX61" fmla="*/ 3114675 w 3590925"/>
                  <a:gd name="connsiteY61" fmla="*/ 609600 h 3933825"/>
                  <a:gd name="connsiteX62" fmla="*/ 3057525 w 3590925"/>
                  <a:gd name="connsiteY62" fmla="*/ 533400 h 3933825"/>
                  <a:gd name="connsiteX63" fmla="*/ 3000375 w 3590925"/>
                  <a:gd name="connsiteY63" fmla="*/ 523875 h 3933825"/>
                  <a:gd name="connsiteX64" fmla="*/ 2905125 w 3590925"/>
                  <a:gd name="connsiteY64" fmla="*/ 619125 h 3933825"/>
                  <a:gd name="connsiteX65" fmla="*/ 2838450 w 3590925"/>
                  <a:gd name="connsiteY65" fmla="*/ 647700 h 3933825"/>
                  <a:gd name="connsiteX66" fmla="*/ 2714625 w 3590925"/>
                  <a:gd name="connsiteY66" fmla="*/ 657225 h 3933825"/>
                  <a:gd name="connsiteX67" fmla="*/ 2714625 w 3590925"/>
                  <a:gd name="connsiteY67" fmla="*/ 657225 h 3933825"/>
                  <a:gd name="connsiteX68" fmla="*/ 2419350 w 3590925"/>
                  <a:gd name="connsiteY68" fmla="*/ 466725 h 3933825"/>
                  <a:gd name="connsiteX69" fmla="*/ 1114425 w 3590925"/>
                  <a:gd name="connsiteY69" fmla="*/ 57150 h 3933825"/>
                  <a:gd name="connsiteX70" fmla="*/ 885825 w 3590925"/>
                  <a:gd name="connsiteY70" fmla="*/ 190500 h 3933825"/>
                  <a:gd name="connsiteX71" fmla="*/ 809625 w 3590925"/>
                  <a:gd name="connsiteY71" fmla="*/ 95250 h 3933825"/>
                  <a:gd name="connsiteX72" fmla="*/ 781050 w 3590925"/>
                  <a:gd name="connsiteY72" fmla="*/ 28575 h 3933825"/>
                  <a:gd name="connsiteX73" fmla="*/ 781050 w 3590925"/>
                  <a:gd name="connsiteY73" fmla="*/ 0 h 3933825"/>
                  <a:gd name="connsiteX74" fmla="*/ 0 w 3590925"/>
                  <a:gd name="connsiteY74" fmla="*/ 0 h 3933825"/>
                  <a:gd name="connsiteX0" fmla="*/ 781050 w 3590925"/>
                  <a:gd name="connsiteY0" fmla="*/ 0 h 3933825"/>
                  <a:gd name="connsiteX1" fmla="*/ 0 w 3590925"/>
                  <a:gd name="connsiteY1" fmla="*/ 0 h 3933825"/>
                  <a:gd name="connsiteX2" fmla="*/ 0 w 3590925"/>
                  <a:gd name="connsiteY2" fmla="*/ 114300 h 3933825"/>
                  <a:gd name="connsiteX3" fmla="*/ 66675 w 3590925"/>
                  <a:gd name="connsiteY3" fmla="*/ 276225 h 3933825"/>
                  <a:gd name="connsiteX4" fmla="*/ 38100 w 3590925"/>
                  <a:gd name="connsiteY4" fmla="*/ 342900 h 3933825"/>
                  <a:gd name="connsiteX5" fmla="*/ 19050 w 3590925"/>
                  <a:gd name="connsiteY5" fmla="*/ 466725 h 3933825"/>
                  <a:gd name="connsiteX6" fmla="*/ 19050 w 3590925"/>
                  <a:gd name="connsiteY6" fmla="*/ 571500 h 3933825"/>
                  <a:gd name="connsiteX7" fmla="*/ 114300 w 3590925"/>
                  <a:gd name="connsiteY7" fmla="*/ 847725 h 3933825"/>
                  <a:gd name="connsiteX8" fmla="*/ 190500 w 3590925"/>
                  <a:gd name="connsiteY8" fmla="*/ 1066800 h 3933825"/>
                  <a:gd name="connsiteX9" fmla="*/ 171450 w 3590925"/>
                  <a:gd name="connsiteY9" fmla="*/ 1209675 h 3933825"/>
                  <a:gd name="connsiteX10" fmla="*/ 171450 w 3590925"/>
                  <a:gd name="connsiteY10" fmla="*/ 1352550 h 3933825"/>
                  <a:gd name="connsiteX11" fmla="*/ 200025 w 3590925"/>
                  <a:gd name="connsiteY11" fmla="*/ 1466850 h 3933825"/>
                  <a:gd name="connsiteX12" fmla="*/ 238125 w 3590925"/>
                  <a:gd name="connsiteY12" fmla="*/ 1543050 h 3933825"/>
                  <a:gd name="connsiteX13" fmla="*/ 190500 w 3590925"/>
                  <a:gd name="connsiteY13" fmla="*/ 1628775 h 3933825"/>
                  <a:gd name="connsiteX14" fmla="*/ 200025 w 3590925"/>
                  <a:gd name="connsiteY14" fmla="*/ 1819275 h 3933825"/>
                  <a:gd name="connsiteX15" fmla="*/ 266700 w 3590925"/>
                  <a:gd name="connsiteY15" fmla="*/ 1914525 h 3933825"/>
                  <a:gd name="connsiteX16" fmla="*/ 276225 w 3590925"/>
                  <a:gd name="connsiteY16" fmla="*/ 2019300 h 3933825"/>
                  <a:gd name="connsiteX17" fmla="*/ 304800 w 3590925"/>
                  <a:gd name="connsiteY17" fmla="*/ 2105025 h 3933825"/>
                  <a:gd name="connsiteX18" fmla="*/ 295275 w 3590925"/>
                  <a:gd name="connsiteY18" fmla="*/ 2343150 h 3933825"/>
                  <a:gd name="connsiteX19" fmla="*/ 152400 w 3590925"/>
                  <a:gd name="connsiteY19" fmla="*/ 2419350 h 3933825"/>
                  <a:gd name="connsiteX20" fmla="*/ 200025 w 3590925"/>
                  <a:gd name="connsiteY20" fmla="*/ 2514600 h 3933825"/>
                  <a:gd name="connsiteX21" fmla="*/ 304800 w 3590925"/>
                  <a:gd name="connsiteY21" fmla="*/ 2609850 h 3933825"/>
                  <a:gd name="connsiteX22" fmla="*/ 342900 w 3590925"/>
                  <a:gd name="connsiteY22" fmla="*/ 2676525 h 3933825"/>
                  <a:gd name="connsiteX23" fmla="*/ 342900 w 3590925"/>
                  <a:gd name="connsiteY23" fmla="*/ 3914775 h 3933825"/>
                  <a:gd name="connsiteX24" fmla="*/ 1123950 w 3590925"/>
                  <a:gd name="connsiteY24" fmla="*/ 3933825 h 3933825"/>
                  <a:gd name="connsiteX25" fmla="*/ 2305050 w 3590925"/>
                  <a:gd name="connsiteY25" fmla="*/ 3914775 h 3933825"/>
                  <a:gd name="connsiteX26" fmla="*/ 3028950 w 3590925"/>
                  <a:gd name="connsiteY26" fmla="*/ 3876675 h 3933825"/>
                  <a:gd name="connsiteX27" fmla="*/ 3009900 w 3590925"/>
                  <a:gd name="connsiteY27" fmla="*/ 3800475 h 3933825"/>
                  <a:gd name="connsiteX28" fmla="*/ 2981325 w 3590925"/>
                  <a:gd name="connsiteY28" fmla="*/ 3667125 h 3933825"/>
                  <a:gd name="connsiteX29" fmla="*/ 2895600 w 3590925"/>
                  <a:gd name="connsiteY29" fmla="*/ 3590925 h 3933825"/>
                  <a:gd name="connsiteX30" fmla="*/ 2762250 w 3590925"/>
                  <a:gd name="connsiteY30" fmla="*/ 3543300 h 3933825"/>
                  <a:gd name="connsiteX31" fmla="*/ 2676525 w 3590925"/>
                  <a:gd name="connsiteY31" fmla="*/ 3448050 h 3933825"/>
                  <a:gd name="connsiteX32" fmla="*/ 2590800 w 3590925"/>
                  <a:gd name="connsiteY32" fmla="*/ 3314700 h 3933825"/>
                  <a:gd name="connsiteX33" fmla="*/ 2495550 w 3590925"/>
                  <a:gd name="connsiteY33" fmla="*/ 3276600 h 3933825"/>
                  <a:gd name="connsiteX34" fmla="*/ 2419350 w 3590925"/>
                  <a:gd name="connsiteY34" fmla="*/ 3219450 h 3933825"/>
                  <a:gd name="connsiteX35" fmla="*/ 2286000 w 3590925"/>
                  <a:gd name="connsiteY35" fmla="*/ 3152775 h 3933825"/>
                  <a:gd name="connsiteX36" fmla="*/ 2171700 w 3590925"/>
                  <a:gd name="connsiteY36" fmla="*/ 3057525 h 3933825"/>
                  <a:gd name="connsiteX37" fmla="*/ 2124075 w 3590925"/>
                  <a:gd name="connsiteY37" fmla="*/ 2990850 h 3933825"/>
                  <a:gd name="connsiteX38" fmla="*/ 2190750 w 3590925"/>
                  <a:gd name="connsiteY38" fmla="*/ 2933700 h 3933825"/>
                  <a:gd name="connsiteX39" fmla="*/ 2181225 w 3590925"/>
                  <a:gd name="connsiteY39" fmla="*/ 2857500 h 3933825"/>
                  <a:gd name="connsiteX40" fmla="*/ 2133600 w 3590925"/>
                  <a:gd name="connsiteY40" fmla="*/ 2771775 h 3933825"/>
                  <a:gd name="connsiteX41" fmla="*/ 2190750 w 3590925"/>
                  <a:gd name="connsiteY41" fmla="*/ 2695575 h 3933825"/>
                  <a:gd name="connsiteX42" fmla="*/ 2171700 w 3590925"/>
                  <a:gd name="connsiteY42" fmla="*/ 2628900 h 3933825"/>
                  <a:gd name="connsiteX43" fmla="*/ 2219325 w 3590925"/>
                  <a:gd name="connsiteY43" fmla="*/ 2543175 h 3933825"/>
                  <a:gd name="connsiteX44" fmla="*/ 2181225 w 3590925"/>
                  <a:gd name="connsiteY44" fmla="*/ 2466975 h 3933825"/>
                  <a:gd name="connsiteX45" fmla="*/ 2085975 w 3590925"/>
                  <a:gd name="connsiteY45" fmla="*/ 2419350 h 3933825"/>
                  <a:gd name="connsiteX46" fmla="*/ 2105025 w 3590925"/>
                  <a:gd name="connsiteY46" fmla="*/ 2343150 h 3933825"/>
                  <a:gd name="connsiteX47" fmla="*/ 2171700 w 3590925"/>
                  <a:gd name="connsiteY47" fmla="*/ 2219325 h 3933825"/>
                  <a:gd name="connsiteX48" fmla="*/ 2171700 w 3590925"/>
                  <a:gd name="connsiteY48" fmla="*/ 2219325 h 3933825"/>
                  <a:gd name="connsiteX49" fmla="*/ 2371725 w 3590925"/>
                  <a:gd name="connsiteY49" fmla="*/ 2038350 h 3933825"/>
                  <a:gd name="connsiteX50" fmla="*/ 2371725 w 3590925"/>
                  <a:gd name="connsiteY50" fmla="*/ 1733550 h 3933825"/>
                  <a:gd name="connsiteX51" fmla="*/ 2352675 w 3590925"/>
                  <a:gd name="connsiteY51" fmla="*/ 1657350 h 3933825"/>
                  <a:gd name="connsiteX52" fmla="*/ 2552700 w 3590925"/>
                  <a:gd name="connsiteY52" fmla="*/ 1447800 h 3933825"/>
                  <a:gd name="connsiteX53" fmla="*/ 2714625 w 3590925"/>
                  <a:gd name="connsiteY53" fmla="*/ 1304925 h 3933825"/>
                  <a:gd name="connsiteX54" fmla="*/ 2933700 w 3590925"/>
                  <a:gd name="connsiteY54" fmla="*/ 1085850 h 3933825"/>
                  <a:gd name="connsiteX55" fmla="*/ 3067050 w 3590925"/>
                  <a:gd name="connsiteY55" fmla="*/ 895350 h 3933825"/>
                  <a:gd name="connsiteX56" fmla="*/ 3333750 w 3590925"/>
                  <a:gd name="connsiteY56" fmla="*/ 742950 h 3933825"/>
                  <a:gd name="connsiteX57" fmla="*/ 3552825 w 3590925"/>
                  <a:gd name="connsiteY57" fmla="*/ 676275 h 3933825"/>
                  <a:gd name="connsiteX58" fmla="*/ 3590925 w 3590925"/>
                  <a:gd name="connsiteY58" fmla="*/ 657225 h 3933825"/>
                  <a:gd name="connsiteX59" fmla="*/ 3457575 w 3590925"/>
                  <a:gd name="connsiteY59" fmla="*/ 600075 h 3933825"/>
                  <a:gd name="connsiteX60" fmla="*/ 3457575 w 3590925"/>
                  <a:gd name="connsiteY60" fmla="*/ 600075 h 3933825"/>
                  <a:gd name="connsiteX61" fmla="*/ 3228975 w 3590925"/>
                  <a:gd name="connsiteY61" fmla="*/ 609600 h 3933825"/>
                  <a:gd name="connsiteX62" fmla="*/ 3114675 w 3590925"/>
                  <a:gd name="connsiteY62" fmla="*/ 609600 h 3933825"/>
                  <a:gd name="connsiteX63" fmla="*/ 3057525 w 3590925"/>
                  <a:gd name="connsiteY63" fmla="*/ 533400 h 3933825"/>
                  <a:gd name="connsiteX64" fmla="*/ 3000375 w 3590925"/>
                  <a:gd name="connsiteY64" fmla="*/ 523875 h 3933825"/>
                  <a:gd name="connsiteX65" fmla="*/ 2905125 w 3590925"/>
                  <a:gd name="connsiteY65" fmla="*/ 619125 h 3933825"/>
                  <a:gd name="connsiteX66" fmla="*/ 2838450 w 3590925"/>
                  <a:gd name="connsiteY66" fmla="*/ 647700 h 3933825"/>
                  <a:gd name="connsiteX67" fmla="*/ 2714625 w 3590925"/>
                  <a:gd name="connsiteY67" fmla="*/ 657225 h 3933825"/>
                  <a:gd name="connsiteX68" fmla="*/ 2714625 w 3590925"/>
                  <a:gd name="connsiteY68" fmla="*/ 657225 h 3933825"/>
                  <a:gd name="connsiteX69" fmla="*/ 2419350 w 3590925"/>
                  <a:gd name="connsiteY69" fmla="*/ 466725 h 3933825"/>
                  <a:gd name="connsiteX70" fmla="*/ 1114425 w 3590925"/>
                  <a:gd name="connsiteY70" fmla="*/ 57150 h 3933825"/>
                  <a:gd name="connsiteX71" fmla="*/ 885825 w 3590925"/>
                  <a:gd name="connsiteY71" fmla="*/ 190500 h 3933825"/>
                  <a:gd name="connsiteX72" fmla="*/ 809625 w 3590925"/>
                  <a:gd name="connsiteY72" fmla="*/ 95250 h 3933825"/>
                  <a:gd name="connsiteX73" fmla="*/ 872490 w 3590925"/>
                  <a:gd name="connsiteY73" fmla="*/ 120015 h 3933825"/>
                  <a:gd name="connsiteX0" fmla="*/ 781050 w 3590925"/>
                  <a:gd name="connsiteY0" fmla="*/ 0 h 3933825"/>
                  <a:gd name="connsiteX1" fmla="*/ 0 w 3590925"/>
                  <a:gd name="connsiteY1" fmla="*/ 0 h 3933825"/>
                  <a:gd name="connsiteX2" fmla="*/ 0 w 3590925"/>
                  <a:gd name="connsiteY2" fmla="*/ 114300 h 3933825"/>
                  <a:gd name="connsiteX3" fmla="*/ 66675 w 3590925"/>
                  <a:gd name="connsiteY3" fmla="*/ 276225 h 3933825"/>
                  <a:gd name="connsiteX4" fmla="*/ 38100 w 3590925"/>
                  <a:gd name="connsiteY4" fmla="*/ 342900 h 3933825"/>
                  <a:gd name="connsiteX5" fmla="*/ 19050 w 3590925"/>
                  <a:gd name="connsiteY5" fmla="*/ 466725 h 3933825"/>
                  <a:gd name="connsiteX6" fmla="*/ 19050 w 3590925"/>
                  <a:gd name="connsiteY6" fmla="*/ 571500 h 3933825"/>
                  <a:gd name="connsiteX7" fmla="*/ 114300 w 3590925"/>
                  <a:gd name="connsiteY7" fmla="*/ 847725 h 3933825"/>
                  <a:gd name="connsiteX8" fmla="*/ 190500 w 3590925"/>
                  <a:gd name="connsiteY8" fmla="*/ 1066800 h 3933825"/>
                  <a:gd name="connsiteX9" fmla="*/ 171450 w 3590925"/>
                  <a:gd name="connsiteY9" fmla="*/ 1209675 h 3933825"/>
                  <a:gd name="connsiteX10" fmla="*/ 171450 w 3590925"/>
                  <a:gd name="connsiteY10" fmla="*/ 1352550 h 3933825"/>
                  <a:gd name="connsiteX11" fmla="*/ 200025 w 3590925"/>
                  <a:gd name="connsiteY11" fmla="*/ 1466850 h 3933825"/>
                  <a:gd name="connsiteX12" fmla="*/ 238125 w 3590925"/>
                  <a:gd name="connsiteY12" fmla="*/ 1543050 h 3933825"/>
                  <a:gd name="connsiteX13" fmla="*/ 190500 w 3590925"/>
                  <a:gd name="connsiteY13" fmla="*/ 1628775 h 3933825"/>
                  <a:gd name="connsiteX14" fmla="*/ 200025 w 3590925"/>
                  <a:gd name="connsiteY14" fmla="*/ 1819275 h 3933825"/>
                  <a:gd name="connsiteX15" fmla="*/ 266700 w 3590925"/>
                  <a:gd name="connsiteY15" fmla="*/ 1914525 h 3933825"/>
                  <a:gd name="connsiteX16" fmla="*/ 276225 w 3590925"/>
                  <a:gd name="connsiteY16" fmla="*/ 2019300 h 3933825"/>
                  <a:gd name="connsiteX17" fmla="*/ 304800 w 3590925"/>
                  <a:gd name="connsiteY17" fmla="*/ 2105025 h 3933825"/>
                  <a:gd name="connsiteX18" fmla="*/ 295275 w 3590925"/>
                  <a:gd name="connsiteY18" fmla="*/ 2343150 h 3933825"/>
                  <a:gd name="connsiteX19" fmla="*/ 152400 w 3590925"/>
                  <a:gd name="connsiteY19" fmla="*/ 2419350 h 3933825"/>
                  <a:gd name="connsiteX20" fmla="*/ 200025 w 3590925"/>
                  <a:gd name="connsiteY20" fmla="*/ 2514600 h 3933825"/>
                  <a:gd name="connsiteX21" fmla="*/ 304800 w 3590925"/>
                  <a:gd name="connsiteY21" fmla="*/ 2609850 h 3933825"/>
                  <a:gd name="connsiteX22" fmla="*/ 342900 w 3590925"/>
                  <a:gd name="connsiteY22" fmla="*/ 2676525 h 3933825"/>
                  <a:gd name="connsiteX23" fmla="*/ 342900 w 3590925"/>
                  <a:gd name="connsiteY23" fmla="*/ 3914775 h 3933825"/>
                  <a:gd name="connsiteX24" fmla="*/ 1123950 w 3590925"/>
                  <a:gd name="connsiteY24" fmla="*/ 3933825 h 3933825"/>
                  <a:gd name="connsiteX25" fmla="*/ 2305050 w 3590925"/>
                  <a:gd name="connsiteY25" fmla="*/ 3914775 h 3933825"/>
                  <a:gd name="connsiteX26" fmla="*/ 3028950 w 3590925"/>
                  <a:gd name="connsiteY26" fmla="*/ 3876675 h 3933825"/>
                  <a:gd name="connsiteX27" fmla="*/ 3009900 w 3590925"/>
                  <a:gd name="connsiteY27" fmla="*/ 3800475 h 3933825"/>
                  <a:gd name="connsiteX28" fmla="*/ 2981325 w 3590925"/>
                  <a:gd name="connsiteY28" fmla="*/ 3667125 h 3933825"/>
                  <a:gd name="connsiteX29" fmla="*/ 2895600 w 3590925"/>
                  <a:gd name="connsiteY29" fmla="*/ 3590925 h 3933825"/>
                  <a:gd name="connsiteX30" fmla="*/ 2762250 w 3590925"/>
                  <a:gd name="connsiteY30" fmla="*/ 3543300 h 3933825"/>
                  <a:gd name="connsiteX31" fmla="*/ 2676525 w 3590925"/>
                  <a:gd name="connsiteY31" fmla="*/ 3448050 h 3933825"/>
                  <a:gd name="connsiteX32" fmla="*/ 2590800 w 3590925"/>
                  <a:gd name="connsiteY32" fmla="*/ 3314700 h 3933825"/>
                  <a:gd name="connsiteX33" fmla="*/ 2495550 w 3590925"/>
                  <a:gd name="connsiteY33" fmla="*/ 3276600 h 3933825"/>
                  <a:gd name="connsiteX34" fmla="*/ 2419350 w 3590925"/>
                  <a:gd name="connsiteY34" fmla="*/ 3219450 h 3933825"/>
                  <a:gd name="connsiteX35" fmla="*/ 2286000 w 3590925"/>
                  <a:gd name="connsiteY35" fmla="*/ 3152775 h 3933825"/>
                  <a:gd name="connsiteX36" fmla="*/ 2171700 w 3590925"/>
                  <a:gd name="connsiteY36" fmla="*/ 3057525 h 3933825"/>
                  <a:gd name="connsiteX37" fmla="*/ 2124075 w 3590925"/>
                  <a:gd name="connsiteY37" fmla="*/ 2990850 h 3933825"/>
                  <a:gd name="connsiteX38" fmla="*/ 2190750 w 3590925"/>
                  <a:gd name="connsiteY38" fmla="*/ 2933700 h 3933825"/>
                  <a:gd name="connsiteX39" fmla="*/ 2181225 w 3590925"/>
                  <a:gd name="connsiteY39" fmla="*/ 2857500 h 3933825"/>
                  <a:gd name="connsiteX40" fmla="*/ 2133600 w 3590925"/>
                  <a:gd name="connsiteY40" fmla="*/ 2771775 h 3933825"/>
                  <a:gd name="connsiteX41" fmla="*/ 2190750 w 3590925"/>
                  <a:gd name="connsiteY41" fmla="*/ 2695575 h 3933825"/>
                  <a:gd name="connsiteX42" fmla="*/ 2171700 w 3590925"/>
                  <a:gd name="connsiteY42" fmla="*/ 2628900 h 3933825"/>
                  <a:gd name="connsiteX43" fmla="*/ 2219325 w 3590925"/>
                  <a:gd name="connsiteY43" fmla="*/ 2543175 h 3933825"/>
                  <a:gd name="connsiteX44" fmla="*/ 2181225 w 3590925"/>
                  <a:gd name="connsiteY44" fmla="*/ 2466975 h 3933825"/>
                  <a:gd name="connsiteX45" fmla="*/ 2085975 w 3590925"/>
                  <a:gd name="connsiteY45" fmla="*/ 2419350 h 3933825"/>
                  <a:gd name="connsiteX46" fmla="*/ 2105025 w 3590925"/>
                  <a:gd name="connsiteY46" fmla="*/ 2343150 h 3933825"/>
                  <a:gd name="connsiteX47" fmla="*/ 2171700 w 3590925"/>
                  <a:gd name="connsiteY47" fmla="*/ 2219325 h 3933825"/>
                  <a:gd name="connsiteX48" fmla="*/ 2171700 w 3590925"/>
                  <a:gd name="connsiteY48" fmla="*/ 2219325 h 3933825"/>
                  <a:gd name="connsiteX49" fmla="*/ 2371725 w 3590925"/>
                  <a:gd name="connsiteY49" fmla="*/ 2038350 h 3933825"/>
                  <a:gd name="connsiteX50" fmla="*/ 2371725 w 3590925"/>
                  <a:gd name="connsiteY50" fmla="*/ 1733550 h 3933825"/>
                  <a:gd name="connsiteX51" fmla="*/ 2352675 w 3590925"/>
                  <a:gd name="connsiteY51" fmla="*/ 1657350 h 3933825"/>
                  <a:gd name="connsiteX52" fmla="*/ 2552700 w 3590925"/>
                  <a:gd name="connsiteY52" fmla="*/ 1447800 h 3933825"/>
                  <a:gd name="connsiteX53" fmla="*/ 2714625 w 3590925"/>
                  <a:gd name="connsiteY53" fmla="*/ 1304925 h 3933825"/>
                  <a:gd name="connsiteX54" fmla="*/ 2933700 w 3590925"/>
                  <a:gd name="connsiteY54" fmla="*/ 1085850 h 3933825"/>
                  <a:gd name="connsiteX55" fmla="*/ 3067050 w 3590925"/>
                  <a:gd name="connsiteY55" fmla="*/ 895350 h 3933825"/>
                  <a:gd name="connsiteX56" fmla="*/ 3333750 w 3590925"/>
                  <a:gd name="connsiteY56" fmla="*/ 742950 h 3933825"/>
                  <a:gd name="connsiteX57" fmla="*/ 3552825 w 3590925"/>
                  <a:gd name="connsiteY57" fmla="*/ 676275 h 3933825"/>
                  <a:gd name="connsiteX58" fmla="*/ 3590925 w 3590925"/>
                  <a:gd name="connsiteY58" fmla="*/ 657225 h 3933825"/>
                  <a:gd name="connsiteX59" fmla="*/ 3457575 w 3590925"/>
                  <a:gd name="connsiteY59" fmla="*/ 600075 h 3933825"/>
                  <a:gd name="connsiteX60" fmla="*/ 3457575 w 3590925"/>
                  <a:gd name="connsiteY60" fmla="*/ 600075 h 3933825"/>
                  <a:gd name="connsiteX61" fmla="*/ 3228975 w 3590925"/>
                  <a:gd name="connsiteY61" fmla="*/ 609600 h 3933825"/>
                  <a:gd name="connsiteX62" fmla="*/ 3114675 w 3590925"/>
                  <a:gd name="connsiteY62" fmla="*/ 609600 h 3933825"/>
                  <a:gd name="connsiteX63" fmla="*/ 3057525 w 3590925"/>
                  <a:gd name="connsiteY63" fmla="*/ 533400 h 3933825"/>
                  <a:gd name="connsiteX64" fmla="*/ 3000375 w 3590925"/>
                  <a:gd name="connsiteY64" fmla="*/ 523875 h 3933825"/>
                  <a:gd name="connsiteX65" fmla="*/ 2905125 w 3590925"/>
                  <a:gd name="connsiteY65" fmla="*/ 619125 h 3933825"/>
                  <a:gd name="connsiteX66" fmla="*/ 2838450 w 3590925"/>
                  <a:gd name="connsiteY66" fmla="*/ 647700 h 3933825"/>
                  <a:gd name="connsiteX67" fmla="*/ 2714625 w 3590925"/>
                  <a:gd name="connsiteY67" fmla="*/ 657225 h 3933825"/>
                  <a:gd name="connsiteX68" fmla="*/ 2714625 w 3590925"/>
                  <a:gd name="connsiteY68" fmla="*/ 657225 h 3933825"/>
                  <a:gd name="connsiteX69" fmla="*/ 2419350 w 3590925"/>
                  <a:gd name="connsiteY69" fmla="*/ 466725 h 3933825"/>
                  <a:gd name="connsiteX70" fmla="*/ 1228725 w 3590925"/>
                  <a:gd name="connsiteY70" fmla="*/ 152400 h 3933825"/>
                  <a:gd name="connsiteX71" fmla="*/ 1114425 w 3590925"/>
                  <a:gd name="connsiteY71" fmla="*/ 57150 h 3933825"/>
                  <a:gd name="connsiteX72" fmla="*/ 885825 w 3590925"/>
                  <a:gd name="connsiteY72" fmla="*/ 190500 h 3933825"/>
                  <a:gd name="connsiteX73" fmla="*/ 809625 w 3590925"/>
                  <a:gd name="connsiteY73" fmla="*/ 95250 h 3933825"/>
                  <a:gd name="connsiteX74" fmla="*/ 872490 w 3590925"/>
                  <a:gd name="connsiteY74" fmla="*/ 120015 h 3933825"/>
                  <a:gd name="connsiteX0" fmla="*/ 781050 w 3590925"/>
                  <a:gd name="connsiteY0" fmla="*/ 0 h 3933825"/>
                  <a:gd name="connsiteX1" fmla="*/ 0 w 3590925"/>
                  <a:gd name="connsiteY1" fmla="*/ 0 h 3933825"/>
                  <a:gd name="connsiteX2" fmla="*/ 0 w 3590925"/>
                  <a:gd name="connsiteY2" fmla="*/ 114300 h 3933825"/>
                  <a:gd name="connsiteX3" fmla="*/ 66675 w 3590925"/>
                  <a:gd name="connsiteY3" fmla="*/ 276225 h 3933825"/>
                  <a:gd name="connsiteX4" fmla="*/ 38100 w 3590925"/>
                  <a:gd name="connsiteY4" fmla="*/ 342900 h 3933825"/>
                  <a:gd name="connsiteX5" fmla="*/ 19050 w 3590925"/>
                  <a:gd name="connsiteY5" fmla="*/ 466725 h 3933825"/>
                  <a:gd name="connsiteX6" fmla="*/ 19050 w 3590925"/>
                  <a:gd name="connsiteY6" fmla="*/ 571500 h 3933825"/>
                  <a:gd name="connsiteX7" fmla="*/ 114300 w 3590925"/>
                  <a:gd name="connsiteY7" fmla="*/ 847725 h 3933825"/>
                  <a:gd name="connsiteX8" fmla="*/ 190500 w 3590925"/>
                  <a:gd name="connsiteY8" fmla="*/ 1066800 h 3933825"/>
                  <a:gd name="connsiteX9" fmla="*/ 171450 w 3590925"/>
                  <a:gd name="connsiteY9" fmla="*/ 1209675 h 3933825"/>
                  <a:gd name="connsiteX10" fmla="*/ 171450 w 3590925"/>
                  <a:gd name="connsiteY10" fmla="*/ 1352550 h 3933825"/>
                  <a:gd name="connsiteX11" fmla="*/ 200025 w 3590925"/>
                  <a:gd name="connsiteY11" fmla="*/ 1466850 h 3933825"/>
                  <a:gd name="connsiteX12" fmla="*/ 238125 w 3590925"/>
                  <a:gd name="connsiteY12" fmla="*/ 1543050 h 3933825"/>
                  <a:gd name="connsiteX13" fmla="*/ 190500 w 3590925"/>
                  <a:gd name="connsiteY13" fmla="*/ 1628775 h 3933825"/>
                  <a:gd name="connsiteX14" fmla="*/ 200025 w 3590925"/>
                  <a:gd name="connsiteY14" fmla="*/ 1819275 h 3933825"/>
                  <a:gd name="connsiteX15" fmla="*/ 266700 w 3590925"/>
                  <a:gd name="connsiteY15" fmla="*/ 1914525 h 3933825"/>
                  <a:gd name="connsiteX16" fmla="*/ 276225 w 3590925"/>
                  <a:gd name="connsiteY16" fmla="*/ 2019300 h 3933825"/>
                  <a:gd name="connsiteX17" fmla="*/ 304800 w 3590925"/>
                  <a:gd name="connsiteY17" fmla="*/ 2105025 h 3933825"/>
                  <a:gd name="connsiteX18" fmla="*/ 295275 w 3590925"/>
                  <a:gd name="connsiteY18" fmla="*/ 2343150 h 3933825"/>
                  <a:gd name="connsiteX19" fmla="*/ 152400 w 3590925"/>
                  <a:gd name="connsiteY19" fmla="*/ 2419350 h 3933825"/>
                  <a:gd name="connsiteX20" fmla="*/ 200025 w 3590925"/>
                  <a:gd name="connsiteY20" fmla="*/ 2514600 h 3933825"/>
                  <a:gd name="connsiteX21" fmla="*/ 304800 w 3590925"/>
                  <a:gd name="connsiteY21" fmla="*/ 2609850 h 3933825"/>
                  <a:gd name="connsiteX22" fmla="*/ 342900 w 3590925"/>
                  <a:gd name="connsiteY22" fmla="*/ 2676525 h 3933825"/>
                  <a:gd name="connsiteX23" fmla="*/ 342900 w 3590925"/>
                  <a:gd name="connsiteY23" fmla="*/ 3914775 h 3933825"/>
                  <a:gd name="connsiteX24" fmla="*/ 1123950 w 3590925"/>
                  <a:gd name="connsiteY24" fmla="*/ 3933825 h 3933825"/>
                  <a:gd name="connsiteX25" fmla="*/ 2305050 w 3590925"/>
                  <a:gd name="connsiteY25" fmla="*/ 3914775 h 3933825"/>
                  <a:gd name="connsiteX26" fmla="*/ 3028950 w 3590925"/>
                  <a:gd name="connsiteY26" fmla="*/ 3876675 h 3933825"/>
                  <a:gd name="connsiteX27" fmla="*/ 3009900 w 3590925"/>
                  <a:gd name="connsiteY27" fmla="*/ 3800475 h 3933825"/>
                  <a:gd name="connsiteX28" fmla="*/ 2981325 w 3590925"/>
                  <a:gd name="connsiteY28" fmla="*/ 3667125 h 3933825"/>
                  <a:gd name="connsiteX29" fmla="*/ 2895600 w 3590925"/>
                  <a:gd name="connsiteY29" fmla="*/ 3590925 h 3933825"/>
                  <a:gd name="connsiteX30" fmla="*/ 2762250 w 3590925"/>
                  <a:gd name="connsiteY30" fmla="*/ 3543300 h 3933825"/>
                  <a:gd name="connsiteX31" fmla="*/ 2676525 w 3590925"/>
                  <a:gd name="connsiteY31" fmla="*/ 3448050 h 3933825"/>
                  <a:gd name="connsiteX32" fmla="*/ 2590800 w 3590925"/>
                  <a:gd name="connsiteY32" fmla="*/ 3314700 h 3933825"/>
                  <a:gd name="connsiteX33" fmla="*/ 2495550 w 3590925"/>
                  <a:gd name="connsiteY33" fmla="*/ 3276600 h 3933825"/>
                  <a:gd name="connsiteX34" fmla="*/ 2419350 w 3590925"/>
                  <a:gd name="connsiteY34" fmla="*/ 3219450 h 3933825"/>
                  <a:gd name="connsiteX35" fmla="*/ 2286000 w 3590925"/>
                  <a:gd name="connsiteY35" fmla="*/ 3152775 h 3933825"/>
                  <a:gd name="connsiteX36" fmla="*/ 2171700 w 3590925"/>
                  <a:gd name="connsiteY36" fmla="*/ 3057525 h 3933825"/>
                  <a:gd name="connsiteX37" fmla="*/ 2124075 w 3590925"/>
                  <a:gd name="connsiteY37" fmla="*/ 2990850 h 3933825"/>
                  <a:gd name="connsiteX38" fmla="*/ 2190750 w 3590925"/>
                  <a:gd name="connsiteY38" fmla="*/ 2933700 h 3933825"/>
                  <a:gd name="connsiteX39" fmla="*/ 2181225 w 3590925"/>
                  <a:gd name="connsiteY39" fmla="*/ 2857500 h 3933825"/>
                  <a:gd name="connsiteX40" fmla="*/ 2133600 w 3590925"/>
                  <a:gd name="connsiteY40" fmla="*/ 2771775 h 3933825"/>
                  <a:gd name="connsiteX41" fmla="*/ 2190750 w 3590925"/>
                  <a:gd name="connsiteY41" fmla="*/ 2695575 h 3933825"/>
                  <a:gd name="connsiteX42" fmla="*/ 2171700 w 3590925"/>
                  <a:gd name="connsiteY42" fmla="*/ 2628900 h 3933825"/>
                  <a:gd name="connsiteX43" fmla="*/ 2219325 w 3590925"/>
                  <a:gd name="connsiteY43" fmla="*/ 2543175 h 3933825"/>
                  <a:gd name="connsiteX44" fmla="*/ 2181225 w 3590925"/>
                  <a:gd name="connsiteY44" fmla="*/ 2466975 h 3933825"/>
                  <a:gd name="connsiteX45" fmla="*/ 2085975 w 3590925"/>
                  <a:gd name="connsiteY45" fmla="*/ 2419350 h 3933825"/>
                  <a:gd name="connsiteX46" fmla="*/ 2105025 w 3590925"/>
                  <a:gd name="connsiteY46" fmla="*/ 2343150 h 3933825"/>
                  <a:gd name="connsiteX47" fmla="*/ 2171700 w 3590925"/>
                  <a:gd name="connsiteY47" fmla="*/ 2219325 h 3933825"/>
                  <a:gd name="connsiteX48" fmla="*/ 2171700 w 3590925"/>
                  <a:gd name="connsiteY48" fmla="*/ 2219325 h 3933825"/>
                  <a:gd name="connsiteX49" fmla="*/ 2371725 w 3590925"/>
                  <a:gd name="connsiteY49" fmla="*/ 2038350 h 3933825"/>
                  <a:gd name="connsiteX50" fmla="*/ 2371725 w 3590925"/>
                  <a:gd name="connsiteY50" fmla="*/ 1733550 h 3933825"/>
                  <a:gd name="connsiteX51" fmla="*/ 2352675 w 3590925"/>
                  <a:gd name="connsiteY51" fmla="*/ 1657350 h 3933825"/>
                  <a:gd name="connsiteX52" fmla="*/ 2552700 w 3590925"/>
                  <a:gd name="connsiteY52" fmla="*/ 1447800 h 3933825"/>
                  <a:gd name="connsiteX53" fmla="*/ 2714625 w 3590925"/>
                  <a:gd name="connsiteY53" fmla="*/ 1304925 h 3933825"/>
                  <a:gd name="connsiteX54" fmla="*/ 2933700 w 3590925"/>
                  <a:gd name="connsiteY54" fmla="*/ 1085850 h 3933825"/>
                  <a:gd name="connsiteX55" fmla="*/ 3067050 w 3590925"/>
                  <a:gd name="connsiteY55" fmla="*/ 895350 h 3933825"/>
                  <a:gd name="connsiteX56" fmla="*/ 3333750 w 3590925"/>
                  <a:gd name="connsiteY56" fmla="*/ 742950 h 3933825"/>
                  <a:gd name="connsiteX57" fmla="*/ 3552825 w 3590925"/>
                  <a:gd name="connsiteY57" fmla="*/ 676275 h 3933825"/>
                  <a:gd name="connsiteX58" fmla="*/ 3590925 w 3590925"/>
                  <a:gd name="connsiteY58" fmla="*/ 657225 h 3933825"/>
                  <a:gd name="connsiteX59" fmla="*/ 3457575 w 3590925"/>
                  <a:gd name="connsiteY59" fmla="*/ 600075 h 3933825"/>
                  <a:gd name="connsiteX60" fmla="*/ 3457575 w 3590925"/>
                  <a:gd name="connsiteY60" fmla="*/ 600075 h 3933825"/>
                  <a:gd name="connsiteX61" fmla="*/ 3228975 w 3590925"/>
                  <a:gd name="connsiteY61" fmla="*/ 609600 h 3933825"/>
                  <a:gd name="connsiteX62" fmla="*/ 3114675 w 3590925"/>
                  <a:gd name="connsiteY62" fmla="*/ 609600 h 3933825"/>
                  <a:gd name="connsiteX63" fmla="*/ 3057525 w 3590925"/>
                  <a:gd name="connsiteY63" fmla="*/ 533400 h 3933825"/>
                  <a:gd name="connsiteX64" fmla="*/ 3000375 w 3590925"/>
                  <a:gd name="connsiteY64" fmla="*/ 523875 h 3933825"/>
                  <a:gd name="connsiteX65" fmla="*/ 2905125 w 3590925"/>
                  <a:gd name="connsiteY65" fmla="*/ 619125 h 3933825"/>
                  <a:gd name="connsiteX66" fmla="*/ 2838450 w 3590925"/>
                  <a:gd name="connsiteY66" fmla="*/ 647700 h 3933825"/>
                  <a:gd name="connsiteX67" fmla="*/ 2714625 w 3590925"/>
                  <a:gd name="connsiteY67" fmla="*/ 657225 h 3933825"/>
                  <a:gd name="connsiteX68" fmla="*/ 2714625 w 3590925"/>
                  <a:gd name="connsiteY68" fmla="*/ 657225 h 3933825"/>
                  <a:gd name="connsiteX69" fmla="*/ 2419350 w 3590925"/>
                  <a:gd name="connsiteY69" fmla="*/ 466725 h 3933825"/>
                  <a:gd name="connsiteX70" fmla="*/ 1228725 w 3590925"/>
                  <a:gd name="connsiteY70" fmla="*/ 152400 h 3933825"/>
                  <a:gd name="connsiteX71" fmla="*/ 1114425 w 3590925"/>
                  <a:gd name="connsiteY71" fmla="*/ 57150 h 3933825"/>
                  <a:gd name="connsiteX72" fmla="*/ 885825 w 3590925"/>
                  <a:gd name="connsiteY72" fmla="*/ 190500 h 3933825"/>
                  <a:gd name="connsiteX73" fmla="*/ 781050 w 3590925"/>
                  <a:gd name="connsiteY73" fmla="*/ 47625 h 3933825"/>
                  <a:gd name="connsiteX74" fmla="*/ 872490 w 3590925"/>
                  <a:gd name="connsiteY74" fmla="*/ 120015 h 3933825"/>
                  <a:gd name="connsiteX0" fmla="*/ 781050 w 3590925"/>
                  <a:gd name="connsiteY0" fmla="*/ 0 h 3933825"/>
                  <a:gd name="connsiteX1" fmla="*/ 0 w 3590925"/>
                  <a:gd name="connsiteY1" fmla="*/ 0 h 3933825"/>
                  <a:gd name="connsiteX2" fmla="*/ 0 w 3590925"/>
                  <a:gd name="connsiteY2" fmla="*/ 114300 h 3933825"/>
                  <a:gd name="connsiteX3" fmla="*/ 66675 w 3590925"/>
                  <a:gd name="connsiteY3" fmla="*/ 276225 h 3933825"/>
                  <a:gd name="connsiteX4" fmla="*/ 38100 w 3590925"/>
                  <a:gd name="connsiteY4" fmla="*/ 342900 h 3933825"/>
                  <a:gd name="connsiteX5" fmla="*/ 19050 w 3590925"/>
                  <a:gd name="connsiteY5" fmla="*/ 466725 h 3933825"/>
                  <a:gd name="connsiteX6" fmla="*/ 19050 w 3590925"/>
                  <a:gd name="connsiteY6" fmla="*/ 571500 h 3933825"/>
                  <a:gd name="connsiteX7" fmla="*/ 114300 w 3590925"/>
                  <a:gd name="connsiteY7" fmla="*/ 847725 h 3933825"/>
                  <a:gd name="connsiteX8" fmla="*/ 190500 w 3590925"/>
                  <a:gd name="connsiteY8" fmla="*/ 1066800 h 3933825"/>
                  <a:gd name="connsiteX9" fmla="*/ 171450 w 3590925"/>
                  <a:gd name="connsiteY9" fmla="*/ 1209675 h 3933825"/>
                  <a:gd name="connsiteX10" fmla="*/ 171450 w 3590925"/>
                  <a:gd name="connsiteY10" fmla="*/ 1352550 h 3933825"/>
                  <a:gd name="connsiteX11" fmla="*/ 200025 w 3590925"/>
                  <a:gd name="connsiteY11" fmla="*/ 1466850 h 3933825"/>
                  <a:gd name="connsiteX12" fmla="*/ 238125 w 3590925"/>
                  <a:gd name="connsiteY12" fmla="*/ 1543050 h 3933825"/>
                  <a:gd name="connsiteX13" fmla="*/ 190500 w 3590925"/>
                  <a:gd name="connsiteY13" fmla="*/ 1628775 h 3933825"/>
                  <a:gd name="connsiteX14" fmla="*/ 200025 w 3590925"/>
                  <a:gd name="connsiteY14" fmla="*/ 1819275 h 3933825"/>
                  <a:gd name="connsiteX15" fmla="*/ 266700 w 3590925"/>
                  <a:gd name="connsiteY15" fmla="*/ 1914525 h 3933825"/>
                  <a:gd name="connsiteX16" fmla="*/ 276225 w 3590925"/>
                  <a:gd name="connsiteY16" fmla="*/ 2019300 h 3933825"/>
                  <a:gd name="connsiteX17" fmla="*/ 304800 w 3590925"/>
                  <a:gd name="connsiteY17" fmla="*/ 2105025 h 3933825"/>
                  <a:gd name="connsiteX18" fmla="*/ 295275 w 3590925"/>
                  <a:gd name="connsiteY18" fmla="*/ 2343150 h 3933825"/>
                  <a:gd name="connsiteX19" fmla="*/ 152400 w 3590925"/>
                  <a:gd name="connsiteY19" fmla="*/ 2419350 h 3933825"/>
                  <a:gd name="connsiteX20" fmla="*/ 200025 w 3590925"/>
                  <a:gd name="connsiteY20" fmla="*/ 2514600 h 3933825"/>
                  <a:gd name="connsiteX21" fmla="*/ 304800 w 3590925"/>
                  <a:gd name="connsiteY21" fmla="*/ 2609850 h 3933825"/>
                  <a:gd name="connsiteX22" fmla="*/ 342900 w 3590925"/>
                  <a:gd name="connsiteY22" fmla="*/ 2676525 h 3933825"/>
                  <a:gd name="connsiteX23" fmla="*/ 342900 w 3590925"/>
                  <a:gd name="connsiteY23" fmla="*/ 3914775 h 3933825"/>
                  <a:gd name="connsiteX24" fmla="*/ 1123950 w 3590925"/>
                  <a:gd name="connsiteY24" fmla="*/ 3933825 h 3933825"/>
                  <a:gd name="connsiteX25" fmla="*/ 2305050 w 3590925"/>
                  <a:gd name="connsiteY25" fmla="*/ 3914775 h 3933825"/>
                  <a:gd name="connsiteX26" fmla="*/ 3028950 w 3590925"/>
                  <a:gd name="connsiteY26" fmla="*/ 3876675 h 3933825"/>
                  <a:gd name="connsiteX27" fmla="*/ 3009900 w 3590925"/>
                  <a:gd name="connsiteY27" fmla="*/ 3800475 h 3933825"/>
                  <a:gd name="connsiteX28" fmla="*/ 2981325 w 3590925"/>
                  <a:gd name="connsiteY28" fmla="*/ 3667125 h 3933825"/>
                  <a:gd name="connsiteX29" fmla="*/ 2895600 w 3590925"/>
                  <a:gd name="connsiteY29" fmla="*/ 3590925 h 3933825"/>
                  <a:gd name="connsiteX30" fmla="*/ 2762250 w 3590925"/>
                  <a:gd name="connsiteY30" fmla="*/ 3543300 h 3933825"/>
                  <a:gd name="connsiteX31" fmla="*/ 2676525 w 3590925"/>
                  <a:gd name="connsiteY31" fmla="*/ 3448050 h 3933825"/>
                  <a:gd name="connsiteX32" fmla="*/ 2590800 w 3590925"/>
                  <a:gd name="connsiteY32" fmla="*/ 3314700 h 3933825"/>
                  <a:gd name="connsiteX33" fmla="*/ 2495550 w 3590925"/>
                  <a:gd name="connsiteY33" fmla="*/ 3276600 h 3933825"/>
                  <a:gd name="connsiteX34" fmla="*/ 2419350 w 3590925"/>
                  <a:gd name="connsiteY34" fmla="*/ 3219450 h 3933825"/>
                  <a:gd name="connsiteX35" fmla="*/ 2286000 w 3590925"/>
                  <a:gd name="connsiteY35" fmla="*/ 3152775 h 3933825"/>
                  <a:gd name="connsiteX36" fmla="*/ 2171700 w 3590925"/>
                  <a:gd name="connsiteY36" fmla="*/ 3057525 h 3933825"/>
                  <a:gd name="connsiteX37" fmla="*/ 2124075 w 3590925"/>
                  <a:gd name="connsiteY37" fmla="*/ 2990850 h 3933825"/>
                  <a:gd name="connsiteX38" fmla="*/ 2190750 w 3590925"/>
                  <a:gd name="connsiteY38" fmla="*/ 2933700 h 3933825"/>
                  <a:gd name="connsiteX39" fmla="*/ 2181225 w 3590925"/>
                  <a:gd name="connsiteY39" fmla="*/ 2857500 h 3933825"/>
                  <a:gd name="connsiteX40" fmla="*/ 2133600 w 3590925"/>
                  <a:gd name="connsiteY40" fmla="*/ 2771775 h 3933825"/>
                  <a:gd name="connsiteX41" fmla="*/ 2190750 w 3590925"/>
                  <a:gd name="connsiteY41" fmla="*/ 2695575 h 3933825"/>
                  <a:gd name="connsiteX42" fmla="*/ 2171700 w 3590925"/>
                  <a:gd name="connsiteY42" fmla="*/ 2628900 h 3933825"/>
                  <a:gd name="connsiteX43" fmla="*/ 2219325 w 3590925"/>
                  <a:gd name="connsiteY43" fmla="*/ 2543175 h 3933825"/>
                  <a:gd name="connsiteX44" fmla="*/ 2181225 w 3590925"/>
                  <a:gd name="connsiteY44" fmla="*/ 2466975 h 3933825"/>
                  <a:gd name="connsiteX45" fmla="*/ 2085975 w 3590925"/>
                  <a:gd name="connsiteY45" fmla="*/ 2419350 h 3933825"/>
                  <a:gd name="connsiteX46" fmla="*/ 2105025 w 3590925"/>
                  <a:gd name="connsiteY46" fmla="*/ 2343150 h 3933825"/>
                  <a:gd name="connsiteX47" fmla="*/ 2171700 w 3590925"/>
                  <a:gd name="connsiteY47" fmla="*/ 2219325 h 3933825"/>
                  <a:gd name="connsiteX48" fmla="*/ 2171700 w 3590925"/>
                  <a:gd name="connsiteY48" fmla="*/ 2219325 h 3933825"/>
                  <a:gd name="connsiteX49" fmla="*/ 2371725 w 3590925"/>
                  <a:gd name="connsiteY49" fmla="*/ 2038350 h 3933825"/>
                  <a:gd name="connsiteX50" fmla="*/ 2371725 w 3590925"/>
                  <a:gd name="connsiteY50" fmla="*/ 1733550 h 3933825"/>
                  <a:gd name="connsiteX51" fmla="*/ 2352675 w 3590925"/>
                  <a:gd name="connsiteY51" fmla="*/ 1657350 h 3933825"/>
                  <a:gd name="connsiteX52" fmla="*/ 2552700 w 3590925"/>
                  <a:gd name="connsiteY52" fmla="*/ 1447800 h 3933825"/>
                  <a:gd name="connsiteX53" fmla="*/ 2714625 w 3590925"/>
                  <a:gd name="connsiteY53" fmla="*/ 1304925 h 3933825"/>
                  <a:gd name="connsiteX54" fmla="*/ 2933700 w 3590925"/>
                  <a:gd name="connsiteY54" fmla="*/ 1085850 h 3933825"/>
                  <a:gd name="connsiteX55" fmla="*/ 3067050 w 3590925"/>
                  <a:gd name="connsiteY55" fmla="*/ 895350 h 3933825"/>
                  <a:gd name="connsiteX56" fmla="*/ 3333750 w 3590925"/>
                  <a:gd name="connsiteY56" fmla="*/ 742950 h 3933825"/>
                  <a:gd name="connsiteX57" fmla="*/ 3552825 w 3590925"/>
                  <a:gd name="connsiteY57" fmla="*/ 676275 h 3933825"/>
                  <a:gd name="connsiteX58" fmla="*/ 3590925 w 3590925"/>
                  <a:gd name="connsiteY58" fmla="*/ 657225 h 3933825"/>
                  <a:gd name="connsiteX59" fmla="*/ 3457575 w 3590925"/>
                  <a:gd name="connsiteY59" fmla="*/ 600075 h 3933825"/>
                  <a:gd name="connsiteX60" fmla="*/ 3457575 w 3590925"/>
                  <a:gd name="connsiteY60" fmla="*/ 600075 h 3933825"/>
                  <a:gd name="connsiteX61" fmla="*/ 3228975 w 3590925"/>
                  <a:gd name="connsiteY61" fmla="*/ 609600 h 3933825"/>
                  <a:gd name="connsiteX62" fmla="*/ 3114675 w 3590925"/>
                  <a:gd name="connsiteY62" fmla="*/ 609600 h 3933825"/>
                  <a:gd name="connsiteX63" fmla="*/ 3057525 w 3590925"/>
                  <a:gd name="connsiteY63" fmla="*/ 533400 h 3933825"/>
                  <a:gd name="connsiteX64" fmla="*/ 3000375 w 3590925"/>
                  <a:gd name="connsiteY64" fmla="*/ 523875 h 3933825"/>
                  <a:gd name="connsiteX65" fmla="*/ 2905125 w 3590925"/>
                  <a:gd name="connsiteY65" fmla="*/ 619125 h 3933825"/>
                  <a:gd name="connsiteX66" fmla="*/ 2838450 w 3590925"/>
                  <a:gd name="connsiteY66" fmla="*/ 647700 h 3933825"/>
                  <a:gd name="connsiteX67" fmla="*/ 2714625 w 3590925"/>
                  <a:gd name="connsiteY67" fmla="*/ 657225 h 3933825"/>
                  <a:gd name="connsiteX68" fmla="*/ 2714625 w 3590925"/>
                  <a:gd name="connsiteY68" fmla="*/ 657225 h 3933825"/>
                  <a:gd name="connsiteX69" fmla="*/ 2419350 w 3590925"/>
                  <a:gd name="connsiteY69" fmla="*/ 466725 h 3933825"/>
                  <a:gd name="connsiteX70" fmla="*/ 1228725 w 3590925"/>
                  <a:gd name="connsiteY70" fmla="*/ 152400 h 3933825"/>
                  <a:gd name="connsiteX71" fmla="*/ 1114425 w 3590925"/>
                  <a:gd name="connsiteY71" fmla="*/ 57150 h 3933825"/>
                  <a:gd name="connsiteX72" fmla="*/ 1000125 w 3590925"/>
                  <a:gd name="connsiteY72" fmla="*/ 76200 h 3933825"/>
                  <a:gd name="connsiteX73" fmla="*/ 885825 w 3590925"/>
                  <a:gd name="connsiteY73" fmla="*/ 190500 h 3933825"/>
                  <a:gd name="connsiteX74" fmla="*/ 781050 w 3590925"/>
                  <a:gd name="connsiteY74" fmla="*/ 47625 h 3933825"/>
                  <a:gd name="connsiteX75" fmla="*/ 872490 w 3590925"/>
                  <a:gd name="connsiteY75" fmla="*/ 120015 h 3933825"/>
                  <a:gd name="connsiteX0" fmla="*/ 781050 w 3590925"/>
                  <a:gd name="connsiteY0" fmla="*/ 0 h 3933825"/>
                  <a:gd name="connsiteX1" fmla="*/ 0 w 3590925"/>
                  <a:gd name="connsiteY1" fmla="*/ 0 h 3933825"/>
                  <a:gd name="connsiteX2" fmla="*/ 0 w 3590925"/>
                  <a:gd name="connsiteY2" fmla="*/ 114300 h 3933825"/>
                  <a:gd name="connsiteX3" fmla="*/ 66675 w 3590925"/>
                  <a:gd name="connsiteY3" fmla="*/ 276225 h 3933825"/>
                  <a:gd name="connsiteX4" fmla="*/ 38100 w 3590925"/>
                  <a:gd name="connsiteY4" fmla="*/ 342900 h 3933825"/>
                  <a:gd name="connsiteX5" fmla="*/ 19050 w 3590925"/>
                  <a:gd name="connsiteY5" fmla="*/ 466725 h 3933825"/>
                  <a:gd name="connsiteX6" fmla="*/ 19050 w 3590925"/>
                  <a:gd name="connsiteY6" fmla="*/ 571500 h 3933825"/>
                  <a:gd name="connsiteX7" fmla="*/ 114300 w 3590925"/>
                  <a:gd name="connsiteY7" fmla="*/ 847725 h 3933825"/>
                  <a:gd name="connsiteX8" fmla="*/ 190500 w 3590925"/>
                  <a:gd name="connsiteY8" fmla="*/ 1066800 h 3933825"/>
                  <a:gd name="connsiteX9" fmla="*/ 171450 w 3590925"/>
                  <a:gd name="connsiteY9" fmla="*/ 1209675 h 3933825"/>
                  <a:gd name="connsiteX10" fmla="*/ 171450 w 3590925"/>
                  <a:gd name="connsiteY10" fmla="*/ 1352550 h 3933825"/>
                  <a:gd name="connsiteX11" fmla="*/ 200025 w 3590925"/>
                  <a:gd name="connsiteY11" fmla="*/ 1466850 h 3933825"/>
                  <a:gd name="connsiteX12" fmla="*/ 238125 w 3590925"/>
                  <a:gd name="connsiteY12" fmla="*/ 1543050 h 3933825"/>
                  <a:gd name="connsiteX13" fmla="*/ 190500 w 3590925"/>
                  <a:gd name="connsiteY13" fmla="*/ 1628775 h 3933825"/>
                  <a:gd name="connsiteX14" fmla="*/ 200025 w 3590925"/>
                  <a:gd name="connsiteY14" fmla="*/ 1819275 h 3933825"/>
                  <a:gd name="connsiteX15" fmla="*/ 266700 w 3590925"/>
                  <a:gd name="connsiteY15" fmla="*/ 1914525 h 3933825"/>
                  <a:gd name="connsiteX16" fmla="*/ 276225 w 3590925"/>
                  <a:gd name="connsiteY16" fmla="*/ 2019300 h 3933825"/>
                  <a:gd name="connsiteX17" fmla="*/ 304800 w 3590925"/>
                  <a:gd name="connsiteY17" fmla="*/ 2105025 h 3933825"/>
                  <a:gd name="connsiteX18" fmla="*/ 295275 w 3590925"/>
                  <a:gd name="connsiteY18" fmla="*/ 2343150 h 3933825"/>
                  <a:gd name="connsiteX19" fmla="*/ 152400 w 3590925"/>
                  <a:gd name="connsiteY19" fmla="*/ 2419350 h 3933825"/>
                  <a:gd name="connsiteX20" fmla="*/ 200025 w 3590925"/>
                  <a:gd name="connsiteY20" fmla="*/ 2514600 h 3933825"/>
                  <a:gd name="connsiteX21" fmla="*/ 304800 w 3590925"/>
                  <a:gd name="connsiteY21" fmla="*/ 2609850 h 3933825"/>
                  <a:gd name="connsiteX22" fmla="*/ 342900 w 3590925"/>
                  <a:gd name="connsiteY22" fmla="*/ 2676525 h 3933825"/>
                  <a:gd name="connsiteX23" fmla="*/ 342900 w 3590925"/>
                  <a:gd name="connsiteY23" fmla="*/ 3914775 h 3933825"/>
                  <a:gd name="connsiteX24" fmla="*/ 1123950 w 3590925"/>
                  <a:gd name="connsiteY24" fmla="*/ 3933825 h 3933825"/>
                  <a:gd name="connsiteX25" fmla="*/ 2305050 w 3590925"/>
                  <a:gd name="connsiteY25" fmla="*/ 3914775 h 3933825"/>
                  <a:gd name="connsiteX26" fmla="*/ 3028950 w 3590925"/>
                  <a:gd name="connsiteY26" fmla="*/ 3876675 h 3933825"/>
                  <a:gd name="connsiteX27" fmla="*/ 3009900 w 3590925"/>
                  <a:gd name="connsiteY27" fmla="*/ 3800475 h 3933825"/>
                  <a:gd name="connsiteX28" fmla="*/ 2981325 w 3590925"/>
                  <a:gd name="connsiteY28" fmla="*/ 3667125 h 3933825"/>
                  <a:gd name="connsiteX29" fmla="*/ 2895600 w 3590925"/>
                  <a:gd name="connsiteY29" fmla="*/ 3590925 h 3933825"/>
                  <a:gd name="connsiteX30" fmla="*/ 2762250 w 3590925"/>
                  <a:gd name="connsiteY30" fmla="*/ 3543300 h 3933825"/>
                  <a:gd name="connsiteX31" fmla="*/ 2676525 w 3590925"/>
                  <a:gd name="connsiteY31" fmla="*/ 3448050 h 3933825"/>
                  <a:gd name="connsiteX32" fmla="*/ 2590800 w 3590925"/>
                  <a:gd name="connsiteY32" fmla="*/ 3314700 h 3933825"/>
                  <a:gd name="connsiteX33" fmla="*/ 2495550 w 3590925"/>
                  <a:gd name="connsiteY33" fmla="*/ 3276600 h 3933825"/>
                  <a:gd name="connsiteX34" fmla="*/ 2419350 w 3590925"/>
                  <a:gd name="connsiteY34" fmla="*/ 3219450 h 3933825"/>
                  <a:gd name="connsiteX35" fmla="*/ 2286000 w 3590925"/>
                  <a:gd name="connsiteY35" fmla="*/ 3152775 h 3933825"/>
                  <a:gd name="connsiteX36" fmla="*/ 2171700 w 3590925"/>
                  <a:gd name="connsiteY36" fmla="*/ 3057525 h 3933825"/>
                  <a:gd name="connsiteX37" fmla="*/ 2124075 w 3590925"/>
                  <a:gd name="connsiteY37" fmla="*/ 2990850 h 3933825"/>
                  <a:gd name="connsiteX38" fmla="*/ 2190750 w 3590925"/>
                  <a:gd name="connsiteY38" fmla="*/ 2933700 h 3933825"/>
                  <a:gd name="connsiteX39" fmla="*/ 2181225 w 3590925"/>
                  <a:gd name="connsiteY39" fmla="*/ 2857500 h 3933825"/>
                  <a:gd name="connsiteX40" fmla="*/ 2133600 w 3590925"/>
                  <a:gd name="connsiteY40" fmla="*/ 2771775 h 3933825"/>
                  <a:gd name="connsiteX41" fmla="*/ 2190750 w 3590925"/>
                  <a:gd name="connsiteY41" fmla="*/ 2695575 h 3933825"/>
                  <a:gd name="connsiteX42" fmla="*/ 2171700 w 3590925"/>
                  <a:gd name="connsiteY42" fmla="*/ 2628900 h 3933825"/>
                  <a:gd name="connsiteX43" fmla="*/ 2219325 w 3590925"/>
                  <a:gd name="connsiteY43" fmla="*/ 2543175 h 3933825"/>
                  <a:gd name="connsiteX44" fmla="*/ 2181225 w 3590925"/>
                  <a:gd name="connsiteY44" fmla="*/ 2466975 h 3933825"/>
                  <a:gd name="connsiteX45" fmla="*/ 2085975 w 3590925"/>
                  <a:gd name="connsiteY45" fmla="*/ 2419350 h 3933825"/>
                  <a:gd name="connsiteX46" fmla="*/ 2105025 w 3590925"/>
                  <a:gd name="connsiteY46" fmla="*/ 2343150 h 3933825"/>
                  <a:gd name="connsiteX47" fmla="*/ 2171700 w 3590925"/>
                  <a:gd name="connsiteY47" fmla="*/ 2219325 h 3933825"/>
                  <a:gd name="connsiteX48" fmla="*/ 2171700 w 3590925"/>
                  <a:gd name="connsiteY48" fmla="*/ 2219325 h 3933825"/>
                  <a:gd name="connsiteX49" fmla="*/ 2371725 w 3590925"/>
                  <a:gd name="connsiteY49" fmla="*/ 2038350 h 3933825"/>
                  <a:gd name="connsiteX50" fmla="*/ 2371725 w 3590925"/>
                  <a:gd name="connsiteY50" fmla="*/ 1733550 h 3933825"/>
                  <a:gd name="connsiteX51" fmla="*/ 2352675 w 3590925"/>
                  <a:gd name="connsiteY51" fmla="*/ 1657350 h 3933825"/>
                  <a:gd name="connsiteX52" fmla="*/ 2552700 w 3590925"/>
                  <a:gd name="connsiteY52" fmla="*/ 1447800 h 3933825"/>
                  <a:gd name="connsiteX53" fmla="*/ 2714625 w 3590925"/>
                  <a:gd name="connsiteY53" fmla="*/ 1304925 h 3933825"/>
                  <a:gd name="connsiteX54" fmla="*/ 2933700 w 3590925"/>
                  <a:gd name="connsiteY54" fmla="*/ 1085850 h 3933825"/>
                  <a:gd name="connsiteX55" fmla="*/ 3067050 w 3590925"/>
                  <a:gd name="connsiteY55" fmla="*/ 895350 h 3933825"/>
                  <a:gd name="connsiteX56" fmla="*/ 3333750 w 3590925"/>
                  <a:gd name="connsiteY56" fmla="*/ 742950 h 3933825"/>
                  <a:gd name="connsiteX57" fmla="*/ 3552825 w 3590925"/>
                  <a:gd name="connsiteY57" fmla="*/ 676275 h 3933825"/>
                  <a:gd name="connsiteX58" fmla="*/ 3590925 w 3590925"/>
                  <a:gd name="connsiteY58" fmla="*/ 657225 h 3933825"/>
                  <a:gd name="connsiteX59" fmla="*/ 3457575 w 3590925"/>
                  <a:gd name="connsiteY59" fmla="*/ 600075 h 3933825"/>
                  <a:gd name="connsiteX60" fmla="*/ 3457575 w 3590925"/>
                  <a:gd name="connsiteY60" fmla="*/ 600075 h 3933825"/>
                  <a:gd name="connsiteX61" fmla="*/ 3228975 w 3590925"/>
                  <a:gd name="connsiteY61" fmla="*/ 609600 h 3933825"/>
                  <a:gd name="connsiteX62" fmla="*/ 3114675 w 3590925"/>
                  <a:gd name="connsiteY62" fmla="*/ 609600 h 3933825"/>
                  <a:gd name="connsiteX63" fmla="*/ 3057525 w 3590925"/>
                  <a:gd name="connsiteY63" fmla="*/ 533400 h 3933825"/>
                  <a:gd name="connsiteX64" fmla="*/ 3000375 w 3590925"/>
                  <a:gd name="connsiteY64" fmla="*/ 523875 h 3933825"/>
                  <a:gd name="connsiteX65" fmla="*/ 2905125 w 3590925"/>
                  <a:gd name="connsiteY65" fmla="*/ 619125 h 3933825"/>
                  <a:gd name="connsiteX66" fmla="*/ 2838450 w 3590925"/>
                  <a:gd name="connsiteY66" fmla="*/ 647700 h 3933825"/>
                  <a:gd name="connsiteX67" fmla="*/ 2714625 w 3590925"/>
                  <a:gd name="connsiteY67" fmla="*/ 657225 h 3933825"/>
                  <a:gd name="connsiteX68" fmla="*/ 2714625 w 3590925"/>
                  <a:gd name="connsiteY68" fmla="*/ 657225 h 3933825"/>
                  <a:gd name="connsiteX69" fmla="*/ 2419350 w 3590925"/>
                  <a:gd name="connsiteY69" fmla="*/ 466725 h 3933825"/>
                  <a:gd name="connsiteX70" fmla="*/ 1238250 w 3590925"/>
                  <a:gd name="connsiteY70" fmla="*/ 200025 h 3933825"/>
                  <a:gd name="connsiteX71" fmla="*/ 1228725 w 3590925"/>
                  <a:gd name="connsiteY71" fmla="*/ 152400 h 3933825"/>
                  <a:gd name="connsiteX72" fmla="*/ 1114425 w 3590925"/>
                  <a:gd name="connsiteY72" fmla="*/ 57150 h 3933825"/>
                  <a:gd name="connsiteX73" fmla="*/ 1000125 w 3590925"/>
                  <a:gd name="connsiteY73" fmla="*/ 76200 h 3933825"/>
                  <a:gd name="connsiteX74" fmla="*/ 885825 w 3590925"/>
                  <a:gd name="connsiteY74" fmla="*/ 190500 h 3933825"/>
                  <a:gd name="connsiteX75" fmla="*/ 781050 w 3590925"/>
                  <a:gd name="connsiteY75" fmla="*/ 47625 h 3933825"/>
                  <a:gd name="connsiteX76" fmla="*/ 872490 w 3590925"/>
                  <a:gd name="connsiteY76" fmla="*/ 120015 h 3933825"/>
                  <a:gd name="connsiteX0" fmla="*/ 781050 w 3590925"/>
                  <a:gd name="connsiteY0" fmla="*/ 0 h 3933825"/>
                  <a:gd name="connsiteX1" fmla="*/ 0 w 3590925"/>
                  <a:gd name="connsiteY1" fmla="*/ 0 h 3933825"/>
                  <a:gd name="connsiteX2" fmla="*/ 0 w 3590925"/>
                  <a:gd name="connsiteY2" fmla="*/ 114300 h 3933825"/>
                  <a:gd name="connsiteX3" fmla="*/ 66675 w 3590925"/>
                  <a:gd name="connsiteY3" fmla="*/ 276225 h 3933825"/>
                  <a:gd name="connsiteX4" fmla="*/ 38100 w 3590925"/>
                  <a:gd name="connsiteY4" fmla="*/ 342900 h 3933825"/>
                  <a:gd name="connsiteX5" fmla="*/ 19050 w 3590925"/>
                  <a:gd name="connsiteY5" fmla="*/ 466725 h 3933825"/>
                  <a:gd name="connsiteX6" fmla="*/ 19050 w 3590925"/>
                  <a:gd name="connsiteY6" fmla="*/ 571500 h 3933825"/>
                  <a:gd name="connsiteX7" fmla="*/ 114300 w 3590925"/>
                  <a:gd name="connsiteY7" fmla="*/ 847725 h 3933825"/>
                  <a:gd name="connsiteX8" fmla="*/ 190500 w 3590925"/>
                  <a:gd name="connsiteY8" fmla="*/ 1066800 h 3933825"/>
                  <a:gd name="connsiteX9" fmla="*/ 171450 w 3590925"/>
                  <a:gd name="connsiteY9" fmla="*/ 1209675 h 3933825"/>
                  <a:gd name="connsiteX10" fmla="*/ 171450 w 3590925"/>
                  <a:gd name="connsiteY10" fmla="*/ 1352550 h 3933825"/>
                  <a:gd name="connsiteX11" fmla="*/ 200025 w 3590925"/>
                  <a:gd name="connsiteY11" fmla="*/ 1466850 h 3933825"/>
                  <a:gd name="connsiteX12" fmla="*/ 238125 w 3590925"/>
                  <a:gd name="connsiteY12" fmla="*/ 1543050 h 3933825"/>
                  <a:gd name="connsiteX13" fmla="*/ 190500 w 3590925"/>
                  <a:gd name="connsiteY13" fmla="*/ 1628775 h 3933825"/>
                  <a:gd name="connsiteX14" fmla="*/ 200025 w 3590925"/>
                  <a:gd name="connsiteY14" fmla="*/ 1819275 h 3933825"/>
                  <a:gd name="connsiteX15" fmla="*/ 266700 w 3590925"/>
                  <a:gd name="connsiteY15" fmla="*/ 1914525 h 3933825"/>
                  <a:gd name="connsiteX16" fmla="*/ 276225 w 3590925"/>
                  <a:gd name="connsiteY16" fmla="*/ 2019300 h 3933825"/>
                  <a:gd name="connsiteX17" fmla="*/ 304800 w 3590925"/>
                  <a:gd name="connsiteY17" fmla="*/ 2105025 h 3933825"/>
                  <a:gd name="connsiteX18" fmla="*/ 295275 w 3590925"/>
                  <a:gd name="connsiteY18" fmla="*/ 2343150 h 3933825"/>
                  <a:gd name="connsiteX19" fmla="*/ 152400 w 3590925"/>
                  <a:gd name="connsiteY19" fmla="*/ 2419350 h 3933825"/>
                  <a:gd name="connsiteX20" fmla="*/ 200025 w 3590925"/>
                  <a:gd name="connsiteY20" fmla="*/ 2514600 h 3933825"/>
                  <a:gd name="connsiteX21" fmla="*/ 304800 w 3590925"/>
                  <a:gd name="connsiteY21" fmla="*/ 2609850 h 3933825"/>
                  <a:gd name="connsiteX22" fmla="*/ 342900 w 3590925"/>
                  <a:gd name="connsiteY22" fmla="*/ 2676525 h 3933825"/>
                  <a:gd name="connsiteX23" fmla="*/ 342900 w 3590925"/>
                  <a:gd name="connsiteY23" fmla="*/ 3914775 h 3933825"/>
                  <a:gd name="connsiteX24" fmla="*/ 1123950 w 3590925"/>
                  <a:gd name="connsiteY24" fmla="*/ 3933825 h 3933825"/>
                  <a:gd name="connsiteX25" fmla="*/ 2305050 w 3590925"/>
                  <a:gd name="connsiteY25" fmla="*/ 3914775 h 3933825"/>
                  <a:gd name="connsiteX26" fmla="*/ 3028950 w 3590925"/>
                  <a:gd name="connsiteY26" fmla="*/ 3876675 h 3933825"/>
                  <a:gd name="connsiteX27" fmla="*/ 3009900 w 3590925"/>
                  <a:gd name="connsiteY27" fmla="*/ 3800475 h 3933825"/>
                  <a:gd name="connsiteX28" fmla="*/ 2981325 w 3590925"/>
                  <a:gd name="connsiteY28" fmla="*/ 3667125 h 3933825"/>
                  <a:gd name="connsiteX29" fmla="*/ 2895600 w 3590925"/>
                  <a:gd name="connsiteY29" fmla="*/ 3590925 h 3933825"/>
                  <a:gd name="connsiteX30" fmla="*/ 2762250 w 3590925"/>
                  <a:gd name="connsiteY30" fmla="*/ 3543300 h 3933825"/>
                  <a:gd name="connsiteX31" fmla="*/ 2676525 w 3590925"/>
                  <a:gd name="connsiteY31" fmla="*/ 3448050 h 3933825"/>
                  <a:gd name="connsiteX32" fmla="*/ 2590800 w 3590925"/>
                  <a:gd name="connsiteY32" fmla="*/ 3314700 h 3933825"/>
                  <a:gd name="connsiteX33" fmla="*/ 2495550 w 3590925"/>
                  <a:gd name="connsiteY33" fmla="*/ 3276600 h 3933825"/>
                  <a:gd name="connsiteX34" fmla="*/ 2419350 w 3590925"/>
                  <a:gd name="connsiteY34" fmla="*/ 3219450 h 3933825"/>
                  <a:gd name="connsiteX35" fmla="*/ 2286000 w 3590925"/>
                  <a:gd name="connsiteY35" fmla="*/ 3152775 h 3933825"/>
                  <a:gd name="connsiteX36" fmla="*/ 2171700 w 3590925"/>
                  <a:gd name="connsiteY36" fmla="*/ 3057525 h 3933825"/>
                  <a:gd name="connsiteX37" fmla="*/ 2124075 w 3590925"/>
                  <a:gd name="connsiteY37" fmla="*/ 2990850 h 3933825"/>
                  <a:gd name="connsiteX38" fmla="*/ 2190750 w 3590925"/>
                  <a:gd name="connsiteY38" fmla="*/ 2933700 h 3933825"/>
                  <a:gd name="connsiteX39" fmla="*/ 2181225 w 3590925"/>
                  <a:gd name="connsiteY39" fmla="*/ 2857500 h 3933825"/>
                  <a:gd name="connsiteX40" fmla="*/ 2133600 w 3590925"/>
                  <a:gd name="connsiteY40" fmla="*/ 2771775 h 3933825"/>
                  <a:gd name="connsiteX41" fmla="*/ 2190750 w 3590925"/>
                  <a:gd name="connsiteY41" fmla="*/ 2695575 h 3933825"/>
                  <a:gd name="connsiteX42" fmla="*/ 2171700 w 3590925"/>
                  <a:gd name="connsiteY42" fmla="*/ 2628900 h 3933825"/>
                  <a:gd name="connsiteX43" fmla="*/ 2219325 w 3590925"/>
                  <a:gd name="connsiteY43" fmla="*/ 2543175 h 3933825"/>
                  <a:gd name="connsiteX44" fmla="*/ 2181225 w 3590925"/>
                  <a:gd name="connsiteY44" fmla="*/ 2466975 h 3933825"/>
                  <a:gd name="connsiteX45" fmla="*/ 2085975 w 3590925"/>
                  <a:gd name="connsiteY45" fmla="*/ 2419350 h 3933825"/>
                  <a:gd name="connsiteX46" fmla="*/ 2105025 w 3590925"/>
                  <a:gd name="connsiteY46" fmla="*/ 2343150 h 3933825"/>
                  <a:gd name="connsiteX47" fmla="*/ 2171700 w 3590925"/>
                  <a:gd name="connsiteY47" fmla="*/ 2219325 h 3933825"/>
                  <a:gd name="connsiteX48" fmla="*/ 2171700 w 3590925"/>
                  <a:gd name="connsiteY48" fmla="*/ 2219325 h 3933825"/>
                  <a:gd name="connsiteX49" fmla="*/ 2371725 w 3590925"/>
                  <a:gd name="connsiteY49" fmla="*/ 2038350 h 3933825"/>
                  <a:gd name="connsiteX50" fmla="*/ 2371725 w 3590925"/>
                  <a:gd name="connsiteY50" fmla="*/ 1733550 h 3933825"/>
                  <a:gd name="connsiteX51" fmla="*/ 2352675 w 3590925"/>
                  <a:gd name="connsiteY51" fmla="*/ 1657350 h 3933825"/>
                  <a:gd name="connsiteX52" fmla="*/ 2552700 w 3590925"/>
                  <a:gd name="connsiteY52" fmla="*/ 1447800 h 3933825"/>
                  <a:gd name="connsiteX53" fmla="*/ 2714625 w 3590925"/>
                  <a:gd name="connsiteY53" fmla="*/ 1304925 h 3933825"/>
                  <a:gd name="connsiteX54" fmla="*/ 2933700 w 3590925"/>
                  <a:gd name="connsiteY54" fmla="*/ 1085850 h 3933825"/>
                  <a:gd name="connsiteX55" fmla="*/ 3067050 w 3590925"/>
                  <a:gd name="connsiteY55" fmla="*/ 895350 h 3933825"/>
                  <a:gd name="connsiteX56" fmla="*/ 3333750 w 3590925"/>
                  <a:gd name="connsiteY56" fmla="*/ 742950 h 3933825"/>
                  <a:gd name="connsiteX57" fmla="*/ 3552825 w 3590925"/>
                  <a:gd name="connsiteY57" fmla="*/ 676275 h 3933825"/>
                  <a:gd name="connsiteX58" fmla="*/ 3590925 w 3590925"/>
                  <a:gd name="connsiteY58" fmla="*/ 657225 h 3933825"/>
                  <a:gd name="connsiteX59" fmla="*/ 3457575 w 3590925"/>
                  <a:gd name="connsiteY59" fmla="*/ 600075 h 3933825"/>
                  <a:gd name="connsiteX60" fmla="*/ 3457575 w 3590925"/>
                  <a:gd name="connsiteY60" fmla="*/ 600075 h 3933825"/>
                  <a:gd name="connsiteX61" fmla="*/ 3228975 w 3590925"/>
                  <a:gd name="connsiteY61" fmla="*/ 609600 h 3933825"/>
                  <a:gd name="connsiteX62" fmla="*/ 3114675 w 3590925"/>
                  <a:gd name="connsiteY62" fmla="*/ 609600 h 3933825"/>
                  <a:gd name="connsiteX63" fmla="*/ 3057525 w 3590925"/>
                  <a:gd name="connsiteY63" fmla="*/ 533400 h 3933825"/>
                  <a:gd name="connsiteX64" fmla="*/ 3000375 w 3590925"/>
                  <a:gd name="connsiteY64" fmla="*/ 523875 h 3933825"/>
                  <a:gd name="connsiteX65" fmla="*/ 2905125 w 3590925"/>
                  <a:gd name="connsiteY65" fmla="*/ 619125 h 3933825"/>
                  <a:gd name="connsiteX66" fmla="*/ 2838450 w 3590925"/>
                  <a:gd name="connsiteY66" fmla="*/ 647700 h 3933825"/>
                  <a:gd name="connsiteX67" fmla="*/ 2714625 w 3590925"/>
                  <a:gd name="connsiteY67" fmla="*/ 657225 h 3933825"/>
                  <a:gd name="connsiteX68" fmla="*/ 2714625 w 3590925"/>
                  <a:gd name="connsiteY68" fmla="*/ 657225 h 3933825"/>
                  <a:gd name="connsiteX69" fmla="*/ 2419350 w 3590925"/>
                  <a:gd name="connsiteY69" fmla="*/ 466725 h 3933825"/>
                  <a:gd name="connsiteX70" fmla="*/ 1647825 w 3590925"/>
                  <a:gd name="connsiteY70" fmla="*/ 381000 h 3933825"/>
                  <a:gd name="connsiteX71" fmla="*/ 1238250 w 3590925"/>
                  <a:gd name="connsiteY71" fmla="*/ 200025 h 3933825"/>
                  <a:gd name="connsiteX72" fmla="*/ 1228725 w 3590925"/>
                  <a:gd name="connsiteY72" fmla="*/ 152400 h 3933825"/>
                  <a:gd name="connsiteX73" fmla="*/ 1114425 w 3590925"/>
                  <a:gd name="connsiteY73" fmla="*/ 57150 h 3933825"/>
                  <a:gd name="connsiteX74" fmla="*/ 1000125 w 3590925"/>
                  <a:gd name="connsiteY74" fmla="*/ 76200 h 3933825"/>
                  <a:gd name="connsiteX75" fmla="*/ 885825 w 3590925"/>
                  <a:gd name="connsiteY75" fmla="*/ 190500 h 3933825"/>
                  <a:gd name="connsiteX76" fmla="*/ 781050 w 3590925"/>
                  <a:gd name="connsiteY76" fmla="*/ 47625 h 3933825"/>
                  <a:gd name="connsiteX77" fmla="*/ 872490 w 3590925"/>
                  <a:gd name="connsiteY77" fmla="*/ 120015 h 3933825"/>
                  <a:gd name="connsiteX0" fmla="*/ 781050 w 3590925"/>
                  <a:gd name="connsiteY0" fmla="*/ 0 h 3933825"/>
                  <a:gd name="connsiteX1" fmla="*/ 0 w 3590925"/>
                  <a:gd name="connsiteY1" fmla="*/ 0 h 3933825"/>
                  <a:gd name="connsiteX2" fmla="*/ 0 w 3590925"/>
                  <a:gd name="connsiteY2" fmla="*/ 114300 h 3933825"/>
                  <a:gd name="connsiteX3" fmla="*/ 66675 w 3590925"/>
                  <a:gd name="connsiteY3" fmla="*/ 276225 h 3933825"/>
                  <a:gd name="connsiteX4" fmla="*/ 38100 w 3590925"/>
                  <a:gd name="connsiteY4" fmla="*/ 342900 h 3933825"/>
                  <a:gd name="connsiteX5" fmla="*/ 19050 w 3590925"/>
                  <a:gd name="connsiteY5" fmla="*/ 466725 h 3933825"/>
                  <a:gd name="connsiteX6" fmla="*/ 19050 w 3590925"/>
                  <a:gd name="connsiteY6" fmla="*/ 571500 h 3933825"/>
                  <a:gd name="connsiteX7" fmla="*/ 114300 w 3590925"/>
                  <a:gd name="connsiteY7" fmla="*/ 847725 h 3933825"/>
                  <a:gd name="connsiteX8" fmla="*/ 190500 w 3590925"/>
                  <a:gd name="connsiteY8" fmla="*/ 1066800 h 3933825"/>
                  <a:gd name="connsiteX9" fmla="*/ 171450 w 3590925"/>
                  <a:gd name="connsiteY9" fmla="*/ 1209675 h 3933825"/>
                  <a:gd name="connsiteX10" fmla="*/ 171450 w 3590925"/>
                  <a:gd name="connsiteY10" fmla="*/ 1352550 h 3933825"/>
                  <a:gd name="connsiteX11" fmla="*/ 200025 w 3590925"/>
                  <a:gd name="connsiteY11" fmla="*/ 1466850 h 3933825"/>
                  <a:gd name="connsiteX12" fmla="*/ 238125 w 3590925"/>
                  <a:gd name="connsiteY12" fmla="*/ 1543050 h 3933825"/>
                  <a:gd name="connsiteX13" fmla="*/ 190500 w 3590925"/>
                  <a:gd name="connsiteY13" fmla="*/ 1628775 h 3933825"/>
                  <a:gd name="connsiteX14" fmla="*/ 200025 w 3590925"/>
                  <a:gd name="connsiteY14" fmla="*/ 1819275 h 3933825"/>
                  <a:gd name="connsiteX15" fmla="*/ 266700 w 3590925"/>
                  <a:gd name="connsiteY15" fmla="*/ 1914525 h 3933825"/>
                  <a:gd name="connsiteX16" fmla="*/ 276225 w 3590925"/>
                  <a:gd name="connsiteY16" fmla="*/ 2019300 h 3933825"/>
                  <a:gd name="connsiteX17" fmla="*/ 304800 w 3590925"/>
                  <a:gd name="connsiteY17" fmla="*/ 2105025 h 3933825"/>
                  <a:gd name="connsiteX18" fmla="*/ 295275 w 3590925"/>
                  <a:gd name="connsiteY18" fmla="*/ 2343150 h 3933825"/>
                  <a:gd name="connsiteX19" fmla="*/ 152400 w 3590925"/>
                  <a:gd name="connsiteY19" fmla="*/ 2419350 h 3933825"/>
                  <a:gd name="connsiteX20" fmla="*/ 200025 w 3590925"/>
                  <a:gd name="connsiteY20" fmla="*/ 2514600 h 3933825"/>
                  <a:gd name="connsiteX21" fmla="*/ 304800 w 3590925"/>
                  <a:gd name="connsiteY21" fmla="*/ 2609850 h 3933825"/>
                  <a:gd name="connsiteX22" fmla="*/ 342900 w 3590925"/>
                  <a:gd name="connsiteY22" fmla="*/ 2676525 h 3933825"/>
                  <a:gd name="connsiteX23" fmla="*/ 342900 w 3590925"/>
                  <a:gd name="connsiteY23" fmla="*/ 3914775 h 3933825"/>
                  <a:gd name="connsiteX24" fmla="*/ 1123950 w 3590925"/>
                  <a:gd name="connsiteY24" fmla="*/ 3933825 h 3933825"/>
                  <a:gd name="connsiteX25" fmla="*/ 2305050 w 3590925"/>
                  <a:gd name="connsiteY25" fmla="*/ 3914775 h 3933825"/>
                  <a:gd name="connsiteX26" fmla="*/ 3028950 w 3590925"/>
                  <a:gd name="connsiteY26" fmla="*/ 3876675 h 3933825"/>
                  <a:gd name="connsiteX27" fmla="*/ 3009900 w 3590925"/>
                  <a:gd name="connsiteY27" fmla="*/ 3800475 h 3933825"/>
                  <a:gd name="connsiteX28" fmla="*/ 2981325 w 3590925"/>
                  <a:gd name="connsiteY28" fmla="*/ 3667125 h 3933825"/>
                  <a:gd name="connsiteX29" fmla="*/ 2895600 w 3590925"/>
                  <a:gd name="connsiteY29" fmla="*/ 3590925 h 3933825"/>
                  <a:gd name="connsiteX30" fmla="*/ 2762250 w 3590925"/>
                  <a:gd name="connsiteY30" fmla="*/ 3543300 h 3933825"/>
                  <a:gd name="connsiteX31" fmla="*/ 2676525 w 3590925"/>
                  <a:gd name="connsiteY31" fmla="*/ 3448050 h 3933825"/>
                  <a:gd name="connsiteX32" fmla="*/ 2590800 w 3590925"/>
                  <a:gd name="connsiteY32" fmla="*/ 3314700 h 3933825"/>
                  <a:gd name="connsiteX33" fmla="*/ 2495550 w 3590925"/>
                  <a:gd name="connsiteY33" fmla="*/ 3276600 h 3933825"/>
                  <a:gd name="connsiteX34" fmla="*/ 2419350 w 3590925"/>
                  <a:gd name="connsiteY34" fmla="*/ 3219450 h 3933825"/>
                  <a:gd name="connsiteX35" fmla="*/ 2286000 w 3590925"/>
                  <a:gd name="connsiteY35" fmla="*/ 3152775 h 3933825"/>
                  <a:gd name="connsiteX36" fmla="*/ 2171700 w 3590925"/>
                  <a:gd name="connsiteY36" fmla="*/ 3057525 h 3933825"/>
                  <a:gd name="connsiteX37" fmla="*/ 2124075 w 3590925"/>
                  <a:gd name="connsiteY37" fmla="*/ 2990850 h 3933825"/>
                  <a:gd name="connsiteX38" fmla="*/ 2190750 w 3590925"/>
                  <a:gd name="connsiteY38" fmla="*/ 2933700 h 3933825"/>
                  <a:gd name="connsiteX39" fmla="*/ 2181225 w 3590925"/>
                  <a:gd name="connsiteY39" fmla="*/ 2857500 h 3933825"/>
                  <a:gd name="connsiteX40" fmla="*/ 2133600 w 3590925"/>
                  <a:gd name="connsiteY40" fmla="*/ 2771775 h 3933825"/>
                  <a:gd name="connsiteX41" fmla="*/ 2190750 w 3590925"/>
                  <a:gd name="connsiteY41" fmla="*/ 2695575 h 3933825"/>
                  <a:gd name="connsiteX42" fmla="*/ 2171700 w 3590925"/>
                  <a:gd name="connsiteY42" fmla="*/ 2628900 h 3933825"/>
                  <a:gd name="connsiteX43" fmla="*/ 2219325 w 3590925"/>
                  <a:gd name="connsiteY43" fmla="*/ 2543175 h 3933825"/>
                  <a:gd name="connsiteX44" fmla="*/ 2181225 w 3590925"/>
                  <a:gd name="connsiteY44" fmla="*/ 2466975 h 3933825"/>
                  <a:gd name="connsiteX45" fmla="*/ 2085975 w 3590925"/>
                  <a:gd name="connsiteY45" fmla="*/ 2419350 h 3933825"/>
                  <a:gd name="connsiteX46" fmla="*/ 2105025 w 3590925"/>
                  <a:gd name="connsiteY46" fmla="*/ 2343150 h 3933825"/>
                  <a:gd name="connsiteX47" fmla="*/ 2171700 w 3590925"/>
                  <a:gd name="connsiteY47" fmla="*/ 2219325 h 3933825"/>
                  <a:gd name="connsiteX48" fmla="*/ 2171700 w 3590925"/>
                  <a:gd name="connsiteY48" fmla="*/ 2219325 h 3933825"/>
                  <a:gd name="connsiteX49" fmla="*/ 2371725 w 3590925"/>
                  <a:gd name="connsiteY49" fmla="*/ 2038350 h 3933825"/>
                  <a:gd name="connsiteX50" fmla="*/ 2371725 w 3590925"/>
                  <a:gd name="connsiteY50" fmla="*/ 1733550 h 3933825"/>
                  <a:gd name="connsiteX51" fmla="*/ 2352675 w 3590925"/>
                  <a:gd name="connsiteY51" fmla="*/ 1657350 h 3933825"/>
                  <a:gd name="connsiteX52" fmla="*/ 2552700 w 3590925"/>
                  <a:gd name="connsiteY52" fmla="*/ 1447800 h 3933825"/>
                  <a:gd name="connsiteX53" fmla="*/ 2714625 w 3590925"/>
                  <a:gd name="connsiteY53" fmla="*/ 1304925 h 3933825"/>
                  <a:gd name="connsiteX54" fmla="*/ 2933700 w 3590925"/>
                  <a:gd name="connsiteY54" fmla="*/ 1085850 h 3933825"/>
                  <a:gd name="connsiteX55" fmla="*/ 3067050 w 3590925"/>
                  <a:gd name="connsiteY55" fmla="*/ 895350 h 3933825"/>
                  <a:gd name="connsiteX56" fmla="*/ 3333750 w 3590925"/>
                  <a:gd name="connsiteY56" fmla="*/ 742950 h 3933825"/>
                  <a:gd name="connsiteX57" fmla="*/ 3552825 w 3590925"/>
                  <a:gd name="connsiteY57" fmla="*/ 676275 h 3933825"/>
                  <a:gd name="connsiteX58" fmla="*/ 3590925 w 3590925"/>
                  <a:gd name="connsiteY58" fmla="*/ 657225 h 3933825"/>
                  <a:gd name="connsiteX59" fmla="*/ 3457575 w 3590925"/>
                  <a:gd name="connsiteY59" fmla="*/ 600075 h 3933825"/>
                  <a:gd name="connsiteX60" fmla="*/ 3457575 w 3590925"/>
                  <a:gd name="connsiteY60" fmla="*/ 600075 h 3933825"/>
                  <a:gd name="connsiteX61" fmla="*/ 3228975 w 3590925"/>
                  <a:gd name="connsiteY61" fmla="*/ 609600 h 3933825"/>
                  <a:gd name="connsiteX62" fmla="*/ 3114675 w 3590925"/>
                  <a:gd name="connsiteY62" fmla="*/ 609600 h 3933825"/>
                  <a:gd name="connsiteX63" fmla="*/ 3057525 w 3590925"/>
                  <a:gd name="connsiteY63" fmla="*/ 533400 h 3933825"/>
                  <a:gd name="connsiteX64" fmla="*/ 3000375 w 3590925"/>
                  <a:gd name="connsiteY64" fmla="*/ 523875 h 3933825"/>
                  <a:gd name="connsiteX65" fmla="*/ 2905125 w 3590925"/>
                  <a:gd name="connsiteY65" fmla="*/ 619125 h 3933825"/>
                  <a:gd name="connsiteX66" fmla="*/ 2838450 w 3590925"/>
                  <a:gd name="connsiteY66" fmla="*/ 647700 h 3933825"/>
                  <a:gd name="connsiteX67" fmla="*/ 2714625 w 3590925"/>
                  <a:gd name="connsiteY67" fmla="*/ 657225 h 3933825"/>
                  <a:gd name="connsiteX68" fmla="*/ 2714625 w 3590925"/>
                  <a:gd name="connsiteY68" fmla="*/ 657225 h 3933825"/>
                  <a:gd name="connsiteX69" fmla="*/ 2419350 w 3590925"/>
                  <a:gd name="connsiteY69" fmla="*/ 466725 h 3933825"/>
                  <a:gd name="connsiteX70" fmla="*/ 1924050 w 3590925"/>
                  <a:gd name="connsiteY70" fmla="*/ 266700 h 3933825"/>
                  <a:gd name="connsiteX71" fmla="*/ 1647825 w 3590925"/>
                  <a:gd name="connsiteY71" fmla="*/ 381000 h 3933825"/>
                  <a:gd name="connsiteX72" fmla="*/ 1238250 w 3590925"/>
                  <a:gd name="connsiteY72" fmla="*/ 200025 h 3933825"/>
                  <a:gd name="connsiteX73" fmla="*/ 1228725 w 3590925"/>
                  <a:gd name="connsiteY73" fmla="*/ 152400 h 3933825"/>
                  <a:gd name="connsiteX74" fmla="*/ 1114425 w 3590925"/>
                  <a:gd name="connsiteY74" fmla="*/ 57150 h 3933825"/>
                  <a:gd name="connsiteX75" fmla="*/ 1000125 w 3590925"/>
                  <a:gd name="connsiteY75" fmla="*/ 76200 h 3933825"/>
                  <a:gd name="connsiteX76" fmla="*/ 885825 w 3590925"/>
                  <a:gd name="connsiteY76" fmla="*/ 190500 h 3933825"/>
                  <a:gd name="connsiteX77" fmla="*/ 781050 w 3590925"/>
                  <a:gd name="connsiteY77" fmla="*/ 47625 h 3933825"/>
                  <a:gd name="connsiteX78" fmla="*/ 872490 w 3590925"/>
                  <a:gd name="connsiteY78" fmla="*/ 120015 h 3933825"/>
                  <a:gd name="connsiteX0" fmla="*/ 781050 w 3590925"/>
                  <a:gd name="connsiteY0" fmla="*/ 0 h 3933825"/>
                  <a:gd name="connsiteX1" fmla="*/ 0 w 3590925"/>
                  <a:gd name="connsiteY1" fmla="*/ 0 h 3933825"/>
                  <a:gd name="connsiteX2" fmla="*/ 0 w 3590925"/>
                  <a:gd name="connsiteY2" fmla="*/ 114300 h 3933825"/>
                  <a:gd name="connsiteX3" fmla="*/ 66675 w 3590925"/>
                  <a:gd name="connsiteY3" fmla="*/ 276225 h 3933825"/>
                  <a:gd name="connsiteX4" fmla="*/ 38100 w 3590925"/>
                  <a:gd name="connsiteY4" fmla="*/ 342900 h 3933825"/>
                  <a:gd name="connsiteX5" fmla="*/ 19050 w 3590925"/>
                  <a:gd name="connsiteY5" fmla="*/ 466725 h 3933825"/>
                  <a:gd name="connsiteX6" fmla="*/ 19050 w 3590925"/>
                  <a:gd name="connsiteY6" fmla="*/ 571500 h 3933825"/>
                  <a:gd name="connsiteX7" fmla="*/ 114300 w 3590925"/>
                  <a:gd name="connsiteY7" fmla="*/ 847725 h 3933825"/>
                  <a:gd name="connsiteX8" fmla="*/ 190500 w 3590925"/>
                  <a:gd name="connsiteY8" fmla="*/ 1066800 h 3933825"/>
                  <a:gd name="connsiteX9" fmla="*/ 171450 w 3590925"/>
                  <a:gd name="connsiteY9" fmla="*/ 1209675 h 3933825"/>
                  <a:gd name="connsiteX10" fmla="*/ 171450 w 3590925"/>
                  <a:gd name="connsiteY10" fmla="*/ 1352550 h 3933825"/>
                  <a:gd name="connsiteX11" fmla="*/ 200025 w 3590925"/>
                  <a:gd name="connsiteY11" fmla="*/ 1466850 h 3933825"/>
                  <a:gd name="connsiteX12" fmla="*/ 238125 w 3590925"/>
                  <a:gd name="connsiteY12" fmla="*/ 1543050 h 3933825"/>
                  <a:gd name="connsiteX13" fmla="*/ 190500 w 3590925"/>
                  <a:gd name="connsiteY13" fmla="*/ 1628775 h 3933825"/>
                  <a:gd name="connsiteX14" fmla="*/ 200025 w 3590925"/>
                  <a:gd name="connsiteY14" fmla="*/ 1819275 h 3933825"/>
                  <a:gd name="connsiteX15" fmla="*/ 266700 w 3590925"/>
                  <a:gd name="connsiteY15" fmla="*/ 1914525 h 3933825"/>
                  <a:gd name="connsiteX16" fmla="*/ 276225 w 3590925"/>
                  <a:gd name="connsiteY16" fmla="*/ 2019300 h 3933825"/>
                  <a:gd name="connsiteX17" fmla="*/ 304800 w 3590925"/>
                  <a:gd name="connsiteY17" fmla="*/ 2105025 h 3933825"/>
                  <a:gd name="connsiteX18" fmla="*/ 295275 w 3590925"/>
                  <a:gd name="connsiteY18" fmla="*/ 2343150 h 3933825"/>
                  <a:gd name="connsiteX19" fmla="*/ 152400 w 3590925"/>
                  <a:gd name="connsiteY19" fmla="*/ 2419350 h 3933825"/>
                  <a:gd name="connsiteX20" fmla="*/ 200025 w 3590925"/>
                  <a:gd name="connsiteY20" fmla="*/ 2514600 h 3933825"/>
                  <a:gd name="connsiteX21" fmla="*/ 304800 w 3590925"/>
                  <a:gd name="connsiteY21" fmla="*/ 2609850 h 3933825"/>
                  <a:gd name="connsiteX22" fmla="*/ 342900 w 3590925"/>
                  <a:gd name="connsiteY22" fmla="*/ 2676525 h 3933825"/>
                  <a:gd name="connsiteX23" fmla="*/ 342900 w 3590925"/>
                  <a:gd name="connsiteY23" fmla="*/ 3914775 h 3933825"/>
                  <a:gd name="connsiteX24" fmla="*/ 1123950 w 3590925"/>
                  <a:gd name="connsiteY24" fmla="*/ 3933825 h 3933825"/>
                  <a:gd name="connsiteX25" fmla="*/ 2305050 w 3590925"/>
                  <a:gd name="connsiteY25" fmla="*/ 3914775 h 3933825"/>
                  <a:gd name="connsiteX26" fmla="*/ 3028950 w 3590925"/>
                  <a:gd name="connsiteY26" fmla="*/ 3876675 h 3933825"/>
                  <a:gd name="connsiteX27" fmla="*/ 3009900 w 3590925"/>
                  <a:gd name="connsiteY27" fmla="*/ 3800475 h 3933825"/>
                  <a:gd name="connsiteX28" fmla="*/ 2981325 w 3590925"/>
                  <a:gd name="connsiteY28" fmla="*/ 3667125 h 3933825"/>
                  <a:gd name="connsiteX29" fmla="*/ 2895600 w 3590925"/>
                  <a:gd name="connsiteY29" fmla="*/ 3590925 h 3933825"/>
                  <a:gd name="connsiteX30" fmla="*/ 2762250 w 3590925"/>
                  <a:gd name="connsiteY30" fmla="*/ 3543300 h 3933825"/>
                  <a:gd name="connsiteX31" fmla="*/ 2676525 w 3590925"/>
                  <a:gd name="connsiteY31" fmla="*/ 3448050 h 3933825"/>
                  <a:gd name="connsiteX32" fmla="*/ 2590800 w 3590925"/>
                  <a:gd name="connsiteY32" fmla="*/ 3314700 h 3933825"/>
                  <a:gd name="connsiteX33" fmla="*/ 2495550 w 3590925"/>
                  <a:gd name="connsiteY33" fmla="*/ 3276600 h 3933825"/>
                  <a:gd name="connsiteX34" fmla="*/ 2419350 w 3590925"/>
                  <a:gd name="connsiteY34" fmla="*/ 3219450 h 3933825"/>
                  <a:gd name="connsiteX35" fmla="*/ 2286000 w 3590925"/>
                  <a:gd name="connsiteY35" fmla="*/ 3152775 h 3933825"/>
                  <a:gd name="connsiteX36" fmla="*/ 2171700 w 3590925"/>
                  <a:gd name="connsiteY36" fmla="*/ 3057525 h 3933825"/>
                  <a:gd name="connsiteX37" fmla="*/ 2124075 w 3590925"/>
                  <a:gd name="connsiteY37" fmla="*/ 2990850 h 3933825"/>
                  <a:gd name="connsiteX38" fmla="*/ 2190750 w 3590925"/>
                  <a:gd name="connsiteY38" fmla="*/ 2933700 h 3933825"/>
                  <a:gd name="connsiteX39" fmla="*/ 2181225 w 3590925"/>
                  <a:gd name="connsiteY39" fmla="*/ 2857500 h 3933825"/>
                  <a:gd name="connsiteX40" fmla="*/ 2133600 w 3590925"/>
                  <a:gd name="connsiteY40" fmla="*/ 2771775 h 3933825"/>
                  <a:gd name="connsiteX41" fmla="*/ 2190750 w 3590925"/>
                  <a:gd name="connsiteY41" fmla="*/ 2695575 h 3933825"/>
                  <a:gd name="connsiteX42" fmla="*/ 2171700 w 3590925"/>
                  <a:gd name="connsiteY42" fmla="*/ 2628900 h 3933825"/>
                  <a:gd name="connsiteX43" fmla="*/ 2219325 w 3590925"/>
                  <a:gd name="connsiteY43" fmla="*/ 2543175 h 3933825"/>
                  <a:gd name="connsiteX44" fmla="*/ 2181225 w 3590925"/>
                  <a:gd name="connsiteY44" fmla="*/ 2466975 h 3933825"/>
                  <a:gd name="connsiteX45" fmla="*/ 2085975 w 3590925"/>
                  <a:gd name="connsiteY45" fmla="*/ 2419350 h 3933825"/>
                  <a:gd name="connsiteX46" fmla="*/ 2105025 w 3590925"/>
                  <a:gd name="connsiteY46" fmla="*/ 2343150 h 3933825"/>
                  <a:gd name="connsiteX47" fmla="*/ 2171700 w 3590925"/>
                  <a:gd name="connsiteY47" fmla="*/ 2219325 h 3933825"/>
                  <a:gd name="connsiteX48" fmla="*/ 2171700 w 3590925"/>
                  <a:gd name="connsiteY48" fmla="*/ 2219325 h 3933825"/>
                  <a:gd name="connsiteX49" fmla="*/ 2371725 w 3590925"/>
                  <a:gd name="connsiteY49" fmla="*/ 2038350 h 3933825"/>
                  <a:gd name="connsiteX50" fmla="*/ 2371725 w 3590925"/>
                  <a:gd name="connsiteY50" fmla="*/ 1733550 h 3933825"/>
                  <a:gd name="connsiteX51" fmla="*/ 2352675 w 3590925"/>
                  <a:gd name="connsiteY51" fmla="*/ 1657350 h 3933825"/>
                  <a:gd name="connsiteX52" fmla="*/ 2552700 w 3590925"/>
                  <a:gd name="connsiteY52" fmla="*/ 1447800 h 3933825"/>
                  <a:gd name="connsiteX53" fmla="*/ 2714625 w 3590925"/>
                  <a:gd name="connsiteY53" fmla="*/ 1304925 h 3933825"/>
                  <a:gd name="connsiteX54" fmla="*/ 2933700 w 3590925"/>
                  <a:gd name="connsiteY54" fmla="*/ 1085850 h 3933825"/>
                  <a:gd name="connsiteX55" fmla="*/ 3067050 w 3590925"/>
                  <a:gd name="connsiteY55" fmla="*/ 895350 h 3933825"/>
                  <a:gd name="connsiteX56" fmla="*/ 3333750 w 3590925"/>
                  <a:gd name="connsiteY56" fmla="*/ 742950 h 3933825"/>
                  <a:gd name="connsiteX57" fmla="*/ 3552825 w 3590925"/>
                  <a:gd name="connsiteY57" fmla="*/ 676275 h 3933825"/>
                  <a:gd name="connsiteX58" fmla="*/ 3590925 w 3590925"/>
                  <a:gd name="connsiteY58" fmla="*/ 657225 h 3933825"/>
                  <a:gd name="connsiteX59" fmla="*/ 3457575 w 3590925"/>
                  <a:gd name="connsiteY59" fmla="*/ 600075 h 3933825"/>
                  <a:gd name="connsiteX60" fmla="*/ 3457575 w 3590925"/>
                  <a:gd name="connsiteY60" fmla="*/ 600075 h 3933825"/>
                  <a:gd name="connsiteX61" fmla="*/ 3228975 w 3590925"/>
                  <a:gd name="connsiteY61" fmla="*/ 609600 h 3933825"/>
                  <a:gd name="connsiteX62" fmla="*/ 3114675 w 3590925"/>
                  <a:gd name="connsiteY62" fmla="*/ 609600 h 3933825"/>
                  <a:gd name="connsiteX63" fmla="*/ 3057525 w 3590925"/>
                  <a:gd name="connsiteY63" fmla="*/ 533400 h 3933825"/>
                  <a:gd name="connsiteX64" fmla="*/ 3000375 w 3590925"/>
                  <a:gd name="connsiteY64" fmla="*/ 523875 h 3933825"/>
                  <a:gd name="connsiteX65" fmla="*/ 2905125 w 3590925"/>
                  <a:gd name="connsiteY65" fmla="*/ 619125 h 3933825"/>
                  <a:gd name="connsiteX66" fmla="*/ 2838450 w 3590925"/>
                  <a:gd name="connsiteY66" fmla="*/ 647700 h 3933825"/>
                  <a:gd name="connsiteX67" fmla="*/ 2714625 w 3590925"/>
                  <a:gd name="connsiteY67" fmla="*/ 657225 h 3933825"/>
                  <a:gd name="connsiteX68" fmla="*/ 2714625 w 3590925"/>
                  <a:gd name="connsiteY68" fmla="*/ 657225 h 3933825"/>
                  <a:gd name="connsiteX69" fmla="*/ 2419350 w 3590925"/>
                  <a:gd name="connsiteY69" fmla="*/ 466725 h 3933825"/>
                  <a:gd name="connsiteX70" fmla="*/ 2152650 w 3590925"/>
                  <a:gd name="connsiteY70" fmla="*/ 304800 h 3933825"/>
                  <a:gd name="connsiteX71" fmla="*/ 1924050 w 3590925"/>
                  <a:gd name="connsiteY71" fmla="*/ 266700 h 3933825"/>
                  <a:gd name="connsiteX72" fmla="*/ 1647825 w 3590925"/>
                  <a:gd name="connsiteY72" fmla="*/ 381000 h 3933825"/>
                  <a:gd name="connsiteX73" fmla="*/ 1238250 w 3590925"/>
                  <a:gd name="connsiteY73" fmla="*/ 200025 h 3933825"/>
                  <a:gd name="connsiteX74" fmla="*/ 1228725 w 3590925"/>
                  <a:gd name="connsiteY74" fmla="*/ 152400 h 3933825"/>
                  <a:gd name="connsiteX75" fmla="*/ 1114425 w 3590925"/>
                  <a:gd name="connsiteY75" fmla="*/ 57150 h 3933825"/>
                  <a:gd name="connsiteX76" fmla="*/ 1000125 w 3590925"/>
                  <a:gd name="connsiteY76" fmla="*/ 76200 h 3933825"/>
                  <a:gd name="connsiteX77" fmla="*/ 885825 w 3590925"/>
                  <a:gd name="connsiteY77" fmla="*/ 190500 h 3933825"/>
                  <a:gd name="connsiteX78" fmla="*/ 781050 w 3590925"/>
                  <a:gd name="connsiteY78" fmla="*/ 47625 h 3933825"/>
                  <a:gd name="connsiteX79" fmla="*/ 872490 w 3590925"/>
                  <a:gd name="connsiteY79" fmla="*/ 120015 h 3933825"/>
                  <a:gd name="connsiteX0" fmla="*/ 781050 w 3590925"/>
                  <a:gd name="connsiteY0" fmla="*/ 0 h 3933825"/>
                  <a:gd name="connsiteX1" fmla="*/ 0 w 3590925"/>
                  <a:gd name="connsiteY1" fmla="*/ 0 h 3933825"/>
                  <a:gd name="connsiteX2" fmla="*/ 0 w 3590925"/>
                  <a:gd name="connsiteY2" fmla="*/ 114300 h 3933825"/>
                  <a:gd name="connsiteX3" fmla="*/ 66675 w 3590925"/>
                  <a:gd name="connsiteY3" fmla="*/ 276225 h 3933825"/>
                  <a:gd name="connsiteX4" fmla="*/ 38100 w 3590925"/>
                  <a:gd name="connsiteY4" fmla="*/ 342900 h 3933825"/>
                  <a:gd name="connsiteX5" fmla="*/ 19050 w 3590925"/>
                  <a:gd name="connsiteY5" fmla="*/ 466725 h 3933825"/>
                  <a:gd name="connsiteX6" fmla="*/ 19050 w 3590925"/>
                  <a:gd name="connsiteY6" fmla="*/ 571500 h 3933825"/>
                  <a:gd name="connsiteX7" fmla="*/ 114300 w 3590925"/>
                  <a:gd name="connsiteY7" fmla="*/ 847725 h 3933825"/>
                  <a:gd name="connsiteX8" fmla="*/ 190500 w 3590925"/>
                  <a:gd name="connsiteY8" fmla="*/ 1066800 h 3933825"/>
                  <a:gd name="connsiteX9" fmla="*/ 171450 w 3590925"/>
                  <a:gd name="connsiteY9" fmla="*/ 1209675 h 3933825"/>
                  <a:gd name="connsiteX10" fmla="*/ 171450 w 3590925"/>
                  <a:gd name="connsiteY10" fmla="*/ 1352550 h 3933825"/>
                  <a:gd name="connsiteX11" fmla="*/ 200025 w 3590925"/>
                  <a:gd name="connsiteY11" fmla="*/ 1466850 h 3933825"/>
                  <a:gd name="connsiteX12" fmla="*/ 238125 w 3590925"/>
                  <a:gd name="connsiteY12" fmla="*/ 1543050 h 3933825"/>
                  <a:gd name="connsiteX13" fmla="*/ 190500 w 3590925"/>
                  <a:gd name="connsiteY13" fmla="*/ 1628775 h 3933825"/>
                  <a:gd name="connsiteX14" fmla="*/ 200025 w 3590925"/>
                  <a:gd name="connsiteY14" fmla="*/ 1819275 h 3933825"/>
                  <a:gd name="connsiteX15" fmla="*/ 266700 w 3590925"/>
                  <a:gd name="connsiteY15" fmla="*/ 1914525 h 3933825"/>
                  <a:gd name="connsiteX16" fmla="*/ 276225 w 3590925"/>
                  <a:gd name="connsiteY16" fmla="*/ 2019300 h 3933825"/>
                  <a:gd name="connsiteX17" fmla="*/ 304800 w 3590925"/>
                  <a:gd name="connsiteY17" fmla="*/ 2105025 h 3933825"/>
                  <a:gd name="connsiteX18" fmla="*/ 295275 w 3590925"/>
                  <a:gd name="connsiteY18" fmla="*/ 2343150 h 3933825"/>
                  <a:gd name="connsiteX19" fmla="*/ 152400 w 3590925"/>
                  <a:gd name="connsiteY19" fmla="*/ 2419350 h 3933825"/>
                  <a:gd name="connsiteX20" fmla="*/ 200025 w 3590925"/>
                  <a:gd name="connsiteY20" fmla="*/ 2514600 h 3933825"/>
                  <a:gd name="connsiteX21" fmla="*/ 304800 w 3590925"/>
                  <a:gd name="connsiteY21" fmla="*/ 2609850 h 3933825"/>
                  <a:gd name="connsiteX22" fmla="*/ 342900 w 3590925"/>
                  <a:gd name="connsiteY22" fmla="*/ 2676525 h 3933825"/>
                  <a:gd name="connsiteX23" fmla="*/ 342900 w 3590925"/>
                  <a:gd name="connsiteY23" fmla="*/ 3914775 h 3933825"/>
                  <a:gd name="connsiteX24" fmla="*/ 1123950 w 3590925"/>
                  <a:gd name="connsiteY24" fmla="*/ 3933825 h 3933825"/>
                  <a:gd name="connsiteX25" fmla="*/ 2305050 w 3590925"/>
                  <a:gd name="connsiteY25" fmla="*/ 3914775 h 3933825"/>
                  <a:gd name="connsiteX26" fmla="*/ 3028950 w 3590925"/>
                  <a:gd name="connsiteY26" fmla="*/ 3876675 h 3933825"/>
                  <a:gd name="connsiteX27" fmla="*/ 3009900 w 3590925"/>
                  <a:gd name="connsiteY27" fmla="*/ 3800475 h 3933825"/>
                  <a:gd name="connsiteX28" fmla="*/ 2981325 w 3590925"/>
                  <a:gd name="connsiteY28" fmla="*/ 3667125 h 3933825"/>
                  <a:gd name="connsiteX29" fmla="*/ 2895600 w 3590925"/>
                  <a:gd name="connsiteY29" fmla="*/ 3590925 h 3933825"/>
                  <a:gd name="connsiteX30" fmla="*/ 2762250 w 3590925"/>
                  <a:gd name="connsiteY30" fmla="*/ 3543300 h 3933825"/>
                  <a:gd name="connsiteX31" fmla="*/ 2676525 w 3590925"/>
                  <a:gd name="connsiteY31" fmla="*/ 3448050 h 3933825"/>
                  <a:gd name="connsiteX32" fmla="*/ 2590800 w 3590925"/>
                  <a:gd name="connsiteY32" fmla="*/ 3314700 h 3933825"/>
                  <a:gd name="connsiteX33" fmla="*/ 2495550 w 3590925"/>
                  <a:gd name="connsiteY33" fmla="*/ 3276600 h 3933825"/>
                  <a:gd name="connsiteX34" fmla="*/ 2419350 w 3590925"/>
                  <a:gd name="connsiteY34" fmla="*/ 3219450 h 3933825"/>
                  <a:gd name="connsiteX35" fmla="*/ 2286000 w 3590925"/>
                  <a:gd name="connsiteY35" fmla="*/ 3152775 h 3933825"/>
                  <a:gd name="connsiteX36" fmla="*/ 2171700 w 3590925"/>
                  <a:gd name="connsiteY36" fmla="*/ 3057525 h 3933825"/>
                  <a:gd name="connsiteX37" fmla="*/ 2124075 w 3590925"/>
                  <a:gd name="connsiteY37" fmla="*/ 2990850 h 3933825"/>
                  <a:gd name="connsiteX38" fmla="*/ 2190750 w 3590925"/>
                  <a:gd name="connsiteY38" fmla="*/ 2933700 h 3933825"/>
                  <a:gd name="connsiteX39" fmla="*/ 2181225 w 3590925"/>
                  <a:gd name="connsiteY39" fmla="*/ 2857500 h 3933825"/>
                  <a:gd name="connsiteX40" fmla="*/ 2133600 w 3590925"/>
                  <a:gd name="connsiteY40" fmla="*/ 2771775 h 3933825"/>
                  <a:gd name="connsiteX41" fmla="*/ 2190750 w 3590925"/>
                  <a:gd name="connsiteY41" fmla="*/ 2695575 h 3933825"/>
                  <a:gd name="connsiteX42" fmla="*/ 2171700 w 3590925"/>
                  <a:gd name="connsiteY42" fmla="*/ 2628900 h 3933825"/>
                  <a:gd name="connsiteX43" fmla="*/ 2219325 w 3590925"/>
                  <a:gd name="connsiteY43" fmla="*/ 2543175 h 3933825"/>
                  <a:gd name="connsiteX44" fmla="*/ 2181225 w 3590925"/>
                  <a:gd name="connsiteY44" fmla="*/ 2466975 h 3933825"/>
                  <a:gd name="connsiteX45" fmla="*/ 2085975 w 3590925"/>
                  <a:gd name="connsiteY45" fmla="*/ 2419350 h 3933825"/>
                  <a:gd name="connsiteX46" fmla="*/ 2105025 w 3590925"/>
                  <a:gd name="connsiteY46" fmla="*/ 2343150 h 3933825"/>
                  <a:gd name="connsiteX47" fmla="*/ 2171700 w 3590925"/>
                  <a:gd name="connsiteY47" fmla="*/ 2219325 h 3933825"/>
                  <a:gd name="connsiteX48" fmla="*/ 2171700 w 3590925"/>
                  <a:gd name="connsiteY48" fmla="*/ 2219325 h 3933825"/>
                  <a:gd name="connsiteX49" fmla="*/ 2371725 w 3590925"/>
                  <a:gd name="connsiteY49" fmla="*/ 2038350 h 3933825"/>
                  <a:gd name="connsiteX50" fmla="*/ 2371725 w 3590925"/>
                  <a:gd name="connsiteY50" fmla="*/ 1733550 h 3933825"/>
                  <a:gd name="connsiteX51" fmla="*/ 2352675 w 3590925"/>
                  <a:gd name="connsiteY51" fmla="*/ 1657350 h 3933825"/>
                  <a:gd name="connsiteX52" fmla="*/ 2552700 w 3590925"/>
                  <a:gd name="connsiteY52" fmla="*/ 1447800 h 3933825"/>
                  <a:gd name="connsiteX53" fmla="*/ 2714625 w 3590925"/>
                  <a:gd name="connsiteY53" fmla="*/ 1304925 h 3933825"/>
                  <a:gd name="connsiteX54" fmla="*/ 2933700 w 3590925"/>
                  <a:gd name="connsiteY54" fmla="*/ 1085850 h 3933825"/>
                  <a:gd name="connsiteX55" fmla="*/ 3067050 w 3590925"/>
                  <a:gd name="connsiteY55" fmla="*/ 895350 h 3933825"/>
                  <a:gd name="connsiteX56" fmla="*/ 3333750 w 3590925"/>
                  <a:gd name="connsiteY56" fmla="*/ 742950 h 3933825"/>
                  <a:gd name="connsiteX57" fmla="*/ 3552825 w 3590925"/>
                  <a:gd name="connsiteY57" fmla="*/ 676275 h 3933825"/>
                  <a:gd name="connsiteX58" fmla="*/ 3590925 w 3590925"/>
                  <a:gd name="connsiteY58" fmla="*/ 657225 h 3933825"/>
                  <a:gd name="connsiteX59" fmla="*/ 3457575 w 3590925"/>
                  <a:gd name="connsiteY59" fmla="*/ 600075 h 3933825"/>
                  <a:gd name="connsiteX60" fmla="*/ 3457575 w 3590925"/>
                  <a:gd name="connsiteY60" fmla="*/ 600075 h 3933825"/>
                  <a:gd name="connsiteX61" fmla="*/ 3228975 w 3590925"/>
                  <a:gd name="connsiteY61" fmla="*/ 609600 h 3933825"/>
                  <a:gd name="connsiteX62" fmla="*/ 3114675 w 3590925"/>
                  <a:gd name="connsiteY62" fmla="*/ 609600 h 3933825"/>
                  <a:gd name="connsiteX63" fmla="*/ 3057525 w 3590925"/>
                  <a:gd name="connsiteY63" fmla="*/ 533400 h 3933825"/>
                  <a:gd name="connsiteX64" fmla="*/ 3000375 w 3590925"/>
                  <a:gd name="connsiteY64" fmla="*/ 523875 h 3933825"/>
                  <a:gd name="connsiteX65" fmla="*/ 2905125 w 3590925"/>
                  <a:gd name="connsiteY65" fmla="*/ 619125 h 3933825"/>
                  <a:gd name="connsiteX66" fmla="*/ 2838450 w 3590925"/>
                  <a:gd name="connsiteY66" fmla="*/ 647700 h 3933825"/>
                  <a:gd name="connsiteX67" fmla="*/ 2714625 w 3590925"/>
                  <a:gd name="connsiteY67" fmla="*/ 657225 h 3933825"/>
                  <a:gd name="connsiteX68" fmla="*/ 2714625 w 3590925"/>
                  <a:gd name="connsiteY68" fmla="*/ 657225 h 3933825"/>
                  <a:gd name="connsiteX69" fmla="*/ 2419350 w 3590925"/>
                  <a:gd name="connsiteY69" fmla="*/ 466725 h 3933825"/>
                  <a:gd name="connsiteX70" fmla="*/ 2209800 w 3590925"/>
                  <a:gd name="connsiteY70" fmla="*/ 438150 h 3933825"/>
                  <a:gd name="connsiteX71" fmla="*/ 2152650 w 3590925"/>
                  <a:gd name="connsiteY71" fmla="*/ 304800 h 3933825"/>
                  <a:gd name="connsiteX72" fmla="*/ 1924050 w 3590925"/>
                  <a:gd name="connsiteY72" fmla="*/ 266700 h 3933825"/>
                  <a:gd name="connsiteX73" fmla="*/ 1647825 w 3590925"/>
                  <a:gd name="connsiteY73" fmla="*/ 381000 h 3933825"/>
                  <a:gd name="connsiteX74" fmla="*/ 1238250 w 3590925"/>
                  <a:gd name="connsiteY74" fmla="*/ 200025 h 3933825"/>
                  <a:gd name="connsiteX75" fmla="*/ 1228725 w 3590925"/>
                  <a:gd name="connsiteY75" fmla="*/ 152400 h 3933825"/>
                  <a:gd name="connsiteX76" fmla="*/ 1114425 w 3590925"/>
                  <a:gd name="connsiteY76" fmla="*/ 57150 h 3933825"/>
                  <a:gd name="connsiteX77" fmla="*/ 1000125 w 3590925"/>
                  <a:gd name="connsiteY77" fmla="*/ 76200 h 3933825"/>
                  <a:gd name="connsiteX78" fmla="*/ 885825 w 3590925"/>
                  <a:gd name="connsiteY78" fmla="*/ 190500 h 3933825"/>
                  <a:gd name="connsiteX79" fmla="*/ 781050 w 3590925"/>
                  <a:gd name="connsiteY79" fmla="*/ 47625 h 3933825"/>
                  <a:gd name="connsiteX80" fmla="*/ 872490 w 3590925"/>
                  <a:gd name="connsiteY80" fmla="*/ 120015 h 3933825"/>
                  <a:gd name="connsiteX0" fmla="*/ 781050 w 3590925"/>
                  <a:gd name="connsiteY0" fmla="*/ 0 h 3933825"/>
                  <a:gd name="connsiteX1" fmla="*/ 0 w 3590925"/>
                  <a:gd name="connsiteY1" fmla="*/ 0 h 3933825"/>
                  <a:gd name="connsiteX2" fmla="*/ 0 w 3590925"/>
                  <a:gd name="connsiteY2" fmla="*/ 114300 h 3933825"/>
                  <a:gd name="connsiteX3" fmla="*/ 66675 w 3590925"/>
                  <a:gd name="connsiteY3" fmla="*/ 276225 h 3933825"/>
                  <a:gd name="connsiteX4" fmla="*/ 38100 w 3590925"/>
                  <a:gd name="connsiteY4" fmla="*/ 342900 h 3933825"/>
                  <a:gd name="connsiteX5" fmla="*/ 19050 w 3590925"/>
                  <a:gd name="connsiteY5" fmla="*/ 466725 h 3933825"/>
                  <a:gd name="connsiteX6" fmla="*/ 19050 w 3590925"/>
                  <a:gd name="connsiteY6" fmla="*/ 571500 h 3933825"/>
                  <a:gd name="connsiteX7" fmla="*/ 114300 w 3590925"/>
                  <a:gd name="connsiteY7" fmla="*/ 847725 h 3933825"/>
                  <a:gd name="connsiteX8" fmla="*/ 190500 w 3590925"/>
                  <a:gd name="connsiteY8" fmla="*/ 1066800 h 3933825"/>
                  <a:gd name="connsiteX9" fmla="*/ 171450 w 3590925"/>
                  <a:gd name="connsiteY9" fmla="*/ 1209675 h 3933825"/>
                  <a:gd name="connsiteX10" fmla="*/ 171450 w 3590925"/>
                  <a:gd name="connsiteY10" fmla="*/ 1352550 h 3933825"/>
                  <a:gd name="connsiteX11" fmla="*/ 200025 w 3590925"/>
                  <a:gd name="connsiteY11" fmla="*/ 1466850 h 3933825"/>
                  <a:gd name="connsiteX12" fmla="*/ 238125 w 3590925"/>
                  <a:gd name="connsiteY12" fmla="*/ 1543050 h 3933825"/>
                  <a:gd name="connsiteX13" fmla="*/ 190500 w 3590925"/>
                  <a:gd name="connsiteY13" fmla="*/ 1628775 h 3933825"/>
                  <a:gd name="connsiteX14" fmla="*/ 200025 w 3590925"/>
                  <a:gd name="connsiteY14" fmla="*/ 1819275 h 3933825"/>
                  <a:gd name="connsiteX15" fmla="*/ 266700 w 3590925"/>
                  <a:gd name="connsiteY15" fmla="*/ 1914525 h 3933825"/>
                  <a:gd name="connsiteX16" fmla="*/ 276225 w 3590925"/>
                  <a:gd name="connsiteY16" fmla="*/ 2019300 h 3933825"/>
                  <a:gd name="connsiteX17" fmla="*/ 304800 w 3590925"/>
                  <a:gd name="connsiteY17" fmla="*/ 2105025 h 3933825"/>
                  <a:gd name="connsiteX18" fmla="*/ 295275 w 3590925"/>
                  <a:gd name="connsiteY18" fmla="*/ 2343150 h 3933825"/>
                  <a:gd name="connsiteX19" fmla="*/ 152400 w 3590925"/>
                  <a:gd name="connsiteY19" fmla="*/ 2419350 h 3933825"/>
                  <a:gd name="connsiteX20" fmla="*/ 200025 w 3590925"/>
                  <a:gd name="connsiteY20" fmla="*/ 2514600 h 3933825"/>
                  <a:gd name="connsiteX21" fmla="*/ 304800 w 3590925"/>
                  <a:gd name="connsiteY21" fmla="*/ 2609850 h 3933825"/>
                  <a:gd name="connsiteX22" fmla="*/ 342900 w 3590925"/>
                  <a:gd name="connsiteY22" fmla="*/ 2676525 h 3933825"/>
                  <a:gd name="connsiteX23" fmla="*/ 342900 w 3590925"/>
                  <a:gd name="connsiteY23" fmla="*/ 3914775 h 3933825"/>
                  <a:gd name="connsiteX24" fmla="*/ 1123950 w 3590925"/>
                  <a:gd name="connsiteY24" fmla="*/ 3933825 h 3933825"/>
                  <a:gd name="connsiteX25" fmla="*/ 2305050 w 3590925"/>
                  <a:gd name="connsiteY25" fmla="*/ 3914775 h 3933825"/>
                  <a:gd name="connsiteX26" fmla="*/ 3028950 w 3590925"/>
                  <a:gd name="connsiteY26" fmla="*/ 3876675 h 3933825"/>
                  <a:gd name="connsiteX27" fmla="*/ 3009900 w 3590925"/>
                  <a:gd name="connsiteY27" fmla="*/ 3800475 h 3933825"/>
                  <a:gd name="connsiteX28" fmla="*/ 2981325 w 3590925"/>
                  <a:gd name="connsiteY28" fmla="*/ 3667125 h 3933825"/>
                  <a:gd name="connsiteX29" fmla="*/ 2895600 w 3590925"/>
                  <a:gd name="connsiteY29" fmla="*/ 3590925 h 3933825"/>
                  <a:gd name="connsiteX30" fmla="*/ 2762250 w 3590925"/>
                  <a:gd name="connsiteY30" fmla="*/ 3543300 h 3933825"/>
                  <a:gd name="connsiteX31" fmla="*/ 2676525 w 3590925"/>
                  <a:gd name="connsiteY31" fmla="*/ 3448050 h 3933825"/>
                  <a:gd name="connsiteX32" fmla="*/ 2590800 w 3590925"/>
                  <a:gd name="connsiteY32" fmla="*/ 3314700 h 3933825"/>
                  <a:gd name="connsiteX33" fmla="*/ 2495550 w 3590925"/>
                  <a:gd name="connsiteY33" fmla="*/ 3276600 h 3933825"/>
                  <a:gd name="connsiteX34" fmla="*/ 2419350 w 3590925"/>
                  <a:gd name="connsiteY34" fmla="*/ 3219450 h 3933825"/>
                  <a:gd name="connsiteX35" fmla="*/ 2286000 w 3590925"/>
                  <a:gd name="connsiteY35" fmla="*/ 3152775 h 3933825"/>
                  <a:gd name="connsiteX36" fmla="*/ 2171700 w 3590925"/>
                  <a:gd name="connsiteY36" fmla="*/ 3057525 h 3933825"/>
                  <a:gd name="connsiteX37" fmla="*/ 2124075 w 3590925"/>
                  <a:gd name="connsiteY37" fmla="*/ 2990850 h 3933825"/>
                  <a:gd name="connsiteX38" fmla="*/ 2190750 w 3590925"/>
                  <a:gd name="connsiteY38" fmla="*/ 2933700 h 3933825"/>
                  <a:gd name="connsiteX39" fmla="*/ 2181225 w 3590925"/>
                  <a:gd name="connsiteY39" fmla="*/ 2857500 h 3933825"/>
                  <a:gd name="connsiteX40" fmla="*/ 2133600 w 3590925"/>
                  <a:gd name="connsiteY40" fmla="*/ 2771775 h 3933825"/>
                  <a:gd name="connsiteX41" fmla="*/ 2190750 w 3590925"/>
                  <a:gd name="connsiteY41" fmla="*/ 2695575 h 3933825"/>
                  <a:gd name="connsiteX42" fmla="*/ 2171700 w 3590925"/>
                  <a:gd name="connsiteY42" fmla="*/ 2628900 h 3933825"/>
                  <a:gd name="connsiteX43" fmla="*/ 2219325 w 3590925"/>
                  <a:gd name="connsiteY43" fmla="*/ 2543175 h 3933825"/>
                  <a:gd name="connsiteX44" fmla="*/ 2181225 w 3590925"/>
                  <a:gd name="connsiteY44" fmla="*/ 2466975 h 3933825"/>
                  <a:gd name="connsiteX45" fmla="*/ 2085975 w 3590925"/>
                  <a:gd name="connsiteY45" fmla="*/ 2419350 h 3933825"/>
                  <a:gd name="connsiteX46" fmla="*/ 2105025 w 3590925"/>
                  <a:gd name="connsiteY46" fmla="*/ 2343150 h 3933825"/>
                  <a:gd name="connsiteX47" fmla="*/ 2171700 w 3590925"/>
                  <a:gd name="connsiteY47" fmla="*/ 2219325 h 3933825"/>
                  <a:gd name="connsiteX48" fmla="*/ 2171700 w 3590925"/>
                  <a:gd name="connsiteY48" fmla="*/ 2219325 h 3933825"/>
                  <a:gd name="connsiteX49" fmla="*/ 2371725 w 3590925"/>
                  <a:gd name="connsiteY49" fmla="*/ 2038350 h 3933825"/>
                  <a:gd name="connsiteX50" fmla="*/ 2371725 w 3590925"/>
                  <a:gd name="connsiteY50" fmla="*/ 1733550 h 3933825"/>
                  <a:gd name="connsiteX51" fmla="*/ 2352675 w 3590925"/>
                  <a:gd name="connsiteY51" fmla="*/ 1657350 h 3933825"/>
                  <a:gd name="connsiteX52" fmla="*/ 2552700 w 3590925"/>
                  <a:gd name="connsiteY52" fmla="*/ 1447800 h 3933825"/>
                  <a:gd name="connsiteX53" fmla="*/ 2714625 w 3590925"/>
                  <a:gd name="connsiteY53" fmla="*/ 1304925 h 3933825"/>
                  <a:gd name="connsiteX54" fmla="*/ 2933700 w 3590925"/>
                  <a:gd name="connsiteY54" fmla="*/ 1085850 h 3933825"/>
                  <a:gd name="connsiteX55" fmla="*/ 3067050 w 3590925"/>
                  <a:gd name="connsiteY55" fmla="*/ 895350 h 3933825"/>
                  <a:gd name="connsiteX56" fmla="*/ 3333750 w 3590925"/>
                  <a:gd name="connsiteY56" fmla="*/ 742950 h 3933825"/>
                  <a:gd name="connsiteX57" fmla="*/ 3552825 w 3590925"/>
                  <a:gd name="connsiteY57" fmla="*/ 676275 h 3933825"/>
                  <a:gd name="connsiteX58" fmla="*/ 3590925 w 3590925"/>
                  <a:gd name="connsiteY58" fmla="*/ 657225 h 3933825"/>
                  <a:gd name="connsiteX59" fmla="*/ 3457575 w 3590925"/>
                  <a:gd name="connsiteY59" fmla="*/ 600075 h 3933825"/>
                  <a:gd name="connsiteX60" fmla="*/ 3457575 w 3590925"/>
                  <a:gd name="connsiteY60" fmla="*/ 600075 h 3933825"/>
                  <a:gd name="connsiteX61" fmla="*/ 3228975 w 3590925"/>
                  <a:gd name="connsiteY61" fmla="*/ 609600 h 3933825"/>
                  <a:gd name="connsiteX62" fmla="*/ 3114675 w 3590925"/>
                  <a:gd name="connsiteY62" fmla="*/ 609600 h 3933825"/>
                  <a:gd name="connsiteX63" fmla="*/ 3057525 w 3590925"/>
                  <a:gd name="connsiteY63" fmla="*/ 533400 h 3933825"/>
                  <a:gd name="connsiteX64" fmla="*/ 3000375 w 3590925"/>
                  <a:gd name="connsiteY64" fmla="*/ 523875 h 3933825"/>
                  <a:gd name="connsiteX65" fmla="*/ 2905125 w 3590925"/>
                  <a:gd name="connsiteY65" fmla="*/ 619125 h 3933825"/>
                  <a:gd name="connsiteX66" fmla="*/ 2838450 w 3590925"/>
                  <a:gd name="connsiteY66" fmla="*/ 647700 h 3933825"/>
                  <a:gd name="connsiteX67" fmla="*/ 2714625 w 3590925"/>
                  <a:gd name="connsiteY67" fmla="*/ 657225 h 3933825"/>
                  <a:gd name="connsiteX68" fmla="*/ 2714625 w 3590925"/>
                  <a:gd name="connsiteY68" fmla="*/ 657225 h 3933825"/>
                  <a:gd name="connsiteX69" fmla="*/ 2419350 w 3590925"/>
                  <a:gd name="connsiteY69" fmla="*/ 466725 h 3933825"/>
                  <a:gd name="connsiteX70" fmla="*/ 2209800 w 3590925"/>
                  <a:gd name="connsiteY70" fmla="*/ 438150 h 3933825"/>
                  <a:gd name="connsiteX71" fmla="*/ 2114550 w 3590925"/>
                  <a:gd name="connsiteY71" fmla="*/ 352425 h 3933825"/>
                  <a:gd name="connsiteX72" fmla="*/ 1924050 w 3590925"/>
                  <a:gd name="connsiteY72" fmla="*/ 266700 h 3933825"/>
                  <a:gd name="connsiteX73" fmla="*/ 1647825 w 3590925"/>
                  <a:gd name="connsiteY73" fmla="*/ 381000 h 3933825"/>
                  <a:gd name="connsiteX74" fmla="*/ 1238250 w 3590925"/>
                  <a:gd name="connsiteY74" fmla="*/ 200025 h 3933825"/>
                  <a:gd name="connsiteX75" fmla="*/ 1228725 w 3590925"/>
                  <a:gd name="connsiteY75" fmla="*/ 152400 h 3933825"/>
                  <a:gd name="connsiteX76" fmla="*/ 1114425 w 3590925"/>
                  <a:gd name="connsiteY76" fmla="*/ 57150 h 3933825"/>
                  <a:gd name="connsiteX77" fmla="*/ 1000125 w 3590925"/>
                  <a:gd name="connsiteY77" fmla="*/ 76200 h 3933825"/>
                  <a:gd name="connsiteX78" fmla="*/ 885825 w 3590925"/>
                  <a:gd name="connsiteY78" fmla="*/ 190500 h 3933825"/>
                  <a:gd name="connsiteX79" fmla="*/ 781050 w 3590925"/>
                  <a:gd name="connsiteY79" fmla="*/ 47625 h 3933825"/>
                  <a:gd name="connsiteX80" fmla="*/ 872490 w 3590925"/>
                  <a:gd name="connsiteY80" fmla="*/ 120015 h 3933825"/>
                  <a:gd name="connsiteX0" fmla="*/ 781050 w 3590925"/>
                  <a:gd name="connsiteY0" fmla="*/ 0 h 3933825"/>
                  <a:gd name="connsiteX1" fmla="*/ 0 w 3590925"/>
                  <a:gd name="connsiteY1" fmla="*/ 0 h 3933825"/>
                  <a:gd name="connsiteX2" fmla="*/ 0 w 3590925"/>
                  <a:gd name="connsiteY2" fmla="*/ 114300 h 3933825"/>
                  <a:gd name="connsiteX3" fmla="*/ 66675 w 3590925"/>
                  <a:gd name="connsiteY3" fmla="*/ 276225 h 3933825"/>
                  <a:gd name="connsiteX4" fmla="*/ 38100 w 3590925"/>
                  <a:gd name="connsiteY4" fmla="*/ 342900 h 3933825"/>
                  <a:gd name="connsiteX5" fmla="*/ 19050 w 3590925"/>
                  <a:gd name="connsiteY5" fmla="*/ 466725 h 3933825"/>
                  <a:gd name="connsiteX6" fmla="*/ 19050 w 3590925"/>
                  <a:gd name="connsiteY6" fmla="*/ 571500 h 3933825"/>
                  <a:gd name="connsiteX7" fmla="*/ 114300 w 3590925"/>
                  <a:gd name="connsiteY7" fmla="*/ 847725 h 3933825"/>
                  <a:gd name="connsiteX8" fmla="*/ 190500 w 3590925"/>
                  <a:gd name="connsiteY8" fmla="*/ 1066800 h 3933825"/>
                  <a:gd name="connsiteX9" fmla="*/ 171450 w 3590925"/>
                  <a:gd name="connsiteY9" fmla="*/ 1209675 h 3933825"/>
                  <a:gd name="connsiteX10" fmla="*/ 171450 w 3590925"/>
                  <a:gd name="connsiteY10" fmla="*/ 1352550 h 3933825"/>
                  <a:gd name="connsiteX11" fmla="*/ 200025 w 3590925"/>
                  <a:gd name="connsiteY11" fmla="*/ 1466850 h 3933825"/>
                  <a:gd name="connsiteX12" fmla="*/ 238125 w 3590925"/>
                  <a:gd name="connsiteY12" fmla="*/ 1543050 h 3933825"/>
                  <a:gd name="connsiteX13" fmla="*/ 190500 w 3590925"/>
                  <a:gd name="connsiteY13" fmla="*/ 1628775 h 3933825"/>
                  <a:gd name="connsiteX14" fmla="*/ 200025 w 3590925"/>
                  <a:gd name="connsiteY14" fmla="*/ 1819275 h 3933825"/>
                  <a:gd name="connsiteX15" fmla="*/ 266700 w 3590925"/>
                  <a:gd name="connsiteY15" fmla="*/ 1914525 h 3933825"/>
                  <a:gd name="connsiteX16" fmla="*/ 276225 w 3590925"/>
                  <a:gd name="connsiteY16" fmla="*/ 2019300 h 3933825"/>
                  <a:gd name="connsiteX17" fmla="*/ 304800 w 3590925"/>
                  <a:gd name="connsiteY17" fmla="*/ 2105025 h 3933825"/>
                  <a:gd name="connsiteX18" fmla="*/ 295275 w 3590925"/>
                  <a:gd name="connsiteY18" fmla="*/ 2343150 h 3933825"/>
                  <a:gd name="connsiteX19" fmla="*/ 152400 w 3590925"/>
                  <a:gd name="connsiteY19" fmla="*/ 2419350 h 3933825"/>
                  <a:gd name="connsiteX20" fmla="*/ 200025 w 3590925"/>
                  <a:gd name="connsiteY20" fmla="*/ 2514600 h 3933825"/>
                  <a:gd name="connsiteX21" fmla="*/ 304800 w 3590925"/>
                  <a:gd name="connsiteY21" fmla="*/ 2609850 h 3933825"/>
                  <a:gd name="connsiteX22" fmla="*/ 342900 w 3590925"/>
                  <a:gd name="connsiteY22" fmla="*/ 2676525 h 3933825"/>
                  <a:gd name="connsiteX23" fmla="*/ 342900 w 3590925"/>
                  <a:gd name="connsiteY23" fmla="*/ 3914775 h 3933825"/>
                  <a:gd name="connsiteX24" fmla="*/ 1123950 w 3590925"/>
                  <a:gd name="connsiteY24" fmla="*/ 3933825 h 3933825"/>
                  <a:gd name="connsiteX25" fmla="*/ 2305050 w 3590925"/>
                  <a:gd name="connsiteY25" fmla="*/ 3914775 h 3933825"/>
                  <a:gd name="connsiteX26" fmla="*/ 3028950 w 3590925"/>
                  <a:gd name="connsiteY26" fmla="*/ 3876675 h 3933825"/>
                  <a:gd name="connsiteX27" fmla="*/ 3009900 w 3590925"/>
                  <a:gd name="connsiteY27" fmla="*/ 3800475 h 3933825"/>
                  <a:gd name="connsiteX28" fmla="*/ 2981325 w 3590925"/>
                  <a:gd name="connsiteY28" fmla="*/ 3667125 h 3933825"/>
                  <a:gd name="connsiteX29" fmla="*/ 2895600 w 3590925"/>
                  <a:gd name="connsiteY29" fmla="*/ 3590925 h 3933825"/>
                  <a:gd name="connsiteX30" fmla="*/ 2762250 w 3590925"/>
                  <a:gd name="connsiteY30" fmla="*/ 3543300 h 3933825"/>
                  <a:gd name="connsiteX31" fmla="*/ 2676525 w 3590925"/>
                  <a:gd name="connsiteY31" fmla="*/ 3448050 h 3933825"/>
                  <a:gd name="connsiteX32" fmla="*/ 2590800 w 3590925"/>
                  <a:gd name="connsiteY32" fmla="*/ 3314700 h 3933825"/>
                  <a:gd name="connsiteX33" fmla="*/ 2495550 w 3590925"/>
                  <a:gd name="connsiteY33" fmla="*/ 3276600 h 3933825"/>
                  <a:gd name="connsiteX34" fmla="*/ 2419350 w 3590925"/>
                  <a:gd name="connsiteY34" fmla="*/ 3219450 h 3933825"/>
                  <a:gd name="connsiteX35" fmla="*/ 2286000 w 3590925"/>
                  <a:gd name="connsiteY35" fmla="*/ 3152775 h 3933825"/>
                  <a:gd name="connsiteX36" fmla="*/ 2171700 w 3590925"/>
                  <a:gd name="connsiteY36" fmla="*/ 3057525 h 3933825"/>
                  <a:gd name="connsiteX37" fmla="*/ 2124075 w 3590925"/>
                  <a:gd name="connsiteY37" fmla="*/ 2990850 h 3933825"/>
                  <a:gd name="connsiteX38" fmla="*/ 2190750 w 3590925"/>
                  <a:gd name="connsiteY38" fmla="*/ 2933700 h 3933825"/>
                  <a:gd name="connsiteX39" fmla="*/ 2181225 w 3590925"/>
                  <a:gd name="connsiteY39" fmla="*/ 2857500 h 3933825"/>
                  <a:gd name="connsiteX40" fmla="*/ 2133600 w 3590925"/>
                  <a:gd name="connsiteY40" fmla="*/ 2771775 h 3933825"/>
                  <a:gd name="connsiteX41" fmla="*/ 2190750 w 3590925"/>
                  <a:gd name="connsiteY41" fmla="*/ 2695575 h 3933825"/>
                  <a:gd name="connsiteX42" fmla="*/ 2171700 w 3590925"/>
                  <a:gd name="connsiteY42" fmla="*/ 2628900 h 3933825"/>
                  <a:gd name="connsiteX43" fmla="*/ 2219325 w 3590925"/>
                  <a:gd name="connsiteY43" fmla="*/ 2543175 h 3933825"/>
                  <a:gd name="connsiteX44" fmla="*/ 2181225 w 3590925"/>
                  <a:gd name="connsiteY44" fmla="*/ 2466975 h 3933825"/>
                  <a:gd name="connsiteX45" fmla="*/ 2085975 w 3590925"/>
                  <a:gd name="connsiteY45" fmla="*/ 2419350 h 3933825"/>
                  <a:gd name="connsiteX46" fmla="*/ 2105025 w 3590925"/>
                  <a:gd name="connsiteY46" fmla="*/ 2343150 h 3933825"/>
                  <a:gd name="connsiteX47" fmla="*/ 2171700 w 3590925"/>
                  <a:gd name="connsiteY47" fmla="*/ 2219325 h 3933825"/>
                  <a:gd name="connsiteX48" fmla="*/ 2171700 w 3590925"/>
                  <a:gd name="connsiteY48" fmla="*/ 2219325 h 3933825"/>
                  <a:gd name="connsiteX49" fmla="*/ 2371725 w 3590925"/>
                  <a:gd name="connsiteY49" fmla="*/ 2038350 h 3933825"/>
                  <a:gd name="connsiteX50" fmla="*/ 2371725 w 3590925"/>
                  <a:gd name="connsiteY50" fmla="*/ 1733550 h 3933825"/>
                  <a:gd name="connsiteX51" fmla="*/ 2352675 w 3590925"/>
                  <a:gd name="connsiteY51" fmla="*/ 1657350 h 3933825"/>
                  <a:gd name="connsiteX52" fmla="*/ 2552700 w 3590925"/>
                  <a:gd name="connsiteY52" fmla="*/ 1447800 h 3933825"/>
                  <a:gd name="connsiteX53" fmla="*/ 2714625 w 3590925"/>
                  <a:gd name="connsiteY53" fmla="*/ 1304925 h 3933825"/>
                  <a:gd name="connsiteX54" fmla="*/ 2933700 w 3590925"/>
                  <a:gd name="connsiteY54" fmla="*/ 1085850 h 3933825"/>
                  <a:gd name="connsiteX55" fmla="*/ 3067050 w 3590925"/>
                  <a:gd name="connsiteY55" fmla="*/ 895350 h 3933825"/>
                  <a:gd name="connsiteX56" fmla="*/ 3333750 w 3590925"/>
                  <a:gd name="connsiteY56" fmla="*/ 742950 h 3933825"/>
                  <a:gd name="connsiteX57" fmla="*/ 3552825 w 3590925"/>
                  <a:gd name="connsiteY57" fmla="*/ 676275 h 3933825"/>
                  <a:gd name="connsiteX58" fmla="*/ 3590925 w 3590925"/>
                  <a:gd name="connsiteY58" fmla="*/ 657225 h 3933825"/>
                  <a:gd name="connsiteX59" fmla="*/ 3457575 w 3590925"/>
                  <a:gd name="connsiteY59" fmla="*/ 600075 h 3933825"/>
                  <a:gd name="connsiteX60" fmla="*/ 3457575 w 3590925"/>
                  <a:gd name="connsiteY60" fmla="*/ 600075 h 3933825"/>
                  <a:gd name="connsiteX61" fmla="*/ 3228975 w 3590925"/>
                  <a:gd name="connsiteY61" fmla="*/ 609600 h 3933825"/>
                  <a:gd name="connsiteX62" fmla="*/ 3114675 w 3590925"/>
                  <a:gd name="connsiteY62" fmla="*/ 609600 h 3933825"/>
                  <a:gd name="connsiteX63" fmla="*/ 3057525 w 3590925"/>
                  <a:gd name="connsiteY63" fmla="*/ 533400 h 3933825"/>
                  <a:gd name="connsiteX64" fmla="*/ 3000375 w 3590925"/>
                  <a:gd name="connsiteY64" fmla="*/ 523875 h 3933825"/>
                  <a:gd name="connsiteX65" fmla="*/ 2905125 w 3590925"/>
                  <a:gd name="connsiteY65" fmla="*/ 619125 h 3933825"/>
                  <a:gd name="connsiteX66" fmla="*/ 2838450 w 3590925"/>
                  <a:gd name="connsiteY66" fmla="*/ 647700 h 3933825"/>
                  <a:gd name="connsiteX67" fmla="*/ 2714625 w 3590925"/>
                  <a:gd name="connsiteY67" fmla="*/ 657225 h 3933825"/>
                  <a:gd name="connsiteX68" fmla="*/ 2714625 w 3590925"/>
                  <a:gd name="connsiteY68" fmla="*/ 657225 h 3933825"/>
                  <a:gd name="connsiteX69" fmla="*/ 2419350 w 3590925"/>
                  <a:gd name="connsiteY69" fmla="*/ 466725 h 3933825"/>
                  <a:gd name="connsiteX70" fmla="*/ 2276475 w 3590925"/>
                  <a:gd name="connsiteY70" fmla="*/ 581025 h 3933825"/>
                  <a:gd name="connsiteX71" fmla="*/ 2209800 w 3590925"/>
                  <a:gd name="connsiteY71" fmla="*/ 438150 h 3933825"/>
                  <a:gd name="connsiteX72" fmla="*/ 2114550 w 3590925"/>
                  <a:gd name="connsiteY72" fmla="*/ 352425 h 3933825"/>
                  <a:gd name="connsiteX73" fmla="*/ 1924050 w 3590925"/>
                  <a:gd name="connsiteY73" fmla="*/ 266700 h 3933825"/>
                  <a:gd name="connsiteX74" fmla="*/ 1647825 w 3590925"/>
                  <a:gd name="connsiteY74" fmla="*/ 381000 h 3933825"/>
                  <a:gd name="connsiteX75" fmla="*/ 1238250 w 3590925"/>
                  <a:gd name="connsiteY75" fmla="*/ 200025 h 3933825"/>
                  <a:gd name="connsiteX76" fmla="*/ 1228725 w 3590925"/>
                  <a:gd name="connsiteY76" fmla="*/ 152400 h 3933825"/>
                  <a:gd name="connsiteX77" fmla="*/ 1114425 w 3590925"/>
                  <a:gd name="connsiteY77" fmla="*/ 57150 h 3933825"/>
                  <a:gd name="connsiteX78" fmla="*/ 1000125 w 3590925"/>
                  <a:gd name="connsiteY78" fmla="*/ 76200 h 3933825"/>
                  <a:gd name="connsiteX79" fmla="*/ 885825 w 3590925"/>
                  <a:gd name="connsiteY79" fmla="*/ 190500 h 3933825"/>
                  <a:gd name="connsiteX80" fmla="*/ 781050 w 3590925"/>
                  <a:gd name="connsiteY80" fmla="*/ 47625 h 3933825"/>
                  <a:gd name="connsiteX81" fmla="*/ 872490 w 3590925"/>
                  <a:gd name="connsiteY81" fmla="*/ 120015 h 3933825"/>
                  <a:gd name="connsiteX0" fmla="*/ 781050 w 3590925"/>
                  <a:gd name="connsiteY0" fmla="*/ 0 h 3933825"/>
                  <a:gd name="connsiteX1" fmla="*/ 0 w 3590925"/>
                  <a:gd name="connsiteY1" fmla="*/ 0 h 3933825"/>
                  <a:gd name="connsiteX2" fmla="*/ 0 w 3590925"/>
                  <a:gd name="connsiteY2" fmla="*/ 114300 h 3933825"/>
                  <a:gd name="connsiteX3" fmla="*/ 66675 w 3590925"/>
                  <a:gd name="connsiteY3" fmla="*/ 276225 h 3933825"/>
                  <a:gd name="connsiteX4" fmla="*/ 38100 w 3590925"/>
                  <a:gd name="connsiteY4" fmla="*/ 342900 h 3933825"/>
                  <a:gd name="connsiteX5" fmla="*/ 19050 w 3590925"/>
                  <a:gd name="connsiteY5" fmla="*/ 466725 h 3933825"/>
                  <a:gd name="connsiteX6" fmla="*/ 19050 w 3590925"/>
                  <a:gd name="connsiteY6" fmla="*/ 571500 h 3933825"/>
                  <a:gd name="connsiteX7" fmla="*/ 114300 w 3590925"/>
                  <a:gd name="connsiteY7" fmla="*/ 847725 h 3933825"/>
                  <a:gd name="connsiteX8" fmla="*/ 190500 w 3590925"/>
                  <a:gd name="connsiteY8" fmla="*/ 1066800 h 3933825"/>
                  <a:gd name="connsiteX9" fmla="*/ 171450 w 3590925"/>
                  <a:gd name="connsiteY9" fmla="*/ 1209675 h 3933825"/>
                  <a:gd name="connsiteX10" fmla="*/ 171450 w 3590925"/>
                  <a:gd name="connsiteY10" fmla="*/ 1352550 h 3933825"/>
                  <a:gd name="connsiteX11" fmla="*/ 200025 w 3590925"/>
                  <a:gd name="connsiteY11" fmla="*/ 1466850 h 3933825"/>
                  <a:gd name="connsiteX12" fmla="*/ 238125 w 3590925"/>
                  <a:gd name="connsiteY12" fmla="*/ 1543050 h 3933825"/>
                  <a:gd name="connsiteX13" fmla="*/ 190500 w 3590925"/>
                  <a:gd name="connsiteY13" fmla="*/ 1628775 h 3933825"/>
                  <a:gd name="connsiteX14" fmla="*/ 200025 w 3590925"/>
                  <a:gd name="connsiteY14" fmla="*/ 1819275 h 3933825"/>
                  <a:gd name="connsiteX15" fmla="*/ 266700 w 3590925"/>
                  <a:gd name="connsiteY15" fmla="*/ 1914525 h 3933825"/>
                  <a:gd name="connsiteX16" fmla="*/ 276225 w 3590925"/>
                  <a:gd name="connsiteY16" fmla="*/ 2019300 h 3933825"/>
                  <a:gd name="connsiteX17" fmla="*/ 304800 w 3590925"/>
                  <a:gd name="connsiteY17" fmla="*/ 2105025 h 3933825"/>
                  <a:gd name="connsiteX18" fmla="*/ 295275 w 3590925"/>
                  <a:gd name="connsiteY18" fmla="*/ 2343150 h 3933825"/>
                  <a:gd name="connsiteX19" fmla="*/ 152400 w 3590925"/>
                  <a:gd name="connsiteY19" fmla="*/ 2419350 h 3933825"/>
                  <a:gd name="connsiteX20" fmla="*/ 200025 w 3590925"/>
                  <a:gd name="connsiteY20" fmla="*/ 2514600 h 3933825"/>
                  <a:gd name="connsiteX21" fmla="*/ 304800 w 3590925"/>
                  <a:gd name="connsiteY21" fmla="*/ 2609850 h 3933825"/>
                  <a:gd name="connsiteX22" fmla="*/ 342900 w 3590925"/>
                  <a:gd name="connsiteY22" fmla="*/ 2676525 h 3933825"/>
                  <a:gd name="connsiteX23" fmla="*/ 342900 w 3590925"/>
                  <a:gd name="connsiteY23" fmla="*/ 3914775 h 3933825"/>
                  <a:gd name="connsiteX24" fmla="*/ 1123950 w 3590925"/>
                  <a:gd name="connsiteY24" fmla="*/ 3933825 h 3933825"/>
                  <a:gd name="connsiteX25" fmla="*/ 2305050 w 3590925"/>
                  <a:gd name="connsiteY25" fmla="*/ 3914775 h 3933825"/>
                  <a:gd name="connsiteX26" fmla="*/ 3028950 w 3590925"/>
                  <a:gd name="connsiteY26" fmla="*/ 3876675 h 3933825"/>
                  <a:gd name="connsiteX27" fmla="*/ 3009900 w 3590925"/>
                  <a:gd name="connsiteY27" fmla="*/ 3800475 h 3933825"/>
                  <a:gd name="connsiteX28" fmla="*/ 2981325 w 3590925"/>
                  <a:gd name="connsiteY28" fmla="*/ 3667125 h 3933825"/>
                  <a:gd name="connsiteX29" fmla="*/ 2895600 w 3590925"/>
                  <a:gd name="connsiteY29" fmla="*/ 3590925 h 3933825"/>
                  <a:gd name="connsiteX30" fmla="*/ 2762250 w 3590925"/>
                  <a:gd name="connsiteY30" fmla="*/ 3543300 h 3933825"/>
                  <a:gd name="connsiteX31" fmla="*/ 2676525 w 3590925"/>
                  <a:gd name="connsiteY31" fmla="*/ 3448050 h 3933825"/>
                  <a:gd name="connsiteX32" fmla="*/ 2590800 w 3590925"/>
                  <a:gd name="connsiteY32" fmla="*/ 3314700 h 3933825"/>
                  <a:gd name="connsiteX33" fmla="*/ 2495550 w 3590925"/>
                  <a:gd name="connsiteY33" fmla="*/ 3276600 h 3933825"/>
                  <a:gd name="connsiteX34" fmla="*/ 2419350 w 3590925"/>
                  <a:gd name="connsiteY34" fmla="*/ 3219450 h 3933825"/>
                  <a:gd name="connsiteX35" fmla="*/ 2286000 w 3590925"/>
                  <a:gd name="connsiteY35" fmla="*/ 3152775 h 3933825"/>
                  <a:gd name="connsiteX36" fmla="*/ 2171700 w 3590925"/>
                  <a:gd name="connsiteY36" fmla="*/ 3057525 h 3933825"/>
                  <a:gd name="connsiteX37" fmla="*/ 2124075 w 3590925"/>
                  <a:gd name="connsiteY37" fmla="*/ 2990850 h 3933825"/>
                  <a:gd name="connsiteX38" fmla="*/ 2190750 w 3590925"/>
                  <a:gd name="connsiteY38" fmla="*/ 2933700 h 3933825"/>
                  <a:gd name="connsiteX39" fmla="*/ 2181225 w 3590925"/>
                  <a:gd name="connsiteY39" fmla="*/ 2857500 h 3933825"/>
                  <a:gd name="connsiteX40" fmla="*/ 2133600 w 3590925"/>
                  <a:gd name="connsiteY40" fmla="*/ 2771775 h 3933825"/>
                  <a:gd name="connsiteX41" fmla="*/ 2190750 w 3590925"/>
                  <a:gd name="connsiteY41" fmla="*/ 2695575 h 3933825"/>
                  <a:gd name="connsiteX42" fmla="*/ 2171700 w 3590925"/>
                  <a:gd name="connsiteY42" fmla="*/ 2628900 h 3933825"/>
                  <a:gd name="connsiteX43" fmla="*/ 2219325 w 3590925"/>
                  <a:gd name="connsiteY43" fmla="*/ 2543175 h 3933825"/>
                  <a:gd name="connsiteX44" fmla="*/ 2181225 w 3590925"/>
                  <a:gd name="connsiteY44" fmla="*/ 2466975 h 3933825"/>
                  <a:gd name="connsiteX45" fmla="*/ 2085975 w 3590925"/>
                  <a:gd name="connsiteY45" fmla="*/ 2419350 h 3933825"/>
                  <a:gd name="connsiteX46" fmla="*/ 2105025 w 3590925"/>
                  <a:gd name="connsiteY46" fmla="*/ 2343150 h 3933825"/>
                  <a:gd name="connsiteX47" fmla="*/ 2171700 w 3590925"/>
                  <a:gd name="connsiteY47" fmla="*/ 2219325 h 3933825"/>
                  <a:gd name="connsiteX48" fmla="*/ 2171700 w 3590925"/>
                  <a:gd name="connsiteY48" fmla="*/ 2219325 h 3933825"/>
                  <a:gd name="connsiteX49" fmla="*/ 2371725 w 3590925"/>
                  <a:gd name="connsiteY49" fmla="*/ 2038350 h 3933825"/>
                  <a:gd name="connsiteX50" fmla="*/ 2371725 w 3590925"/>
                  <a:gd name="connsiteY50" fmla="*/ 1733550 h 3933825"/>
                  <a:gd name="connsiteX51" fmla="*/ 2352675 w 3590925"/>
                  <a:gd name="connsiteY51" fmla="*/ 1657350 h 3933825"/>
                  <a:gd name="connsiteX52" fmla="*/ 2552700 w 3590925"/>
                  <a:gd name="connsiteY52" fmla="*/ 1447800 h 3933825"/>
                  <a:gd name="connsiteX53" fmla="*/ 2714625 w 3590925"/>
                  <a:gd name="connsiteY53" fmla="*/ 1304925 h 3933825"/>
                  <a:gd name="connsiteX54" fmla="*/ 2933700 w 3590925"/>
                  <a:gd name="connsiteY54" fmla="*/ 1085850 h 3933825"/>
                  <a:gd name="connsiteX55" fmla="*/ 3067050 w 3590925"/>
                  <a:gd name="connsiteY55" fmla="*/ 895350 h 3933825"/>
                  <a:gd name="connsiteX56" fmla="*/ 3333750 w 3590925"/>
                  <a:gd name="connsiteY56" fmla="*/ 742950 h 3933825"/>
                  <a:gd name="connsiteX57" fmla="*/ 3552825 w 3590925"/>
                  <a:gd name="connsiteY57" fmla="*/ 676275 h 3933825"/>
                  <a:gd name="connsiteX58" fmla="*/ 3590925 w 3590925"/>
                  <a:gd name="connsiteY58" fmla="*/ 657225 h 3933825"/>
                  <a:gd name="connsiteX59" fmla="*/ 3457575 w 3590925"/>
                  <a:gd name="connsiteY59" fmla="*/ 600075 h 3933825"/>
                  <a:gd name="connsiteX60" fmla="*/ 3457575 w 3590925"/>
                  <a:gd name="connsiteY60" fmla="*/ 600075 h 3933825"/>
                  <a:gd name="connsiteX61" fmla="*/ 3228975 w 3590925"/>
                  <a:gd name="connsiteY61" fmla="*/ 609600 h 3933825"/>
                  <a:gd name="connsiteX62" fmla="*/ 3114675 w 3590925"/>
                  <a:gd name="connsiteY62" fmla="*/ 609600 h 3933825"/>
                  <a:gd name="connsiteX63" fmla="*/ 3057525 w 3590925"/>
                  <a:gd name="connsiteY63" fmla="*/ 533400 h 3933825"/>
                  <a:gd name="connsiteX64" fmla="*/ 3000375 w 3590925"/>
                  <a:gd name="connsiteY64" fmla="*/ 523875 h 3933825"/>
                  <a:gd name="connsiteX65" fmla="*/ 2905125 w 3590925"/>
                  <a:gd name="connsiteY65" fmla="*/ 619125 h 3933825"/>
                  <a:gd name="connsiteX66" fmla="*/ 2838450 w 3590925"/>
                  <a:gd name="connsiteY66" fmla="*/ 647700 h 3933825"/>
                  <a:gd name="connsiteX67" fmla="*/ 2714625 w 3590925"/>
                  <a:gd name="connsiteY67" fmla="*/ 657225 h 3933825"/>
                  <a:gd name="connsiteX68" fmla="*/ 2714625 w 3590925"/>
                  <a:gd name="connsiteY68" fmla="*/ 657225 h 3933825"/>
                  <a:gd name="connsiteX69" fmla="*/ 2438400 w 3590925"/>
                  <a:gd name="connsiteY69" fmla="*/ 504825 h 3933825"/>
                  <a:gd name="connsiteX70" fmla="*/ 2276475 w 3590925"/>
                  <a:gd name="connsiteY70" fmla="*/ 581025 h 3933825"/>
                  <a:gd name="connsiteX71" fmla="*/ 2209800 w 3590925"/>
                  <a:gd name="connsiteY71" fmla="*/ 438150 h 3933825"/>
                  <a:gd name="connsiteX72" fmla="*/ 2114550 w 3590925"/>
                  <a:gd name="connsiteY72" fmla="*/ 352425 h 3933825"/>
                  <a:gd name="connsiteX73" fmla="*/ 1924050 w 3590925"/>
                  <a:gd name="connsiteY73" fmla="*/ 266700 h 3933825"/>
                  <a:gd name="connsiteX74" fmla="*/ 1647825 w 3590925"/>
                  <a:gd name="connsiteY74" fmla="*/ 381000 h 3933825"/>
                  <a:gd name="connsiteX75" fmla="*/ 1238250 w 3590925"/>
                  <a:gd name="connsiteY75" fmla="*/ 200025 h 3933825"/>
                  <a:gd name="connsiteX76" fmla="*/ 1228725 w 3590925"/>
                  <a:gd name="connsiteY76" fmla="*/ 152400 h 3933825"/>
                  <a:gd name="connsiteX77" fmla="*/ 1114425 w 3590925"/>
                  <a:gd name="connsiteY77" fmla="*/ 57150 h 3933825"/>
                  <a:gd name="connsiteX78" fmla="*/ 1000125 w 3590925"/>
                  <a:gd name="connsiteY78" fmla="*/ 76200 h 3933825"/>
                  <a:gd name="connsiteX79" fmla="*/ 885825 w 3590925"/>
                  <a:gd name="connsiteY79" fmla="*/ 190500 h 3933825"/>
                  <a:gd name="connsiteX80" fmla="*/ 781050 w 3590925"/>
                  <a:gd name="connsiteY80" fmla="*/ 47625 h 3933825"/>
                  <a:gd name="connsiteX81" fmla="*/ 872490 w 3590925"/>
                  <a:gd name="connsiteY81" fmla="*/ 120015 h 3933825"/>
                  <a:gd name="connsiteX0" fmla="*/ 781050 w 3590925"/>
                  <a:gd name="connsiteY0" fmla="*/ 0 h 3933825"/>
                  <a:gd name="connsiteX1" fmla="*/ 0 w 3590925"/>
                  <a:gd name="connsiteY1" fmla="*/ 0 h 3933825"/>
                  <a:gd name="connsiteX2" fmla="*/ 0 w 3590925"/>
                  <a:gd name="connsiteY2" fmla="*/ 114300 h 3933825"/>
                  <a:gd name="connsiteX3" fmla="*/ 66675 w 3590925"/>
                  <a:gd name="connsiteY3" fmla="*/ 276225 h 3933825"/>
                  <a:gd name="connsiteX4" fmla="*/ 38100 w 3590925"/>
                  <a:gd name="connsiteY4" fmla="*/ 342900 h 3933825"/>
                  <a:gd name="connsiteX5" fmla="*/ 19050 w 3590925"/>
                  <a:gd name="connsiteY5" fmla="*/ 466725 h 3933825"/>
                  <a:gd name="connsiteX6" fmla="*/ 19050 w 3590925"/>
                  <a:gd name="connsiteY6" fmla="*/ 571500 h 3933825"/>
                  <a:gd name="connsiteX7" fmla="*/ 114300 w 3590925"/>
                  <a:gd name="connsiteY7" fmla="*/ 847725 h 3933825"/>
                  <a:gd name="connsiteX8" fmla="*/ 190500 w 3590925"/>
                  <a:gd name="connsiteY8" fmla="*/ 1066800 h 3933825"/>
                  <a:gd name="connsiteX9" fmla="*/ 171450 w 3590925"/>
                  <a:gd name="connsiteY9" fmla="*/ 1209675 h 3933825"/>
                  <a:gd name="connsiteX10" fmla="*/ 171450 w 3590925"/>
                  <a:gd name="connsiteY10" fmla="*/ 1352550 h 3933825"/>
                  <a:gd name="connsiteX11" fmla="*/ 200025 w 3590925"/>
                  <a:gd name="connsiteY11" fmla="*/ 1466850 h 3933825"/>
                  <a:gd name="connsiteX12" fmla="*/ 238125 w 3590925"/>
                  <a:gd name="connsiteY12" fmla="*/ 1543050 h 3933825"/>
                  <a:gd name="connsiteX13" fmla="*/ 190500 w 3590925"/>
                  <a:gd name="connsiteY13" fmla="*/ 1628775 h 3933825"/>
                  <a:gd name="connsiteX14" fmla="*/ 200025 w 3590925"/>
                  <a:gd name="connsiteY14" fmla="*/ 1819275 h 3933825"/>
                  <a:gd name="connsiteX15" fmla="*/ 266700 w 3590925"/>
                  <a:gd name="connsiteY15" fmla="*/ 1914525 h 3933825"/>
                  <a:gd name="connsiteX16" fmla="*/ 276225 w 3590925"/>
                  <a:gd name="connsiteY16" fmla="*/ 2019300 h 3933825"/>
                  <a:gd name="connsiteX17" fmla="*/ 304800 w 3590925"/>
                  <a:gd name="connsiteY17" fmla="*/ 2105025 h 3933825"/>
                  <a:gd name="connsiteX18" fmla="*/ 295275 w 3590925"/>
                  <a:gd name="connsiteY18" fmla="*/ 2343150 h 3933825"/>
                  <a:gd name="connsiteX19" fmla="*/ 152400 w 3590925"/>
                  <a:gd name="connsiteY19" fmla="*/ 2419350 h 3933825"/>
                  <a:gd name="connsiteX20" fmla="*/ 200025 w 3590925"/>
                  <a:gd name="connsiteY20" fmla="*/ 2514600 h 3933825"/>
                  <a:gd name="connsiteX21" fmla="*/ 304800 w 3590925"/>
                  <a:gd name="connsiteY21" fmla="*/ 2609850 h 3933825"/>
                  <a:gd name="connsiteX22" fmla="*/ 342900 w 3590925"/>
                  <a:gd name="connsiteY22" fmla="*/ 2676525 h 3933825"/>
                  <a:gd name="connsiteX23" fmla="*/ 342900 w 3590925"/>
                  <a:gd name="connsiteY23" fmla="*/ 3914775 h 3933825"/>
                  <a:gd name="connsiteX24" fmla="*/ 1123950 w 3590925"/>
                  <a:gd name="connsiteY24" fmla="*/ 3933825 h 3933825"/>
                  <a:gd name="connsiteX25" fmla="*/ 2305050 w 3590925"/>
                  <a:gd name="connsiteY25" fmla="*/ 3914775 h 3933825"/>
                  <a:gd name="connsiteX26" fmla="*/ 3028950 w 3590925"/>
                  <a:gd name="connsiteY26" fmla="*/ 3876675 h 3933825"/>
                  <a:gd name="connsiteX27" fmla="*/ 3009900 w 3590925"/>
                  <a:gd name="connsiteY27" fmla="*/ 3800475 h 3933825"/>
                  <a:gd name="connsiteX28" fmla="*/ 2981325 w 3590925"/>
                  <a:gd name="connsiteY28" fmla="*/ 3667125 h 3933825"/>
                  <a:gd name="connsiteX29" fmla="*/ 2895600 w 3590925"/>
                  <a:gd name="connsiteY29" fmla="*/ 3590925 h 3933825"/>
                  <a:gd name="connsiteX30" fmla="*/ 2762250 w 3590925"/>
                  <a:gd name="connsiteY30" fmla="*/ 3543300 h 3933825"/>
                  <a:gd name="connsiteX31" fmla="*/ 2676525 w 3590925"/>
                  <a:gd name="connsiteY31" fmla="*/ 3448050 h 3933825"/>
                  <a:gd name="connsiteX32" fmla="*/ 2590800 w 3590925"/>
                  <a:gd name="connsiteY32" fmla="*/ 3314700 h 3933825"/>
                  <a:gd name="connsiteX33" fmla="*/ 2495550 w 3590925"/>
                  <a:gd name="connsiteY33" fmla="*/ 3276600 h 3933825"/>
                  <a:gd name="connsiteX34" fmla="*/ 2419350 w 3590925"/>
                  <a:gd name="connsiteY34" fmla="*/ 3219450 h 3933825"/>
                  <a:gd name="connsiteX35" fmla="*/ 2286000 w 3590925"/>
                  <a:gd name="connsiteY35" fmla="*/ 3152775 h 3933825"/>
                  <a:gd name="connsiteX36" fmla="*/ 2171700 w 3590925"/>
                  <a:gd name="connsiteY36" fmla="*/ 3057525 h 3933825"/>
                  <a:gd name="connsiteX37" fmla="*/ 2124075 w 3590925"/>
                  <a:gd name="connsiteY37" fmla="*/ 2990850 h 3933825"/>
                  <a:gd name="connsiteX38" fmla="*/ 2190750 w 3590925"/>
                  <a:gd name="connsiteY38" fmla="*/ 2933700 h 3933825"/>
                  <a:gd name="connsiteX39" fmla="*/ 2181225 w 3590925"/>
                  <a:gd name="connsiteY39" fmla="*/ 2857500 h 3933825"/>
                  <a:gd name="connsiteX40" fmla="*/ 2133600 w 3590925"/>
                  <a:gd name="connsiteY40" fmla="*/ 2771775 h 3933825"/>
                  <a:gd name="connsiteX41" fmla="*/ 2190750 w 3590925"/>
                  <a:gd name="connsiteY41" fmla="*/ 2695575 h 3933825"/>
                  <a:gd name="connsiteX42" fmla="*/ 2171700 w 3590925"/>
                  <a:gd name="connsiteY42" fmla="*/ 2628900 h 3933825"/>
                  <a:gd name="connsiteX43" fmla="*/ 2219325 w 3590925"/>
                  <a:gd name="connsiteY43" fmla="*/ 2543175 h 3933825"/>
                  <a:gd name="connsiteX44" fmla="*/ 2181225 w 3590925"/>
                  <a:gd name="connsiteY44" fmla="*/ 2466975 h 3933825"/>
                  <a:gd name="connsiteX45" fmla="*/ 2085975 w 3590925"/>
                  <a:gd name="connsiteY45" fmla="*/ 2419350 h 3933825"/>
                  <a:gd name="connsiteX46" fmla="*/ 2105025 w 3590925"/>
                  <a:gd name="connsiteY46" fmla="*/ 2343150 h 3933825"/>
                  <a:gd name="connsiteX47" fmla="*/ 2171700 w 3590925"/>
                  <a:gd name="connsiteY47" fmla="*/ 2219325 h 3933825"/>
                  <a:gd name="connsiteX48" fmla="*/ 2171700 w 3590925"/>
                  <a:gd name="connsiteY48" fmla="*/ 2219325 h 3933825"/>
                  <a:gd name="connsiteX49" fmla="*/ 2371725 w 3590925"/>
                  <a:gd name="connsiteY49" fmla="*/ 2038350 h 3933825"/>
                  <a:gd name="connsiteX50" fmla="*/ 2371725 w 3590925"/>
                  <a:gd name="connsiteY50" fmla="*/ 1733550 h 3933825"/>
                  <a:gd name="connsiteX51" fmla="*/ 2352675 w 3590925"/>
                  <a:gd name="connsiteY51" fmla="*/ 1657350 h 3933825"/>
                  <a:gd name="connsiteX52" fmla="*/ 2552700 w 3590925"/>
                  <a:gd name="connsiteY52" fmla="*/ 1447800 h 3933825"/>
                  <a:gd name="connsiteX53" fmla="*/ 2714625 w 3590925"/>
                  <a:gd name="connsiteY53" fmla="*/ 1304925 h 3933825"/>
                  <a:gd name="connsiteX54" fmla="*/ 2933700 w 3590925"/>
                  <a:gd name="connsiteY54" fmla="*/ 1085850 h 3933825"/>
                  <a:gd name="connsiteX55" fmla="*/ 3067050 w 3590925"/>
                  <a:gd name="connsiteY55" fmla="*/ 895350 h 3933825"/>
                  <a:gd name="connsiteX56" fmla="*/ 3333750 w 3590925"/>
                  <a:gd name="connsiteY56" fmla="*/ 742950 h 3933825"/>
                  <a:gd name="connsiteX57" fmla="*/ 3552825 w 3590925"/>
                  <a:gd name="connsiteY57" fmla="*/ 676275 h 3933825"/>
                  <a:gd name="connsiteX58" fmla="*/ 3590925 w 3590925"/>
                  <a:gd name="connsiteY58" fmla="*/ 657225 h 3933825"/>
                  <a:gd name="connsiteX59" fmla="*/ 3457575 w 3590925"/>
                  <a:gd name="connsiteY59" fmla="*/ 600075 h 3933825"/>
                  <a:gd name="connsiteX60" fmla="*/ 3457575 w 3590925"/>
                  <a:gd name="connsiteY60" fmla="*/ 600075 h 3933825"/>
                  <a:gd name="connsiteX61" fmla="*/ 3228975 w 3590925"/>
                  <a:gd name="connsiteY61" fmla="*/ 609600 h 3933825"/>
                  <a:gd name="connsiteX62" fmla="*/ 3114675 w 3590925"/>
                  <a:gd name="connsiteY62" fmla="*/ 609600 h 3933825"/>
                  <a:gd name="connsiteX63" fmla="*/ 3057525 w 3590925"/>
                  <a:gd name="connsiteY63" fmla="*/ 533400 h 3933825"/>
                  <a:gd name="connsiteX64" fmla="*/ 3000375 w 3590925"/>
                  <a:gd name="connsiteY64" fmla="*/ 523875 h 3933825"/>
                  <a:gd name="connsiteX65" fmla="*/ 2905125 w 3590925"/>
                  <a:gd name="connsiteY65" fmla="*/ 619125 h 3933825"/>
                  <a:gd name="connsiteX66" fmla="*/ 2838450 w 3590925"/>
                  <a:gd name="connsiteY66" fmla="*/ 647700 h 3933825"/>
                  <a:gd name="connsiteX67" fmla="*/ 2714625 w 3590925"/>
                  <a:gd name="connsiteY67" fmla="*/ 657225 h 3933825"/>
                  <a:gd name="connsiteX68" fmla="*/ 2714625 w 3590925"/>
                  <a:gd name="connsiteY68" fmla="*/ 657225 h 3933825"/>
                  <a:gd name="connsiteX69" fmla="*/ 2457450 w 3590925"/>
                  <a:gd name="connsiteY69" fmla="*/ 466725 h 3933825"/>
                  <a:gd name="connsiteX70" fmla="*/ 2276475 w 3590925"/>
                  <a:gd name="connsiteY70" fmla="*/ 581025 h 3933825"/>
                  <a:gd name="connsiteX71" fmla="*/ 2209800 w 3590925"/>
                  <a:gd name="connsiteY71" fmla="*/ 438150 h 3933825"/>
                  <a:gd name="connsiteX72" fmla="*/ 2114550 w 3590925"/>
                  <a:gd name="connsiteY72" fmla="*/ 352425 h 3933825"/>
                  <a:gd name="connsiteX73" fmla="*/ 1924050 w 3590925"/>
                  <a:gd name="connsiteY73" fmla="*/ 266700 h 3933825"/>
                  <a:gd name="connsiteX74" fmla="*/ 1647825 w 3590925"/>
                  <a:gd name="connsiteY74" fmla="*/ 381000 h 3933825"/>
                  <a:gd name="connsiteX75" fmla="*/ 1238250 w 3590925"/>
                  <a:gd name="connsiteY75" fmla="*/ 200025 h 3933825"/>
                  <a:gd name="connsiteX76" fmla="*/ 1228725 w 3590925"/>
                  <a:gd name="connsiteY76" fmla="*/ 152400 h 3933825"/>
                  <a:gd name="connsiteX77" fmla="*/ 1114425 w 3590925"/>
                  <a:gd name="connsiteY77" fmla="*/ 57150 h 3933825"/>
                  <a:gd name="connsiteX78" fmla="*/ 1000125 w 3590925"/>
                  <a:gd name="connsiteY78" fmla="*/ 76200 h 3933825"/>
                  <a:gd name="connsiteX79" fmla="*/ 885825 w 3590925"/>
                  <a:gd name="connsiteY79" fmla="*/ 190500 h 3933825"/>
                  <a:gd name="connsiteX80" fmla="*/ 781050 w 3590925"/>
                  <a:gd name="connsiteY80" fmla="*/ 47625 h 3933825"/>
                  <a:gd name="connsiteX81" fmla="*/ 872490 w 3590925"/>
                  <a:gd name="connsiteY81" fmla="*/ 120015 h 3933825"/>
                  <a:gd name="connsiteX0" fmla="*/ 781050 w 3590925"/>
                  <a:gd name="connsiteY0" fmla="*/ 0 h 3933825"/>
                  <a:gd name="connsiteX1" fmla="*/ 0 w 3590925"/>
                  <a:gd name="connsiteY1" fmla="*/ 0 h 3933825"/>
                  <a:gd name="connsiteX2" fmla="*/ 0 w 3590925"/>
                  <a:gd name="connsiteY2" fmla="*/ 114300 h 3933825"/>
                  <a:gd name="connsiteX3" fmla="*/ 66675 w 3590925"/>
                  <a:gd name="connsiteY3" fmla="*/ 276225 h 3933825"/>
                  <a:gd name="connsiteX4" fmla="*/ 38100 w 3590925"/>
                  <a:gd name="connsiteY4" fmla="*/ 342900 h 3933825"/>
                  <a:gd name="connsiteX5" fmla="*/ 19050 w 3590925"/>
                  <a:gd name="connsiteY5" fmla="*/ 466725 h 3933825"/>
                  <a:gd name="connsiteX6" fmla="*/ 19050 w 3590925"/>
                  <a:gd name="connsiteY6" fmla="*/ 571500 h 3933825"/>
                  <a:gd name="connsiteX7" fmla="*/ 114300 w 3590925"/>
                  <a:gd name="connsiteY7" fmla="*/ 847725 h 3933825"/>
                  <a:gd name="connsiteX8" fmla="*/ 190500 w 3590925"/>
                  <a:gd name="connsiteY8" fmla="*/ 1066800 h 3933825"/>
                  <a:gd name="connsiteX9" fmla="*/ 171450 w 3590925"/>
                  <a:gd name="connsiteY9" fmla="*/ 1209675 h 3933825"/>
                  <a:gd name="connsiteX10" fmla="*/ 171450 w 3590925"/>
                  <a:gd name="connsiteY10" fmla="*/ 1352550 h 3933825"/>
                  <a:gd name="connsiteX11" fmla="*/ 200025 w 3590925"/>
                  <a:gd name="connsiteY11" fmla="*/ 1466850 h 3933825"/>
                  <a:gd name="connsiteX12" fmla="*/ 238125 w 3590925"/>
                  <a:gd name="connsiteY12" fmla="*/ 1543050 h 3933825"/>
                  <a:gd name="connsiteX13" fmla="*/ 190500 w 3590925"/>
                  <a:gd name="connsiteY13" fmla="*/ 1628775 h 3933825"/>
                  <a:gd name="connsiteX14" fmla="*/ 200025 w 3590925"/>
                  <a:gd name="connsiteY14" fmla="*/ 1819275 h 3933825"/>
                  <a:gd name="connsiteX15" fmla="*/ 266700 w 3590925"/>
                  <a:gd name="connsiteY15" fmla="*/ 1914525 h 3933825"/>
                  <a:gd name="connsiteX16" fmla="*/ 276225 w 3590925"/>
                  <a:gd name="connsiteY16" fmla="*/ 2019300 h 3933825"/>
                  <a:gd name="connsiteX17" fmla="*/ 304800 w 3590925"/>
                  <a:gd name="connsiteY17" fmla="*/ 2105025 h 3933825"/>
                  <a:gd name="connsiteX18" fmla="*/ 295275 w 3590925"/>
                  <a:gd name="connsiteY18" fmla="*/ 2343150 h 3933825"/>
                  <a:gd name="connsiteX19" fmla="*/ 152400 w 3590925"/>
                  <a:gd name="connsiteY19" fmla="*/ 2419350 h 3933825"/>
                  <a:gd name="connsiteX20" fmla="*/ 200025 w 3590925"/>
                  <a:gd name="connsiteY20" fmla="*/ 2514600 h 3933825"/>
                  <a:gd name="connsiteX21" fmla="*/ 304800 w 3590925"/>
                  <a:gd name="connsiteY21" fmla="*/ 2609850 h 3933825"/>
                  <a:gd name="connsiteX22" fmla="*/ 342900 w 3590925"/>
                  <a:gd name="connsiteY22" fmla="*/ 2676525 h 3933825"/>
                  <a:gd name="connsiteX23" fmla="*/ 342900 w 3590925"/>
                  <a:gd name="connsiteY23" fmla="*/ 3914775 h 3933825"/>
                  <a:gd name="connsiteX24" fmla="*/ 1123950 w 3590925"/>
                  <a:gd name="connsiteY24" fmla="*/ 3933825 h 3933825"/>
                  <a:gd name="connsiteX25" fmla="*/ 2305050 w 3590925"/>
                  <a:gd name="connsiteY25" fmla="*/ 3914775 h 3933825"/>
                  <a:gd name="connsiteX26" fmla="*/ 3028950 w 3590925"/>
                  <a:gd name="connsiteY26" fmla="*/ 3876675 h 3933825"/>
                  <a:gd name="connsiteX27" fmla="*/ 3009900 w 3590925"/>
                  <a:gd name="connsiteY27" fmla="*/ 3800475 h 3933825"/>
                  <a:gd name="connsiteX28" fmla="*/ 2981325 w 3590925"/>
                  <a:gd name="connsiteY28" fmla="*/ 3667125 h 3933825"/>
                  <a:gd name="connsiteX29" fmla="*/ 2895600 w 3590925"/>
                  <a:gd name="connsiteY29" fmla="*/ 3590925 h 3933825"/>
                  <a:gd name="connsiteX30" fmla="*/ 2762250 w 3590925"/>
                  <a:gd name="connsiteY30" fmla="*/ 3543300 h 3933825"/>
                  <a:gd name="connsiteX31" fmla="*/ 2676525 w 3590925"/>
                  <a:gd name="connsiteY31" fmla="*/ 3448050 h 3933825"/>
                  <a:gd name="connsiteX32" fmla="*/ 2590800 w 3590925"/>
                  <a:gd name="connsiteY32" fmla="*/ 3314700 h 3933825"/>
                  <a:gd name="connsiteX33" fmla="*/ 2495550 w 3590925"/>
                  <a:gd name="connsiteY33" fmla="*/ 3276600 h 3933825"/>
                  <a:gd name="connsiteX34" fmla="*/ 2419350 w 3590925"/>
                  <a:gd name="connsiteY34" fmla="*/ 3219450 h 3933825"/>
                  <a:gd name="connsiteX35" fmla="*/ 2286000 w 3590925"/>
                  <a:gd name="connsiteY35" fmla="*/ 3152775 h 3933825"/>
                  <a:gd name="connsiteX36" fmla="*/ 2171700 w 3590925"/>
                  <a:gd name="connsiteY36" fmla="*/ 3057525 h 3933825"/>
                  <a:gd name="connsiteX37" fmla="*/ 2124075 w 3590925"/>
                  <a:gd name="connsiteY37" fmla="*/ 2990850 h 3933825"/>
                  <a:gd name="connsiteX38" fmla="*/ 2190750 w 3590925"/>
                  <a:gd name="connsiteY38" fmla="*/ 2933700 h 3933825"/>
                  <a:gd name="connsiteX39" fmla="*/ 2181225 w 3590925"/>
                  <a:gd name="connsiteY39" fmla="*/ 2857500 h 3933825"/>
                  <a:gd name="connsiteX40" fmla="*/ 2133600 w 3590925"/>
                  <a:gd name="connsiteY40" fmla="*/ 2771775 h 3933825"/>
                  <a:gd name="connsiteX41" fmla="*/ 2190750 w 3590925"/>
                  <a:gd name="connsiteY41" fmla="*/ 2695575 h 3933825"/>
                  <a:gd name="connsiteX42" fmla="*/ 2171700 w 3590925"/>
                  <a:gd name="connsiteY42" fmla="*/ 2628900 h 3933825"/>
                  <a:gd name="connsiteX43" fmla="*/ 2219325 w 3590925"/>
                  <a:gd name="connsiteY43" fmla="*/ 2543175 h 3933825"/>
                  <a:gd name="connsiteX44" fmla="*/ 2181225 w 3590925"/>
                  <a:gd name="connsiteY44" fmla="*/ 2466975 h 3933825"/>
                  <a:gd name="connsiteX45" fmla="*/ 2085975 w 3590925"/>
                  <a:gd name="connsiteY45" fmla="*/ 2419350 h 3933825"/>
                  <a:gd name="connsiteX46" fmla="*/ 2105025 w 3590925"/>
                  <a:gd name="connsiteY46" fmla="*/ 2343150 h 3933825"/>
                  <a:gd name="connsiteX47" fmla="*/ 2171700 w 3590925"/>
                  <a:gd name="connsiteY47" fmla="*/ 2219325 h 3933825"/>
                  <a:gd name="connsiteX48" fmla="*/ 2171700 w 3590925"/>
                  <a:gd name="connsiteY48" fmla="*/ 2219325 h 3933825"/>
                  <a:gd name="connsiteX49" fmla="*/ 2371725 w 3590925"/>
                  <a:gd name="connsiteY49" fmla="*/ 2038350 h 3933825"/>
                  <a:gd name="connsiteX50" fmla="*/ 2371725 w 3590925"/>
                  <a:gd name="connsiteY50" fmla="*/ 1733550 h 3933825"/>
                  <a:gd name="connsiteX51" fmla="*/ 2352675 w 3590925"/>
                  <a:gd name="connsiteY51" fmla="*/ 1657350 h 3933825"/>
                  <a:gd name="connsiteX52" fmla="*/ 2552700 w 3590925"/>
                  <a:gd name="connsiteY52" fmla="*/ 1447800 h 3933825"/>
                  <a:gd name="connsiteX53" fmla="*/ 2714625 w 3590925"/>
                  <a:gd name="connsiteY53" fmla="*/ 1304925 h 3933825"/>
                  <a:gd name="connsiteX54" fmla="*/ 2933700 w 3590925"/>
                  <a:gd name="connsiteY54" fmla="*/ 1085850 h 3933825"/>
                  <a:gd name="connsiteX55" fmla="*/ 3067050 w 3590925"/>
                  <a:gd name="connsiteY55" fmla="*/ 895350 h 3933825"/>
                  <a:gd name="connsiteX56" fmla="*/ 3333750 w 3590925"/>
                  <a:gd name="connsiteY56" fmla="*/ 742950 h 3933825"/>
                  <a:gd name="connsiteX57" fmla="*/ 3552825 w 3590925"/>
                  <a:gd name="connsiteY57" fmla="*/ 676275 h 3933825"/>
                  <a:gd name="connsiteX58" fmla="*/ 3590925 w 3590925"/>
                  <a:gd name="connsiteY58" fmla="*/ 657225 h 3933825"/>
                  <a:gd name="connsiteX59" fmla="*/ 3457575 w 3590925"/>
                  <a:gd name="connsiteY59" fmla="*/ 600075 h 3933825"/>
                  <a:gd name="connsiteX60" fmla="*/ 3457575 w 3590925"/>
                  <a:gd name="connsiteY60" fmla="*/ 600075 h 3933825"/>
                  <a:gd name="connsiteX61" fmla="*/ 3228975 w 3590925"/>
                  <a:gd name="connsiteY61" fmla="*/ 609600 h 3933825"/>
                  <a:gd name="connsiteX62" fmla="*/ 3114675 w 3590925"/>
                  <a:gd name="connsiteY62" fmla="*/ 609600 h 3933825"/>
                  <a:gd name="connsiteX63" fmla="*/ 3057525 w 3590925"/>
                  <a:gd name="connsiteY63" fmla="*/ 533400 h 3933825"/>
                  <a:gd name="connsiteX64" fmla="*/ 3000375 w 3590925"/>
                  <a:gd name="connsiteY64" fmla="*/ 523875 h 3933825"/>
                  <a:gd name="connsiteX65" fmla="*/ 2905125 w 3590925"/>
                  <a:gd name="connsiteY65" fmla="*/ 619125 h 3933825"/>
                  <a:gd name="connsiteX66" fmla="*/ 2838450 w 3590925"/>
                  <a:gd name="connsiteY66" fmla="*/ 647700 h 3933825"/>
                  <a:gd name="connsiteX67" fmla="*/ 2714625 w 3590925"/>
                  <a:gd name="connsiteY67" fmla="*/ 657225 h 3933825"/>
                  <a:gd name="connsiteX68" fmla="*/ 2714625 w 3590925"/>
                  <a:gd name="connsiteY68" fmla="*/ 657225 h 3933825"/>
                  <a:gd name="connsiteX69" fmla="*/ 2457450 w 3590925"/>
                  <a:gd name="connsiteY69" fmla="*/ 466725 h 3933825"/>
                  <a:gd name="connsiteX70" fmla="*/ 2276475 w 3590925"/>
                  <a:gd name="connsiteY70" fmla="*/ 581025 h 3933825"/>
                  <a:gd name="connsiteX71" fmla="*/ 2209800 w 3590925"/>
                  <a:gd name="connsiteY71" fmla="*/ 438150 h 3933825"/>
                  <a:gd name="connsiteX72" fmla="*/ 2114550 w 3590925"/>
                  <a:gd name="connsiteY72" fmla="*/ 352425 h 3933825"/>
                  <a:gd name="connsiteX73" fmla="*/ 1924050 w 3590925"/>
                  <a:gd name="connsiteY73" fmla="*/ 266700 h 3933825"/>
                  <a:gd name="connsiteX74" fmla="*/ 1647825 w 3590925"/>
                  <a:gd name="connsiteY74" fmla="*/ 381000 h 3933825"/>
                  <a:gd name="connsiteX75" fmla="*/ 1238250 w 3590925"/>
                  <a:gd name="connsiteY75" fmla="*/ 200025 h 3933825"/>
                  <a:gd name="connsiteX76" fmla="*/ 1228725 w 3590925"/>
                  <a:gd name="connsiteY76" fmla="*/ 152400 h 3933825"/>
                  <a:gd name="connsiteX77" fmla="*/ 1123950 w 3590925"/>
                  <a:gd name="connsiteY77" fmla="*/ 114300 h 3933825"/>
                  <a:gd name="connsiteX78" fmla="*/ 1114425 w 3590925"/>
                  <a:gd name="connsiteY78" fmla="*/ 57150 h 3933825"/>
                  <a:gd name="connsiteX79" fmla="*/ 1000125 w 3590925"/>
                  <a:gd name="connsiteY79" fmla="*/ 76200 h 3933825"/>
                  <a:gd name="connsiteX80" fmla="*/ 885825 w 3590925"/>
                  <a:gd name="connsiteY80" fmla="*/ 190500 h 3933825"/>
                  <a:gd name="connsiteX81" fmla="*/ 781050 w 3590925"/>
                  <a:gd name="connsiteY81" fmla="*/ 47625 h 3933825"/>
                  <a:gd name="connsiteX82" fmla="*/ 872490 w 3590925"/>
                  <a:gd name="connsiteY82" fmla="*/ 120015 h 3933825"/>
                  <a:gd name="connsiteX0" fmla="*/ 781050 w 3590925"/>
                  <a:gd name="connsiteY0" fmla="*/ 0 h 3933825"/>
                  <a:gd name="connsiteX1" fmla="*/ 0 w 3590925"/>
                  <a:gd name="connsiteY1" fmla="*/ 0 h 3933825"/>
                  <a:gd name="connsiteX2" fmla="*/ 0 w 3590925"/>
                  <a:gd name="connsiteY2" fmla="*/ 114300 h 3933825"/>
                  <a:gd name="connsiteX3" fmla="*/ 66675 w 3590925"/>
                  <a:gd name="connsiteY3" fmla="*/ 276225 h 3933825"/>
                  <a:gd name="connsiteX4" fmla="*/ 38100 w 3590925"/>
                  <a:gd name="connsiteY4" fmla="*/ 342900 h 3933825"/>
                  <a:gd name="connsiteX5" fmla="*/ 19050 w 3590925"/>
                  <a:gd name="connsiteY5" fmla="*/ 466725 h 3933825"/>
                  <a:gd name="connsiteX6" fmla="*/ 19050 w 3590925"/>
                  <a:gd name="connsiteY6" fmla="*/ 571500 h 3933825"/>
                  <a:gd name="connsiteX7" fmla="*/ 114300 w 3590925"/>
                  <a:gd name="connsiteY7" fmla="*/ 847725 h 3933825"/>
                  <a:gd name="connsiteX8" fmla="*/ 190500 w 3590925"/>
                  <a:gd name="connsiteY8" fmla="*/ 1066800 h 3933825"/>
                  <a:gd name="connsiteX9" fmla="*/ 171450 w 3590925"/>
                  <a:gd name="connsiteY9" fmla="*/ 1209675 h 3933825"/>
                  <a:gd name="connsiteX10" fmla="*/ 171450 w 3590925"/>
                  <a:gd name="connsiteY10" fmla="*/ 1352550 h 3933825"/>
                  <a:gd name="connsiteX11" fmla="*/ 200025 w 3590925"/>
                  <a:gd name="connsiteY11" fmla="*/ 1466850 h 3933825"/>
                  <a:gd name="connsiteX12" fmla="*/ 238125 w 3590925"/>
                  <a:gd name="connsiteY12" fmla="*/ 1543050 h 3933825"/>
                  <a:gd name="connsiteX13" fmla="*/ 190500 w 3590925"/>
                  <a:gd name="connsiteY13" fmla="*/ 1628775 h 3933825"/>
                  <a:gd name="connsiteX14" fmla="*/ 200025 w 3590925"/>
                  <a:gd name="connsiteY14" fmla="*/ 1819275 h 3933825"/>
                  <a:gd name="connsiteX15" fmla="*/ 266700 w 3590925"/>
                  <a:gd name="connsiteY15" fmla="*/ 1914525 h 3933825"/>
                  <a:gd name="connsiteX16" fmla="*/ 276225 w 3590925"/>
                  <a:gd name="connsiteY16" fmla="*/ 2019300 h 3933825"/>
                  <a:gd name="connsiteX17" fmla="*/ 304800 w 3590925"/>
                  <a:gd name="connsiteY17" fmla="*/ 2105025 h 3933825"/>
                  <a:gd name="connsiteX18" fmla="*/ 295275 w 3590925"/>
                  <a:gd name="connsiteY18" fmla="*/ 2343150 h 3933825"/>
                  <a:gd name="connsiteX19" fmla="*/ 152400 w 3590925"/>
                  <a:gd name="connsiteY19" fmla="*/ 2419350 h 3933825"/>
                  <a:gd name="connsiteX20" fmla="*/ 200025 w 3590925"/>
                  <a:gd name="connsiteY20" fmla="*/ 2514600 h 3933825"/>
                  <a:gd name="connsiteX21" fmla="*/ 304800 w 3590925"/>
                  <a:gd name="connsiteY21" fmla="*/ 2609850 h 3933825"/>
                  <a:gd name="connsiteX22" fmla="*/ 342900 w 3590925"/>
                  <a:gd name="connsiteY22" fmla="*/ 2676525 h 3933825"/>
                  <a:gd name="connsiteX23" fmla="*/ 342900 w 3590925"/>
                  <a:gd name="connsiteY23" fmla="*/ 3914775 h 3933825"/>
                  <a:gd name="connsiteX24" fmla="*/ 1123950 w 3590925"/>
                  <a:gd name="connsiteY24" fmla="*/ 3933825 h 3933825"/>
                  <a:gd name="connsiteX25" fmla="*/ 2305050 w 3590925"/>
                  <a:gd name="connsiteY25" fmla="*/ 3914775 h 3933825"/>
                  <a:gd name="connsiteX26" fmla="*/ 3028950 w 3590925"/>
                  <a:gd name="connsiteY26" fmla="*/ 3876675 h 3933825"/>
                  <a:gd name="connsiteX27" fmla="*/ 3009900 w 3590925"/>
                  <a:gd name="connsiteY27" fmla="*/ 3800475 h 3933825"/>
                  <a:gd name="connsiteX28" fmla="*/ 2981325 w 3590925"/>
                  <a:gd name="connsiteY28" fmla="*/ 3667125 h 3933825"/>
                  <a:gd name="connsiteX29" fmla="*/ 2895600 w 3590925"/>
                  <a:gd name="connsiteY29" fmla="*/ 3590925 h 3933825"/>
                  <a:gd name="connsiteX30" fmla="*/ 2762250 w 3590925"/>
                  <a:gd name="connsiteY30" fmla="*/ 3543300 h 3933825"/>
                  <a:gd name="connsiteX31" fmla="*/ 2676525 w 3590925"/>
                  <a:gd name="connsiteY31" fmla="*/ 3448050 h 3933825"/>
                  <a:gd name="connsiteX32" fmla="*/ 2590800 w 3590925"/>
                  <a:gd name="connsiteY32" fmla="*/ 3314700 h 3933825"/>
                  <a:gd name="connsiteX33" fmla="*/ 2495550 w 3590925"/>
                  <a:gd name="connsiteY33" fmla="*/ 3276600 h 3933825"/>
                  <a:gd name="connsiteX34" fmla="*/ 2419350 w 3590925"/>
                  <a:gd name="connsiteY34" fmla="*/ 3219450 h 3933825"/>
                  <a:gd name="connsiteX35" fmla="*/ 2286000 w 3590925"/>
                  <a:gd name="connsiteY35" fmla="*/ 3152775 h 3933825"/>
                  <a:gd name="connsiteX36" fmla="*/ 2171700 w 3590925"/>
                  <a:gd name="connsiteY36" fmla="*/ 3057525 h 3933825"/>
                  <a:gd name="connsiteX37" fmla="*/ 2124075 w 3590925"/>
                  <a:gd name="connsiteY37" fmla="*/ 2990850 h 3933825"/>
                  <a:gd name="connsiteX38" fmla="*/ 2190750 w 3590925"/>
                  <a:gd name="connsiteY38" fmla="*/ 2933700 h 3933825"/>
                  <a:gd name="connsiteX39" fmla="*/ 2181225 w 3590925"/>
                  <a:gd name="connsiteY39" fmla="*/ 2857500 h 3933825"/>
                  <a:gd name="connsiteX40" fmla="*/ 2133600 w 3590925"/>
                  <a:gd name="connsiteY40" fmla="*/ 2771775 h 3933825"/>
                  <a:gd name="connsiteX41" fmla="*/ 2190750 w 3590925"/>
                  <a:gd name="connsiteY41" fmla="*/ 2695575 h 3933825"/>
                  <a:gd name="connsiteX42" fmla="*/ 2171700 w 3590925"/>
                  <a:gd name="connsiteY42" fmla="*/ 2628900 h 3933825"/>
                  <a:gd name="connsiteX43" fmla="*/ 2219325 w 3590925"/>
                  <a:gd name="connsiteY43" fmla="*/ 2543175 h 3933825"/>
                  <a:gd name="connsiteX44" fmla="*/ 2181225 w 3590925"/>
                  <a:gd name="connsiteY44" fmla="*/ 2466975 h 3933825"/>
                  <a:gd name="connsiteX45" fmla="*/ 2085975 w 3590925"/>
                  <a:gd name="connsiteY45" fmla="*/ 2419350 h 3933825"/>
                  <a:gd name="connsiteX46" fmla="*/ 2105025 w 3590925"/>
                  <a:gd name="connsiteY46" fmla="*/ 2343150 h 3933825"/>
                  <a:gd name="connsiteX47" fmla="*/ 2171700 w 3590925"/>
                  <a:gd name="connsiteY47" fmla="*/ 2219325 h 3933825"/>
                  <a:gd name="connsiteX48" fmla="*/ 2171700 w 3590925"/>
                  <a:gd name="connsiteY48" fmla="*/ 2219325 h 3933825"/>
                  <a:gd name="connsiteX49" fmla="*/ 2371725 w 3590925"/>
                  <a:gd name="connsiteY49" fmla="*/ 2038350 h 3933825"/>
                  <a:gd name="connsiteX50" fmla="*/ 2371725 w 3590925"/>
                  <a:gd name="connsiteY50" fmla="*/ 1733550 h 3933825"/>
                  <a:gd name="connsiteX51" fmla="*/ 2352675 w 3590925"/>
                  <a:gd name="connsiteY51" fmla="*/ 1657350 h 3933825"/>
                  <a:gd name="connsiteX52" fmla="*/ 2552700 w 3590925"/>
                  <a:gd name="connsiteY52" fmla="*/ 1447800 h 3933825"/>
                  <a:gd name="connsiteX53" fmla="*/ 2714625 w 3590925"/>
                  <a:gd name="connsiteY53" fmla="*/ 1304925 h 3933825"/>
                  <a:gd name="connsiteX54" fmla="*/ 2933700 w 3590925"/>
                  <a:gd name="connsiteY54" fmla="*/ 1085850 h 3933825"/>
                  <a:gd name="connsiteX55" fmla="*/ 3067050 w 3590925"/>
                  <a:gd name="connsiteY55" fmla="*/ 895350 h 3933825"/>
                  <a:gd name="connsiteX56" fmla="*/ 3333750 w 3590925"/>
                  <a:gd name="connsiteY56" fmla="*/ 742950 h 3933825"/>
                  <a:gd name="connsiteX57" fmla="*/ 3552825 w 3590925"/>
                  <a:gd name="connsiteY57" fmla="*/ 676275 h 3933825"/>
                  <a:gd name="connsiteX58" fmla="*/ 3590925 w 3590925"/>
                  <a:gd name="connsiteY58" fmla="*/ 657225 h 3933825"/>
                  <a:gd name="connsiteX59" fmla="*/ 3457575 w 3590925"/>
                  <a:gd name="connsiteY59" fmla="*/ 600075 h 3933825"/>
                  <a:gd name="connsiteX60" fmla="*/ 3457575 w 3590925"/>
                  <a:gd name="connsiteY60" fmla="*/ 600075 h 3933825"/>
                  <a:gd name="connsiteX61" fmla="*/ 3228975 w 3590925"/>
                  <a:gd name="connsiteY61" fmla="*/ 609600 h 3933825"/>
                  <a:gd name="connsiteX62" fmla="*/ 3114675 w 3590925"/>
                  <a:gd name="connsiteY62" fmla="*/ 609600 h 3933825"/>
                  <a:gd name="connsiteX63" fmla="*/ 3057525 w 3590925"/>
                  <a:gd name="connsiteY63" fmla="*/ 533400 h 3933825"/>
                  <a:gd name="connsiteX64" fmla="*/ 3000375 w 3590925"/>
                  <a:gd name="connsiteY64" fmla="*/ 523875 h 3933825"/>
                  <a:gd name="connsiteX65" fmla="*/ 2905125 w 3590925"/>
                  <a:gd name="connsiteY65" fmla="*/ 619125 h 3933825"/>
                  <a:gd name="connsiteX66" fmla="*/ 2838450 w 3590925"/>
                  <a:gd name="connsiteY66" fmla="*/ 647700 h 3933825"/>
                  <a:gd name="connsiteX67" fmla="*/ 2714625 w 3590925"/>
                  <a:gd name="connsiteY67" fmla="*/ 657225 h 3933825"/>
                  <a:gd name="connsiteX68" fmla="*/ 2714625 w 3590925"/>
                  <a:gd name="connsiteY68" fmla="*/ 657225 h 3933825"/>
                  <a:gd name="connsiteX69" fmla="*/ 2457450 w 3590925"/>
                  <a:gd name="connsiteY69" fmla="*/ 466725 h 3933825"/>
                  <a:gd name="connsiteX70" fmla="*/ 2276475 w 3590925"/>
                  <a:gd name="connsiteY70" fmla="*/ 581025 h 3933825"/>
                  <a:gd name="connsiteX71" fmla="*/ 2209800 w 3590925"/>
                  <a:gd name="connsiteY71" fmla="*/ 438150 h 3933825"/>
                  <a:gd name="connsiteX72" fmla="*/ 2114550 w 3590925"/>
                  <a:gd name="connsiteY72" fmla="*/ 352425 h 3933825"/>
                  <a:gd name="connsiteX73" fmla="*/ 1924050 w 3590925"/>
                  <a:gd name="connsiteY73" fmla="*/ 266700 h 3933825"/>
                  <a:gd name="connsiteX74" fmla="*/ 1647825 w 3590925"/>
                  <a:gd name="connsiteY74" fmla="*/ 381000 h 3933825"/>
                  <a:gd name="connsiteX75" fmla="*/ 1238250 w 3590925"/>
                  <a:gd name="connsiteY75" fmla="*/ 200025 h 3933825"/>
                  <a:gd name="connsiteX76" fmla="*/ 1228725 w 3590925"/>
                  <a:gd name="connsiteY76" fmla="*/ 152400 h 3933825"/>
                  <a:gd name="connsiteX77" fmla="*/ 1123950 w 3590925"/>
                  <a:gd name="connsiteY77" fmla="*/ 114300 h 3933825"/>
                  <a:gd name="connsiteX78" fmla="*/ 1066800 w 3590925"/>
                  <a:gd name="connsiteY78" fmla="*/ 57150 h 3933825"/>
                  <a:gd name="connsiteX79" fmla="*/ 1000125 w 3590925"/>
                  <a:gd name="connsiteY79" fmla="*/ 76200 h 3933825"/>
                  <a:gd name="connsiteX80" fmla="*/ 885825 w 3590925"/>
                  <a:gd name="connsiteY80" fmla="*/ 190500 h 3933825"/>
                  <a:gd name="connsiteX81" fmla="*/ 781050 w 3590925"/>
                  <a:gd name="connsiteY81" fmla="*/ 47625 h 3933825"/>
                  <a:gd name="connsiteX82" fmla="*/ 872490 w 3590925"/>
                  <a:gd name="connsiteY82" fmla="*/ 120015 h 3933825"/>
                  <a:gd name="connsiteX0" fmla="*/ 781050 w 3590925"/>
                  <a:gd name="connsiteY0" fmla="*/ 0 h 3933825"/>
                  <a:gd name="connsiteX1" fmla="*/ 0 w 3590925"/>
                  <a:gd name="connsiteY1" fmla="*/ 0 h 3933825"/>
                  <a:gd name="connsiteX2" fmla="*/ 0 w 3590925"/>
                  <a:gd name="connsiteY2" fmla="*/ 114300 h 3933825"/>
                  <a:gd name="connsiteX3" fmla="*/ 66675 w 3590925"/>
                  <a:gd name="connsiteY3" fmla="*/ 276225 h 3933825"/>
                  <a:gd name="connsiteX4" fmla="*/ 38100 w 3590925"/>
                  <a:gd name="connsiteY4" fmla="*/ 342900 h 3933825"/>
                  <a:gd name="connsiteX5" fmla="*/ 19050 w 3590925"/>
                  <a:gd name="connsiteY5" fmla="*/ 466725 h 3933825"/>
                  <a:gd name="connsiteX6" fmla="*/ 19050 w 3590925"/>
                  <a:gd name="connsiteY6" fmla="*/ 571500 h 3933825"/>
                  <a:gd name="connsiteX7" fmla="*/ 114300 w 3590925"/>
                  <a:gd name="connsiteY7" fmla="*/ 847725 h 3933825"/>
                  <a:gd name="connsiteX8" fmla="*/ 190500 w 3590925"/>
                  <a:gd name="connsiteY8" fmla="*/ 1066800 h 3933825"/>
                  <a:gd name="connsiteX9" fmla="*/ 171450 w 3590925"/>
                  <a:gd name="connsiteY9" fmla="*/ 1209675 h 3933825"/>
                  <a:gd name="connsiteX10" fmla="*/ 171450 w 3590925"/>
                  <a:gd name="connsiteY10" fmla="*/ 1352550 h 3933825"/>
                  <a:gd name="connsiteX11" fmla="*/ 200025 w 3590925"/>
                  <a:gd name="connsiteY11" fmla="*/ 1466850 h 3933825"/>
                  <a:gd name="connsiteX12" fmla="*/ 238125 w 3590925"/>
                  <a:gd name="connsiteY12" fmla="*/ 1543050 h 3933825"/>
                  <a:gd name="connsiteX13" fmla="*/ 190500 w 3590925"/>
                  <a:gd name="connsiteY13" fmla="*/ 1628775 h 3933825"/>
                  <a:gd name="connsiteX14" fmla="*/ 200025 w 3590925"/>
                  <a:gd name="connsiteY14" fmla="*/ 1819275 h 3933825"/>
                  <a:gd name="connsiteX15" fmla="*/ 266700 w 3590925"/>
                  <a:gd name="connsiteY15" fmla="*/ 1914525 h 3933825"/>
                  <a:gd name="connsiteX16" fmla="*/ 276225 w 3590925"/>
                  <a:gd name="connsiteY16" fmla="*/ 2019300 h 3933825"/>
                  <a:gd name="connsiteX17" fmla="*/ 304800 w 3590925"/>
                  <a:gd name="connsiteY17" fmla="*/ 2105025 h 3933825"/>
                  <a:gd name="connsiteX18" fmla="*/ 295275 w 3590925"/>
                  <a:gd name="connsiteY18" fmla="*/ 2343150 h 3933825"/>
                  <a:gd name="connsiteX19" fmla="*/ 152400 w 3590925"/>
                  <a:gd name="connsiteY19" fmla="*/ 2419350 h 3933825"/>
                  <a:gd name="connsiteX20" fmla="*/ 200025 w 3590925"/>
                  <a:gd name="connsiteY20" fmla="*/ 2514600 h 3933825"/>
                  <a:gd name="connsiteX21" fmla="*/ 304800 w 3590925"/>
                  <a:gd name="connsiteY21" fmla="*/ 2609850 h 3933825"/>
                  <a:gd name="connsiteX22" fmla="*/ 342900 w 3590925"/>
                  <a:gd name="connsiteY22" fmla="*/ 2676525 h 3933825"/>
                  <a:gd name="connsiteX23" fmla="*/ 342900 w 3590925"/>
                  <a:gd name="connsiteY23" fmla="*/ 3914775 h 3933825"/>
                  <a:gd name="connsiteX24" fmla="*/ 1123950 w 3590925"/>
                  <a:gd name="connsiteY24" fmla="*/ 3933825 h 3933825"/>
                  <a:gd name="connsiteX25" fmla="*/ 2305050 w 3590925"/>
                  <a:gd name="connsiteY25" fmla="*/ 3914775 h 3933825"/>
                  <a:gd name="connsiteX26" fmla="*/ 3028950 w 3590925"/>
                  <a:gd name="connsiteY26" fmla="*/ 3876675 h 3933825"/>
                  <a:gd name="connsiteX27" fmla="*/ 3009900 w 3590925"/>
                  <a:gd name="connsiteY27" fmla="*/ 3800475 h 3933825"/>
                  <a:gd name="connsiteX28" fmla="*/ 2981325 w 3590925"/>
                  <a:gd name="connsiteY28" fmla="*/ 3667125 h 3933825"/>
                  <a:gd name="connsiteX29" fmla="*/ 2895600 w 3590925"/>
                  <a:gd name="connsiteY29" fmla="*/ 3590925 h 3933825"/>
                  <a:gd name="connsiteX30" fmla="*/ 2762250 w 3590925"/>
                  <a:gd name="connsiteY30" fmla="*/ 3543300 h 3933825"/>
                  <a:gd name="connsiteX31" fmla="*/ 2676525 w 3590925"/>
                  <a:gd name="connsiteY31" fmla="*/ 3448050 h 3933825"/>
                  <a:gd name="connsiteX32" fmla="*/ 2590800 w 3590925"/>
                  <a:gd name="connsiteY32" fmla="*/ 3314700 h 3933825"/>
                  <a:gd name="connsiteX33" fmla="*/ 2495550 w 3590925"/>
                  <a:gd name="connsiteY33" fmla="*/ 3276600 h 3933825"/>
                  <a:gd name="connsiteX34" fmla="*/ 2419350 w 3590925"/>
                  <a:gd name="connsiteY34" fmla="*/ 3219450 h 3933825"/>
                  <a:gd name="connsiteX35" fmla="*/ 2286000 w 3590925"/>
                  <a:gd name="connsiteY35" fmla="*/ 3152775 h 3933825"/>
                  <a:gd name="connsiteX36" fmla="*/ 2171700 w 3590925"/>
                  <a:gd name="connsiteY36" fmla="*/ 3057525 h 3933825"/>
                  <a:gd name="connsiteX37" fmla="*/ 2124075 w 3590925"/>
                  <a:gd name="connsiteY37" fmla="*/ 2990850 h 3933825"/>
                  <a:gd name="connsiteX38" fmla="*/ 2190750 w 3590925"/>
                  <a:gd name="connsiteY38" fmla="*/ 2933700 h 3933825"/>
                  <a:gd name="connsiteX39" fmla="*/ 2181225 w 3590925"/>
                  <a:gd name="connsiteY39" fmla="*/ 2857500 h 3933825"/>
                  <a:gd name="connsiteX40" fmla="*/ 2133600 w 3590925"/>
                  <a:gd name="connsiteY40" fmla="*/ 2771775 h 3933825"/>
                  <a:gd name="connsiteX41" fmla="*/ 2190750 w 3590925"/>
                  <a:gd name="connsiteY41" fmla="*/ 2695575 h 3933825"/>
                  <a:gd name="connsiteX42" fmla="*/ 2171700 w 3590925"/>
                  <a:gd name="connsiteY42" fmla="*/ 2628900 h 3933825"/>
                  <a:gd name="connsiteX43" fmla="*/ 2219325 w 3590925"/>
                  <a:gd name="connsiteY43" fmla="*/ 2543175 h 3933825"/>
                  <a:gd name="connsiteX44" fmla="*/ 2181225 w 3590925"/>
                  <a:gd name="connsiteY44" fmla="*/ 2466975 h 3933825"/>
                  <a:gd name="connsiteX45" fmla="*/ 2085975 w 3590925"/>
                  <a:gd name="connsiteY45" fmla="*/ 2419350 h 3933825"/>
                  <a:gd name="connsiteX46" fmla="*/ 2105025 w 3590925"/>
                  <a:gd name="connsiteY46" fmla="*/ 2343150 h 3933825"/>
                  <a:gd name="connsiteX47" fmla="*/ 2171700 w 3590925"/>
                  <a:gd name="connsiteY47" fmla="*/ 2219325 h 3933825"/>
                  <a:gd name="connsiteX48" fmla="*/ 2171700 w 3590925"/>
                  <a:gd name="connsiteY48" fmla="*/ 2219325 h 3933825"/>
                  <a:gd name="connsiteX49" fmla="*/ 2371725 w 3590925"/>
                  <a:gd name="connsiteY49" fmla="*/ 2038350 h 3933825"/>
                  <a:gd name="connsiteX50" fmla="*/ 2371725 w 3590925"/>
                  <a:gd name="connsiteY50" fmla="*/ 1733550 h 3933825"/>
                  <a:gd name="connsiteX51" fmla="*/ 2352675 w 3590925"/>
                  <a:gd name="connsiteY51" fmla="*/ 1657350 h 3933825"/>
                  <a:gd name="connsiteX52" fmla="*/ 2552700 w 3590925"/>
                  <a:gd name="connsiteY52" fmla="*/ 1447800 h 3933825"/>
                  <a:gd name="connsiteX53" fmla="*/ 2714625 w 3590925"/>
                  <a:gd name="connsiteY53" fmla="*/ 1304925 h 3933825"/>
                  <a:gd name="connsiteX54" fmla="*/ 2933700 w 3590925"/>
                  <a:gd name="connsiteY54" fmla="*/ 1085850 h 3933825"/>
                  <a:gd name="connsiteX55" fmla="*/ 3067050 w 3590925"/>
                  <a:gd name="connsiteY55" fmla="*/ 895350 h 3933825"/>
                  <a:gd name="connsiteX56" fmla="*/ 3333750 w 3590925"/>
                  <a:gd name="connsiteY56" fmla="*/ 742950 h 3933825"/>
                  <a:gd name="connsiteX57" fmla="*/ 3552825 w 3590925"/>
                  <a:gd name="connsiteY57" fmla="*/ 676275 h 3933825"/>
                  <a:gd name="connsiteX58" fmla="*/ 3590925 w 3590925"/>
                  <a:gd name="connsiteY58" fmla="*/ 657225 h 3933825"/>
                  <a:gd name="connsiteX59" fmla="*/ 3457575 w 3590925"/>
                  <a:gd name="connsiteY59" fmla="*/ 600075 h 3933825"/>
                  <a:gd name="connsiteX60" fmla="*/ 3457575 w 3590925"/>
                  <a:gd name="connsiteY60" fmla="*/ 600075 h 3933825"/>
                  <a:gd name="connsiteX61" fmla="*/ 3228975 w 3590925"/>
                  <a:gd name="connsiteY61" fmla="*/ 609600 h 3933825"/>
                  <a:gd name="connsiteX62" fmla="*/ 3114675 w 3590925"/>
                  <a:gd name="connsiteY62" fmla="*/ 609600 h 3933825"/>
                  <a:gd name="connsiteX63" fmla="*/ 3057525 w 3590925"/>
                  <a:gd name="connsiteY63" fmla="*/ 533400 h 3933825"/>
                  <a:gd name="connsiteX64" fmla="*/ 3000375 w 3590925"/>
                  <a:gd name="connsiteY64" fmla="*/ 523875 h 3933825"/>
                  <a:gd name="connsiteX65" fmla="*/ 2905125 w 3590925"/>
                  <a:gd name="connsiteY65" fmla="*/ 619125 h 3933825"/>
                  <a:gd name="connsiteX66" fmla="*/ 2838450 w 3590925"/>
                  <a:gd name="connsiteY66" fmla="*/ 647700 h 3933825"/>
                  <a:gd name="connsiteX67" fmla="*/ 2714625 w 3590925"/>
                  <a:gd name="connsiteY67" fmla="*/ 657225 h 3933825"/>
                  <a:gd name="connsiteX68" fmla="*/ 2714625 w 3590925"/>
                  <a:gd name="connsiteY68" fmla="*/ 657225 h 3933825"/>
                  <a:gd name="connsiteX69" fmla="*/ 2457450 w 3590925"/>
                  <a:gd name="connsiteY69" fmla="*/ 466725 h 3933825"/>
                  <a:gd name="connsiteX70" fmla="*/ 2276475 w 3590925"/>
                  <a:gd name="connsiteY70" fmla="*/ 581025 h 3933825"/>
                  <a:gd name="connsiteX71" fmla="*/ 2209800 w 3590925"/>
                  <a:gd name="connsiteY71" fmla="*/ 438150 h 3933825"/>
                  <a:gd name="connsiteX72" fmla="*/ 2114550 w 3590925"/>
                  <a:gd name="connsiteY72" fmla="*/ 352425 h 3933825"/>
                  <a:gd name="connsiteX73" fmla="*/ 1924050 w 3590925"/>
                  <a:gd name="connsiteY73" fmla="*/ 266700 h 3933825"/>
                  <a:gd name="connsiteX74" fmla="*/ 1647825 w 3590925"/>
                  <a:gd name="connsiteY74" fmla="*/ 381000 h 3933825"/>
                  <a:gd name="connsiteX75" fmla="*/ 1238250 w 3590925"/>
                  <a:gd name="connsiteY75" fmla="*/ 200025 h 3933825"/>
                  <a:gd name="connsiteX76" fmla="*/ 1200150 w 3590925"/>
                  <a:gd name="connsiteY76" fmla="*/ 171450 h 3933825"/>
                  <a:gd name="connsiteX77" fmla="*/ 1123950 w 3590925"/>
                  <a:gd name="connsiteY77" fmla="*/ 114300 h 3933825"/>
                  <a:gd name="connsiteX78" fmla="*/ 1066800 w 3590925"/>
                  <a:gd name="connsiteY78" fmla="*/ 57150 h 3933825"/>
                  <a:gd name="connsiteX79" fmla="*/ 1000125 w 3590925"/>
                  <a:gd name="connsiteY79" fmla="*/ 76200 h 3933825"/>
                  <a:gd name="connsiteX80" fmla="*/ 885825 w 3590925"/>
                  <a:gd name="connsiteY80" fmla="*/ 190500 h 3933825"/>
                  <a:gd name="connsiteX81" fmla="*/ 781050 w 3590925"/>
                  <a:gd name="connsiteY81" fmla="*/ 47625 h 3933825"/>
                  <a:gd name="connsiteX82" fmla="*/ 872490 w 3590925"/>
                  <a:gd name="connsiteY82" fmla="*/ 120015 h 3933825"/>
                  <a:gd name="connsiteX0" fmla="*/ 781050 w 3590925"/>
                  <a:gd name="connsiteY0" fmla="*/ 0 h 3933825"/>
                  <a:gd name="connsiteX1" fmla="*/ 0 w 3590925"/>
                  <a:gd name="connsiteY1" fmla="*/ 0 h 3933825"/>
                  <a:gd name="connsiteX2" fmla="*/ 0 w 3590925"/>
                  <a:gd name="connsiteY2" fmla="*/ 114300 h 3933825"/>
                  <a:gd name="connsiteX3" fmla="*/ 66675 w 3590925"/>
                  <a:gd name="connsiteY3" fmla="*/ 276225 h 3933825"/>
                  <a:gd name="connsiteX4" fmla="*/ 38100 w 3590925"/>
                  <a:gd name="connsiteY4" fmla="*/ 342900 h 3933825"/>
                  <a:gd name="connsiteX5" fmla="*/ 19050 w 3590925"/>
                  <a:gd name="connsiteY5" fmla="*/ 466725 h 3933825"/>
                  <a:gd name="connsiteX6" fmla="*/ 19050 w 3590925"/>
                  <a:gd name="connsiteY6" fmla="*/ 571500 h 3933825"/>
                  <a:gd name="connsiteX7" fmla="*/ 114300 w 3590925"/>
                  <a:gd name="connsiteY7" fmla="*/ 847725 h 3933825"/>
                  <a:gd name="connsiteX8" fmla="*/ 190500 w 3590925"/>
                  <a:gd name="connsiteY8" fmla="*/ 1066800 h 3933825"/>
                  <a:gd name="connsiteX9" fmla="*/ 171450 w 3590925"/>
                  <a:gd name="connsiteY9" fmla="*/ 1209675 h 3933825"/>
                  <a:gd name="connsiteX10" fmla="*/ 171450 w 3590925"/>
                  <a:gd name="connsiteY10" fmla="*/ 1352550 h 3933825"/>
                  <a:gd name="connsiteX11" fmla="*/ 200025 w 3590925"/>
                  <a:gd name="connsiteY11" fmla="*/ 1466850 h 3933825"/>
                  <a:gd name="connsiteX12" fmla="*/ 238125 w 3590925"/>
                  <a:gd name="connsiteY12" fmla="*/ 1543050 h 3933825"/>
                  <a:gd name="connsiteX13" fmla="*/ 190500 w 3590925"/>
                  <a:gd name="connsiteY13" fmla="*/ 1628775 h 3933825"/>
                  <a:gd name="connsiteX14" fmla="*/ 200025 w 3590925"/>
                  <a:gd name="connsiteY14" fmla="*/ 1819275 h 3933825"/>
                  <a:gd name="connsiteX15" fmla="*/ 266700 w 3590925"/>
                  <a:gd name="connsiteY15" fmla="*/ 1914525 h 3933825"/>
                  <a:gd name="connsiteX16" fmla="*/ 276225 w 3590925"/>
                  <a:gd name="connsiteY16" fmla="*/ 2019300 h 3933825"/>
                  <a:gd name="connsiteX17" fmla="*/ 304800 w 3590925"/>
                  <a:gd name="connsiteY17" fmla="*/ 2105025 h 3933825"/>
                  <a:gd name="connsiteX18" fmla="*/ 295275 w 3590925"/>
                  <a:gd name="connsiteY18" fmla="*/ 2343150 h 3933825"/>
                  <a:gd name="connsiteX19" fmla="*/ 152400 w 3590925"/>
                  <a:gd name="connsiteY19" fmla="*/ 2419350 h 3933825"/>
                  <a:gd name="connsiteX20" fmla="*/ 200025 w 3590925"/>
                  <a:gd name="connsiteY20" fmla="*/ 2514600 h 3933825"/>
                  <a:gd name="connsiteX21" fmla="*/ 304800 w 3590925"/>
                  <a:gd name="connsiteY21" fmla="*/ 2609850 h 3933825"/>
                  <a:gd name="connsiteX22" fmla="*/ 342900 w 3590925"/>
                  <a:gd name="connsiteY22" fmla="*/ 2676525 h 3933825"/>
                  <a:gd name="connsiteX23" fmla="*/ 342900 w 3590925"/>
                  <a:gd name="connsiteY23" fmla="*/ 3914775 h 3933825"/>
                  <a:gd name="connsiteX24" fmla="*/ 1123950 w 3590925"/>
                  <a:gd name="connsiteY24" fmla="*/ 3933825 h 3933825"/>
                  <a:gd name="connsiteX25" fmla="*/ 2305050 w 3590925"/>
                  <a:gd name="connsiteY25" fmla="*/ 3914775 h 3933825"/>
                  <a:gd name="connsiteX26" fmla="*/ 3028950 w 3590925"/>
                  <a:gd name="connsiteY26" fmla="*/ 3876675 h 3933825"/>
                  <a:gd name="connsiteX27" fmla="*/ 3009900 w 3590925"/>
                  <a:gd name="connsiteY27" fmla="*/ 3800475 h 3933825"/>
                  <a:gd name="connsiteX28" fmla="*/ 2981325 w 3590925"/>
                  <a:gd name="connsiteY28" fmla="*/ 3667125 h 3933825"/>
                  <a:gd name="connsiteX29" fmla="*/ 2895600 w 3590925"/>
                  <a:gd name="connsiteY29" fmla="*/ 3590925 h 3933825"/>
                  <a:gd name="connsiteX30" fmla="*/ 2762250 w 3590925"/>
                  <a:gd name="connsiteY30" fmla="*/ 3543300 h 3933825"/>
                  <a:gd name="connsiteX31" fmla="*/ 2676525 w 3590925"/>
                  <a:gd name="connsiteY31" fmla="*/ 3448050 h 3933825"/>
                  <a:gd name="connsiteX32" fmla="*/ 2590800 w 3590925"/>
                  <a:gd name="connsiteY32" fmla="*/ 3314700 h 3933825"/>
                  <a:gd name="connsiteX33" fmla="*/ 2495550 w 3590925"/>
                  <a:gd name="connsiteY33" fmla="*/ 3276600 h 3933825"/>
                  <a:gd name="connsiteX34" fmla="*/ 2419350 w 3590925"/>
                  <a:gd name="connsiteY34" fmla="*/ 3219450 h 3933825"/>
                  <a:gd name="connsiteX35" fmla="*/ 2286000 w 3590925"/>
                  <a:gd name="connsiteY35" fmla="*/ 3152775 h 3933825"/>
                  <a:gd name="connsiteX36" fmla="*/ 2171700 w 3590925"/>
                  <a:gd name="connsiteY36" fmla="*/ 3057525 h 3933825"/>
                  <a:gd name="connsiteX37" fmla="*/ 2124075 w 3590925"/>
                  <a:gd name="connsiteY37" fmla="*/ 2990850 h 3933825"/>
                  <a:gd name="connsiteX38" fmla="*/ 2190750 w 3590925"/>
                  <a:gd name="connsiteY38" fmla="*/ 2933700 h 3933825"/>
                  <a:gd name="connsiteX39" fmla="*/ 2181225 w 3590925"/>
                  <a:gd name="connsiteY39" fmla="*/ 2857500 h 3933825"/>
                  <a:gd name="connsiteX40" fmla="*/ 2133600 w 3590925"/>
                  <a:gd name="connsiteY40" fmla="*/ 2771775 h 3933825"/>
                  <a:gd name="connsiteX41" fmla="*/ 2190750 w 3590925"/>
                  <a:gd name="connsiteY41" fmla="*/ 2695575 h 3933825"/>
                  <a:gd name="connsiteX42" fmla="*/ 2171700 w 3590925"/>
                  <a:gd name="connsiteY42" fmla="*/ 2628900 h 3933825"/>
                  <a:gd name="connsiteX43" fmla="*/ 2219325 w 3590925"/>
                  <a:gd name="connsiteY43" fmla="*/ 2543175 h 3933825"/>
                  <a:gd name="connsiteX44" fmla="*/ 2181225 w 3590925"/>
                  <a:gd name="connsiteY44" fmla="*/ 2466975 h 3933825"/>
                  <a:gd name="connsiteX45" fmla="*/ 2085975 w 3590925"/>
                  <a:gd name="connsiteY45" fmla="*/ 2419350 h 3933825"/>
                  <a:gd name="connsiteX46" fmla="*/ 2105025 w 3590925"/>
                  <a:gd name="connsiteY46" fmla="*/ 2343150 h 3933825"/>
                  <a:gd name="connsiteX47" fmla="*/ 2171700 w 3590925"/>
                  <a:gd name="connsiteY47" fmla="*/ 2219325 h 3933825"/>
                  <a:gd name="connsiteX48" fmla="*/ 2171700 w 3590925"/>
                  <a:gd name="connsiteY48" fmla="*/ 2219325 h 3933825"/>
                  <a:gd name="connsiteX49" fmla="*/ 2371725 w 3590925"/>
                  <a:gd name="connsiteY49" fmla="*/ 2038350 h 3933825"/>
                  <a:gd name="connsiteX50" fmla="*/ 2371725 w 3590925"/>
                  <a:gd name="connsiteY50" fmla="*/ 1733550 h 3933825"/>
                  <a:gd name="connsiteX51" fmla="*/ 2352675 w 3590925"/>
                  <a:gd name="connsiteY51" fmla="*/ 1657350 h 3933825"/>
                  <a:gd name="connsiteX52" fmla="*/ 2552700 w 3590925"/>
                  <a:gd name="connsiteY52" fmla="*/ 1447800 h 3933825"/>
                  <a:gd name="connsiteX53" fmla="*/ 2714625 w 3590925"/>
                  <a:gd name="connsiteY53" fmla="*/ 1304925 h 3933825"/>
                  <a:gd name="connsiteX54" fmla="*/ 2933700 w 3590925"/>
                  <a:gd name="connsiteY54" fmla="*/ 1085850 h 3933825"/>
                  <a:gd name="connsiteX55" fmla="*/ 3067050 w 3590925"/>
                  <a:gd name="connsiteY55" fmla="*/ 895350 h 3933825"/>
                  <a:gd name="connsiteX56" fmla="*/ 3333750 w 3590925"/>
                  <a:gd name="connsiteY56" fmla="*/ 742950 h 3933825"/>
                  <a:gd name="connsiteX57" fmla="*/ 3552825 w 3590925"/>
                  <a:gd name="connsiteY57" fmla="*/ 676275 h 3933825"/>
                  <a:gd name="connsiteX58" fmla="*/ 3590925 w 3590925"/>
                  <a:gd name="connsiteY58" fmla="*/ 657225 h 3933825"/>
                  <a:gd name="connsiteX59" fmla="*/ 3457575 w 3590925"/>
                  <a:gd name="connsiteY59" fmla="*/ 600075 h 3933825"/>
                  <a:gd name="connsiteX60" fmla="*/ 3457575 w 3590925"/>
                  <a:gd name="connsiteY60" fmla="*/ 600075 h 3933825"/>
                  <a:gd name="connsiteX61" fmla="*/ 3228975 w 3590925"/>
                  <a:gd name="connsiteY61" fmla="*/ 609600 h 3933825"/>
                  <a:gd name="connsiteX62" fmla="*/ 3114675 w 3590925"/>
                  <a:gd name="connsiteY62" fmla="*/ 609600 h 3933825"/>
                  <a:gd name="connsiteX63" fmla="*/ 3057525 w 3590925"/>
                  <a:gd name="connsiteY63" fmla="*/ 533400 h 3933825"/>
                  <a:gd name="connsiteX64" fmla="*/ 3000375 w 3590925"/>
                  <a:gd name="connsiteY64" fmla="*/ 523875 h 3933825"/>
                  <a:gd name="connsiteX65" fmla="*/ 2905125 w 3590925"/>
                  <a:gd name="connsiteY65" fmla="*/ 619125 h 3933825"/>
                  <a:gd name="connsiteX66" fmla="*/ 2838450 w 3590925"/>
                  <a:gd name="connsiteY66" fmla="*/ 647700 h 3933825"/>
                  <a:gd name="connsiteX67" fmla="*/ 2714625 w 3590925"/>
                  <a:gd name="connsiteY67" fmla="*/ 657225 h 3933825"/>
                  <a:gd name="connsiteX68" fmla="*/ 2714625 w 3590925"/>
                  <a:gd name="connsiteY68" fmla="*/ 657225 h 3933825"/>
                  <a:gd name="connsiteX69" fmla="*/ 2457450 w 3590925"/>
                  <a:gd name="connsiteY69" fmla="*/ 466725 h 3933825"/>
                  <a:gd name="connsiteX70" fmla="*/ 2276475 w 3590925"/>
                  <a:gd name="connsiteY70" fmla="*/ 581025 h 3933825"/>
                  <a:gd name="connsiteX71" fmla="*/ 2209800 w 3590925"/>
                  <a:gd name="connsiteY71" fmla="*/ 438150 h 3933825"/>
                  <a:gd name="connsiteX72" fmla="*/ 2114550 w 3590925"/>
                  <a:gd name="connsiteY72" fmla="*/ 352425 h 3933825"/>
                  <a:gd name="connsiteX73" fmla="*/ 1924050 w 3590925"/>
                  <a:gd name="connsiteY73" fmla="*/ 266700 h 3933825"/>
                  <a:gd name="connsiteX74" fmla="*/ 1647825 w 3590925"/>
                  <a:gd name="connsiteY74" fmla="*/ 381000 h 3933825"/>
                  <a:gd name="connsiteX75" fmla="*/ 1562100 w 3590925"/>
                  <a:gd name="connsiteY75" fmla="*/ 276225 h 3933825"/>
                  <a:gd name="connsiteX76" fmla="*/ 1238250 w 3590925"/>
                  <a:gd name="connsiteY76" fmla="*/ 200025 h 3933825"/>
                  <a:gd name="connsiteX77" fmla="*/ 1200150 w 3590925"/>
                  <a:gd name="connsiteY77" fmla="*/ 171450 h 3933825"/>
                  <a:gd name="connsiteX78" fmla="*/ 1123950 w 3590925"/>
                  <a:gd name="connsiteY78" fmla="*/ 114300 h 3933825"/>
                  <a:gd name="connsiteX79" fmla="*/ 1066800 w 3590925"/>
                  <a:gd name="connsiteY79" fmla="*/ 57150 h 3933825"/>
                  <a:gd name="connsiteX80" fmla="*/ 1000125 w 3590925"/>
                  <a:gd name="connsiteY80" fmla="*/ 76200 h 3933825"/>
                  <a:gd name="connsiteX81" fmla="*/ 885825 w 3590925"/>
                  <a:gd name="connsiteY81" fmla="*/ 190500 h 3933825"/>
                  <a:gd name="connsiteX82" fmla="*/ 781050 w 3590925"/>
                  <a:gd name="connsiteY82" fmla="*/ 47625 h 3933825"/>
                  <a:gd name="connsiteX83" fmla="*/ 872490 w 3590925"/>
                  <a:gd name="connsiteY83" fmla="*/ 120015 h 3933825"/>
                  <a:gd name="connsiteX0" fmla="*/ 781050 w 3590925"/>
                  <a:gd name="connsiteY0" fmla="*/ 0 h 3933825"/>
                  <a:gd name="connsiteX1" fmla="*/ 0 w 3590925"/>
                  <a:gd name="connsiteY1" fmla="*/ 0 h 3933825"/>
                  <a:gd name="connsiteX2" fmla="*/ 0 w 3590925"/>
                  <a:gd name="connsiteY2" fmla="*/ 114300 h 3933825"/>
                  <a:gd name="connsiteX3" fmla="*/ 66675 w 3590925"/>
                  <a:gd name="connsiteY3" fmla="*/ 276225 h 3933825"/>
                  <a:gd name="connsiteX4" fmla="*/ 38100 w 3590925"/>
                  <a:gd name="connsiteY4" fmla="*/ 342900 h 3933825"/>
                  <a:gd name="connsiteX5" fmla="*/ 19050 w 3590925"/>
                  <a:gd name="connsiteY5" fmla="*/ 466725 h 3933825"/>
                  <a:gd name="connsiteX6" fmla="*/ 19050 w 3590925"/>
                  <a:gd name="connsiteY6" fmla="*/ 571500 h 3933825"/>
                  <a:gd name="connsiteX7" fmla="*/ 114300 w 3590925"/>
                  <a:gd name="connsiteY7" fmla="*/ 847725 h 3933825"/>
                  <a:gd name="connsiteX8" fmla="*/ 190500 w 3590925"/>
                  <a:gd name="connsiteY8" fmla="*/ 1066800 h 3933825"/>
                  <a:gd name="connsiteX9" fmla="*/ 171450 w 3590925"/>
                  <a:gd name="connsiteY9" fmla="*/ 1209675 h 3933825"/>
                  <a:gd name="connsiteX10" fmla="*/ 171450 w 3590925"/>
                  <a:gd name="connsiteY10" fmla="*/ 1352550 h 3933825"/>
                  <a:gd name="connsiteX11" fmla="*/ 200025 w 3590925"/>
                  <a:gd name="connsiteY11" fmla="*/ 1466850 h 3933825"/>
                  <a:gd name="connsiteX12" fmla="*/ 238125 w 3590925"/>
                  <a:gd name="connsiteY12" fmla="*/ 1543050 h 3933825"/>
                  <a:gd name="connsiteX13" fmla="*/ 190500 w 3590925"/>
                  <a:gd name="connsiteY13" fmla="*/ 1628775 h 3933825"/>
                  <a:gd name="connsiteX14" fmla="*/ 200025 w 3590925"/>
                  <a:gd name="connsiteY14" fmla="*/ 1819275 h 3933825"/>
                  <a:gd name="connsiteX15" fmla="*/ 266700 w 3590925"/>
                  <a:gd name="connsiteY15" fmla="*/ 1914525 h 3933825"/>
                  <a:gd name="connsiteX16" fmla="*/ 276225 w 3590925"/>
                  <a:gd name="connsiteY16" fmla="*/ 2019300 h 3933825"/>
                  <a:gd name="connsiteX17" fmla="*/ 304800 w 3590925"/>
                  <a:gd name="connsiteY17" fmla="*/ 2105025 h 3933825"/>
                  <a:gd name="connsiteX18" fmla="*/ 295275 w 3590925"/>
                  <a:gd name="connsiteY18" fmla="*/ 2343150 h 3933825"/>
                  <a:gd name="connsiteX19" fmla="*/ 152400 w 3590925"/>
                  <a:gd name="connsiteY19" fmla="*/ 2419350 h 3933825"/>
                  <a:gd name="connsiteX20" fmla="*/ 200025 w 3590925"/>
                  <a:gd name="connsiteY20" fmla="*/ 2514600 h 3933825"/>
                  <a:gd name="connsiteX21" fmla="*/ 304800 w 3590925"/>
                  <a:gd name="connsiteY21" fmla="*/ 2609850 h 3933825"/>
                  <a:gd name="connsiteX22" fmla="*/ 342900 w 3590925"/>
                  <a:gd name="connsiteY22" fmla="*/ 2676525 h 3933825"/>
                  <a:gd name="connsiteX23" fmla="*/ 342900 w 3590925"/>
                  <a:gd name="connsiteY23" fmla="*/ 3914775 h 3933825"/>
                  <a:gd name="connsiteX24" fmla="*/ 1123950 w 3590925"/>
                  <a:gd name="connsiteY24" fmla="*/ 3933825 h 3933825"/>
                  <a:gd name="connsiteX25" fmla="*/ 2305050 w 3590925"/>
                  <a:gd name="connsiteY25" fmla="*/ 3914775 h 3933825"/>
                  <a:gd name="connsiteX26" fmla="*/ 3028950 w 3590925"/>
                  <a:gd name="connsiteY26" fmla="*/ 3876675 h 3933825"/>
                  <a:gd name="connsiteX27" fmla="*/ 3009900 w 3590925"/>
                  <a:gd name="connsiteY27" fmla="*/ 3800475 h 3933825"/>
                  <a:gd name="connsiteX28" fmla="*/ 2981325 w 3590925"/>
                  <a:gd name="connsiteY28" fmla="*/ 3667125 h 3933825"/>
                  <a:gd name="connsiteX29" fmla="*/ 2895600 w 3590925"/>
                  <a:gd name="connsiteY29" fmla="*/ 3590925 h 3933825"/>
                  <a:gd name="connsiteX30" fmla="*/ 2762250 w 3590925"/>
                  <a:gd name="connsiteY30" fmla="*/ 3543300 h 3933825"/>
                  <a:gd name="connsiteX31" fmla="*/ 2676525 w 3590925"/>
                  <a:gd name="connsiteY31" fmla="*/ 3448050 h 3933825"/>
                  <a:gd name="connsiteX32" fmla="*/ 2590800 w 3590925"/>
                  <a:gd name="connsiteY32" fmla="*/ 3314700 h 3933825"/>
                  <a:gd name="connsiteX33" fmla="*/ 2495550 w 3590925"/>
                  <a:gd name="connsiteY33" fmla="*/ 3276600 h 3933825"/>
                  <a:gd name="connsiteX34" fmla="*/ 2419350 w 3590925"/>
                  <a:gd name="connsiteY34" fmla="*/ 3219450 h 3933825"/>
                  <a:gd name="connsiteX35" fmla="*/ 2286000 w 3590925"/>
                  <a:gd name="connsiteY35" fmla="*/ 3152775 h 3933825"/>
                  <a:gd name="connsiteX36" fmla="*/ 2171700 w 3590925"/>
                  <a:gd name="connsiteY36" fmla="*/ 3057525 h 3933825"/>
                  <a:gd name="connsiteX37" fmla="*/ 2124075 w 3590925"/>
                  <a:gd name="connsiteY37" fmla="*/ 2990850 h 3933825"/>
                  <a:gd name="connsiteX38" fmla="*/ 2190750 w 3590925"/>
                  <a:gd name="connsiteY38" fmla="*/ 2933700 h 3933825"/>
                  <a:gd name="connsiteX39" fmla="*/ 2181225 w 3590925"/>
                  <a:gd name="connsiteY39" fmla="*/ 2857500 h 3933825"/>
                  <a:gd name="connsiteX40" fmla="*/ 2133600 w 3590925"/>
                  <a:gd name="connsiteY40" fmla="*/ 2771775 h 3933825"/>
                  <a:gd name="connsiteX41" fmla="*/ 2190750 w 3590925"/>
                  <a:gd name="connsiteY41" fmla="*/ 2695575 h 3933825"/>
                  <a:gd name="connsiteX42" fmla="*/ 2171700 w 3590925"/>
                  <a:gd name="connsiteY42" fmla="*/ 2628900 h 3933825"/>
                  <a:gd name="connsiteX43" fmla="*/ 2219325 w 3590925"/>
                  <a:gd name="connsiteY43" fmla="*/ 2543175 h 3933825"/>
                  <a:gd name="connsiteX44" fmla="*/ 2181225 w 3590925"/>
                  <a:gd name="connsiteY44" fmla="*/ 2466975 h 3933825"/>
                  <a:gd name="connsiteX45" fmla="*/ 2085975 w 3590925"/>
                  <a:gd name="connsiteY45" fmla="*/ 2419350 h 3933825"/>
                  <a:gd name="connsiteX46" fmla="*/ 2105025 w 3590925"/>
                  <a:gd name="connsiteY46" fmla="*/ 2343150 h 3933825"/>
                  <a:gd name="connsiteX47" fmla="*/ 2171700 w 3590925"/>
                  <a:gd name="connsiteY47" fmla="*/ 2219325 h 3933825"/>
                  <a:gd name="connsiteX48" fmla="*/ 2171700 w 3590925"/>
                  <a:gd name="connsiteY48" fmla="*/ 2219325 h 3933825"/>
                  <a:gd name="connsiteX49" fmla="*/ 2371725 w 3590925"/>
                  <a:gd name="connsiteY49" fmla="*/ 2038350 h 3933825"/>
                  <a:gd name="connsiteX50" fmla="*/ 2371725 w 3590925"/>
                  <a:gd name="connsiteY50" fmla="*/ 1733550 h 3933825"/>
                  <a:gd name="connsiteX51" fmla="*/ 2352675 w 3590925"/>
                  <a:gd name="connsiteY51" fmla="*/ 1657350 h 3933825"/>
                  <a:gd name="connsiteX52" fmla="*/ 2552700 w 3590925"/>
                  <a:gd name="connsiteY52" fmla="*/ 1447800 h 3933825"/>
                  <a:gd name="connsiteX53" fmla="*/ 2714625 w 3590925"/>
                  <a:gd name="connsiteY53" fmla="*/ 1304925 h 3933825"/>
                  <a:gd name="connsiteX54" fmla="*/ 2933700 w 3590925"/>
                  <a:gd name="connsiteY54" fmla="*/ 1085850 h 3933825"/>
                  <a:gd name="connsiteX55" fmla="*/ 3067050 w 3590925"/>
                  <a:gd name="connsiteY55" fmla="*/ 895350 h 3933825"/>
                  <a:gd name="connsiteX56" fmla="*/ 3333750 w 3590925"/>
                  <a:gd name="connsiteY56" fmla="*/ 742950 h 3933825"/>
                  <a:gd name="connsiteX57" fmla="*/ 3552825 w 3590925"/>
                  <a:gd name="connsiteY57" fmla="*/ 676275 h 3933825"/>
                  <a:gd name="connsiteX58" fmla="*/ 3590925 w 3590925"/>
                  <a:gd name="connsiteY58" fmla="*/ 657225 h 3933825"/>
                  <a:gd name="connsiteX59" fmla="*/ 3457575 w 3590925"/>
                  <a:gd name="connsiteY59" fmla="*/ 600075 h 3933825"/>
                  <a:gd name="connsiteX60" fmla="*/ 3457575 w 3590925"/>
                  <a:gd name="connsiteY60" fmla="*/ 600075 h 3933825"/>
                  <a:gd name="connsiteX61" fmla="*/ 3228975 w 3590925"/>
                  <a:gd name="connsiteY61" fmla="*/ 609600 h 3933825"/>
                  <a:gd name="connsiteX62" fmla="*/ 3114675 w 3590925"/>
                  <a:gd name="connsiteY62" fmla="*/ 609600 h 3933825"/>
                  <a:gd name="connsiteX63" fmla="*/ 3057525 w 3590925"/>
                  <a:gd name="connsiteY63" fmla="*/ 533400 h 3933825"/>
                  <a:gd name="connsiteX64" fmla="*/ 3000375 w 3590925"/>
                  <a:gd name="connsiteY64" fmla="*/ 523875 h 3933825"/>
                  <a:gd name="connsiteX65" fmla="*/ 2905125 w 3590925"/>
                  <a:gd name="connsiteY65" fmla="*/ 619125 h 3933825"/>
                  <a:gd name="connsiteX66" fmla="*/ 2838450 w 3590925"/>
                  <a:gd name="connsiteY66" fmla="*/ 647700 h 3933825"/>
                  <a:gd name="connsiteX67" fmla="*/ 2714625 w 3590925"/>
                  <a:gd name="connsiteY67" fmla="*/ 657225 h 3933825"/>
                  <a:gd name="connsiteX68" fmla="*/ 2714625 w 3590925"/>
                  <a:gd name="connsiteY68" fmla="*/ 657225 h 3933825"/>
                  <a:gd name="connsiteX69" fmla="*/ 2457450 w 3590925"/>
                  <a:gd name="connsiteY69" fmla="*/ 466725 h 3933825"/>
                  <a:gd name="connsiteX70" fmla="*/ 2276475 w 3590925"/>
                  <a:gd name="connsiteY70" fmla="*/ 581025 h 3933825"/>
                  <a:gd name="connsiteX71" fmla="*/ 2209800 w 3590925"/>
                  <a:gd name="connsiteY71" fmla="*/ 438150 h 3933825"/>
                  <a:gd name="connsiteX72" fmla="*/ 2114550 w 3590925"/>
                  <a:gd name="connsiteY72" fmla="*/ 352425 h 3933825"/>
                  <a:gd name="connsiteX73" fmla="*/ 1924050 w 3590925"/>
                  <a:gd name="connsiteY73" fmla="*/ 266700 h 3933825"/>
                  <a:gd name="connsiteX74" fmla="*/ 1647825 w 3590925"/>
                  <a:gd name="connsiteY74" fmla="*/ 381000 h 3933825"/>
                  <a:gd name="connsiteX75" fmla="*/ 1562100 w 3590925"/>
                  <a:gd name="connsiteY75" fmla="*/ 276225 h 3933825"/>
                  <a:gd name="connsiteX76" fmla="*/ 1238250 w 3590925"/>
                  <a:gd name="connsiteY76" fmla="*/ 200025 h 3933825"/>
                  <a:gd name="connsiteX77" fmla="*/ 1200150 w 3590925"/>
                  <a:gd name="connsiteY77" fmla="*/ 171450 h 3933825"/>
                  <a:gd name="connsiteX78" fmla="*/ 1123950 w 3590925"/>
                  <a:gd name="connsiteY78" fmla="*/ 114300 h 3933825"/>
                  <a:gd name="connsiteX79" fmla="*/ 1066800 w 3590925"/>
                  <a:gd name="connsiteY79" fmla="*/ 57150 h 3933825"/>
                  <a:gd name="connsiteX80" fmla="*/ 1000125 w 3590925"/>
                  <a:gd name="connsiteY80" fmla="*/ 76200 h 3933825"/>
                  <a:gd name="connsiteX81" fmla="*/ 885825 w 3590925"/>
                  <a:gd name="connsiteY81" fmla="*/ 190500 h 3933825"/>
                  <a:gd name="connsiteX82" fmla="*/ 781050 w 3590925"/>
                  <a:gd name="connsiteY82" fmla="*/ 47625 h 3933825"/>
                  <a:gd name="connsiteX0" fmla="*/ 781050 w 3590925"/>
                  <a:gd name="connsiteY0" fmla="*/ 0 h 3933825"/>
                  <a:gd name="connsiteX1" fmla="*/ 0 w 3590925"/>
                  <a:gd name="connsiteY1" fmla="*/ 0 h 3933825"/>
                  <a:gd name="connsiteX2" fmla="*/ 0 w 3590925"/>
                  <a:gd name="connsiteY2" fmla="*/ 114300 h 3933825"/>
                  <a:gd name="connsiteX3" fmla="*/ 66675 w 3590925"/>
                  <a:gd name="connsiteY3" fmla="*/ 276225 h 3933825"/>
                  <a:gd name="connsiteX4" fmla="*/ 38100 w 3590925"/>
                  <a:gd name="connsiteY4" fmla="*/ 342900 h 3933825"/>
                  <a:gd name="connsiteX5" fmla="*/ 19050 w 3590925"/>
                  <a:gd name="connsiteY5" fmla="*/ 466725 h 3933825"/>
                  <a:gd name="connsiteX6" fmla="*/ 19050 w 3590925"/>
                  <a:gd name="connsiteY6" fmla="*/ 571500 h 3933825"/>
                  <a:gd name="connsiteX7" fmla="*/ 114300 w 3590925"/>
                  <a:gd name="connsiteY7" fmla="*/ 847725 h 3933825"/>
                  <a:gd name="connsiteX8" fmla="*/ 190500 w 3590925"/>
                  <a:gd name="connsiteY8" fmla="*/ 1066800 h 3933825"/>
                  <a:gd name="connsiteX9" fmla="*/ 171450 w 3590925"/>
                  <a:gd name="connsiteY9" fmla="*/ 1209675 h 3933825"/>
                  <a:gd name="connsiteX10" fmla="*/ 171450 w 3590925"/>
                  <a:gd name="connsiteY10" fmla="*/ 1352550 h 3933825"/>
                  <a:gd name="connsiteX11" fmla="*/ 200025 w 3590925"/>
                  <a:gd name="connsiteY11" fmla="*/ 1466850 h 3933825"/>
                  <a:gd name="connsiteX12" fmla="*/ 238125 w 3590925"/>
                  <a:gd name="connsiteY12" fmla="*/ 1543050 h 3933825"/>
                  <a:gd name="connsiteX13" fmla="*/ 190500 w 3590925"/>
                  <a:gd name="connsiteY13" fmla="*/ 1628775 h 3933825"/>
                  <a:gd name="connsiteX14" fmla="*/ 200025 w 3590925"/>
                  <a:gd name="connsiteY14" fmla="*/ 1819275 h 3933825"/>
                  <a:gd name="connsiteX15" fmla="*/ 266700 w 3590925"/>
                  <a:gd name="connsiteY15" fmla="*/ 1914525 h 3933825"/>
                  <a:gd name="connsiteX16" fmla="*/ 276225 w 3590925"/>
                  <a:gd name="connsiteY16" fmla="*/ 2019300 h 3933825"/>
                  <a:gd name="connsiteX17" fmla="*/ 304800 w 3590925"/>
                  <a:gd name="connsiteY17" fmla="*/ 2105025 h 3933825"/>
                  <a:gd name="connsiteX18" fmla="*/ 295275 w 3590925"/>
                  <a:gd name="connsiteY18" fmla="*/ 2343150 h 3933825"/>
                  <a:gd name="connsiteX19" fmla="*/ 152400 w 3590925"/>
                  <a:gd name="connsiteY19" fmla="*/ 2419350 h 3933825"/>
                  <a:gd name="connsiteX20" fmla="*/ 200025 w 3590925"/>
                  <a:gd name="connsiteY20" fmla="*/ 2514600 h 3933825"/>
                  <a:gd name="connsiteX21" fmla="*/ 304800 w 3590925"/>
                  <a:gd name="connsiteY21" fmla="*/ 2609850 h 3933825"/>
                  <a:gd name="connsiteX22" fmla="*/ 342900 w 3590925"/>
                  <a:gd name="connsiteY22" fmla="*/ 2676525 h 3933825"/>
                  <a:gd name="connsiteX23" fmla="*/ 342900 w 3590925"/>
                  <a:gd name="connsiteY23" fmla="*/ 3914775 h 3933825"/>
                  <a:gd name="connsiteX24" fmla="*/ 1123950 w 3590925"/>
                  <a:gd name="connsiteY24" fmla="*/ 3933825 h 3933825"/>
                  <a:gd name="connsiteX25" fmla="*/ 2305050 w 3590925"/>
                  <a:gd name="connsiteY25" fmla="*/ 3914775 h 3933825"/>
                  <a:gd name="connsiteX26" fmla="*/ 3028950 w 3590925"/>
                  <a:gd name="connsiteY26" fmla="*/ 3876675 h 3933825"/>
                  <a:gd name="connsiteX27" fmla="*/ 3009900 w 3590925"/>
                  <a:gd name="connsiteY27" fmla="*/ 3800475 h 3933825"/>
                  <a:gd name="connsiteX28" fmla="*/ 2981325 w 3590925"/>
                  <a:gd name="connsiteY28" fmla="*/ 3667125 h 3933825"/>
                  <a:gd name="connsiteX29" fmla="*/ 2895600 w 3590925"/>
                  <a:gd name="connsiteY29" fmla="*/ 3590925 h 3933825"/>
                  <a:gd name="connsiteX30" fmla="*/ 2762250 w 3590925"/>
                  <a:gd name="connsiteY30" fmla="*/ 3543300 h 3933825"/>
                  <a:gd name="connsiteX31" fmla="*/ 2676525 w 3590925"/>
                  <a:gd name="connsiteY31" fmla="*/ 3448050 h 3933825"/>
                  <a:gd name="connsiteX32" fmla="*/ 2590800 w 3590925"/>
                  <a:gd name="connsiteY32" fmla="*/ 3314700 h 3933825"/>
                  <a:gd name="connsiteX33" fmla="*/ 2495550 w 3590925"/>
                  <a:gd name="connsiteY33" fmla="*/ 3276600 h 3933825"/>
                  <a:gd name="connsiteX34" fmla="*/ 2419350 w 3590925"/>
                  <a:gd name="connsiteY34" fmla="*/ 3219450 h 3933825"/>
                  <a:gd name="connsiteX35" fmla="*/ 2286000 w 3590925"/>
                  <a:gd name="connsiteY35" fmla="*/ 3152775 h 3933825"/>
                  <a:gd name="connsiteX36" fmla="*/ 2171700 w 3590925"/>
                  <a:gd name="connsiteY36" fmla="*/ 3057525 h 3933825"/>
                  <a:gd name="connsiteX37" fmla="*/ 2124075 w 3590925"/>
                  <a:gd name="connsiteY37" fmla="*/ 2990850 h 3933825"/>
                  <a:gd name="connsiteX38" fmla="*/ 2190750 w 3590925"/>
                  <a:gd name="connsiteY38" fmla="*/ 2933700 h 3933825"/>
                  <a:gd name="connsiteX39" fmla="*/ 2181225 w 3590925"/>
                  <a:gd name="connsiteY39" fmla="*/ 2857500 h 3933825"/>
                  <a:gd name="connsiteX40" fmla="*/ 2133600 w 3590925"/>
                  <a:gd name="connsiteY40" fmla="*/ 2771775 h 3933825"/>
                  <a:gd name="connsiteX41" fmla="*/ 2190750 w 3590925"/>
                  <a:gd name="connsiteY41" fmla="*/ 2695575 h 3933825"/>
                  <a:gd name="connsiteX42" fmla="*/ 2171700 w 3590925"/>
                  <a:gd name="connsiteY42" fmla="*/ 2628900 h 3933825"/>
                  <a:gd name="connsiteX43" fmla="*/ 2219325 w 3590925"/>
                  <a:gd name="connsiteY43" fmla="*/ 2543175 h 3933825"/>
                  <a:gd name="connsiteX44" fmla="*/ 2181225 w 3590925"/>
                  <a:gd name="connsiteY44" fmla="*/ 2466975 h 3933825"/>
                  <a:gd name="connsiteX45" fmla="*/ 2085975 w 3590925"/>
                  <a:gd name="connsiteY45" fmla="*/ 2419350 h 3933825"/>
                  <a:gd name="connsiteX46" fmla="*/ 2105025 w 3590925"/>
                  <a:gd name="connsiteY46" fmla="*/ 2343150 h 3933825"/>
                  <a:gd name="connsiteX47" fmla="*/ 2171700 w 3590925"/>
                  <a:gd name="connsiteY47" fmla="*/ 2219325 h 3933825"/>
                  <a:gd name="connsiteX48" fmla="*/ 2171700 w 3590925"/>
                  <a:gd name="connsiteY48" fmla="*/ 2219325 h 3933825"/>
                  <a:gd name="connsiteX49" fmla="*/ 2371725 w 3590925"/>
                  <a:gd name="connsiteY49" fmla="*/ 2038350 h 3933825"/>
                  <a:gd name="connsiteX50" fmla="*/ 2371725 w 3590925"/>
                  <a:gd name="connsiteY50" fmla="*/ 1733550 h 3933825"/>
                  <a:gd name="connsiteX51" fmla="*/ 2352675 w 3590925"/>
                  <a:gd name="connsiteY51" fmla="*/ 1657350 h 3933825"/>
                  <a:gd name="connsiteX52" fmla="*/ 2552700 w 3590925"/>
                  <a:gd name="connsiteY52" fmla="*/ 1447800 h 3933825"/>
                  <a:gd name="connsiteX53" fmla="*/ 2714625 w 3590925"/>
                  <a:gd name="connsiteY53" fmla="*/ 1304925 h 3933825"/>
                  <a:gd name="connsiteX54" fmla="*/ 2933700 w 3590925"/>
                  <a:gd name="connsiteY54" fmla="*/ 1085850 h 3933825"/>
                  <a:gd name="connsiteX55" fmla="*/ 3067050 w 3590925"/>
                  <a:gd name="connsiteY55" fmla="*/ 895350 h 3933825"/>
                  <a:gd name="connsiteX56" fmla="*/ 3333750 w 3590925"/>
                  <a:gd name="connsiteY56" fmla="*/ 742950 h 3933825"/>
                  <a:gd name="connsiteX57" fmla="*/ 3552825 w 3590925"/>
                  <a:gd name="connsiteY57" fmla="*/ 676275 h 3933825"/>
                  <a:gd name="connsiteX58" fmla="*/ 3590925 w 3590925"/>
                  <a:gd name="connsiteY58" fmla="*/ 657225 h 3933825"/>
                  <a:gd name="connsiteX59" fmla="*/ 3457575 w 3590925"/>
                  <a:gd name="connsiteY59" fmla="*/ 600075 h 3933825"/>
                  <a:gd name="connsiteX60" fmla="*/ 3457575 w 3590925"/>
                  <a:gd name="connsiteY60" fmla="*/ 600075 h 3933825"/>
                  <a:gd name="connsiteX61" fmla="*/ 3228975 w 3590925"/>
                  <a:gd name="connsiteY61" fmla="*/ 609600 h 3933825"/>
                  <a:gd name="connsiteX62" fmla="*/ 3114675 w 3590925"/>
                  <a:gd name="connsiteY62" fmla="*/ 609600 h 3933825"/>
                  <a:gd name="connsiteX63" fmla="*/ 3057525 w 3590925"/>
                  <a:gd name="connsiteY63" fmla="*/ 533400 h 3933825"/>
                  <a:gd name="connsiteX64" fmla="*/ 3000375 w 3590925"/>
                  <a:gd name="connsiteY64" fmla="*/ 523875 h 3933825"/>
                  <a:gd name="connsiteX65" fmla="*/ 2905125 w 3590925"/>
                  <a:gd name="connsiteY65" fmla="*/ 619125 h 3933825"/>
                  <a:gd name="connsiteX66" fmla="*/ 2838450 w 3590925"/>
                  <a:gd name="connsiteY66" fmla="*/ 647700 h 3933825"/>
                  <a:gd name="connsiteX67" fmla="*/ 2714625 w 3590925"/>
                  <a:gd name="connsiteY67" fmla="*/ 657225 h 3933825"/>
                  <a:gd name="connsiteX68" fmla="*/ 2714625 w 3590925"/>
                  <a:gd name="connsiteY68" fmla="*/ 657225 h 3933825"/>
                  <a:gd name="connsiteX69" fmla="*/ 2457450 w 3590925"/>
                  <a:gd name="connsiteY69" fmla="*/ 466725 h 3933825"/>
                  <a:gd name="connsiteX70" fmla="*/ 2276475 w 3590925"/>
                  <a:gd name="connsiteY70" fmla="*/ 581025 h 3933825"/>
                  <a:gd name="connsiteX71" fmla="*/ 2209800 w 3590925"/>
                  <a:gd name="connsiteY71" fmla="*/ 438150 h 3933825"/>
                  <a:gd name="connsiteX72" fmla="*/ 2114550 w 3590925"/>
                  <a:gd name="connsiteY72" fmla="*/ 352425 h 3933825"/>
                  <a:gd name="connsiteX73" fmla="*/ 1924050 w 3590925"/>
                  <a:gd name="connsiteY73" fmla="*/ 266700 h 3933825"/>
                  <a:gd name="connsiteX74" fmla="*/ 1647825 w 3590925"/>
                  <a:gd name="connsiteY74" fmla="*/ 381000 h 3933825"/>
                  <a:gd name="connsiteX75" fmla="*/ 1562100 w 3590925"/>
                  <a:gd name="connsiteY75" fmla="*/ 276225 h 3933825"/>
                  <a:gd name="connsiteX76" fmla="*/ 1238250 w 3590925"/>
                  <a:gd name="connsiteY76" fmla="*/ 200025 h 3933825"/>
                  <a:gd name="connsiteX77" fmla="*/ 1200150 w 3590925"/>
                  <a:gd name="connsiteY77" fmla="*/ 171450 h 3933825"/>
                  <a:gd name="connsiteX78" fmla="*/ 1123950 w 3590925"/>
                  <a:gd name="connsiteY78" fmla="*/ 114300 h 3933825"/>
                  <a:gd name="connsiteX79" fmla="*/ 1066800 w 3590925"/>
                  <a:gd name="connsiteY79" fmla="*/ 57150 h 3933825"/>
                  <a:gd name="connsiteX80" fmla="*/ 1000125 w 3590925"/>
                  <a:gd name="connsiteY80" fmla="*/ 76200 h 3933825"/>
                  <a:gd name="connsiteX81" fmla="*/ 885825 w 3590925"/>
                  <a:gd name="connsiteY81" fmla="*/ 190500 h 3933825"/>
                  <a:gd name="connsiteX82" fmla="*/ 781050 w 3590925"/>
                  <a:gd name="connsiteY82" fmla="*/ 47625 h 3933825"/>
                  <a:gd name="connsiteX83" fmla="*/ 781050 w 3590925"/>
                  <a:gd name="connsiteY83" fmla="*/ 0 h 3933825"/>
                  <a:gd name="connsiteX0" fmla="*/ 781050 w 3590925"/>
                  <a:gd name="connsiteY0" fmla="*/ 0 h 3933825"/>
                  <a:gd name="connsiteX1" fmla="*/ 0 w 3590925"/>
                  <a:gd name="connsiteY1" fmla="*/ 0 h 3933825"/>
                  <a:gd name="connsiteX2" fmla="*/ 0 w 3590925"/>
                  <a:gd name="connsiteY2" fmla="*/ 114300 h 3933825"/>
                  <a:gd name="connsiteX3" fmla="*/ 66675 w 3590925"/>
                  <a:gd name="connsiteY3" fmla="*/ 276225 h 3933825"/>
                  <a:gd name="connsiteX4" fmla="*/ 38100 w 3590925"/>
                  <a:gd name="connsiteY4" fmla="*/ 342900 h 3933825"/>
                  <a:gd name="connsiteX5" fmla="*/ 19050 w 3590925"/>
                  <a:gd name="connsiteY5" fmla="*/ 466725 h 3933825"/>
                  <a:gd name="connsiteX6" fmla="*/ 19050 w 3590925"/>
                  <a:gd name="connsiteY6" fmla="*/ 571500 h 3933825"/>
                  <a:gd name="connsiteX7" fmla="*/ 114300 w 3590925"/>
                  <a:gd name="connsiteY7" fmla="*/ 847725 h 3933825"/>
                  <a:gd name="connsiteX8" fmla="*/ 190500 w 3590925"/>
                  <a:gd name="connsiteY8" fmla="*/ 1066800 h 3933825"/>
                  <a:gd name="connsiteX9" fmla="*/ 171450 w 3590925"/>
                  <a:gd name="connsiteY9" fmla="*/ 1209675 h 3933825"/>
                  <a:gd name="connsiteX10" fmla="*/ 171450 w 3590925"/>
                  <a:gd name="connsiteY10" fmla="*/ 1352550 h 3933825"/>
                  <a:gd name="connsiteX11" fmla="*/ 200025 w 3590925"/>
                  <a:gd name="connsiteY11" fmla="*/ 1466850 h 3933825"/>
                  <a:gd name="connsiteX12" fmla="*/ 238125 w 3590925"/>
                  <a:gd name="connsiteY12" fmla="*/ 1543050 h 3933825"/>
                  <a:gd name="connsiteX13" fmla="*/ 190500 w 3590925"/>
                  <a:gd name="connsiteY13" fmla="*/ 1628775 h 3933825"/>
                  <a:gd name="connsiteX14" fmla="*/ 200025 w 3590925"/>
                  <a:gd name="connsiteY14" fmla="*/ 1819275 h 3933825"/>
                  <a:gd name="connsiteX15" fmla="*/ 266700 w 3590925"/>
                  <a:gd name="connsiteY15" fmla="*/ 1914525 h 3933825"/>
                  <a:gd name="connsiteX16" fmla="*/ 276225 w 3590925"/>
                  <a:gd name="connsiteY16" fmla="*/ 2019300 h 3933825"/>
                  <a:gd name="connsiteX17" fmla="*/ 304800 w 3590925"/>
                  <a:gd name="connsiteY17" fmla="*/ 2105025 h 3933825"/>
                  <a:gd name="connsiteX18" fmla="*/ 295275 w 3590925"/>
                  <a:gd name="connsiteY18" fmla="*/ 2343150 h 3933825"/>
                  <a:gd name="connsiteX19" fmla="*/ 152400 w 3590925"/>
                  <a:gd name="connsiteY19" fmla="*/ 2419350 h 3933825"/>
                  <a:gd name="connsiteX20" fmla="*/ 200025 w 3590925"/>
                  <a:gd name="connsiteY20" fmla="*/ 2514600 h 3933825"/>
                  <a:gd name="connsiteX21" fmla="*/ 304800 w 3590925"/>
                  <a:gd name="connsiteY21" fmla="*/ 2609850 h 3933825"/>
                  <a:gd name="connsiteX22" fmla="*/ 342900 w 3590925"/>
                  <a:gd name="connsiteY22" fmla="*/ 2676525 h 3933825"/>
                  <a:gd name="connsiteX23" fmla="*/ 342900 w 3590925"/>
                  <a:gd name="connsiteY23" fmla="*/ 3914775 h 3933825"/>
                  <a:gd name="connsiteX24" fmla="*/ 1123950 w 3590925"/>
                  <a:gd name="connsiteY24" fmla="*/ 3933825 h 3933825"/>
                  <a:gd name="connsiteX25" fmla="*/ 2305050 w 3590925"/>
                  <a:gd name="connsiteY25" fmla="*/ 3914775 h 3933825"/>
                  <a:gd name="connsiteX26" fmla="*/ 3028950 w 3590925"/>
                  <a:gd name="connsiteY26" fmla="*/ 3876675 h 3933825"/>
                  <a:gd name="connsiteX27" fmla="*/ 3009900 w 3590925"/>
                  <a:gd name="connsiteY27" fmla="*/ 3800475 h 3933825"/>
                  <a:gd name="connsiteX28" fmla="*/ 2981325 w 3590925"/>
                  <a:gd name="connsiteY28" fmla="*/ 3667125 h 3933825"/>
                  <a:gd name="connsiteX29" fmla="*/ 2895600 w 3590925"/>
                  <a:gd name="connsiteY29" fmla="*/ 3590925 h 3933825"/>
                  <a:gd name="connsiteX30" fmla="*/ 2762250 w 3590925"/>
                  <a:gd name="connsiteY30" fmla="*/ 3543300 h 3933825"/>
                  <a:gd name="connsiteX31" fmla="*/ 2676525 w 3590925"/>
                  <a:gd name="connsiteY31" fmla="*/ 3448050 h 3933825"/>
                  <a:gd name="connsiteX32" fmla="*/ 2590800 w 3590925"/>
                  <a:gd name="connsiteY32" fmla="*/ 3314700 h 3933825"/>
                  <a:gd name="connsiteX33" fmla="*/ 2495550 w 3590925"/>
                  <a:gd name="connsiteY33" fmla="*/ 3276600 h 3933825"/>
                  <a:gd name="connsiteX34" fmla="*/ 2419350 w 3590925"/>
                  <a:gd name="connsiteY34" fmla="*/ 3219450 h 3933825"/>
                  <a:gd name="connsiteX35" fmla="*/ 2286000 w 3590925"/>
                  <a:gd name="connsiteY35" fmla="*/ 3152775 h 3933825"/>
                  <a:gd name="connsiteX36" fmla="*/ 2171700 w 3590925"/>
                  <a:gd name="connsiteY36" fmla="*/ 3057525 h 3933825"/>
                  <a:gd name="connsiteX37" fmla="*/ 2124075 w 3590925"/>
                  <a:gd name="connsiteY37" fmla="*/ 2990850 h 3933825"/>
                  <a:gd name="connsiteX38" fmla="*/ 2190750 w 3590925"/>
                  <a:gd name="connsiteY38" fmla="*/ 2933700 h 3933825"/>
                  <a:gd name="connsiteX39" fmla="*/ 2181225 w 3590925"/>
                  <a:gd name="connsiteY39" fmla="*/ 2857500 h 3933825"/>
                  <a:gd name="connsiteX40" fmla="*/ 2133600 w 3590925"/>
                  <a:gd name="connsiteY40" fmla="*/ 2771775 h 3933825"/>
                  <a:gd name="connsiteX41" fmla="*/ 2190750 w 3590925"/>
                  <a:gd name="connsiteY41" fmla="*/ 2695575 h 3933825"/>
                  <a:gd name="connsiteX42" fmla="*/ 2171700 w 3590925"/>
                  <a:gd name="connsiteY42" fmla="*/ 2628900 h 3933825"/>
                  <a:gd name="connsiteX43" fmla="*/ 2219325 w 3590925"/>
                  <a:gd name="connsiteY43" fmla="*/ 2543175 h 3933825"/>
                  <a:gd name="connsiteX44" fmla="*/ 2181225 w 3590925"/>
                  <a:gd name="connsiteY44" fmla="*/ 2466975 h 3933825"/>
                  <a:gd name="connsiteX45" fmla="*/ 2085975 w 3590925"/>
                  <a:gd name="connsiteY45" fmla="*/ 2419350 h 3933825"/>
                  <a:gd name="connsiteX46" fmla="*/ 2105025 w 3590925"/>
                  <a:gd name="connsiteY46" fmla="*/ 2343150 h 3933825"/>
                  <a:gd name="connsiteX47" fmla="*/ 2171700 w 3590925"/>
                  <a:gd name="connsiteY47" fmla="*/ 2219325 h 3933825"/>
                  <a:gd name="connsiteX48" fmla="*/ 2171700 w 3590925"/>
                  <a:gd name="connsiteY48" fmla="*/ 2219325 h 3933825"/>
                  <a:gd name="connsiteX49" fmla="*/ 2371725 w 3590925"/>
                  <a:gd name="connsiteY49" fmla="*/ 2038350 h 3933825"/>
                  <a:gd name="connsiteX50" fmla="*/ 2371725 w 3590925"/>
                  <a:gd name="connsiteY50" fmla="*/ 1733550 h 3933825"/>
                  <a:gd name="connsiteX51" fmla="*/ 2352675 w 3590925"/>
                  <a:gd name="connsiteY51" fmla="*/ 1657350 h 3933825"/>
                  <a:gd name="connsiteX52" fmla="*/ 2552700 w 3590925"/>
                  <a:gd name="connsiteY52" fmla="*/ 1447800 h 3933825"/>
                  <a:gd name="connsiteX53" fmla="*/ 2714625 w 3590925"/>
                  <a:gd name="connsiteY53" fmla="*/ 1304925 h 3933825"/>
                  <a:gd name="connsiteX54" fmla="*/ 2933700 w 3590925"/>
                  <a:gd name="connsiteY54" fmla="*/ 1085850 h 3933825"/>
                  <a:gd name="connsiteX55" fmla="*/ 3067050 w 3590925"/>
                  <a:gd name="connsiteY55" fmla="*/ 895350 h 3933825"/>
                  <a:gd name="connsiteX56" fmla="*/ 3333750 w 3590925"/>
                  <a:gd name="connsiteY56" fmla="*/ 742950 h 3933825"/>
                  <a:gd name="connsiteX57" fmla="*/ 3552825 w 3590925"/>
                  <a:gd name="connsiteY57" fmla="*/ 676275 h 3933825"/>
                  <a:gd name="connsiteX58" fmla="*/ 3590925 w 3590925"/>
                  <a:gd name="connsiteY58" fmla="*/ 657225 h 3933825"/>
                  <a:gd name="connsiteX59" fmla="*/ 3457575 w 3590925"/>
                  <a:gd name="connsiteY59" fmla="*/ 600075 h 3933825"/>
                  <a:gd name="connsiteX60" fmla="*/ 3457575 w 3590925"/>
                  <a:gd name="connsiteY60" fmla="*/ 600075 h 3933825"/>
                  <a:gd name="connsiteX61" fmla="*/ 3228975 w 3590925"/>
                  <a:gd name="connsiteY61" fmla="*/ 609600 h 3933825"/>
                  <a:gd name="connsiteX62" fmla="*/ 3114675 w 3590925"/>
                  <a:gd name="connsiteY62" fmla="*/ 609600 h 3933825"/>
                  <a:gd name="connsiteX63" fmla="*/ 3057525 w 3590925"/>
                  <a:gd name="connsiteY63" fmla="*/ 533400 h 3933825"/>
                  <a:gd name="connsiteX64" fmla="*/ 3000375 w 3590925"/>
                  <a:gd name="connsiteY64" fmla="*/ 523875 h 3933825"/>
                  <a:gd name="connsiteX65" fmla="*/ 2905125 w 3590925"/>
                  <a:gd name="connsiteY65" fmla="*/ 619125 h 3933825"/>
                  <a:gd name="connsiteX66" fmla="*/ 2838450 w 3590925"/>
                  <a:gd name="connsiteY66" fmla="*/ 647700 h 3933825"/>
                  <a:gd name="connsiteX67" fmla="*/ 2714625 w 3590925"/>
                  <a:gd name="connsiteY67" fmla="*/ 657225 h 3933825"/>
                  <a:gd name="connsiteX68" fmla="*/ 2714625 w 3590925"/>
                  <a:gd name="connsiteY68" fmla="*/ 657225 h 3933825"/>
                  <a:gd name="connsiteX69" fmla="*/ 2457450 w 3590925"/>
                  <a:gd name="connsiteY69" fmla="*/ 466725 h 3933825"/>
                  <a:gd name="connsiteX70" fmla="*/ 2276475 w 3590925"/>
                  <a:gd name="connsiteY70" fmla="*/ 581025 h 3933825"/>
                  <a:gd name="connsiteX71" fmla="*/ 2209800 w 3590925"/>
                  <a:gd name="connsiteY71" fmla="*/ 438150 h 3933825"/>
                  <a:gd name="connsiteX72" fmla="*/ 2114550 w 3590925"/>
                  <a:gd name="connsiteY72" fmla="*/ 352425 h 3933825"/>
                  <a:gd name="connsiteX73" fmla="*/ 1924050 w 3590925"/>
                  <a:gd name="connsiteY73" fmla="*/ 266700 h 3933825"/>
                  <a:gd name="connsiteX74" fmla="*/ 1647825 w 3590925"/>
                  <a:gd name="connsiteY74" fmla="*/ 381000 h 3933825"/>
                  <a:gd name="connsiteX75" fmla="*/ 1562100 w 3590925"/>
                  <a:gd name="connsiteY75" fmla="*/ 276225 h 3933825"/>
                  <a:gd name="connsiteX76" fmla="*/ 1238250 w 3590925"/>
                  <a:gd name="connsiteY76" fmla="*/ 200025 h 3933825"/>
                  <a:gd name="connsiteX77" fmla="*/ 1200150 w 3590925"/>
                  <a:gd name="connsiteY77" fmla="*/ 171450 h 3933825"/>
                  <a:gd name="connsiteX78" fmla="*/ 1123950 w 3590925"/>
                  <a:gd name="connsiteY78" fmla="*/ 114300 h 3933825"/>
                  <a:gd name="connsiteX79" fmla="*/ 1066800 w 3590925"/>
                  <a:gd name="connsiteY79" fmla="*/ 57150 h 3933825"/>
                  <a:gd name="connsiteX80" fmla="*/ 1000125 w 3590925"/>
                  <a:gd name="connsiteY80" fmla="*/ 76200 h 3933825"/>
                  <a:gd name="connsiteX81" fmla="*/ 923925 w 3590925"/>
                  <a:gd name="connsiteY81" fmla="*/ 85725 h 3933825"/>
                  <a:gd name="connsiteX82" fmla="*/ 885825 w 3590925"/>
                  <a:gd name="connsiteY82" fmla="*/ 190500 h 3933825"/>
                  <a:gd name="connsiteX83" fmla="*/ 781050 w 3590925"/>
                  <a:gd name="connsiteY83" fmla="*/ 47625 h 3933825"/>
                  <a:gd name="connsiteX84" fmla="*/ 781050 w 3590925"/>
                  <a:gd name="connsiteY84" fmla="*/ 0 h 3933825"/>
                  <a:gd name="connsiteX0" fmla="*/ 781050 w 3590925"/>
                  <a:gd name="connsiteY0" fmla="*/ 0 h 3933825"/>
                  <a:gd name="connsiteX1" fmla="*/ 0 w 3590925"/>
                  <a:gd name="connsiteY1" fmla="*/ 0 h 3933825"/>
                  <a:gd name="connsiteX2" fmla="*/ 0 w 3590925"/>
                  <a:gd name="connsiteY2" fmla="*/ 114300 h 3933825"/>
                  <a:gd name="connsiteX3" fmla="*/ 66675 w 3590925"/>
                  <a:gd name="connsiteY3" fmla="*/ 276225 h 3933825"/>
                  <a:gd name="connsiteX4" fmla="*/ 38100 w 3590925"/>
                  <a:gd name="connsiteY4" fmla="*/ 342900 h 3933825"/>
                  <a:gd name="connsiteX5" fmla="*/ 19050 w 3590925"/>
                  <a:gd name="connsiteY5" fmla="*/ 466725 h 3933825"/>
                  <a:gd name="connsiteX6" fmla="*/ 19050 w 3590925"/>
                  <a:gd name="connsiteY6" fmla="*/ 571500 h 3933825"/>
                  <a:gd name="connsiteX7" fmla="*/ 114300 w 3590925"/>
                  <a:gd name="connsiteY7" fmla="*/ 847725 h 3933825"/>
                  <a:gd name="connsiteX8" fmla="*/ 190500 w 3590925"/>
                  <a:gd name="connsiteY8" fmla="*/ 1066800 h 3933825"/>
                  <a:gd name="connsiteX9" fmla="*/ 171450 w 3590925"/>
                  <a:gd name="connsiteY9" fmla="*/ 1209675 h 3933825"/>
                  <a:gd name="connsiteX10" fmla="*/ 171450 w 3590925"/>
                  <a:gd name="connsiteY10" fmla="*/ 1352550 h 3933825"/>
                  <a:gd name="connsiteX11" fmla="*/ 200025 w 3590925"/>
                  <a:gd name="connsiteY11" fmla="*/ 1466850 h 3933825"/>
                  <a:gd name="connsiteX12" fmla="*/ 238125 w 3590925"/>
                  <a:gd name="connsiteY12" fmla="*/ 1543050 h 3933825"/>
                  <a:gd name="connsiteX13" fmla="*/ 190500 w 3590925"/>
                  <a:gd name="connsiteY13" fmla="*/ 1628775 h 3933825"/>
                  <a:gd name="connsiteX14" fmla="*/ 200025 w 3590925"/>
                  <a:gd name="connsiteY14" fmla="*/ 1819275 h 3933825"/>
                  <a:gd name="connsiteX15" fmla="*/ 266700 w 3590925"/>
                  <a:gd name="connsiteY15" fmla="*/ 1914525 h 3933825"/>
                  <a:gd name="connsiteX16" fmla="*/ 276225 w 3590925"/>
                  <a:gd name="connsiteY16" fmla="*/ 2019300 h 3933825"/>
                  <a:gd name="connsiteX17" fmla="*/ 304800 w 3590925"/>
                  <a:gd name="connsiteY17" fmla="*/ 2105025 h 3933825"/>
                  <a:gd name="connsiteX18" fmla="*/ 295275 w 3590925"/>
                  <a:gd name="connsiteY18" fmla="*/ 2343150 h 3933825"/>
                  <a:gd name="connsiteX19" fmla="*/ 152400 w 3590925"/>
                  <a:gd name="connsiteY19" fmla="*/ 2419350 h 3933825"/>
                  <a:gd name="connsiteX20" fmla="*/ 200025 w 3590925"/>
                  <a:gd name="connsiteY20" fmla="*/ 2514600 h 3933825"/>
                  <a:gd name="connsiteX21" fmla="*/ 304800 w 3590925"/>
                  <a:gd name="connsiteY21" fmla="*/ 2609850 h 3933825"/>
                  <a:gd name="connsiteX22" fmla="*/ 342900 w 3590925"/>
                  <a:gd name="connsiteY22" fmla="*/ 2676525 h 3933825"/>
                  <a:gd name="connsiteX23" fmla="*/ 342900 w 3590925"/>
                  <a:gd name="connsiteY23" fmla="*/ 3914775 h 3933825"/>
                  <a:gd name="connsiteX24" fmla="*/ 1123950 w 3590925"/>
                  <a:gd name="connsiteY24" fmla="*/ 3933825 h 3933825"/>
                  <a:gd name="connsiteX25" fmla="*/ 2305050 w 3590925"/>
                  <a:gd name="connsiteY25" fmla="*/ 3914775 h 3933825"/>
                  <a:gd name="connsiteX26" fmla="*/ 3028950 w 3590925"/>
                  <a:gd name="connsiteY26" fmla="*/ 3876675 h 3933825"/>
                  <a:gd name="connsiteX27" fmla="*/ 3009900 w 3590925"/>
                  <a:gd name="connsiteY27" fmla="*/ 3800475 h 3933825"/>
                  <a:gd name="connsiteX28" fmla="*/ 2981325 w 3590925"/>
                  <a:gd name="connsiteY28" fmla="*/ 3667125 h 3933825"/>
                  <a:gd name="connsiteX29" fmla="*/ 2895600 w 3590925"/>
                  <a:gd name="connsiteY29" fmla="*/ 3590925 h 3933825"/>
                  <a:gd name="connsiteX30" fmla="*/ 2762250 w 3590925"/>
                  <a:gd name="connsiteY30" fmla="*/ 3543300 h 3933825"/>
                  <a:gd name="connsiteX31" fmla="*/ 2676525 w 3590925"/>
                  <a:gd name="connsiteY31" fmla="*/ 3448050 h 3933825"/>
                  <a:gd name="connsiteX32" fmla="*/ 2590800 w 3590925"/>
                  <a:gd name="connsiteY32" fmla="*/ 3314700 h 3933825"/>
                  <a:gd name="connsiteX33" fmla="*/ 2495550 w 3590925"/>
                  <a:gd name="connsiteY33" fmla="*/ 3276600 h 3933825"/>
                  <a:gd name="connsiteX34" fmla="*/ 2419350 w 3590925"/>
                  <a:gd name="connsiteY34" fmla="*/ 3219450 h 3933825"/>
                  <a:gd name="connsiteX35" fmla="*/ 2286000 w 3590925"/>
                  <a:gd name="connsiteY35" fmla="*/ 3152775 h 3933825"/>
                  <a:gd name="connsiteX36" fmla="*/ 2171700 w 3590925"/>
                  <a:gd name="connsiteY36" fmla="*/ 3057525 h 3933825"/>
                  <a:gd name="connsiteX37" fmla="*/ 2124075 w 3590925"/>
                  <a:gd name="connsiteY37" fmla="*/ 2990850 h 3933825"/>
                  <a:gd name="connsiteX38" fmla="*/ 2190750 w 3590925"/>
                  <a:gd name="connsiteY38" fmla="*/ 2933700 h 3933825"/>
                  <a:gd name="connsiteX39" fmla="*/ 2181225 w 3590925"/>
                  <a:gd name="connsiteY39" fmla="*/ 2857500 h 3933825"/>
                  <a:gd name="connsiteX40" fmla="*/ 2133600 w 3590925"/>
                  <a:gd name="connsiteY40" fmla="*/ 2771775 h 3933825"/>
                  <a:gd name="connsiteX41" fmla="*/ 2190750 w 3590925"/>
                  <a:gd name="connsiteY41" fmla="*/ 2695575 h 3933825"/>
                  <a:gd name="connsiteX42" fmla="*/ 2171700 w 3590925"/>
                  <a:gd name="connsiteY42" fmla="*/ 2628900 h 3933825"/>
                  <a:gd name="connsiteX43" fmla="*/ 2219325 w 3590925"/>
                  <a:gd name="connsiteY43" fmla="*/ 2543175 h 3933825"/>
                  <a:gd name="connsiteX44" fmla="*/ 2181225 w 3590925"/>
                  <a:gd name="connsiteY44" fmla="*/ 2466975 h 3933825"/>
                  <a:gd name="connsiteX45" fmla="*/ 2085975 w 3590925"/>
                  <a:gd name="connsiteY45" fmla="*/ 2419350 h 3933825"/>
                  <a:gd name="connsiteX46" fmla="*/ 2105025 w 3590925"/>
                  <a:gd name="connsiteY46" fmla="*/ 2343150 h 3933825"/>
                  <a:gd name="connsiteX47" fmla="*/ 2171700 w 3590925"/>
                  <a:gd name="connsiteY47" fmla="*/ 2219325 h 3933825"/>
                  <a:gd name="connsiteX48" fmla="*/ 2171700 w 3590925"/>
                  <a:gd name="connsiteY48" fmla="*/ 2219325 h 3933825"/>
                  <a:gd name="connsiteX49" fmla="*/ 2371725 w 3590925"/>
                  <a:gd name="connsiteY49" fmla="*/ 2038350 h 3933825"/>
                  <a:gd name="connsiteX50" fmla="*/ 2371725 w 3590925"/>
                  <a:gd name="connsiteY50" fmla="*/ 1733550 h 3933825"/>
                  <a:gd name="connsiteX51" fmla="*/ 2352675 w 3590925"/>
                  <a:gd name="connsiteY51" fmla="*/ 1657350 h 3933825"/>
                  <a:gd name="connsiteX52" fmla="*/ 2552700 w 3590925"/>
                  <a:gd name="connsiteY52" fmla="*/ 1447800 h 3933825"/>
                  <a:gd name="connsiteX53" fmla="*/ 2714625 w 3590925"/>
                  <a:gd name="connsiteY53" fmla="*/ 1304925 h 3933825"/>
                  <a:gd name="connsiteX54" fmla="*/ 2933700 w 3590925"/>
                  <a:gd name="connsiteY54" fmla="*/ 1085850 h 3933825"/>
                  <a:gd name="connsiteX55" fmla="*/ 3067050 w 3590925"/>
                  <a:gd name="connsiteY55" fmla="*/ 895350 h 3933825"/>
                  <a:gd name="connsiteX56" fmla="*/ 3333750 w 3590925"/>
                  <a:gd name="connsiteY56" fmla="*/ 742950 h 3933825"/>
                  <a:gd name="connsiteX57" fmla="*/ 3552825 w 3590925"/>
                  <a:gd name="connsiteY57" fmla="*/ 676275 h 3933825"/>
                  <a:gd name="connsiteX58" fmla="*/ 3590925 w 3590925"/>
                  <a:gd name="connsiteY58" fmla="*/ 657225 h 3933825"/>
                  <a:gd name="connsiteX59" fmla="*/ 3457575 w 3590925"/>
                  <a:gd name="connsiteY59" fmla="*/ 600075 h 3933825"/>
                  <a:gd name="connsiteX60" fmla="*/ 3457575 w 3590925"/>
                  <a:gd name="connsiteY60" fmla="*/ 600075 h 3933825"/>
                  <a:gd name="connsiteX61" fmla="*/ 3228975 w 3590925"/>
                  <a:gd name="connsiteY61" fmla="*/ 609600 h 3933825"/>
                  <a:gd name="connsiteX62" fmla="*/ 3114675 w 3590925"/>
                  <a:gd name="connsiteY62" fmla="*/ 609600 h 3933825"/>
                  <a:gd name="connsiteX63" fmla="*/ 3057525 w 3590925"/>
                  <a:gd name="connsiteY63" fmla="*/ 533400 h 3933825"/>
                  <a:gd name="connsiteX64" fmla="*/ 3000375 w 3590925"/>
                  <a:gd name="connsiteY64" fmla="*/ 523875 h 3933825"/>
                  <a:gd name="connsiteX65" fmla="*/ 2905125 w 3590925"/>
                  <a:gd name="connsiteY65" fmla="*/ 619125 h 3933825"/>
                  <a:gd name="connsiteX66" fmla="*/ 2838450 w 3590925"/>
                  <a:gd name="connsiteY66" fmla="*/ 647700 h 3933825"/>
                  <a:gd name="connsiteX67" fmla="*/ 2714625 w 3590925"/>
                  <a:gd name="connsiteY67" fmla="*/ 657225 h 3933825"/>
                  <a:gd name="connsiteX68" fmla="*/ 2714625 w 3590925"/>
                  <a:gd name="connsiteY68" fmla="*/ 657225 h 3933825"/>
                  <a:gd name="connsiteX69" fmla="*/ 2457450 w 3590925"/>
                  <a:gd name="connsiteY69" fmla="*/ 466725 h 3933825"/>
                  <a:gd name="connsiteX70" fmla="*/ 2276475 w 3590925"/>
                  <a:gd name="connsiteY70" fmla="*/ 581025 h 3933825"/>
                  <a:gd name="connsiteX71" fmla="*/ 2209800 w 3590925"/>
                  <a:gd name="connsiteY71" fmla="*/ 438150 h 3933825"/>
                  <a:gd name="connsiteX72" fmla="*/ 2114550 w 3590925"/>
                  <a:gd name="connsiteY72" fmla="*/ 352425 h 3933825"/>
                  <a:gd name="connsiteX73" fmla="*/ 1924050 w 3590925"/>
                  <a:gd name="connsiteY73" fmla="*/ 266700 h 3933825"/>
                  <a:gd name="connsiteX74" fmla="*/ 1647825 w 3590925"/>
                  <a:gd name="connsiteY74" fmla="*/ 381000 h 3933825"/>
                  <a:gd name="connsiteX75" fmla="*/ 1562100 w 3590925"/>
                  <a:gd name="connsiteY75" fmla="*/ 276225 h 3933825"/>
                  <a:gd name="connsiteX76" fmla="*/ 1238250 w 3590925"/>
                  <a:gd name="connsiteY76" fmla="*/ 200025 h 3933825"/>
                  <a:gd name="connsiteX77" fmla="*/ 1200150 w 3590925"/>
                  <a:gd name="connsiteY77" fmla="*/ 171450 h 3933825"/>
                  <a:gd name="connsiteX78" fmla="*/ 1123950 w 3590925"/>
                  <a:gd name="connsiteY78" fmla="*/ 114300 h 3933825"/>
                  <a:gd name="connsiteX79" fmla="*/ 1066800 w 3590925"/>
                  <a:gd name="connsiteY79" fmla="*/ 57150 h 3933825"/>
                  <a:gd name="connsiteX80" fmla="*/ 1000125 w 3590925"/>
                  <a:gd name="connsiteY80" fmla="*/ 76200 h 3933825"/>
                  <a:gd name="connsiteX81" fmla="*/ 923925 w 3590925"/>
                  <a:gd name="connsiteY81" fmla="*/ 85725 h 3933825"/>
                  <a:gd name="connsiteX82" fmla="*/ 847725 w 3590925"/>
                  <a:gd name="connsiteY82" fmla="*/ 133350 h 3933825"/>
                  <a:gd name="connsiteX83" fmla="*/ 781050 w 3590925"/>
                  <a:gd name="connsiteY83" fmla="*/ 47625 h 3933825"/>
                  <a:gd name="connsiteX84" fmla="*/ 781050 w 3590925"/>
                  <a:gd name="connsiteY84" fmla="*/ 0 h 3933825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  <a:cxn ang="0">
                    <a:pos x="connsiteX2" y="connsiteY2"/>
                  </a:cxn>
                  <a:cxn ang="0">
                    <a:pos x="connsiteX3" y="connsiteY3"/>
                  </a:cxn>
                  <a:cxn ang="0">
                    <a:pos x="connsiteX4" y="connsiteY4"/>
                  </a:cxn>
                  <a:cxn ang="0">
                    <a:pos x="connsiteX5" y="connsiteY5"/>
                  </a:cxn>
                  <a:cxn ang="0">
                    <a:pos x="connsiteX6" y="connsiteY6"/>
                  </a:cxn>
                  <a:cxn ang="0">
                    <a:pos x="connsiteX7" y="connsiteY7"/>
                  </a:cxn>
                  <a:cxn ang="0">
                    <a:pos x="connsiteX8" y="connsiteY8"/>
                  </a:cxn>
                  <a:cxn ang="0">
                    <a:pos x="connsiteX9" y="connsiteY9"/>
                  </a:cxn>
                  <a:cxn ang="0">
                    <a:pos x="connsiteX10" y="connsiteY10"/>
                  </a:cxn>
                  <a:cxn ang="0">
                    <a:pos x="connsiteX11" y="connsiteY11"/>
                  </a:cxn>
                  <a:cxn ang="0">
                    <a:pos x="connsiteX12" y="connsiteY12"/>
                  </a:cxn>
                  <a:cxn ang="0">
                    <a:pos x="connsiteX13" y="connsiteY13"/>
                  </a:cxn>
                  <a:cxn ang="0">
                    <a:pos x="connsiteX14" y="connsiteY14"/>
                  </a:cxn>
                  <a:cxn ang="0">
                    <a:pos x="connsiteX15" y="connsiteY15"/>
                  </a:cxn>
                  <a:cxn ang="0">
                    <a:pos x="connsiteX16" y="connsiteY16"/>
                  </a:cxn>
                  <a:cxn ang="0">
                    <a:pos x="connsiteX17" y="connsiteY17"/>
                  </a:cxn>
                  <a:cxn ang="0">
                    <a:pos x="connsiteX18" y="connsiteY18"/>
                  </a:cxn>
                  <a:cxn ang="0">
                    <a:pos x="connsiteX19" y="connsiteY19"/>
                  </a:cxn>
                  <a:cxn ang="0">
                    <a:pos x="connsiteX20" y="connsiteY20"/>
                  </a:cxn>
                  <a:cxn ang="0">
                    <a:pos x="connsiteX21" y="connsiteY21"/>
                  </a:cxn>
                  <a:cxn ang="0">
                    <a:pos x="connsiteX22" y="connsiteY22"/>
                  </a:cxn>
                  <a:cxn ang="0">
                    <a:pos x="connsiteX23" y="connsiteY23"/>
                  </a:cxn>
                  <a:cxn ang="0">
                    <a:pos x="connsiteX24" y="connsiteY24"/>
                  </a:cxn>
                  <a:cxn ang="0">
                    <a:pos x="connsiteX25" y="connsiteY25"/>
                  </a:cxn>
                  <a:cxn ang="0">
                    <a:pos x="connsiteX26" y="connsiteY26"/>
                  </a:cxn>
                  <a:cxn ang="0">
                    <a:pos x="connsiteX27" y="connsiteY27"/>
                  </a:cxn>
                  <a:cxn ang="0">
                    <a:pos x="connsiteX28" y="connsiteY28"/>
                  </a:cxn>
                  <a:cxn ang="0">
                    <a:pos x="connsiteX29" y="connsiteY29"/>
                  </a:cxn>
                  <a:cxn ang="0">
                    <a:pos x="connsiteX30" y="connsiteY30"/>
                  </a:cxn>
                  <a:cxn ang="0">
                    <a:pos x="connsiteX31" y="connsiteY31"/>
                  </a:cxn>
                  <a:cxn ang="0">
                    <a:pos x="connsiteX32" y="connsiteY32"/>
                  </a:cxn>
                  <a:cxn ang="0">
                    <a:pos x="connsiteX33" y="connsiteY33"/>
                  </a:cxn>
                  <a:cxn ang="0">
                    <a:pos x="connsiteX34" y="connsiteY34"/>
                  </a:cxn>
                  <a:cxn ang="0">
                    <a:pos x="connsiteX35" y="connsiteY35"/>
                  </a:cxn>
                  <a:cxn ang="0">
                    <a:pos x="connsiteX36" y="connsiteY36"/>
                  </a:cxn>
                  <a:cxn ang="0">
                    <a:pos x="connsiteX37" y="connsiteY37"/>
                  </a:cxn>
                  <a:cxn ang="0">
                    <a:pos x="connsiteX38" y="connsiteY38"/>
                  </a:cxn>
                  <a:cxn ang="0">
                    <a:pos x="connsiteX39" y="connsiteY39"/>
                  </a:cxn>
                  <a:cxn ang="0">
                    <a:pos x="connsiteX40" y="connsiteY40"/>
                  </a:cxn>
                  <a:cxn ang="0">
                    <a:pos x="connsiteX41" y="connsiteY41"/>
                  </a:cxn>
                  <a:cxn ang="0">
                    <a:pos x="connsiteX42" y="connsiteY42"/>
                  </a:cxn>
                  <a:cxn ang="0">
                    <a:pos x="connsiteX43" y="connsiteY43"/>
                  </a:cxn>
                  <a:cxn ang="0">
                    <a:pos x="connsiteX44" y="connsiteY44"/>
                  </a:cxn>
                  <a:cxn ang="0">
                    <a:pos x="connsiteX45" y="connsiteY45"/>
                  </a:cxn>
                  <a:cxn ang="0">
                    <a:pos x="connsiteX46" y="connsiteY46"/>
                  </a:cxn>
                  <a:cxn ang="0">
                    <a:pos x="connsiteX47" y="connsiteY47"/>
                  </a:cxn>
                  <a:cxn ang="0">
                    <a:pos x="connsiteX48" y="connsiteY48"/>
                  </a:cxn>
                  <a:cxn ang="0">
                    <a:pos x="connsiteX49" y="connsiteY49"/>
                  </a:cxn>
                  <a:cxn ang="0">
                    <a:pos x="connsiteX50" y="connsiteY50"/>
                  </a:cxn>
                  <a:cxn ang="0">
                    <a:pos x="connsiteX51" y="connsiteY51"/>
                  </a:cxn>
                  <a:cxn ang="0">
                    <a:pos x="connsiteX52" y="connsiteY52"/>
                  </a:cxn>
                  <a:cxn ang="0">
                    <a:pos x="connsiteX53" y="connsiteY53"/>
                  </a:cxn>
                  <a:cxn ang="0">
                    <a:pos x="connsiteX54" y="connsiteY54"/>
                  </a:cxn>
                  <a:cxn ang="0">
                    <a:pos x="connsiteX55" y="connsiteY55"/>
                  </a:cxn>
                  <a:cxn ang="0">
                    <a:pos x="connsiteX56" y="connsiteY56"/>
                  </a:cxn>
                  <a:cxn ang="0">
                    <a:pos x="connsiteX57" y="connsiteY57"/>
                  </a:cxn>
                  <a:cxn ang="0">
                    <a:pos x="connsiteX58" y="connsiteY58"/>
                  </a:cxn>
                  <a:cxn ang="0">
                    <a:pos x="connsiteX59" y="connsiteY59"/>
                  </a:cxn>
                  <a:cxn ang="0">
                    <a:pos x="connsiteX60" y="connsiteY60"/>
                  </a:cxn>
                  <a:cxn ang="0">
                    <a:pos x="connsiteX61" y="connsiteY61"/>
                  </a:cxn>
                  <a:cxn ang="0">
                    <a:pos x="connsiteX62" y="connsiteY62"/>
                  </a:cxn>
                  <a:cxn ang="0">
                    <a:pos x="connsiteX63" y="connsiteY63"/>
                  </a:cxn>
                  <a:cxn ang="0">
                    <a:pos x="connsiteX64" y="connsiteY64"/>
                  </a:cxn>
                  <a:cxn ang="0">
                    <a:pos x="connsiteX65" y="connsiteY65"/>
                  </a:cxn>
                  <a:cxn ang="0">
                    <a:pos x="connsiteX66" y="connsiteY66"/>
                  </a:cxn>
                  <a:cxn ang="0">
                    <a:pos x="connsiteX67" y="connsiteY67"/>
                  </a:cxn>
                  <a:cxn ang="0">
                    <a:pos x="connsiteX68" y="connsiteY68"/>
                  </a:cxn>
                  <a:cxn ang="0">
                    <a:pos x="connsiteX69" y="connsiteY69"/>
                  </a:cxn>
                  <a:cxn ang="0">
                    <a:pos x="connsiteX70" y="connsiteY70"/>
                  </a:cxn>
                  <a:cxn ang="0">
                    <a:pos x="connsiteX71" y="connsiteY71"/>
                  </a:cxn>
                  <a:cxn ang="0">
                    <a:pos x="connsiteX72" y="connsiteY72"/>
                  </a:cxn>
                  <a:cxn ang="0">
                    <a:pos x="connsiteX73" y="connsiteY73"/>
                  </a:cxn>
                  <a:cxn ang="0">
                    <a:pos x="connsiteX74" y="connsiteY74"/>
                  </a:cxn>
                  <a:cxn ang="0">
                    <a:pos x="connsiteX75" y="connsiteY75"/>
                  </a:cxn>
                  <a:cxn ang="0">
                    <a:pos x="connsiteX76" y="connsiteY76"/>
                  </a:cxn>
                  <a:cxn ang="0">
                    <a:pos x="connsiteX77" y="connsiteY77"/>
                  </a:cxn>
                  <a:cxn ang="0">
                    <a:pos x="connsiteX78" y="connsiteY78"/>
                  </a:cxn>
                  <a:cxn ang="0">
                    <a:pos x="connsiteX79" y="connsiteY79"/>
                  </a:cxn>
                  <a:cxn ang="0">
                    <a:pos x="connsiteX80" y="connsiteY80"/>
                  </a:cxn>
                  <a:cxn ang="0">
                    <a:pos x="connsiteX81" y="connsiteY81"/>
                  </a:cxn>
                  <a:cxn ang="0">
                    <a:pos x="connsiteX82" y="connsiteY82"/>
                  </a:cxn>
                  <a:cxn ang="0">
                    <a:pos x="connsiteX83" y="connsiteY83"/>
                  </a:cxn>
                  <a:cxn ang="0">
                    <a:pos x="connsiteX84" y="connsiteY84"/>
                  </a:cxn>
                </a:cxnLst>
                <a:rect l="l" t="t" r="r" b="b"/>
                <a:pathLst>
                  <a:path w="3590925" h="3933825">
                    <a:moveTo>
                      <a:pt x="781050" y="0"/>
                    </a:moveTo>
                    <a:lnTo>
                      <a:pt x="0" y="0"/>
                    </a:lnTo>
                    <a:lnTo>
                      <a:pt x="0" y="114300"/>
                    </a:lnTo>
                    <a:lnTo>
                      <a:pt x="66675" y="276225"/>
                    </a:lnTo>
                    <a:lnTo>
                      <a:pt x="38100" y="342900"/>
                    </a:lnTo>
                    <a:lnTo>
                      <a:pt x="19050" y="466725"/>
                    </a:lnTo>
                    <a:lnTo>
                      <a:pt x="19050" y="571500"/>
                    </a:lnTo>
                    <a:lnTo>
                      <a:pt x="114300" y="847725"/>
                    </a:lnTo>
                    <a:lnTo>
                      <a:pt x="190500" y="1066800"/>
                    </a:lnTo>
                    <a:lnTo>
                      <a:pt x="171450" y="1209675"/>
                    </a:lnTo>
                    <a:lnTo>
                      <a:pt x="171450" y="1352550"/>
                    </a:lnTo>
                    <a:lnTo>
                      <a:pt x="200025" y="1466850"/>
                    </a:lnTo>
                    <a:lnTo>
                      <a:pt x="238125" y="1543050"/>
                    </a:lnTo>
                    <a:lnTo>
                      <a:pt x="190500" y="1628775"/>
                    </a:lnTo>
                    <a:lnTo>
                      <a:pt x="200025" y="1819275"/>
                    </a:lnTo>
                    <a:lnTo>
                      <a:pt x="266700" y="1914525"/>
                    </a:lnTo>
                    <a:lnTo>
                      <a:pt x="276225" y="2019300"/>
                    </a:lnTo>
                    <a:lnTo>
                      <a:pt x="304800" y="2105025"/>
                    </a:lnTo>
                    <a:lnTo>
                      <a:pt x="295275" y="2343150"/>
                    </a:lnTo>
                    <a:lnTo>
                      <a:pt x="152400" y="2419350"/>
                    </a:lnTo>
                    <a:lnTo>
                      <a:pt x="200025" y="2514600"/>
                    </a:lnTo>
                    <a:lnTo>
                      <a:pt x="304800" y="2609850"/>
                    </a:lnTo>
                    <a:lnTo>
                      <a:pt x="342900" y="2676525"/>
                    </a:lnTo>
                    <a:lnTo>
                      <a:pt x="342900" y="3914775"/>
                    </a:lnTo>
                    <a:lnTo>
                      <a:pt x="1123950" y="3933825"/>
                    </a:lnTo>
                    <a:lnTo>
                      <a:pt x="2305050" y="3914775"/>
                    </a:lnTo>
                    <a:lnTo>
                      <a:pt x="3028950" y="3876675"/>
                    </a:lnTo>
                    <a:lnTo>
                      <a:pt x="3009900" y="3800475"/>
                    </a:lnTo>
                    <a:lnTo>
                      <a:pt x="2981325" y="3667125"/>
                    </a:lnTo>
                    <a:lnTo>
                      <a:pt x="2895600" y="3590925"/>
                    </a:lnTo>
                    <a:lnTo>
                      <a:pt x="2762250" y="3543300"/>
                    </a:lnTo>
                    <a:lnTo>
                      <a:pt x="2676525" y="3448050"/>
                    </a:lnTo>
                    <a:lnTo>
                      <a:pt x="2590800" y="3314700"/>
                    </a:lnTo>
                    <a:lnTo>
                      <a:pt x="2495550" y="3276600"/>
                    </a:lnTo>
                    <a:lnTo>
                      <a:pt x="2419350" y="3219450"/>
                    </a:lnTo>
                    <a:lnTo>
                      <a:pt x="2286000" y="3152775"/>
                    </a:lnTo>
                    <a:lnTo>
                      <a:pt x="2171700" y="3057525"/>
                    </a:lnTo>
                    <a:lnTo>
                      <a:pt x="2124075" y="2990850"/>
                    </a:lnTo>
                    <a:lnTo>
                      <a:pt x="2190750" y="2933700"/>
                    </a:lnTo>
                    <a:lnTo>
                      <a:pt x="2181225" y="2857500"/>
                    </a:lnTo>
                    <a:lnTo>
                      <a:pt x="2133600" y="2771775"/>
                    </a:lnTo>
                    <a:lnTo>
                      <a:pt x="2190750" y="2695575"/>
                    </a:lnTo>
                    <a:lnTo>
                      <a:pt x="2171700" y="2628900"/>
                    </a:lnTo>
                    <a:lnTo>
                      <a:pt x="2219325" y="2543175"/>
                    </a:lnTo>
                    <a:lnTo>
                      <a:pt x="2181225" y="2466975"/>
                    </a:lnTo>
                    <a:lnTo>
                      <a:pt x="2085975" y="2419350"/>
                    </a:lnTo>
                    <a:lnTo>
                      <a:pt x="2105025" y="2343150"/>
                    </a:lnTo>
                    <a:lnTo>
                      <a:pt x="2171700" y="2219325"/>
                    </a:lnTo>
                    <a:lnTo>
                      <a:pt x="2171700" y="2219325"/>
                    </a:lnTo>
                    <a:lnTo>
                      <a:pt x="2371725" y="2038350"/>
                    </a:lnTo>
                    <a:lnTo>
                      <a:pt x="2371725" y="1733550"/>
                    </a:lnTo>
                    <a:lnTo>
                      <a:pt x="2352675" y="1657350"/>
                    </a:lnTo>
                    <a:lnTo>
                      <a:pt x="2552700" y="1447800"/>
                    </a:lnTo>
                    <a:lnTo>
                      <a:pt x="2714625" y="1304925"/>
                    </a:lnTo>
                    <a:lnTo>
                      <a:pt x="2933700" y="1085850"/>
                    </a:lnTo>
                    <a:lnTo>
                      <a:pt x="3067050" y="895350"/>
                    </a:lnTo>
                    <a:lnTo>
                      <a:pt x="3333750" y="742950"/>
                    </a:lnTo>
                    <a:lnTo>
                      <a:pt x="3552825" y="676275"/>
                    </a:lnTo>
                    <a:lnTo>
                      <a:pt x="3590925" y="657225"/>
                    </a:lnTo>
                    <a:lnTo>
                      <a:pt x="3457575" y="600075"/>
                    </a:lnTo>
                    <a:lnTo>
                      <a:pt x="3457575" y="600075"/>
                    </a:lnTo>
                    <a:lnTo>
                      <a:pt x="3228975" y="609600"/>
                    </a:lnTo>
                    <a:lnTo>
                      <a:pt x="3114675" y="609600"/>
                    </a:lnTo>
                    <a:lnTo>
                      <a:pt x="3057525" y="533400"/>
                    </a:lnTo>
                    <a:lnTo>
                      <a:pt x="3000375" y="523875"/>
                    </a:lnTo>
                    <a:lnTo>
                      <a:pt x="2905125" y="619125"/>
                    </a:lnTo>
                    <a:lnTo>
                      <a:pt x="2838450" y="647700"/>
                    </a:lnTo>
                    <a:lnTo>
                      <a:pt x="2714625" y="657225"/>
                    </a:lnTo>
                    <a:lnTo>
                      <a:pt x="2714625" y="657225"/>
                    </a:lnTo>
                    <a:lnTo>
                      <a:pt x="2457450" y="466725"/>
                    </a:lnTo>
                    <a:cubicBezTo>
                      <a:pt x="2386012" y="430212"/>
                      <a:pt x="2311400" y="585788"/>
                      <a:pt x="2276475" y="581025"/>
                    </a:cubicBezTo>
                    <a:cubicBezTo>
                      <a:pt x="2241550" y="576263"/>
                      <a:pt x="2238375" y="452437"/>
                      <a:pt x="2209800" y="438150"/>
                    </a:cubicBezTo>
                    <a:cubicBezTo>
                      <a:pt x="2181225" y="423863"/>
                      <a:pt x="2179637" y="376237"/>
                      <a:pt x="2114550" y="352425"/>
                    </a:cubicBezTo>
                    <a:cubicBezTo>
                      <a:pt x="2049463" y="328613"/>
                      <a:pt x="2008188" y="258763"/>
                      <a:pt x="1924050" y="266700"/>
                    </a:cubicBezTo>
                    <a:cubicBezTo>
                      <a:pt x="1839913" y="274638"/>
                      <a:pt x="1711325" y="373063"/>
                      <a:pt x="1647825" y="381000"/>
                    </a:cubicBezTo>
                    <a:cubicBezTo>
                      <a:pt x="1584325" y="388937"/>
                      <a:pt x="1630362" y="306387"/>
                      <a:pt x="1562100" y="276225"/>
                    </a:cubicBezTo>
                    <a:cubicBezTo>
                      <a:pt x="1493838" y="246063"/>
                      <a:pt x="1295400" y="223837"/>
                      <a:pt x="1238250" y="200025"/>
                    </a:cubicBezTo>
                    <a:cubicBezTo>
                      <a:pt x="1181100" y="176213"/>
                      <a:pt x="1212850" y="193675"/>
                      <a:pt x="1200150" y="171450"/>
                    </a:cubicBezTo>
                    <a:cubicBezTo>
                      <a:pt x="1187450" y="149225"/>
                      <a:pt x="1143000" y="130175"/>
                      <a:pt x="1123950" y="114300"/>
                    </a:cubicBezTo>
                    <a:cubicBezTo>
                      <a:pt x="1104900" y="98425"/>
                      <a:pt x="1093787" y="55563"/>
                      <a:pt x="1066800" y="57150"/>
                    </a:cubicBezTo>
                    <a:cubicBezTo>
                      <a:pt x="1039813" y="58737"/>
                      <a:pt x="1019175" y="63500"/>
                      <a:pt x="1000125" y="76200"/>
                    </a:cubicBezTo>
                    <a:cubicBezTo>
                      <a:pt x="981075" y="88900"/>
                      <a:pt x="942975" y="66675"/>
                      <a:pt x="923925" y="85725"/>
                    </a:cubicBezTo>
                    <a:cubicBezTo>
                      <a:pt x="904875" y="104775"/>
                      <a:pt x="876300" y="147637"/>
                      <a:pt x="847725" y="133350"/>
                    </a:cubicBezTo>
                    <a:cubicBezTo>
                      <a:pt x="819150" y="119063"/>
                      <a:pt x="787400" y="74612"/>
                      <a:pt x="781050" y="47625"/>
                    </a:cubicBezTo>
                    <a:lnTo>
                      <a:pt x="781050" y="0"/>
                    </a:lnTo>
                    <a:close/>
                  </a:path>
                </a:pathLst>
              </a:custGeom>
              <a:solidFill>
                <a:srgbClr val="D2D2D2"/>
              </a:solidFill>
              <a:ln w="28575"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en-US" sz="800">
                  <a:latin typeface="Arial" panose="020B0604020202020204" pitchFamily="34" charset="0"/>
                  <a:cs typeface="Arial" panose="020B0604020202020204" pitchFamily="34" charset="0"/>
                </a:endParaRPr>
              </a:p>
            </xdr:txBody>
          </xdr:sp>
          <xdr:sp macro="" textlink="">
            <xdr:nvSpPr>
              <xdr:cNvPr id="135" name="TextBox 134"/>
              <xdr:cNvSpPr txBox="1"/>
            </xdr:nvSpPr>
            <xdr:spPr>
              <a:xfrm>
                <a:off x="16265984" y="3703320"/>
                <a:ext cx="997985" cy="998222"/>
              </a:xfrm>
              <a:prstGeom prst="rect">
                <a:avLst/>
              </a:prstGeom>
              <a:grpFill/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ctr"/>
              <a:lstStyle/>
              <a:p>
                <a:pPr algn="ctr"/>
                <a:r>
                  <a:rPr lang="en-US" sz="800" b="1">
                    <a:latin typeface="Arial" panose="020B0604020202020204" pitchFamily="34" charset="0"/>
                    <a:cs typeface="Arial" panose="020B0604020202020204" pitchFamily="34" charset="0"/>
                  </a:rPr>
                  <a:t>MN</a:t>
                </a:r>
              </a:p>
            </xdr:txBody>
          </xdr:sp>
        </xdr:grpSp>
        <xdr:grpSp>
          <xdr:nvGrpSpPr>
            <xdr:cNvPr id="139" name="Group 138"/>
            <xdr:cNvGrpSpPr/>
          </xdr:nvGrpSpPr>
          <xdr:grpSpPr>
            <a:xfrm>
              <a:off x="15859125" y="6448425"/>
              <a:ext cx="3333750" cy="2009775"/>
              <a:chOff x="15859125" y="6448425"/>
              <a:chExt cx="3333750" cy="2009775"/>
            </a:xfrm>
            <a:grpFill/>
          </xdr:grpSpPr>
          <xdr:sp macro="" textlink="">
            <xdr:nvSpPr>
              <xdr:cNvPr id="137" name="Freeform 136"/>
              <xdr:cNvSpPr/>
            </xdr:nvSpPr>
            <xdr:spPr>
              <a:xfrm>
                <a:off x="15859125" y="6448425"/>
                <a:ext cx="3333750" cy="2009775"/>
              </a:xfrm>
              <a:custGeom>
                <a:avLst/>
                <a:gdLst>
                  <a:gd name="connsiteX0" fmla="*/ 47625 w 3333750"/>
                  <a:gd name="connsiteY0" fmla="*/ 66675 h 2009775"/>
                  <a:gd name="connsiteX1" fmla="*/ 114300 w 3333750"/>
                  <a:gd name="connsiteY1" fmla="*/ 200025 h 2009775"/>
                  <a:gd name="connsiteX2" fmla="*/ 95250 w 3333750"/>
                  <a:gd name="connsiteY2" fmla="*/ 285750 h 2009775"/>
                  <a:gd name="connsiteX3" fmla="*/ 57150 w 3333750"/>
                  <a:gd name="connsiteY3" fmla="*/ 381000 h 2009775"/>
                  <a:gd name="connsiteX4" fmla="*/ 0 w 3333750"/>
                  <a:gd name="connsiteY4" fmla="*/ 457200 h 2009775"/>
                  <a:gd name="connsiteX5" fmla="*/ 38100 w 3333750"/>
                  <a:gd name="connsiteY5" fmla="*/ 542925 h 2009775"/>
                  <a:gd name="connsiteX6" fmla="*/ 76200 w 3333750"/>
                  <a:gd name="connsiteY6" fmla="*/ 628650 h 2009775"/>
                  <a:gd name="connsiteX7" fmla="*/ 114300 w 3333750"/>
                  <a:gd name="connsiteY7" fmla="*/ 685800 h 2009775"/>
                  <a:gd name="connsiteX8" fmla="*/ 133350 w 3333750"/>
                  <a:gd name="connsiteY8" fmla="*/ 819150 h 2009775"/>
                  <a:gd name="connsiteX9" fmla="*/ 142875 w 3333750"/>
                  <a:gd name="connsiteY9" fmla="*/ 923925 h 2009775"/>
                  <a:gd name="connsiteX10" fmla="*/ 219075 w 3333750"/>
                  <a:gd name="connsiteY10" fmla="*/ 1009650 h 2009775"/>
                  <a:gd name="connsiteX11" fmla="*/ 266700 w 3333750"/>
                  <a:gd name="connsiteY11" fmla="*/ 1104900 h 2009775"/>
                  <a:gd name="connsiteX12" fmla="*/ 304800 w 3333750"/>
                  <a:gd name="connsiteY12" fmla="*/ 1181100 h 2009775"/>
                  <a:gd name="connsiteX13" fmla="*/ 257175 w 3333750"/>
                  <a:gd name="connsiteY13" fmla="*/ 1295400 h 2009775"/>
                  <a:gd name="connsiteX14" fmla="*/ 314325 w 3333750"/>
                  <a:gd name="connsiteY14" fmla="*/ 1381125 h 2009775"/>
                  <a:gd name="connsiteX15" fmla="*/ 352425 w 3333750"/>
                  <a:gd name="connsiteY15" fmla="*/ 1428750 h 2009775"/>
                  <a:gd name="connsiteX16" fmla="*/ 371475 w 3333750"/>
                  <a:gd name="connsiteY16" fmla="*/ 1524000 h 2009775"/>
                  <a:gd name="connsiteX17" fmla="*/ 400050 w 3333750"/>
                  <a:gd name="connsiteY17" fmla="*/ 1628775 h 2009775"/>
                  <a:gd name="connsiteX18" fmla="*/ 428625 w 3333750"/>
                  <a:gd name="connsiteY18" fmla="*/ 1771650 h 2009775"/>
                  <a:gd name="connsiteX19" fmla="*/ 400050 w 3333750"/>
                  <a:gd name="connsiteY19" fmla="*/ 1838325 h 2009775"/>
                  <a:gd name="connsiteX20" fmla="*/ 419100 w 3333750"/>
                  <a:gd name="connsiteY20" fmla="*/ 1952625 h 2009775"/>
                  <a:gd name="connsiteX21" fmla="*/ 457200 w 3333750"/>
                  <a:gd name="connsiteY21" fmla="*/ 1981200 h 2009775"/>
                  <a:gd name="connsiteX22" fmla="*/ 1590675 w 3333750"/>
                  <a:gd name="connsiteY22" fmla="*/ 1971675 h 2009775"/>
                  <a:gd name="connsiteX23" fmla="*/ 2047875 w 3333750"/>
                  <a:gd name="connsiteY23" fmla="*/ 1952625 h 2009775"/>
                  <a:gd name="connsiteX24" fmla="*/ 2276475 w 3333750"/>
                  <a:gd name="connsiteY24" fmla="*/ 1924050 h 2009775"/>
                  <a:gd name="connsiteX25" fmla="*/ 2486025 w 3333750"/>
                  <a:gd name="connsiteY25" fmla="*/ 1914525 h 2009775"/>
                  <a:gd name="connsiteX26" fmla="*/ 2571750 w 3333750"/>
                  <a:gd name="connsiteY26" fmla="*/ 1905000 h 2009775"/>
                  <a:gd name="connsiteX27" fmla="*/ 2695575 w 3333750"/>
                  <a:gd name="connsiteY27" fmla="*/ 2009775 h 2009775"/>
                  <a:gd name="connsiteX28" fmla="*/ 2762250 w 3333750"/>
                  <a:gd name="connsiteY28" fmla="*/ 1990725 h 2009775"/>
                  <a:gd name="connsiteX29" fmla="*/ 2762250 w 3333750"/>
                  <a:gd name="connsiteY29" fmla="*/ 1990725 h 2009775"/>
                  <a:gd name="connsiteX30" fmla="*/ 2886075 w 3333750"/>
                  <a:gd name="connsiteY30" fmla="*/ 1905000 h 2009775"/>
                  <a:gd name="connsiteX31" fmla="*/ 2886075 w 3333750"/>
                  <a:gd name="connsiteY31" fmla="*/ 1838325 h 2009775"/>
                  <a:gd name="connsiteX32" fmla="*/ 2962275 w 3333750"/>
                  <a:gd name="connsiteY32" fmla="*/ 1714500 h 2009775"/>
                  <a:gd name="connsiteX33" fmla="*/ 2886075 w 3333750"/>
                  <a:gd name="connsiteY33" fmla="*/ 1619250 h 2009775"/>
                  <a:gd name="connsiteX34" fmla="*/ 2828925 w 3333750"/>
                  <a:gd name="connsiteY34" fmla="*/ 1562100 h 2009775"/>
                  <a:gd name="connsiteX35" fmla="*/ 2847975 w 3333750"/>
                  <a:gd name="connsiteY35" fmla="*/ 1447800 h 2009775"/>
                  <a:gd name="connsiteX36" fmla="*/ 2895600 w 3333750"/>
                  <a:gd name="connsiteY36" fmla="*/ 1371600 h 2009775"/>
                  <a:gd name="connsiteX37" fmla="*/ 2981325 w 3333750"/>
                  <a:gd name="connsiteY37" fmla="*/ 1333500 h 2009775"/>
                  <a:gd name="connsiteX38" fmla="*/ 3143250 w 3333750"/>
                  <a:gd name="connsiteY38" fmla="*/ 1304925 h 2009775"/>
                  <a:gd name="connsiteX39" fmla="*/ 3248025 w 3333750"/>
                  <a:gd name="connsiteY39" fmla="*/ 1247775 h 2009775"/>
                  <a:gd name="connsiteX40" fmla="*/ 3248025 w 3333750"/>
                  <a:gd name="connsiteY40" fmla="*/ 1143000 h 2009775"/>
                  <a:gd name="connsiteX41" fmla="*/ 3333750 w 3333750"/>
                  <a:gd name="connsiteY41" fmla="*/ 1076325 h 2009775"/>
                  <a:gd name="connsiteX42" fmla="*/ 3324225 w 3333750"/>
                  <a:gd name="connsiteY42" fmla="*/ 990600 h 2009775"/>
                  <a:gd name="connsiteX43" fmla="*/ 3324225 w 3333750"/>
                  <a:gd name="connsiteY43" fmla="*/ 904875 h 2009775"/>
                  <a:gd name="connsiteX44" fmla="*/ 3257550 w 3333750"/>
                  <a:gd name="connsiteY44" fmla="*/ 857250 h 2009775"/>
                  <a:gd name="connsiteX45" fmla="*/ 3143250 w 3333750"/>
                  <a:gd name="connsiteY45" fmla="*/ 771525 h 2009775"/>
                  <a:gd name="connsiteX46" fmla="*/ 3114675 w 3333750"/>
                  <a:gd name="connsiteY46" fmla="*/ 676275 h 2009775"/>
                  <a:gd name="connsiteX47" fmla="*/ 3067050 w 3333750"/>
                  <a:gd name="connsiteY47" fmla="*/ 666750 h 2009775"/>
                  <a:gd name="connsiteX48" fmla="*/ 3000375 w 3333750"/>
                  <a:gd name="connsiteY48" fmla="*/ 533400 h 2009775"/>
                  <a:gd name="connsiteX49" fmla="*/ 2895600 w 3333750"/>
                  <a:gd name="connsiteY49" fmla="*/ 523875 h 2009775"/>
                  <a:gd name="connsiteX50" fmla="*/ 2809875 w 3333750"/>
                  <a:gd name="connsiteY50" fmla="*/ 447675 h 2009775"/>
                  <a:gd name="connsiteX51" fmla="*/ 2752725 w 3333750"/>
                  <a:gd name="connsiteY51" fmla="*/ 342900 h 2009775"/>
                  <a:gd name="connsiteX52" fmla="*/ 2724150 w 3333750"/>
                  <a:gd name="connsiteY52" fmla="*/ 228600 h 2009775"/>
                  <a:gd name="connsiteX53" fmla="*/ 2705100 w 3333750"/>
                  <a:gd name="connsiteY53" fmla="*/ 142875 h 2009775"/>
                  <a:gd name="connsiteX54" fmla="*/ 2771775 w 3333750"/>
                  <a:gd name="connsiteY54" fmla="*/ 47625 h 2009775"/>
                  <a:gd name="connsiteX55" fmla="*/ 2733675 w 3333750"/>
                  <a:gd name="connsiteY55" fmla="*/ 0 h 2009775"/>
                  <a:gd name="connsiteX56" fmla="*/ 2638425 w 3333750"/>
                  <a:gd name="connsiteY56" fmla="*/ 9525 h 2009775"/>
                  <a:gd name="connsiteX57" fmla="*/ 2152650 w 3333750"/>
                  <a:gd name="connsiteY57" fmla="*/ 19050 h 2009775"/>
                  <a:gd name="connsiteX58" fmla="*/ 1676400 w 3333750"/>
                  <a:gd name="connsiteY58" fmla="*/ 47625 h 2009775"/>
                  <a:gd name="connsiteX59" fmla="*/ 1038225 w 3333750"/>
                  <a:gd name="connsiteY59" fmla="*/ 57150 h 2009775"/>
                  <a:gd name="connsiteX60" fmla="*/ 457200 w 3333750"/>
                  <a:gd name="connsiteY60" fmla="*/ 57150 h 2009775"/>
                  <a:gd name="connsiteX61" fmla="*/ 47625 w 3333750"/>
                  <a:gd name="connsiteY61" fmla="*/ 66675 h 2009775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  <a:cxn ang="0">
                    <a:pos x="connsiteX2" y="connsiteY2"/>
                  </a:cxn>
                  <a:cxn ang="0">
                    <a:pos x="connsiteX3" y="connsiteY3"/>
                  </a:cxn>
                  <a:cxn ang="0">
                    <a:pos x="connsiteX4" y="connsiteY4"/>
                  </a:cxn>
                  <a:cxn ang="0">
                    <a:pos x="connsiteX5" y="connsiteY5"/>
                  </a:cxn>
                  <a:cxn ang="0">
                    <a:pos x="connsiteX6" y="connsiteY6"/>
                  </a:cxn>
                  <a:cxn ang="0">
                    <a:pos x="connsiteX7" y="connsiteY7"/>
                  </a:cxn>
                  <a:cxn ang="0">
                    <a:pos x="connsiteX8" y="connsiteY8"/>
                  </a:cxn>
                  <a:cxn ang="0">
                    <a:pos x="connsiteX9" y="connsiteY9"/>
                  </a:cxn>
                  <a:cxn ang="0">
                    <a:pos x="connsiteX10" y="connsiteY10"/>
                  </a:cxn>
                  <a:cxn ang="0">
                    <a:pos x="connsiteX11" y="connsiteY11"/>
                  </a:cxn>
                  <a:cxn ang="0">
                    <a:pos x="connsiteX12" y="connsiteY12"/>
                  </a:cxn>
                  <a:cxn ang="0">
                    <a:pos x="connsiteX13" y="connsiteY13"/>
                  </a:cxn>
                  <a:cxn ang="0">
                    <a:pos x="connsiteX14" y="connsiteY14"/>
                  </a:cxn>
                  <a:cxn ang="0">
                    <a:pos x="connsiteX15" y="connsiteY15"/>
                  </a:cxn>
                  <a:cxn ang="0">
                    <a:pos x="connsiteX16" y="connsiteY16"/>
                  </a:cxn>
                  <a:cxn ang="0">
                    <a:pos x="connsiteX17" y="connsiteY17"/>
                  </a:cxn>
                  <a:cxn ang="0">
                    <a:pos x="connsiteX18" y="connsiteY18"/>
                  </a:cxn>
                  <a:cxn ang="0">
                    <a:pos x="connsiteX19" y="connsiteY19"/>
                  </a:cxn>
                  <a:cxn ang="0">
                    <a:pos x="connsiteX20" y="connsiteY20"/>
                  </a:cxn>
                  <a:cxn ang="0">
                    <a:pos x="connsiteX21" y="connsiteY21"/>
                  </a:cxn>
                  <a:cxn ang="0">
                    <a:pos x="connsiteX22" y="connsiteY22"/>
                  </a:cxn>
                  <a:cxn ang="0">
                    <a:pos x="connsiteX23" y="connsiteY23"/>
                  </a:cxn>
                  <a:cxn ang="0">
                    <a:pos x="connsiteX24" y="connsiteY24"/>
                  </a:cxn>
                  <a:cxn ang="0">
                    <a:pos x="connsiteX25" y="connsiteY25"/>
                  </a:cxn>
                  <a:cxn ang="0">
                    <a:pos x="connsiteX26" y="connsiteY26"/>
                  </a:cxn>
                  <a:cxn ang="0">
                    <a:pos x="connsiteX27" y="connsiteY27"/>
                  </a:cxn>
                  <a:cxn ang="0">
                    <a:pos x="connsiteX28" y="connsiteY28"/>
                  </a:cxn>
                  <a:cxn ang="0">
                    <a:pos x="connsiteX29" y="connsiteY29"/>
                  </a:cxn>
                  <a:cxn ang="0">
                    <a:pos x="connsiteX30" y="connsiteY30"/>
                  </a:cxn>
                  <a:cxn ang="0">
                    <a:pos x="connsiteX31" y="connsiteY31"/>
                  </a:cxn>
                  <a:cxn ang="0">
                    <a:pos x="connsiteX32" y="connsiteY32"/>
                  </a:cxn>
                  <a:cxn ang="0">
                    <a:pos x="connsiteX33" y="connsiteY33"/>
                  </a:cxn>
                  <a:cxn ang="0">
                    <a:pos x="connsiteX34" y="connsiteY34"/>
                  </a:cxn>
                  <a:cxn ang="0">
                    <a:pos x="connsiteX35" y="connsiteY35"/>
                  </a:cxn>
                  <a:cxn ang="0">
                    <a:pos x="connsiteX36" y="connsiteY36"/>
                  </a:cxn>
                  <a:cxn ang="0">
                    <a:pos x="connsiteX37" y="connsiteY37"/>
                  </a:cxn>
                  <a:cxn ang="0">
                    <a:pos x="connsiteX38" y="connsiteY38"/>
                  </a:cxn>
                  <a:cxn ang="0">
                    <a:pos x="connsiteX39" y="connsiteY39"/>
                  </a:cxn>
                  <a:cxn ang="0">
                    <a:pos x="connsiteX40" y="connsiteY40"/>
                  </a:cxn>
                  <a:cxn ang="0">
                    <a:pos x="connsiteX41" y="connsiteY41"/>
                  </a:cxn>
                  <a:cxn ang="0">
                    <a:pos x="connsiteX42" y="connsiteY42"/>
                  </a:cxn>
                  <a:cxn ang="0">
                    <a:pos x="connsiteX43" y="connsiteY43"/>
                  </a:cxn>
                  <a:cxn ang="0">
                    <a:pos x="connsiteX44" y="connsiteY44"/>
                  </a:cxn>
                  <a:cxn ang="0">
                    <a:pos x="connsiteX45" y="connsiteY45"/>
                  </a:cxn>
                  <a:cxn ang="0">
                    <a:pos x="connsiteX46" y="connsiteY46"/>
                  </a:cxn>
                  <a:cxn ang="0">
                    <a:pos x="connsiteX47" y="connsiteY47"/>
                  </a:cxn>
                  <a:cxn ang="0">
                    <a:pos x="connsiteX48" y="connsiteY48"/>
                  </a:cxn>
                  <a:cxn ang="0">
                    <a:pos x="connsiteX49" y="connsiteY49"/>
                  </a:cxn>
                  <a:cxn ang="0">
                    <a:pos x="connsiteX50" y="connsiteY50"/>
                  </a:cxn>
                  <a:cxn ang="0">
                    <a:pos x="connsiteX51" y="connsiteY51"/>
                  </a:cxn>
                  <a:cxn ang="0">
                    <a:pos x="connsiteX52" y="connsiteY52"/>
                  </a:cxn>
                  <a:cxn ang="0">
                    <a:pos x="connsiteX53" y="connsiteY53"/>
                  </a:cxn>
                  <a:cxn ang="0">
                    <a:pos x="connsiteX54" y="connsiteY54"/>
                  </a:cxn>
                  <a:cxn ang="0">
                    <a:pos x="connsiteX55" y="connsiteY55"/>
                  </a:cxn>
                  <a:cxn ang="0">
                    <a:pos x="connsiteX56" y="connsiteY56"/>
                  </a:cxn>
                  <a:cxn ang="0">
                    <a:pos x="connsiteX57" y="connsiteY57"/>
                  </a:cxn>
                  <a:cxn ang="0">
                    <a:pos x="connsiteX58" y="connsiteY58"/>
                  </a:cxn>
                  <a:cxn ang="0">
                    <a:pos x="connsiteX59" y="connsiteY59"/>
                  </a:cxn>
                  <a:cxn ang="0">
                    <a:pos x="connsiteX60" y="connsiteY60"/>
                  </a:cxn>
                  <a:cxn ang="0">
                    <a:pos x="connsiteX61" y="connsiteY61"/>
                  </a:cxn>
                </a:cxnLst>
                <a:rect l="l" t="t" r="r" b="b"/>
                <a:pathLst>
                  <a:path w="3333750" h="2009775">
                    <a:moveTo>
                      <a:pt x="47625" y="66675"/>
                    </a:moveTo>
                    <a:lnTo>
                      <a:pt x="114300" y="200025"/>
                    </a:lnTo>
                    <a:lnTo>
                      <a:pt x="95250" y="285750"/>
                    </a:lnTo>
                    <a:lnTo>
                      <a:pt x="57150" y="381000"/>
                    </a:lnTo>
                    <a:lnTo>
                      <a:pt x="0" y="457200"/>
                    </a:lnTo>
                    <a:lnTo>
                      <a:pt x="38100" y="542925"/>
                    </a:lnTo>
                    <a:lnTo>
                      <a:pt x="76200" y="628650"/>
                    </a:lnTo>
                    <a:lnTo>
                      <a:pt x="114300" y="685800"/>
                    </a:lnTo>
                    <a:lnTo>
                      <a:pt x="133350" y="819150"/>
                    </a:lnTo>
                    <a:lnTo>
                      <a:pt x="142875" y="923925"/>
                    </a:lnTo>
                    <a:lnTo>
                      <a:pt x="219075" y="1009650"/>
                    </a:lnTo>
                    <a:lnTo>
                      <a:pt x="266700" y="1104900"/>
                    </a:lnTo>
                    <a:lnTo>
                      <a:pt x="304800" y="1181100"/>
                    </a:lnTo>
                    <a:lnTo>
                      <a:pt x="257175" y="1295400"/>
                    </a:lnTo>
                    <a:lnTo>
                      <a:pt x="314325" y="1381125"/>
                    </a:lnTo>
                    <a:lnTo>
                      <a:pt x="352425" y="1428750"/>
                    </a:lnTo>
                    <a:lnTo>
                      <a:pt x="371475" y="1524000"/>
                    </a:lnTo>
                    <a:lnTo>
                      <a:pt x="400050" y="1628775"/>
                    </a:lnTo>
                    <a:lnTo>
                      <a:pt x="428625" y="1771650"/>
                    </a:lnTo>
                    <a:lnTo>
                      <a:pt x="400050" y="1838325"/>
                    </a:lnTo>
                    <a:lnTo>
                      <a:pt x="419100" y="1952625"/>
                    </a:lnTo>
                    <a:lnTo>
                      <a:pt x="457200" y="1981200"/>
                    </a:lnTo>
                    <a:lnTo>
                      <a:pt x="1590675" y="1971675"/>
                    </a:lnTo>
                    <a:lnTo>
                      <a:pt x="2047875" y="1952625"/>
                    </a:lnTo>
                    <a:lnTo>
                      <a:pt x="2276475" y="1924050"/>
                    </a:lnTo>
                    <a:lnTo>
                      <a:pt x="2486025" y="1914525"/>
                    </a:lnTo>
                    <a:lnTo>
                      <a:pt x="2571750" y="1905000"/>
                    </a:lnTo>
                    <a:lnTo>
                      <a:pt x="2695575" y="2009775"/>
                    </a:lnTo>
                    <a:lnTo>
                      <a:pt x="2762250" y="1990725"/>
                    </a:lnTo>
                    <a:lnTo>
                      <a:pt x="2762250" y="1990725"/>
                    </a:lnTo>
                    <a:lnTo>
                      <a:pt x="2886075" y="1905000"/>
                    </a:lnTo>
                    <a:lnTo>
                      <a:pt x="2886075" y="1838325"/>
                    </a:lnTo>
                    <a:lnTo>
                      <a:pt x="2962275" y="1714500"/>
                    </a:lnTo>
                    <a:lnTo>
                      <a:pt x="2886075" y="1619250"/>
                    </a:lnTo>
                    <a:lnTo>
                      <a:pt x="2828925" y="1562100"/>
                    </a:lnTo>
                    <a:lnTo>
                      <a:pt x="2847975" y="1447800"/>
                    </a:lnTo>
                    <a:lnTo>
                      <a:pt x="2895600" y="1371600"/>
                    </a:lnTo>
                    <a:lnTo>
                      <a:pt x="2981325" y="1333500"/>
                    </a:lnTo>
                    <a:lnTo>
                      <a:pt x="3143250" y="1304925"/>
                    </a:lnTo>
                    <a:lnTo>
                      <a:pt x="3248025" y="1247775"/>
                    </a:lnTo>
                    <a:lnTo>
                      <a:pt x="3248025" y="1143000"/>
                    </a:lnTo>
                    <a:lnTo>
                      <a:pt x="3333750" y="1076325"/>
                    </a:lnTo>
                    <a:lnTo>
                      <a:pt x="3324225" y="990600"/>
                    </a:lnTo>
                    <a:lnTo>
                      <a:pt x="3324225" y="904875"/>
                    </a:lnTo>
                    <a:lnTo>
                      <a:pt x="3257550" y="857250"/>
                    </a:lnTo>
                    <a:lnTo>
                      <a:pt x="3143250" y="771525"/>
                    </a:lnTo>
                    <a:lnTo>
                      <a:pt x="3114675" y="676275"/>
                    </a:lnTo>
                    <a:lnTo>
                      <a:pt x="3067050" y="666750"/>
                    </a:lnTo>
                    <a:lnTo>
                      <a:pt x="3000375" y="533400"/>
                    </a:lnTo>
                    <a:lnTo>
                      <a:pt x="2895600" y="523875"/>
                    </a:lnTo>
                    <a:lnTo>
                      <a:pt x="2809875" y="447675"/>
                    </a:lnTo>
                    <a:lnTo>
                      <a:pt x="2752725" y="342900"/>
                    </a:lnTo>
                    <a:lnTo>
                      <a:pt x="2724150" y="228600"/>
                    </a:lnTo>
                    <a:lnTo>
                      <a:pt x="2705100" y="142875"/>
                    </a:lnTo>
                    <a:lnTo>
                      <a:pt x="2771775" y="47625"/>
                    </a:lnTo>
                    <a:lnTo>
                      <a:pt x="2733675" y="0"/>
                    </a:lnTo>
                    <a:lnTo>
                      <a:pt x="2638425" y="9525"/>
                    </a:lnTo>
                    <a:lnTo>
                      <a:pt x="2152650" y="19050"/>
                    </a:lnTo>
                    <a:lnTo>
                      <a:pt x="1676400" y="47625"/>
                    </a:lnTo>
                    <a:lnTo>
                      <a:pt x="1038225" y="57150"/>
                    </a:lnTo>
                    <a:lnTo>
                      <a:pt x="457200" y="57150"/>
                    </a:lnTo>
                    <a:lnTo>
                      <a:pt x="47625" y="66675"/>
                    </a:lnTo>
                    <a:close/>
                  </a:path>
                </a:pathLst>
              </a:custGeom>
              <a:solidFill>
                <a:srgbClr val="D2D2D2"/>
              </a:solidFill>
              <a:ln w="28575" cap="flat" cmpd="sng" algn="ctr">
                <a:noFill/>
                <a:prstDash val="solid"/>
                <a:miter lim="800000"/>
              </a:ln>
              <a:effectLst/>
              <a:extLst>
                <a:ext uri="{91240B29-F687-4F45-9708-019B960494DF}">
                  <a14:hiddenLine xmlns:a14="http://schemas.microsoft.com/office/drawing/2010/main" w="28575" cap="flat" cmpd="sng" algn="ctr">
                    <a:solidFill>
                      <a:srgbClr val="C00000"/>
                    </a:solidFill>
                    <a:prstDash val="solid"/>
                    <a:miter lim="800000"/>
                  </a14:hiddenLine>
                </a:ext>
              </a:extLst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en-US" sz="800">
                  <a:latin typeface="Arial" panose="020B0604020202020204" pitchFamily="34" charset="0"/>
                  <a:cs typeface="Arial" panose="020B0604020202020204" pitchFamily="34" charset="0"/>
                </a:endParaRPr>
              </a:p>
            </xdr:txBody>
          </xdr:sp>
          <xdr:sp macro="" textlink="">
            <xdr:nvSpPr>
              <xdr:cNvPr id="138" name="TextBox 137"/>
              <xdr:cNvSpPr txBox="1"/>
            </xdr:nvSpPr>
            <xdr:spPr>
              <a:xfrm>
                <a:off x="16986015" y="6656073"/>
                <a:ext cx="997986" cy="998221"/>
              </a:xfrm>
              <a:prstGeom prst="rect">
                <a:avLst/>
              </a:prstGeom>
              <a:grpFill/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ctr"/>
              <a:lstStyle/>
              <a:p>
                <a:pPr algn="ctr"/>
                <a:r>
                  <a:rPr lang="en-US" sz="800" b="1">
                    <a:latin typeface="Arial" panose="020B0604020202020204" pitchFamily="34" charset="0"/>
                    <a:cs typeface="Arial" panose="020B0604020202020204" pitchFamily="34" charset="0"/>
                  </a:rPr>
                  <a:t>IA</a:t>
                </a:r>
              </a:p>
            </xdr:txBody>
          </xdr:sp>
        </xdr:grpSp>
        <xdr:grpSp>
          <xdr:nvGrpSpPr>
            <xdr:cNvPr id="142" name="Group 141"/>
            <xdr:cNvGrpSpPr/>
          </xdr:nvGrpSpPr>
          <xdr:grpSpPr>
            <a:xfrm>
              <a:off x="18640425" y="6991350"/>
              <a:ext cx="2181225" cy="3886200"/>
              <a:chOff x="18640425" y="6991350"/>
              <a:chExt cx="2181225" cy="3886200"/>
            </a:xfrm>
            <a:grpFill/>
          </xdr:grpSpPr>
          <xdr:sp macro="" textlink="">
            <xdr:nvSpPr>
              <xdr:cNvPr id="140" name="Freeform 139"/>
              <xdr:cNvSpPr/>
            </xdr:nvSpPr>
            <xdr:spPr>
              <a:xfrm>
                <a:off x="18640425" y="6991350"/>
                <a:ext cx="2181225" cy="3886200"/>
              </a:xfrm>
              <a:custGeom>
                <a:avLst/>
                <a:gdLst>
                  <a:gd name="connsiteX0" fmla="*/ 1304925 w 2181225"/>
                  <a:gd name="connsiteY0" fmla="*/ 3886200 h 3886200"/>
                  <a:gd name="connsiteX1" fmla="*/ 1266825 w 2181225"/>
                  <a:gd name="connsiteY1" fmla="*/ 3829050 h 3886200"/>
                  <a:gd name="connsiteX2" fmla="*/ 1304925 w 2181225"/>
                  <a:gd name="connsiteY2" fmla="*/ 3743325 h 3886200"/>
                  <a:gd name="connsiteX3" fmla="*/ 1276350 w 2181225"/>
                  <a:gd name="connsiteY3" fmla="*/ 3686175 h 3886200"/>
                  <a:gd name="connsiteX4" fmla="*/ 1228725 w 2181225"/>
                  <a:gd name="connsiteY4" fmla="*/ 3619500 h 3886200"/>
                  <a:gd name="connsiteX5" fmla="*/ 1228725 w 2181225"/>
                  <a:gd name="connsiteY5" fmla="*/ 3619500 h 3886200"/>
                  <a:gd name="connsiteX6" fmla="*/ 1209675 w 2181225"/>
                  <a:gd name="connsiteY6" fmla="*/ 3476625 h 3886200"/>
                  <a:gd name="connsiteX7" fmla="*/ 1209675 w 2181225"/>
                  <a:gd name="connsiteY7" fmla="*/ 3476625 h 3886200"/>
                  <a:gd name="connsiteX8" fmla="*/ 1076325 w 2181225"/>
                  <a:gd name="connsiteY8" fmla="*/ 3409950 h 3886200"/>
                  <a:gd name="connsiteX9" fmla="*/ 1076325 w 2181225"/>
                  <a:gd name="connsiteY9" fmla="*/ 3409950 h 3886200"/>
                  <a:gd name="connsiteX10" fmla="*/ 933450 w 2181225"/>
                  <a:gd name="connsiteY10" fmla="*/ 3276600 h 3886200"/>
                  <a:gd name="connsiteX11" fmla="*/ 933450 w 2181225"/>
                  <a:gd name="connsiteY11" fmla="*/ 3276600 h 3886200"/>
                  <a:gd name="connsiteX12" fmla="*/ 771525 w 2181225"/>
                  <a:gd name="connsiteY12" fmla="*/ 3200400 h 3886200"/>
                  <a:gd name="connsiteX13" fmla="*/ 714375 w 2181225"/>
                  <a:gd name="connsiteY13" fmla="*/ 3143250 h 3886200"/>
                  <a:gd name="connsiteX14" fmla="*/ 733425 w 2181225"/>
                  <a:gd name="connsiteY14" fmla="*/ 3076575 h 3886200"/>
                  <a:gd name="connsiteX15" fmla="*/ 733425 w 2181225"/>
                  <a:gd name="connsiteY15" fmla="*/ 3076575 h 3886200"/>
                  <a:gd name="connsiteX16" fmla="*/ 781050 w 2181225"/>
                  <a:gd name="connsiteY16" fmla="*/ 2971800 h 3886200"/>
                  <a:gd name="connsiteX17" fmla="*/ 781050 w 2181225"/>
                  <a:gd name="connsiteY17" fmla="*/ 2971800 h 3886200"/>
                  <a:gd name="connsiteX18" fmla="*/ 838200 w 2181225"/>
                  <a:gd name="connsiteY18" fmla="*/ 2876550 h 3886200"/>
                  <a:gd name="connsiteX19" fmla="*/ 790575 w 2181225"/>
                  <a:gd name="connsiteY19" fmla="*/ 2819400 h 3886200"/>
                  <a:gd name="connsiteX20" fmla="*/ 857250 w 2181225"/>
                  <a:gd name="connsiteY20" fmla="*/ 2752725 h 3886200"/>
                  <a:gd name="connsiteX21" fmla="*/ 800100 w 2181225"/>
                  <a:gd name="connsiteY21" fmla="*/ 2647950 h 3886200"/>
                  <a:gd name="connsiteX22" fmla="*/ 704850 w 2181225"/>
                  <a:gd name="connsiteY22" fmla="*/ 2581275 h 3886200"/>
                  <a:gd name="connsiteX23" fmla="*/ 619125 w 2181225"/>
                  <a:gd name="connsiteY23" fmla="*/ 2552700 h 3886200"/>
                  <a:gd name="connsiteX24" fmla="*/ 552450 w 2181225"/>
                  <a:gd name="connsiteY24" fmla="*/ 2552700 h 3886200"/>
                  <a:gd name="connsiteX25" fmla="*/ 457200 w 2181225"/>
                  <a:gd name="connsiteY25" fmla="*/ 2562225 h 3886200"/>
                  <a:gd name="connsiteX26" fmla="*/ 504825 w 2181225"/>
                  <a:gd name="connsiteY26" fmla="*/ 2447925 h 3886200"/>
                  <a:gd name="connsiteX27" fmla="*/ 381000 w 2181225"/>
                  <a:gd name="connsiteY27" fmla="*/ 2324100 h 3886200"/>
                  <a:gd name="connsiteX28" fmla="*/ 304800 w 2181225"/>
                  <a:gd name="connsiteY28" fmla="*/ 2247900 h 3886200"/>
                  <a:gd name="connsiteX29" fmla="*/ 228600 w 2181225"/>
                  <a:gd name="connsiteY29" fmla="*/ 2181225 h 3886200"/>
                  <a:gd name="connsiteX30" fmla="*/ 142875 w 2181225"/>
                  <a:gd name="connsiteY30" fmla="*/ 2105025 h 3886200"/>
                  <a:gd name="connsiteX31" fmla="*/ 85725 w 2181225"/>
                  <a:gd name="connsiteY31" fmla="*/ 2019300 h 3886200"/>
                  <a:gd name="connsiteX32" fmla="*/ 38100 w 2181225"/>
                  <a:gd name="connsiteY32" fmla="*/ 1895475 h 3886200"/>
                  <a:gd name="connsiteX33" fmla="*/ 0 w 2181225"/>
                  <a:gd name="connsiteY33" fmla="*/ 1819275 h 3886200"/>
                  <a:gd name="connsiteX34" fmla="*/ 19050 w 2181225"/>
                  <a:gd name="connsiteY34" fmla="*/ 1704975 h 3886200"/>
                  <a:gd name="connsiteX35" fmla="*/ 76200 w 2181225"/>
                  <a:gd name="connsiteY35" fmla="*/ 1666875 h 3886200"/>
                  <a:gd name="connsiteX36" fmla="*/ 85725 w 2181225"/>
                  <a:gd name="connsiteY36" fmla="*/ 1590675 h 3886200"/>
                  <a:gd name="connsiteX37" fmla="*/ 76200 w 2181225"/>
                  <a:gd name="connsiteY37" fmla="*/ 1543050 h 3886200"/>
                  <a:gd name="connsiteX38" fmla="*/ 200025 w 2181225"/>
                  <a:gd name="connsiteY38" fmla="*/ 1438275 h 3886200"/>
                  <a:gd name="connsiteX39" fmla="*/ 200025 w 2181225"/>
                  <a:gd name="connsiteY39" fmla="*/ 1343025 h 3886200"/>
                  <a:gd name="connsiteX40" fmla="*/ 257175 w 2181225"/>
                  <a:gd name="connsiteY40" fmla="*/ 1257300 h 3886200"/>
                  <a:gd name="connsiteX41" fmla="*/ 285750 w 2181225"/>
                  <a:gd name="connsiteY41" fmla="*/ 1190625 h 3886200"/>
                  <a:gd name="connsiteX42" fmla="*/ 285750 w 2181225"/>
                  <a:gd name="connsiteY42" fmla="*/ 1114425 h 3886200"/>
                  <a:gd name="connsiteX43" fmla="*/ 200025 w 2181225"/>
                  <a:gd name="connsiteY43" fmla="*/ 971550 h 3886200"/>
                  <a:gd name="connsiteX44" fmla="*/ 238125 w 2181225"/>
                  <a:gd name="connsiteY44" fmla="*/ 933450 h 3886200"/>
                  <a:gd name="connsiteX45" fmla="*/ 295275 w 2181225"/>
                  <a:gd name="connsiteY45" fmla="*/ 952500 h 3886200"/>
                  <a:gd name="connsiteX46" fmla="*/ 409575 w 2181225"/>
                  <a:gd name="connsiteY46" fmla="*/ 876300 h 3886200"/>
                  <a:gd name="connsiteX47" fmla="*/ 561975 w 2181225"/>
                  <a:gd name="connsiteY47" fmla="*/ 800100 h 3886200"/>
                  <a:gd name="connsiteX48" fmla="*/ 600075 w 2181225"/>
                  <a:gd name="connsiteY48" fmla="*/ 704850 h 3886200"/>
                  <a:gd name="connsiteX49" fmla="*/ 600075 w 2181225"/>
                  <a:gd name="connsiteY49" fmla="*/ 704850 h 3886200"/>
                  <a:gd name="connsiteX50" fmla="*/ 666750 w 2181225"/>
                  <a:gd name="connsiteY50" fmla="*/ 552450 h 3886200"/>
                  <a:gd name="connsiteX51" fmla="*/ 676275 w 2181225"/>
                  <a:gd name="connsiteY51" fmla="*/ 428625 h 3886200"/>
                  <a:gd name="connsiteX52" fmla="*/ 676275 w 2181225"/>
                  <a:gd name="connsiteY52" fmla="*/ 304800 h 3886200"/>
                  <a:gd name="connsiteX53" fmla="*/ 609600 w 2181225"/>
                  <a:gd name="connsiteY53" fmla="*/ 219075 h 3886200"/>
                  <a:gd name="connsiteX54" fmla="*/ 514350 w 2181225"/>
                  <a:gd name="connsiteY54" fmla="*/ 209550 h 3886200"/>
                  <a:gd name="connsiteX55" fmla="*/ 514350 w 2181225"/>
                  <a:gd name="connsiteY55" fmla="*/ 142875 h 3886200"/>
                  <a:gd name="connsiteX56" fmla="*/ 428625 w 2181225"/>
                  <a:gd name="connsiteY56" fmla="*/ 76200 h 3886200"/>
                  <a:gd name="connsiteX57" fmla="*/ 1781175 w 2181225"/>
                  <a:gd name="connsiteY57" fmla="*/ 0 h 3886200"/>
                  <a:gd name="connsiteX58" fmla="*/ 1762125 w 2181225"/>
                  <a:gd name="connsiteY58" fmla="*/ 76200 h 3886200"/>
                  <a:gd name="connsiteX59" fmla="*/ 1828800 w 2181225"/>
                  <a:gd name="connsiteY59" fmla="*/ 200025 h 3886200"/>
                  <a:gd name="connsiteX60" fmla="*/ 1924050 w 2181225"/>
                  <a:gd name="connsiteY60" fmla="*/ 371475 h 3886200"/>
                  <a:gd name="connsiteX61" fmla="*/ 1981200 w 2181225"/>
                  <a:gd name="connsiteY61" fmla="*/ 561975 h 3886200"/>
                  <a:gd name="connsiteX62" fmla="*/ 2038350 w 2181225"/>
                  <a:gd name="connsiteY62" fmla="*/ 1209675 h 3886200"/>
                  <a:gd name="connsiteX63" fmla="*/ 2095500 w 2181225"/>
                  <a:gd name="connsiteY63" fmla="*/ 2028825 h 3886200"/>
                  <a:gd name="connsiteX64" fmla="*/ 2143125 w 2181225"/>
                  <a:gd name="connsiteY64" fmla="*/ 2152650 h 3886200"/>
                  <a:gd name="connsiteX65" fmla="*/ 2133600 w 2181225"/>
                  <a:gd name="connsiteY65" fmla="*/ 2190750 h 3886200"/>
                  <a:gd name="connsiteX66" fmla="*/ 2085975 w 2181225"/>
                  <a:gd name="connsiteY66" fmla="*/ 2257425 h 3886200"/>
                  <a:gd name="connsiteX67" fmla="*/ 2095500 w 2181225"/>
                  <a:gd name="connsiteY67" fmla="*/ 2314575 h 3886200"/>
                  <a:gd name="connsiteX68" fmla="*/ 2095500 w 2181225"/>
                  <a:gd name="connsiteY68" fmla="*/ 2333625 h 3886200"/>
                  <a:gd name="connsiteX69" fmla="*/ 2057400 w 2181225"/>
                  <a:gd name="connsiteY69" fmla="*/ 2390775 h 3886200"/>
                  <a:gd name="connsiteX70" fmla="*/ 2124075 w 2181225"/>
                  <a:gd name="connsiteY70" fmla="*/ 2486025 h 3886200"/>
                  <a:gd name="connsiteX71" fmla="*/ 2143125 w 2181225"/>
                  <a:gd name="connsiteY71" fmla="*/ 2571750 h 3886200"/>
                  <a:gd name="connsiteX72" fmla="*/ 2181225 w 2181225"/>
                  <a:gd name="connsiteY72" fmla="*/ 2695575 h 3886200"/>
                  <a:gd name="connsiteX73" fmla="*/ 2133600 w 2181225"/>
                  <a:gd name="connsiteY73" fmla="*/ 2762250 h 3886200"/>
                  <a:gd name="connsiteX74" fmla="*/ 2133600 w 2181225"/>
                  <a:gd name="connsiteY74" fmla="*/ 2828925 h 3886200"/>
                  <a:gd name="connsiteX75" fmla="*/ 2047875 w 2181225"/>
                  <a:gd name="connsiteY75" fmla="*/ 2914650 h 3886200"/>
                  <a:gd name="connsiteX76" fmla="*/ 2047875 w 2181225"/>
                  <a:gd name="connsiteY76" fmla="*/ 2990850 h 3886200"/>
                  <a:gd name="connsiteX77" fmla="*/ 1971675 w 2181225"/>
                  <a:gd name="connsiteY77" fmla="*/ 3028950 h 3886200"/>
                  <a:gd name="connsiteX78" fmla="*/ 1971675 w 2181225"/>
                  <a:gd name="connsiteY78" fmla="*/ 3095625 h 3886200"/>
                  <a:gd name="connsiteX79" fmla="*/ 1981200 w 2181225"/>
                  <a:gd name="connsiteY79" fmla="*/ 3133725 h 3886200"/>
                  <a:gd name="connsiteX80" fmla="*/ 1905000 w 2181225"/>
                  <a:gd name="connsiteY80" fmla="*/ 3190875 h 3886200"/>
                  <a:gd name="connsiteX81" fmla="*/ 1924050 w 2181225"/>
                  <a:gd name="connsiteY81" fmla="*/ 3333750 h 3886200"/>
                  <a:gd name="connsiteX82" fmla="*/ 1847850 w 2181225"/>
                  <a:gd name="connsiteY82" fmla="*/ 3448050 h 3886200"/>
                  <a:gd name="connsiteX83" fmla="*/ 1809750 w 2181225"/>
                  <a:gd name="connsiteY83" fmla="*/ 3486150 h 3886200"/>
                  <a:gd name="connsiteX84" fmla="*/ 1876425 w 2181225"/>
                  <a:gd name="connsiteY84" fmla="*/ 3571875 h 3886200"/>
                  <a:gd name="connsiteX85" fmla="*/ 1790700 w 2181225"/>
                  <a:gd name="connsiteY85" fmla="*/ 3581400 h 3886200"/>
                  <a:gd name="connsiteX86" fmla="*/ 1704975 w 2181225"/>
                  <a:gd name="connsiteY86" fmla="*/ 3629025 h 3886200"/>
                  <a:gd name="connsiteX87" fmla="*/ 1638300 w 2181225"/>
                  <a:gd name="connsiteY87" fmla="*/ 3705225 h 3886200"/>
                  <a:gd name="connsiteX88" fmla="*/ 1638300 w 2181225"/>
                  <a:gd name="connsiteY88" fmla="*/ 3752850 h 3886200"/>
                  <a:gd name="connsiteX89" fmla="*/ 1666875 w 2181225"/>
                  <a:gd name="connsiteY89" fmla="*/ 3838575 h 3886200"/>
                  <a:gd name="connsiteX90" fmla="*/ 1562100 w 2181225"/>
                  <a:gd name="connsiteY90" fmla="*/ 3771900 h 3886200"/>
                  <a:gd name="connsiteX91" fmla="*/ 1476375 w 2181225"/>
                  <a:gd name="connsiteY91" fmla="*/ 3771900 h 3886200"/>
                  <a:gd name="connsiteX92" fmla="*/ 1371600 w 2181225"/>
                  <a:gd name="connsiteY92" fmla="*/ 3781425 h 3886200"/>
                  <a:gd name="connsiteX93" fmla="*/ 1304925 w 2181225"/>
                  <a:gd name="connsiteY93" fmla="*/ 3886200 h 3886200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  <a:cxn ang="0">
                    <a:pos x="connsiteX2" y="connsiteY2"/>
                  </a:cxn>
                  <a:cxn ang="0">
                    <a:pos x="connsiteX3" y="connsiteY3"/>
                  </a:cxn>
                  <a:cxn ang="0">
                    <a:pos x="connsiteX4" y="connsiteY4"/>
                  </a:cxn>
                  <a:cxn ang="0">
                    <a:pos x="connsiteX5" y="connsiteY5"/>
                  </a:cxn>
                  <a:cxn ang="0">
                    <a:pos x="connsiteX6" y="connsiteY6"/>
                  </a:cxn>
                  <a:cxn ang="0">
                    <a:pos x="connsiteX7" y="connsiteY7"/>
                  </a:cxn>
                  <a:cxn ang="0">
                    <a:pos x="connsiteX8" y="connsiteY8"/>
                  </a:cxn>
                  <a:cxn ang="0">
                    <a:pos x="connsiteX9" y="connsiteY9"/>
                  </a:cxn>
                  <a:cxn ang="0">
                    <a:pos x="connsiteX10" y="connsiteY10"/>
                  </a:cxn>
                  <a:cxn ang="0">
                    <a:pos x="connsiteX11" y="connsiteY11"/>
                  </a:cxn>
                  <a:cxn ang="0">
                    <a:pos x="connsiteX12" y="connsiteY12"/>
                  </a:cxn>
                  <a:cxn ang="0">
                    <a:pos x="connsiteX13" y="connsiteY13"/>
                  </a:cxn>
                  <a:cxn ang="0">
                    <a:pos x="connsiteX14" y="connsiteY14"/>
                  </a:cxn>
                  <a:cxn ang="0">
                    <a:pos x="connsiteX15" y="connsiteY15"/>
                  </a:cxn>
                  <a:cxn ang="0">
                    <a:pos x="connsiteX16" y="connsiteY16"/>
                  </a:cxn>
                  <a:cxn ang="0">
                    <a:pos x="connsiteX17" y="connsiteY17"/>
                  </a:cxn>
                  <a:cxn ang="0">
                    <a:pos x="connsiteX18" y="connsiteY18"/>
                  </a:cxn>
                  <a:cxn ang="0">
                    <a:pos x="connsiteX19" y="connsiteY19"/>
                  </a:cxn>
                  <a:cxn ang="0">
                    <a:pos x="connsiteX20" y="connsiteY20"/>
                  </a:cxn>
                  <a:cxn ang="0">
                    <a:pos x="connsiteX21" y="connsiteY21"/>
                  </a:cxn>
                  <a:cxn ang="0">
                    <a:pos x="connsiteX22" y="connsiteY22"/>
                  </a:cxn>
                  <a:cxn ang="0">
                    <a:pos x="connsiteX23" y="connsiteY23"/>
                  </a:cxn>
                  <a:cxn ang="0">
                    <a:pos x="connsiteX24" y="connsiteY24"/>
                  </a:cxn>
                  <a:cxn ang="0">
                    <a:pos x="connsiteX25" y="connsiteY25"/>
                  </a:cxn>
                  <a:cxn ang="0">
                    <a:pos x="connsiteX26" y="connsiteY26"/>
                  </a:cxn>
                  <a:cxn ang="0">
                    <a:pos x="connsiteX27" y="connsiteY27"/>
                  </a:cxn>
                  <a:cxn ang="0">
                    <a:pos x="connsiteX28" y="connsiteY28"/>
                  </a:cxn>
                  <a:cxn ang="0">
                    <a:pos x="connsiteX29" y="connsiteY29"/>
                  </a:cxn>
                  <a:cxn ang="0">
                    <a:pos x="connsiteX30" y="connsiteY30"/>
                  </a:cxn>
                  <a:cxn ang="0">
                    <a:pos x="connsiteX31" y="connsiteY31"/>
                  </a:cxn>
                  <a:cxn ang="0">
                    <a:pos x="connsiteX32" y="connsiteY32"/>
                  </a:cxn>
                  <a:cxn ang="0">
                    <a:pos x="connsiteX33" y="connsiteY33"/>
                  </a:cxn>
                  <a:cxn ang="0">
                    <a:pos x="connsiteX34" y="connsiteY34"/>
                  </a:cxn>
                  <a:cxn ang="0">
                    <a:pos x="connsiteX35" y="connsiteY35"/>
                  </a:cxn>
                  <a:cxn ang="0">
                    <a:pos x="connsiteX36" y="connsiteY36"/>
                  </a:cxn>
                  <a:cxn ang="0">
                    <a:pos x="connsiteX37" y="connsiteY37"/>
                  </a:cxn>
                  <a:cxn ang="0">
                    <a:pos x="connsiteX38" y="connsiteY38"/>
                  </a:cxn>
                  <a:cxn ang="0">
                    <a:pos x="connsiteX39" y="connsiteY39"/>
                  </a:cxn>
                  <a:cxn ang="0">
                    <a:pos x="connsiteX40" y="connsiteY40"/>
                  </a:cxn>
                  <a:cxn ang="0">
                    <a:pos x="connsiteX41" y="connsiteY41"/>
                  </a:cxn>
                  <a:cxn ang="0">
                    <a:pos x="connsiteX42" y="connsiteY42"/>
                  </a:cxn>
                  <a:cxn ang="0">
                    <a:pos x="connsiteX43" y="connsiteY43"/>
                  </a:cxn>
                  <a:cxn ang="0">
                    <a:pos x="connsiteX44" y="connsiteY44"/>
                  </a:cxn>
                  <a:cxn ang="0">
                    <a:pos x="connsiteX45" y="connsiteY45"/>
                  </a:cxn>
                  <a:cxn ang="0">
                    <a:pos x="connsiteX46" y="connsiteY46"/>
                  </a:cxn>
                  <a:cxn ang="0">
                    <a:pos x="connsiteX47" y="connsiteY47"/>
                  </a:cxn>
                  <a:cxn ang="0">
                    <a:pos x="connsiteX48" y="connsiteY48"/>
                  </a:cxn>
                  <a:cxn ang="0">
                    <a:pos x="connsiteX49" y="connsiteY49"/>
                  </a:cxn>
                  <a:cxn ang="0">
                    <a:pos x="connsiteX50" y="connsiteY50"/>
                  </a:cxn>
                  <a:cxn ang="0">
                    <a:pos x="connsiteX51" y="connsiteY51"/>
                  </a:cxn>
                  <a:cxn ang="0">
                    <a:pos x="connsiteX52" y="connsiteY52"/>
                  </a:cxn>
                  <a:cxn ang="0">
                    <a:pos x="connsiteX53" y="connsiteY53"/>
                  </a:cxn>
                  <a:cxn ang="0">
                    <a:pos x="connsiteX54" y="connsiteY54"/>
                  </a:cxn>
                  <a:cxn ang="0">
                    <a:pos x="connsiteX55" y="connsiteY55"/>
                  </a:cxn>
                  <a:cxn ang="0">
                    <a:pos x="connsiteX56" y="connsiteY56"/>
                  </a:cxn>
                  <a:cxn ang="0">
                    <a:pos x="connsiteX57" y="connsiteY57"/>
                  </a:cxn>
                  <a:cxn ang="0">
                    <a:pos x="connsiteX58" y="connsiteY58"/>
                  </a:cxn>
                  <a:cxn ang="0">
                    <a:pos x="connsiteX59" y="connsiteY59"/>
                  </a:cxn>
                  <a:cxn ang="0">
                    <a:pos x="connsiteX60" y="connsiteY60"/>
                  </a:cxn>
                  <a:cxn ang="0">
                    <a:pos x="connsiteX61" y="connsiteY61"/>
                  </a:cxn>
                  <a:cxn ang="0">
                    <a:pos x="connsiteX62" y="connsiteY62"/>
                  </a:cxn>
                  <a:cxn ang="0">
                    <a:pos x="connsiteX63" y="connsiteY63"/>
                  </a:cxn>
                  <a:cxn ang="0">
                    <a:pos x="connsiteX64" y="connsiteY64"/>
                  </a:cxn>
                  <a:cxn ang="0">
                    <a:pos x="connsiteX65" y="connsiteY65"/>
                  </a:cxn>
                  <a:cxn ang="0">
                    <a:pos x="connsiteX66" y="connsiteY66"/>
                  </a:cxn>
                  <a:cxn ang="0">
                    <a:pos x="connsiteX67" y="connsiteY67"/>
                  </a:cxn>
                  <a:cxn ang="0">
                    <a:pos x="connsiteX68" y="connsiteY68"/>
                  </a:cxn>
                  <a:cxn ang="0">
                    <a:pos x="connsiteX69" y="connsiteY69"/>
                  </a:cxn>
                  <a:cxn ang="0">
                    <a:pos x="connsiteX70" y="connsiteY70"/>
                  </a:cxn>
                  <a:cxn ang="0">
                    <a:pos x="connsiteX71" y="connsiteY71"/>
                  </a:cxn>
                  <a:cxn ang="0">
                    <a:pos x="connsiteX72" y="connsiteY72"/>
                  </a:cxn>
                  <a:cxn ang="0">
                    <a:pos x="connsiteX73" y="connsiteY73"/>
                  </a:cxn>
                  <a:cxn ang="0">
                    <a:pos x="connsiteX74" y="connsiteY74"/>
                  </a:cxn>
                  <a:cxn ang="0">
                    <a:pos x="connsiteX75" y="connsiteY75"/>
                  </a:cxn>
                  <a:cxn ang="0">
                    <a:pos x="connsiteX76" y="connsiteY76"/>
                  </a:cxn>
                  <a:cxn ang="0">
                    <a:pos x="connsiteX77" y="connsiteY77"/>
                  </a:cxn>
                  <a:cxn ang="0">
                    <a:pos x="connsiteX78" y="connsiteY78"/>
                  </a:cxn>
                  <a:cxn ang="0">
                    <a:pos x="connsiteX79" y="connsiteY79"/>
                  </a:cxn>
                  <a:cxn ang="0">
                    <a:pos x="connsiteX80" y="connsiteY80"/>
                  </a:cxn>
                  <a:cxn ang="0">
                    <a:pos x="connsiteX81" y="connsiteY81"/>
                  </a:cxn>
                  <a:cxn ang="0">
                    <a:pos x="connsiteX82" y="connsiteY82"/>
                  </a:cxn>
                  <a:cxn ang="0">
                    <a:pos x="connsiteX83" y="connsiteY83"/>
                  </a:cxn>
                  <a:cxn ang="0">
                    <a:pos x="connsiteX84" y="connsiteY84"/>
                  </a:cxn>
                  <a:cxn ang="0">
                    <a:pos x="connsiteX85" y="connsiteY85"/>
                  </a:cxn>
                  <a:cxn ang="0">
                    <a:pos x="connsiteX86" y="connsiteY86"/>
                  </a:cxn>
                  <a:cxn ang="0">
                    <a:pos x="connsiteX87" y="connsiteY87"/>
                  </a:cxn>
                  <a:cxn ang="0">
                    <a:pos x="connsiteX88" y="connsiteY88"/>
                  </a:cxn>
                  <a:cxn ang="0">
                    <a:pos x="connsiteX89" y="connsiteY89"/>
                  </a:cxn>
                  <a:cxn ang="0">
                    <a:pos x="connsiteX90" y="connsiteY90"/>
                  </a:cxn>
                  <a:cxn ang="0">
                    <a:pos x="connsiteX91" y="connsiteY91"/>
                  </a:cxn>
                  <a:cxn ang="0">
                    <a:pos x="connsiteX92" y="connsiteY92"/>
                  </a:cxn>
                  <a:cxn ang="0">
                    <a:pos x="connsiteX93" y="connsiteY93"/>
                  </a:cxn>
                </a:cxnLst>
                <a:rect l="l" t="t" r="r" b="b"/>
                <a:pathLst>
                  <a:path w="2181225" h="3886200">
                    <a:moveTo>
                      <a:pt x="1304925" y="3886200"/>
                    </a:moveTo>
                    <a:lnTo>
                      <a:pt x="1266825" y="3829050"/>
                    </a:lnTo>
                    <a:lnTo>
                      <a:pt x="1304925" y="3743325"/>
                    </a:lnTo>
                    <a:lnTo>
                      <a:pt x="1276350" y="3686175"/>
                    </a:lnTo>
                    <a:lnTo>
                      <a:pt x="1228725" y="3619500"/>
                    </a:lnTo>
                    <a:lnTo>
                      <a:pt x="1228725" y="3619500"/>
                    </a:lnTo>
                    <a:lnTo>
                      <a:pt x="1209675" y="3476625"/>
                    </a:lnTo>
                    <a:lnTo>
                      <a:pt x="1209675" y="3476625"/>
                    </a:lnTo>
                    <a:lnTo>
                      <a:pt x="1076325" y="3409950"/>
                    </a:lnTo>
                    <a:lnTo>
                      <a:pt x="1076325" y="3409950"/>
                    </a:lnTo>
                    <a:lnTo>
                      <a:pt x="933450" y="3276600"/>
                    </a:lnTo>
                    <a:lnTo>
                      <a:pt x="933450" y="3276600"/>
                    </a:lnTo>
                    <a:lnTo>
                      <a:pt x="771525" y="3200400"/>
                    </a:lnTo>
                    <a:lnTo>
                      <a:pt x="714375" y="3143250"/>
                    </a:lnTo>
                    <a:lnTo>
                      <a:pt x="733425" y="3076575"/>
                    </a:lnTo>
                    <a:lnTo>
                      <a:pt x="733425" y="3076575"/>
                    </a:lnTo>
                    <a:lnTo>
                      <a:pt x="781050" y="2971800"/>
                    </a:lnTo>
                    <a:lnTo>
                      <a:pt x="781050" y="2971800"/>
                    </a:lnTo>
                    <a:lnTo>
                      <a:pt x="838200" y="2876550"/>
                    </a:lnTo>
                    <a:lnTo>
                      <a:pt x="790575" y="2819400"/>
                    </a:lnTo>
                    <a:lnTo>
                      <a:pt x="857250" y="2752725"/>
                    </a:lnTo>
                    <a:lnTo>
                      <a:pt x="800100" y="2647950"/>
                    </a:lnTo>
                    <a:lnTo>
                      <a:pt x="704850" y="2581275"/>
                    </a:lnTo>
                    <a:lnTo>
                      <a:pt x="619125" y="2552700"/>
                    </a:lnTo>
                    <a:lnTo>
                      <a:pt x="552450" y="2552700"/>
                    </a:lnTo>
                    <a:lnTo>
                      <a:pt x="457200" y="2562225"/>
                    </a:lnTo>
                    <a:lnTo>
                      <a:pt x="504825" y="2447925"/>
                    </a:lnTo>
                    <a:lnTo>
                      <a:pt x="381000" y="2324100"/>
                    </a:lnTo>
                    <a:lnTo>
                      <a:pt x="304800" y="2247900"/>
                    </a:lnTo>
                    <a:lnTo>
                      <a:pt x="228600" y="2181225"/>
                    </a:lnTo>
                    <a:lnTo>
                      <a:pt x="142875" y="2105025"/>
                    </a:lnTo>
                    <a:lnTo>
                      <a:pt x="85725" y="2019300"/>
                    </a:lnTo>
                    <a:lnTo>
                      <a:pt x="38100" y="1895475"/>
                    </a:lnTo>
                    <a:lnTo>
                      <a:pt x="0" y="1819275"/>
                    </a:lnTo>
                    <a:lnTo>
                      <a:pt x="19050" y="1704975"/>
                    </a:lnTo>
                    <a:lnTo>
                      <a:pt x="76200" y="1666875"/>
                    </a:lnTo>
                    <a:lnTo>
                      <a:pt x="85725" y="1590675"/>
                    </a:lnTo>
                    <a:lnTo>
                      <a:pt x="76200" y="1543050"/>
                    </a:lnTo>
                    <a:lnTo>
                      <a:pt x="200025" y="1438275"/>
                    </a:lnTo>
                    <a:lnTo>
                      <a:pt x="200025" y="1343025"/>
                    </a:lnTo>
                    <a:lnTo>
                      <a:pt x="257175" y="1257300"/>
                    </a:lnTo>
                    <a:lnTo>
                      <a:pt x="285750" y="1190625"/>
                    </a:lnTo>
                    <a:lnTo>
                      <a:pt x="285750" y="1114425"/>
                    </a:lnTo>
                    <a:lnTo>
                      <a:pt x="200025" y="971550"/>
                    </a:lnTo>
                    <a:lnTo>
                      <a:pt x="238125" y="933450"/>
                    </a:lnTo>
                    <a:lnTo>
                      <a:pt x="295275" y="952500"/>
                    </a:lnTo>
                    <a:lnTo>
                      <a:pt x="409575" y="876300"/>
                    </a:lnTo>
                    <a:lnTo>
                      <a:pt x="561975" y="800100"/>
                    </a:lnTo>
                    <a:lnTo>
                      <a:pt x="600075" y="704850"/>
                    </a:lnTo>
                    <a:lnTo>
                      <a:pt x="600075" y="704850"/>
                    </a:lnTo>
                    <a:lnTo>
                      <a:pt x="666750" y="552450"/>
                    </a:lnTo>
                    <a:lnTo>
                      <a:pt x="676275" y="428625"/>
                    </a:lnTo>
                    <a:lnTo>
                      <a:pt x="676275" y="304800"/>
                    </a:lnTo>
                    <a:lnTo>
                      <a:pt x="609600" y="219075"/>
                    </a:lnTo>
                    <a:lnTo>
                      <a:pt x="514350" y="209550"/>
                    </a:lnTo>
                    <a:lnTo>
                      <a:pt x="514350" y="142875"/>
                    </a:lnTo>
                    <a:lnTo>
                      <a:pt x="428625" y="76200"/>
                    </a:lnTo>
                    <a:lnTo>
                      <a:pt x="1781175" y="0"/>
                    </a:lnTo>
                    <a:lnTo>
                      <a:pt x="1762125" y="76200"/>
                    </a:lnTo>
                    <a:lnTo>
                      <a:pt x="1828800" y="200025"/>
                    </a:lnTo>
                    <a:lnTo>
                      <a:pt x="1924050" y="371475"/>
                    </a:lnTo>
                    <a:lnTo>
                      <a:pt x="1981200" y="561975"/>
                    </a:lnTo>
                    <a:lnTo>
                      <a:pt x="2038350" y="1209675"/>
                    </a:lnTo>
                    <a:lnTo>
                      <a:pt x="2095500" y="2028825"/>
                    </a:lnTo>
                    <a:lnTo>
                      <a:pt x="2143125" y="2152650"/>
                    </a:lnTo>
                    <a:lnTo>
                      <a:pt x="2133600" y="2190750"/>
                    </a:lnTo>
                    <a:lnTo>
                      <a:pt x="2085975" y="2257425"/>
                    </a:lnTo>
                    <a:lnTo>
                      <a:pt x="2095500" y="2314575"/>
                    </a:lnTo>
                    <a:lnTo>
                      <a:pt x="2095500" y="2333625"/>
                    </a:lnTo>
                    <a:lnTo>
                      <a:pt x="2057400" y="2390775"/>
                    </a:lnTo>
                    <a:lnTo>
                      <a:pt x="2124075" y="2486025"/>
                    </a:lnTo>
                    <a:lnTo>
                      <a:pt x="2143125" y="2571750"/>
                    </a:lnTo>
                    <a:lnTo>
                      <a:pt x="2181225" y="2695575"/>
                    </a:lnTo>
                    <a:lnTo>
                      <a:pt x="2133600" y="2762250"/>
                    </a:lnTo>
                    <a:lnTo>
                      <a:pt x="2133600" y="2828925"/>
                    </a:lnTo>
                    <a:lnTo>
                      <a:pt x="2047875" y="2914650"/>
                    </a:lnTo>
                    <a:lnTo>
                      <a:pt x="2047875" y="2990850"/>
                    </a:lnTo>
                    <a:lnTo>
                      <a:pt x="1971675" y="3028950"/>
                    </a:lnTo>
                    <a:lnTo>
                      <a:pt x="1971675" y="3095625"/>
                    </a:lnTo>
                    <a:lnTo>
                      <a:pt x="1981200" y="3133725"/>
                    </a:lnTo>
                    <a:lnTo>
                      <a:pt x="1905000" y="3190875"/>
                    </a:lnTo>
                    <a:lnTo>
                      <a:pt x="1924050" y="3333750"/>
                    </a:lnTo>
                    <a:lnTo>
                      <a:pt x="1847850" y="3448050"/>
                    </a:lnTo>
                    <a:lnTo>
                      <a:pt x="1809750" y="3486150"/>
                    </a:lnTo>
                    <a:lnTo>
                      <a:pt x="1876425" y="3571875"/>
                    </a:lnTo>
                    <a:lnTo>
                      <a:pt x="1790700" y="3581400"/>
                    </a:lnTo>
                    <a:lnTo>
                      <a:pt x="1704975" y="3629025"/>
                    </a:lnTo>
                    <a:lnTo>
                      <a:pt x="1638300" y="3705225"/>
                    </a:lnTo>
                    <a:lnTo>
                      <a:pt x="1638300" y="3752850"/>
                    </a:lnTo>
                    <a:lnTo>
                      <a:pt x="1666875" y="3838575"/>
                    </a:lnTo>
                    <a:lnTo>
                      <a:pt x="1562100" y="3771900"/>
                    </a:lnTo>
                    <a:lnTo>
                      <a:pt x="1476375" y="3771900"/>
                    </a:lnTo>
                    <a:lnTo>
                      <a:pt x="1371600" y="3781425"/>
                    </a:lnTo>
                    <a:lnTo>
                      <a:pt x="1304925" y="3886200"/>
                    </a:lnTo>
                    <a:close/>
                  </a:path>
                </a:pathLst>
              </a:custGeom>
              <a:solidFill>
                <a:srgbClr val="B4FF00"/>
              </a:solidFill>
              <a:ln w="28575">
                <a:noFill/>
              </a:ln>
              <a:effectLst/>
              <a:extLst>
                <a:ext uri="{AF507438-7753-43E0-B8FC-AC1667EBCBE1}">
                  <a14:hiddenEffects xmlns:a14="http://schemas.microsoft.com/office/drawing/2010/main">
                    <a:effectLst>
                      <a:outerShdw blurRad="50800" dist="38076" dir="8099984" sx="105000" sy="105000" rotWithShape="0">
                        <a:srgbClr val="000000">
                          <a:alpha val="40000"/>
                        </a:srgbClr>
                      </a:outerShdw>
                    </a:effectLst>
                  </a14:hiddenEffects>
                </a:ext>
              </a:extLst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en-US" sz="800">
                  <a:latin typeface="Arial" panose="020B0604020202020204" pitchFamily="34" charset="0"/>
                  <a:cs typeface="Arial" panose="020B0604020202020204" pitchFamily="34" charset="0"/>
                </a:endParaRPr>
              </a:p>
            </xdr:txBody>
          </xdr:sp>
          <xdr:sp macro="" textlink="">
            <xdr:nvSpPr>
              <xdr:cNvPr id="141" name="TextBox 140"/>
              <xdr:cNvSpPr txBox="1"/>
            </xdr:nvSpPr>
            <xdr:spPr>
              <a:xfrm>
                <a:off x="19335127" y="7974259"/>
                <a:ext cx="997986" cy="998222"/>
              </a:xfrm>
              <a:prstGeom prst="rect">
                <a:avLst/>
              </a:prstGeom>
              <a:grpFill/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ctr"/>
              <a:lstStyle/>
              <a:p>
                <a:pPr algn="ctr"/>
                <a:r>
                  <a:rPr lang="en-US" sz="800" b="1">
                    <a:latin typeface="Arial" panose="020B0604020202020204" pitchFamily="34" charset="0"/>
                    <a:cs typeface="Arial" panose="020B0604020202020204" pitchFamily="34" charset="0"/>
                  </a:rPr>
                  <a:t>IL</a:t>
                </a:r>
              </a:p>
            </xdr:txBody>
          </xdr:sp>
        </xdr:grpSp>
        <xdr:grpSp>
          <xdr:nvGrpSpPr>
            <xdr:cNvPr id="145" name="Group 144"/>
            <xdr:cNvGrpSpPr/>
          </xdr:nvGrpSpPr>
          <xdr:grpSpPr>
            <a:xfrm>
              <a:off x="17802225" y="3848100"/>
              <a:ext cx="2857500" cy="3105150"/>
              <a:chOff x="17802225" y="3848100"/>
              <a:chExt cx="2857500" cy="3105150"/>
            </a:xfrm>
            <a:grpFill/>
          </xdr:grpSpPr>
          <xdr:sp macro="" textlink="">
            <xdr:nvSpPr>
              <xdr:cNvPr id="143" name="Freeform 142"/>
              <xdr:cNvSpPr/>
            </xdr:nvSpPr>
            <xdr:spPr>
              <a:xfrm>
                <a:off x="17802225" y="3848100"/>
                <a:ext cx="2857500" cy="3105150"/>
              </a:xfrm>
              <a:custGeom>
                <a:avLst/>
                <a:gdLst>
                  <a:gd name="connsiteX0" fmla="*/ 847725 w 2857500"/>
                  <a:gd name="connsiteY0" fmla="*/ 0 h 3105150"/>
                  <a:gd name="connsiteX1" fmla="*/ 657225 w 2857500"/>
                  <a:gd name="connsiteY1" fmla="*/ 142875 h 3105150"/>
                  <a:gd name="connsiteX2" fmla="*/ 514350 w 2857500"/>
                  <a:gd name="connsiteY2" fmla="*/ 200025 h 3105150"/>
                  <a:gd name="connsiteX3" fmla="*/ 257175 w 2857500"/>
                  <a:gd name="connsiteY3" fmla="*/ 266700 h 3105150"/>
                  <a:gd name="connsiteX4" fmla="*/ 247650 w 2857500"/>
                  <a:gd name="connsiteY4" fmla="*/ 485775 h 3105150"/>
                  <a:gd name="connsiteX5" fmla="*/ 266700 w 2857500"/>
                  <a:gd name="connsiteY5" fmla="*/ 609600 h 3105150"/>
                  <a:gd name="connsiteX6" fmla="*/ 266700 w 2857500"/>
                  <a:gd name="connsiteY6" fmla="*/ 609600 h 3105150"/>
                  <a:gd name="connsiteX7" fmla="*/ 209550 w 2857500"/>
                  <a:gd name="connsiteY7" fmla="*/ 790575 h 3105150"/>
                  <a:gd name="connsiteX8" fmla="*/ 57150 w 2857500"/>
                  <a:gd name="connsiteY8" fmla="*/ 857250 h 3105150"/>
                  <a:gd name="connsiteX9" fmla="*/ 0 w 2857500"/>
                  <a:gd name="connsiteY9" fmla="*/ 923925 h 3105150"/>
                  <a:gd name="connsiteX10" fmla="*/ 66675 w 2857500"/>
                  <a:gd name="connsiteY10" fmla="*/ 1057275 h 3105150"/>
                  <a:gd name="connsiteX11" fmla="*/ 114300 w 2857500"/>
                  <a:gd name="connsiteY11" fmla="*/ 1123950 h 3105150"/>
                  <a:gd name="connsiteX12" fmla="*/ 57150 w 2857500"/>
                  <a:gd name="connsiteY12" fmla="*/ 1238250 h 3105150"/>
                  <a:gd name="connsiteX13" fmla="*/ 57150 w 2857500"/>
                  <a:gd name="connsiteY13" fmla="*/ 1238250 h 3105150"/>
                  <a:gd name="connsiteX14" fmla="*/ 76200 w 2857500"/>
                  <a:gd name="connsiteY14" fmla="*/ 1333500 h 3105150"/>
                  <a:gd name="connsiteX15" fmla="*/ 66675 w 2857500"/>
                  <a:gd name="connsiteY15" fmla="*/ 1381125 h 3105150"/>
                  <a:gd name="connsiteX16" fmla="*/ 66675 w 2857500"/>
                  <a:gd name="connsiteY16" fmla="*/ 1381125 h 3105150"/>
                  <a:gd name="connsiteX17" fmla="*/ 76200 w 2857500"/>
                  <a:gd name="connsiteY17" fmla="*/ 1504950 h 3105150"/>
                  <a:gd name="connsiteX18" fmla="*/ 66675 w 2857500"/>
                  <a:gd name="connsiteY18" fmla="*/ 1609725 h 3105150"/>
                  <a:gd name="connsiteX19" fmla="*/ 133350 w 2857500"/>
                  <a:gd name="connsiteY19" fmla="*/ 1676400 h 3105150"/>
                  <a:gd name="connsiteX20" fmla="*/ 247650 w 2857500"/>
                  <a:gd name="connsiteY20" fmla="*/ 1657350 h 3105150"/>
                  <a:gd name="connsiteX21" fmla="*/ 342900 w 2857500"/>
                  <a:gd name="connsiteY21" fmla="*/ 1771650 h 3105150"/>
                  <a:gd name="connsiteX22" fmla="*/ 419100 w 2857500"/>
                  <a:gd name="connsiteY22" fmla="*/ 1790700 h 3105150"/>
                  <a:gd name="connsiteX23" fmla="*/ 476250 w 2857500"/>
                  <a:gd name="connsiteY23" fmla="*/ 1876425 h 3105150"/>
                  <a:gd name="connsiteX24" fmla="*/ 590550 w 2857500"/>
                  <a:gd name="connsiteY24" fmla="*/ 2028825 h 3105150"/>
                  <a:gd name="connsiteX25" fmla="*/ 685800 w 2857500"/>
                  <a:gd name="connsiteY25" fmla="*/ 2028825 h 3105150"/>
                  <a:gd name="connsiteX26" fmla="*/ 819150 w 2857500"/>
                  <a:gd name="connsiteY26" fmla="*/ 2162175 h 3105150"/>
                  <a:gd name="connsiteX27" fmla="*/ 885825 w 2857500"/>
                  <a:gd name="connsiteY27" fmla="*/ 2286000 h 3105150"/>
                  <a:gd name="connsiteX28" fmla="*/ 866775 w 2857500"/>
                  <a:gd name="connsiteY28" fmla="*/ 2333625 h 3105150"/>
                  <a:gd name="connsiteX29" fmla="*/ 866775 w 2857500"/>
                  <a:gd name="connsiteY29" fmla="*/ 2438400 h 3105150"/>
                  <a:gd name="connsiteX30" fmla="*/ 914400 w 2857500"/>
                  <a:gd name="connsiteY30" fmla="*/ 2543175 h 3105150"/>
                  <a:gd name="connsiteX31" fmla="*/ 981075 w 2857500"/>
                  <a:gd name="connsiteY31" fmla="*/ 2590800 h 3105150"/>
                  <a:gd name="connsiteX32" fmla="*/ 1009650 w 2857500"/>
                  <a:gd name="connsiteY32" fmla="*/ 2676525 h 3105150"/>
                  <a:gd name="connsiteX33" fmla="*/ 942975 w 2857500"/>
                  <a:gd name="connsiteY33" fmla="*/ 2781300 h 3105150"/>
                  <a:gd name="connsiteX34" fmla="*/ 942975 w 2857500"/>
                  <a:gd name="connsiteY34" fmla="*/ 2857500 h 3105150"/>
                  <a:gd name="connsiteX35" fmla="*/ 981075 w 2857500"/>
                  <a:gd name="connsiteY35" fmla="*/ 2952750 h 3105150"/>
                  <a:gd name="connsiteX36" fmla="*/ 1066800 w 2857500"/>
                  <a:gd name="connsiteY36" fmla="*/ 3009900 h 3105150"/>
                  <a:gd name="connsiteX37" fmla="*/ 1066800 w 2857500"/>
                  <a:gd name="connsiteY37" fmla="*/ 3009900 h 3105150"/>
                  <a:gd name="connsiteX38" fmla="*/ 1181100 w 2857500"/>
                  <a:gd name="connsiteY38" fmla="*/ 3048000 h 3105150"/>
                  <a:gd name="connsiteX39" fmla="*/ 1228725 w 2857500"/>
                  <a:gd name="connsiteY39" fmla="*/ 3105150 h 3105150"/>
                  <a:gd name="connsiteX40" fmla="*/ 2562225 w 2857500"/>
                  <a:gd name="connsiteY40" fmla="*/ 3019425 h 3105150"/>
                  <a:gd name="connsiteX41" fmla="*/ 2647950 w 2857500"/>
                  <a:gd name="connsiteY41" fmla="*/ 2962275 h 3105150"/>
                  <a:gd name="connsiteX42" fmla="*/ 2609850 w 2857500"/>
                  <a:gd name="connsiteY42" fmla="*/ 2886075 h 3105150"/>
                  <a:gd name="connsiteX43" fmla="*/ 2552700 w 2857500"/>
                  <a:gd name="connsiteY43" fmla="*/ 2762250 h 3105150"/>
                  <a:gd name="connsiteX44" fmla="*/ 2505075 w 2857500"/>
                  <a:gd name="connsiteY44" fmla="*/ 2667000 h 3105150"/>
                  <a:gd name="connsiteX45" fmla="*/ 2505075 w 2857500"/>
                  <a:gd name="connsiteY45" fmla="*/ 2514600 h 3105150"/>
                  <a:gd name="connsiteX46" fmla="*/ 2552700 w 2857500"/>
                  <a:gd name="connsiteY46" fmla="*/ 2390775 h 3105150"/>
                  <a:gd name="connsiteX47" fmla="*/ 2571750 w 2857500"/>
                  <a:gd name="connsiteY47" fmla="*/ 2276475 h 3105150"/>
                  <a:gd name="connsiteX48" fmla="*/ 2609850 w 2857500"/>
                  <a:gd name="connsiteY48" fmla="*/ 2200275 h 3105150"/>
                  <a:gd name="connsiteX49" fmla="*/ 2552700 w 2857500"/>
                  <a:gd name="connsiteY49" fmla="*/ 2133600 h 3105150"/>
                  <a:gd name="connsiteX50" fmla="*/ 2552700 w 2857500"/>
                  <a:gd name="connsiteY50" fmla="*/ 2009775 h 3105150"/>
                  <a:gd name="connsiteX51" fmla="*/ 2619375 w 2857500"/>
                  <a:gd name="connsiteY51" fmla="*/ 1885950 h 3105150"/>
                  <a:gd name="connsiteX52" fmla="*/ 2667000 w 2857500"/>
                  <a:gd name="connsiteY52" fmla="*/ 1819275 h 3105150"/>
                  <a:gd name="connsiteX53" fmla="*/ 2619375 w 2857500"/>
                  <a:gd name="connsiteY53" fmla="*/ 1695450 h 3105150"/>
                  <a:gd name="connsiteX54" fmla="*/ 2686050 w 2857500"/>
                  <a:gd name="connsiteY54" fmla="*/ 1543050 h 3105150"/>
                  <a:gd name="connsiteX55" fmla="*/ 2762250 w 2857500"/>
                  <a:gd name="connsiteY55" fmla="*/ 1323975 h 3105150"/>
                  <a:gd name="connsiteX56" fmla="*/ 2857500 w 2857500"/>
                  <a:gd name="connsiteY56" fmla="*/ 1085850 h 3105150"/>
                  <a:gd name="connsiteX57" fmla="*/ 2733675 w 2857500"/>
                  <a:gd name="connsiteY57" fmla="*/ 1323975 h 3105150"/>
                  <a:gd name="connsiteX58" fmla="*/ 2628900 w 2857500"/>
                  <a:gd name="connsiteY58" fmla="*/ 1457325 h 3105150"/>
                  <a:gd name="connsiteX59" fmla="*/ 2543175 w 2857500"/>
                  <a:gd name="connsiteY59" fmla="*/ 1571625 h 3105150"/>
                  <a:gd name="connsiteX60" fmla="*/ 2476500 w 2857500"/>
                  <a:gd name="connsiteY60" fmla="*/ 1657350 h 3105150"/>
                  <a:gd name="connsiteX61" fmla="*/ 2400300 w 2857500"/>
                  <a:gd name="connsiteY61" fmla="*/ 1666875 h 3105150"/>
                  <a:gd name="connsiteX62" fmla="*/ 2352675 w 2857500"/>
                  <a:gd name="connsiteY62" fmla="*/ 1600200 h 3105150"/>
                  <a:gd name="connsiteX63" fmla="*/ 2381250 w 2857500"/>
                  <a:gd name="connsiteY63" fmla="*/ 1457325 h 3105150"/>
                  <a:gd name="connsiteX64" fmla="*/ 2466975 w 2857500"/>
                  <a:gd name="connsiteY64" fmla="*/ 1343025 h 3105150"/>
                  <a:gd name="connsiteX65" fmla="*/ 2486025 w 2857500"/>
                  <a:gd name="connsiteY65" fmla="*/ 1266825 h 3105150"/>
                  <a:gd name="connsiteX66" fmla="*/ 2419350 w 2857500"/>
                  <a:gd name="connsiteY66" fmla="*/ 1200150 h 3105150"/>
                  <a:gd name="connsiteX67" fmla="*/ 2428875 w 2857500"/>
                  <a:gd name="connsiteY67" fmla="*/ 1133475 h 3105150"/>
                  <a:gd name="connsiteX68" fmla="*/ 2352675 w 2857500"/>
                  <a:gd name="connsiteY68" fmla="*/ 1066800 h 3105150"/>
                  <a:gd name="connsiteX69" fmla="*/ 2343150 w 2857500"/>
                  <a:gd name="connsiteY69" fmla="*/ 962025 h 3105150"/>
                  <a:gd name="connsiteX70" fmla="*/ 2371725 w 2857500"/>
                  <a:gd name="connsiteY70" fmla="*/ 847725 h 3105150"/>
                  <a:gd name="connsiteX71" fmla="*/ 2305050 w 2857500"/>
                  <a:gd name="connsiteY71" fmla="*/ 847725 h 3105150"/>
                  <a:gd name="connsiteX72" fmla="*/ 2152650 w 2857500"/>
                  <a:gd name="connsiteY72" fmla="*/ 752475 h 3105150"/>
                  <a:gd name="connsiteX73" fmla="*/ 1990725 w 2857500"/>
                  <a:gd name="connsiteY73" fmla="*/ 685800 h 3105150"/>
                  <a:gd name="connsiteX74" fmla="*/ 1914525 w 2857500"/>
                  <a:gd name="connsiteY74" fmla="*/ 695325 h 3105150"/>
                  <a:gd name="connsiteX75" fmla="*/ 1819275 w 2857500"/>
                  <a:gd name="connsiteY75" fmla="*/ 638175 h 3105150"/>
                  <a:gd name="connsiteX76" fmla="*/ 1743075 w 2857500"/>
                  <a:gd name="connsiteY76" fmla="*/ 600075 h 3105150"/>
                  <a:gd name="connsiteX77" fmla="*/ 1657350 w 2857500"/>
                  <a:gd name="connsiteY77" fmla="*/ 609600 h 3105150"/>
                  <a:gd name="connsiteX78" fmla="*/ 1447800 w 2857500"/>
                  <a:gd name="connsiteY78" fmla="*/ 533400 h 3105150"/>
                  <a:gd name="connsiteX79" fmla="*/ 1352550 w 2857500"/>
                  <a:gd name="connsiteY79" fmla="*/ 533400 h 3105150"/>
                  <a:gd name="connsiteX80" fmla="*/ 1276350 w 2857500"/>
                  <a:gd name="connsiteY80" fmla="*/ 542925 h 3105150"/>
                  <a:gd name="connsiteX81" fmla="*/ 1171575 w 2857500"/>
                  <a:gd name="connsiteY81" fmla="*/ 495300 h 3105150"/>
                  <a:gd name="connsiteX82" fmla="*/ 1123950 w 2857500"/>
                  <a:gd name="connsiteY82" fmla="*/ 371475 h 3105150"/>
                  <a:gd name="connsiteX83" fmla="*/ 1057275 w 2857500"/>
                  <a:gd name="connsiteY83" fmla="*/ 371475 h 3105150"/>
                  <a:gd name="connsiteX84" fmla="*/ 942975 w 2857500"/>
                  <a:gd name="connsiteY84" fmla="*/ 238125 h 3105150"/>
                  <a:gd name="connsiteX85" fmla="*/ 828675 w 2857500"/>
                  <a:gd name="connsiteY85" fmla="*/ 295275 h 3105150"/>
                  <a:gd name="connsiteX86" fmla="*/ 828675 w 2857500"/>
                  <a:gd name="connsiteY86" fmla="*/ 295275 h 3105150"/>
                  <a:gd name="connsiteX87" fmla="*/ 771525 w 2857500"/>
                  <a:gd name="connsiteY87" fmla="*/ 180975 h 3105150"/>
                  <a:gd name="connsiteX88" fmla="*/ 828675 w 2857500"/>
                  <a:gd name="connsiteY88" fmla="*/ 95250 h 3105150"/>
                  <a:gd name="connsiteX89" fmla="*/ 847725 w 2857500"/>
                  <a:gd name="connsiteY89" fmla="*/ 0 h 3105150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  <a:cxn ang="0">
                    <a:pos x="connsiteX2" y="connsiteY2"/>
                  </a:cxn>
                  <a:cxn ang="0">
                    <a:pos x="connsiteX3" y="connsiteY3"/>
                  </a:cxn>
                  <a:cxn ang="0">
                    <a:pos x="connsiteX4" y="connsiteY4"/>
                  </a:cxn>
                  <a:cxn ang="0">
                    <a:pos x="connsiteX5" y="connsiteY5"/>
                  </a:cxn>
                  <a:cxn ang="0">
                    <a:pos x="connsiteX6" y="connsiteY6"/>
                  </a:cxn>
                  <a:cxn ang="0">
                    <a:pos x="connsiteX7" y="connsiteY7"/>
                  </a:cxn>
                  <a:cxn ang="0">
                    <a:pos x="connsiteX8" y="connsiteY8"/>
                  </a:cxn>
                  <a:cxn ang="0">
                    <a:pos x="connsiteX9" y="connsiteY9"/>
                  </a:cxn>
                  <a:cxn ang="0">
                    <a:pos x="connsiteX10" y="connsiteY10"/>
                  </a:cxn>
                  <a:cxn ang="0">
                    <a:pos x="connsiteX11" y="connsiteY11"/>
                  </a:cxn>
                  <a:cxn ang="0">
                    <a:pos x="connsiteX12" y="connsiteY12"/>
                  </a:cxn>
                  <a:cxn ang="0">
                    <a:pos x="connsiteX13" y="connsiteY13"/>
                  </a:cxn>
                  <a:cxn ang="0">
                    <a:pos x="connsiteX14" y="connsiteY14"/>
                  </a:cxn>
                  <a:cxn ang="0">
                    <a:pos x="connsiteX15" y="connsiteY15"/>
                  </a:cxn>
                  <a:cxn ang="0">
                    <a:pos x="connsiteX16" y="connsiteY16"/>
                  </a:cxn>
                  <a:cxn ang="0">
                    <a:pos x="connsiteX17" y="connsiteY17"/>
                  </a:cxn>
                  <a:cxn ang="0">
                    <a:pos x="connsiteX18" y="connsiteY18"/>
                  </a:cxn>
                  <a:cxn ang="0">
                    <a:pos x="connsiteX19" y="connsiteY19"/>
                  </a:cxn>
                  <a:cxn ang="0">
                    <a:pos x="connsiteX20" y="connsiteY20"/>
                  </a:cxn>
                  <a:cxn ang="0">
                    <a:pos x="connsiteX21" y="connsiteY21"/>
                  </a:cxn>
                  <a:cxn ang="0">
                    <a:pos x="connsiteX22" y="connsiteY22"/>
                  </a:cxn>
                  <a:cxn ang="0">
                    <a:pos x="connsiteX23" y="connsiteY23"/>
                  </a:cxn>
                  <a:cxn ang="0">
                    <a:pos x="connsiteX24" y="connsiteY24"/>
                  </a:cxn>
                  <a:cxn ang="0">
                    <a:pos x="connsiteX25" y="connsiteY25"/>
                  </a:cxn>
                  <a:cxn ang="0">
                    <a:pos x="connsiteX26" y="connsiteY26"/>
                  </a:cxn>
                  <a:cxn ang="0">
                    <a:pos x="connsiteX27" y="connsiteY27"/>
                  </a:cxn>
                  <a:cxn ang="0">
                    <a:pos x="connsiteX28" y="connsiteY28"/>
                  </a:cxn>
                  <a:cxn ang="0">
                    <a:pos x="connsiteX29" y="connsiteY29"/>
                  </a:cxn>
                  <a:cxn ang="0">
                    <a:pos x="connsiteX30" y="connsiteY30"/>
                  </a:cxn>
                  <a:cxn ang="0">
                    <a:pos x="connsiteX31" y="connsiteY31"/>
                  </a:cxn>
                  <a:cxn ang="0">
                    <a:pos x="connsiteX32" y="connsiteY32"/>
                  </a:cxn>
                  <a:cxn ang="0">
                    <a:pos x="connsiteX33" y="connsiteY33"/>
                  </a:cxn>
                  <a:cxn ang="0">
                    <a:pos x="connsiteX34" y="connsiteY34"/>
                  </a:cxn>
                  <a:cxn ang="0">
                    <a:pos x="connsiteX35" y="connsiteY35"/>
                  </a:cxn>
                  <a:cxn ang="0">
                    <a:pos x="connsiteX36" y="connsiteY36"/>
                  </a:cxn>
                  <a:cxn ang="0">
                    <a:pos x="connsiteX37" y="connsiteY37"/>
                  </a:cxn>
                  <a:cxn ang="0">
                    <a:pos x="connsiteX38" y="connsiteY38"/>
                  </a:cxn>
                  <a:cxn ang="0">
                    <a:pos x="connsiteX39" y="connsiteY39"/>
                  </a:cxn>
                  <a:cxn ang="0">
                    <a:pos x="connsiteX40" y="connsiteY40"/>
                  </a:cxn>
                  <a:cxn ang="0">
                    <a:pos x="connsiteX41" y="connsiteY41"/>
                  </a:cxn>
                  <a:cxn ang="0">
                    <a:pos x="connsiteX42" y="connsiteY42"/>
                  </a:cxn>
                  <a:cxn ang="0">
                    <a:pos x="connsiteX43" y="connsiteY43"/>
                  </a:cxn>
                  <a:cxn ang="0">
                    <a:pos x="connsiteX44" y="connsiteY44"/>
                  </a:cxn>
                  <a:cxn ang="0">
                    <a:pos x="connsiteX45" y="connsiteY45"/>
                  </a:cxn>
                  <a:cxn ang="0">
                    <a:pos x="connsiteX46" y="connsiteY46"/>
                  </a:cxn>
                  <a:cxn ang="0">
                    <a:pos x="connsiteX47" y="connsiteY47"/>
                  </a:cxn>
                  <a:cxn ang="0">
                    <a:pos x="connsiteX48" y="connsiteY48"/>
                  </a:cxn>
                  <a:cxn ang="0">
                    <a:pos x="connsiteX49" y="connsiteY49"/>
                  </a:cxn>
                  <a:cxn ang="0">
                    <a:pos x="connsiteX50" y="connsiteY50"/>
                  </a:cxn>
                  <a:cxn ang="0">
                    <a:pos x="connsiteX51" y="connsiteY51"/>
                  </a:cxn>
                  <a:cxn ang="0">
                    <a:pos x="connsiteX52" y="connsiteY52"/>
                  </a:cxn>
                  <a:cxn ang="0">
                    <a:pos x="connsiteX53" y="connsiteY53"/>
                  </a:cxn>
                  <a:cxn ang="0">
                    <a:pos x="connsiteX54" y="connsiteY54"/>
                  </a:cxn>
                  <a:cxn ang="0">
                    <a:pos x="connsiteX55" y="connsiteY55"/>
                  </a:cxn>
                  <a:cxn ang="0">
                    <a:pos x="connsiteX56" y="connsiteY56"/>
                  </a:cxn>
                  <a:cxn ang="0">
                    <a:pos x="connsiteX57" y="connsiteY57"/>
                  </a:cxn>
                  <a:cxn ang="0">
                    <a:pos x="connsiteX58" y="connsiteY58"/>
                  </a:cxn>
                  <a:cxn ang="0">
                    <a:pos x="connsiteX59" y="connsiteY59"/>
                  </a:cxn>
                  <a:cxn ang="0">
                    <a:pos x="connsiteX60" y="connsiteY60"/>
                  </a:cxn>
                  <a:cxn ang="0">
                    <a:pos x="connsiteX61" y="connsiteY61"/>
                  </a:cxn>
                  <a:cxn ang="0">
                    <a:pos x="connsiteX62" y="connsiteY62"/>
                  </a:cxn>
                  <a:cxn ang="0">
                    <a:pos x="connsiteX63" y="connsiteY63"/>
                  </a:cxn>
                  <a:cxn ang="0">
                    <a:pos x="connsiteX64" y="connsiteY64"/>
                  </a:cxn>
                  <a:cxn ang="0">
                    <a:pos x="connsiteX65" y="connsiteY65"/>
                  </a:cxn>
                  <a:cxn ang="0">
                    <a:pos x="connsiteX66" y="connsiteY66"/>
                  </a:cxn>
                  <a:cxn ang="0">
                    <a:pos x="connsiteX67" y="connsiteY67"/>
                  </a:cxn>
                  <a:cxn ang="0">
                    <a:pos x="connsiteX68" y="connsiteY68"/>
                  </a:cxn>
                  <a:cxn ang="0">
                    <a:pos x="connsiteX69" y="connsiteY69"/>
                  </a:cxn>
                  <a:cxn ang="0">
                    <a:pos x="connsiteX70" y="connsiteY70"/>
                  </a:cxn>
                  <a:cxn ang="0">
                    <a:pos x="connsiteX71" y="connsiteY71"/>
                  </a:cxn>
                  <a:cxn ang="0">
                    <a:pos x="connsiteX72" y="connsiteY72"/>
                  </a:cxn>
                  <a:cxn ang="0">
                    <a:pos x="connsiteX73" y="connsiteY73"/>
                  </a:cxn>
                  <a:cxn ang="0">
                    <a:pos x="connsiteX74" y="connsiteY74"/>
                  </a:cxn>
                  <a:cxn ang="0">
                    <a:pos x="connsiteX75" y="connsiteY75"/>
                  </a:cxn>
                  <a:cxn ang="0">
                    <a:pos x="connsiteX76" y="connsiteY76"/>
                  </a:cxn>
                  <a:cxn ang="0">
                    <a:pos x="connsiteX77" y="connsiteY77"/>
                  </a:cxn>
                  <a:cxn ang="0">
                    <a:pos x="connsiteX78" y="connsiteY78"/>
                  </a:cxn>
                  <a:cxn ang="0">
                    <a:pos x="connsiteX79" y="connsiteY79"/>
                  </a:cxn>
                  <a:cxn ang="0">
                    <a:pos x="connsiteX80" y="connsiteY80"/>
                  </a:cxn>
                  <a:cxn ang="0">
                    <a:pos x="connsiteX81" y="connsiteY81"/>
                  </a:cxn>
                  <a:cxn ang="0">
                    <a:pos x="connsiteX82" y="connsiteY82"/>
                  </a:cxn>
                  <a:cxn ang="0">
                    <a:pos x="connsiteX83" y="connsiteY83"/>
                  </a:cxn>
                  <a:cxn ang="0">
                    <a:pos x="connsiteX84" y="connsiteY84"/>
                  </a:cxn>
                  <a:cxn ang="0">
                    <a:pos x="connsiteX85" y="connsiteY85"/>
                  </a:cxn>
                  <a:cxn ang="0">
                    <a:pos x="connsiteX86" y="connsiteY86"/>
                  </a:cxn>
                  <a:cxn ang="0">
                    <a:pos x="connsiteX87" y="connsiteY87"/>
                  </a:cxn>
                  <a:cxn ang="0">
                    <a:pos x="connsiteX88" y="connsiteY88"/>
                  </a:cxn>
                  <a:cxn ang="0">
                    <a:pos x="connsiteX89" y="connsiteY89"/>
                  </a:cxn>
                </a:cxnLst>
                <a:rect l="l" t="t" r="r" b="b"/>
                <a:pathLst>
                  <a:path w="2857500" h="3105150">
                    <a:moveTo>
                      <a:pt x="847725" y="0"/>
                    </a:moveTo>
                    <a:lnTo>
                      <a:pt x="657225" y="142875"/>
                    </a:lnTo>
                    <a:lnTo>
                      <a:pt x="514350" y="200025"/>
                    </a:lnTo>
                    <a:lnTo>
                      <a:pt x="257175" y="266700"/>
                    </a:lnTo>
                    <a:lnTo>
                      <a:pt x="247650" y="485775"/>
                    </a:lnTo>
                    <a:lnTo>
                      <a:pt x="266700" y="609600"/>
                    </a:lnTo>
                    <a:lnTo>
                      <a:pt x="266700" y="609600"/>
                    </a:lnTo>
                    <a:lnTo>
                      <a:pt x="209550" y="790575"/>
                    </a:lnTo>
                    <a:lnTo>
                      <a:pt x="57150" y="857250"/>
                    </a:lnTo>
                    <a:lnTo>
                      <a:pt x="0" y="923925"/>
                    </a:lnTo>
                    <a:lnTo>
                      <a:pt x="66675" y="1057275"/>
                    </a:lnTo>
                    <a:lnTo>
                      <a:pt x="114300" y="1123950"/>
                    </a:lnTo>
                    <a:lnTo>
                      <a:pt x="57150" y="1238250"/>
                    </a:lnTo>
                    <a:lnTo>
                      <a:pt x="57150" y="1238250"/>
                    </a:lnTo>
                    <a:lnTo>
                      <a:pt x="76200" y="1333500"/>
                    </a:lnTo>
                    <a:lnTo>
                      <a:pt x="66675" y="1381125"/>
                    </a:lnTo>
                    <a:lnTo>
                      <a:pt x="66675" y="1381125"/>
                    </a:lnTo>
                    <a:lnTo>
                      <a:pt x="76200" y="1504950"/>
                    </a:lnTo>
                    <a:lnTo>
                      <a:pt x="66675" y="1609725"/>
                    </a:lnTo>
                    <a:lnTo>
                      <a:pt x="133350" y="1676400"/>
                    </a:lnTo>
                    <a:lnTo>
                      <a:pt x="247650" y="1657350"/>
                    </a:lnTo>
                    <a:lnTo>
                      <a:pt x="342900" y="1771650"/>
                    </a:lnTo>
                    <a:lnTo>
                      <a:pt x="419100" y="1790700"/>
                    </a:lnTo>
                    <a:lnTo>
                      <a:pt x="476250" y="1876425"/>
                    </a:lnTo>
                    <a:lnTo>
                      <a:pt x="590550" y="2028825"/>
                    </a:lnTo>
                    <a:lnTo>
                      <a:pt x="685800" y="2028825"/>
                    </a:lnTo>
                    <a:lnTo>
                      <a:pt x="819150" y="2162175"/>
                    </a:lnTo>
                    <a:lnTo>
                      <a:pt x="885825" y="2286000"/>
                    </a:lnTo>
                    <a:lnTo>
                      <a:pt x="866775" y="2333625"/>
                    </a:lnTo>
                    <a:lnTo>
                      <a:pt x="866775" y="2438400"/>
                    </a:lnTo>
                    <a:lnTo>
                      <a:pt x="914400" y="2543175"/>
                    </a:lnTo>
                    <a:lnTo>
                      <a:pt x="981075" y="2590800"/>
                    </a:lnTo>
                    <a:lnTo>
                      <a:pt x="1009650" y="2676525"/>
                    </a:lnTo>
                    <a:lnTo>
                      <a:pt x="942975" y="2781300"/>
                    </a:lnTo>
                    <a:lnTo>
                      <a:pt x="942975" y="2857500"/>
                    </a:lnTo>
                    <a:lnTo>
                      <a:pt x="981075" y="2952750"/>
                    </a:lnTo>
                    <a:lnTo>
                      <a:pt x="1066800" y="3009900"/>
                    </a:lnTo>
                    <a:lnTo>
                      <a:pt x="1066800" y="3009900"/>
                    </a:lnTo>
                    <a:lnTo>
                      <a:pt x="1181100" y="3048000"/>
                    </a:lnTo>
                    <a:lnTo>
                      <a:pt x="1228725" y="3105150"/>
                    </a:lnTo>
                    <a:lnTo>
                      <a:pt x="2562225" y="3019425"/>
                    </a:lnTo>
                    <a:lnTo>
                      <a:pt x="2647950" y="2962275"/>
                    </a:lnTo>
                    <a:lnTo>
                      <a:pt x="2609850" y="2886075"/>
                    </a:lnTo>
                    <a:lnTo>
                      <a:pt x="2552700" y="2762250"/>
                    </a:lnTo>
                    <a:lnTo>
                      <a:pt x="2505075" y="2667000"/>
                    </a:lnTo>
                    <a:lnTo>
                      <a:pt x="2505075" y="2514600"/>
                    </a:lnTo>
                    <a:lnTo>
                      <a:pt x="2552700" y="2390775"/>
                    </a:lnTo>
                    <a:lnTo>
                      <a:pt x="2571750" y="2276475"/>
                    </a:lnTo>
                    <a:lnTo>
                      <a:pt x="2609850" y="2200275"/>
                    </a:lnTo>
                    <a:lnTo>
                      <a:pt x="2552700" y="2133600"/>
                    </a:lnTo>
                    <a:lnTo>
                      <a:pt x="2552700" y="2009775"/>
                    </a:lnTo>
                    <a:lnTo>
                      <a:pt x="2619375" y="1885950"/>
                    </a:lnTo>
                    <a:lnTo>
                      <a:pt x="2667000" y="1819275"/>
                    </a:lnTo>
                    <a:lnTo>
                      <a:pt x="2619375" y="1695450"/>
                    </a:lnTo>
                    <a:lnTo>
                      <a:pt x="2686050" y="1543050"/>
                    </a:lnTo>
                    <a:lnTo>
                      <a:pt x="2762250" y="1323975"/>
                    </a:lnTo>
                    <a:lnTo>
                      <a:pt x="2857500" y="1085850"/>
                    </a:lnTo>
                    <a:lnTo>
                      <a:pt x="2733675" y="1323975"/>
                    </a:lnTo>
                    <a:lnTo>
                      <a:pt x="2628900" y="1457325"/>
                    </a:lnTo>
                    <a:lnTo>
                      <a:pt x="2543175" y="1571625"/>
                    </a:lnTo>
                    <a:lnTo>
                      <a:pt x="2476500" y="1657350"/>
                    </a:lnTo>
                    <a:lnTo>
                      <a:pt x="2400300" y="1666875"/>
                    </a:lnTo>
                    <a:lnTo>
                      <a:pt x="2352675" y="1600200"/>
                    </a:lnTo>
                    <a:lnTo>
                      <a:pt x="2381250" y="1457325"/>
                    </a:lnTo>
                    <a:lnTo>
                      <a:pt x="2466975" y="1343025"/>
                    </a:lnTo>
                    <a:lnTo>
                      <a:pt x="2486025" y="1266825"/>
                    </a:lnTo>
                    <a:lnTo>
                      <a:pt x="2419350" y="1200150"/>
                    </a:lnTo>
                    <a:lnTo>
                      <a:pt x="2428875" y="1133475"/>
                    </a:lnTo>
                    <a:lnTo>
                      <a:pt x="2352675" y="1066800"/>
                    </a:lnTo>
                    <a:lnTo>
                      <a:pt x="2343150" y="962025"/>
                    </a:lnTo>
                    <a:lnTo>
                      <a:pt x="2371725" y="847725"/>
                    </a:lnTo>
                    <a:lnTo>
                      <a:pt x="2305050" y="847725"/>
                    </a:lnTo>
                    <a:lnTo>
                      <a:pt x="2152650" y="752475"/>
                    </a:lnTo>
                    <a:lnTo>
                      <a:pt x="1990725" y="685800"/>
                    </a:lnTo>
                    <a:lnTo>
                      <a:pt x="1914525" y="695325"/>
                    </a:lnTo>
                    <a:lnTo>
                      <a:pt x="1819275" y="638175"/>
                    </a:lnTo>
                    <a:lnTo>
                      <a:pt x="1743075" y="600075"/>
                    </a:lnTo>
                    <a:lnTo>
                      <a:pt x="1657350" y="609600"/>
                    </a:lnTo>
                    <a:lnTo>
                      <a:pt x="1447800" y="533400"/>
                    </a:lnTo>
                    <a:lnTo>
                      <a:pt x="1352550" y="533400"/>
                    </a:lnTo>
                    <a:lnTo>
                      <a:pt x="1276350" y="542925"/>
                    </a:lnTo>
                    <a:lnTo>
                      <a:pt x="1171575" y="495300"/>
                    </a:lnTo>
                    <a:lnTo>
                      <a:pt x="1123950" y="371475"/>
                    </a:lnTo>
                    <a:lnTo>
                      <a:pt x="1057275" y="371475"/>
                    </a:lnTo>
                    <a:lnTo>
                      <a:pt x="942975" y="238125"/>
                    </a:lnTo>
                    <a:lnTo>
                      <a:pt x="828675" y="295275"/>
                    </a:lnTo>
                    <a:lnTo>
                      <a:pt x="828675" y="295275"/>
                    </a:lnTo>
                    <a:lnTo>
                      <a:pt x="771525" y="180975"/>
                    </a:lnTo>
                    <a:lnTo>
                      <a:pt x="828675" y="95250"/>
                    </a:lnTo>
                    <a:lnTo>
                      <a:pt x="847725" y="0"/>
                    </a:lnTo>
                    <a:close/>
                  </a:path>
                </a:pathLst>
              </a:custGeom>
              <a:solidFill>
                <a:srgbClr val="D2D2D2"/>
              </a:solidFill>
              <a:ln w="28575"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en-US" sz="800">
                  <a:latin typeface="Arial" panose="020B0604020202020204" pitchFamily="34" charset="0"/>
                  <a:cs typeface="Arial" panose="020B0604020202020204" pitchFamily="34" charset="0"/>
                </a:endParaRPr>
              </a:p>
            </xdr:txBody>
          </xdr:sp>
          <xdr:sp macro="" textlink="">
            <xdr:nvSpPr>
              <xdr:cNvPr id="144" name="TextBox 143"/>
              <xdr:cNvSpPr txBox="1"/>
            </xdr:nvSpPr>
            <xdr:spPr>
              <a:xfrm>
                <a:off x="18756039" y="4591075"/>
                <a:ext cx="997985" cy="998221"/>
              </a:xfrm>
              <a:prstGeom prst="rect">
                <a:avLst/>
              </a:prstGeom>
              <a:grpFill/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ctr"/>
              <a:lstStyle/>
              <a:p>
                <a:pPr algn="ctr"/>
                <a:r>
                  <a:rPr lang="en-US" sz="800" b="1">
                    <a:latin typeface="Arial" panose="020B0604020202020204" pitchFamily="34" charset="0"/>
                    <a:cs typeface="Arial" panose="020B0604020202020204" pitchFamily="34" charset="0"/>
                  </a:rPr>
                  <a:t>WI</a:t>
                </a:r>
              </a:p>
            </xdr:txBody>
          </xdr:sp>
        </xdr:grpSp>
        <xdr:grpSp>
          <xdr:nvGrpSpPr>
            <xdr:cNvPr id="148" name="Group 147"/>
            <xdr:cNvGrpSpPr/>
          </xdr:nvGrpSpPr>
          <xdr:grpSpPr>
            <a:xfrm>
              <a:off x="20726400" y="7439025"/>
              <a:ext cx="1533525" cy="2771775"/>
              <a:chOff x="20726400" y="7439025"/>
              <a:chExt cx="1533525" cy="2771775"/>
            </a:xfrm>
            <a:grpFill/>
          </xdr:grpSpPr>
          <xdr:sp macro="" textlink="">
            <xdr:nvSpPr>
              <xdr:cNvPr id="146" name="Freeform 145"/>
              <xdr:cNvSpPr/>
            </xdr:nvSpPr>
            <xdr:spPr>
              <a:xfrm>
                <a:off x="20726400" y="7439025"/>
                <a:ext cx="1533525" cy="2771775"/>
              </a:xfrm>
              <a:custGeom>
                <a:avLst/>
                <a:gdLst>
                  <a:gd name="connsiteX0" fmla="*/ 28575 w 1533525"/>
                  <a:gd name="connsiteY0" fmla="*/ 190500 h 2771775"/>
                  <a:gd name="connsiteX1" fmla="*/ 219075 w 1533525"/>
                  <a:gd name="connsiteY1" fmla="*/ 95250 h 2771775"/>
                  <a:gd name="connsiteX2" fmla="*/ 390525 w 1533525"/>
                  <a:gd name="connsiteY2" fmla="*/ 76200 h 2771775"/>
                  <a:gd name="connsiteX3" fmla="*/ 1028700 w 1533525"/>
                  <a:gd name="connsiteY3" fmla="*/ 38100 h 2771775"/>
                  <a:gd name="connsiteX4" fmla="*/ 1276350 w 1533525"/>
                  <a:gd name="connsiteY4" fmla="*/ 0 h 2771775"/>
                  <a:gd name="connsiteX5" fmla="*/ 1304925 w 1533525"/>
                  <a:gd name="connsiteY5" fmla="*/ 66675 h 2771775"/>
                  <a:gd name="connsiteX6" fmla="*/ 1295400 w 1533525"/>
                  <a:gd name="connsiteY6" fmla="*/ 171450 h 2771775"/>
                  <a:gd name="connsiteX7" fmla="*/ 1371600 w 1533525"/>
                  <a:gd name="connsiteY7" fmla="*/ 838200 h 2771775"/>
                  <a:gd name="connsiteX8" fmla="*/ 1457325 w 1533525"/>
                  <a:gd name="connsiteY8" fmla="*/ 1514475 h 2771775"/>
                  <a:gd name="connsiteX9" fmla="*/ 1504950 w 1533525"/>
                  <a:gd name="connsiteY9" fmla="*/ 1762125 h 2771775"/>
                  <a:gd name="connsiteX10" fmla="*/ 1476375 w 1533525"/>
                  <a:gd name="connsiteY10" fmla="*/ 1828800 h 2771775"/>
                  <a:gd name="connsiteX11" fmla="*/ 1419225 w 1533525"/>
                  <a:gd name="connsiteY11" fmla="*/ 1885950 h 2771775"/>
                  <a:gd name="connsiteX12" fmla="*/ 1533525 w 1533525"/>
                  <a:gd name="connsiteY12" fmla="*/ 1962150 h 2771775"/>
                  <a:gd name="connsiteX13" fmla="*/ 1419225 w 1533525"/>
                  <a:gd name="connsiteY13" fmla="*/ 2019300 h 2771775"/>
                  <a:gd name="connsiteX14" fmla="*/ 1314450 w 1533525"/>
                  <a:gd name="connsiteY14" fmla="*/ 2019300 h 2771775"/>
                  <a:gd name="connsiteX15" fmla="*/ 1238250 w 1533525"/>
                  <a:gd name="connsiteY15" fmla="*/ 2019300 h 2771775"/>
                  <a:gd name="connsiteX16" fmla="*/ 1133475 w 1533525"/>
                  <a:gd name="connsiteY16" fmla="*/ 2057400 h 2771775"/>
                  <a:gd name="connsiteX17" fmla="*/ 1162050 w 1533525"/>
                  <a:gd name="connsiteY17" fmla="*/ 2143125 h 2771775"/>
                  <a:gd name="connsiteX18" fmla="*/ 1228725 w 1533525"/>
                  <a:gd name="connsiteY18" fmla="*/ 2200275 h 2771775"/>
                  <a:gd name="connsiteX19" fmla="*/ 1152525 w 1533525"/>
                  <a:gd name="connsiteY19" fmla="*/ 2276475 h 2771775"/>
                  <a:gd name="connsiteX20" fmla="*/ 1085850 w 1533525"/>
                  <a:gd name="connsiteY20" fmla="*/ 2324100 h 2771775"/>
                  <a:gd name="connsiteX21" fmla="*/ 1095375 w 1533525"/>
                  <a:gd name="connsiteY21" fmla="*/ 2371725 h 2771775"/>
                  <a:gd name="connsiteX22" fmla="*/ 971550 w 1533525"/>
                  <a:gd name="connsiteY22" fmla="*/ 2438400 h 2771775"/>
                  <a:gd name="connsiteX23" fmla="*/ 962025 w 1533525"/>
                  <a:gd name="connsiteY23" fmla="*/ 2571750 h 2771775"/>
                  <a:gd name="connsiteX24" fmla="*/ 866775 w 1533525"/>
                  <a:gd name="connsiteY24" fmla="*/ 2495550 h 2771775"/>
                  <a:gd name="connsiteX25" fmla="*/ 781050 w 1533525"/>
                  <a:gd name="connsiteY25" fmla="*/ 2495550 h 2771775"/>
                  <a:gd name="connsiteX26" fmla="*/ 657225 w 1533525"/>
                  <a:gd name="connsiteY26" fmla="*/ 2543175 h 2771775"/>
                  <a:gd name="connsiteX27" fmla="*/ 638175 w 1533525"/>
                  <a:gd name="connsiteY27" fmla="*/ 2609850 h 2771775"/>
                  <a:gd name="connsiteX28" fmla="*/ 609600 w 1533525"/>
                  <a:gd name="connsiteY28" fmla="*/ 2686050 h 2771775"/>
                  <a:gd name="connsiteX29" fmla="*/ 561975 w 1533525"/>
                  <a:gd name="connsiteY29" fmla="*/ 2628900 h 2771775"/>
                  <a:gd name="connsiteX30" fmla="*/ 466725 w 1533525"/>
                  <a:gd name="connsiteY30" fmla="*/ 2676525 h 2771775"/>
                  <a:gd name="connsiteX31" fmla="*/ 390525 w 1533525"/>
                  <a:gd name="connsiteY31" fmla="*/ 2714625 h 2771775"/>
                  <a:gd name="connsiteX32" fmla="*/ 381000 w 1533525"/>
                  <a:gd name="connsiteY32" fmla="*/ 2771775 h 2771775"/>
                  <a:gd name="connsiteX33" fmla="*/ 276225 w 1533525"/>
                  <a:gd name="connsiteY33" fmla="*/ 2724150 h 2771775"/>
                  <a:gd name="connsiteX34" fmla="*/ 180975 w 1533525"/>
                  <a:gd name="connsiteY34" fmla="*/ 2705100 h 2771775"/>
                  <a:gd name="connsiteX35" fmla="*/ 0 w 1533525"/>
                  <a:gd name="connsiteY35" fmla="*/ 2743200 h 2771775"/>
                  <a:gd name="connsiteX36" fmla="*/ 57150 w 1533525"/>
                  <a:gd name="connsiteY36" fmla="*/ 2619375 h 2771775"/>
                  <a:gd name="connsiteX37" fmla="*/ 209550 w 1533525"/>
                  <a:gd name="connsiteY37" fmla="*/ 2371725 h 2771775"/>
                  <a:gd name="connsiteX38" fmla="*/ 266700 w 1533525"/>
                  <a:gd name="connsiteY38" fmla="*/ 2219325 h 2771775"/>
                  <a:gd name="connsiteX39" fmla="*/ 228600 w 1533525"/>
                  <a:gd name="connsiteY39" fmla="*/ 2152650 h 2771775"/>
                  <a:gd name="connsiteX40" fmla="*/ 209550 w 1533525"/>
                  <a:gd name="connsiteY40" fmla="*/ 2047875 h 2771775"/>
                  <a:gd name="connsiteX41" fmla="*/ 142875 w 1533525"/>
                  <a:gd name="connsiteY41" fmla="*/ 1971675 h 2771775"/>
                  <a:gd name="connsiteX42" fmla="*/ 142875 w 1533525"/>
                  <a:gd name="connsiteY42" fmla="*/ 1866900 h 2771775"/>
                  <a:gd name="connsiteX43" fmla="*/ 180975 w 1533525"/>
                  <a:gd name="connsiteY43" fmla="*/ 1714500 h 2771775"/>
                  <a:gd name="connsiteX44" fmla="*/ 180975 w 1533525"/>
                  <a:gd name="connsiteY44" fmla="*/ 1571625 h 2771775"/>
                  <a:gd name="connsiteX45" fmla="*/ 142875 w 1533525"/>
                  <a:gd name="connsiteY45" fmla="*/ 1524000 h 2771775"/>
                  <a:gd name="connsiteX46" fmla="*/ 123825 w 1533525"/>
                  <a:gd name="connsiteY46" fmla="*/ 1276350 h 2771775"/>
                  <a:gd name="connsiteX47" fmla="*/ 85725 w 1533525"/>
                  <a:gd name="connsiteY47" fmla="*/ 676275 h 2771775"/>
                  <a:gd name="connsiteX48" fmla="*/ 57150 w 1533525"/>
                  <a:gd name="connsiteY48" fmla="*/ 304800 h 2771775"/>
                  <a:gd name="connsiteX49" fmla="*/ 28575 w 1533525"/>
                  <a:gd name="connsiteY49" fmla="*/ 190500 h 2771775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  <a:cxn ang="0">
                    <a:pos x="connsiteX2" y="connsiteY2"/>
                  </a:cxn>
                  <a:cxn ang="0">
                    <a:pos x="connsiteX3" y="connsiteY3"/>
                  </a:cxn>
                  <a:cxn ang="0">
                    <a:pos x="connsiteX4" y="connsiteY4"/>
                  </a:cxn>
                  <a:cxn ang="0">
                    <a:pos x="connsiteX5" y="connsiteY5"/>
                  </a:cxn>
                  <a:cxn ang="0">
                    <a:pos x="connsiteX6" y="connsiteY6"/>
                  </a:cxn>
                  <a:cxn ang="0">
                    <a:pos x="connsiteX7" y="connsiteY7"/>
                  </a:cxn>
                  <a:cxn ang="0">
                    <a:pos x="connsiteX8" y="connsiteY8"/>
                  </a:cxn>
                  <a:cxn ang="0">
                    <a:pos x="connsiteX9" y="connsiteY9"/>
                  </a:cxn>
                  <a:cxn ang="0">
                    <a:pos x="connsiteX10" y="connsiteY10"/>
                  </a:cxn>
                  <a:cxn ang="0">
                    <a:pos x="connsiteX11" y="connsiteY11"/>
                  </a:cxn>
                  <a:cxn ang="0">
                    <a:pos x="connsiteX12" y="connsiteY12"/>
                  </a:cxn>
                  <a:cxn ang="0">
                    <a:pos x="connsiteX13" y="connsiteY13"/>
                  </a:cxn>
                  <a:cxn ang="0">
                    <a:pos x="connsiteX14" y="connsiteY14"/>
                  </a:cxn>
                  <a:cxn ang="0">
                    <a:pos x="connsiteX15" y="connsiteY15"/>
                  </a:cxn>
                  <a:cxn ang="0">
                    <a:pos x="connsiteX16" y="connsiteY16"/>
                  </a:cxn>
                  <a:cxn ang="0">
                    <a:pos x="connsiteX17" y="connsiteY17"/>
                  </a:cxn>
                  <a:cxn ang="0">
                    <a:pos x="connsiteX18" y="connsiteY18"/>
                  </a:cxn>
                  <a:cxn ang="0">
                    <a:pos x="connsiteX19" y="connsiteY19"/>
                  </a:cxn>
                  <a:cxn ang="0">
                    <a:pos x="connsiteX20" y="connsiteY20"/>
                  </a:cxn>
                  <a:cxn ang="0">
                    <a:pos x="connsiteX21" y="connsiteY21"/>
                  </a:cxn>
                  <a:cxn ang="0">
                    <a:pos x="connsiteX22" y="connsiteY22"/>
                  </a:cxn>
                  <a:cxn ang="0">
                    <a:pos x="connsiteX23" y="connsiteY23"/>
                  </a:cxn>
                  <a:cxn ang="0">
                    <a:pos x="connsiteX24" y="connsiteY24"/>
                  </a:cxn>
                  <a:cxn ang="0">
                    <a:pos x="connsiteX25" y="connsiteY25"/>
                  </a:cxn>
                  <a:cxn ang="0">
                    <a:pos x="connsiteX26" y="connsiteY26"/>
                  </a:cxn>
                  <a:cxn ang="0">
                    <a:pos x="connsiteX27" y="connsiteY27"/>
                  </a:cxn>
                  <a:cxn ang="0">
                    <a:pos x="connsiteX28" y="connsiteY28"/>
                  </a:cxn>
                  <a:cxn ang="0">
                    <a:pos x="connsiteX29" y="connsiteY29"/>
                  </a:cxn>
                  <a:cxn ang="0">
                    <a:pos x="connsiteX30" y="connsiteY30"/>
                  </a:cxn>
                  <a:cxn ang="0">
                    <a:pos x="connsiteX31" y="connsiteY31"/>
                  </a:cxn>
                  <a:cxn ang="0">
                    <a:pos x="connsiteX32" y="connsiteY32"/>
                  </a:cxn>
                  <a:cxn ang="0">
                    <a:pos x="connsiteX33" y="connsiteY33"/>
                  </a:cxn>
                  <a:cxn ang="0">
                    <a:pos x="connsiteX34" y="connsiteY34"/>
                  </a:cxn>
                  <a:cxn ang="0">
                    <a:pos x="connsiteX35" y="connsiteY35"/>
                  </a:cxn>
                  <a:cxn ang="0">
                    <a:pos x="connsiteX36" y="connsiteY36"/>
                  </a:cxn>
                  <a:cxn ang="0">
                    <a:pos x="connsiteX37" y="connsiteY37"/>
                  </a:cxn>
                  <a:cxn ang="0">
                    <a:pos x="connsiteX38" y="connsiteY38"/>
                  </a:cxn>
                  <a:cxn ang="0">
                    <a:pos x="connsiteX39" y="connsiteY39"/>
                  </a:cxn>
                  <a:cxn ang="0">
                    <a:pos x="connsiteX40" y="connsiteY40"/>
                  </a:cxn>
                  <a:cxn ang="0">
                    <a:pos x="connsiteX41" y="connsiteY41"/>
                  </a:cxn>
                  <a:cxn ang="0">
                    <a:pos x="connsiteX42" y="connsiteY42"/>
                  </a:cxn>
                  <a:cxn ang="0">
                    <a:pos x="connsiteX43" y="connsiteY43"/>
                  </a:cxn>
                  <a:cxn ang="0">
                    <a:pos x="connsiteX44" y="connsiteY44"/>
                  </a:cxn>
                  <a:cxn ang="0">
                    <a:pos x="connsiteX45" y="connsiteY45"/>
                  </a:cxn>
                  <a:cxn ang="0">
                    <a:pos x="connsiteX46" y="connsiteY46"/>
                  </a:cxn>
                  <a:cxn ang="0">
                    <a:pos x="connsiteX47" y="connsiteY47"/>
                  </a:cxn>
                  <a:cxn ang="0">
                    <a:pos x="connsiteX48" y="connsiteY48"/>
                  </a:cxn>
                  <a:cxn ang="0">
                    <a:pos x="connsiteX49" y="connsiteY49"/>
                  </a:cxn>
                </a:cxnLst>
                <a:rect l="l" t="t" r="r" b="b"/>
                <a:pathLst>
                  <a:path w="1533525" h="2771775">
                    <a:moveTo>
                      <a:pt x="28575" y="190500"/>
                    </a:moveTo>
                    <a:lnTo>
                      <a:pt x="219075" y="95250"/>
                    </a:lnTo>
                    <a:lnTo>
                      <a:pt x="390525" y="76200"/>
                    </a:lnTo>
                    <a:lnTo>
                      <a:pt x="1028700" y="38100"/>
                    </a:lnTo>
                    <a:lnTo>
                      <a:pt x="1276350" y="0"/>
                    </a:lnTo>
                    <a:lnTo>
                      <a:pt x="1304925" y="66675"/>
                    </a:lnTo>
                    <a:lnTo>
                      <a:pt x="1295400" y="171450"/>
                    </a:lnTo>
                    <a:lnTo>
                      <a:pt x="1371600" y="838200"/>
                    </a:lnTo>
                    <a:lnTo>
                      <a:pt x="1457325" y="1514475"/>
                    </a:lnTo>
                    <a:lnTo>
                      <a:pt x="1504950" y="1762125"/>
                    </a:lnTo>
                    <a:lnTo>
                      <a:pt x="1476375" y="1828800"/>
                    </a:lnTo>
                    <a:lnTo>
                      <a:pt x="1419225" y="1885950"/>
                    </a:lnTo>
                    <a:lnTo>
                      <a:pt x="1533525" y="1962150"/>
                    </a:lnTo>
                    <a:lnTo>
                      <a:pt x="1419225" y="2019300"/>
                    </a:lnTo>
                    <a:lnTo>
                      <a:pt x="1314450" y="2019300"/>
                    </a:lnTo>
                    <a:lnTo>
                      <a:pt x="1238250" y="2019300"/>
                    </a:lnTo>
                    <a:lnTo>
                      <a:pt x="1133475" y="2057400"/>
                    </a:lnTo>
                    <a:lnTo>
                      <a:pt x="1162050" y="2143125"/>
                    </a:lnTo>
                    <a:lnTo>
                      <a:pt x="1228725" y="2200275"/>
                    </a:lnTo>
                    <a:lnTo>
                      <a:pt x="1152525" y="2276475"/>
                    </a:lnTo>
                    <a:lnTo>
                      <a:pt x="1085850" y="2324100"/>
                    </a:lnTo>
                    <a:lnTo>
                      <a:pt x="1095375" y="2371725"/>
                    </a:lnTo>
                    <a:lnTo>
                      <a:pt x="971550" y="2438400"/>
                    </a:lnTo>
                    <a:lnTo>
                      <a:pt x="962025" y="2571750"/>
                    </a:lnTo>
                    <a:lnTo>
                      <a:pt x="866775" y="2495550"/>
                    </a:lnTo>
                    <a:lnTo>
                      <a:pt x="781050" y="2495550"/>
                    </a:lnTo>
                    <a:lnTo>
                      <a:pt x="657225" y="2543175"/>
                    </a:lnTo>
                    <a:lnTo>
                      <a:pt x="638175" y="2609850"/>
                    </a:lnTo>
                    <a:lnTo>
                      <a:pt x="609600" y="2686050"/>
                    </a:lnTo>
                    <a:lnTo>
                      <a:pt x="561975" y="2628900"/>
                    </a:lnTo>
                    <a:lnTo>
                      <a:pt x="466725" y="2676525"/>
                    </a:lnTo>
                    <a:lnTo>
                      <a:pt x="390525" y="2714625"/>
                    </a:lnTo>
                    <a:lnTo>
                      <a:pt x="381000" y="2771775"/>
                    </a:lnTo>
                    <a:lnTo>
                      <a:pt x="276225" y="2724150"/>
                    </a:lnTo>
                    <a:lnTo>
                      <a:pt x="180975" y="2705100"/>
                    </a:lnTo>
                    <a:lnTo>
                      <a:pt x="0" y="2743200"/>
                    </a:lnTo>
                    <a:lnTo>
                      <a:pt x="57150" y="2619375"/>
                    </a:lnTo>
                    <a:lnTo>
                      <a:pt x="209550" y="2371725"/>
                    </a:lnTo>
                    <a:lnTo>
                      <a:pt x="266700" y="2219325"/>
                    </a:lnTo>
                    <a:lnTo>
                      <a:pt x="228600" y="2152650"/>
                    </a:lnTo>
                    <a:lnTo>
                      <a:pt x="209550" y="2047875"/>
                    </a:lnTo>
                    <a:lnTo>
                      <a:pt x="142875" y="1971675"/>
                    </a:lnTo>
                    <a:lnTo>
                      <a:pt x="142875" y="1866900"/>
                    </a:lnTo>
                    <a:lnTo>
                      <a:pt x="180975" y="1714500"/>
                    </a:lnTo>
                    <a:lnTo>
                      <a:pt x="180975" y="1571625"/>
                    </a:lnTo>
                    <a:lnTo>
                      <a:pt x="142875" y="1524000"/>
                    </a:lnTo>
                    <a:lnTo>
                      <a:pt x="123825" y="1276350"/>
                    </a:lnTo>
                    <a:lnTo>
                      <a:pt x="85725" y="676275"/>
                    </a:lnTo>
                    <a:lnTo>
                      <a:pt x="57150" y="304800"/>
                    </a:lnTo>
                    <a:lnTo>
                      <a:pt x="28575" y="190500"/>
                    </a:lnTo>
                    <a:close/>
                  </a:path>
                </a:pathLst>
              </a:custGeom>
              <a:solidFill>
                <a:srgbClr val="B4FF00"/>
              </a:solidFill>
              <a:ln w="28575" cap="flat" cmpd="sng" algn="ctr">
                <a:noFill/>
                <a:prstDash val="solid"/>
                <a:miter lim="800000"/>
              </a:ln>
              <a:effectLst/>
              <a:extLst>
                <a:ext uri="{91240B29-F687-4F45-9708-019B960494DF}">
                  <a14:hiddenLine xmlns:a14="http://schemas.microsoft.com/office/drawing/2010/main" w="28575" cap="flat" cmpd="sng" algn="ctr">
                    <a:solidFill>
                      <a:srgbClr val="9EE0F8"/>
                    </a:solidFill>
                    <a:prstDash val="solid"/>
                    <a:miter lim="800000"/>
                  </a14:hiddenLine>
                </a:ext>
                <a:ext uri="{AF507438-7753-43E0-B8FC-AC1667EBCBE1}">
                  <a14:hiddenEffects xmlns:a14="http://schemas.microsoft.com/office/drawing/2010/main">
                    <a:effectLst>
                      <a:outerShdw blurRad="50800" dist="38076" dir="8099984" sx="105000" sy="105000" rotWithShape="0">
                        <a:srgbClr val="000000">
                          <a:alpha val="40000"/>
                        </a:srgbClr>
                      </a:outerShdw>
                    </a:effectLst>
                  </a14:hiddenEffects>
                </a:ext>
              </a:extLst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en-US" sz="800">
                  <a:latin typeface="Arial" panose="020B0604020202020204" pitchFamily="34" charset="0"/>
                  <a:cs typeface="Arial" panose="020B0604020202020204" pitchFamily="34" charset="0"/>
                </a:endParaRPr>
              </a:p>
            </xdr:txBody>
          </xdr:sp>
          <xdr:sp macro="" textlink="">
            <xdr:nvSpPr>
              <xdr:cNvPr id="147" name="TextBox 146"/>
              <xdr:cNvSpPr txBox="1"/>
            </xdr:nvSpPr>
            <xdr:spPr>
              <a:xfrm>
                <a:off x="21022989" y="7877201"/>
                <a:ext cx="997986" cy="998221"/>
              </a:xfrm>
              <a:prstGeom prst="rect">
                <a:avLst/>
              </a:prstGeom>
              <a:grpFill/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ctr"/>
              <a:lstStyle/>
              <a:p>
                <a:pPr algn="ctr"/>
                <a:r>
                  <a:rPr lang="en-US" sz="800" b="1">
                    <a:latin typeface="Arial" panose="020B0604020202020204" pitchFamily="34" charset="0"/>
                    <a:cs typeface="Arial" panose="020B0604020202020204" pitchFamily="34" charset="0"/>
                  </a:rPr>
                  <a:t>IN</a:t>
                </a:r>
              </a:p>
            </xdr:txBody>
          </xdr:sp>
        </xdr:grpSp>
      </xdr:grpSp>
      <xdr:grpSp>
        <xdr:nvGrpSpPr>
          <xdr:cNvPr id="164" name="Group 163"/>
          <xdr:cNvGrpSpPr/>
        </xdr:nvGrpSpPr>
        <xdr:grpSpPr>
          <a:xfrm>
            <a:off x="18948889" y="3612173"/>
            <a:ext cx="9962059" cy="6882923"/>
            <a:chOff x="18948889" y="3612173"/>
            <a:chExt cx="9962059" cy="6882923"/>
          </a:xfrm>
          <a:grpFill/>
        </xdr:grpSpPr>
        <xdr:grpSp>
          <xdr:nvGrpSpPr>
            <xdr:cNvPr id="85" name="Group 84"/>
            <xdr:cNvGrpSpPr/>
          </xdr:nvGrpSpPr>
          <xdr:grpSpPr>
            <a:xfrm>
              <a:off x="18948889" y="3612173"/>
              <a:ext cx="4289181" cy="3802673"/>
              <a:chOff x="18903462" y="3612173"/>
              <a:chExt cx="4278923" cy="3802673"/>
            </a:xfrm>
            <a:grpFill/>
          </xdr:grpSpPr>
          <xdr:sp macro="" textlink="">
            <xdr:nvSpPr>
              <xdr:cNvPr id="84" name="Freeform 83"/>
              <xdr:cNvSpPr/>
            </xdr:nvSpPr>
            <xdr:spPr>
              <a:xfrm>
                <a:off x="18903462" y="3612173"/>
                <a:ext cx="4278923" cy="3802673"/>
              </a:xfrm>
              <a:custGeom>
                <a:avLst/>
                <a:gdLst>
                  <a:gd name="connsiteX0" fmla="*/ 2718288 w 4278923"/>
                  <a:gd name="connsiteY0" fmla="*/ 659423 h 3802673"/>
                  <a:gd name="connsiteX1" fmla="*/ 2593730 w 4278923"/>
                  <a:gd name="connsiteY1" fmla="*/ 593481 h 3802673"/>
                  <a:gd name="connsiteX2" fmla="*/ 2491153 w 4278923"/>
                  <a:gd name="connsiteY2" fmla="*/ 593481 h 3802673"/>
                  <a:gd name="connsiteX3" fmla="*/ 2373923 w 4278923"/>
                  <a:gd name="connsiteY3" fmla="*/ 600808 h 3802673"/>
                  <a:gd name="connsiteX4" fmla="*/ 2337288 w 4278923"/>
                  <a:gd name="connsiteY4" fmla="*/ 710712 h 3802673"/>
                  <a:gd name="connsiteX5" fmla="*/ 2300653 w 4278923"/>
                  <a:gd name="connsiteY5" fmla="*/ 696058 h 3802673"/>
                  <a:gd name="connsiteX6" fmla="*/ 2212730 w 4278923"/>
                  <a:gd name="connsiteY6" fmla="*/ 725365 h 3802673"/>
                  <a:gd name="connsiteX7" fmla="*/ 2124807 w 4278923"/>
                  <a:gd name="connsiteY7" fmla="*/ 740019 h 3802673"/>
                  <a:gd name="connsiteX8" fmla="*/ 2058865 w 4278923"/>
                  <a:gd name="connsiteY8" fmla="*/ 740019 h 3802673"/>
                  <a:gd name="connsiteX9" fmla="*/ 2007576 w 4278923"/>
                  <a:gd name="connsiteY9" fmla="*/ 805962 h 3802673"/>
                  <a:gd name="connsiteX10" fmla="*/ 2007576 w 4278923"/>
                  <a:gd name="connsiteY10" fmla="*/ 871904 h 3802673"/>
                  <a:gd name="connsiteX11" fmla="*/ 1934307 w 4278923"/>
                  <a:gd name="connsiteY11" fmla="*/ 901212 h 3802673"/>
                  <a:gd name="connsiteX12" fmla="*/ 1941634 w 4278923"/>
                  <a:gd name="connsiteY12" fmla="*/ 835269 h 3802673"/>
                  <a:gd name="connsiteX13" fmla="*/ 1919653 w 4278923"/>
                  <a:gd name="connsiteY13" fmla="*/ 798635 h 3802673"/>
                  <a:gd name="connsiteX14" fmla="*/ 1868365 w 4278923"/>
                  <a:gd name="connsiteY14" fmla="*/ 842596 h 3802673"/>
                  <a:gd name="connsiteX15" fmla="*/ 1861038 w 4278923"/>
                  <a:gd name="connsiteY15" fmla="*/ 813289 h 3802673"/>
                  <a:gd name="connsiteX16" fmla="*/ 1802423 w 4278923"/>
                  <a:gd name="connsiteY16" fmla="*/ 849923 h 3802673"/>
                  <a:gd name="connsiteX17" fmla="*/ 1802423 w 4278923"/>
                  <a:gd name="connsiteY17" fmla="*/ 849923 h 3802673"/>
                  <a:gd name="connsiteX18" fmla="*/ 1743807 w 4278923"/>
                  <a:gd name="connsiteY18" fmla="*/ 974481 h 3802673"/>
                  <a:gd name="connsiteX19" fmla="*/ 1721826 w 4278923"/>
                  <a:gd name="connsiteY19" fmla="*/ 908539 h 3802673"/>
                  <a:gd name="connsiteX20" fmla="*/ 1751134 w 4278923"/>
                  <a:gd name="connsiteY20" fmla="*/ 805962 h 3802673"/>
                  <a:gd name="connsiteX21" fmla="*/ 1743807 w 4278923"/>
                  <a:gd name="connsiteY21" fmla="*/ 791308 h 3802673"/>
                  <a:gd name="connsiteX22" fmla="*/ 1663211 w 4278923"/>
                  <a:gd name="connsiteY22" fmla="*/ 827942 h 3802673"/>
                  <a:gd name="connsiteX23" fmla="*/ 1655884 w 4278923"/>
                  <a:gd name="connsiteY23" fmla="*/ 886558 h 3802673"/>
                  <a:gd name="connsiteX24" fmla="*/ 1655884 w 4278923"/>
                  <a:gd name="connsiteY24" fmla="*/ 923192 h 3802673"/>
                  <a:gd name="connsiteX25" fmla="*/ 1663211 w 4278923"/>
                  <a:gd name="connsiteY25" fmla="*/ 981808 h 3802673"/>
                  <a:gd name="connsiteX26" fmla="*/ 1575288 w 4278923"/>
                  <a:gd name="connsiteY26" fmla="*/ 1062404 h 3802673"/>
                  <a:gd name="connsiteX27" fmla="*/ 1524000 w 4278923"/>
                  <a:gd name="connsiteY27" fmla="*/ 1157654 h 3802673"/>
                  <a:gd name="connsiteX28" fmla="*/ 1494692 w 4278923"/>
                  <a:gd name="connsiteY28" fmla="*/ 1267558 h 3802673"/>
                  <a:gd name="connsiteX29" fmla="*/ 1465384 w 4278923"/>
                  <a:gd name="connsiteY29" fmla="*/ 1362808 h 3802673"/>
                  <a:gd name="connsiteX30" fmla="*/ 1406769 w 4278923"/>
                  <a:gd name="connsiteY30" fmla="*/ 1406769 h 3802673"/>
                  <a:gd name="connsiteX31" fmla="*/ 1399442 w 4278923"/>
                  <a:gd name="connsiteY31" fmla="*/ 1348154 h 3802673"/>
                  <a:gd name="connsiteX32" fmla="*/ 1414096 w 4278923"/>
                  <a:gd name="connsiteY32" fmla="*/ 1274885 h 3802673"/>
                  <a:gd name="connsiteX33" fmla="*/ 1384788 w 4278923"/>
                  <a:gd name="connsiteY33" fmla="*/ 1216269 h 3802673"/>
                  <a:gd name="connsiteX34" fmla="*/ 1333500 w 4278923"/>
                  <a:gd name="connsiteY34" fmla="*/ 1245577 h 3802673"/>
                  <a:gd name="connsiteX35" fmla="*/ 1333500 w 4278923"/>
                  <a:gd name="connsiteY35" fmla="*/ 1245577 h 3802673"/>
                  <a:gd name="connsiteX36" fmla="*/ 1333500 w 4278923"/>
                  <a:gd name="connsiteY36" fmla="*/ 1245577 h 3802673"/>
                  <a:gd name="connsiteX37" fmla="*/ 1340826 w 4278923"/>
                  <a:gd name="connsiteY37" fmla="*/ 1121019 h 3802673"/>
                  <a:gd name="connsiteX38" fmla="*/ 1333500 w 4278923"/>
                  <a:gd name="connsiteY38" fmla="*/ 1040423 h 3802673"/>
                  <a:gd name="connsiteX39" fmla="*/ 1289538 w 4278923"/>
                  <a:gd name="connsiteY39" fmla="*/ 967154 h 3802673"/>
                  <a:gd name="connsiteX40" fmla="*/ 1208942 w 4278923"/>
                  <a:gd name="connsiteY40" fmla="*/ 952500 h 3802673"/>
                  <a:gd name="connsiteX41" fmla="*/ 1135673 w 4278923"/>
                  <a:gd name="connsiteY41" fmla="*/ 959827 h 3802673"/>
                  <a:gd name="connsiteX42" fmla="*/ 1164980 w 4278923"/>
                  <a:gd name="connsiteY42" fmla="*/ 908539 h 3802673"/>
                  <a:gd name="connsiteX43" fmla="*/ 1128346 w 4278923"/>
                  <a:gd name="connsiteY43" fmla="*/ 842596 h 3802673"/>
                  <a:gd name="connsiteX44" fmla="*/ 1069730 w 4278923"/>
                  <a:gd name="connsiteY44" fmla="*/ 813289 h 3802673"/>
                  <a:gd name="connsiteX45" fmla="*/ 945173 w 4278923"/>
                  <a:gd name="connsiteY45" fmla="*/ 805962 h 3802673"/>
                  <a:gd name="connsiteX46" fmla="*/ 849923 w 4278923"/>
                  <a:gd name="connsiteY46" fmla="*/ 805962 h 3802673"/>
                  <a:gd name="connsiteX47" fmla="*/ 769326 w 4278923"/>
                  <a:gd name="connsiteY47" fmla="*/ 791308 h 3802673"/>
                  <a:gd name="connsiteX48" fmla="*/ 666750 w 4278923"/>
                  <a:gd name="connsiteY48" fmla="*/ 747346 h 3802673"/>
                  <a:gd name="connsiteX49" fmla="*/ 571500 w 4278923"/>
                  <a:gd name="connsiteY49" fmla="*/ 718039 h 3802673"/>
                  <a:gd name="connsiteX50" fmla="*/ 454269 w 4278923"/>
                  <a:gd name="connsiteY50" fmla="*/ 681404 h 3802673"/>
                  <a:gd name="connsiteX51" fmla="*/ 315057 w 4278923"/>
                  <a:gd name="connsiteY51" fmla="*/ 659423 h 3802673"/>
                  <a:gd name="connsiteX52" fmla="*/ 227134 w 4278923"/>
                  <a:gd name="connsiteY52" fmla="*/ 644769 h 3802673"/>
                  <a:gd name="connsiteX53" fmla="*/ 139211 w 4278923"/>
                  <a:gd name="connsiteY53" fmla="*/ 637442 h 3802673"/>
                  <a:gd name="connsiteX54" fmla="*/ 109903 w 4278923"/>
                  <a:gd name="connsiteY54" fmla="*/ 578827 h 3802673"/>
                  <a:gd name="connsiteX55" fmla="*/ 80596 w 4278923"/>
                  <a:gd name="connsiteY55" fmla="*/ 527539 h 3802673"/>
                  <a:gd name="connsiteX56" fmla="*/ 0 w 4278923"/>
                  <a:gd name="connsiteY56" fmla="*/ 490904 h 3802673"/>
                  <a:gd name="connsiteX57" fmla="*/ 139211 w 4278923"/>
                  <a:gd name="connsiteY57" fmla="*/ 424962 h 3802673"/>
                  <a:gd name="connsiteX58" fmla="*/ 212480 w 4278923"/>
                  <a:gd name="connsiteY58" fmla="*/ 366346 h 3802673"/>
                  <a:gd name="connsiteX59" fmla="*/ 256442 w 4278923"/>
                  <a:gd name="connsiteY59" fmla="*/ 300404 h 3802673"/>
                  <a:gd name="connsiteX60" fmla="*/ 307730 w 4278923"/>
                  <a:gd name="connsiteY60" fmla="*/ 300404 h 3802673"/>
                  <a:gd name="connsiteX61" fmla="*/ 424961 w 4278923"/>
                  <a:gd name="connsiteY61" fmla="*/ 300404 h 3802673"/>
                  <a:gd name="connsiteX62" fmla="*/ 556846 w 4278923"/>
                  <a:gd name="connsiteY62" fmla="*/ 212481 h 3802673"/>
                  <a:gd name="connsiteX63" fmla="*/ 593480 w 4278923"/>
                  <a:gd name="connsiteY63" fmla="*/ 161192 h 3802673"/>
                  <a:gd name="connsiteX64" fmla="*/ 666750 w 4278923"/>
                  <a:gd name="connsiteY64" fmla="*/ 153865 h 3802673"/>
                  <a:gd name="connsiteX65" fmla="*/ 725365 w 4278923"/>
                  <a:gd name="connsiteY65" fmla="*/ 58615 h 3802673"/>
                  <a:gd name="connsiteX66" fmla="*/ 776653 w 4278923"/>
                  <a:gd name="connsiteY66" fmla="*/ 0 h 3802673"/>
                  <a:gd name="connsiteX67" fmla="*/ 842596 w 4278923"/>
                  <a:gd name="connsiteY67" fmla="*/ 80596 h 3802673"/>
                  <a:gd name="connsiteX68" fmla="*/ 842596 w 4278923"/>
                  <a:gd name="connsiteY68" fmla="*/ 80596 h 3802673"/>
                  <a:gd name="connsiteX69" fmla="*/ 893884 w 4278923"/>
                  <a:gd name="connsiteY69" fmla="*/ 190500 h 3802673"/>
                  <a:gd name="connsiteX70" fmla="*/ 871903 w 4278923"/>
                  <a:gd name="connsiteY70" fmla="*/ 263769 h 3802673"/>
                  <a:gd name="connsiteX71" fmla="*/ 871903 w 4278923"/>
                  <a:gd name="connsiteY71" fmla="*/ 263769 h 3802673"/>
                  <a:gd name="connsiteX72" fmla="*/ 952500 w 4278923"/>
                  <a:gd name="connsiteY72" fmla="*/ 234462 h 3802673"/>
                  <a:gd name="connsiteX73" fmla="*/ 1040423 w 4278923"/>
                  <a:gd name="connsiteY73" fmla="*/ 197827 h 3802673"/>
                  <a:gd name="connsiteX74" fmla="*/ 1106365 w 4278923"/>
                  <a:gd name="connsiteY74" fmla="*/ 183173 h 3802673"/>
                  <a:gd name="connsiteX75" fmla="*/ 1238250 w 4278923"/>
                  <a:gd name="connsiteY75" fmla="*/ 190500 h 3802673"/>
                  <a:gd name="connsiteX76" fmla="*/ 1304192 w 4278923"/>
                  <a:gd name="connsiteY76" fmla="*/ 234462 h 3802673"/>
                  <a:gd name="connsiteX77" fmla="*/ 1348153 w 4278923"/>
                  <a:gd name="connsiteY77" fmla="*/ 307731 h 3802673"/>
                  <a:gd name="connsiteX78" fmla="*/ 1428750 w 4278923"/>
                  <a:gd name="connsiteY78" fmla="*/ 432289 h 3802673"/>
                  <a:gd name="connsiteX79" fmla="*/ 1509346 w 4278923"/>
                  <a:gd name="connsiteY79" fmla="*/ 439615 h 3802673"/>
                  <a:gd name="connsiteX80" fmla="*/ 1589942 w 4278923"/>
                  <a:gd name="connsiteY80" fmla="*/ 439615 h 3802673"/>
                  <a:gd name="connsiteX81" fmla="*/ 1648557 w 4278923"/>
                  <a:gd name="connsiteY81" fmla="*/ 417635 h 3802673"/>
                  <a:gd name="connsiteX82" fmla="*/ 1714500 w 4278923"/>
                  <a:gd name="connsiteY82" fmla="*/ 461596 h 3802673"/>
                  <a:gd name="connsiteX83" fmla="*/ 1780442 w 4278923"/>
                  <a:gd name="connsiteY83" fmla="*/ 424962 h 3802673"/>
                  <a:gd name="connsiteX84" fmla="*/ 1853711 w 4278923"/>
                  <a:gd name="connsiteY84" fmla="*/ 468923 h 3802673"/>
                  <a:gd name="connsiteX85" fmla="*/ 1956288 w 4278923"/>
                  <a:gd name="connsiteY85" fmla="*/ 329712 h 3802673"/>
                  <a:gd name="connsiteX86" fmla="*/ 2080846 w 4278923"/>
                  <a:gd name="connsiteY86" fmla="*/ 263769 h 3802673"/>
                  <a:gd name="connsiteX87" fmla="*/ 2278673 w 4278923"/>
                  <a:gd name="connsiteY87" fmla="*/ 227135 h 3802673"/>
                  <a:gd name="connsiteX88" fmla="*/ 2366596 w 4278923"/>
                  <a:gd name="connsiteY88" fmla="*/ 234462 h 3802673"/>
                  <a:gd name="connsiteX89" fmla="*/ 2461846 w 4278923"/>
                  <a:gd name="connsiteY89" fmla="*/ 197827 h 3802673"/>
                  <a:gd name="connsiteX90" fmla="*/ 2557096 w 4278923"/>
                  <a:gd name="connsiteY90" fmla="*/ 131885 h 3802673"/>
                  <a:gd name="connsiteX91" fmla="*/ 2557096 w 4278923"/>
                  <a:gd name="connsiteY91" fmla="*/ 131885 h 3802673"/>
                  <a:gd name="connsiteX92" fmla="*/ 2615711 w 4278923"/>
                  <a:gd name="connsiteY92" fmla="*/ 109904 h 3802673"/>
                  <a:gd name="connsiteX93" fmla="*/ 2601057 w 4278923"/>
                  <a:gd name="connsiteY93" fmla="*/ 219808 h 3802673"/>
                  <a:gd name="connsiteX94" fmla="*/ 2608384 w 4278923"/>
                  <a:gd name="connsiteY94" fmla="*/ 285750 h 3802673"/>
                  <a:gd name="connsiteX95" fmla="*/ 2667000 w 4278923"/>
                  <a:gd name="connsiteY95" fmla="*/ 344365 h 3802673"/>
                  <a:gd name="connsiteX96" fmla="*/ 2740269 w 4278923"/>
                  <a:gd name="connsiteY96" fmla="*/ 344365 h 3802673"/>
                  <a:gd name="connsiteX97" fmla="*/ 2806211 w 4278923"/>
                  <a:gd name="connsiteY97" fmla="*/ 307731 h 3802673"/>
                  <a:gd name="connsiteX98" fmla="*/ 2872153 w 4278923"/>
                  <a:gd name="connsiteY98" fmla="*/ 373673 h 3802673"/>
                  <a:gd name="connsiteX99" fmla="*/ 2974730 w 4278923"/>
                  <a:gd name="connsiteY99" fmla="*/ 285750 h 3802673"/>
                  <a:gd name="connsiteX100" fmla="*/ 3011365 w 4278923"/>
                  <a:gd name="connsiteY100" fmla="*/ 351692 h 3802673"/>
                  <a:gd name="connsiteX101" fmla="*/ 3026019 w 4278923"/>
                  <a:gd name="connsiteY101" fmla="*/ 439615 h 3802673"/>
                  <a:gd name="connsiteX102" fmla="*/ 3004038 w 4278923"/>
                  <a:gd name="connsiteY102" fmla="*/ 498231 h 3802673"/>
                  <a:gd name="connsiteX103" fmla="*/ 3099288 w 4278923"/>
                  <a:gd name="connsiteY103" fmla="*/ 527539 h 3802673"/>
                  <a:gd name="connsiteX104" fmla="*/ 3099288 w 4278923"/>
                  <a:gd name="connsiteY104" fmla="*/ 527539 h 3802673"/>
                  <a:gd name="connsiteX105" fmla="*/ 3179884 w 4278923"/>
                  <a:gd name="connsiteY105" fmla="*/ 600808 h 3802673"/>
                  <a:gd name="connsiteX106" fmla="*/ 3099288 w 4278923"/>
                  <a:gd name="connsiteY106" fmla="*/ 608135 h 3802673"/>
                  <a:gd name="connsiteX107" fmla="*/ 2982057 w 4278923"/>
                  <a:gd name="connsiteY107" fmla="*/ 608135 h 3802673"/>
                  <a:gd name="connsiteX108" fmla="*/ 2886807 w 4278923"/>
                  <a:gd name="connsiteY108" fmla="*/ 600808 h 3802673"/>
                  <a:gd name="connsiteX109" fmla="*/ 2886807 w 4278923"/>
                  <a:gd name="connsiteY109" fmla="*/ 600808 h 3802673"/>
                  <a:gd name="connsiteX110" fmla="*/ 2806211 w 4278923"/>
                  <a:gd name="connsiteY110" fmla="*/ 652096 h 3802673"/>
                  <a:gd name="connsiteX111" fmla="*/ 2842846 w 4278923"/>
                  <a:gd name="connsiteY111" fmla="*/ 849923 h 3802673"/>
                  <a:gd name="connsiteX112" fmla="*/ 2982057 w 4278923"/>
                  <a:gd name="connsiteY112" fmla="*/ 901212 h 3802673"/>
                  <a:gd name="connsiteX113" fmla="*/ 3055326 w 4278923"/>
                  <a:gd name="connsiteY113" fmla="*/ 886558 h 3802673"/>
                  <a:gd name="connsiteX114" fmla="*/ 3121269 w 4278923"/>
                  <a:gd name="connsiteY114" fmla="*/ 901212 h 3802673"/>
                  <a:gd name="connsiteX115" fmla="*/ 3157903 w 4278923"/>
                  <a:gd name="connsiteY115" fmla="*/ 996462 h 3802673"/>
                  <a:gd name="connsiteX116" fmla="*/ 3238500 w 4278923"/>
                  <a:gd name="connsiteY116" fmla="*/ 1003789 h 3802673"/>
                  <a:gd name="connsiteX117" fmla="*/ 3304442 w 4278923"/>
                  <a:gd name="connsiteY117" fmla="*/ 989135 h 3802673"/>
                  <a:gd name="connsiteX118" fmla="*/ 3385038 w 4278923"/>
                  <a:gd name="connsiteY118" fmla="*/ 1040423 h 3802673"/>
                  <a:gd name="connsiteX119" fmla="*/ 3472961 w 4278923"/>
                  <a:gd name="connsiteY119" fmla="*/ 1077058 h 3802673"/>
                  <a:gd name="connsiteX120" fmla="*/ 3531576 w 4278923"/>
                  <a:gd name="connsiteY120" fmla="*/ 1077058 h 3802673"/>
                  <a:gd name="connsiteX121" fmla="*/ 3590192 w 4278923"/>
                  <a:gd name="connsiteY121" fmla="*/ 1208942 h 3802673"/>
                  <a:gd name="connsiteX122" fmla="*/ 3538903 w 4278923"/>
                  <a:gd name="connsiteY122" fmla="*/ 1274885 h 3802673"/>
                  <a:gd name="connsiteX123" fmla="*/ 3568211 w 4278923"/>
                  <a:gd name="connsiteY123" fmla="*/ 1362808 h 3802673"/>
                  <a:gd name="connsiteX124" fmla="*/ 3634153 w 4278923"/>
                  <a:gd name="connsiteY124" fmla="*/ 1384789 h 3802673"/>
                  <a:gd name="connsiteX125" fmla="*/ 3663461 w 4278923"/>
                  <a:gd name="connsiteY125" fmla="*/ 1494692 h 3802673"/>
                  <a:gd name="connsiteX126" fmla="*/ 3641480 w 4278923"/>
                  <a:gd name="connsiteY126" fmla="*/ 1531327 h 3802673"/>
                  <a:gd name="connsiteX127" fmla="*/ 3641480 w 4278923"/>
                  <a:gd name="connsiteY127" fmla="*/ 1597269 h 3802673"/>
                  <a:gd name="connsiteX128" fmla="*/ 3656134 w 4278923"/>
                  <a:gd name="connsiteY128" fmla="*/ 1707173 h 3802673"/>
                  <a:gd name="connsiteX129" fmla="*/ 3656134 w 4278923"/>
                  <a:gd name="connsiteY129" fmla="*/ 1780442 h 3802673"/>
                  <a:gd name="connsiteX130" fmla="*/ 3590192 w 4278923"/>
                  <a:gd name="connsiteY130" fmla="*/ 1817077 h 3802673"/>
                  <a:gd name="connsiteX131" fmla="*/ 3553557 w 4278923"/>
                  <a:gd name="connsiteY131" fmla="*/ 1861039 h 3802673"/>
                  <a:gd name="connsiteX132" fmla="*/ 3553557 w 4278923"/>
                  <a:gd name="connsiteY132" fmla="*/ 1934308 h 3802673"/>
                  <a:gd name="connsiteX133" fmla="*/ 3465634 w 4278923"/>
                  <a:gd name="connsiteY133" fmla="*/ 2022231 h 3802673"/>
                  <a:gd name="connsiteX134" fmla="*/ 3407019 w 4278923"/>
                  <a:gd name="connsiteY134" fmla="*/ 2044212 h 3802673"/>
                  <a:gd name="connsiteX135" fmla="*/ 3399692 w 4278923"/>
                  <a:gd name="connsiteY135" fmla="*/ 2139462 h 3802673"/>
                  <a:gd name="connsiteX136" fmla="*/ 3399692 w 4278923"/>
                  <a:gd name="connsiteY136" fmla="*/ 2271346 h 3802673"/>
                  <a:gd name="connsiteX137" fmla="*/ 3472961 w 4278923"/>
                  <a:gd name="connsiteY137" fmla="*/ 2322635 h 3802673"/>
                  <a:gd name="connsiteX138" fmla="*/ 3568211 w 4278923"/>
                  <a:gd name="connsiteY138" fmla="*/ 2329962 h 3802673"/>
                  <a:gd name="connsiteX139" fmla="*/ 3648807 w 4278923"/>
                  <a:gd name="connsiteY139" fmla="*/ 2286000 h 3802673"/>
                  <a:gd name="connsiteX140" fmla="*/ 3722076 w 4278923"/>
                  <a:gd name="connsiteY140" fmla="*/ 2183423 h 3802673"/>
                  <a:gd name="connsiteX141" fmla="*/ 3773365 w 4278923"/>
                  <a:gd name="connsiteY141" fmla="*/ 2014904 h 3802673"/>
                  <a:gd name="connsiteX142" fmla="*/ 3824653 w 4278923"/>
                  <a:gd name="connsiteY142" fmla="*/ 1985596 h 3802673"/>
                  <a:gd name="connsiteX143" fmla="*/ 3824653 w 4278923"/>
                  <a:gd name="connsiteY143" fmla="*/ 1985596 h 3802673"/>
                  <a:gd name="connsiteX144" fmla="*/ 3905250 w 4278923"/>
                  <a:gd name="connsiteY144" fmla="*/ 1934308 h 3802673"/>
                  <a:gd name="connsiteX145" fmla="*/ 4015153 w 4278923"/>
                  <a:gd name="connsiteY145" fmla="*/ 1985596 h 3802673"/>
                  <a:gd name="connsiteX146" fmla="*/ 4095750 w 4278923"/>
                  <a:gd name="connsiteY146" fmla="*/ 2161442 h 3802673"/>
                  <a:gd name="connsiteX147" fmla="*/ 4205653 w 4278923"/>
                  <a:gd name="connsiteY147" fmla="*/ 2461846 h 3802673"/>
                  <a:gd name="connsiteX148" fmla="*/ 4205653 w 4278923"/>
                  <a:gd name="connsiteY148" fmla="*/ 2461846 h 3802673"/>
                  <a:gd name="connsiteX149" fmla="*/ 4220307 w 4278923"/>
                  <a:gd name="connsiteY149" fmla="*/ 2637692 h 3802673"/>
                  <a:gd name="connsiteX150" fmla="*/ 4278923 w 4278923"/>
                  <a:gd name="connsiteY150" fmla="*/ 2681654 h 3802673"/>
                  <a:gd name="connsiteX151" fmla="*/ 4249615 w 4278923"/>
                  <a:gd name="connsiteY151" fmla="*/ 2820865 h 3802673"/>
                  <a:gd name="connsiteX152" fmla="*/ 4264269 w 4278923"/>
                  <a:gd name="connsiteY152" fmla="*/ 2938096 h 3802673"/>
                  <a:gd name="connsiteX153" fmla="*/ 4161692 w 4278923"/>
                  <a:gd name="connsiteY153" fmla="*/ 2894135 h 3802673"/>
                  <a:gd name="connsiteX154" fmla="*/ 4110403 w 4278923"/>
                  <a:gd name="connsiteY154" fmla="*/ 2930769 h 3802673"/>
                  <a:gd name="connsiteX155" fmla="*/ 4095750 w 4278923"/>
                  <a:gd name="connsiteY155" fmla="*/ 3004039 h 3802673"/>
                  <a:gd name="connsiteX156" fmla="*/ 4073769 w 4278923"/>
                  <a:gd name="connsiteY156" fmla="*/ 3062654 h 3802673"/>
                  <a:gd name="connsiteX157" fmla="*/ 4088423 w 4278923"/>
                  <a:gd name="connsiteY157" fmla="*/ 3113942 h 3802673"/>
                  <a:gd name="connsiteX158" fmla="*/ 4088423 w 4278923"/>
                  <a:gd name="connsiteY158" fmla="*/ 3113942 h 3802673"/>
                  <a:gd name="connsiteX159" fmla="*/ 3993173 w 4278923"/>
                  <a:gd name="connsiteY159" fmla="*/ 3194539 h 3802673"/>
                  <a:gd name="connsiteX160" fmla="*/ 3963865 w 4278923"/>
                  <a:gd name="connsiteY160" fmla="*/ 3319096 h 3802673"/>
                  <a:gd name="connsiteX161" fmla="*/ 3919903 w 4278923"/>
                  <a:gd name="connsiteY161" fmla="*/ 3450981 h 3802673"/>
                  <a:gd name="connsiteX162" fmla="*/ 3875942 w 4278923"/>
                  <a:gd name="connsiteY162" fmla="*/ 3560885 h 3802673"/>
                  <a:gd name="connsiteX163" fmla="*/ 3810000 w 4278923"/>
                  <a:gd name="connsiteY163" fmla="*/ 3582865 h 3802673"/>
                  <a:gd name="connsiteX164" fmla="*/ 3509596 w 4278923"/>
                  <a:gd name="connsiteY164" fmla="*/ 3626827 h 3802673"/>
                  <a:gd name="connsiteX165" fmla="*/ 3187211 w 4278923"/>
                  <a:gd name="connsiteY165" fmla="*/ 3678115 h 3802673"/>
                  <a:gd name="connsiteX166" fmla="*/ 2886807 w 4278923"/>
                  <a:gd name="connsiteY166" fmla="*/ 3729404 h 3802673"/>
                  <a:gd name="connsiteX167" fmla="*/ 2718288 w 4278923"/>
                  <a:gd name="connsiteY167" fmla="*/ 3729404 h 3802673"/>
                  <a:gd name="connsiteX168" fmla="*/ 2483826 w 4278923"/>
                  <a:gd name="connsiteY168" fmla="*/ 3766039 h 3802673"/>
                  <a:gd name="connsiteX169" fmla="*/ 2234711 w 4278923"/>
                  <a:gd name="connsiteY169" fmla="*/ 3795346 h 3802673"/>
                  <a:gd name="connsiteX170" fmla="*/ 2110153 w 4278923"/>
                  <a:gd name="connsiteY170" fmla="*/ 3802673 h 3802673"/>
                  <a:gd name="connsiteX171" fmla="*/ 2256692 w 4278923"/>
                  <a:gd name="connsiteY171" fmla="*/ 3597519 h 3802673"/>
                  <a:gd name="connsiteX172" fmla="*/ 2264019 w 4278923"/>
                  <a:gd name="connsiteY172" fmla="*/ 3516923 h 3802673"/>
                  <a:gd name="connsiteX173" fmla="*/ 2359269 w 4278923"/>
                  <a:gd name="connsiteY173" fmla="*/ 3282462 h 3802673"/>
                  <a:gd name="connsiteX174" fmla="*/ 2359269 w 4278923"/>
                  <a:gd name="connsiteY174" fmla="*/ 3157904 h 3802673"/>
                  <a:gd name="connsiteX175" fmla="*/ 2329961 w 4278923"/>
                  <a:gd name="connsiteY175" fmla="*/ 3048000 h 3802673"/>
                  <a:gd name="connsiteX176" fmla="*/ 2322634 w 4278923"/>
                  <a:gd name="connsiteY176" fmla="*/ 2886808 h 3802673"/>
                  <a:gd name="connsiteX177" fmla="*/ 2381250 w 4278923"/>
                  <a:gd name="connsiteY177" fmla="*/ 2901462 h 3802673"/>
                  <a:gd name="connsiteX178" fmla="*/ 2329961 w 4278923"/>
                  <a:gd name="connsiteY178" fmla="*/ 2784231 h 3802673"/>
                  <a:gd name="connsiteX179" fmla="*/ 2286000 w 4278923"/>
                  <a:gd name="connsiteY179" fmla="*/ 2820865 h 3802673"/>
                  <a:gd name="connsiteX180" fmla="*/ 2256692 w 4278923"/>
                  <a:gd name="connsiteY180" fmla="*/ 2784231 h 3802673"/>
                  <a:gd name="connsiteX181" fmla="*/ 2286000 w 4278923"/>
                  <a:gd name="connsiteY181" fmla="*/ 2718289 h 3802673"/>
                  <a:gd name="connsiteX182" fmla="*/ 2286000 w 4278923"/>
                  <a:gd name="connsiteY182" fmla="*/ 2718289 h 3802673"/>
                  <a:gd name="connsiteX183" fmla="*/ 2286000 w 4278923"/>
                  <a:gd name="connsiteY183" fmla="*/ 2718289 h 3802673"/>
                  <a:gd name="connsiteX184" fmla="*/ 2183423 w 4278923"/>
                  <a:gd name="connsiteY184" fmla="*/ 2674327 h 3802673"/>
                  <a:gd name="connsiteX185" fmla="*/ 2227384 w 4278923"/>
                  <a:gd name="connsiteY185" fmla="*/ 2608385 h 3802673"/>
                  <a:gd name="connsiteX186" fmla="*/ 2190750 w 4278923"/>
                  <a:gd name="connsiteY186" fmla="*/ 2557096 h 3802673"/>
                  <a:gd name="connsiteX187" fmla="*/ 2168769 w 4278923"/>
                  <a:gd name="connsiteY187" fmla="*/ 2593731 h 3802673"/>
                  <a:gd name="connsiteX188" fmla="*/ 2110153 w 4278923"/>
                  <a:gd name="connsiteY188" fmla="*/ 2461846 h 3802673"/>
                  <a:gd name="connsiteX189" fmla="*/ 2110153 w 4278923"/>
                  <a:gd name="connsiteY189" fmla="*/ 2403231 h 3802673"/>
                  <a:gd name="connsiteX190" fmla="*/ 2139461 w 4278923"/>
                  <a:gd name="connsiteY190" fmla="*/ 2344615 h 3802673"/>
                  <a:gd name="connsiteX191" fmla="*/ 2139461 w 4278923"/>
                  <a:gd name="connsiteY191" fmla="*/ 2190750 h 3802673"/>
                  <a:gd name="connsiteX192" fmla="*/ 2095500 w 4278923"/>
                  <a:gd name="connsiteY192" fmla="*/ 2132135 h 3802673"/>
                  <a:gd name="connsiteX193" fmla="*/ 2176096 w 4278923"/>
                  <a:gd name="connsiteY193" fmla="*/ 1992923 h 3802673"/>
                  <a:gd name="connsiteX194" fmla="*/ 2176096 w 4278923"/>
                  <a:gd name="connsiteY194" fmla="*/ 1992923 h 3802673"/>
                  <a:gd name="connsiteX195" fmla="*/ 2242038 w 4278923"/>
                  <a:gd name="connsiteY195" fmla="*/ 1912327 h 3802673"/>
                  <a:gd name="connsiteX196" fmla="*/ 2183423 w 4278923"/>
                  <a:gd name="connsiteY196" fmla="*/ 1890346 h 3802673"/>
                  <a:gd name="connsiteX197" fmla="*/ 2183423 w 4278923"/>
                  <a:gd name="connsiteY197" fmla="*/ 1787769 h 3802673"/>
                  <a:gd name="connsiteX198" fmla="*/ 2190750 w 4278923"/>
                  <a:gd name="connsiteY198" fmla="*/ 1721827 h 3802673"/>
                  <a:gd name="connsiteX199" fmla="*/ 2168769 w 4278923"/>
                  <a:gd name="connsiteY199" fmla="*/ 1677865 h 3802673"/>
                  <a:gd name="connsiteX200" fmla="*/ 2227384 w 4278923"/>
                  <a:gd name="connsiteY200" fmla="*/ 1655885 h 3802673"/>
                  <a:gd name="connsiteX201" fmla="*/ 2278673 w 4278923"/>
                  <a:gd name="connsiteY201" fmla="*/ 1619250 h 3802673"/>
                  <a:gd name="connsiteX202" fmla="*/ 2278673 w 4278923"/>
                  <a:gd name="connsiteY202" fmla="*/ 1619250 h 3802673"/>
                  <a:gd name="connsiteX203" fmla="*/ 2234711 w 4278923"/>
                  <a:gd name="connsiteY203" fmla="*/ 1538654 h 3802673"/>
                  <a:gd name="connsiteX204" fmla="*/ 2322634 w 4278923"/>
                  <a:gd name="connsiteY204" fmla="*/ 1494692 h 3802673"/>
                  <a:gd name="connsiteX205" fmla="*/ 2381250 w 4278923"/>
                  <a:gd name="connsiteY205" fmla="*/ 1465385 h 3802673"/>
                  <a:gd name="connsiteX206" fmla="*/ 2447192 w 4278923"/>
                  <a:gd name="connsiteY206" fmla="*/ 1333500 h 3802673"/>
                  <a:gd name="connsiteX207" fmla="*/ 2432538 w 4278923"/>
                  <a:gd name="connsiteY207" fmla="*/ 1428750 h 3802673"/>
                  <a:gd name="connsiteX208" fmla="*/ 2461846 w 4278923"/>
                  <a:gd name="connsiteY208" fmla="*/ 1465385 h 3802673"/>
                  <a:gd name="connsiteX209" fmla="*/ 2432538 w 4278923"/>
                  <a:gd name="connsiteY209" fmla="*/ 1545981 h 3802673"/>
                  <a:gd name="connsiteX210" fmla="*/ 2483826 w 4278923"/>
                  <a:gd name="connsiteY210" fmla="*/ 1626577 h 3802673"/>
                  <a:gd name="connsiteX211" fmla="*/ 2549769 w 4278923"/>
                  <a:gd name="connsiteY211" fmla="*/ 1597269 h 3802673"/>
                  <a:gd name="connsiteX212" fmla="*/ 2608384 w 4278923"/>
                  <a:gd name="connsiteY212" fmla="*/ 1421423 h 3802673"/>
                  <a:gd name="connsiteX213" fmla="*/ 2608384 w 4278923"/>
                  <a:gd name="connsiteY213" fmla="*/ 1318846 h 3802673"/>
                  <a:gd name="connsiteX214" fmla="*/ 2564423 w 4278923"/>
                  <a:gd name="connsiteY214" fmla="*/ 1230923 h 3802673"/>
                  <a:gd name="connsiteX215" fmla="*/ 2674326 w 4278923"/>
                  <a:gd name="connsiteY215" fmla="*/ 1157654 h 3802673"/>
                  <a:gd name="connsiteX216" fmla="*/ 2732942 w 4278923"/>
                  <a:gd name="connsiteY216" fmla="*/ 1121019 h 3802673"/>
                  <a:gd name="connsiteX217" fmla="*/ 2798884 w 4278923"/>
                  <a:gd name="connsiteY217" fmla="*/ 1128346 h 3802673"/>
                  <a:gd name="connsiteX218" fmla="*/ 2835519 w 4278923"/>
                  <a:gd name="connsiteY218" fmla="*/ 1077058 h 3802673"/>
                  <a:gd name="connsiteX219" fmla="*/ 2769576 w 4278923"/>
                  <a:gd name="connsiteY219" fmla="*/ 1055077 h 3802673"/>
                  <a:gd name="connsiteX220" fmla="*/ 2703634 w 4278923"/>
                  <a:gd name="connsiteY220" fmla="*/ 1040423 h 3802673"/>
                  <a:gd name="connsiteX221" fmla="*/ 2681653 w 4278923"/>
                  <a:gd name="connsiteY221" fmla="*/ 959827 h 3802673"/>
                  <a:gd name="connsiteX222" fmla="*/ 2710961 w 4278923"/>
                  <a:gd name="connsiteY222" fmla="*/ 871904 h 3802673"/>
                  <a:gd name="connsiteX223" fmla="*/ 2813538 w 4278923"/>
                  <a:gd name="connsiteY223" fmla="*/ 857250 h 3802673"/>
                  <a:gd name="connsiteX224" fmla="*/ 2798884 w 4278923"/>
                  <a:gd name="connsiteY224" fmla="*/ 710712 h 3802673"/>
                  <a:gd name="connsiteX225" fmla="*/ 2718288 w 4278923"/>
                  <a:gd name="connsiteY225" fmla="*/ 659423 h 3802673"/>
                  <a:gd name="connsiteX0" fmla="*/ 2718288 w 4278923"/>
                  <a:gd name="connsiteY0" fmla="*/ 659423 h 3802673"/>
                  <a:gd name="connsiteX1" fmla="*/ 2593730 w 4278923"/>
                  <a:gd name="connsiteY1" fmla="*/ 593481 h 3802673"/>
                  <a:gd name="connsiteX2" fmla="*/ 2491153 w 4278923"/>
                  <a:gd name="connsiteY2" fmla="*/ 593481 h 3802673"/>
                  <a:gd name="connsiteX3" fmla="*/ 2373923 w 4278923"/>
                  <a:gd name="connsiteY3" fmla="*/ 600808 h 3802673"/>
                  <a:gd name="connsiteX4" fmla="*/ 2337288 w 4278923"/>
                  <a:gd name="connsiteY4" fmla="*/ 710712 h 3802673"/>
                  <a:gd name="connsiteX5" fmla="*/ 2300653 w 4278923"/>
                  <a:gd name="connsiteY5" fmla="*/ 696058 h 3802673"/>
                  <a:gd name="connsiteX6" fmla="*/ 2212730 w 4278923"/>
                  <a:gd name="connsiteY6" fmla="*/ 725365 h 3802673"/>
                  <a:gd name="connsiteX7" fmla="*/ 2124807 w 4278923"/>
                  <a:gd name="connsiteY7" fmla="*/ 740019 h 3802673"/>
                  <a:gd name="connsiteX8" fmla="*/ 2058865 w 4278923"/>
                  <a:gd name="connsiteY8" fmla="*/ 740019 h 3802673"/>
                  <a:gd name="connsiteX9" fmla="*/ 2007576 w 4278923"/>
                  <a:gd name="connsiteY9" fmla="*/ 805962 h 3802673"/>
                  <a:gd name="connsiteX10" fmla="*/ 2007576 w 4278923"/>
                  <a:gd name="connsiteY10" fmla="*/ 871904 h 3802673"/>
                  <a:gd name="connsiteX11" fmla="*/ 1934307 w 4278923"/>
                  <a:gd name="connsiteY11" fmla="*/ 901212 h 3802673"/>
                  <a:gd name="connsiteX12" fmla="*/ 1941634 w 4278923"/>
                  <a:gd name="connsiteY12" fmla="*/ 835269 h 3802673"/>
                  <a:gd name="connsiteX13" fmla="*/ 1919653 w 4278923"/>
                  <a:gd name="connsiteY13" fmla="*/ 798635 h 3802673"/>
                  <a:gd name="connsiteX14" fmla="*/ 1868365 w 4278923"/>
                  <a:gd name="connsiteY14" fmla="*/ 842596 h 3802673"/>
                  <a:gd name="connsiteX15" fmla="*/ 1861038 w 4278923"/>
                  <a:gd name="connsiteY15" fmla="*/ 813289 h 3802673"/>
                  <a:gd name="connsiteX16" fmla="*/ 1802423 w 4278923"/>
                  <a:gd name="connsiteY16" fmla="*/ 849923 h 3802673"/>
                  <a:gd name="connsiteX17" fmla="*/ 1802423 w 4278923"/>
                  <a:gd name="connsiteY17" fmla="*/ 849923 h 3802673"/>
                  <a:gd name="connsiteX18" fmla="*/ 1743807 w 4278923"/>
                  <a:gd name="connsiteY18" fmla="*/ 974481 h 3802673"/>
                  <a:gd name="connsiteX19" fmla="*/ 1721826 w 4278923"/>
                  <a:gd name="connsiteY19" fmla="*/ 908539 h 3802673"/>
                  <a:gd name="connsiteX20" fmla="*/ 1751134 w 4278923"/>
                  <a:gd name="connsiteY20" fmla="*/ 805962 h 3802673"/>
                  <a:gd name="connsiteX21" fmla="*/ 1743807 w 4278923"/>
                  <a:gd name="connsiteY21" fmla="*/ 791308 h 3802673"/>
                  <a:gd name="connsiteX22" fmla="*/ 1663211 w 4278923"/>
                  <a:gd name="connsiteY22" fmla="*/ 827942 h 3802673"/>
                  <a:gd name="connsiteX23" fmla="*/ 1655884 w 4278923"/>
                  <a:gd name="connsiteY23" fmla="*/ 886558 h 3802673"/>
                  <a:gd name="connsiteX24" fmla="*/ 1655884 w 4278923"/>
                  <a:gd name="connsiteY24" fmla="*/ 923192 h 3802673"/>
                  <a:gd name="connsiteX25" fmla="*/ 1663211 w 4278923"/>
                  <a:gd name="connsiteY25" fmla="*/ 981808 h 3802673"/>
                  <a:gd name="connsiteX26" fmla="*/ 1575288 w 4278923"/>
                  <a:gd name="connsiteY26" fmla="*/ 1062404 h 3802673"/>
                  <a:gd name="connsiteX27" fmla="*/ 1524000 w 4278923"/>
                  <a:gd name="connsiteY27" fmla="*/ 1157654 h 3802673"/>
                  <a:gd name="connsiteX28" fmla="*/ 1494692 w 4278923"/>
                  <a:gd name="connsiteY28" fmla="*/ 1267558 h 3802673"/>
                  <a:gd name="connsiteX29" fmla="*/ 1465384 w 4278923"/>
                  <a:gd name="connsiteY29" fmla="*/ 1362808 h 3802673"/>
                  <a:gd name="connsiteX30" fmla="*/ 1406769 w 4278923"/>
                  <a:gd name="connsiteY30" fmla="*/ 1406769 h 3802673"/>
                  <a:gd name="connsiteX31" fmla="*/ 1399442 w 4278923"/>
                  <a:gd name="connsiteY31" fmla="*/ 1348154 h 3802673"/>
                  <a:gd name="connsiteX32" fmla="*/ 1414096 w 4278923"/>
                  <a:gd name="connsiteY32" fmla="*/ 1274885 h 3802673"/>
                  <a:gd name="connsiteX33" fmla="*/ 1384788 w 4278923"/>
                  <a:gd name="connsiteY33" fmla="*/ 1216269 h 3802673"/>
                  <a:gd name="connsiteX34" fmla="*/ 1333500 w 4278923"/>
                  <a:gd name="connsiteY34" fmla="*/ 1245577 h 3802673"/>
                  <a:gd name="connsiteX35" fmla="*/ 1333500 w 4278923"/>
                  <a:gd name="connsiteY35" fmla="*/ 1245577 h 3802673"/>
                  <a:gd name="connsiteX36" fmla="*/ 1333500 w 4278923"/>
                  <a:gd name="connsiteY36" fmla="*/ 1245577 h 3802673"/>
                  <a:gd name="connsiteX37" fmla="*/ 1340826 w 4278923"/>
                  <a:gd name="connsiteY37" fmla="*/ 1121019 h 3802673"/>
                  <a:gd name="connsiteX38" fmla="*/ 1333500 w 4278923"/>
                  <a:gd name="connsiteY38" fmla="*/ 1040423 h 3802673"/>
                  <a:gd name="connsiteX39" fmla="*/ 1289538 w 4278923"/>
                  <a:gd name="connsiteY39" fmla="*/ 967154 h 3802673"/>
                  <a:gd name="connsiteX40" fmla="*/ 1208942 w 4278923"/>
                  <a:gd name="connsiteY40" fmla="*/ 952500 h 3802673"/>
                  <a:gd name="connsiteX41" fmla="*/ 1135673 w 4278923"/>
                  <a:gd name="connsiteY41" fmla="*/ 959827 h 3802673"/>
                  <a:gd name="connsiteX42" fmla="*/ 1164980 w 4278923"/>
                  <a:gd name="connsiteY42" fmla="*/ 908539 h 3802673"/>
                  <a:gd name="connsiteX43" fmla="*/ 1128346 w 4278923"/>
                  <a:gd name="connsiteY43" fmla="*/ 842596 h 3802673"/>
                  <a:gd name="connsiteX44" fmla="*/ 1069730 w 4278923"/>
                  <a:gd name="connsiteY44" fmla="*/ 813289 h 3802673"/>
                  <a:gd name="connsiteX45" fmla="*/ 945173 w 4278923"/>
                  <a:gd name="connsiteY45" fmla="*/ 805962 h 3802673"/>
                  <a:gd name="connsiteX46" fmla="*/ 849923 w 4278923"/>
                  <a:gd name="connsiteY46" fmla="*/ 805962 h 3802673"/>
                  <a:gd name="connsiteX47" fmla="*/ 769326 w 4278923"/>
                  <a:gd name="connsiteY47" fmla="*/ 791308 h 3802673"/>
                  <a:gd name="connsiteX48" fmla="*/ 666750 w 4278923"/>
                  <a:gd name="connsiteY48" fmla="*/ 747346 h 3802673"/>
                  <a:gd name="connsiteX49" fmla="*/ 571500 w 4278923"/>
                  <a:gd name="connsiteY49" fmla="*/ 718039 h 3802673"/>
                  <a:gd name="connsiteX50" fmla="*/ 454269 w 4278923"/>
                  <a:gd name="connsiteY50" fmla="*/ 681404 h 3802673"/>
                  <a:gd name="connsiteX51" fmla="*/ 315057 w 4278923"/>
                  <a:gd name="connsiteY51" fmla="*/ 659423 h 3802673"/>
                  <a:gd name="connsiteX52" fmla="*/ 227134 w 4278923"/>
                  <a:gd name="connsiteY52" fmla="*/ 644769 h 3802673"/>
                  <a:gd name="connsiteX53" fmla="*/ 139211 w 4278923"/>
                  <a:gd name="connsiteY53" fmla="*/ 637442 h 3802673"/>
                  <a:gd name="connsiteX54" fmla="*/ 109903 w 4278923"/>
                  <a:gd name="connsiteY54" fmla="*/ 578827 h 3802673"/>
                  <a:gd name="connsiteX55" fmla="*/ 80596 w 4278923"/>
                  <a:gd name="connsiteY55" fmla="*/ 527539 h 3802673"/>
                  <a:gd name="connsiteX56" fmla="*/ 0 w 4278923"/>
                  <a:gd name="connsiteY56" fmla="*/ 490904 h 3802673"/>
                  <a:gd name="connsiteX57" fmla="*/ 139211 w 4278923"/>
                  <a:gd name="connsiteY57" fmla="*/ 424962 h 3802673"/>
                  <a:gd name="connsiteX58" fmla="*/ 212480 w 4278923"/>
                  <a:gd name="connsiteY58" fmla="*/ 366346 h 3802673"/>
                  <a:gd name="connsiteX59" fmla="*/ 256442 w 4278923"/>
                  <a:gd name="connsiteY59" fmla="*/ 300404 h 3802673"/>
                  <a:gd name="connsiteX60" fmla="*/ 307730 w 4278923"/>
                  <a:gd name="connsiteY60" fmla="*/ 300404 h 3802673"/>
                  <a:gd name="connsiteX61" fmla="*/ 424961 w 4278923"/>
                  <a:gd name="connsiteY61" fmla="*/ 300404 h 3802673"/>
                  <a:gd name="connsiteX62" fmla="*/ 556846 w 4278923"/>
                  <a:gd name="connsiteY62" fmla="*/ 212481 h 3802673"/>
                  <a:gd name="connsiteX63" fmla="*/ 593480 w 4278923"/>
                  <a:gd name="connsiteY63" fmla="*/ 161192 h 3802673"/>
                  <a:gd name="connsiteX64" fmla="*/ 666750 w 4278923"/>
                  <a:gd name="connsiteY64" fmla="*/ 153865 h 3802673"/>
                  <a:gd name="connsiteX65" fmla="*/ 725365 w 4278923"/>
                  <a:gd name="connsiteY65" fmla="*/ 58615 h 3802673"/>
                  <a:gd name="connsiteX66" fmla="*/ 776653 w 4278923"/>
                  <a:gd name="connsiteY66" fmla="*/ 0 h 3802673"/>
                  <a:gd name="connsiteX67" fmla="*/ 842596 w 4278923"/>
                  <a:gd name="connsiteY67" fmla="*/ 80596 h 3802673"/>
                  <a:gd name="connsiteX68" fmla="*/ 842596 w 4278923"/>
                  <a:gd name="connsiteY68" fmla="*/ 80596 h 3802673"/>
                  <a:gd name="connsiteX69" fmla="*/ 893884 w 4278923"/>
                  <a:gd name="connsiteY69" fmla="*/ 190500 h 3802673"/>
                  <a:gd name="connsiteX70" fmla="*/ 871903 w 4278923"/>
                  <a:gd name="connsiteY70" fmla="*/ 263769 h 3802673"/>
                  <a:gd name="connsiteX71" fmla="*/ 871903 w 4278923"/>
                  <a:gd name="connsiteY71" fmla="*/ 263769 h 3802673"/>
                  <a:gd name="connsiteX72" fmla="*/ 952500 w 4278923"/>
                  <a:gd name="connsiteY72" fmla="*/ 234462 h 3802673"/>
                  <a:gd name="connsiteX73" fmla="*/ 1040423 w 4278923"/>
                  <a:gd name="connsiteY73" fmla="*/ 197827 h 3802673"/>
                  <a:gd name="connsiteX74" fmla="*/ 1106365 w 4278923"/>
                  <a:gd name="connsiteY74" fmla="*/ 183173 h 3802673"/>
                  <a:gd name="connsiteX75" fmla="*/ 1238250 w 4278923"/>
                  <a:gd name="connsiteY75" fmla="*/ 190500 h 3802673"/>
                  <a:gd name="connsiteX76" fmla="*/ 1304192 w 4278923"/>
                  <a:gd name="connsiteY76" fmla="*/ 234462 h 3802673"/>
                  <a:gd name="connsiteX77" fmla="*/ 1348153 w 4278923"/>
                  <a:gd name="connsiteY77" fmla="*/ 307731 h 3802673"/>
                  <a:gd name="connsiteX78" fmla="*/ 1428750 w 4278923"/>
                  <a:gd name="connsiteY78" fmla="*/ 432289 h 3802673"/>
                  <a:gd name="connsiteX79" fmla="*/ 1509346 w 4278923"/>
                  <a:gd name="connsiteY79" fmla="*/ 439615 h 3802673"/>
                  <a:gd name="connsiteX80" fmla="*/ 1589942 w 4278923"/>
                  <a:gd name="connsiteY80" fmla="*/ 439615 h 3802673"/>
                  <a:gd name="connsiteX81" fmla="*/ 1648557 w 4278923"/>
                  <a:gd name="connsiteY81" fmla="*/ 417635 h 3802673"/>
                  <a:gd name="connsiteX82" fmla="*/ 1714500 w 4278923"/>
                  <a:gd name="connsiteY82" fmla="*/ 461596 h 3802673"/>
                  <a:gd name="connsiteX83" fmla="*/ 1780442 w 4278923"/>
                  <a:gd name="connsiteY83" fmla="*/ 424962 h 3802673"/>
                  <a:gd name="connsiteX84" fmla="*/ 1853711 w 4278923"/>
                  <a:gd name="connsiteY84" fmla="*/ 468923 h 3802673"/>
                  <a:gd name="connsiteX85" fmla="*/ 1956288 w 4278923"/>
                  <a:gd name="connsiteY85" fmla="*/ 329712 h 3802673"/>
                  <a:gd name="connsiteX86" fmla="*/ 2080846 w 4278923"/>
                  <a:gd name="connsiteY86" fmla="*/ 263769 h 3802673"/>
                  <a:gd name="connsiteX87" fmla="*/ 2278673 w 4278923"/>
                  <a:gd name="connsiteY87" fmla="*/ 227135 h 3802673"/>
                  <a:gd name="connsiteX88" fmla="*/ 2366596 w 4278923"/>
                  <a:gd name="connsiteY88" fmla="*/ 234462 h 3802673"/>
                  <a:gd name="connsiteX89" fmla="*/ 2461846 w 4278923"/>
                  <a:gd name="connsiteY89" fmla="*/ 197827 h 3802673"/>
                  <a:gd name="connsiteX90" fmla="*/ 2557096 w 4278923"/>
                  <a:gd name="connsiteY90" fmla="*/ 131885 h 3802673"/>
                  <a:gd name="connsiteX91" fmla="*/ 2557096 w 4278923"/>
                  <a:gd name="connsiteY91" fmla="*/ 131885 h 3802673"/>
                  <a:gd name="connsiteX92" fmla="*/ 2615711 w 4278923"/>
                  <a:gd name="connsiteY92" fmla="*/ 109904 h 3802673"/>
                  <a:gd name="connsiteX93" fmla="*/ 2601057 w 4278923"/>
                  <a:gd name="connsiteY93" fmla="*/ 219808 h 3802673"/>
                  <a:gd name="connsiteX94" fmla="*/ 2608384 w 4278923"/>
                  <a:gd name="connsiteY94" fmla="*/ 285750 h 3802673"/>
                  <a:gd name="connsiteX95" fmla="*/ 2667000 w 4278923"/>
                  <a:gd name="connsiteY95" fmla="*/ 344365 h 3802673"/>
                  <a:gd name="connsiteX96" fmla="*/ 2740269 w 4278923"/>
                  <a:gd name="connsiteY96" fmla="*/ 344365 h 3802673"/>
                  <a:gd name="connsiteX97" fmla="*/ 2806211 w 4278923"/>
                  <a:gd name="connsiteY97" fmla="*/ 307731 h 3802673"/>
                  <a:gd name="connsiteX98" fmla="*/ 2872153 w 4278923"/>
                  <a:gd name="connsiteY98" fmla="*/ 373673 h 3802673"/>
                  <a:gd name="connsiteX99" fmla="*/ 2974730 w 4278923"/>
                  <a:gd name="connsiteY99" fmla="*/ 285750 h 3802673"/>
                  <a:gd name="connsiteX100" fmla="*/ 3011365 w 4278923"/>
                  <a:gd name="connsiteY100" fmla="*/ 351692 h 3802673"/>
                  <a:gd name="connsiteX101" fmla="*/ 3026019 w 4278923"/>
                  <a:gd name="connsiteY101" fmla="*/ 439615 h 3802673"/>
                  <a:gd name="connsiteX102" fmla="*/ 3004038 w 4278923"/>
                  <a:gd name="connsiteY102" fmla="*/ 498231 h 3802673"/>
                  <a:gd name="connsiteX103" fmla="*/ 3099288 w 4278923"/>
                  <a:gd name="connsiteY103" fmla="*/ 527539 h 3802673"/>
                  <a:gd name="connsiteX104" fmla="*/ 3099288 w 4278923"/>
                  <a:gd name="connsiteY104" fmla="*/ 527539 h 3802673"/>
                  <a:gd name="connsiteX105" fmla="*/ 3179884 w 4278923"/>
                  <a:gd name="connsiteY105" fmla="*/ 600808 h 3802673"/>
                  <a:gd name="connsiteX106" fmla="*/ 3099288 w 4278923"/>
                  <a:gd name="connsiteY106" fmla="*/ 608135 h 3802673"/>
                  <a:gd name="connsiteX107" fmla="*/ 2982057 w 4278923"/>
                  <a:gd name="connsiteY107" fmla="*/ 608135 h 3802673"/>
                  <a:gd name="connsiteX108" fmla="*/ 2886807 w 4278923"/>
                  <a:gd name="connsiteY108" fmla="*/ 600808 h 3802673"/>
                  <a:gd name="connsiteX109" fmla="*/ 2886807 w 4278923"/>
                  <a:gd name="connsiteY109" fmla="*/ 600808 h 3802673"/>
                  <a:gd name="connsiteX110" fmla="*/ 2806211 w 4278923"/>
                  <a:gd name="connsiteY110" fmla="*/ 652096 h 3802673"/>
                  <a:gd name="connsiteX111" fmla="*/ 2842846 w 4278923"/>
                  <a:gd name="connsiteY111" fmla="*/ 849923 h 3802673"/>
                  <a:gd name="connsiteX112" fmla="*/ 2982057 w 4278923"/>
                  <a:gd name="connsiteY112" fmla="*/ 901212 h 3802673"/>
                  <a:gd name="connsiteX113" fmla="*/ 3055326 w 4278923"/>
                  <a:gd name="connsiteY113" fmla="*/ 886558 h 3802673"/>
                  <a:gd name="connsiteX114" fmla="*/ 3121269 w 4278923"/>
                  <a:gd name="connsiteY114" fmla="*/ 901212 h 3802673"/>
                  <a:gd name="connsiteX115" fmla="*/ 3157903 w 4278923"/>
                  <a:gd name="connsiteY115" fmla="*/ 996462 h 3802673"/>
                  <a:gd name="connsiteX116" fmla="*/ 3238500 w 4278923"/>
                  <a:gd name="connsiteY116" fmla="*/ 1003789 h 3802673"/>
                  <a:gd name="connsiteX117" fmla="*/ 3304442 w 4278923"/>
                  <a:gd name="connsiteY117" fmla="*/ 989135 h 3802673"/>
                  <a:gd name="connsiteX118" fmla="*/ 3385038 w 4278923"/>
                  <a:gd name="connsiteY118" fmla="*/ 1040423 h 3802673"/>
                  <a:gd name="connsiteX119" fmla="*/ 3472961 w 4278923"/>
                  <a:gd name="connsiteY119" fmla="*/ 1077058 h 3802673"/>
                  <a:gd name="connsiteX120" fmla="*/ 3531576 w 4278923"/>
                  <a:gd name="connsiteY120" fmla="*/ 1077058 h 3802673"/>
                  <a:gd name="connsiteX121" fmla="*/ 3590192 w 4278923"/>
                  <a:gd name="connsiteY121" fmla="*/ 1208942 h 3802673"/>
                  <a:gd name="connsiteX122" fmla="*/ 3538903 w 4278923"/>
                  <a:gd name="connsiteY122" fmla="*/ 1274885 h 3802673"/>
                  <a:gd name="connsiteX123" fmla="*/ 3568211 w 4278923"/>
                  <a:gd name="connsiteY123" fmla="*/ 1362808 h 3802673"/>
                  <a:gd name="connsiteX124" fmla="*/ 3634153 w 4278923"/>
                  <a:gd name="connsiteY124" fmla="*/ 1384789 h 3802673"/>
                  <a:gd name="connsiteX125" fmla="*/ 3663461 w 4278923"/>
                  <a:gd name="connsiteY125" fmla="*/ 1494692 h 3802673"/>
                  <a:gd name="connsiteX126" fmla="*/ 3641480 w 4278923"/>
                  <a:gd name="connsiteY126" fmla="*/ 1531327 h 3802673"/>
                  <a:gd name="connsiteX127" fmla="*/ 3641480 w 4278923"/>
                  <a:gd name="connsiteY127" fmla="*/ 1597269 h 3802673"/>
                  <a:gd name="connsiteX128" fmla="*/ 3656134 w 4278923"/>
                  <a:gd name="connsiteY128" fmla="*/ 1707173 h 3802673"/>
                  <a:gd name="connsiteX129" fmla="*/ 3656134 w 4278923"/>
                  <a:gd name="connsiteY129" fmla="*/ 1780442 h 3802673"/>
                  <a:gd name="connsiteX130" fmla="*/ 3590192 w 4278923"/>
                  <a:gd name="connsiteY130" fmla="*/ 1817077 h 3802673"/>
                  <a:gd name="connsiteX131" fmla="*/ 3553557 w 4278923"/>
                  <a:gd name="connsiteY131" fmla="*/ 1861039 h 3802673"/>
                  <a:gd name="connsiteX132" fmla="*/ 3553557 w 4278923"/>
                  <a:gd name="connsiteY132" fmla="*/ 1934308 h 3802673"/>
                  <a:gd name="connsiteX133" fmla="*/ 3465634 w 4278923"/>
                  <a:gd name="connsiteY133" fmla="*/ 2022231 h 3802673"/>
                  <a:gd name="connsiteX134" fmla="*/ 3407019 w 4278923"/>
                  <a:gd name="connsiteY134" fmla="*/ 2044212 h 3802673"/>
                  <a:gd name="connsiteX135" fmla="*/ 3399692 w 4278923"/>
                  <a:gd name="connsiteY135" fmla="*/ 2139462 h 3802673"/>
                  <a:gd name="connsiteX136" fmla="*/ 3399692 w 4278923"/>
                  <a:gd name="connsiteY136" fmla="*/ 2271346 h 3802673"/>
                  <a:gd name="connsiteX137" fmla="*/ 3472961 w 4278923"/>
                  <a:gd name="connsiteY137" fmla="*/ 2322635 h 3802673"/>
                  <a:gd name="connsiteX138" fmla="*/ 3568211 w 4278923"/>
                  <a:gd name="connsiteY138" fmla="*/ 2329962 h 3802673"/>
                  <a:gd name="connsiteX139" fmla="*/ 3648807 w 4278923"/>
                  <a:gd name="connsiteY139" fmla="*/ 2286000 h 3802673"/>
                  <a:gd name="connsiteX140" fmla="*/ 3722076 w 4278923"/>
                  <a:gd name="connsiteY140" fmla="*/ 2183423 h 3802673"/>
                  <a:gd name="connsiteX141" fmla="*/ 3773365 w 4278923"/>
                  <a:gd name="connsiteY141" fmla="*/ 2014904 h 3802673"/>
                  <a:gd name="connsiteX142" fmla="*/ 3824653 w 4278923"/>
                  <a:gd name="connsiteY142" fmla="*/ 1985596 h 3802673"/>
                  <a:gd name="connsiteX143" fmla="*/ 3824653 w 4278923"/>
                  <a:gd name="connsiteY143" fmla="*/ 1985596 h 3802673"/>
                  <a:gd name="connsiteX144" fmla="*/ 3905250 w 4278923"/>
                  <a:gd name="connsiteY144" fmla="*/ 1934308 h 3802673"/>
                  <a:gd name="connsiteX145" fmla="*/ 4015153 w 4278923"/>
                  <a:gd name="connsiteY145" fmla="*/ 1985596 h 3802673"/>
                  <a:gd name="connsiteX146" fmla="*/ 4095750 w 4278923"/>
                  <a:gd name="connsiteY146" fmla="*/ 2161442 h 3802673"/>
                  <a:gd name="connsiteX147" fmla="*/ 4205653 w 4278923"/>
                  <a:gd name="connsiteY147" fmla="*/ 2461846 h 3802673"/>
                  <a:gd name="connsiteX148" fmla="*/ 4205653 w 4278923"/>
                  <a:gd name="connsiteY148" fmla="*/ 2461846 h 3802673"/>
                  <a:gd name="connsiteX149" fmla="*/ 4220307 w 4278923"/>
                  <a:gd name="connsiteY149" fmla="*/ 2637692 h 3802673"/>
                  <a:gd name="connsiteX150" fmla="*/ 4278923 w 4278923"/>
                  <a:gd name="connsiteY150" fmla="*/ 2681654 h 3802673"/>
                  <a:gd name="connsiteX151" fmla="*/ 4249615 w 4278923"/>
                  <a:gd name="connsiteY151" fmla="*/ 2820865 h 3802673"/>
                  <a:gd name="connsiteX152" fmla="*/ 4264269 w 4278923"/>
                  <a:gd name="connsiteY152" fmla="*/ 2938096 h 3802673"/>
                  <a:gd name="connsiteX153" fmla="*/ 4161692 w 4278923"/>
                  <a:gd name="connsiteY153" fmla="*/ 2894135 h 3802673"/>
                  <a:gd name="connsiteX154" fmla="*/ 4110403 w 4278923"/>
                  <a:gd name="connsiteY154" fmla="*/ 2930769 h 3802673"/>
                  <a:gd name="connsiteX155" fmla="*/ 4095750 w 4278923"/>
                  <a:gd name="connsiteY155" fmla="*/ 3004039 h 3802673"/>
                  <a:gd name="connsiteX156" fmla="*/ 4073769 w 4278923"/>
                  <a:gd name="connsiteY156" fmla="*/ 3062654 h 3802673"/>
                  <a:gd name="connsiteX157" fmla="*/ 4088423 w 4278923"/>
                  <a:gd name="connsiteY157" fmla="*/ 3113942 h 3802673"/>
                  <a:gd name="connsiteX158" fmla="*/ 4088423 w 4278923"/>
                  <a:gd name="connsiteY158" fmla="*/ 3113942 h 3802673"/>
                  <a:gd name="connsiteX159" fmla="*/ 3993173 w 4278923"/>
                  <a:gd name="connsiteY159" fmla="*/ 3194539 h 3802673"/>
                  <a:gd name="connsiteX160" fmla="*/ 3963865 w 4278923"/>
                  <a:gd name="connsiteY160" fmla="*/ 3319096 h 3802673"/>
                  <a:gd name="connsiteX161" fmla="*/ 3919903 w 4278923"/>
                  <a:gd name="connsiteY161" fmla="*/ 3450981 h 3802673"/>
                  <a:gd name="connsiteX162" fmla="*/ 3875942 w 4278923"/>
                  <a:gd name="connsiteY162" fmla="*/ 3560885 h 3802673"/>
                  <a:gd name="connsiteX163" fmla="*/ 3810000 w 4278923"/>
                  <a:gd name="connsiteY163" fmla="*/ 3582865 h 3802673"/>
                  <a:gd name="connsiteX164" fmla="*/ 3509596 w 4278923"/>
                  <a:gd name="connsiteY164" fmla="*/ 3626827 h 3802673"/>
                  <a:gd name="connsiteX165" fmla="*/ 3187211 w 4278923"/>
                  <a:gd name="connsiteY165" fmla="*/ 3678115 h 3802673"/>
                  <a:gd name="connsiteX166" fmla="*/ 2886807 w 4278923"/>
                  <a:gd name="connsiteY166" fmla="*/ 3729404 h 3802673"/>
                  <a:gd name="connsiteX167" fmla="*/ 2718288 w 4278923"/>
                  <a:gd name="connsiteY167" fmla="*/ 3729404 h 3802673"/>
                  <a:gd name="connsiteX168" fmla="*/ 2483826 w 4278923"/>
                  <a:gd name="connsiteY168" fmla="*/ 3766039 h 3802673"/>
                  <a:gd name="connsiteX169" fmla="*/ 2234711 w 4278923"/>
                  <a:gd name="connsiteY169" fmla="*/ 3795346 h 3802673"/>
                  <a:gd name="connsiteX170" fmla="*/ 2110153 w 4278923"/>
                  <a:gd name="connsiteY170" fmla="*/ 3802673 h 3802673"/>
                  <a:gd name="connsiteX171" fmla="*/ 2256692 w 4278923"/>
                  <a:gd name="connsiteY171" fmla="*/ 3597519 h 3802673"/>
                  <a:gd name="connsiteX172" fmla="*/ 2264019 w 4278923"/>
                  <a:gd name="connsiteY172" fmla="*/ 3516923 h 3802673"/>
                  <a:gd name="connsiteX173" fmla="*/ 2359269 w 4278923"/>
                  <a:gd name="connsiteY173" fmla="*/ 3282462 h 3802673"/>
                  <a:gd name="connsiteX174" fmla="*/ 2359269 w 4278923"/>
                  <a:gd name="connsiteY174" fmla="*/ 3157904 h 3802673"/>
                  <a:gd name="connsiteX175" fmla="*/ 2329961 w 4278923"/>
                  <a:gd name="connsiteY175" fmla="*/ 3048000 h 3802673"/>
                  <a:gd name="connsiteX176" fmla="*/ 2322634 w 4278923"/>
                  <a:gd name="connsiteY176" fmla="*/ 2886808 h 3802673"/>
                  <a:gd name="connsiteX177" fmla="*/ 2381250 w 4278923"/>
                  <a:gd name="connsiteY177" fmla="*/ 2901462 h 3802673"/>
                  <a:gd name="connsiteX178" fmla="*/ 2329961 w 4278923"/>
                  <a:gd name="connsiteY178" fmla="*/ 2784231 h 3802673"/>
                  <a:gd name="connsiteX179" fmla="*/ 2286000 w 4278923"/>
                  <a:gd name="connsiteY179" fmla="*/ 2820865 h 3802673"/>
                  <a:gd name="connsiteX180" fmla="*/ 2256692 w 4278923"/>
                  <a:gd name="connsiteY180" fmla="*/ 2784231 h 3802673"/>
                  <a:gd name="connsiteX181" fmla="*/ 2286000 w 4278923"/>
                  <a:gd name="connsiteY181" fmla="*/ 2718289 h 3802673"/>
                  <a:gd name="connsiteX182" fmla="*/ 2286000 w 4278923"/>
                  <a:gd name="connsiteY182" fmla="*/ 2718289 h 3802673"/>
                  <a:gd name="connsiteX183" fmla="*/ 2286000 w 4278923"/>
                  <a:gd name="connsiteY183" fmla="*/ 2718289 h 3802673"/>
                  <a:gd name="connsiteX184" fmla="*/ 2183423 w 4278923"/>
                  <a:gd name="connsiteY184" fmla="*/ 2674327 h 3802673"/>
                  <a:gd name="connsiteX185" fmla="*/ 2227384 w 4278923"/>
                  <a:gd name="connsiteY185" fmla="*/ 2608385 h 3802673"/>
                  <a:gd name="connsiteX186" fmla="*/ 2190750 w 4278923"/>
                  <a:gd name="connsiteY186" fmla="*/ 2557096 h 3802673"/>
                  <a:gd name="connsiteX187" fmla="*/ 2168769 w 4278923"/>
                  <a:gd name="connsiteY187" fmla="*/ 2593731 h 3802673"/>
                  <a:gd name="connsiteX188" fmla="*/ 2110153 w 4278923"/>
                  <a:gd name="connsiteY188" fmla="*/ 2461846 h 3802673"/>
                  <a:gd name="connsiteX189" fmla="*/ 2110153 w 4278923"/>
                  <a:gd name="connsiteY189" fmla="*/ 2403231 h 3802673"/>
                  <a:gd name="connsiteX190" fmla="*/ 2139461 w 4278923"/>
                  <a:gd name="connsiteY190" fmla="*/ 2344615 h 3802673"/>
                  <a:gd name="connsiteX191" fmla="*/ 2139461 w 4278923"/>
                  <a:gd name="connsiteY191" fmla="*/ 2190750 h 3802673"/>
                  <a:gd name="connsiteX192" fmla="*/ 2095500 w 4278923"/>
                  <a:gd name="connsiteY192" fmla="*/ 2132135 h 3802673"/>
                  <a:gd name="connsiteX193" fmla="*/ 2176096 w 4278923"/>
                  <a:gd name="connsiteY193" fmla="*/ 1992923 h 3802673"/>
                  <a:gd name="connsiteX194" fmla="*/ 2176096 w 4278923"/>
                  <a:gd name="connsiteY194" fmla="*/ 1992923 h 3802673"/>
                  <a:gd name="connsiteX195" fmla="*/ 2242038 w 4278923"/>
                  <a:gd name="connsiteY195" fmla="*/ 1912327 h 3802673"/>
                  <a:gd name="connsiteX196" fmla="*/ 2183423 w 4278923"/>
                  <a:gd name="connsiteY196" fmla="*/ 1890346 h 3802673"/>
                  <a:gd name="connsiteX197" fmla="*/ 2183423 w 4278923"/>
                  <a:gd name="connsiteY197" fmla="*/ 1787769 h 3802673"/>
                  <a:gd name="connsiteX198" fmla="*/ 2190750 w 4278923"/>
                  <a:gd name="connsiteY198" fmla="*/ 1721827 h 3802673"/>
                  <a:gd name="connsiteX199" fmla="*/ 2168769 w 4278923"/>
                  <a:gd name="connsiteY199" fmla="*/ 1677865 h 3802673"/>
                  <a:gd name="connsiteX200" fmla="*/ 2227384 w 4278923"/>
                  <a:gd name="connsiteY200" fmla="*/ 1655885 h 3802673"/>
                  <a:gd name="connsiteX201" fmla="*/ 2278673 w 4278923"/>
                  <a:gd name="connsiteY201" fmla="*/ 1619250 h 3802673"/>
                  <a:gd name="connsiteX202" fmla="*/ 2278673 w 4278923"/>
                  <a:gd name="connsiteY202" fmla="*/ 1619250 h 3802673"/>
                  <a:gd name="connsiteX203" fmla="*/ 2234711 w 4278923"/>
                  <a:gd name="connsiteY203" fmla="*/ 1538654 h 3802673"/>
                  <a:gd name="connsiteX204" fmla="*/ 2322634 w 4278923"/>
                  <a:gd name="connsiteY204" fmla="*/ 1494692 h 3802673"/>
                  <a:gd name="connsiteX205" fmla="*/ 2381250 w 4278923"/>
                  <a:gd name="connsiteY205" fmla="*/ 1465385 h 3802673"/>
                  <a:gd name="connsiteX206" fmla="*/ 2447192 w 4278923"/>
                  <a:gd name="connsiteY206" fmla="*/ 1333500 h 3802673"/>
                  <a:gd name="connsiteX207" fmla="*/ 2432538 w 4278923"/>
                  <a:gd name="connsiteY207" fmla="*/ 1428750 h 3802673"/>
                  <a:gd name="connsiteX208" fmla="*/ 2461846 w 4278923"/>
                  <a:gd name="connsiteY208" fmla="*/ 1465385 h 3802673"/>
                  <a:gd name="connsiteX209" fmla="*/ 2432538 w 4278923"/>
                  <a:gd name="connsiteY209" fmla="*/ 1545981 h 3802673"/>
                  <a:gd name="connsiteX210" fmla="*/ 2483826 w 4278923"/>
                  <a:gd name="connsiteY210" fmla="*/ 1626577 h 3802673"/>
                  <a:gd name="connsiteX211" fmla="*/ 2549769 w 4278923"/>
                  <a:gd name="connsiteY211" fmla="*/ 1597269 h 3802673"/>
                  <a:gd name="connsiteX212" fmla="*/ 2608384 w 4278923"/>
                  <a:gd name="connsiteY212" fmla="*/ 1421423 h 3802673"/>
                  <a:gd name="connsiteX213" fmla="*/ 2608384 w 4278923"/>
                  <a:gd name="connsiteY213" fmla="*/ 1318846 h 3802673"/>
                  <a:gd name="connsiteX214" fmla="*/ 2564423 w 4278923"/>
                  <a:gd name="connsiteY214" fmla="*/ 1230923 h 3802673"/>
                  <a:gd name="connsiteX215" fmla="*/ 2674326 w 4278923"/>
                  <a:gd name="connsiteY215" fmla="*/ 1157654 h 3802673"/>
                  <a:gd name="connsiteX216" fmla="*/ 2732942 w 4278923"/>
                  <a:gd name="connsiteY216" fmla="*/ 1121019 h 3802673"/>
                  <a:gd name="connsiteX217" fmla="*/ 2798884 w 4278923"/>
                  <a:gd name="connsiteY217" fmla="*/ 1128346 h 3802673"/>
                  <a:gd name="connsiteX218" fmla="*/ 2835519 w 4278923"/>
                  <a:gd name="connsiteY218" fmla="*/ 1077058 h 3802673"/>
                  <a:gd name="connsiteX219" fmla="*/ 2769576 w 4278923"/>
                  <a:gd name="connsiteY219" fmla="*/ 1055077 h 3802673"/>
                  <a:gd name="connsiteX220" fmla="*/ 2703634 w 4278923"/>
                  <a:gd name="connsiteY220" fmla="*/ 1040423 h 3802673"/>
                  <a:gd name="connsiteX221" fmla="*/ 2681653 w 4278923"/>
                  <a:gd name="connsiteY221" fmla="*/ 959827 h 3802673"/>
                  <a:gd name="connsiteX222" fmla="*/ 2710961 w 4278923"/>
                  <a:gd name="connsiteY222" fmla="*/ 871904 h 3802673"/>
                  <a:gd name="connsiteX223" fmla="*/ 2835519 w 4278923"/>
                  <a:gd name="connsiteY223" fmla="*/ 842597 h 3802673"/>
                  <a:gd name="connsiteX224" fmla="*/ 2798884 w 4278923"/>
                  <a:gd name="connsiteY224" fmla="*/ 710712 h 3802673"/>
                  <a:gd name="connsiteX225" fmla="*/ 2718288 w 4278923"/>
                  <a:gd name="connsiteY225" fmla="*/ 659423 h 3802673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  <a:cxn ang="0">
                    <a:pos x="connsiteX2" y="connsiteY2"/>
                  </a:cxn>
                  <a:cxn ang="0">
                    <a:pos x="connsiteX3" y="connsiteY3"/>
                  </a:cxn>
                  <a:cxn ang="0">
                    <a:pos x="connsiteX4" y="connsiteY4"/>
                  </a:cxn>
                  <a:cxn ang="0">
                    <a:pos x="connsiteX5" y="connsiteY5"/>
                  </a:cxn>
                  <a:cxn ang="0">
                    <a:pos x="connsiteX6" y="connsiteY6"/>
                  </a:cxn>
                  <a:cxn ang="0">
                    <a:pos x="connsiteX7" y="connsiteY7"/>
                  </a:cxn>
                  <a:cxn ang="0">
                    <a:pos x="connsiteX8" y="connsiteY8"/>
                  </a:cxn>
                  <a:cxn ang="0">
                    <a:pos x="connsiteX9" y="connsiteY9"/>
                  </a:cxn>
                  <a:cxn ang="0">
                    <a:pos x="connsiteX10" y="connsiteY10"/>
                  </a:cxn>
                  <a:cxn ang="0">
                    <a:pos x="connsiteX11" y="connsiteY11"/>
                  </a:cxn>
                  <a:cxn ang="0">
                    <a:pos x="connsiteX12" y="connsiteY12"/>
                  </a:cxn>
                  <a:cxn ang="0">
                    <a:pos x="connsiteX13" y="connsiteY13"/>
                  </a:cxn>
                  <a:cxn ang="0">
                    <a:pos x="connsiteX14" y="connsiteY14"/>
                  </a:cxn>
                  <a:cxn ang="0">
                    <a:pos x="connsiteX15" y="connsiteY15"/>
                  </a:cxn>
                  <a:cxn ang="0">
                    <a:pos x="connsiteX16" y="connsiteY16"/>
                  </a:cxn>
                  <a:cxn ang="0">
                    <a:pos x="connsiteX17" y="connsiteY17"/>
                  </a:cxn>
                  <a:cxn ang="0">
                    <a:pos x="connsiteX18" y="connsiteY18"/>
                  </a:cxn>
                  <a:cxn ang="0">
                    <a:pos x="connsiteX19" y="connsiteY19"/>
                  </a:cxn>
                  <a:cxn ang="0">
                    <a:pos x="connsiteX20" y="connsiteY20"/>
                  </a:cxn>
                  <a:cxn ang="0">
                    <a:pos x="connsiteX21" y="connsiteY21"/>
                  </a:cxn>
                  <a:cxn ang="0">
                    <a:pos x="connsiteX22" y="connsiteY22"/>
                  </a:cxn>
                  <a:cxn ang="0">
                    <a:pos x="connsiteX23" y="connsiteY23"/>
                  </a:cxn>
                  <a:cxn ang="0">
                    <a:pos x="connsiteX24" y="connsiteY24"/>
                  </a:cxn>
                  <a:cxn ang="0">
                    <a:pos x="connsiteX25" y="connsiteY25"/>
                  </a:cxn>
                  <a:cxn ang="0">
                    <a:pos x="connsiteX26" y="connsiteY26"/>
                  </a:cxn>
                  <a:cxn ang="0">
                    <a:pos x="connsiteX27" y="connsiteY27"/>
                  </a:cxn>
                  <a:cxn ang="0">
                    <a:pos x="connsiteX28" y="connsiteY28"/>
                  </a:cxn>
                  <a:cxn ang="0">
                    <a:pos x="connsiteX29" y="connsiteY29"/>
                  </a:cxn>
                  <a:cxn ang="0">
                    <a:pos x="connsiteX30" y="connsiteY30"/>
                  </a:cxn>
                  <a:cxn ang="0">
                    <a:pos x="connsiteX31" y="connsiteY31"/>
                  </a:cxn>
                  <a:cxn ang="0">
                    <a:pos x="connsiteX32" y="connsiteY32"/>
                  </a:cxn>
                  <a:cxn ang="0">
                    <a:pos x="connsiteX33" y="connsiteY33"/>
                  </a:cxn>
                  <a:cxn ang="0">
                    <a:pos x="connsiteX34" y="connsiteY34"/>
                  </a:cxn>
                  <a:cxn ang="0">
                    <a:pos x="connsiteX35" y="connsiteY35"/>
                  </a:cxn>
                  <a:cxn ang="0">
                    <a:pos x="connsiteX36" y="connsiteY36"/>
                  </a:cxn>
                  <a:cxn ang="0">
                    <a:pos x="connsiteX37" y="connsiteY37"/>
                  </a:cxn>
                  <a:cxn ang="0">
                    <a:pos x="connsiteX38" y="connsiteY38"/>
                  </a:cxn>
                  <a:cxn ang="0">
                    <a:pos x="connsiteX39" y="connsiteY39"/>
                  </a:cxn>
                  <a:cxn ang="0">
                    <a:pos x="connsiteX40" y="connsiteY40"/>
                  </a:cxn>
                  <a:cxn ang="0">
                    <a:pos x="connsiteX41" y="connsiteY41"/>
                  </a:cxn>
                  <a:cxn ang="0">
                    <a:pos x="connsiteX42" y="connsiteY42"/>
                  </a:cxn>
                  <a:cxn ang="0">
                    <a:pos x="connsiteX43" y="connsiteY43"/>
                  </a:cxn>
                  <a:cxn ang="0">
                    <a:pos x="connsiteX44" y="connsiteY44"/>
                  </a:cxn>
                  <a:cxn ang="0">
                    <a:pos x="connsiteX45" y="connsiteY45"/>
                  </a:cxn>
                  <a:cxn ang="0">
                    <a:pos x="connsiteX46" y="connsiteY46"/>
                  </a:cxn>
                  <a:cxn ang="0">
                    <a:pos x="connsiteX47" y="connsiteY47"/>
                  </a:cxn>
                  <a:cxn ang="0">
                    <a:pos x="connsiteX48" y="connsiteY48"/>
                  </a:cxn>
                  <a:cxn ang="0">
                    <a:pos x="connsiteX49" y="connsiteY49"/>
                  </a:cxn>
                  <a:cxn ang="0">
                    <a:pos x="connsiteX50" y="connsiteY50"/>
                  </a:cxn>
                  <a:cxn ang="0">
                    <a:pos x="connsiteX51" y="connsiteY51"/>
                  </a:cxn>
                  <a:cxn ang="0">
                    <a:pos x="connsiteX52" y="connsiteY52"/>
                  </a:cxn>
                  <a:cxn ang="0">
                    <a:pos x="connsiteX53" y="connsiteY53"/>
                  </a:cxn>
                  <a:cxn ang="0">
                    <a:pos x="connsiteX54" y="connsiteY54"/>
                  </a:cxn>
                  <a:cxn ang="0">
                    <a:pos x="connsiteX55" y="connsiteY55"/>
                  </a:cxn>
                  <a:cxn ang="0">
                    <a:pos x="connsiteX56" y="connsiteY56"/>
                  </a:cxn>
                  <a:cxn ang="0">
                    <a:pos x="connsiteX57" y="connsiteY57"/>
                  </a:cxn>
                  <a:cxn ang="0">
                    <a:pos x="connsiteX58" y="connsiteY58"/>
                  </a:cxn>
                  <a:cxn ang="0">
                    <a:pos x="connsiteX59" y="connsiteY59"/>
                  </a:cxn>
                  <a:cxn ang="0">
                    <a:pos x="connsiteX60" y="connsiteY60"/>
                  </a:cxn>
                  <a:cxn ang="0">
                    <a:pos x="connsiteX61" y="connsiteY61"/>
                  </a:cxn>
                  <a:cxn ang="0">
                    <a:pos x="connsiteX62" y="connsiteY62"/>
                  </a:cxn>
                  <a:cxn ang="0">
                    <a:pos x="connsiteX63" y="connsiteY63"/>
                  </a:cxn>
                  <a:cxn ang="0">
                    <a:pos x="connsiteX64" y="connsiteY64"/>
                  </a:cxn>
                  <a:cxn ang="0">
                    <a:pos x="connsiteX65" y="connsiteY65"/>
                  </a:cxn>
                  <a:cxn ang="0">
                    <a:pos x="connsiteX66" y="connsiteY66"/>
                  </a:cxn>
                  <a:cxn ang="0">
                    <a:pos x="connsiteX67" y="connsiteY67"/>
                  </a:cxn>
                  <a:cxn ang="0">
                    <a:pos x="connsiteX68" y="connsiteY68"/>
                  </a:cxn>
                  <a:cxn ang="0">
                    <a:pos x="connsiteX69" y="connsiteY69"/>
                  </a:cxn>
                  <a:cxn ang="0">
                    <a:pos x="connsiteX70" y="connsiteY70"/>
                  </a:cxn>
                  <a:cxn ang="0">
                    <a:pos x="connsiteX71" y="connsiteY71"/>
                  </a:cxn>
                  <a:cxn ang="0">
                    <a:pos x="connsiteX72" y="connsiteY72"/>
                  </a:cxn>
                  <a:cxn ang="0">
                    <a:pos x="connsiteX73" y="connsiteY73"/>
                  </a:cxn>
                  <a:cxn ang="0">
                    <a:pos x="connsiteX74" y="connsiteY74"/>
                  </a:cxn>
                  <a:cxn ang="0">
                    <a:pos x="connsiteX75" y="connsiteY75"/>
                  </a:cxn>
                  <a:cxn ang="0">
                    <a:pos x="connsiteX76" y="connsiteY76"/>
                  </a:cxn>
                  <a:cxn ang="0">
                    <a:pos x="connsiteX77" y="connsiteY77"/>
                  </a:cxn>
                  <a:cxn ang="0">
                    <a:pos x="connsiteX78" y="connsiteY78"/>
                  </a:cxn>
                  <a:cxn ang="0">
                    <a:pos x="connsiteX79" y="connsiteY79"/>
                  </a:cxn>
                  <a:cxn ang="0">
                    <a:pos x="connsiteX80" y="connsiteY80"/>
                  </a:cxn>
                  <a:cxn ang="0">
                    <a:pos x="connsiteX81" y="connsiteY81"/>
                  </a:cxn>
                  <a:cxn ang="0">
                    <a:pos x="connsiteX82" y="connsiteY82"/>
                  </a:cxn>
                  <a:cxn ang="0">
                    <a:pos x="connsiteX83" y="connsiteY83"/>
                  </a:cxn>
                  <a:cxn ang="0">
                    <a:pos x="connsiteX84" y="connsiteY84"/>
                  </a:cxn>
                  <a:cxn ang="0">
                    <a:pos x="connsiteX85" y="connsiteY85"/>
                  </a:cxn>
                  <a:cxn ang="0">
                    <a:pos x="connsiteX86" y="connsiteY86"/>
                  </a:cxn>
                  <a:cxn ang="0">
                    <a:pos x="connsiteX87" y="connsiteY87"/>
                  </a:cxn>
                  <a:cxn ang="0">
                    <a:pos x="connsiteX88" y="connsiteY88"/>
                  </a:cxn>
                  <a:cxn ang="0">
                    <a:pos x="connsiteX89" y="connsiteY89"/>
                  </a:cxn>
                  <a:cxn ang="0">
                    <a:pos x="connsiteX90" y="connsiteY90"/>
                  </a:cxn>
                  <a:cxn ang="0">
                    <a:pos x="connsiteX91" y="connsiteY91"/>
                  </a:cxn>
                  <a:cxn ang="0">
                    <a:pos x="connsiteX92" y="connsiteY92"/>
                  </a:cxn>
                  <a:cxn ang="0">
                    <a:pos x="connsiteX93" y="connsiteY93"/>
                  </a:cxn>
                  <a:cxn ang="0">
                    <a:pos x="connsiteX94" y="connsiteY94"/>
                  </a:cxn>
                  <a:cxn ang="0">
                    <a:pos x="connsiteX95" y="connsiteY95"/>
                  </a:cxn>
                  <a:cxn ang="0">
                    <a:pos x="connsiteX96" y="connsiteY96"/>
                  </a:cxn>
                  <a:cxn ang="0">
                    <a:pos x="connsiteX97" y="connsiteY97"/>
                  </a:cxn>
                  <a:cxn ang="0">
                    <a:pos x="connsiteX98" y="connsiteY98"/>
                  </a:cxn>
                  <a:cxn ang="0">
                    <a:pos x="connsiteX99" y="connsiteY99"/>
                  </a:cxn>
                  <a:cxn ang="0">
                    <a:pos x="connsiteX100" y="connsiteY100"/>
                  </a:cxn>
                  <a:cxn ang="0">
                    <a:pos x="connsiteX101" y="connsiteY101"/>
                  </a:cxn>
                  <a:cxn ang="0">
                    <a:pos x="connsiteX102" y="connsiteY102"/>
                  </a:cxn>
                  <a:cxn ang="0">
                    <a:pos x="connsiteX103" y="connsiteY103"/>
                  </a:cxn>
                  <a:cxn ang="0">
                    <a:pos x="connsiteX104" y="connsiteY104"/>
                  </a:cxn>
                  <a:cxn ang="0">
                    <a:pos x="connsiteX105" y="connsiteY105"/>
                  </a:cxn>
                  <a:cxn ang="0">
                    <a:pos x="connsiteX106" y="connsiteY106"/>
                  </a:cxn>
                  <a:cxn ang="0">
                    <a:pos x="connsiteX107" y="connsiteY107"/>
                  </a:cxn>
                  <a:cxn ang="0">
                    <a:pos x="connsiteX108" y="connsiteY108"/>
                  </a:cxn>
                  <a:cxn ang="0">
                    <a:pos x="connsiteX109" y="connsiteY109"/>
                  </a:cxn>
                  <a:cxn ang="0">
                    <a:pos x="connsiteX110" y="connsiteY110"/>
                  </a:cxn>
                  <a:cxn ang="0">
                    <a:pos x="connsiteX111" y="connsiteY111"/>
                  </a:cxn>
                  <a:cxn ang="0">
                    <a:pos x="connsiteX112" y="connsiteY112"/>
                  </a:cxn>
                  <a:cxn ang="0">
                    <a:pos x="connsiteX113" y="connsiteY113"/>
                  </a:cxn>
                  <a:cxn ang="0">
                    <a:pos x="connsiteX114" y="connsiteY114"/>
                  </a:cxn>
                  <a:cxn ang="0">
                    <a:pos x="connsiteX115" y="connsiteY115"/>
                  </a:cxn>
                  <a:cxn ang="0">
                    <a:pos x="connsiteX116" y="connsiteY116"/>
                  </a:cxn>
                  <a:cxn ang="0">
                    <a:pos x="connsiteX117" y="connsiteY117"/>
                  </a:cxn>
                  <a:cxn ang="0">
                    <a:pos x="connsiteX118" y="connsiteY118"/>
                  </a:cxn>
                  <a:cxn ang="0">
                    <a:pos x="connsiteX119" y="connsiteY119"/>
                  </a:cxn>
                  <a:cxn ang="0">
                    <a:pos x="connsiteX120" y="connsiteY120"/>
                  </a:cxn>
                  <a:cxn ang="0">
                    <a:pos x="connsiteX121" y="connsiteY121"/>
                  </a:cxn>
                  <a:cxn ang="0">
                    <a:pos x="connsiteX122" y="connsiteY122"/>
                  </a:cxn>
                  <a:cxn ang="0">
                    <a:pos x="connsiteX123" y="connsiteY123"/>
                  </a:cxn>
                  <a:cxn ang="0">
                    <a:pos x="connsiteX124" y="connsiteY124"/>
                  </a:cxn>
                  <a:cxn ang="0">
                    <a:pos x="connsiteX125" y="connsiteY125"/>
                  </a:cxn>
                  <a:cxn ang="0">
                    <a:pos x="connsiteX126" y="connsiteY126"/>
                  </a:cxn>
                  <a:cxn ang="0">
                    <a:pos x="connsiteX127" y="connsiteY127"/>
                  </a:cxn>
                  <a:cxn ang="0">
                    <a:pos x="connsiteX128" y="connsiteY128"/>
                  </a:cxn>
                  <a:cxn ang="0">
                    <a:pos x="connsiteX129" y="connsiteY129"/>
                  </a:cxn>
                  <a:cxn ang="0">
                    <a:pos x="connsiteX130" y="connsiteY130"/>
                  </a:cxn>
                  <a:cxn ang="0">
                    <a:pos x="connsiteX131" y="connsiteY131"/>
                  </a:cxn>
                  <a:cxn ang="0">
                    <a:pos x="connsiteX132" y="connsiteY132"/>
                  </a:cxn>
                  <a:cxn ang="0">
                    <a:pos x="connsiteX133" y="connsiteY133"/>
                  </a:cxn>
                  <a:cxn ang="0">
                    <a:pos x="connsiteX134" y="connsiteY134"/>
                  </a:cxn>
                  <a:cxn ang="0">
                    <a:pos x="connsiteX135" y="connsiteY135"/>
                  </a:cxn>
                  <a:cxn ang="0">
                    <a:pos x="connsiteX136" y="connsiteY136"/>
                  </a:cxn>
                  <a:cxn ang="0">
                    <a:pos x="connsiteX137" y="connsiteY137"/>
                  </a:cxn>
                  <a:cxn ang="0">
                    <a:pos x="connsiteX138" y="connsiteY138"/>
                  </a:cxn>
                  <a:cxn ang="0">
                    <a:pos x="connsiteX139" y="connsiteY139"/>
                  </a:cxn>
                  <a:cxn ang="0">
                    <a:pos x="connsiteX140" y="connsiteY140"/>
                  </a:cxn>
                  <a:cxn ang="0">
                    <a:pos x="connsiteX141" y="connsiteY141"/>
                  </a:cxn>
                  <a:cxn ang="0">
                    <a:pos x="connsiteX142" y="connsiteY142"/>
                  </a:cxn>
                  <a:cxn ang="0">
                    <a:pos x="connsiteX143" y="connsiteY143"/>
                  </a:cxn>
                  <a:cxn ang="0">
                    <a:pos x="connsiteX144" y="connsiteY144"/>
                  </a:cxn>
                  <a:cxn ang="0">
                    <a:pos x="connsiteX145" y="connsiteY145"/>
                  </a:cxn>
                  <a:cxn ang="0">
                    <a:pos x="connsiteX146" y="connsiteY146"/>
                  </a:cxn>
                  <a:cxn ang="0">
                    <a:pos x="connsiteX147" y="connsiteY147"/>
                  </a:cxn>
                  <a:cxn ang="0">
                    <a:pos x="connsiteX148" y="connsiteY148"/>
                  </a:cxn>
                  <a:cxn ang="0">
                    <a:pos x="connsiteX149" y="connsiteY149"/>
                  </a:cxn>
                  <a:cxn ang="0">
                    <a:pos x="connsiteX150" y="connsiteY150"/>
                  </a:cxn>
                  <a:cxn ang="0">
                    <a:pos x="connsiteX151" y="connsiteY151"/>
                  </a:cxn>
                  <a:cxn ang="0">
                    <a:pos x="connsiteX152" y="connsiteY152"/>
                  </a:cxn>
                  <a:cxn ang="0">
                    <a:pos x="connsiteX153" y="connsiteY153"/>
                  </a:cxn>
                  <a:cxn ang="0">
                    <a:pos x="connsiteX154" y="connsiteY154"/>
                  </a:cxn>
                  <a:cxn ang="0">
                    <a:pos x="connsiteX155" y="connsiteY155"/>
                  </a:cxn>
                  <a:cxn ang="0">
                    <a:pos x="connsiteX156" y="connsiteY156"/>
                  </a:cxn>
                  <a:cxn ang="0">
                    <a:pos x="connsiteX157" y="connsiteY157"/>
                  </a:cxn>
                  <a:cxn ang="0">
                    <a:pos x="connsiteX158" y="connsiteY158"/>
                  </a:cxn>
                  <a:cxn ang="0">
                    <a:pos x="connsiteX159" y="connsiteY159"/>
                  </a:cxn>
                  <a:cxn ang="0">
                    <a:pos x="connsiteX160" y="connsiteY160"/>
                  </a:cxn>
                  <a:cxn ang="0">
                    <a:pos x="connsiteX161" y="connsiteY161"/>
                  </a:cxn>
                  <a:cxn ang="0">
                    <a:pos x="connsiteX162" y="connsiteY162"/>
                  </a:cxn>
                  <a:cxn ang="0">
                    <a:pos x="connsiteX163" y="connsiteY163"/>
                  </a:cxn>
                  <a:cxn ang="0">
                    <a:pos x="connsiteX164" y="connsiteY164"/>
                  </a:cxn>
                  <a:cxn ang="0">
                    <a:pos x="connsiteX165" y="connsiteY165"/>
                  </a:cxn>
                  <a:cxn ang="0">
                    <a:pos x="connsiteX166" y="connsiteY166"/>
                  </a:cxn>
                  <a:cxn ang="0">
                    <a:pos x="connsiteX167" y="connsiteY167"/>
                  </a:cxn>
                  <a:cxn ang="0">
                    <a:pos x="connsiteX168" y="connsiteY168"/>
                  </a:cxn>
                  <a:cxn ang="0">
                    <a:pos x="connsiteX169" y="connsiteY169"/>
                  </a:cxn>
                  <a:cxn ang="0">
                    <a:pos x="connsiteX170" y="connsiteY170"/>
                  </a:cxn>
                  <a:cxn ang="0">
                    <a:pos x="connsiteX171" y="connsiteY171"/>
                  </a:cxn>
                  <a:cxn ang="0">
                    <a:pos x="connsiteX172" y="connsiteY172"/>
                  </a:cxn>
                  <a:cxn ang="0">
                    <a:pos x="connsiteX173" y="connsiteY173"/>
                  </a:cxn>
                  <a:cxn ang="0">
                    <a:pos x="connsiteX174" y="connsiteY174"/>
                  </a:cxn>
                  <a:cxn ang="0">
                    <a:pos x="connsiteX175" y="connsiteY175"/>
                  </a:cxn>
                  <a:cxn ang="0">
                    <a:pos x="connsiteX176" y="connsiteY176"/>
                  </a:cxn>
                  <a:cxn ang="0">
                    <a:pos x="connsiteX177" y="connsiteY177"/>
                  </a:cxn>
                  <a:cxn ang="0">
                    <a:pos x="connsiteX178" y="connsiteY178"/>
                  </a:cxn>
                  <a:cxn ang="0">
                    <a:pos x="connsiteX179" y="connsiteY179"/>
                  </a:cxn>
                  <a:cxn ang="0">
                    <a:pos x="connsiteX180" y="connsiteY180"/>
                  </a:cxn>
                  <a:cxn ang="0">
                    <a:pos x="connsiteX181" y="connsiteY181"/>
                  </a:cxn>
                  <a:cxn ang="0">
                    <a:pos x="connsiteX182" y="connsiteY182"/>
                  </a:cxn>
                  <a:cxn ang="0">
                    <a:pos x="connsiteX183" y="connsiteY183"/>
                  </a:cxn>
                  <a:cxn ang="0">
                    <a:pos x="connsiteX184" y="connsiteY184"/>
                  </a:cxn>
                  <a:cxn ang="0">
                    <a:pos x="connsiteX185" y="connsiteY185"/>
                  </a:cxn>
                  <a:cxn ang="0">
                    <a:pos x="connsiteX186" y="connsiteY186"/>
                  </a:cxn>
                  <a:cxn ang="0">
                    <a:pos x="connsiteX187" y="connsiteY187"/>
                  </a:cxn>
                  <a:cxn ang="0">
                    <a:pos x="connsiteX188" y="connsiteY188"/>
                  </a:cxn>
                  <a:cxn ang="0">
                    <a:pos x="connsiteX189" y="connsiteY189"/>
                  </a:cxn>
                  <a:cxn ang="0">
                    <a:pos x="connsiteX190" y="connsiteY190"/>
                  </a:cxn>
                  <a:cxn ang="0">
                    <a:pos x="connsiteX191" y="connsiteY191"/>
                  </a:cxn>
                  <a:cxn ang="0">
                    <a:pos x="connsiteX192" y="connsiteY192"/>
                  </a:cxn>
                  <a:cxn ang="0">
                    <a:pos x="connsiteX193" y="connsiteY193"/>
                  </a:cxn>
                  <a:cxn ang="0">
                    <a:pos x="connsiteX194" y="connsiteY194"/>
                  </a:cxn>
                  <a:cxn ang="0">
                    <a:pos x="connsiteX195" y="connsiteY195"/>
                  </a:cxn>
                  <a:cxn ang="0">
                    <a:pos x="connsiteX196" y="connsiteY196"/>
                  </a:cxn>
                  <a:cxn ang="0">
                    <a:pos x="connsiteX197" y="connsiteY197"/>
                  </a:cxn>
                  <a:cxn ang="0">
                    <a:pos x="connsiteX198" y="connsiteY198"/>
                  </a:cxn>
                  <a:cxn ang="0">
                    <a:pos x="connsiteX199" y="connsiteY199"/>
                  </a:cxn>
                  <a:cxn ang="0">
                    <a:pos x="connsiteX200" y="connsiteY200"/>
                  </a:cxn>
                  <a:cxn ang="0">
                    <a:pos x="connsiteX201" y="connsiteY201"/>
                  </a:cxn>
                  <a:cxn ang="0">
                    <a:pos x="connsiteX202" y="connsiteY202"/>
                  </a:cxn>
                  <a:cxn ang="0">
                    <a:pos x="connsiteX203" y="connsiteY203"/>
                  </a:cxn>
                  <a:cxn ang="0">
                    <a:pos x="connsiteX204" y="connsiteY204"/>
                  </a:cxn>
                  <a:cxn ang="0">
                    <a:pos x="connsiteX205" y="connsiteY205"/>
                  </a:cxn>
                  <a:cxn ang="0">
                    <a:pos x="connsiteX206" y="connsiteY206"/>
                  </a:cxn>
                  <a:cxn ang="0">
                    <a:pos x="connsiteX207" y="connsiteY207"/>
                  </a:cxn>
                  <a:cxn ang="0">
                    <a:pos x="connsiteX208" y="connsiteY208"/>
                  </a:cxn>
                  <a:cxn ang="0">
                    <a:pos x="connsiteX209" y="connsiteY209"/>
                  </a:cxn>
                  <a:cxn ang="0">
                    <a:pos x="connsiteX210" y="connsiteY210"/>
                  </a:cxn>
                  <a:cxn ang="0">
                    <a:pos x="connsiteX211" y="connsiteY211"/>
                  </a:cxn>
                  <a:cxn ang="0">
                    <a:pos x="connsiteX212" y="connsiteY212"/>
                  </a:cxn>
                  <a:cxn ang="0">
                    <a:pos x="connsiteX213" y="connsiteY213"/>
                  </a:cxn>
                  <a:cxn ang="0">
                    <a:pos x="connsiteX214" y="connsiteY214"/>
                  </a:cxn>
                  <a:cxn ang="0">
                    <a:pos x="connsiteX215" y="connsiteY215"/>
                  </a:cxn>
                  <a:cxn ang="0">
                    <a:pos x="connsiteX216" y="connsiteY216"/>
                  </a:cxn>
                  <a:cxn ang="0">
                    <a:pos x="connsiteX217" y="connsiteY217"/>
                  </a:cxn>
                  <a:cxn ang="0">
                    <a:pos x="connsiteX218" y="connsiteY218"/>
                  </a:cxn>
                  <a:cxn ang="0">
                    <a:pos x="connsiteX219" y="connsiteY219"/>
                  </a:cxn>
                  <a:cxn ang="0">
                    <a:pos x="connsiteX220" y="connsiteY220"/>
                  </a:cxn>
                  <a:cxn ang="0">
                    <a:pos x="connsiteX221" y="connsiteY221"/>
                  </a:cxn>
                  <a:cxn ang="0">
                    <a:pos x="connsiteX222" y="connsiteY222"/>
                  </a:cxn>
                  <a:cxn ang="0">
                    <a:pos x="connsiteX223" y="connsiteY223"/>
                  </a:cxn>
                  <a:cxn ang="0">
                    <a:pos x="connsiteX224" y="connsiteY224"/>
                  </a:cxn>
                  <a:cxn ang="0">
                    <a:pos x="connsiteX225" y="connsiteY225"/>
                  </a:cxn>
                </a:cxnLst>
                <a:rect l="l" t="t" r="r" b="b"/>
                <a:pathLst>
                  <a:path w="4278923" h="3802673">
                    <a:moveTo>
                      <a:pt x="2718288" y="659423"/>
                    </a:moveTo>
                    <a:lnTo>
                      <a:pt x="2593730" y="593481"/>
                    </a:lnTo>
                    <a:lnTo>
                      <a:pt x="2491153" y="593481"/>
                    </a:lnTo>
                    <a:lnTo>
                      <a:pt x="2373923" y="600808"/>
                    </a:lnTo>
                    <a:lnTo>
                      <a:pt x="2337288" y="710712"/>
                    </a:lnTo>
                    <a:lnTo>
                      <a:pt x="2300653" y="696058"/>
                    </a:lnTo>
                    <a:lnTo>
                      <a:pt x="2212730" y="725365"/>
                    </a:lnTo>
                    <a:lnTo>
                      <a:pt x="2124807" y="740019"/>
                    </a:lnTo>
                    <a:lnTo>
                      <a:pt x="2058865" y="740019"/>
                    </a:lnTo>
                    <a:lnTo>
                      <a:pt x="2007576" y="805962"/>
                    </a:lnTo>
                    <a:lnTo>
                      <a:pt x="2007576" y="871904"/>
                    </a:lnTo>
                    <a:lnTo>
                      <a:pt x="1934307" y="901212"/>
                    </a:lnTo>
                    <a:lnTo>
                      <a:pt x="1941634" y="835269"/>
                    </a:lnTo>
                    <a:lnTo>
                      <a:pt x="1919653" y="798635"/>
                    </a:lnTo>
                    <a:lnTo>
                      <a:pt x="1868365" y="842596"/>
                    </a:lnTo>
                    <a:lnTo>
                      <a:pt x="1861038" y="813289"/>
                    </a:lnTo>
                    <a:lnTo>
                      <a:pt x="1802423" y="849923"/>
                    </a:lnTo>
                    <a:lnTo>
                      <a:pt x="1802423" y="849923"/>
                    </a:lnTo>
                    <a:lnTo>
                      <a:pt x="1743807" y="974481"/>
                    </a:lnTo>
                    <a:lnTo>
                      <a:pt x="1721826" y="908539"/>
                    </a:lnTo>
                    <a:lnTo>
                      <a:pt x="1751134" y="805962"/>
                    </a:lnTo>
                    <a:lnTo>
                      <a:pt x="1743807" y="791308"/>
                    </a:lnTo>
                    <a:lnTo>
                      <a:pt x="1663211" y="827942"/>
                    </a:lnTo>
                    <a:lnTo>
                      <a:pt x="1655884" y="886558"/>
                    </a:lnTo>
                    <a:lnTo>
                      <a:pt x="1655884" y="923192"/>
                    </a:lnTo>
                    <a:lnTo>
                      <a:pt x="1663211" y="981808"/>
                    </a:lnTo>
                    <a:lnTo>
                      <a:pt x="1575288" y="1062404"/>
                    </a:lnTo>
                    <a:lnTo>
                      <a:pt x="1524000" y="1157654"/>
                    </a:lnTo>
                    <a:lnTo>
                      <a:pt x="1494692" y="1267558"/>
                    </a:lnTo>
                    <a:lnTo>
                      <a:pt x="1465384" y="1362808"/>
                    </a:lnTo>
                    <a:lnTo>
                      <a:pt x="1406769" y="1406769"/>
                    </a:lnTo>
                    <a:lnTo>
                      <a:pt x="1399442" y="1348154"/>
                    </a:lnTo>
                    <a:lnTo>
                      <a:pt x="1414096" y="1274885"/>
                    </a:lnTo>
                    <a:lnTo>
                      <a:pt x="1384788" y="1216269"/>
                    </a:lnTo>
                    <a:lnTo>
                      <a:pt x="1333500" y="1245577"/>
                    </a:lnTo>
                    <a:lnTo>
                      <a:pt x="1333500" y="1245577"/>
                    </a:lnTo>
                    <a:lnTo>
                      <a:pt x="1333500" y="1245577"/>
                    </a:lnTo>
                    <a:lnTo>
                      <a:pt x="1340826" y="1121019"/>
                    </a:lnTo>
                    <a:lnTo>
                      <a:pt x="1333500" y="1040423"/>
                    </a:lnTo>
                    <a:lnTo>
                      <a:pt x="1289538" y="967154"/>
                    </a:lnTo>
                    <a:lnTo>
                      <a:pt x="1208942" y="952500"/>
                    </a:lnTo>
                    <a:lnTo>
                      <a:pt x="1135673" y="959827"/>
                    </a:lnTo>
                    <a:lnTo>
                      <a:pt x="1164980" y="908539"/>
                    </a:lnTo>
                    <a:lnTo>
                      <a:pt x="1128346" y="842596"/>
                    </a:lnTo>
                    <a:lnTo>
                      <a:pt x="1069730" y="813289"/>
                    </a:lnTo>
                    <a:lnTo>
                      <a:pt x="945173" y="805962"/>
                    </a:lnTo>
                    <a:lnTo>
                      <a:pt x="849923" y="805962"/>
                    </a:lnTo>
                    <a:lnTo>
                      <a:pt x="769326" y="791308"/>
                    </a:lnTo>
                    <a:lnTo>
                      <a:pt x="666750" y="747346"/>
                    </a:lnTo>
                    <a:lnTo>
                      <a:pt x="571500" y="718039"/>
                    </a:lnTo>
                    <a:lnTo>
                      <a:pt x="454269" y="681404"/>
                    </a:lnTo>
                    <a:lnTo>
                      <a:pt x="315057" y="659423"/>
                    </a:lnTo>
                    <a:lnTo>
                      <a:pt x="227134" y="644769"/>
                    </a:lnTo>
                    <a:lnTo>
                      <a:pt x="139211" y="637442"/>
                    </a:lnTo>
                    <a:lnTo>
                      <a:pt x="109903" y="578827"/>
                    </a:lnTo>
                    <a:lnTo>
                      <a:pt x="80596" y="527539"/>
                    </a:lnTo>
                    <a:lnTo>
                      <a:pt x="0" y="490904"/>
                    </a:lnTo>
                    <a:lnTo>
                      <a:pt x="139211" y="424962"/>
                    </a:lnTo>
                    <a:lnTo>
                      <a:pt x="212480" y="366346"/>
                    </a:lnTo>
                    <a:lnTo>
                      <a:pt x="256442" y="300404"/>
                    </a:lnTo>
                    <a:lnTo>
                      <a:pt x="307730" y="300404"/>
                    </a:lnTo>
                    <a:lnTo>
                      <a:pt x="424961" y="300404"/>
                    </a:lnTo>
                    <a:lnTo>
                      <a:pt x="556846" y="212481"/>
                    </a:lnTo>
                    <a:lnTo>
                      <a:pt x="593480" y="161192"/>
                    </a:lnTo>
                    <a:lnTo>
                      <a:pt x="666750" y="153865"/>
                    </a:lnTo>
                    <a:lnTo>
                      <a:pt x="725365" y="58615"/>
                    </a:lnTo>
                    <a:lnTo>
                      <a:pt x="776653" y="0"/>
                    </a:lnTo>
                    <a:lnTo>
                      <a:pt x="842596" y="80596"/>
                    </a:lnTo>
                    <a:lnTo>
                      <a:pt x="842596" y="80596"/>
                    </a:lnTo>
                    <a:lnTo>
                      <a:pt x="893884" y="190500"/>
                    </a:lnTo>
                    <a:lnTo>
                      <a:pt x="871903" y="263769"/>
                    </a:lnTo>
                    <a:lnTo>
                      <a:pt x="871903" y="263769"/>
                    </a:lnTo>
                    <a:lnTo>
                      <a:pt x="952500" y="234462"/>
                    </a:lnTo>
                    <a:lnTo>
                      <a:pt x="1040423" y="197827"/>
                    </a:lnTo>
                    <a:lnTo>
                      <a:pt x="1106365" y="183173"/>
                    </a:lnTo>
                    <a:lnTo>
                      <a:pt x="1238250" y="190500"/>
                    </a:lnTo>
                    <a:lnTo>
                      <a:pt x="1304192" y="234462"/>
                    </a:lnTo>
                    <a:lnTo>
                      <a:pt x="1348153" y="307731"/>
                    </a:lnTo>
                    <a:lnTo>
                      <a:pt x="1428750" y="432289"/>
                    </a:lnTo>
                    <a:lnTo>
                      <a:pt x="1509346" y="439615"/>
                    </a:lnTo>
                    <a:lnTo>
                      <a:pt x="1589942" y="439615"/>
                    </a:lnTo>
                    <a:lnTo>
                      <a:pt x="1648557" y="417635"/>
                    </a:lnTo>
                    <a:lnTo>
                      <a:pt x="1714500" y="461596"/>
                    </a:lnTo>
                    <a:lnTo>
                      <a:pt x="1780442" y="424962"/>
                    </a:lnTo>
                    <a:lnTo>
                      <a:pt x="1853711" y="468923"/>
                    </a:lnTo>
                    <a:lnTo>
                      <a:pt x="1956288" y="329712"/>
                    </a:lnTo>
                    <a:lnTo>
                      <a:pt x="2080846" y="263769"/>
                    </a:lnTo>
                    <a:lnTo>
                      <a:pt x="2278673" y="227135"/>
                    </a:lnTo>
                    <a:lnTo>
                      <a:pt x="2366596" y="234462"/>
                    </a:lnTo>
                    <a:lnTo>
                      <a:pt x="2461846" y="197827"/>
                    </a:lnTo>
                    <a:lnTo>
                      <a:pt x="2557096" y="131885"/>
                    </a:lnTo>
                    <a:lnTo>
                      <a:pt x="2557096" y="131885"/>
                    </a:lnTo>
                    <a:lnTo>
                      <a:pt x="2615711" y="109904"/>
                    </a:lnTo>
                    <a:lnTo>
                      <a:pt x="2601057" y="219808"/>
                    </a:lnTo>
                    <a:lnTo>
                      <a:pt x="2608384" y="285750"/>
                    </a:lnTo>
                    <a:lnTo>
                      <a:pt x="2667000" y="344365"/>
                    </a:lnTo>
                    <a:lnTo>
                      <a:pt x="2740269" y="344365"/>
                    </a:lnTo>
                    <a:lnTo>
                      <a:pt x="2806211" y="307731"/>
                    </a:lnTo>
                    <a:lnTo>
                      <a:pt x="2872153" y="373673"/>
                    </a:lnTo>
                    <a:lnTo>
                      <a:pt x="2974730" y="285750"/>
                    </a:lnTo>
                    <a:lnTo>
                      <a:pt x="3011365" y="351692"/>
                    </a:lnTo>
                    <a:lnTo>
                      <a:pt x="3026019" y="439615"/>
                    </a:lnTo>
                    <a:lnTo>
                      <a:pt x="3004038" y="498231"/>
                    </a:lnTo>
                    <a:lnTo>
                      <a:pt x="3099288" y="527539"/>
                    </a:lnTo>
                    <a:lnTo>
                      <a:pt x="3099288" y="527539"/>
                    </a:lnTo>
                    <a:lnTo>
                      <a:pt x="3179884" y="600808"/>
                    </a:lnTo>
                    <a:lnTo>
                      <a:pt x="3099288" y="608135"/>
                    </a:lnTo>
                    <a:lnTo>
                      <a:pt x="2982057" y="608135"/>
                    </a:lnTo>
                    <a:lnTo>
                      <a:pt x="2886807" y="600808"/>
                    </a:lnTo>
                    <a:lnTo>
                      <a:pt x="2886807" y="600808"/>
                    </a:lnTo>
                    <a:lnTo>
                      <a:pt x="2806211" y="652096"/>
                    </a:lnTo>
                    <a:lnTo>
                      <a:pt x="2842846" y="849923"/>
                    </a:lnTo>
                    <a:lnTo>
                      <a:pt x="2982057" y="901212"/>
                    </a:lnTo>
                    <a:lnTo>
                      <a:pt x="3055326" y="886558"/>
                    </a:lnTo>
                    <a:lnTo>
                      <a:pt x="3121269" y="901212"/>
                    </a:lnTo>
                    <a:lnTo>
                      <a:pt x="3157903" y="996462"/>
                    </a:lnTo>
                    <a:lnTo>
                      <a:pt x="3238500" y="1003789"/>
                    </a:lnTo>
                    <a:lnTo>
                      <a:pt x="3304442" y="989135"/>
                    </a:lnTo>
                    <a:lnTo>
                      <a:pt x="3385038" y="1040423"/>
                    </a:lnTo>
                    <a:lnTo>
                      <a:pt x="3472961" y="1077058"/>
                    </a:lnTo>
                    <a:lnTo>
                      <a:pt x="3531576" y="1077058"/>
                    </a:lnTo>
                    <a:lnTo>
                      <a:pt x="3590192" y="1208942"/>
                    </a:lnTo>
                    <a:lnTo>
                      <a:pt x="3538903" y="1274885"/>
                    </a:lnTo>
                    <a:lnTo>
                      <a:pt x="3568211" y="1362808"/>
                    </a:lnTo>
                    <a:lnTo>
                      <a:pt x="3634153" y="1384789"/>
                    </a:lnTo>
                    <a:lnTo>
                      <a:pt x="3663461" y="1494692"/>
                    </a:lnTo>
                    <a:lnTo>
                      <a:pt x="3641480" y="1531327"/>
                    </a:lnTo>
                    <a:lnTo>
                      <a:pt x="3641480" y="1597269"/>
                    </a:lnTo>
                    <a:lnTo>
                      <a:pt x="3656134" y="1707173"/>
                    </a:lnTo>
                    <a:lnTo>
                      <a:pt x="3656134" y="1780442"/>
                    </a:lnTo>
                    <a:lnTo>
                      <a:pt x="3590192" y="1817077"/>
                    </a:lnTo>
                    <a:lnTo>
                      <a:pt x="3553557" y="1861039"/>
                    </a:lnTo>
                    <a:lnTo>
                      <a:pt x="3553557" y="1934308"/>
                    </a:lnTo>
                    <a:lnTo>
                      <a:pt x="3465634" y="2022231"/>
                    </a:lnTo>
                    <a:lnTo>
                      <a:pt x="3407019" y="2044212"/>
                    </a:lnTo>
                    <a:lnTo>
                      <a:pt x="3399692" y="2139462"/>
                    </a:lnTo>
                    <a:lnTo>
                      <a:pt x="3399692" y="2271346"/>
                    </a:lnTo>
                    <a:lnTo>
                      <a:pt x="3472961" y="2322635"/>
                    </a:lnTo>
                    <a:lnTo>
                      <a:pt x="3568211" y="2329962"/>
                    </a:lnTo>
                    <a:lnTo>
                      <a:pt x="3648807" y="2286000"/>
                    </a:lnTo>
                    <a:lnTo>
                      <a:pt x="3722076" y="2183423"/>
                    </a:lnTo>
                    <a:lnTo>
                      <a:pt x="3773365" y="2014904"/>
                    </a:lnTo>
                    <a:lnTo>
                      <a:pt x="3824653" y="1985596"/>
                    </a:lnTo>
                    <a:lnTo>
                      <a:pt x="3824653" y="1985596"/>
                    </a:lnTo>
                    <a:lnTo>
                      <a:pt x="3905250" y="1934308"/>
                    </a:lnTo>
                    <a:lnTo>
                      <a:pt x="4015153" y="1985596"/>
                    </a:lnTo>
                    <a:lnTo>
                      <a:pt x="4095750" y="2161442"/>
                    </a:lnTo>
                    <a:lnTo>
                      <a:pt x="4205653" y="2461846"/>
                    </a:lnTo>
                    <a:lnTo>
                      <a:pt x="4205653" y="2461846"/>
                    </a:lnTo>
                    <a:lnTo>
                      <a:pt x="4220307" y="2637692"/>
                    </a:lnTo>
                    <a:lnTo>
                      <a:pt x="4278923" y="2681654"/>
                    </a:lnTo>
                    <a:lnTo>
                      <a:pt x="4249615" y="2820865"/>
                    </a:lnTo>
                    <a:lnTo>
                      <a:pt x="4264269" y="2938096"/>
                    </a:lnTo>
                    <a:lnTo>
                      <a:pt x="4161692" y="2894135"/>
                    </a:lnTo>
                    <a:lnTo>
                      <a:pt x="4110403" y="2930769"/>
                    </a:lnTo>
                    <a:lnTo>
                      <a:pt x="4095750" y="3004039"/>
                    </a:lnTo>
                    <a:lnTo>
                      <a:pt x="4073769" y="3062654"/>
                    </a:lnTo>
                    <a:lnTo>
                      <a:pt x="4088423" y="3113942"/>
                    </a:lnTo>
                    <a:lnTo>
                      <a:pt x="4088423" y="3113942"/>
                    </a:lnTo>
                    <a:lnTo>
                      <a:pt x="3993173" y="3194539"/>
                    </a:lnTo>
                    <a:lnTo>
                      <a:pt x="3963865" y="3319096"/>
                    </a:lnTo>
                    <a:lnTo>
                      <a:pt x="3919903" y="3450981"/>
                    </a:lnTo>
                    <a:lnTo>
                      <a:pt x="3875942" y="3560885"/>
                    </a:lnTo>
                    <a:lnTo>
                      <a:pt x="3810000" y="3582865"/>
                    </a:lnTo>
                    <a:lnTo>
                      <a:pt x="3509596" y="3626827"/>
                    </a:lnTo>
                    <a:lnTo>
                      <a:pt x="3187211" y="3678115"/>
                    </a:lnTo>
                    <a:lnTo>
                      <a:pt x="2886807" y="3729404"/>
                    </a:lnTo>
                    <a:lnTo>
                      <a:pt x="2718288" y="3729404"/>
                    </a:lnTo>
                    <a:lnTo>
                      <a:pt x="2483826" y="3766039"/>
                    </a:lnTo>
                    <a:lnTo>
                      <a:pt x="2234711" y="3795346"/>
                    </a:lnTo>
                    <a:lnTo>
                      <a:pt x="2110153" y="3802673"/>
                    </a:lnTo>
                    <a:lnTo>
                      <a:pt x="2256692" y="3597519"/>
                    </a:lnTo>
                    <a:lnTo>
                      <a:pt x="2264019" y="3516923"/>
                    </a:lnTo>
                    <a:lnTo>
                      <a:pt x="2359269" y="3282462"/>
                    </a:lnTo>
                    <a:lnTo>
                      <a:pt x="2359269" y="3157904"/>
                    </a:lnTo>
                    <a:lnTo>
                      <a:pt x="2329961" y="3048000"/>
                    </a:lnTo>
                    <a:lnTo>
                      <a:pt x="2322634" y="2886808"/>
                    </a:lnTo>
                    <a:lnTo>
                      <a:pt x="2381250" y="2901462"/>
                    </a:lnTo>
                    <a:lnTo>
                      <a:pt x="2329961" y="2784231"/>
                    </a:lnTo>
                    <a:lnTo>
                      <a:pt x="2286000" y="2820865"/>
                    </a:lnTo>
                    <a:lnTo>
                      <a:pt x="2256692" y="2784231"/>
                    </a:lnTo>
                    <a:lnTo>
                      <a:pt x="2286000" y="2718289"/>
                    </a:lnTo>
                    <a:lnTo>
                      <a:pt x="2286000" y="2718289"/>
                    </a:lnTo>
                    <a:lnTo>
                      <a:pt x="2286000" y="2718289"/>
                    </a:lnTo>
                    <a:lnTo>
                      <a:pt x="2183423" y="2674327"/>
                    </a:lnTo>
                    <a:lnTo>
                      <a:pt x="2227384" y="2608385"/>
                    </a:lnTo>
                    <a:lnTo>
                      <a:pt x="2190750" y="2557096"/>
                    </a:lnTo>
                    <a:lnTo>
                      <a:pt x="2168769" y="2593731"/>
                    </a:lnTo>
                    <a:lnTo>
                      <a:pt x="2110153" y="2461846"/>
                    </a:lnTo>
                    <a:lnTo>
                      <a:pt x="2110153" y="2403231"/>
                    </a:lnTo>
                    <a:lnTo>
                      <a:pt x="2139461" y="2344615"/>
                    </a:lnTo>
                    <a:lnTo>
                      <a:pt x="2139461" y="2190750"/>
                    </a:lnTo>
                    <a:lnTo>
                      <a:pt x="2095500" y="2132135"/>
                    </a:lnTo>
                    <a:lnTo>
                      <a:pt x="2176096" y="1992923"/>
                    </a:lnTo>
                    <a:lnTo>
                      <a:pt x="2176096" y="1992923"/>
                    </a:lnTo>
                    <a:lnTo>
                      <a:pt x="2242038" y="1912327"/>
                    </a:lnTo>
                    <a:lnTo>
                      <a:pt x="2183423" y="1890346"/>
                    </a:lnTo>
                    <a:lnTo>
                      <a:pt x="2183423" y="1787769"/>
                    </a:lnTo>
                    <a:lnTo>
                      <a:pt x="2190750" y="1721827"/>
                    </a:lnTo>
                    <a:lnTo>
                      <a:pt x="2168769" y="1677865"/>
                    </a:lnTo>
                    <a:lnTo>
                      <a:pt x="2227384" y="1655885"/>
                    </a:lnTo>
                    <a:lnTo>
                      <a:pt x="2278673" y="1619250"/>
                    </a:lnTo>
                    <a:lnTo>
                      <a:pt x="2278673" y="1619250"/>
                    </a:lnTo>
                    <a:lnTo>
                      <a:pt x="2234711" y="1538654"/>
                    </a:lnTo>
                    <a:lnTo>
                      <a:pt x="2322634" y="1494692"/>
                    </a:lnTo>
                    <a:lnTo>
                      <a:pt x="2381250" y="1465385"/>
                    </a:lnTo>
                    <a:lnTo>
                      <a:pt x="2447192" y="1333500"/>
                    </a:lnTo>
                    <a:lnTo>
                      <a:pt x="2432538" y="1428750"/>
                    </a:lnTo>
                    <a:lnTo>
                      <a:pt x="2461846" y="1465385"/>
                    </a:lnTo>
                    <a:lnTo>
                      <a:pt x="2432538" y="1545981"/>
                    </a:lnTo>
                    <a:lnTo>
                      <a:pt x="2483826" y="1626577"/>
                    </a:lnTo>
                    <a:lnTo>
                      <a:pt x="2549769" y="1597269"/>
                    </a:lnTo>
                    <a:lnTo>
                      <a:pt x="2608384" y="1421423"/>
                    </a:lnTo>
                    <a:lnTo>
                      <a:pt x="2608384" y="1318846"/>
                    </a:lnTo>
                    <a:lnTo>
                      <a:pt x="2564423" y="1230923"/>
                    </a:lnTo>
                    <a:lnTo>
                      <a:pt x="2674326" y="1157654"/>
                    </a:lnTo>
                    <a:lnTo>
                      <a:pt x="2732942" y="1121019"/>
                    </a:lnTo>
                    <a:lnTo>
                      <a:pt x="2798884" y="1128346"/>
                    </a:lnTo>
                    <a:lnTo>
                      <a:pt x="2835519" y="1077058"/>
                    </a:lnTo>
                    <a:lnTo>
                      <a:pt x="2769576" y="1055077"/>
                    </a:lnTo>
                    <a:lnTo>
                      <a:pt x="2703634" y="1040423"/>
                    </a:lnTo>
                    <a:lnTo>
                      <a:pt x="2681653" y="959827"/>
                    </a:lnTo>
                    <a:lnTo>
                      <a:pt x="2710961" y="871904"/>
                    </a:lnTo>
                    <a:lnTo>
                      <a:pt x="2835519" y="842597"/>
                    </a:lnTo>
                    <a:lnTo>
                      <a:pt x="2798884" y="710712"/>
                    </a:lnTo>
                    <a:lnTo>
                      <a:pt x="2718288" y="659423"/>
                    </a:lnTo>
                    <a:close/>
                  </a:path>
                </a:pathLst>
              </a:custGeom>
              <a:solidFill>
                <a:srgbClr val="D2D2D2"/>
              </a:solidFill>
              <a:ln w="28575"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en-US" sz="800">
                  <a:latin typeface="Arial" panose="020B0604020202020204" pitchFamily="34" charset="0"/>
                  <a:cs typeface="Arial" panose="020B0604020202020204" pitchFamily="34" charset="0"/>
                </a:endParaRPr>
              </a:p>
            </xdr:txBody>
          </xdr:sp>
          <xdr:sp macro="" textlink="">
            <xdr:nvSpPr>
              <xdr:cNvPr id="152" name="TextBox 151"/>
              <xdr:cNvSpPr txBox="1"/>
            </xdr:nvSpPr>
            <xdr:spPr>
              <a:xfrm>
                <a:off x="21476055" y="5536984"/>
                <a:ext cx="995598" cy="998222"/>
              </a:xfrm>
              <a:prstGeom prst="rect">
                <a:avLst/>
              </a:prstGeom>
              <a:grpFill/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ctr"/>
              <a:lstStyle/>
              <a:p>
                <a:pPr algn="ctr"/>
                <a:r>
                  <a:rPr lang="en-US" sz="800" b="1">
                    <a:latin typeface="Arial" panose="020B0604020202020204" pitchFamily="34" charset="0"/>
                    <a:cs typeface="Arial" panose="020B0604020202020204" pitchFamily="34" charset="0"/>
                  </a:rPr>
                  <a:t>MI</a:t>
                </a:r>
              </a:p>
            </xdr:txBody>
          </xdr:sp>
        </xdr:grpSp>
        <xdr:grpSp>
          <xdr:nvGrpSpPr>
            <xdr:cNvPr id="98" name="Group 97"/>
            <xdr:cNvGrpSpPr/>
          </xdr:nvGrpSpPr>
          <xdr:grpSpPr>
            <a:xfrm>
              <a:off x="22136100" y="6924675"/>
              <a:ext cx="2286000" cy="2562225"/>
              <a:chOff x="22136100" y="6924675"/>
              <a:chExt cx="2286000" cy="2562225"/>
            </a:xfrm>
            <a:grpFill/>
          </xdr:grpSpPr>
          <xdr:sp macro="" textlink="">
            <xdr:nvSpPr>
              <xdr:cNvPr id="97" name="Freeform 96"/>
              <xdr:cNvSpPr/>
            </xdr:nvSpPr>
            <xdr:spPr>
              <a:xfrm>
                <a:off x="22136100" y="6924675"/>
                <a:ext cx="2286000" cy="2562225"/>
              </a:xfrm>
              <a:custGeom>
                <a:avLst/>
                <a:gdLst>
                  <a:gd name="connsiteX0" fmla="*/ 0 w 2276475"/>
                  <a:gd name="connsiteY0" fmla="*/ 495300 h 2562225"/>
                  <a:gd name="connsiteX1" fmla="*/ 180975 w 2276475"/>
                  <a:gd name="connsiteY1" fmla="*/ 2219325 h 2562225"/>
                  <a:gd name="connsiteX2" fmla="*/ 180975 w 2276475"/>
                  <a:gd name="connsiteY2" fmla="*/ 2219325 h 2562225"/>
                  <a:gd name="connsiteX3" fmla="*/ 285750 w 2276475"/>
                  <a:gd name="connsiteY3" fmla="*/ 2238375 h 2562225"/>
                  <a:gd name="connsiteX4" fmla="*/ 314325 w 2276475"/>
                  <a:gd name="connsiteY4" fmla="*/ 2266950 h 2562225"/>
                  <a:gd name="connsiteX5" fmla="*/ 381000 w 2276475"/>
                  <a:gd name="connsiteY5" fmla="*/ 2200275 h 2562225"/>
                  <a:gd name="connsiteX6" fmla="*/ 447675 w 2276475"/>
                  <a:gd name="connsiteY6" fmla="*/ 2257425 h 2562225"/>
                  <a:gd name="connsiteX7" fmla="*/ 514350 w 2276475"/>
                  <a:gd name="connsiteY7" fmla="*/ 2324100 h 2562225"/>
                  <a:gd name="connsiteX8" fmla="*/ 561975 w 2276475"/>
                  <a:gd name="connsiteY8" fmla="*/ 2390775 h 2562225"/>
                  <a:gd name="connsiteX9" fmla="*/ 609600 w 2276475"/>
                  <a:gd name="connsiteY9" fmla="*/ 2447925 h 2562225"/>
                  <a:gd name="connsiteX10" fmla="*/ 733425 w 2276475"/>
                  <a:gd name="connsiteY10" fmla="*/ 2428875 h 2562225"/>
                  <a:gd name="connsiteX11" fmla="*/ 800100 w 2276475"/>
                  <a:gd name="connsiteY11" fmla="*/ 2495550 h 2562225"/>
                  <a:gd name="connsiteX12" fmla="*/ 914400 w 2276475"/>
                  <a:gd name="connsiteY12" fmla="*/ 2457450 h 2562225"/>
                  <a:gd name="connsiteX13" fmla="*/ 1038225 w 2276475"/>
                  <a:gd name="connsiteY13" fmla="*/ 2505075 h 2562225"/>
                  <a:gd name="connsiteX14" fmla="*/ 1162050 w 2276475"/>
                  <a:gd name="connsiteY14" fmla="*/ 2419350 h 2562225"/>
                  <a:gd name="connsiteX15" fmla="*/ 1266825 w 2276475"/>
                  <a:gd name="connsiteY15" fmla="*/ 2362200 h 2562225"/>
                  <a:gd name="connsiteX16" fmla="*/ 1400175 w 2276475"/>
                  <a:gd name="connsiteY16" fmla="*/ 2486025 h 2562225"/>
                  <a:gd name="connsiteX17" fmla="*/ 1476375 w 2276475"/>
                  <a:gd name="connsiteY17" fmla="*/ 2533650 h 2562225"/>
                  <a:gd name="connsiteX18" fmla="*/ 1562100 w 2276475"/>
                  <a:gd name="connsiteY18" fmla="*/ 2562225 h 2562225"/>
                  <a:gd name="connsiteX19" fmla="*/ 1562100 w 2276475"/>
                  <a:gd name="connsiteY19" fmla="*/ 2466975 h 2562225"/>
                  <a:gd name="connsiteX20" fmla="*/ 1581150 w 2276475"/>
                  <a:gd name="connsiteY20" fmla="*/ 2409825 h 2562225"/>
                  <a:gd name="connsiteX21" fmla="*/ 1581150 w 2276475"/>
                  <a:gd name="connsiteY21" fmla="*/ 2333625 h 2562225"/>
                  <a:gd name="connsiteX22" fmla="*/ 1609725 w 2276475"/>
                  <a:gd name="connsiteY22" fmla="*/ 2257425 h 2562225"/>
                  <a:gd name="connsiteX23" fmla="*/ 1628775 w 2276475"/>
                  <a:gd name="connsiteY23" fmla="*/ 2200275 h 2562225"/>
                  <a:gd name="connsiteX24" fmla="*/ 1657350 w 2276475"/>
                  <a:gd name="connsiteY24" fmla="*/ 2133600 h 2562225"/>
                  <a:gd name="connsiteX25" fmla="*/ 1781175 w 2276475"/>
                  <a:gd name="connsiteY25" fmla="*/ 2095500 h 2562225"/>
                  <a:gd name="connsiteX26" fmla="*/ 1781175 w 2276475"/>
                  <a:gd name="connsiteY26" fmla="*/ 2038350 h 2562225"/>
                  <a:gd name="connsiteX27" fmla="*/ 1809750 w 2276475"/>
                  <a:gd name="connsiteY27" fmla="*/ 1952625 h 2562225"/>
                  <a:gd name="connsiteX28" fmla="*/ 1876425 w 2276475"/>
                  <a:gd name="connsiteY28" fmla="*/ 1857375 h 2562225"/>
                  <a:gd name="connsiteX29" fmla="*/ 1971675 w 2276475"/>
                  <a:gd name="connsiteY29" fmla="*/ 1790700 h 2562225"/>
                  <a:gd name="connsiteX30" fmla="*/ 2085975 w 2276475"/>
                  <a:gd name="connsiteY30" fmla="*/ 1781175 h 2562225"/>
                  <a:gd name="connsiteX31" fmla="*/ 2190750 w 2276475"/>
                  <a:gd name="connsiteY31" fmla="*/ 1628775 h 2562225"/>
                  <a:gd name="connsiteX32" fmla="*/ 2228850 w 2276475"/>
                  <a:gd name="connsiteY32" fmla="*/ 1466850 h 2562225"/>
                  <a:gd name="connsiteX33" fmla="*/ 2247900 w 2276475"/>
                  <a:gd name="connsiteY33" fmla="*/ 1295400 h 2562225"/>
                  <a:gd name="connsiteX34" fmla="*/ 2257425 w 2276475"/>
                  <a:gd name="connsiteY34" fmla="*/ 1200150 h 2562225"/>
                  <a:gd name="connsiteX35" fmla="*/ 2257425 w 2276475"/>
                  <a:gd name="connsiteY35" fmla="*/ 1200150 h 2562225"/>
                  <a:gd name="connsiteX36" fmla="*/ 2276475 w 2276475"/>
                  <a:gd name="connsiteY36" fmla="*/ 1085850 h 2562225"/>
                  <a:gd name="connsiteX37" fmla="*/ 2247900 w 2276475"/>
                  <a:gd name="connsiteY37" fmla="*/ 1000125 h 2562225"/>
                  <a:gd name="connsiteX38" fmla="*/ 2219325 w 2276475"/>
                  <a:gd name="connsiteY38" fmla="*/ 933450 h 2562225"/>
                  <a:gd name="connsiteX39" fmla="*/ 2276475 w 2276475"/>
                  <a:gd name="connsiteY39" fmla="*/ 819150 h 2562225"/>
                  <a:gd name="connsiteX40" fmla="*/ 2238375 w 2276475"/>
                  <a:gd name="connsiteY40" fmla="*/ 561975 h 2562225"/>
                  <a:gd name="connsiteX41" fmla="*/ 2171700 w 2276475"/>
                  <a:gd name="connsiteY41" fmla="*/ 190500 h 2562225"/>
                  <a:gd name="connsiteX42" fmla="*/ 2143125 w 2276475"/>
                  <a:gd name="connsiteY42" fmla="*/ 0 h 2562225"/>
                  <a:gd name="connsiteX43" fmla="*/ 1943100 w 2276475"/>
                  <a:gd name="connsiteY43" fmla="*/ 95250 h 2562225"/>
                  <a:gd name="connsiteX44" fmla="*/ 1838325 w 2276475"/>
                  <a:gd name="connsiteY44" fmla="*/ 190500 h 2562225"/>
                  <a:gd name="connsiteX45" fmla="*/ 1733550 w 2276475"/>
                  <a:gd name="connsiteY45" fmla="*/ 247650 h 2562225"/>
                  <a:gd name="connsiteX46" fmla="*/ 1685925 w 2276475"/>
                  <a:gd name="connsiteY46" fmla="*/ 361950 h 2562225"/>
                  <a:gd name="connsiteX47" fmla="*/ 1600200 w 2276475"/>
                  <a:gd name="connsiteY47" fmla="*/ 409575 h 2562225"/>
                  <a:gd name="connsiteX48" fmla="*/ 1495425 w 2276475"/>
                  <a:gd name="connsiteY48" fmla="*/ 400050 h 2562225"/>
                  <a:gd name="connsiteX49" fmla="*/ 1381125 w 2276475"/>
                  <a:gd name="connsiteY49" fmla="*/ 457200 h 2562225"/>
                  <a:gd name="connsiteX50" fmla="*/ 1295400 w 2276475"/>
                  <a:gd name="connsiteY50" fmla="*/ 504825 h 2562225"/>
                  <a:gd name="connsiteX51" fmla="*/ 1228725 w 2276475"/>
                  <a:gd name="connsiteY51" fmla="*/ 542925 h 2562225"/>
                  <a:gd name="connsiteX52" fmla="*/ 1123950 w 2276475"/>
                  <a:gd name="connsiteY52" fmla="*/ 495300 h 2562225"/>
                  <a:gd name="connsiteX53" fmla="*/ 1000125 w 2276475"/>
                  <a:gd name="connsiteY53" fmla="*/ 533400 h 2562225"/>
                  <a:gd name="connsiteX54" fmla="*/ 962025 w 2276475"/>
                  <a:gd name="connsiteY54" fmla="*/ 552450 h 2562225"/>
                  <a:gd name="connsiteX55" fmla="*/ 914400 w 2276475"/>
                  <a:gd name="connsiteY55" fmla="*/ 485775 h 2562225"/>
                  <a:gd name="connsiteX56" fmla="*/ 971550 w 2276475"/>
                  <a:gd name="connsiteY56" fmla="*/ 447675 h 2562225"/>
                  <a:gd name="connsiteX57" fmla="*/ 876300 w 2276475"/>
                  <a:gd name="connsiteY57" fmla="*/ 409575 h 2562225"/>
                  <a:gd name="connsiteX58" fmla="*/ 762000 w 2276475"/>
                  <a:gd name="connsiteY58" fmla="*/ 390525 h 2562225"/>
                  <a:gd name="connsiteX59" fmla="*/ 666750 w 2276475"/>
                  <a:gd name="connsiteY59" fmla="*/ 352425 h 2562225"/>
                  <a:gd name="connsiteX60" fmla="*/ 276225 w 2276475"/>
                  <a:gd name="connsiteY60" fmla="*/ 428625 h 2562225"/>
                  <a:gd name="connsiteX61" fmla="*/ 0 w 2276475"/>
                  <a:gd name="connsiteY61" fmla="*/ 495300 h 2562225"/>
                  <a:gd name="connsiteX0" fmla="*/ 0 w 2286000"/>
                  <a:gd name="connsiteY0" fmla="*/ 466725 h 2562225"/>
                  <a:gd name="connsiteX1" fmla="*/ 190500 w 2286000"/>
                  <a:gd name="connsiteY1" fmla="*/ 2219325 h 2562225"/>
                  <a:gd name="connsiteX2" fmla="*/ 190500 w 2286000"/>
                  <a:gd name="connsiteY2" fmla="*/ 2219325 h 2562225"/>
                  <a:gd name="connsiteX3" fmla="*/ 295275 w 2286000"/>
                  <a:gd name="connsiteY3" fmla="*/ 2238375 h 2562225"/>
                  <a:gd name="connsiteX4" fmla="*/ 323850 w 2286000"/>
                  <a:gd name="connsiteY4" fmla="*/ 2266950 h 2562225"/>
                  <a:gd name="connsiteX5" fmla="*/ 390525 w 2286000"/>
                  <a:gd name="connsiteY5" fmla="*/ 2200275 h 2562225"/>
                  <a:gd name="connsiteX6" fmla="*/ 457200 w 2286000"/>
                  <a:gd name="connsiteY6" fmla="*/ 2257425 h 2562225"/>
                  <a:gd name="connsiteX7" fmla="*/ 523875 w 2286000"/>
                  <a:gd name="connsiteY7" fmla="*/ 2324100 h 2562225"/>
                  <a:gd name="connsiteX8" fmla="*/ 571500 w 2286000"/>
                  <a:gd name="connsiteY8" fmla="*/ 2390775 h 2562225"/>
                  <a:gd name="connsiteX9" fmla="*/ 619125 w 2286000"/>
                  <a:gd name="connsiteY9" fmla="*/ 2447925 h 2562225"/>
                  <a:gd name="connsiteX10" fmla="*/ 742950 w 2286000"/>
                  <a:gd name="connsiteY10" fmla="*/ 2428875 h 2562225"/>
                  <a:gd name="connsiteX11" fmla="*/ 809625 w 2286000"/>
                  <a:gd name="connsiteY11" fmla="*/ 2495550 h 2562225"/>
                  <a:gd name="connsiteX12" fmla="*/ 923925 w 2286000"/>
                  <a:gd name="connsiteY12" fmla="*/ 2457450 h 2562225"/>
                  <a:gd name="connsiteX13" fmla="*/ 1047750 w 2286000"/>
                  <a:gd name="connsiteY13" fmla="*/ 2505075 h 2562225"/>
                  <a:gd name="connsiteX14" fmla="*/ 1171575 w 2286000"/>
                  <a:gd name="connsiteY14" fmla="*/ 2419350 h 2562225"/>
                  <a:gd name="connsiteX15" fmla="*/ 1276350 w 2286000"/>
                  <a:gd name="connsiteY15" fmla="*/ 2362200 h 2562225"/>
                  <a:gd name="connsiteX16" fmla="*/ 1409700 w 2286000"/>
                  <a:gd name="connsiteY16" fmla="*/ 2486025 h 2562225"/>
                  <a:gd name="connsiteX17" fmla="*/ 1485900 w 2286000"/>
                  <a:gd name="connsiteY17" fmla="*/ 2533650 h 2562225"/>
                  <a:gd name="connsiteX18" fmla="*/ 1571625 w 2286000"/>
                  <a:gd name="connsiteY18" fmla="*/ 2562225 h 2562225"/>
                  <a:gd name="connsiteX19" fmla="*/ 1571625 w 2286000"/>
                  <a:gd name="connsiteY19" fmla="*/ 2466975 h 2562225"/>
                  <a:gd name="connsiteX20" fmla="*/ 1590675 w 2286000"/>
                  <a:gd name="connsiteY20" fmla="*/ 2409825 h 2562225"/>
                  <a:gd name="connsiteX21" fmla="*/ 1590675 w 2286000"/>
                  <a:gd name="connsiteY21" fmla="*/ 2333625 h 2562225"/>
                  <a:gd name="connsiteX22" fmla="*/ 1619250 w 2286000"/>
                  <a:gd name="connsiteY22" fmla="*/ 2257425 h 2562225"/>
                  <a:gd name="connsiteX23" fmla="*/ 1638300 w 2286000"/>
                  <a:gd name="connsiteY23" fmla="*/ 2200275 h 2562225"/>
                  <a:gd name="connsiteX24" fmla="*/ 1666875 w 2286000"/>
                  <a:gd name="connsiteY24" fmla="*/ 2133600 h 2562225"/>
                  <a:gd name="connsiteX25" fmla="*/ 1790700 w 2286000"/>
                  <a:gd name="connsiteY25" fmla="*/ 2095500 h 2562225"/>
                  <a:gd name="connsiteX26" fmla="*/ 1790700 w 2286000"/>
                  <a:gd name="connsiteY26" fmla="*/ 2038350 h 2562225"/>
                  <a:gd name="connsiteX27" fmla="*/ 1819275 w 2286000"/>
                  <a:gd name="connsiteY27" fmla="*/ 1952625 h 2562225"/>
                  <a:gd name="connsiteX28" fmla="*/ 1885950 w 2286000"/>
                  <a:gd name="connsiteY28" fmla="*/ 1857375 h 2562225"/>
                  <a:gd name="connsiteX29" fmla="*/ 1981200 w 2286000"/>
                  <a:gd name="connsiteY29" fmla="*/ 1790700 h 2562225"/>
                  <a:gd name="connsiteX30" fmla="*/ 2095500 w 2286000"/>
                  <a:gd name="connsiteY30" fmla="*/ 1781175 h 2562225"/>
                  <a:gd name="connsiteX31" fmla="*/ 2200275 w 2286000"/>
                  <a:gd name="connsiteY31" fmla="*/ 1628775 h 2562225"/>
                  <a:gd name="connsiteX32" fmla="*/ 2238375 w 2286000"/>
                  <a:gd name="connsiteY32" fmla="*/ 1466850 h 2562225"/>
                  <a:gd name="connsiteX33" fmla="*/ 2257425 w 2286000"/>
                  <a:gd name="connsiteY33" fmla="*/ 1295400 h 2562225"/>
                  <a:gd name="connsiteX34" fmla="*/ 2266950 w 2286000"/>
                  <a:gd name="connsiteY34" fmla="*/ 1200150 h 2562225"/>
                  <a:gd name="connsiteX35" fmla="*/ 2266950 w 2286000"/>
                  <a:gd name="connsiteY35" fmla="*/ 1200150 h 2562225"/>
                  <a:gd name="connsiteX36" fmla="*/ 2286000 w 2286000"/>
                  <a:gd name="connsiteY36" fmla="*/ 1085850 h 2562225"/>
                  <a:gd name="connsiteX37" fmla="*/ 2257425 w 2286000"/>
                  <a:gd name="connsiteY37" fmla="*/ 1000125 h 2562225"/>
                  <a:gd name="connsiteX38" fmla="*/ 2228850 w 2286000"/>
                  <a:gd name="connsiteY38" fmla="*/ 933450 h 2562225"/>
                  <a:gd name="connsiteX39" fmla="*/ 2286000 w 2286000"/>
                  <a:gd name="connsiteY39" fmla="*/ 819150 h 2562225"/>
                  <a:gd name="connsiteX40" fmla="*/ 2247900 w 2286000"/>
                  <a:gd name="connsiteY40" fmla="*/ 561975 h 2562225"/>
                  <a:gd name="connsiteX41" fmla="*/ 2181225 w 2286000"/>
                  <a:gd name="connsiteY41" fmla="*/ 190500 h 2562225"/>
                  <a:gd name="connsiteX42" fmla="*/ 2152650 w 2286000"/>
                  <a:gd name="connsiteY42" fmla="*/ 0 h 2562225"/>
                  <a:gd name="connsiteX43" fmla="*/ 1952625 w 2286000"/>
                  <a:gd name="connsiteY43" fmla="*/ 95250 h 2562225"/>
                  <a:gd name="connsiteX44" fmla="*/ 1847850 w 2286000"/>
                  <a:gd name="connsiteY44" fmla="*/ 190500 h 2562225"/>
                  <a:gd name="connsiteX45" fmla="*/ 1743075 w 2286000"/>
                  <a:gd name="connsiteY45" fmla="*/ 247650 h 2562225"/>
                  <a:gd name="connsiteX46" fmla="*/ 1695450 w 2286000"/>
                  <a:gd name="connsiteY46" fmla="*/ 361950 h 2562225"/>
                  <a:gd name="connsiteX47" fmla="*/ 1609725 w 2286000"/>
                  <a:gd name="connsiteY47" fmla="*/ 409575 h 2562225"/>
                  <a:gd name="connsiteX48" fmla="*/ 1504950 w 2286000"/>
                  <a:gd name="connsiteY48" fmla="*/ 400050 h 2562225"/>
                  <a:gd name="connsiteX49" fmla="*/ 1390650 w 2286000"/>
                  <a:gd name="connsiteY49" fmla="*/ 457200 h 2562225"/>
                  <a:gd name="connsiteX50" fmla="*/ 1304925 w 2286000"/>
                  <a:gd name="connsiteY50" fmla="*/ 504825 h 2562225"/>
                  <a:gd name="connsiteX51" fmla="*/ 1238250 w 2286000"/>
                  <a:gd name="connsiteY51" fmla="*/ 542925 h 2562225"/>
                  <a:gd name="connsiteX52" fmla="*/ 1133475 w 2286000"/>
                  <a:gd name="connsiteY52" fmla="*/ 495300 h 2562225"/>
                  <a:gd name="connsiteX53" fmla="*/ 1009650 w 2286000"/>
                  <a:gd name="connsiteY53" fmla="*/ 533400 h 2562225"/>
                  <a:gd name="connsiteX54" fmla="*/ 971550 w 2286000"/>
                  <a:gd name="connsiteY54" fmla="*/ 552450 h 2562225"/>
                  <a:gd name="connsiteX55" fmla="*/ 923925 w 2286000"/>
                  <a:gd name="connsiteY55" fmla="*/ 485775 h 2562225"/>
                  <a:gd name="connsiteX56" fmla="*/ 981075 w 2286000"/>
                  <a:gd name="connsiteY56" fmla="*/ 447675 h 2562225"/>
                  <a:gd name="connsiteX57" fmla="*/ 885825 w 2286000"/>
                  <a:gd name="connsiteY57" fmla="*/ 409575 h 2562225"/>
                  <a:gd name="connsiteX58" fmla="*/ 771525 w 2286000"/>
                  <a:gd name="connsiteY58" fmla="*/ 390525 h 2562225"/>
                  <a:gd name="connsiteX59" fmla="*/ 676275 w 2286000"/>
                  <a:gd name="connsiteY59" fmla="*/ 352425 h 2562225"/>
                  <a:gd name="connsiteX60" fmla="*/ 285750 w 2286000"/>
                  <a:gd name="connsiteY60" fmla="*/ 428625 h 2562225"/>
                  <a:gd name="connsiteX61" fmla="*/ 0 w 2286000"/>
                  <a:gd name="connsiteY61" fmla="*/ 466725 h 2562225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  <a:cxn ang="0">
                    <a:pos x="connsiteX2" y="connsiteY2"/>
                  </a:cxn>
                  <a:cxn ang="0">
                    <a:pos x="connsiteX3" y="connsiteY3"/>
                  </a:cxn>
                  <a:cxn ang="0">
                    <a:pos x="connsiteX4" y="connsiteY4"/>
                  </a:cxn>
                  <a:cxn ang="0">
                    <a:pos x="connsiteX5" y="connsiteY5"/>
                  </a:cxn>
                  <a:cxn ang="0">
                    <a:pos x="connsiteX6" y="connsiteY6"/>
                  </a:cxn>
                  <a:cxn ang="0">
                    <a:pos x="connsiteX7" y="connsiteY7"/>
                  </a:cxn>
                  <a:cxn ang="0">
                    <a:pos x="connsiteX8" y="connsiteY8"/>
                  </a:cxn>
                  <a:cxn ang="0">
                    <a:pos x="connsiteX9" y="connsiteY9"/>
                  </a:cxn>
                  <a:cxn ang="0">
                    <a:pos x="connsiteX10" y="connsiteY10"/>
                  </a:cxn>
                  <a:cxn ang="0">
                    <a:pos x="connsiteX11" y="connsiteY11"/>
                  </a:cxn>
                  <a:cxn ang="0">
                    <a:pos x="connsiteX12" y="connsiteY12"/>
                  </a:cxn>
                  <a:cxn ang="0">
                    <a:pos x="connsiteX13" y="connsiteY13"/>
                  </a:cxn>
                  <a:cxn ang="0">
                    <a:pos x="connsiteX14" y="connsiteY14"/>
                  </a:cxn>
                  <a:cxn ang="0">
                    <a:pos x="connsiteX15" y="connsiteY15"/>
                  </a:cxn>
                  <a:cxn ang="0">
                    <a:pos x="connsiteX16" y="connsiteY16"/>
                  </a:cxn>
                  <a:cxn ang="0">
                    <a:pos x="connsiteX17" y="connsiteY17"/>
                  </a:cxn>
                  <a:cxn ang="0">
                    <a:pos x="connsiteX18" y="connsiteY18"/>
                  </a:cxn>
                  <a:cxn ang="0">
                    <a:pos x="connsiteX19" y="connsiteY19"/>
                  </a:cxn>
                  <a:cxn ang="0">
                    <a:pos x="connsiteX20" y="connsiteY20"/>
                  </a:cxn>
                  <a:cxn ang="0">
                    <a:pos x="connsiteX21" y="connsiteY21"/>
                  </a:cxn>
                  <a:cxn ang="0">
                    <a:pos x="connsiteX22" y="connsiteY22"/>
                  </a:cxn>
                  <a:cxn ang="0">
                    <a:pos x="connsiteX23" y="connsiteY23"/>
                  </a:cxn>
                  <a:cxn ang="0">
                    <a:pos x="connsiteX24" y="connsiteY24"/>
                  </a:cxn>
                  <a:cxn ang="0">
                    <a:pos x="connsiteX25" y="connsiteY25"/>
                  </a:cxn>
                  <a:cxn ang="0">
                    <a:pos x="connsiteX26" y="connsiteY26"/>
                  </a:cxn>
                  <a:cxn ang="0">
                    <a:pos x="connsiteX27" y="connsiteY27"/>
                  </a:cxn>
                  <a:cxn ang="0">
                    <a:pos x="connsiteX28" y="connsiteY28"/>
                  </a:cxn>
                  <a:cxn ang="0">
                    <a:pos x="connsiteX29" y="connsiteY29"/>
                  </a:cxn>
                  <a:cxn ang="0">
                    <a:pos x="connsiteX30" y="connsiteY30"/>
                  </a:cxn>
                  <a:cxn ang="0">
                    <a:pos x="connsiteX31" y="connsiteY31"/>
                  </a:cxn>
                  <a:cxn ang="0">
                    <a:pos x="connsiteX32" y="connsiteY32"/>
                  </a:cxn>
                  <a:cxn ang="0">
                    <a:pos x="connsiteX33" y="connsiteY33"/>
                  </a:cxn>
                  <a:cxn ang="0">
                    <a:pos x="connsiteX34" y="connsiteY34"/>
                  </a:cxn>
                  <a:cxn ang="0">
                    <a:pos x="connsiteX35" y="connsiteY35"/>
                  </a:cxn>
                  <a:cxn ang="0">
                    <a:pos x="connsiteX36" y="connsiteY36"/>
                  </a:cxn>
                  <a:cxn ang="0">
                    <a:pos x="connsiteX37" y="connsiteY37"/>
                  </a:cxn>
                  <a:cxn ang="0">
                    <a:pos x="connsiteX38" y="connsiteY38"/>
                  </a:cxn>
                  <a:cxn ang="0">
                    <a:pos x="connsiteX39" y="connsiteY39"/>
                  </a:cxn>
                  <a:cxn ang="0">
                    <a:pos x="connsiteX40" y="connsiteY40"/>
                  </a:cxn>
                  <a:cxn ang="0">
                    <a:pos x="connsiteX41" y="connsiteY41"/>
                  </a:cxn>
                  <a:cxn ang="0">
                    <a:pos x="connsiteX42" y="connsiteY42"/>
                  </a:cxn>
                  <a:cxn ang="0">
                    <a:pos x="connsiteX43" y="connsiteY43"/>
                  </a:cxn>
                  <a:cxn ang="0">
                    <a:pos x="connsiteX44" y="connsiteY44"/>
                  </a:cxn>
                  <a:cxn ang="0">
                    <a:pos x="connsiteX45" y="connsiteY45"/>
                  </a:cxn>
                  <a:cxn ang="0">
                    <a:pos x="connsiteX46" y="connsiteY46"/>
                  </a:cxn>
                  <a:cxn ang="0">
                    <a:pos x="connsiteX47" y="connsiteY47"/>
                  </a:cxn>
                  <a:cxn ang="0">
                    <a:pos x="connsiteX48" y="connsiteY48"/>
                  </a:cxn>
                  <a:cxn ang="0">
                    <a:pos x="connsiteX49" y="connsiteY49"/>
                  </a:cxn>
                  <a:cxn ang="0">
                    <a:pos x="connsiteX50" y="connsiteY50"/>
                  </a:cxn>
                  <a:cxn ang="0">
                    <a:pos x="connsiteX51" y="connsiteY51"/>
                  </a:cxn>
                  <a:cxn ang="0">
                    <a:pos x="connsiteX52" y="connsiteY52"/>
                  </a:cxn>
                  <a:cxn ang="0">
                    <a:pos x="connsiteX53" y="connsiteY53"/>
                  </a:cxn>
                  <a:cxn ang="0">
                    <a:pos x="connsiteX54" y="connsiteY54"/>
                  </a:cxn>
                  <a:cxn ang="0">
                    <a:pos x="connsiteX55" y="connsiteY55"/>
                  </a:cxn>
                  <a:cxn ang="0">
                    <a:pos x="connsiteX56" y="connsiteY56"/>
                  </a:cxn>
                  <a:cxn ang="0">
                    <a:pos x="connsiteX57" y="connsiteY57"/>
                  </a:cxn>
                  <a:cxn ang="0">
                    <a:pos x="connsiteX58" y="connsiteY58"/>
                  </a:cxn>
                  <a:cxn ang="0">
                    <a:pos x="connsiteX59" y="connsiteY59"/>
                  </a:cxn>
                  <a:cxn ang="0">
                    <a:pos x="connsiteX60" y="connsiteY60"/>
                  </a:cxn>
                  <a:cxn ang="0">
                    <a:pos x="connsiteX61" y="connsiteY61"/>
                  </a:cxn>
                </a:cxnLst>
                <a:rect l="l" t="t" r="r" b="b"/>
                <a:pathLst>
                  <a:path w="2286000" h="2562225">
                    <a:moveTo>
                      <a:pt x="0" y="466725"/>
                    </a:moveTo>
                    <a:lnTo>
                      <a:pt x="190500" y="2219325"/>
                    </a:lnTo>
                    <a:lnTo>
                      <a:pt x="190500" y="2219325"/>
                    </a:lnTo>
                    <a:lnTo>
                      <a:pt x="295275" y="2238375"/>
                    </a:lnTo>
                    <a:lnTo>
                      <a:pt x="323850" y="2266950"/>
                    </a:lnTo>
                    <a:lnTo>
                      <a:pt x="390525" y="2200275"/>
                    </a:lnTo>
                    <a:lnTo>
                      <a:pt x="457200" y="2257425"/>
                    </a:lnTo>
                    <a:lnTo>
                      <a:pt x="523875" y="2324100"/>
                    </a:lnTo>
                    <a:lnTo>
                      <a:pt x="571500" y="2390775"/>
                    </a:lnTo>
                    <a:lnTo>
                      <a:pt x="619125" y="2447925"/>
                    </a:lnTo>
                    <a:lnTo>
                      <a:pt x="742950" y="2428875"/>
                    </a:lnTo>
                    <a:lnTo>
                      <a:pt x="809625" y="2495550"/>
                    </a:lnTo>
                    <a:lnTo>
                      <a:pt x="923925" y="2457450"/>
                    </a:lnTo>
                    <a:lnTo>
                      <a:pt x="1047750" y="2505075"/>
                    </a:lnTo>
                    <a:lnTo>
                      <a:pt x="1171575" y="2419350"/>
                    </a:lnTo>
                    <a:lnTo>
                      <a:pt x="1276350" y="2362200"/>
                    </a:lnTo>
                    <a:lnTo>
                      <a:pt x="1409700" y="2486025"/>
                    </a:lnTo>
                    <a:lnTo>
                      <a:pt x="1485900" y="2533650"/>
                    </a:lnTo>
                    <a:lnTo>
                      <a:pt x="1571625" y="2562225"/>
                    </a:lnTo>
                    <a:lnTo>
                      <a:pt x="1571625" y="2466975"/>
                    </a:lnTo>
                    <a:lnTo>
                      <a:pt x="1590675" y="2409825"/>
                    </a:lnTo>
                    <a:lnTo>
                      <a:pt x="1590675" y="2333625"/>
                    </a:lnTo>
                    <a:lnTo>
                      <a:pt x="1619250" y="2257425"/>
                    </a:lnTo>
                    <a:lnTo>
                      <a:pt x="1638300" y="2200275"/>
                    </a:lnTo>
                    <a:lnTo>
                      <a:pt x="1666875" y="2133600"/>
                    </a:lnTo>
                    <a:lnTo>
                      <a:pt x="1790700" y="2095500"/>
                    </a:lnTo>
                    <a:lnTo>
                      <a:pt x="1790700" y="2038350"/>
                    </a:lnTo>
                    <a:lnTo>
                      <a:pt x="1819275" y="1952625"/>
                    </a:lnTo>
                    <a:lnTo>
                      <a:pt x="1885950" y="1857375"/>
                    </a:lnTo>
                    <a:lnTo>
                      <a:pt x="1981200" y="1790700"/>
                    </a:lnTo>
                    <a:lnTo>
                      <a:pt x="2095500" y="1781175"/>
                    </a:lnTo>
                    <a:lnTo>
                      <a:pt x="2200275" y="1628775"/>
                    </a:lnTo>
                    <a:lnTo>
                      <a:pt x="2238375" y="1466850"/>
                    </a:lnTo>
                    <a:lnTo>
                      <a:pt x="2257425" y="1295400"/>
                    </a:lnTo>
                    <a:lnTo>
                      <a:pt x="2266950" y="1200150"/>
                    </a:lnTo>
                    <a:lnTo>
                      <a:pt x="2266950" y="1200150"/>
                    </a:lnTo>
                    <a:lnTo>
                      <a:pt x="2286000" y="1085850"/>
                    </a:lnTo>
                    <a:lnTo>
                      <a:pt x="2257425" y="1000125"/>
                    </a:lnTo>
                    <a:lnTo>
                      <a:pt x="2228850" y="933450"/>
                    </a:lnTo>
                    <a:lnTo>
                      <a:pt x="2286000" y="819150"/>
                    </a:lnTo>
                    <a:lnTo>
                      <a:pt x="2247900" y="561975"/>
                    </a:lnTo>
                    <a:lnTo>
                      <a:pt x="2181225" y="190500"/>
                    </a:lnTo>
                    <a:lnTo>
                      <a:pt x="2152650" y="0"/>
                    </a:lnTo>
                    <a:lnTo>
                      <a:pt x="1952625" y="95250"/>
                    </a:lnTo>
                    <a:lnTo>
                      <a:pt x="1847850" y="190500"/>
                    </a:lnTo>
                    <a:lnTo>
                      <a:pt x="1743075" y="247650"/>
                    </a:lnTo>
                    <a:lnTo>
                      <a:pt x="1695450" y="361950"/>
                    </a:lnTo>
                    <a:lnTo>
                      <a:pt x="1609725" y="409575"/>
                    </a:lnTo>
                    <a:lnTo>
                      <a:pt x="1504950" y="400050"/>
                    </a:lnTo>
                    <a:lnTo>
                      <a:pt x="1390650" y="457200"/>
                    </a:lnTo>
                    <a:lnTo>
                      <a:pt x="1304925" y="504825"/>
                    </a:lnTo>
                    <a:lnTo>
                      <a:pt x="1238250" y="542925"/>
                    </a:lnTo>
                    <a:lnTo>
                      <a:pt x="1133475" y="495300"/>
                    </a:lnTo>
                    <a:lnTo>
                      <a:pt x="1009650" y="533400"/>
                    </a:lnTo>
                    <a:lnTo>
                      <a:pt x="971550" y="552450"/>
                    </a:lnTo>
                    <a:lnTo>
                      <a:pt x="923925" y="485775"/>
                    </a:lnTo>
                    <a:lnTo>
                      <a:pt x="981075" y="447675"/>
                    </a:lnTo>
                    <a:lnTo>
                      <a:pt x="885825" y="409575"/>
                    </a:lnTo>
                    <a:lnTo>
                      <a:pt x="771525" y="390525"/>
                    </a:lnTo>
                    <a:lnTo>
                      <a:pt x="676275" y="352425"/>
                    </a:lnTo>
                    <a:lnTo>
                      <a:pt x="285750" y="428625"/>
                    </a:lnTo>
                    <a:lnTo>
                      <a:pt x="0" y="466725"/>
                    </a:lnTo>
                    <a:close/>
                  </a:path>
                </a:pathLst>
              </a:custGeom>
              <a:solidFill>
                <a:srgbClr val="FFFA00"/>
              </a:solidFill>
              <a:ln w="28575"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en-US" sz="800">
                  <a:latin typeface="Arial" panose="020B0604020202020204" pitchFamily="34" charset="0"/>
                  <a:cs typeface="Arial" panose="020B0604020202020204" pitchFamily="34" charset="0"/>
                </a:endParaRPr>
              </a:p>
            </xdr:txBody>
          </xdr:sp>
          <xdr:sp macro="" textlink="">
            <xdr:nvSpPr>
              <xdr:cNvPr id="153" name="TextBox 152"/>
              <xdr:cNvSpPr txBox="1"/>
            </xdr:nvSpPr>
            <xdr:spPr>
              <a:xfrm>
                <a:off x="22830591" y="7528779"/>
                <a:ext cx="997985" cy="998221"/>
              </a:xfrm>
              <a:prstGeom prst="rect">
                <a:avLst/>
              </a:prstGeom>
              <a:grpFill/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ctr"/>
              <a:lstStyle/>
              <a:p>
                <a:pPr algn="ctr"/>
                <a:r>
                  <a:rPr lang="en-US" sz="800" b="1">
                    <a:latin typeface="Arial" panose="020B0604020202020204" pitchFamily="34" charset="0"/>
                    <a:cs typeface="Arial" panose="020B0604020202020204" pitchFamily="34" charset="0"/>
                  </a:rPr>
                  <a:t>OH</a:t>
                </a:r>
              </a:p>
            </xdr:txBody>
          </xdr:sp>
        </xdr:grpSp>
        <xdr:grpSp>
          <xdr:nvGrpSpPr>
            <xdr:cNvPr id="105" name="Group 104"/>
            <xdr:cNvGrpSpPr/>
          </xdr:nvGrpSpPr>
          <xdr:grpSpPr>
            <a:xfrm>
              <a:off x="24374475" y="6410325"/>
              <a:ext cx="3181350" cy="1971675"/>
              <a:chOff x="24374475" y="6410325"/>
              <a:chExt cx="3181350" cy="1971675"/>
            </a:xfrm>
            <a:grpFill/>
          </xdr:grpSpPr>
          <xdr:sp macro="" textlink="">
            <xdr:nvSpPr>
              <xdr:cNvPr id="103" name="Freeform 102"/>
              <xdr:cNvSpPr/>
            </xdr:nvSpPr>
            <xdr:spPr>
              <a:xfrm>
                <a:off x="24374475" y="6410325"/>
                <a:ext cx="3181350" cy="1971675"/>
              </a:xfrm>
              <a:custGeom>
                <a:avLst/>
                <a:gdLst>
                  <a:gd name="connsiteX0" fmla="*/ 285750 w 3181350"/>
                  <a:gd name="connsiteY0" fmla="*/ 228600 h 1971675"/>
                  <a:gd name="connsiteX1" fmla="*/ 0 w 3181350"/>
                  <a:gd name="connsiteY1" fmla="*/ 447675 h 1971675"/>
                  <a:gd name="connsiteX2" fmla="*/ 95250 w 3181350"/>
                  <a:gd name="connsiteY2" fmla="*/ 876300 h 1971675"/>
                  <a:gd name="connsiteX3" fmla="*/ 114300 w 3181350"/>
                  <a:gd name="connsiteY3" fmla="*/ 1152525 h 1971675"/>
                  <a:gd name="connsiteX4" fmla="*/ 152400 w 3181350"/>
                  <a:gd name="connsiteY4" fmla="*/ 1333500 h 1971675"/>
                  <a:gd name="connsiteX5" fmla="*/ 247650 w 3181350"/>
                  <a:gd name="connsiteY5" fmla="*/ 1381125 h 1971675"/>
                  <a:gd name="connsiteX6" fmla="*/ 266700 w 3181350"/>
                  <a:gd name="connsiteY6" fmla="*/ 1476375 h 1971675"/>
                  <a:gd name="connsiteX7" fmla="*/ 266700 w 3181350"/>
                  <a:gd name="connsiteY7" fmla="*/ 1600200 h 1971675"/>
                  <a:gd name="connsiteX8" fmla="*/ 314325 w 3181350"/>
                  <a:gd name="connsiteY8" fmla="*/ 1781175 h 1971675"/>
                  <a:gd name="connsiteX9" fmla="*/ 323850 w 3181350"/>
                  <a:gd name="connsiteY9" fmla="*/ 1971675 h 1971675"/>
                  <a:gd name="connsiteX10" fmla="*/ 857250 w 3181350"/>
                  <a:gd name="connsiteY10" fmla="*/ 1876425 h 1971675"/>
                  <a:gd name="connsiteX11" fmla="*/ 1657350 w 3181350"/>
                  <a:gd name="connsiteY11" fmla="*/ 1724025 h 1971675"/>
                  <a:gd name="connsiteX12" fmla="*/ 2762250 w 3181350"/>
                  <a:gd name="connsiteY12" fmla="*/ 1504950 h 1971675"/>
                  <a:gd name="connsiteX13" fmla="*/ 2905125 w 3181350"/>
                  <a:gd name="connsiteY13" fmla="*/ 1476375 h 1971675"/>
                  <a:gd name="connsiteX14" fmla="*/ 3019425 w 3181350"/>
                  <a:gd name="connsiteY14" fmla="*/ 1343025 h 1971675"/>
                  <a:gd name="connsiteX15" fmla="*/ 3181350 w 3181350"/>
                  <a:gd name="connsiteY15" fmla="*/ 1133475 h 1971675"/>
                  <a:gd name="connsiteX16" fmla="*/ 3124200 w 3181350"/>
                  <a:gd name="connsiteY16" fmla="*/ 1076325 h 1971675"/>
                  <a:gd name="connsiteX17" fmla="*/ 3019425 w 3181350"/>
                  <a:gd name="connsiteY17" fmla="*/ 1009650 h 1971675"/>
                  <a:gd name="connsiteX18" fmla="*/ 2952750 w 3181350"/>
                  <a:gd name="connsiteY18" fmla="*/ 981075 h 1971675"/>
                  <a:gd name="connsiteX19" fmla="*/ 2924175 w 3181350"/>
                  <a:gd name="connsiteY19" fmla="*/ 923925 h 1971675"/>
                  <a:gd name="connsiteX20" fmla="*/ 2895600 w 3181350"/>
                  <a:gd name="connsiteY20" fmla="*/ 828675 h 1971675"/>
                  <a:gd name="connsiteX21" fmla="*/ 2905125 w 3181350"/>
                  <a:gd name="connsiteY21" fmla="*/ 742950 h 1971675"/>
                  <a:gd name="connsiteX22" fmla="*/ 2943225 w 3181350"/>
                  <a:gd name="connsiteY22" fmla="*/ 657225 h 1971675"/>
                  <a:gd name="connsiteX23" fmla="*/ 2876550 w 3181350"/>
                  <a:gd name="connsiteY23" fmla="*/ 609600 h 1971675"/>
                  <a:gd name="connsiteX24" fmla="*/ 3000375 w 3181350"/>
                  <a:gd name="connsiteY24" fmla="*/ 419100 h 1971675"/>
                  <a:gd name="connsiteX25" fmla="*/ 3009900 w 3181350"/>
                  <a:gd name="connsiteY25" fmla="*/ 323850 h 1971675"/>
                  <a:gd name="connsiteX26" fmla="*/ 2943225 w 3181350"/>
                  <a:gd name="connsiteY26" fmla="*/ 276225 h 1971675"/>
                  <a:gd name="connsiteX27" fmla="*/ 2828925 w 3181350"/>
                  <a:gd name="connsiteY27" fmla="*/ 190500 h 1971675"/>
                  <a:gd name="connsiteX28" fmla="*/ 2828925 w 3181350"/>
                  <a:gd name="connsiteY28" fmla="*/ 133350 h 1971675"/>
                  <a:gd name="connsiteX29" fmla="*/ 2809875 w 3181350"/>
                  <a:gd name="connsiteY29" fmla="*/ 57150 h 1971675"/>
                  <a:gd name="connsiteX30" fmla="*/ 2752725 w 3181350"/>
                  <a:gd name="connsiteY30" fmla="*/ 76200 h 1971675"/>
                  <a:gd name="connsiteX31" fmla="*/ 2705100 w 3181350"/>
                  <a:gd name="connsiteY31" fmla="*/ 19050 h 1971675"/>
                  <a:gd name="connsiteX32" fmla="*/ 2676525 w 3181350"/>
                  <a:gd name="connsiteY32" fmla="*/ 0 h 1971675"/>
                  <a:gd name="connsiteX33" fmla="*/ 2152650 w 3181350"/>
                  <a:gd name="connsiteY33" fmla="*/ 114300 h 1971675"/>
                  <a:gd name="connsiteX34" fmla="*/ 1495425 w 3181350"/>
                  <a:gd name="connsiteY34" fmla="*/ 247650 h 1971675"/>
                  <a:gd name="connsiteX35" fmla="*/ 1038225 w 3181350"/>
                  <a:gd name="connsiteY35" fmla="*/ 333375 h 1971675"/>
                  <a:gd name="connsiteX36" fmla="*/ 542925 w 3181350"/>
                  <a:gd name="connsiteY36" fmla="*/ 409575 h 1971675"/>
                  <a:gd name="connsiteX37" fmla="*/ 390525 w 3181350"/>
                  <a:gd name="connsiteY37" fmla="*/ 438150 h 1971675"/>
                  <a:gd name="connsiteX38" fmla="*/ 323850 w 3181350"/>
                  <a:gd name="connsiteY38" fmla="*/ 409575 h 1971675"/>
                  <a:gd name="connsiteX39" fmla="*/ 285750 w 3181350"/>
                  <a:gd name="connsiteY39" fmla="*/ 323850 h 1971675"/>
                  <a:gd name="connsiteX40" fmla="*/ 285750 w 3181350"/>
                  <a:gd name="connsiteY40" fmla="*/ 228600 h 1971675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  <a:cxn ang="0">
                    <a:pos x="connsiteX2" y="connsiteY2"/>
                  </a:cxn>
                  <a:cxn ang="0">
                    <a:pos x="connsiteX3" y="connsiteY3"/>
                  </a:cxn>
                  <a:cxn ang="0">
                    <a:pos x="connsiteX4" y="connsiteY4"/>
                  </a:cxn>
                  <a:cxn ang="0">
                    <a:pos x="connsiteX5" y="connsiteY5"/>
                  </a:cxn>
                  <a:cxn ang="0">
                    <a:pos x="connsiteX6" y="connsiteY6"/>
                  </a:cxn>
                  <a:cxn ang="0">
                    <a:pos x="connsiteX7" y="connsiteY7"/>
                  </a:cxn>
                  <a:cxn ang="0">
                    <a:pos x="connsiteX8" y="connsiteY8"/>
                  </a:cxn>
                  <a:cxn ang="0">
                    <a:pos x="connsiteX9" y="connsiteY9"/>
                  </a:cxn>
                  <a:cxn ang="0">
                    <a:pos x="connsiteX10" y="connsiteY10"/>
                  </a:cxn>
                  <a:cxn ang="0">
                    <a:pos x="connsiteX11" y="connsiteY11"/>
                  </a:cxn>
                  <a:cxn ang="0">
                    <a:pos x="connsiteX12" y="connsiteY12"/>
                  </a:cxn>
                  <a:cxn ang="0">
                    <a:pos x="connsiteX13" y="connsiteY13"/>
                  </a:cxn>
                  <a:cxn ang="0">
                    <a:pos x="connsiteX14" y="connsiteY14"/>
                  </a:cxn>
                  <a:cxn ang="0">
                    <a:pos x="connsiteX15" y="connsiteY15"/>
                  </a:cxn>
                  <a:cxn ang="0">
                    <a:pos x="connsiteX16" y="connsiteY16"/>
                  </a:cxn>
                  <a:cxn ang="0">
                    <a:pos x="connsiteX17" y="connsiteY17"/>
                  </a:cxn>
                  <a:cxn ang="0">
                    <a:pos x="connsiteX18" y="connsiteY18"/>
                  </a:cxn>
                  <a:cxn ang="0">
                    <a:pos x="connsiteX19" y="connsiteY19"/>
                  </a:cxn>
                  <a:cxn ang="0">
                    <a:pos x="connsiteX20" y="connsiteY20"/>
                  </a:cxn>
                  <a:cxn ang="0">
                    <a:pos x="connsiteX21" y="connsiteY21"/>
                  </a:cxn>
                  <a:cxn ang="0">
                    <a:pos x="connsiteX22" y="connsiteY22"/>
                  </a:cxn>
                  <a:cxn ang="0">
                    <a:pos x="connsiteX23" y="connsiteY23"/>
                  </a:cxn>
                  <a:cxn ang="0">
                    <a:pos x="connsiteX24" y="connsiteY24"/>
                  </a:cxn>
                  <a:cxn ang="0">
                    <a:pos x="connsiteX25" y="connsiteY25"/>
                  </a:cxn>
                  <a:cxn ang="0">
                    <a:pos x="connsiteX26" y="connsiteY26"/>
                  </a:cxn>
                  <a:cxn ang="0">
                    <a:pos x="connsiteX27" y="connsiteY27"/>
                  </a:cxn>
                  <a:cxn ang="0">
                    <a:pos x="connsiteX28" y="connsiteY28"/>
                  </a:cxn>
                  <a:cxn ang="0">
                    <a:pos x="connsiteX29" y="connsiteY29"/>
                  </a:cxn>
                  <a:cxn ang="0">
                    <a:pos x="connsiteX30" y="connsiteY30"/>
                  </a:cxn>
                  <a:cxn ang="0">
                    <a:pos x="connsiteX31" y="connsiteY31"/>
                  </a:cxn>
                  <a:cxn ang="0">
                    <a:pos x="connsiteX32" y="connsiteY32"/>
                  </a:cxn>
                  <a:cxn ang="0">
                    <a:pos x="connsiteX33" y="connsiteY33"/>
                  </a:cxn>
                  <a:cxn ang="0">
                    <a:pos x="connsiteX34" y="connsiteY34"/>
                  </a:cxn>
                  <a:cxn ang="0">
                    <a:pos x="connsiteX35" y="connsiteY35"/>
                  </a:cxn>
                  <a:cxn ang="0">
                    <a:pos x="connsiteX36" y="connsiteY36"/>
                  </a:cxn>
                  <a:cxn ang="0">
                    <a:pos x="connsiteX37" y="connsiteY37"/>
                  </a:cxn>
                  <a:cxn ang="0">
                    <a:pos x="connsiteX38" y="connsiteY38"/>
                  </a:cxn>
                  <a:cxn ang="0">
                    <a:pos x="connsiteX39" y="connsiteY39"/>
                  </a:cxn>
                  <a:cxn ang="0">
                    <a:pos x="connsiteX40" y="connsiteY40"/>
                  </a:cxn>
                </a:cxnLst>
                <a:rect l="l" t="t" r="r" b="b"/>
                <a:pathLst>
                  <a:path w="3181350" h="1971675">
                    <a:moveTo>
                      <a:pt x="285750" y="228600"/>
                    </a:moveTo>
                    <a:lnTo>
                      <a:pt x="0" y="447675"/>
                    </a:lnTo>
                    <a:lnTo>
                      <a:pt x="95250" y="876300"/>
                    </a:lnTo>
                    <a:lnTo>
                      <a:pt x="114300" y="1152525"/>
                    </a:lnTo>
                    <a:lnTo>
                      <a:pt x="152400" y="1333500"/>
                    </a:lnTo>
                    <a:lnTo>
                      <a:pt x="247650" y="1381125"/>
                    </a:lnTo>
                    <a:lnTo>
                      <a:pt x="266700" y="1476375"/>
                    </a:lnTo>
                    <a:lnTo>
                      <a:pt x="266700" y="1600200"/>
                    </a:lnTo>
                    <a:lnTo>
                      <a:pt x="314325" y="1781175"/>
                    </a:lnTo>
                    <a:lnTo>
                      <a:pt x="323850" y="1971675"/>
                    </a:lnTo>
                    <a:lnTo>
                      <a:pt x="857250" y="1876425"/>
                    </a:lnTo>
                    <a:lnTo>
                      <a:pt x="1657350" y="1724025"/>
                    </a:lnTo>
                    <a:lnTo>
                      <a:pt x="2762250" y="1504950"/>
                    </a:lnTo>
                    <a:lnTo>
                      <a:pt x="2905125" y="1476375"/>
                    </a:lnTo>
                    <a:lnTo>
                      <a:pt x="3019425" y="1343025"/>
                    </a:lnTo>
                    <a:lnTo>
                      <a:pt x="3181350" y="1133475"/>
                    </a:lnTo>
                    <a:lnTo>
                      <a:pt x="3124200" y="1076325"/>
                    </a:lnTo>
                    <a:lnTo>
                      <a:pt x="3019425" y="1009650"/>
                    </a:lnTo>
                    <a:lnTo>
                      <a:pt x="2952750" y="981075"/>
                    </a:lnTo>
                    <a:lnTo>
                      <a:pt x="2924175" y="923925"/>
                    </a:lnTo>
                    <a:lnTo>
                      <a:pt x="2895600" y="828675"/>
                    </a:lnTo>
                    <a:lnTo>
                      <a:pt x="2905125" y="742950"/>
                    </a:lnTo>
                    <a:lnTo>
                      <a:pt x="2943225" y="657225"/>
                    </a:lnTo>
                    <a:lnTo>
                      <a:pt x="2876550" y="609600"/>
                    </a:lnTo>
                    <a:lnTo>
                      <a:pt x="3000375" y="419100"/>
                    </a:lnTo>
                    <a:lnTo>
                      <a:pt x="3009900" y="323850"/>
                    </a:lnTo>
                    <a:lnTo>
                      <a:pt x="2943225" y="276225"/>
                    </a:lnTo>
                    <a:lnTo>
                      <a:pt x="2828925" y="190500"/>
                    </a:lnTo>
                    <a:lnTo>
                      <a:pt x="2828925" y="133350"/>
                    </a:lnTo>
                    <a:lnTo>
                      <a:pt x="2809875" y="57150"/>
                    </a:lnTo>
                    <a:lnTo>
                      <a:pt x="2752725" y="76200"/>
                    </a:lnTo>
                    <a:lnTo>
                      <a:pt x="2705100" y="19050"/>
                    </a:lnTo>
                    <a:lnTo>
                      <a:pt x="2676525" y="0"/>
                    </a:lnTo>
                    <a:lnTo>
                      <a:pt x="2152650" y="114300"/>
                    </a:lnTo>
                    <a:lnTo>
                      <a:pt x="1495425" y="247650"/>
                    </a:lnTo>
                    <a:lnTo>
                      <a:pt x="1038225" y="333375"/>
                    </a:lnTo>
                    <a:lnTo>
                      <a:pt x="542925" y="409575"/>
                    </a:lnTo>
                    <a:lnTo>
                      <a:pt x="390525" y="438150"/>
                    </a:lnTo>
                    <a:lnTo>
                      <a:pt x="323850" y="409575"/>
                    </a:lnTo>
                    <a:lnTo>
                      <a:pt x="285750" y="323850"/>
                    </a:lnTo>
                    <a:lnTo>
                      <a:pt x="285750" y="228600"/>
                    </a:lnTo>
                    <a:close/>
                  </a:path>
                </a:pathLst>
              </a:custGeom>
              <a:solidFill>
                <a:srgbClr val="B4FF00"/>
              </a:solidFill>
              <a:ln w="28575"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en-US" sz="800">
                  <a:latin typeface="Arial" panose="020B0604020202020204" pitchFamily="34" charset="0"/>
                  <a:cs typeface="Arial" panose="020B0604020202020204" pitchFamily="34" charset="0"/>
                </a:endParaRPr>
              </a:p>
            </xdr:txBody>
          </xdr:sp>
          <xdr:sp macro="" textlink="">
            <xdr:nvSpPr>
              <xdr:cNvPr id="154" name="TextBox 153"/>
              <xdr:cNvSpPr txBox="1"/>
            </xdr:nvSpPr>
            <xdr:spPr>
              <a:xfrm>
                <a:off x="25699453" y="6642565"/>
                <a:ext cx="997986" cy="998222"/>
              </a:xfrm>
              <a:prstGeom prst="rect">
                <a:avLst/>
              </a:prstGeom>
              <a:grpFill/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ctr"/>
              <a:lstStyle/>
              <a:p>
                <a:pPr algn="ctr"/>
                <a:r>
                  <a:rPr lang="en-US" sz="800" b="1">
                    <a:latin typeface="Arial" panose="020B0604020202020204" pitchFamily="34" charset="0"/>
                    <a:cs typeface="Arial" panose="020B0604020202020204" pitchFamily="34" charset="0"/>
                  </a:rPr>
                  <a:t>PA</a:t>
                </a:r>
              </a:p>
            </xdr:txBody>
          </xdr:sp>
        </xdr:grpSp>
        <xdr:grpSp>
          <xdr:nvGrpSpPr>
            <xdr:cNvPr id="160" name="Group 159"/>
            <xdr:cNvGrpSpPr/>
          </xdr:nvGrpSpPr>
          <xdr:grpSpPr>
            <a:xfrm>
              <a:off x="25917525" y="8372474"/>
              <a:ext cx="2993423" cy="2122622"/>
              <a:chOff x="25917525" y="8372474"/>
              <a:chExt cx="2993423" cy="2122622"/>
            </a:xfrm>
            <a:grpFill/>
          </xdr:grpSpPr>
          <xdr:sp macro="" textlink="">
            <xdr:nvSpPr>
              <xdr:cNvPr id="110" name="Freeform 109"/>
              <xdr:cNvSpPr/>
            </xdr:nvSpPr>
            <xdr:spPr>
              <a:xfrm>
                <a:off x="28060648" y="9715499"/>
                <a:ext cx="685800" cy="548640"/>
              </a:xfrm>
              <a:custGeom>
                <a:avLst/>
                <a:gdLst>
                  <a:gd name="connsiteX0" fmla="*/ 0 w 685800"/>
                  <a:gd name="connsiteY0" fmla="*/ 0 h 523875"/>
                  <a:gd name="connsiteX1" fmla="*/ 0 w 685800"/>
                  <a:gd name="connsiteY1" fmla="*/ 523875 h 523875"/>
                  <a:gd name="connsiteX2" fmla="*/ 685800 w 685800"/>
                  <a:gd name="connsiteY2" fmla="*/ 523875 h 523875"/>
                  <a:gd name="connsiteX3" fmla="*/ 676275 w 685800"/>
                  <a:gd name="connsiteY3" fmla="*/ 9525 h 523875"/>
                  <a:gd name="connsiteX4" fmla="*/ 0 w 685800"/>
                  <a:gd name="connsiteY4" fmla="*/ 0 h 523875"/>
                  <a:gd name="connsiteX0" fmla="*/ 0 w 685800"/>
                  <a:gd name="connsiteY0" fmla="*/ 0 h 523875"/>
                  <a:gd name="connsiteX1" fmla="*/ 0 w 685800"/>
                  <a:gd name="connsiteY1" fmla="*/ 523875 h 523875"/>
                  <a:gd name="connsiteX2" fmla="*/ 685800 w 685800"/>
                  <a:gd name="connsiteY2" fmla="*/ 523875 h 523875"/>
                  <a:gd name="connsiteX3" fmla="*/ 0 w 685800"/>
                  <a:gd name="connsiteY3" fmla="*/ 0 h 523875"/>
                  <a:gd name="connsiteX0" fmla="*/ 0 w 703015"/>
                  <a:gd name="connsiteY0" fmla="*/ 0 h 523875"/>
                  <a:gd name="connsiteX1" fmla="*/ 0 w 703015"/>
                  <a:gd name="connsiteY1" fmla="*/ 523875 h 523875"/>
                  <a:gd name="connsiteX2" fmla="*/ 685800 w 703015"/>
                  <a:gd name="connsiteY2" fmla="*/ 523875 h 523875"/>
                  <a:gd name="connsiteX3" fmla="*/ 666750 w 703015"/>
                  <a:gd name="connsiteY3" fmla="*/ 9096 h 523875"/>
                  <a:gd name="connsiteX4" fmla="*/ 0 w 703015"/>
                  <a:gd name="connsiteY4" fmla="*/ 0 h 523875"/>
                  <a:gd name="connsiteX0" fmla="*/ 0 w 685800"/>
                  <a:gd name="connsiteY0" fmla="*/ 0 h 523875"/>
                  <a:gd name="connsiteX1" fmla="*/ 0 w 685800"/>
                  <a:gd name="connsiteY1" fmla="*/ 523875 h 523875"/>
                  <a:gd name="connsiteX2" fmla="*/ 685800 w 685800"/>
                  <a:gd name="connsiteY2" fmla="*/ 523875 h 523875"/>
                  <a:gd name="connsiteX3" fmla="*/ 666750 w 685800"/>
                  <a:gd name="connsiteY3" fmla="*/ 9096 h 523875"/>
                  <a:gd name="connsiteX4" fmla="*/ 0 w 685800"/>
                  <a:gd name="connsiteY4" fmla="*/ 0 h 523875"/>
                  <a:gd name="connsiteX0" fmla="*/ 0 w 676275"/>
                  <a:gd name="connsiteY0" fmla="*/ 0 h 523875"/>
                  <a:gd name="connsiteX1" fmla="*/ 0 w 676275"/>
                  <a:gd name="connsiteY1" fmla="*/ 523875 h 523875"/>
                  <a:gd name="connsiteX2" fmla="*/ 676275 w 676275"/>
                  <a:gd name="connsiteY2" fmla="*/ 523875 h 523875"/>
                  <a:gd name="connsiteX3" fmla="*/ 666750 w 676275"/>
                  <a:gd name="connsiteY3" fmla="*/ 9096 h 523875"/>
                  <a:gd name="connsiteX4" fmla="*/ 0 w 676275"/>
                  <a:gd name="connsiteY4" fmla="*/ 0 h 523875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  <a:cxn ang="0">
                    <a:pos x="connsiteX2" y="connsiteY2"/>
                  </a:cxn>
                  <a:cxn ang="0">
                    <a:pos x="connsiteX3" y="connsiteY3"/>
                  </a:cxn>
                  <a:cxn ang="0">
                    <a:pos x="connsiteX4" y="connsiteY4"/>
                  </a:cxn>
                </a:cxnLst>
                <a:rect l="l" t="t" r="r" b="b"/>
                <a:pathLst>
                  <a:path w="676275" h="523875">
                    <a:moveTo>
                      <a:pt x="0" y="0"/>
                    </a:moveTo>
                    <a:lnTo>
                      <a:pt x="0" y="523875"/>
                    </a:lnTo>
                    <a:lnTo>
                      <a:pt x="676275" y="523875"/>
                    </a:lnTo>
                    <a:lnTo>
                      <a:pt x="666750" y="9096"/>
                    </a:lnTo>
                    <a:lnTo>
                      <a:pt x="0" y="0"/>
                    </a:lnTo>
                    <a:close/>
                  </a:path>
                </a:pathLst>
              </a:custGeom>
              <a:solidFill>
                <a:srgbClr val="D2D2D2"/>
              </a:solidFill>
              <a:ln w="28575" cap="flat" cmpd="sng" algn="ctr">
                <a:noFill/>
                <a:prstDash val="solid"/>
                <a:miter lim="800000"/>
              </a:ln>
              <a:effectLst/>
              <a:extLst>
                <a:ext uri="{91240B29-F687-4F45-9708-019B960494DF}">
                  <a14:hiddenLine xmlns:a14="http://schemas.microsoft.com/office/drawing/2010/main" w="28575" cap="flat" cmpd="sng" algn="ctr">
                    <a:solidFill>
                      <a:srgbClr val="9EE0F8"/>
                    </a:solidFill>
                    <a:prstDash val="solid"/>
                    <a:miter lim="800000"/>
                  </a14:hiddenLine>
                </a:ext>
                <a:ext uri="{AF507438-7753-43E0-B8FC-AC1667EBCBE1}">
                  <a14:hiddenEffects xmlns:a14="http://schemas.microsoft.com/office/drawing/2010/main">
                    <a:effectLst>
                      <a:outerShdw blurRad="50800" dist="39513" dir="13500008" sx="108000" sy="108000" rotWithShape="0">
                        <a:srgbClr val="000000">
                          <a:alpha val="40000"/>
                        </a:srgbClr>
                      </a:outerShdw>
                    </a:effectLst>
                  </a14:hiddenEffects>
                </a:ext>
              </a:extLst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en-US" sz="800">
                  <a:latin typeface="Arial" panose="020B0604020202020204" pitchFamily="34" charset="0"/>
                  <a:cs typeface="Arial" panose="020B0604020202020204" pitchFamily="34" charset="0"/>
                </a:endParaRPr>
              </a:p>
            </xdr:txBody>
          </xdr:sp>
          <xdr:sp macro="" textlink="">
            <xdr:nvSpPr>
              <xdr:cNvPr id="155" name="TextBox 154"/>
              <xdr:cNvSpPr txBox="1"/>
            </xdr:nvSpPr>
            <xdr:spPr>
              <a:xfrm>
                <a:off x="27912963" y="9496875"/>
                <a:ext cx="997985" cy="998221"/>
              </a:xfrm>
              <a:prstGeom prst="rect">
                <a:avLst/>
              </a:prstGeom>
              <a:grpFill/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ctr"/>
              <a:lstStyle/>
              <a:p>
                <a:pPr algn="ctr"/>
                <a:r>
                  <a:rPr lang="en-US" sz="800" b="1">
                    <a:latin typeface="Arial" panose="020B0604020202020204" pitchFamily="34" charset="0"/>
                    <a:cs typeface="Arial" panose="020B0604020202020204" pitchFamily="34" charset="0"/>
                  </a:rPr>
                  <a:t>DC</a:t>
                </a:r>
              </a:p>
            </xdr:txBody>
          </xdr:sp>
          <xdr:sp macro="" textlink="">
            <xdr:nvSpPr>
              <xdr:cNvPr id="159" name="Rectangle 158"/>
              <xdr:cNvSpPr/>
            </xdr:nvSpPr>
            <xdr:spPr>
              <a:xfrm>
                <a:off x="25917525" y="8372474"/>
                <a:ext cx="82165" cy="80246"/>
              </a:xfrm>
              <a:prstGeom prst="rect">
                <a:avLst/>
              </a:prstGeom>
              <a:grpFill/>
              <a:ln w="28575"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en-US" sz="800">
                  <a:latin typeface="Arial" panose="020B0604020202020204" pitchFamily="34" charset="0"/>
                  <a:cs typeface="Arial" panose="020B0604020202020204" pitchFamily="34" charset="0"/>
                </a:endParaRPr>
              </a:p>
            </xdr:txBody>
          </xdr:sp>
          <xdr:cxnSp macro="">
            <xdr:nvCxnSpPr>
              <xdr:cNvPr id="157" name="Straight Connector 156"/>
              <xdr:cNvCxnSpPr/>
            </xdr:nvCxnSpPr>
            <xdr:spPr>
              <a:xfrm>
                <a:off x="26012775" y="8429625"/>
                <a:ext cx="2057400" cy="1457325"/>
              </a:xfrm>
              <a:prstGeom prst="line">
                <a:avLst/>
              </a:prstGeom>
              <a:grpFill/>
              <a:ln w="12700">
                <a:solidFill>
                  <a:sysClr val="windowText" lastClr="000000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  <xdr:grpSp>
          <xdr:nvGrpSpPr>
            <xdr:cNvPr id="163" name="Group 162"/>
            <xdr:cNvGrpSpPr/>
          </xdr:nvGrpSpPr>
          <xdr:grpSpPr>
            <a:xfrm>
              <a:off x="27235381" y="6724650"/>
              <a:ext cx="997984" cy="1745491"/>
              <a:chOff x="27235381" y="6724650"/>
              <a:chExt cx="997984" cy="1745491"/>
            </a:xfrm>
            <a:grpFill/>
          </xdr:grpSpPr>
          <xdr:sp macro="" textlink="">
            <xdr:nvSpPr>
              <xdr:cNvPr id="161" name="Freeform 160"/>
              <xdr:cNvSpPr/>
            </xdr:nvSpPr>
            <xdr:spPr>
              <a:xfrm>
                <a:off x="27384375" y="6724650"/>
                <a:ext cx="723900" cy="1657350"/>
              </a:xfrm>
              <a:custGeom>
                <a:avLst/>
                <a:gdLst>
                  <a:gd name="connsiteX0" fmla="*/ 161925 w 723900"/>
                  <a:gd name="connsiteY0" fmla="*/ 0 h 1657350"/>
                  <a:gd name="connsiteX1" fmla="*/ 600075 w 723900"/>
                  <a:gd name="connsiteY1" fmla="*/ 133350 h 1657350"/>
                  <a:gd name="connsiteX2" fmla="*/ 609600 w 723900"/>
                  <a:gd name="connsiteY2" fmla="*/ 161925 h 1657350"/>
                  <a:gd name="connsiteX3" fmla="*/ 590550 w 723900"/>
                  <a:gd name="connsiteY3" fmla="*/ 219075 h 1657350"/>
                  <a:gd name="connsiteX4" fmla="*/ 533400 w 723900"/>
                  <a:gd name="connsiteY4" fmla="*/ 285750 h 1657350"/>
                  <a:gd name="connsiteX5" fmla="*/ 542925 w 723900"/>
                  <a:gd name="connsiteY5" fmla="*/ 342900 h 1657350"/>
                  <a:gd name="connsiteX6" fmla="*/ 514350 w 723900"/>
                  <a:gd name="connsiteY6" fmla="*/ 409575 h 1657350"/>
                  <a:gd name="connsiteX7" fmla="*/ 514350 w 723900"/>
                  <a:gd name="connsiteY7" fmla="*/ 457200 h 1657350"/>
                  <a:gd name="connsiteX8" fmla="*/ 447675 w 723900"/>
                  <a:gd name="connsiteY8" fmla="*/ 523875 h 1657350"/>
                  <a:gd name="connsiteX9" fmla="*/ 495300 w 723900"/>
                  <a:gd name="connsiteY9" fmla="*/ 590550 h 1657350"/>
                  <a:gd name="connsiteX10" fmla="*/ 495300 w 723900"/>
                  <a:gd name="connsiteY10" fmla="*/ 590550 h 1657350"/>
                  <a:gd name="connsiteX11" fmla="*/ 495300 w 723900"/>
                  <a:gd name="connsiteY11" fmla="*/ 590550 h 1657350"/>
                  <a:gd name="connsiteX12" fmla="*/ 619125 w 723900"/>
                  <a:gd name="connsiteY12" fmla="*/ 561975 h 1657350"/>
                  <a:gd name="connsiteX13" fmla="*/ 695325 w 723900"/>
                  <a:gd name="connsiteY13" fmla="*/ 609600 h 1657350"/>
                  <a:gd name="connsiteX14" fmla="*/ 723900 w 723900"/>
                  <a:gd name="connsiteY14" fmla="*/ 647700 h 1657350"/>
                  <a:gd name="connsiteX15" fmla="*/ 685800 w 723900"/>
                  <a:gd name="connsiteY15" fmla="*/ 704850 h 1657350"/>
                  <a:gd name="connsiteX16" fmla="*/ 676275 w 723900"/>
                  <a:gd name="connsiteY16" fmla="*/ 762000 h 1657350"/>
                  <a:gd name="connsiteX17" fmla="*/ 628650 w 723900"/>
                  <a:gd name="connsiteY17" fmla="*/ 828675 h 1657350"/>
                  <a:gd name="connsiteX18" fmla="*/ 666750 w 723900"/>
                  <a:gd name="connsiteY18" fmla="*/ 895350 h 1657350"/>
                  <a:gd name="connsiteX19" fmla="*/ 695325 w 723900"/>
                  <a:gd name="connsiteY19" fmla="*/ 923925 h 1657350"/>
                  <a:gd name="connsiteX20" fmla="*/ 647700 w 723900"/>
                  <a:gd name="connsiteY20" fmla="*/ 971550 h 1657350"/>
                  <a:gd name="connsiteX21" fmla="*/ 657225 w 723900"/>
                  <a:gd name="connsiteY21" fmla="*/ 1038225 h 1657350"/>
                  <a:gd name="connsiteX22" fmla="*/ 676275 w 723900"/>
                  <a:gd name="connsiteY22" fmla="*/ 1076325 h 1657350"/>
                  <a:gd name="connsiteX23" fmla="*/ 581025 w 723900"/>
                  <a:gd name="connsiteY23" fmla="*/ 1228725 h 1657350"/>
                  <a:gd name="connsiteX24" fmla="*/ 581025 w 723900"/>
                  <a:gd name="connsiteY24" fmla="*/ 1295400 h 1657350"/>
                  <a:gd name="connsiteX25" fmla="*/ 542925 w 723900"/>
                  <a:gd name="connsiteY25" fmla="*/ 1381125 h 1657350"/>
                  <a:gd name="connsiteX26" fmla="*/ 457200 w 723900"/>
                  <a:gd name="connsiteY26" fmla="*/ 1438275 h 1657350"/>
                  <a:gd name="connsiteX27" fmla="*/ 504825 w 723900"/>
                  <a:gd name="connsiteY27" fmla="*/ 1476375 h 1657350"/>
                  <a:gd name="connsiteX28" fmla="*/ 466725 w 723900"/>
                  <a:gd name="connsiteY28" fmla="*/ 1552575 h 1657350"/>
                  <a:gd name="connsiteX29" fmla="*/ 409575 w 723900"/>
                  <a:gd name="connsiteY29" fmla="*/ 1657350 h 1657350"/>
                  <a:gd name="connsiteX30" fmla="*/ 400050 w 723900"/>
                  <a:gd name="connsiteY30" fmla="*/ 1562100 h 1657350"/>
                  <a:gd name="connsiteX31" fmla="*/ 371475 w 723900"/>
                  <a:gd name="connsiteY31" fmla="*/ 1533525 h 1657350"/>
                  <a:gd name="connsiteX32" fmla="*/ 285750 w 723900"/>
                  <a:gd name="connsiteY32" fmla="*/ 1533525 h 1657350"/>
                  <a:gd name="connsiteX33" fmla="*/ 219075 w 723900"/>
                  <a:gd name="connsiteY33" fmla="*/ 1495425 h 1657350"/>
                  <a:gd name="connsiteX34" fmla="*/ 104775 w 723900"/>
                  <a:gd name="connsiteY34" fmla="*/ 1457325 h 1657350"/>
                  <a:gd name="connsiteX35" fmla="*/ 28575 w 723900"/>
                  <a:gd name="connsiteY35" fmla="*/ 1428750 h 1657350"/>
                  <a:gd name="connsiteX36" fmla="*/ 0 w 723900"/>
                  <a:gd name="connsiteY36" fmla="*/ 1362075 h 1657350"/>
                  <a:gd name="connsiteX37" fmla="*/ 9525 w 723900"/>
                  <a:gd name="connsiteY37" fmla="*/ 1266825 h 1657350"/>
                  <a:gd name="connsiteX38" fmla="*/ 28575 w 723900"/>
                  <a:gd name="connsiteY38" fmla="*/ 1171575 h 1657350"/>
                  <a:gd name="connsiteX39" fmla="*/ 85725 w 723900"/>
                  <a:gd name="connsiteY39" fmla="*/ 1104900 h 1657350"/>
                  <a:gd name="connsiteX40" fmla="*/ 161925 w 723900"/>
                  <a:gd name="connsiteY40" fmla="*/ 1076325 h 1657350"/>
                  <a:gd name="connsiteX41" fmla="*/ 161925 w 723900"/>
                  <a:gd name="connsiteY41" fmla="*/ 1076325 h 1657350"/>
                  <a:gd name="connsiteX42" fmla="*/ 219075 w 723900"/>
                  <a:gd name="connsiteY42" fmla="*/ 942975 h 1657350"/>
                  <a:gd name="connsiteX43" fmla="*/ 333375 w 723900"/>
                  <a:gd name="connsiteY43" fmla="*/ 857250 h 1657350"/>
                  <a:gd name="connsiteX44" fmla="*/ 361950 w 723900"/>
                  <a:gd name="connsiteY44" fmla="*/ 800100 h 1657350"/>
                  <a:gd name="connsiteX45" fmla="*/ 219075 w 723900"/>
                  <a:gd name="connsiteY45" fmla="*/ 714375 h 1657350"/>
                  <a:gd name="connsiteX46" fmla="*/ 152400 w 723900"/>
                  <a:gd name="connsiteY46" fmla="*/ 657225 h 1657350"/>
                  <a:gd name="connsiteX47" fmla="*/ 104775 w 723900"/>
                  <a:gd name="connsiteY47" fmla="*/ 590550 h 1657350"/>
                  <a:gd name="connsiteX48" fmla="*/ 66675 w 723900"/>
                  <a:gd name="connsiteY48" fmla="*/ 561975 h 1657350"/>
                  <a:gd name="connsiteX49" fmla="*/ 19050 w 723900"/>
                  <a:gd name="connsiteY49" fmla="*/ 533400 h 1657350"/>
                  <a:gd name="connsiteX50" fmla="*/ 9525 w 723900"/>
                  <a:gd name="connsiteY50" fmla="*/ 485775 h 1657350"/>
                  <a:gd name="connsiteX51" fmla="*/ 66675 w 723900"/>
                  <a:gd name="connsiteY51" fmla="*/ 428625 h 1657350"/>
                  <a:gd name="connsiteX52" fmla="*/ 66675 w 723900"/>
                  <a:gd name="connsiteY52" fmla="*/ 333375 h 1657350"/>
                  <a:gd name="connsiteX53" fmla="*/ 9525 w 723900"/>
                  <a:gd name="connsiteY53" fmla="*/ 295275 h 1657350"/>
                  <a:gd name="connsiteX54" fmla="*/ 9525 w 723900"/>
                  <a:gd name="connsiteY54" fmla="*/ 295275 h 1657350"/>
                  <a:gd name="connsiteX55" fmla="*/ 95250 w 723900"/>
                  <a:gd name="connsiteY55" fmla="*/ 161925 h 1657350"/>
                  <a:gd name="connsiteX56" fmla="*/ 123825 w 723900"/>
                  <a:gd name="connsiteY56" fmla="*/ 57150 h 1657350"/>
                  <a:gd name="connsiteX57" fmla="*/ 161925 w 723900"/>
                  <a:gd name="connsiteY57" fmla="*/ 0 h 1657350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  <a:cxn ang="0">
                    <a:pos x="connsiteX2" y="connsiteY2"/>
                  </a:cxn>
                  <a:cxn ang="0">
                    <a:pos x="connsiteX3" y="connsiteY3"/>
                  </a:cxn>
                  <a:cxn ang="0">
                    <a:pos x="connsiteX4" y="connsiteY4"/>
                  </a:cxn>
                  <a:cxn ang="0">
                    <a:pos x="connsiteX5" y="connsiteY5"/>
                  </a:cxn>
                  <a:cxn ang="0">
                    <a:pos x="connsiteX6" y="connsiteY6"/>
                  </a:cxn>
                  <a:cxn ang="0">
                    <a:pos x="connsiteX7" y="connsiteY7"/>
                  </a:cxn>
                  <a:cxn ang="0">
                    <a:pos x="connsiteX8" y="connsiteY8"/>
                  </a:cxn>
                  <a:cxn ang="0">
                    <a:pos x="connsiteX9" y="connsiteY9"/>
                  </a:cxn>
                  <a:cxn ang="0">
                    <a:pos x="connsiteX10" y="connsiteY10"/>
                  </a:cxn>
                  <a:cxn ang="0">
                    <a:pos x="connsiteX11" y="connsiteY11"/>
                  </a:cxn>
                  <a:cxn ang="0">
                    <a:pos x="connsiteX12" y="connsiteY12"/>
                  </a:cxn>
                  <a:cxn ang="0">
                    <a:pos x="connsiteX13" y="connsiteY13"/>
                  </a:cxn>
                  <a:cxn ang="0">
                    <a:pos x="connsiteX14" y="connsiteY14"/>
                  </a:cxn>
                  <a:cxn ang="0">
                    <a:pos x="connsiteX15" y="connsiteY15"/>
                  </a:cxn>
                  <a:cxn ang="0">
                    <a:pos x="connsiteX16" y="connsiteY16"/>
                  </a:cxn>
                  <a:cxn ang="0">
                    <a:pos x="connsiteX17" y="connsiteY17"/>
                  </a:cxn>
                  <a:cxn ang="0">
                    <a:pos x="connsiteX18" y="connsiteY18"/>
                  </a:cxn>
                  <a:cxn ang="0">
                    <a:pos x="connsiteX19" y="connsiteY19"/>
                  </a:cxn>
                  <a:cxn ang="0">
                    <a:pos x="connsiteX20" y="connsiteY20"/>
                  </a:cxn>
                  <a:cxn ang="0">
                    <a:pos x="connsiteX21" y="connsiteY21"/>
                  </a:cxn>
                  <a:cxn ang="0">
                    <a:pos x="connsiteX22" y="connsiteY22"/>
                  </a:cxn>
                  <a:cxn ang="0">
                    <a:pos x="connsiteX23" y="connsiteY23"/>
                  </a:cxn>
                  <a:cxn ang="0">
                    <a:pos x="connsiteX24" y="connsiteY24"/>
                  </a:cxn>
                  <a:cxn ang="0">
                    <a:pos x="connsiteX25" y="connsiteY25"/>
                  </a:cxn>
                  <a:cxn ang="0">
                    <a:pos x="connsiteX26" y="connsiteY26"/>
                  </a:cxn>
                  <a:cxn ang="0">
                    <a:pos x="connsiteX27" y="connsiteY27"/>
                  </a:cxn>
                  <a:cxn ang="0">
                    <a:pos x="connsiteX28" y="connsiteY28"/>
                  </a:cxn>
                  <a:cxn ang="0">
                    <a:pos x="connsiteX29" y="connsiteY29"/>
                  </a:cxn>
                  <a:cxn ang="0">
                    <a:pos x="connsiteX30" y="connsiteY30"/>
                  </a:cxn>
                  <a:cxn ang="0">
                    <a:pos x="connsiteX31" y="connsiteY31"/>
                  </a:cxn>
                  <a:cxn ang="0">
                    <a:pos x="connsiteX32" y="connsiteY32"/>
                  </a:cxn>
                  <a:cxn ang="0">
                    <a:pos x="connsiteX33" y="connsiteY33"/>
                  </a:cxn>
                  <a:cxn ang="0">
                    <a:pos x="connsiteX34" y="connsiteY34"/>
                  </a:cxn>
                  <a:cxn ang="0">
                    <a:pos x="connsiteX35" y="connsiteY35"/>
                  </a:cxn>
                  <a:cxn ang="0">
                    <a:pos x="connsiteX36" y="connsiteY36"/>
                  </a:cxn>
                  <a:cxn ang="0">
                    <a:pos x="connsiteX37" y="connsiteY37"/>
                  </a:cxn>
                  <a:cxn ang="0">
                    <a:pos x="connsiteX38" y="connsiteY38"/>
                  </a:cxn>
                  <a:cxn ang="0">
                    <a:pos x="connsiteX39" y="connsiteY39"/>
                  </a:cxn>
                  <a:cxn ang="0">
                    <a:pos x="connsiteX40" y="connsiteY40"/>
                  </a:cxn>
                  <a:cxn ang="0">
                    <a:pos x="connsiteX41" y="connsiteY41"/>
                  </a:cxn>
                  <a:cxn ang="0">
                    <a:pos x="connsiteX42" y="connsiteY42"/>
                  </a:cxn>
                  <a:cxn ang="0">
                    <a:pos x="connsiteX43" y="connsiteY43"/>
                  </a:cxn>
                  <a:cxn ang="0">
                    <a:pos x="connsiteX44" y="connsiteY44"/>
                  </a:cxn>
                  <a:cxn ang="0">
                    <a:pos x="connsiteX45" y="connsiteY45"/>
                  </a:cxn>
                  <a:cxn ang="0">
                    <a:pos x="connsiteX46" y="connsiteY46"/>
                  </a:cxn>
                  <a:cxn ang="0">
                    <a:pos x="connsiteX47" y="connsiteY47"/>
                  </a:cxn>
                  <a:cxn ang="0">
                    <a:pos x="connsiteX48" y="connsiteY48"/>
                  </a:cxn>
                  <a:cxn ang="0">
                    <a:pos x="connsiteX49" y="connsiteY49"/>
                  </a:cxn>
                  <a:cxn ang="0">
                    <a:pos x="connsiteX50" y="connsiteY50"/>
                  </a:cxn>
                  <a:cxn ang="0">
                    <a:pos x="connsiteX51" y="connsiteY51"/>
                  </a:cxn>
                  <a:cxn ang="0">
                    <a:pos x="connsiteX52" y="connsiteY52"/>
                  </a:cxn>
                  <a:cxn ang="0">
                    <a:pos x="connsiteX53" y="connsiteY53"/>
                  </a:cxn>
                  <a:cxn ang="0">
                    <a:pos x="connsiteX54" y="connsiteY54"/>
                  </a:cxn>
                  <a:cxn ang="0">
                    <a:pos x="connsiteX55" y="connsiteY55"/>
                  </a:cxn>
                  <a:cxn ang="0">
                    <a:pos x="connsiteX56" y="connsiteY56"/>
                  </a:cxn>
                  <a:cxn ang="0">
                    <a:pos x="connsiteX57" y="connsiteY57"/>
                  </a:cxn>
                </a:cxnLst>
                <a:rect l="l" t="t" r="r" b="b"/>
                <a:pathLst>
                  <a:path w="723900" h="1657350">
                    <a:moveTo>
                      <a:pt x="161925" y="0"/>
                    </a:moveTo>
                    <a:lnTo>
                      <a:pt x="600075" y="133350"/>
                    </a:lnTo>
                    <a:lnTo>
                      <a:pt x="609600" y="161925"/>
                    </a:lnTo>
                    <a:lnTo>
                      <a:pt x="590550" y="219075"/>
                    </a:lnTo>
                    <a:lnTo>
                      <a:pt x="533400" y="285750"/>
                    </a:lnTo>
                    <a:lnTo>
                      <a:pt x="542925" y="342900"/>
                    </a:lnTo>
                    <a:lnTo>
                      <a:pt x="514350" y="409575"/>
                    </a:lnTo>
                    <a:lnTo>
                      <a:pt x="514350" y="457200"/>
                    </a:lnTo>
                    <a:lnTo>
                      <a:pt x="447675" y="523875"/>
                    </a:lnTo>
                    <a:lnTo>
                      <a:pt x="495300" y="590550"/>
                    </a:lnTo>
                    <a:lnTo>
                      <a:pt x="495300" y="590550"/>
                    </a:lnTo>
                    <a:lnTo>
                      <a:pt x="495300" y="590550"/>
                    </a:lnTo>
                    <a:lnTo>
                      <a:pt x="619125" y="561975"/>
                    </a:lnTo>
                    <a:lnTo>
                      <a:pt x="695325" y="609600"/>
                    </a:lnTo>
                    <a:lnTo>
                      <a:pt x="723900" y="647700"/>
                    </a:lnTo>
                    <a:lnTo>
                      <a:pt x="685800" y="704850"/>
                    </a:lnTo>
                    <a:lnTo>
                      <a:pt x="676275" y="762000"/>
                    </a:lnTo>
                    <a:lnTo>
                      <a:pt x="628650" y="828675"/>
                    </a:lnTo>
                    <a:lnTo>
                      <a:pt x="666750" y="895350"/>
                    </a:lnTo>
                    <a:lnTo>
                      <a:pt x="695325" y="923925"/>
                    </a:lnTo>
                    <a:lnTo>
                      <a:pt x="647700" y="971550"/>
                    </a:lnTo>
                    <a:lnTo>
                      <a:pt x="657225" y="1038225"/>
                    </a:lnTo>
                    <a:lnTo>
                      <a:pt x="676275" y="1076325"/>
                    </a:lnTo>
                    <a:lnTo>
                      <a:pt x="581025" y="1228725"/>
                    </a:lnTo>
                    <a:lnTo>
                      <a:pt x="581025" y="1295400"/>
                    </a:lnTo>
                    <a:lnTo>
                      <a:pt x="542925" y="1381125"/>
                    </a:lnTo>
                    <a:lnTo>
                      <a:pt x="457200" y="1438275"/>
                    </a:lnTo>
                    <a:lnTo>
                      <a:pt x="504825" y="1476375"/>
                    </a:lnTo>
                    <a:lnTo>
                      <a:pt x="466725" y="1552575"/>
                    </a:lnTo>
                    <a:lnTo>
                      <a:pt x="409575" y="1657350"/>
                    </a:lnTo>
                    <a:lnTo>
                      <a:pt x="400050" y="1562100"/>
                    </a:lnTo>
                    <a:lnTo>
                      <a:pt x="371475" y="1533525"/>
                    </a:lnTo>
                    <a:lnTo>
                      <a:pt x="285750" y="1533525"/>
                    </a:lnTo>
                    <a:lnTo>
                      <a:pt x="219075" y="1495425"/>
                    </a:lnTo>
                    <a:lnTo>
                      <a:pt x="104775" y="1457325"/>
                    </a:lnTo>
                    <a:lnTo>
                      <a:pt x="28575" y="1428750"/>
                    </a:lnTo>
                    <a:lnTo>
                      <a:pt x="0" y="1362075"/>
                    </a:lnTo>
                    <a:lnTo>
                      <a:pt x="9525" y="1266825"/>
                    </a:lnTo>
                    <a:lnTo>
                      <a:pt x="28575" y="1171575"/>
                    </a:lnTo>
                    <a:lnTo>
                      <a:pt x="85725" y="1104900"/>
                    </a:lnTo>
                    <a:lnTo>
                      <a:pt x="161925" y="1076325"/>
                    </a:lnTo>
                    <a:lnTo>
                      <a:pt x="161925" y="1076325"/>
                    </a:lnTo>
                    <a:lnTo>
                      <a:pt x="219075" y="942975"/>
                    </a:lnTo>
                    <a:lnTo>
                      <a:pt x="333375" y="857250"/>
                    </a:lnTo>
                    <a:lnTo>
                      <a:pt x="361950" y="800100"/>
                    </a:lnTo>
                    <a:lnTo>
                      <a:pt x="219075" y="714375"/>
                    </a:lnTo>
                    <a:lnTo>
                      <a:pt x="152400" y="657225"/>
                    </a:lnTo>
                    <a:lnTo>
                      <a:pt x="104775" y="590550"/>
                    </a:lnTo>
                    <a:lnTo>
                      <a:pt x="66675" y="561975"/>
                    </a:lnTo>
                    <a:lnTo>
                      <a:pt x="19050" y="533400"/>
                    </a:lnTo>
                    <a:lnTo>
                      <a:pt x="9525" y="485775"/>
                    </a:lnTo>
                    <a:lnTo>
                      <a:pt x="66675" y="428625"/>
                    </a:lnTo>
                    <a:lnTo>
                      <a:pt x="66675" y="333375"/>
                    </a:lnTo>
                    <a:lnTo>
                      <a:pt x="9525" y="295275"/>
                    </a:lnTo>
                    <a:lnTo>
                      <a:pt x="9525" y="295275"/>
                    </a:lnTo>
                    <a:lnTo>
                      <a:pt x="95250" y="161925"/>
                    </a:lnTo>
                    <a:lnTo>
                      <a:pt x="123825" y="57150"/>
                    </a:lnTo>
                    <a:lnTo>
                      <a:pt x="161925" y="0"/>
                    </a:lnTo>
                    <a:close/>
                  </a:path>
                </a:pathLst>
              </a:custGeom>
              <a:solidFill>
                <a:srgbClr val="B4FF00"/>
              </a:solidFill>
              <a:ln w="28575" cap="flat" cmpd="sng" algn="ctr">
                <a:noFill/>
                <a:prstDash val="solid"/>
                <a:miter lim="800000"/>
              </a:ln>
              <a:effectLst/>
              <a:extLst>
                <a:ext uri="{91240B29-F687-4F45-9708-019B960494DF}">
                  <a14:hiddenLine xmlns:a14="http://schemas.microsoft.com/office/drawing/2010/main" w="28575" cap="flat" cmpd="sng" algn="ctr">
                    <a:solidFill>
                      <a:srgbClr val="85C800"/>
                    </a:solidFill>
                    <a:prstDash val="solid"/>
                    <a:miter lim="800000"/>
                  </a14:hiddenLine>
                </a:ext>
              </a:extLst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en-US" sz="800">
                  <a:latin typeface="Arial" panose="020B0604020202020204" pitchFamily="34" charset="0"/>
                  <a:cs typeface="Arial" panose="020B0604020202020204" pitchFamily="34" charset="0"/>
                </a:endParaRPr>
              </a:p>
            </xdr:txBody>
          </xdr:sp>
          <xdr:sp macro="" textlink="">
            <xdr:nvSpPr>
              <xdr:cNvPr id="162" name="TextBox 161"/>
              <xdr:cNvSpPr txBox="1"/>
            </xdr:nvSpPr>
            <xdr:spPr>
              <a:xfrm>
                <a:off x="27235381" y="7471919"/>
                <a:ext cx="997984" cy="998222"/>
              </a:xfrm>
              <a:prstGeom prst="rect">
                <a:avLst/>
              </a:prstGeom>
              <a:grpFill/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ctr"/>
              <a:lstStyle/>
              <a:p>
                <a:pPr algn="ctr"/>
                <a:r>
                  <a:rPr lang="en-US" sz="800" b="1">
                    <a:latin typeface="Arial" panose="020B0604020202020204" pitchFamily="34" charset="0"/>
                    <a:cs typeface="Arial" panose="020B0604020202020204" pitchFamily="34" charset="0"/>
                  </a:rPr>
                  <a:t>NJ</a:t>
                </a:r>
              </a:p>
            </xdr:txBody>
          </xdr:sp>
        </xdr:grpSp>
      </xdr:grpSp>
      <xdr:grpSp>
        <xdr:nvGrpSpPr>
          <xdr:cNvPr id="188" name="Group 187"/>
          <xdr:cNvGrpSpPr/>
        </xdr:nvGrpSpPr>
        <xdr:grpSpPr>
          <a:xfrm>
            <a:off x="25222200" y="8001000"/>
            <a:ext cx="3658864" cy="1866582"/>
            <a:chOff x="25222200" y="8001000"/>
            <a:chExt cx="3658864" cy="1866582"/>
          </a:xfrm>
          <a:grpFill/>
        </xdr:grpSpPr>
        <xdr:grpSp>
          <xdr:nvGrpSpPr>
            <xdr:cNvPr id="177" name="Group 176"/>
            <xdr:cNvGrpSpPr/>
          </xdr:nvGrpSpPr>
          <xdr:grpSpPr>
            <a:xfrm>
              <a:off x="25222200" y="8001000"/>
              <a:ext cx="3658864" cy="1866582"/>
              <a:chOff x="25222200" y="8001000"/>
              <a:chExt cx="3658864" cy="1866582"/>
            </a:xfrm>
            <a:grpFill/>
          </xdr:grpSpPr>
          <xdr:sp macro="" textlink="">
            <xdr:nvSpPr>
              <xdr:cNvPr id="167" name="Freeform 166"/>
              <xdr:cNvSpPr/>
            </xdr:nvSpPr>
            <xdr:spPr>
              <a:xfrm>
                <a:off x="25222200" y="8001000"/>
                <a:ext cx="2514600" cy="1228725"/>
              </a:xfrm>
              <a:custGeom>
                <a:avLst/>
                <a:gdLst>
                  <a:gd name="connsiteX0" fmla="*/ 0 w 2514600"/>
                  <a:gd name="connsiteY0" fmla="*/ 400050 h 1228725"/>
                  <a:gd name="connsiteX1" fmla="*/ 38100 w 2514600"/>
                  <a:gd name="connsiteY1" fmla="*/ 704850 h 1228725"/>
                  <a:gd name="connsiteX2" fmla="*/ 152400 w 2514600"/>
                  <a:gd name="connsiteY2" fmla="*/ 600075 h 1228725"/>
                  <a:gd name="connsiteX3" fmla="*/ 200025 w 2514600"/>
                  <a:gd name="connsiteY3" fmla="*/ 533400 h 1228725"/>
                  <a:gd name="connsiteX4" fmla="*/ 200025 w 2514600"/>
                  <a:gd name="connsiteY4" fmla="*/ 533400 h 1228725"/>
                  <a:gd name="connsiteX5" fmla="*/ 285750 w 2514600"/>
                  <a:gd name="connsiteY5" fmla="*/ 485775 h 1228725"/>
                  <a:gd name="connsiteX6" fmla="*/ 361950 w 2514600"/>
                  <a:gd name="connsiteY6" fmla="*/ 419100 h 1228725"/>
                  <a:gd name="connsiteX7" fmla="*/ 381000 w 2514600"/>
                  <a:gd name="connsiteY7" fmla="*/ 371475 h 1228725"/>
                  <a:gd name="connsiteX8" fmla="*/ 476250 w 2514600"/>
                  <a:gd name="connsiteY8" fmla="*/ 419100 h 1228725"/>
                  <a:gd name="connsiteX9" fmla="*/ 476250 w 2514600"/>
                  <a:gd name="connsiteY9" fmla="*/ 419100 h 1228725"/>
                  <a:gd name="connsiteX10" fmla="*/ 542925 w 2514600"/>
                  <a:gd name="connsiteY10" fmla="*/ 352425 h 1228725"/>
                  <a:gd name="connsiteX11" fmla="*/ 676275 w 2514600"/>
                  <a:gd name="connsiteY11" fmla="*/ 314325 h 1228725"/>
                  <a:gd name="connsiteX12" fmla="*/ 809625 w 2514600"/>
                  <a:gd name="connsiteY12" fmla="*/ 276225 h 1228725"/>
                  <a:gd name="connsiteX13" fmla="*/ 952500 w 2514600"/>
                  <a:gd name="connsiteY13" fmla="*/ 323850 h 1228725"/>
                  <a:gd name="connsiteX14" fmla="*/ 1009650 w 2514600"/>
                  <a:gd name="connsiteY14" fmla="*/ 371475 h 1228725"/>
                  <a:gd name="connsiteX15" fmla="*/ 1009650 w 2514600"/>
                  <a:gd name="connsiteY15" fmla="*/ 371475 h 1228725"/>
                  <a:gd name="connsiteX16" fmla="*/ 1162050 w 2514600"/>
                  <a:gd name="connsiteY16" fmla="*/ 428625 h 1228725"/>
                  <a:gd name="connsiteX17" fmla="*/ 1266825 w 2514600"/>
                  <a:gd name="connsiteY17" fmla="*/ 504825 h 1228725"/>
                  <a:gd name="connsiteX18" fmla="*/ 1323975 w 2514600"/>
                  <a:gd name="connsiteY18" fmla="*/ 581025 h 1228725"/>
                  <a:gd name="connsiteX19" fmla="*/ 1476375 w 2514600"/>
                  <a:gd name="connsiteY19" fmla="*/ 619125 h 1228725"/>
                  <a:gd name="connsiteX20" fmla="*/ 1504950 w 2514600"/>
                  <a:gd name="connsiteY20" fmla="*/ 685800 h 1228725"/>
                  <a:gd name="connsiteX21" fmla="*/ 1533525 w 2514600"/>
                  <a:gd name="connsiteY21" fmla="*/ 781050 h 1228725"/>
                  <a:gd name="connsiteX22" fmla="*/ 1543050 w 2514600"/>
                  <a:gd name="connsiteY22" fmla="*/ 876300 h 1228725"/>
                  <a:gd name="connsiteX23" fmla="*/ 1447800 w 2514600"/>
                  <a:gd name="connsiteY23" fmla="*/ 952500 h 1228725"/>
                  <a:gd name="connsiteX24" fmla="*/ 1447800 w 2514600"/>
                  <a:gd name="connsiteY24" fmla="*/ 952500 h 1228725"/>
                  <a:gd name="connsiteX25" fmla="*/ 1590675 w 2514600"/>
                  <a:gd name="connsiteY25" fmla="*/ 1038225 h 1228725"/>
                  <a:gd name="connsiteX26" fmla="*/ 1676400 w 2514600"/>
                  <a:gd name="connsiteY26" fmla="*/ 1076325 h 1228725"/>
                  <a:gd name="connsiteX27" fmla="*/ 1724025 w 2514600"/>
                  <a:gd name="connsiteY27" fmla="*/ 981075 h 1228725"/>
                  <a:gd name="connsiteX28" fmla="*/ 1847850 w 2514600"/>
                  <a:gd name="connsiteY28" fmla="*/ 1038225 h 1228725"/>
                  <a:gd name="connsiteX29" fmla="*/ 1800225 w 2514600"/>
                  <a:gd name="connsiteY29" fmla="*/ 933450 h 1228725"/>
                  <a:gd name="connsiteX30" fmla="*/ 1743075 w 2514600"/>
                  <a:gd name="connsiteY30" fmla="*/ 857250 h 1228725"/>
                  <a:gd name="connsiteX31" fmla="*/ 1676400 w 2514600"/>
                  <a:gd name="connsiteY31" fmla="*/ 666750 h 1228725"/>
                  <a:gd name="connsiteX32" fmla="*/ 1619250 w 2514600"/>
                  <a:gd name="connsiteY32" fmla="*/ 514350 h 1228725"/>
                  <a:gd name="connsiteX33" fmla="*/ 1619250 w 2514600"/>
                  <a:gd name="connsiteY33" fmla="*/ 419100 h 1228725"/>
                  <a:gd name="connsiteX34" fmla="*/ 1666875 w 2514600"/>
                  <a:gd name="connsiteY34" fmla="*/ 285750 h 1228725"/>
                  <a:gd name="connsiteX35" fmla="*/ 1819275 w 2514600"/>
                  <a:gd name="connsiteY35" fmla="*/ 190500 h 1228725"/>
                  <a:gd name="connsiteX36" fmla="*/ 1876425 w 2514600"/>
                  <a:gd name="connsiteY36" fmla="*/ 323850 h 1228725"/>
                  <a:gd name="connsiteX37" fmla="*/ 1895475 w 2514600"/>
                  <a:gd name="connsiteY37" fmla="*/ 466725 h 1228725"/>
                  <a:gd name="connsiteX38" fmla="*/ 1933575 w 2514600"/>
                  <a:gd name="connsiteY38" fmla="*/ 571500 h 1228725"/>
                  <a:gd name="connsiteX39" fmla="*/ 1971675 w 2514600"/>
                  <a:gd name="connsiteY39" fmla="*/ 704850 h 1228725"/>
                  <a:gd name="connsiteX40" fmla="*/ 2038350 w 2514600"/>
                  <a:gd name="connsiteY40" fmla="*/ 819150 h 1228725"/>
                  <a:gd name="connsiteX41" fmla="*/ 2038350 w 2514600"/>
                  <a:gd name="connsiteY41" fmla="*/ 895350 h 1228725"/>
                  <a:gd name="connsiteX42" fmla="*/ 1924050 w 2514600"/>
                  <a:gd name="connsiteY42" fmla="*/ 933450 h 1228725"/>
                  <a:gd name="connsiteX43" fmla="*/ 2000250 w 2514600"/>
                  <a:gd name="connsiteY43" fmla="*/ 990600 h 1228725"/>
                  <a:gd name="connsiteX44" fmla="*/ 2105025 w 2514600"/>
                  <a:gd name="connsiteY44" fmla="*/ 952500 h 1228725"/>
                  <a:gd name="connsiteX45" fmla="*/ 2162175 w 2514600"/>
                  <a:gd name="connsiteY45" fmla="*/ 933450 h 1228725"/>
                  <a:gd name="connsiteX46" fmla="*/ 2266950 w 2514600"/>
                  <a:gd name="connsiteY46" fmla="*/ 1066800 h 1228725"/>
                  <a:gd name="connsiteX47" fmla="*/ 2266950 w 2514600"/>
                  <a:gd name="connsiteY47" fmla="*/ 1152525 h 1228725"/>
                  <a:gd name="connsiteX48" fmla="*/ 2228850 w 2514600"/>
                  <a:gd name="connsiteY48" fmla="*/ 1228725 h 1228725"/>
                  <a:gd name="connsiteX49" fmla="*/ 2352675 w 2514600"/>
                  <a:gd name="connsiteY49" fmla="*/ 1200150 h 1228725"/>
                  <a:gd name="connsiteX50" fmla="*/ 2457450 w 2514600"/>
                  <a:gd name="connsiteY50" fmla="*/ 1104900 h 1228725"/>
                  <a:gd name="connsiteX51" fmla="*/ 2495550 w 2514600"/>
                  <a:gd name="connsiteY51" fmla="*/ 990600 h 1228725"/>
                  <a:gd name="connsiteX52" fmla="*/ 2514600 w 2514600"/>
                  <a:gd name="connsiteY52" fmla="*/ 838200 h 1228725"/>
                  <a:gd name="connsiteX53" fmla="*/ 2447925 w 2514600"/>
                  <a:gd name="connsiteY53" fmla="*/ 838200 h 1228725"/>
                  <a:gd name="connsiteX54" fmla="*/ 2286000 w 2514600"/>
                  <a:gd name="connsiteY54" fmla="*/ 876300 h 1228725"/>
                  <a:gd name="connsiteX55" fmla="*/ 2286000 w 2514600"/>
                  <a:gd name="connsiteY55" fmla="*/ 876300 h 1228725"/>
                  <a:gd name="connsiteX56" fmla="*/ 2286000 w 2514600"/>
                  <a:gd name="connsiteY56" fmla="*/ 876300 h 1228725"/>
                  <a:gd name="connsiteX57" fmla="*/ 2181225 w 2514600"/>
                  <a:gd name="connsiteY57" fmla="*/ 800100 h 1228725"/>
                  <a:gd name="connsiteX58" fmla="*/ 2133600 w 2514600"/>
                  <a:gd name="connsiteY58" fmla="*/ 628650 h 1228725"/>
                  <a:gd name="connsiteX59" fmla="*/ 2076450 w 2514600"/>
                  <a:gd name="connsiteY59" fmla="*/ 428625 h 1228725"/>
                  <a:gd name="connsiteX60" fmla="*/ 2019300 w 2514600"/>
                  <a:gd name="connsiteY60" fmla="*/ 257175 h 1228725"/>
                  <a:gd name="connsiteX61" fmla="*/ 2009775 w 2514600"/>
                  <a:gd name="connsiteY61" fmla="*/ 123825 h 1228725"/>
                  <a:gd name="connsiteX62" fmla="*/ 1962150 w 2514600"/>
                  <a:gd name="connsiteY62" fmla="*/ 0 h 1228725"/>
                  <a:gd name="connsiteX63" fmla="*/ 1571625 w 2514600"/>
                  <a:gd name="connsiteY63" fmla="*/ 95250 h 1228725"/>
                  <a:gd name="connsiteX64" fmla="*/ 1343025 w 2514600"/>
                  <a:gd name="connsiteY64" fmla="*/ 142875 h 1228725"/>
                  <a:gd name="connsiteX65" fmla="*/ 1104900 w 2514600"/>
                  <a:gd name="connsiteY65" fmla="*/ 180975 h 1228725"/>
                  <a:gd name="connsiteX66" fmla="*/ 809625 w 2514600"/>
                  <a:gd name="connsiteY66" fmla="*/ 247650 h 1228725"/>
                  <a:gd name="connsiteX67" fmla="*/ 476250 w 2514600"/>
                  <a:gd name="connsiteY67" fmla="*/ 304800 h 1228725"/>
                  <a:gd name="connsiteX68" fmla="*/ 295275 w 2514600"/>
                  <a:gd name="connsiteY68" fmla="*/ 352425 h 1228725"/>
                  <a:gd name="connsiteX69" fmla="*/ 0 w 2514600"/>
                  <a:gd name="connsiteY69" fmla="*/ 400050 h 1228725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  <a:cxn ang="0">
                    <a:pos x="connsiteX2" y="connsiteY2"/>
                  </a:cxn>
                  <a:cxn ang="0">
                    <a:pos x="connsiteX3" y="connsiteY3"/>
                  </a:cxn>
                  <a:cxn ang="0">
                    <a:pos x="connsiteX4" y="connsiteY4"/>
                  </a:cxn>
                  <a:cxn ang="0">
                    <a:pos x="connsiteX5" y="connsiteY5"/>
                  </a:cxn>
                  <a:cxn ang="0">
                    <a:pos x="connsiteX6" y="connsiteY6"/>
                  </a:cxn>
                  <a:cxn ang="0">
                    <a:pos x="connsiteX7" y="connsiteY7"/>
                  </a:cxn>
                  <a:cxn ang="0">
                    <a:pos x="connsiteX8" y="connsiteY8"/>
                  </a:cxn>
                  <a:cxn ang="0">
                    <a:pos x="connsiteX9" y="connsiteY9"/>
                  </a:cxn>
                  <a:cxn ang="0">
                    <a:pos x="connsiteX10" y="connsiteY10"/>
                  </a:cxn>
                  <a:cxn ang="0">
                    <a:pos x="connsiteX11" y="connsiteY11"/>
                  </a:cxn>
                  <a:cxn ang="0">
                    <a:pos x="connsiteX12" y="connsiteY12"/>
                  </a:cxn>
                  <a:cxn ang="0">
                    <a:pos x="connsiteX13" y="connsiteY13"/>
                  </a:cxn>
                  <a:cxn ang="0">
                    <a:pos x="connsiteX14" y="connsiteY14"/>
                  </a:cxn>
                  <a:cxn ang="0">
                    <a:pos x="connsiteX15" y="connsiteY15"/>
                  </a:cxn>
                  <a:cxn ang="0">
                    <a:pos x="connsiteX16" y="connsiteY16"/>
                  </a:cxn>
                  <a:cxn ang="0">
                    <a:pos x="connsiteX17" y="connsiteY17"/>
                  </a:cxn>
                  <a:cxn ang="0">
                    <a:pos x="connsiteX18" y="connsiteY18"/>
                  </a:cxn>
                  <a:cxn ang="0">
                    <a:pos x="connsiteX19" y="connsiteY19"/>
                  </a:cxn>
                  <a:cxn ang="0">
                    <a:pos x="connsiteX20" y="connsiteY20"/>
                  </a:cxn>
                  <a:cxn ang="0">
                    <a:pos x="connsiteX21" y="connsiteY21"/>
                  </a:cxn>
                  <a:cxn ang="0">
                    <a:pos x="connsiteX22" y="connsiteY22"/>
                  </a:cxn>
                  <a:cxn ang="0">
                    <a:pos x="connsiteX23" y="connsiteY23"/>
                  </a:cxn>
                  <a:cxn ang="0">
                    <a:pos x="connsiteX24" y="connsiteY24"/>
                  </a:cxn>
                  <a:cxn ang="0">
                    <a:pos x="connsiteX25" y="connsiteY25"/>
                  </a:cxn>
                  <a:cxn ang="0">
                    <a:pos x="connsiteX26" y="connsiteY26"/>
                  </a:cxn>
                  <a:cxn ang="0">
                    <a:pos x="connsiteX27" y="connsiteY27"/>
                  </a:cxn>
                  <a:cxn ang="0">
                    <a:pos x="connsiteX28" y="connsiteY28"/>
                  </a:cxn>
                  <a:cxn ang="0">
                    <a:pos x="connsiteX29" y="connsiteY29"/>
                  </a:cxn>
                  <a:cxn ang="0">
                    <a:pos x="connsiteX30" y="connsiteY30"/>
                  </a:cxn>
                  <a:cxn ang="0">
                    <a:pos x="connsiteX31" y="connsiteY31"/>
                  </a:cxn>
                  <a:cxn ang="0">
                    <a:pos x="connsiteX32" y="connsiteY32"/>
                  </a:cxn>
                  <a:cxn ang="0">
                    <a:pos x="connsiteX33" y="connsiteY33"/>
                  </a:cxn>
                  <a:cxn ang="0">
                    <a:pos x="connsiteX34" y="connsiteY34"/>
                  </a:cxn>
                  <a:cxn ang="0">
                    <a:pos x="connsiteX35" y="connsiteY35"/>
                  </a:cxn>
                  <a:cxn ang="0">
                    <a:pos x="connsiteX36" y="connsiteY36"/>
                  </a:cxn>
                  <a:cxn ang="0">
                    <a:pos x="connsiteX37" y="connsiteY37"/>
                  </a:cxn>
                  <a:cxn ang="0">
                    <a:pos x="connsiteX38" y="connsiteY38"/>
                  </a:cxn>
                  <a:cxn ang="0">
                    <a:pos x="connsiteX39" y="connsiteY39"/>
                  </a:cxn>
                  <a:cxn ang="0">
                    <a:pos x="connsiteX40" y="connsiteY40"/>
                  </a:cxn>
                  <a:cxn ang="0">
                    <a:pos x="connsiteX41" y="connsiteY41"/>
                  </a:cxn>
                  <a:cxn ang="0">
                    <a:pos x="connsiteX42" y="connsiteY42"/>
                  </a:cxn>
                  <a:cxn ang="0">
                    <a:pos x="connsiteX43" y="connsiteY43"/>
                  </a:cxn>
                  <a:cxn ang="0">
                    <a:pos x="connsiteX44" y="connsiteY44"/>
                  </a:cxn>
                  <a:cxn ang="0">
                    <a:pos x="connsiteX45" y="connsiteY45"/>
                  </a:cxn>
                  <a:cxn ang="0">
                    <a:pos x="connsiteX46" y="connsiteY46"/>
                  </a:cxn>
                  <a:cxn ang="0">
                    <a:pos x="connsiteX47" y="connsiteY47"/>
                  </a:cxn>
                  <a:cxn ang="0">
                    <a:pos x="connsiteX48" y="connsiteY48"/>
                  </a:cxn>
                  <a:cxn ang="0">
                    <a:pos x="connsiteX49" y="connsiteY49"/>
                  </a:cxn>
                  <a:cxn ang="0">
                    <a:pos x="connsiteX50" y="connsiteY50"/>
                  </a:cxn>
                  <a:cxn ang="0">
                    <a:pos x="connsiteX51" y="connsiteY51"/>
                  </a:cxn>
                  <a:cxn ang="0">
                    <a:pos x="connsiteX52" y="connsiteY52"/>
                  </a:cxn>
                  <a:cxn ang="0">
                    <a:pos x="connsiteX53" y="connsiteY53"/>
                  </a:cxn>
                  <a:cxn ang="0">
                    <a:pos x="connsiteX54" y="connsiteY54"/>
                  </a:cxn>
                  <a:cxn ang="0">
                    <a:pos x="connsiteX55" y="connsiteY55"/>
                  </a:cxn>
                  <a:cxn ang="0">
                    <a:pos x="connsiteX56" y="connsiteY56"/>
                  </a:cxn>
                  <a:cxn ang="0">
                    <a:pos x="connsiteX57" y="connsiteY57"/>
                  </a:cxn>
                  <a:cxn ang="0">
                    <a:pos x="connsiteX58" y="connsiteY58"/>
                  </a:cxn>
                  <a:cxn ang="0">
                    <a:pos x="connsiteX59" y="connsiteY59"/>
                  </a:cxn>
                  <a:cxn ang="0">
                    <a:pos x="connsiteX60" y="connsiteY60"/>
                  </a:cxn>
                  <a:cxn ang="0">
                    <a:pos x="connsiteX61" y="connsiteY61"/>
                  </a:cxn>
                  <a:cxn ang="0">
                    <a:pos x="connsiteX62" y="connsiteY62"/>
                  </a:cxn>
                  <a:cxn ang="0">
                    <a:pos x="connsiteX63" y="connsiteY63"/>
                  </a:cxn>
                  <a:cxn ang="0">
                    <a:pos x="connsiteX64" y="connsiteY64"/>
                  </a:cxn>
                  <a:cxn ang="0">
                    <a:pos x="connsiteX65" y="connsiteY65"/>
                  </a:cxn>
                  <a:cxn ang="0">
                    <a:pos x="connsiteX66" y="connsiteY66"/>
                  </a:cxn>
                  <a:cxn ang="0">
                    <a:pos x="connsiteX67" y="connsiteY67"/>
                  </a:cxn>
                  <a:cxn ang="0">
                    <a:pos x="connsiteX68" y="connsiteY68"/>
                  </a:cxn>
                  <a:cxn ang="0">
                    <a:pos x="connsiteX69" y="connsiteY69"/>
                  </a:cxn>
                </a:cxnLst>
                <a:rect l="l" t="t" r="r" b="b"/>
                <a:pathLst>
                  <a:path w="2514600" h="1228725">
                    <a:moveTo>
                      <a:pt x="0" y="400050"/>
                    </a:moveTo>
                    <a:lnTo>
                      <a:pt x="38100" y="704850"/>
                    </a:lnTo>
                    <a:lnTo>
                      <a:pt x="152400" y="600075"/>
                    </a:lnTo>
                    <a:lnTo>
                      <a:pt x="200025" y="533400"/>
                    </a:lnTo>
                    <a:lnTo>
                      <a:pt x="200025" y="533400"/>
                    </a:lnTo>
                    <a:lnTo>
                      <a:pt x="285750" y="485775"/>
                    </a:lnTo>
                    <a:lnTo>
                      <a:pt x="361950" y="419100"/>
                    </a:lnTo>
                    <a:lnTo>
                      <a:pt x="381000" y="371475"/>
                    </a:lnTo>
                    <a:lnTo>
                      <a:pt x="476250" y="419100"/>
                    </a:lnTo>
                    <a:lnTo>
                      <a:pt x="476250" y="419100"/>
                    </a:lnTo>
                    <a:lnTo>
                      <a:pt x="542925" y="352425"/>
                    </a:lnTo>
                    <a:lnTo>
                      <a:pt x="676275" y="314325"/>
                    </a:lnTo>
                    <a:lnTo>
                      <a:pt x="809625" y="276225"/>
                    </a:lnTo>
                    <a:lnTo>
                      <a:pt x="952500" y="323850"/>
                    </a:lnTo>
                    <a:lnTo>
                      <a:pt x="1009650" y="371475"/>
                    </a:lnTo>
                    <a:lnTo>
                      <a:pt x="1009650" y="371475"/>
                    </a:lnTo>
                    <a:lnTo>
                      <a:pt x="1162050" y="428625"/>
                    </a:lnTo>
                    <a:lnTo>
                      <a:pt x="1266825" y="504825"/>
                    </a:lnTo>
                    <a:lnTo>
                      <a:pt x="1323975" y="581025"/>
                    </a:lnTo>
                    <a:lnTo>
                      <a:pt x="1476375" y="619125"/>
                    </a:lnTo>
                    <a:lnTo>
                      <a:pt x="1504950" y="685800"/>
                    </a:lnTo>
                    <a:lnTo>
                      <a:pt x="1533525" y="781050"/>
                    </a:lnTo>
                    <a:lnTo>
                      <a:pt x="1543050" y="876300"/>
                    </a:lnTo>
                    <a:lnTo>
                      <a:pt x="1447800" y="952500"/>
                    </a:lnTo>
                    <a:lnTo>
                      <a:pt x="1447800" y="952500"/>
                    </a:lnTo>
                    <a:lnTo>
                      <a:pt x="1590675" y="1038225"/>
                    </a:lnTo>
                    <a:lnTo>
                      <a:pt x="1676400" y="1076325"/>
                    </a:lnTo>
                    <a:lnTo>
                      <a:pt x="1724025" y="981075"/>
                    </a:lnTo>
                    <a:lnTo>
                      <a:pt x="1847850" y="1038225"/>
                    </a:lnTo>
                    <a:lnTo>
                      <a:pt x="1800225" y="933450"/>
                    </a:lnTo>
                    <a:lnTo>
                      <a:pt x="1743075" y="857250"/>
                    </a:lnTo>
                    <a:lnTo>
                      <a:pt x="1676400" y="666750"/>
                    </a:lnTo>
                    <a:lnTo>
                      <a:pt x="1619250" y="514350"/>
                    </a:lnTo>
                    <a:lnTo>
                      <a:pt x="1619250" y="419100"/>
                    </a:lnTo>
                    <a:lnTo>
                      <a:pt x="1666875" y="285750"/>
                    </a:lnTo>
                    <a:lnTo>
                      <a:pt x="1819275" y="190500"/>
                    </a:lnTo>
                    <a:lnTo>
                      <a:pt x="1876425" y="323850"/>
                    </a:lnTo>
                    <a:lnTo>
                      <a:pt x="1895475" y="466725"/>
                    </a:lnTo>
                    <a:lnTo>
                      <a:pt x="1933575" y="571500"/>
                    </a:lnTo>
                    <a:lnTo>
                      <a:pt x="1971675" y="704850"/>
                    </a:lnTo>
                    <a:lnTo>
                      <a:pt x="2038350" y="819150"/>
                    </a:lnTo>
                    <a:lnTo>
                      <a:pt x="2038350" y="895350"/>
                    </a:lnTo>
                    <a:lnTo>
                      <a:pt x="1924050" y="933450"/>
                    </a:lnTo>
                    <a:lnTo>
                      <a:pt x="2000250" y="990600"/>
                    </a:lnTo>
                    <a:lnTo>
                      <a:pt x="2105025" y="952500"/>
                    </a:lnTo>
                    <a:lnTo>
                      <a:pt x="2162175" y="933450"/>
                    </a:lnTo>
                    <a:lnTo>
                      <a:pt x="2266950" y="1066800"/>
                    </a:lnTo>
                    <a:lnTo>
                      <a:pt x="2266950" y="1152525"/>
                    </a:lnTo>
                    <a:lnTo>
                      <a:pt x="2228850" y="1228725"/>
                    </a:lnTo>
                    <a:lnTo>
                      <a:pt x="2352675" y="1200150"/>
                    </a:lnTo>
                    <a:lnTo>
                      <a:pt x="2457450" y="1104900"/>
                    </a:lnTo>
                    <a:lnTo>
                      <a:pt x="2495550" y="990600"/>
                    </a:lnTo>
                    <a:lnTo>
                      <a:pt x="2514600" y="838200"/>
                    </a:lnTo>
                    <a:lnTo>
                      <a:pt x="2447925" y="838200"/>
                    </a:lnTo>
                    <a:lnTo>
                      <a:pt x="2286000" y="876300"/>
                    </a:lnTo>
                    <a:lnTo>
                      <a:pt x="2286000" y="876300"/>
                    </a:lnTo>
                    <a:lnTo>
                      <a:pt x="2286000" y="876300"/>
                    </a:lnTo>
                    <a:lnTo>
                      <a:pt x="2181225" y="800100"/>
                    </a:lnTo>
                    <a:lnTo>
                      <a:pt x="2133600" y="628650"/>
                    </a:lnTo>
                    <a:lnTo>
                      <a:pt x="2076450" y="428625"/>
                    </a:lnTo>
                    <a:lnTo>
                      <a:pt x="2019300" y="257175"/>
                    </a:lnTo>
                    <a:lnTo>
                      <a:pt x="2009775" y="123825"/>
                    </a:lnTo>
                    <a:lnTo>
                      <a:pt x="1962150" y="0"/>
                    </a:lnTo>
                    <a:lnTo>
                      <a:pt x="1571625" y="95250"/>
                    </a:lnTo>
                    <a:lnTo>
                      <a:pt x="1343025" y="142875"/>
                    </a:lnTo>
                    <a:lnTo>
                      <a:pt x="1104900" y="180975"/>
                    </a:lnTo>
                    <a:lnTo>
                      <a:pt x="809625" y="247650"/>
                    </a:lnTo>
                    <a:lnTo>
                      <a:pt x="476250" y="304800"/>
                    </a:lnTo>
                    <a:lnTo>
                      <a:pt x="295275" y="352425"/>
                    </a:lnTo>
                    <a:lnTo>
                      <a:pt x="0" y="400050"/>
                    </a:lnTo>
                    <a:close/>
                  </a:path>
                </a:pathLst>
              </a:custGeom>
              <a:solidFill>
                <a:srgbClr val="D2D2D2"/>
              </a:solidFill>
              <a:ln w="28575"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en-US" sz="800">
                  <a:latin typeface="Arial" panose="020B0604020202020204" pitchFamily="34" charset="0"/>
                  <a:cs typeface="Arial" panose="020B0604020202020204" pitchFamily="34" charset="0"/>
                </a:endParaRPr>
              </a:p>
            </xdr:txBody>
          </xdr:sp>
          <xdr:sp macro="" textlink="">
            <xdr:nvSpPr>
              <xdr:cNvPr id="168" name="TextBox 167"/>
              <xdr:cNvSpPr txBox="1"/>
            </xdr:nvSpPr>
            <xdr:spPr>
              <a:xfrm>
                <a:off x="27883078" y="8869360"/>
                <a:ext cx="997986" cy="998222"/>
              </a:xfrm>
              <a:prstGeom prst="rect">
                <a:avLst/>
              </a:prstGeom>
              <a:grpFill/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ctr"/>
              <a:lstStyle/>
              <a:p>
                <a:pPr algn="ctr"/>
                <a:r>
                  <a:rPr lang="en-US" sz="800" b="1">
                    <a:latin typeface="Arial" panose="020B0604020202020204" pitchFamily="34" charset="0"/>
                    <a:cs typeface="Arial" panose="020B0604020202020204" pitchFamily="34" charset="0"/>
                  </a:rPr>
                  <a:t>MD</a:t>
                </a:r>
              </a:p>
            </xdr:txBody>
          </xdr:sp>
          <xdr:cxnSp macro="">
            <xdr:nvCxnSpPr>
              <xdr:cNvPr id="170" name="Straight Connector 169"/>
              <xdr:cNvCxnSpPr/>
            </xdr:nvCxnSpPr>
            <xdr:spPr>
              <a:xfrm>
                <a:off x="27225853" y="8681642"/>
                <a:ext cx="817873" cy="582127"/>
              </a:xfrm>
              <a:prstGeom prst="line">
                <a:avLst/>
              </a:prstGeom>
              <a:grpFill/>
              <a:ln w="12700">
                <a:solidFill>
                  <a:sysClr val="windowText" lastClr="000000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  <xdr:grpSp>
          <xdr:nvGrpSpPr>
            <xdr:cNvPr id="187" name="Group 186"/>
            <xdr:cNvGrpSpPr/>
          </xdr:nvGrpSpPr>
          <xdr:grpSpPr>
            <a:xfrm>
              <a:off x="27318893" y="8166007"/>
              <a:ext cx="1530685" cy="998220"/>
              <a:chOff x="27254413" y="8166007"/>
              <a:chExt cx="1526036" cy="998220"/>
            </a:xfrm>
            <a:grpFill/>
          </xdr:grpSpPr>
          <xdr:sp macro="" textlink="">
            <xdr:nvSpPr>
              <xdr:cNvPr id="165" name="Freeform 164"/>
              <xdr:cNvSpPr>
                <a:spLocks noChangeAspect="1"/>
              </xdr:cNvSpPr>
            </xdr:nvSpPr>
            <xdr:spPr>
              <a:xfrm rot="165698">
                <a:off x="27254413" y="8195566"/>
                <a:ext cx="412324" cy="596517"/>
              </a:xfrm>
              <a:custGeom>
                <a:avLst/>
                <a:gdLst>
                  <a:gd name="connsiteX0" fmla="*/ 190500 w 609600"/>
                  <a:gd name="connsiteY0" fmla="*/ 0 h 942975"/>
                  <a:gd name="connsiteX1" fmla="*/ 28575 w 609600"/>
                  <a:gd name="connsiteY1" fmla="*/ 28575 h 942975"/>
                  <a:gd name="connsiteX2" fmla="*/ 0 w 609600"/>
                  <a:gd name="connsiteY2" fmla="*/ 95250 h 942975"/>
                  <a:gd name="connsiteX3" fmla="*/ 257175 w 609600"/>
                  <a:gd name="connsiteY3" fmla="*/ 942975 h 942975"/>
                  <a:gd name="connsiteX4" fmla="*/ 609600 w 609600"/>
                  <a:gd name="connsiteY4" fmla="*/ 838200 h 942975"/>
                  <a:gd name="connsiteX5" fmla="*/ 571500 w 609600"/>
                  <a:gd name="connsiteY5" fmla="*/ 733425 h 942975"/>
                  <a:gd name="connsiteX6" fmla="*/ 533400 w 609600"/>
                  <a:gd name="connsiteY6" fmla="*/ 628650 h 942975"/>
                  <a:gd name="connsiteX7" fmla="*/ 447675 w 609600"/>
                  <a:gd name="connsiteY7" fmla="*/ 619125 h 942975"/>
                  <a:gd name="connsiteX8" fmla="*/ 390525 w 609600"/>
                  <a:gd name="connsiteY8" fmla="*/ 571500 h 942975"/>
                  <a:gd name="connsiteX9" fmla="*/ 381000 w 609600"/>
                  <a:gd name="connsiteY9" fmla="*/ 504825 h 942975"/>
                  <a:gd name="connsiteX10" fmla="*/ 314325 w 609600"/>
                  <a:gd name="connsiteY10" fmla="*/ 485775 h 942975"/>
                  <a:gd name="connsiteX11" fmla="*/ 295275 w 609600"/>
                  <a:gd name="connsiteY11" fmla="*/ 438150 h 942975"/>
                  <a:gd name="connsiteX12" fmla="*/ 295275 w 609600"/>
                  <a:gd name="connsiteY12" fmla="*/ 400050 h 942975"/>
                  <a:gd name="connsiteX13" fmla="*/ 295275 w 609600"/>
                  <a:gd name="connsiteY13" fmla="*/ 361950 h 942975"/>
                  <a:gd name="connsiteX14" fmla="*/ 247650 w 609600"/>
                  <a:gd name="connsiteY14" fmla="*/ 304800 h 942975"/>
                  <a:gd name="connsiteX15" fmla="*/ 200025 w 609600"/>
                  <a:gd name="connsiteY15" fmla="*/ 266700 h 942975"/>
                  <a:gd name="connsiteX16" fmla="*/ 142875 w 609600"/>
                  <a:gd name="connsiteY16" fmla="*/ 219075 h 942975"/>
                  <a:gd name="connsiteX17" fmla="*/ 161925 w 609600"/>
                  <a:gd name="connsiteY17" fmla="*/ 190500 h 942975"/>
                  <a:gd name="connsiteX18" fmla="*/ 114300 w 609600"/>
                  <a:gd name="connsiteY18" fmla="*/ 152400 h 942975"/>
                  <a:gd name="connsiteX19" fmla="*/ 133350 w 609600"/>
                  <a:gd name="connsiteY19" fmla="*/ 104775 h 942975"/>
                  <a:gd name="connsiteX20" fmla="*/ 190500 w 609600"/>
                  <a:gd name="connsiteY20" fmla="*/ 0 h 942975"/>
                  <a:gd name="connsiteX0" fmla="*/ 65709 w 609600"/>
                  <a:gd name="connsiteY0" fmla="*/ 5542 h 914401"/>
                  <a:gd name="connsiteX1" fmla="*/ 28575 w 609600"/>
                  <a:gd name="connsiteY1" fmla="*/ 1 h 914401"/>
                  <a:gd name="connsiteX2" fmla="*/ 0 w 609600"/>
                  <a:gd name="connsiteY2" fmla="*/ 66676 h 914401"/>
                  <a:gd name="connsiteX3" fmla="*/ 257175 w 609600"/>
                  <a:gd name="connsiteY3" fmla="*/ 914401 h 914401"/>
                  <a:gd name="connsiteX4" fmla="*/ 609600 w 609600"/>
                  <a:gd name="connsiteY4" fmla="*/ 809626 h 914401"/>
                  <a:gd name="connsiteX5" fmla="*/ 571500 w 609600"/>
                  <a:gd name="connsiteY5" fmla="*/ 704851 h 914401"/>
                  <a:gd name="connsiteX6" fmla="*/ 533400 w 609600"/>
                  <a:gd name="connsiteY6" fmla="*/ 600076 h 914401"/>
                  <a:gd name="connsiteX7" fmla="*/ 447675 w 609600"/>
                  <a:gd name="connsiteY7" fmla="*/ 590551 h 914401"/>
                  <a:gd name="connsiteX8" fmla="*/ 390525 w 609600"/>
                  <a:gd name="connsiteY8" fmla="*/ 542926 h 914401"/>
                  <a:gd name="connsiteX9" fmla="*/ 381000 w 609600"/>
                  <a:gd name="connsiteY9" fmla="*/ 476251 h 914401"/>
                  <a:gd name="connsiteX10" fmla="*/ 314325 w 609600"/>
                  <a:gd name="connsiteY10" fmla="*/ 457201 h 914401"/>
                  <a:gd name="connsiteX11" fmla="*/ 295275 w 609600"/>
                  <a:gd name="connsiteY11" fmla="*/ 409576 h 914401"/>
                  <a:gd name="connsiteX12" fmla="*/ 295275 w 609600"/>
                  <a:gd name="connsiteY12" fmla="*/ 371476 h 914401"/>
                  <a:gd name="connsiteX13" fmla="*/ 295275 w 609600"/>
                  <a:gd name="connsiteY13" fmla="*/ 333376 h 914401"/>
                  <a:gd name="connsiteX14" fmla="*/ 247650 w 609600"/>
                  <a:gd name="connsiteY14" fmla="*/ 276226 h 914401"/>
                  <a:gd name="connsiteX15" fmla="*/ 200025 w 609600"/>
                  <a:gd name="connsiteY15" fmla="*/ 238126 h 914401"/>
                  <a:gd name="connsiteX16" fmla="*/ 142875 w 609600"/>
                  <a:gd name="connsiteY16" fmla="*/ 190501 h 914401"/>
                  <a:gd name="connsiteX17" fmla="*/ 161925 w 609600"/>
                  <a:gd name="connsiteY17" fmla="*/ 161926 h 914401"/>
                  <a:gd name="connsiteX18" fmla="*/ 114300 w 609600"/>
                  <a:gd name="connsiteY18" fmla="*/ 123826 h 914401"/>
                  <a:gd name="connsiteX19" fmla="*/ 133350 w 609600"/>
                  <a:gd name="connsiteY19" fmla="*/ 76201 h 914401"/>
                  <a:gd name="connsiteX20" fmla="*/ 65709 w 609600"/>
                  <a:gd name="connsiteY20" fmla="*/ 5542 h 914401"/>
                  <a:gd name="connsiteX0" fmla="*/ 25013 w 609600"/>
                  <a:gd name="connsiteY0" fmla="*/ 35601 h 914400"/>
                  <a:gd name="connsiteX1" fmla="*/ 28575 w 609600"/>
                  <a:gd name="connsiteY1" fmla="*/ 0 h 914400"/>
                  <a:gd name="connsiteX2" fmla="*/ 0 w 609600"/>
                  <a:gd name="connsiteY2" fmla="*/ 66675 h 914400"/>
                  <a:gd name="connsiteX3" fmla="*/ 257175 w 609600"/>
                  <a:gd name="connsiteY3" fmla="*/ 914400 h 914400"/>
                  <a:gd name="connsiteX4" fmla="*/ 609600 w 609600"/>
                  <a:gd name="connsiteY4" fmla="*/ 809625 h 914400"/>
                  <a:gd name="connsiteX5" fmla="*/ 571500 w 609600"/>
                  <a:gd name="connsiteY5" fmla="*/ 704850 h 914400"/>
                  <a:gd name="connsiteX6" fmla="*/ 533400 w 609600"/>
                  <a:gd name="connsiteY6" fmla="*/ 600075 h 914400"/>
                  <a:gd name="connsiteX7" fmla="*/ 447675 w 609600"/>
                  <a:gd name="connsiteY7" fmla="*/ 590550 h 914400"/>
                  <a:gd name="connsiteX8" fmla="*/ 390525 w 609600"/>
                  <a:gd name="connsiteY8" fmla="*/ 542925 h 914400"/>
                  <a:gd name="connsiteX9" fmla="*/ 381000 w 609600"/>
                  <a:gd name="connsiteY9" fmla="*/ 476250 h 914400"/>
                  <a:gd name="connsiteX10" fmla="*/ 314325 w 609600"/>
                  <a:gd name="connsiteY10" fmla="*/ 457200 h 914400"/>
                  <a:gd name="connsiteX11" fmla="*/ 295275 w 609600"/>
                  <a:gd name="connsiteY11" fmla="*/ 409575 h 914400"/>
                  <a:gd name="connsiteX12" fmla="*/ 295275 w 609600"/>
                  <a:gd name="connsiteY12" fmla="*/ 371475 h 914400"/>
                  <a:gd name="connsiteX13" fmla="*/ 295275 w 609600"/>
                  <a:gd name="connsiteY13" fmla="*/ 333375 h 914400"/>
                  <a:gd name="connsiteX14" fmla="*/ 247650 w 609600"/>
                  <a:gd name="connsiteY14" fmla="*/ 276225 h 914400"/>
                  <a:gd name="connsiteX15" fmla="*/ 200025 w 609600"/>
                  <a:gd name="connsiteY15" fmla="*/ 238125 h 914400"/>
                  <a:gd name="connsiteX16" fmla="*/ 142875 w 609600"/>
                  <a:gd name="connsiteY16" fmla="*/ 190500 h 914400"/>
                  <a:gd name="connsiteX17" fmla="*/ 161925 w 609600"/>
                  <a:gd name="connsiteY17" fmla="*/ 161925 h 914400"/>
                  <a:gd name="connsiteX18" fmla="*/ 114300 w 609600"/>
                  <a:gd name="connsiteY18" fmla="*/ 123825 h 914400"/>
                  <a:gd name="connsiteX19" fmla="*/ 133350 w 609600"/>
                  <a:gd name="connsiteY19" fmla="*/ 76200 h 914400"/>
                  <a:gd name="connsiteX20" fmla="*/ 25013 w 609600"/>
                  <a:gd name="connsiteY20" fmla="*/ 35601 h 914400"/>
                  <a:gd name="connsiteX0" fmla="*/ 25013 w 609600"/>
                  <a:gd name="connsiteY0" fmla="*/ -1 h 878798"/>
                  <a:gd name="connsiteX1" fmla="*/ 0 w 609600"/>
                  <a:gd name="connsiteY1" fmla="*/ 31073 h 878798"/>
                  <a:gd name="connsiteX2" fmla="*/ 257175 w 609600"/>
                  <a:gd name="connsiteY2" fmla="*/ 878798 h 878798"/>
                  <a:gd name="connsiteX3" fmla="*/ 609600 w 609600"/>
                  <a:gd name="connsiteY3" fmla="*/ 774023 h 878798"/>
                  <a:gd name="connsiteX4" fmla="*/ 571500 w 609600"/>
                  <a:gd name="connsiteY4" fmla="*/ 669248 h 878798"/>
                  <a:gd name="connsiteX5" fmla="*/ 533400 w 609600"/>
                  <a:gd name="connsiteY5" fmla="*/ 564473 h 878798"/>
                  <a:gd name="connsiteX6" fmla="*/ 447675 w 609600"/>
                  <a:gd name="connsiteY6" fmla="*/ 554948 h 878798"/>
                  <a:gd name="connsiteX7" fmla="*/ 390525 w 609600"/>
                  <a:gd name="connsiteY7" fmla="*/ 507323 h 878798"/>
                  <a:gd name="connsiteX8" fmla="*/ 381000 w 609600"/>
                  <a:gd name="connsiteY8" fmla="*/ 440648 h 878798"/>
                  <a:gd name="connsiteX9" fmla="*/ 314325 w 609600"/>
                  <a:gd name="connsiteY9" fmla="*/ 421598 h 878798"/>
                  <a:gd name="connsiteX10" fmla="*/ 295275 w 609600"/>
                  <a:gd name="connsiteY10" fmla="*/ 373973 h 878798"/>
                  <a:gd name="connsiteX11" fmla="*/ 295275 w 609600"/>
                  <a:gd name="connsiteY11" fmla="*/ 335873 h 878798"/>
                  <a:gd name="connsiteX12" fmla="*/ 295275 w 609600"/>
                  <a:gd name="connsiteY12" fmla="*/ 297773 h 878798"/>
                  <a:gd name="connsiteX13" fmla="*/ 247650 w 609600"/>
                  <a:gd name="connsiteY13" fmla="*/ 240623 h 878798"/>
                  <a:gd name="connsiteX14" fmla="*/ 200025 w 609600"/>
                  <a:gd name="connsiteY14" fmla="*/ 202523 h 878798"/>
                  <a:gd name="connsiteX15" fmla="*/ 142875 w 609600"/>
                  <a:gd name="connsiteY15" fmla="*/ 154898 h 878798"/>
                  <a:gd name="connsiteX16" fmla="*/ 161925 w 609600"/>
                  <a:gd name="connsiteY16" fmla="*/ 126323 h 878798"/>
                  <a:gd name="connsiteX17" fmla="*/ 114300 w 609600"/>
                  <a:gd name="connsiteY17" fmla="*/ 88223 h 878798"/>
                  <a:gd name="connsiteX18" fmla="*/ 133350 w 609600"/>
                  <a:gd name="connsiteY18" fmla="*/ 40598 h 878798"/>
                  <a:gd name="connsiteX19" fmla="*/ 25013 w 609600"/>
                  <a:gd name="connsiteY19" fmla="*/ -1 h 878798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  <a:cxn ang="0">
                    <a:pos x="connsiteX2" y="connsiteY2"/>
                  </a:cxn>
                  <a:cxn ang="0">
                    <a:pos x="connsiteX3" y="connsiteY3"/>
                  </a:cxn>
                  <a:cxn ang="0">
                    <a:pos x="connsiteX4" y="connsiteY4"/>
                  </a:cxn>
                  <a:cxn ang="0">
                    <a:pos x="connsiteX5" y="connsiteY5"/>
                  </a:cxn>
                  <a:cxn ang="0">
                    <a:pos x="connsiteX6" y="connsiteY6"/>
                  </a:cxn>
                  <a:cxn ang="0">
                    <a:pos x="connsiteX7" y="connsiteY7"/>
                  </a:cxn>
                  <a:cxn ang="0">
                    <a:pos x="connsiteX8" y="connsiteY8"/>
                  </a:cxn>
                  <a:cxn ang="0">
                    <a:pos x="connsiteX9" y="connsiteY9"/>
                  </a:cxn>
                  <a:cxn ang="0">
                    <a:pos x="connsiteX10" y="connsiteY10"/>
                  </a:cxn>
                  <a:cxn ang="0">
                    <a:pos x="connsiteX11" y="connsiteY11"/>
                  </a:cxn>
                  <a:cxn ang="0">
                    <a:pos x="connsiteX12" y="connsiteY12"/>
                  </a:cxn>
                  <a:cxn ang="0">
                    <a:pos x="connsiteX13" y="connsiteY13"/>
                  </a:cxn>
                  <a:cxn ang="0">
                    <a:pos x="connsiteX14" y="connsiteY14"/>
                  </a:cxn>
                  <a:cxn ang="0">
                    <a:pos x="connsiteX15" y="connsiteY15"/>
                  </a:cxn>
                  <a:cxn ang="0">
                    <a:pos x="connsiteX16" y="connsiteY16"/>
                  </a:cxn>
                  <a:cxn ang="0">
                    <a:pos x="connsiteX17" y="connsiteY17"/>
                  </a:cxn>
                  <a:cxn ang="0">
                    <a:pos x="connsiteX18" y="connsiteY18"/>
                  </a:cxn>
                  <a:cxn ang="0">
                    <a:pos x="connsiteX19" y="connsiteY19"/>
                  </a:cxn>
                </a:cxnLst>
                <a:rect l="l" t="t" r="r" b="b"/>
                <a:pathLst>
                  <a:path w="609600" h="878798">
                    <a:moveTo>
                      <a:pt x="25013" y="-1"/>
                    </a:moveTo>
                    <a:lnTo>
                      <a:pt x="0" y="31073"/>
                    </a:lnTo>
                    <a:lnTo>
                      <a:pt x="257175" y="878798"/>
                    </a:lnTo>
                    <a:lnTo>
                      <a:pt x="609600" y="774023"/>
                    </a:lnTo>
                    <a:lnTo>
                      <a:pt x="571500" y="669248"/>
                    </a:lnTo>
                    <a:lnTo>
                      <a:pt x="533400" y="564473"/>
                    </a:lnTo>
                    <a:lnTo>
                      <a:pt x="447675" y="554948"/>
                    </a:lnTo>
                    <a:lnTo>
                      <a:pt x="390525" y="507323"/>
                    </a:lnTo>
                    <a:lnTo>
                      <a:pt x="381000" y="440648"/>
                    </a:lnTo>
                    <a:lnTo>
                      <a:pt x="314325" y="421598"/>
                    </a:lnTo>
                    <a:lnTo>
                      <a:pt x="295275" y="373973"/>
                    </a:lnTo>
                    <a:lnTo>
                      <a:pt x="295275" y="335873"/>
                    </a:lnTo>
                    <a:lnTo>
                      <a:pt x="295275" y="297773"/>
                    </a:lnTo>
                    <a:lnTo>
                      <a:pt x="247650" y="240623"/>
                    </a:lnTo>
                    <a:lnTo>
                      <a:pt x="200025" y="202523"/>
                    </a:lnTo>
                    <a:lnTo>
                      <a:pt x="142875" y="154898"/>
                    </a:lnTo>
                    <a:lnTo>
                      <a:pt x="161925" y="126323"/>
                    </a:lnTo>
                    <a:lnTo>
                      <a:pt x="114300" y="88223"/>
                    </a:lnTo>
                    <a:lnTo>
                      <a:pt x="133350" y="40598"/>
                    </a:lnTo>
                    <a:lnTo>
                      <a:pt x="25013" y="-1"/>
                    </a:lnTo>
                    <a:close/>
                  </a:path>
                </a:pathLst>
              </a:custGeom>
              <a:solidFill>
                <a:srgbClr val="D2D2D2"/>
              </a:solidFill>
              <a:ln w="28575" cap="flat" cmpd="sng" algn="ctr">
                <a:noFill/>
                <a:prstDash val="solid"/>
                <a:miter lim="800000"/>
              </a:ln>
              <a:effectLst/>
              <a:extLst>
                <a:ext uri="{91240B29-F687-4F45-9708-019B960494DF}">
                  <a14:hiddenLine xmlns:a14="http://schemas.microsoft.com/office/drawing/2010/main" w="28575" cap="flat" cmpd="sng" algn="ctr">
                    <a:solidFill>
                      <a:srgbClr val="9EE0F8"/>
                    </a:solidFill>
                    <a:prstDash val="solid"/>
                    <a:miter lim="800000"/>
                  </a14:hiddenLine>
                </a:ext>
                <a:ext uri="{AF507438-7753-43E0-B8FC-AC1667EBCBE1}">
                  <a14:hiddenEffects xmlns:a14="http://schemas.microsoft.com/office/drawing/2010/main">
                    <a:effectLst>
                      <a:outerShdw blurRad="50800" dist="39513" dir="13500008" sx="108000" sy="108000" rotWithShape="0">
                        <a:srgbClr val="000000">
                          <a:alpha val="40000"/>
                        </a:srgbClr>
                      </a:outerShdw>
                    </a:effectLst>
                  </a14:hiddenEffects>
                </a:ext>
              </a:extLst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en-US" sz="800">
                  <a:latin typeface="Arial" panose="020B0604020202020204" pitchFamily="34" charset="0"/>
                  <a:cs typeface="Arial" panose="020B0604020202020204" pitchFamily="34" charset="0"/>
                </a:endParaRPr>
              </a:p>
            </xdr:txBody>
          </xdr:sp>
          <xdr:sp macro="" textlink="">
            <xdr:nvSpPr>
              <xdr:cNvPr id="178" name="TextBox 177"/>
              <xdr:cNvSpPr txBox="1"/>
            </xdr:nvSpPr>
            <xdr:spPr>
              <a:xfrm>
                <a:off x="27785494" y="8166007"/>
                <a:ext cx="994955" cy="998220"/>
              </a:xfrm>
              <a:prstGeom prst="rect">
                <a:avLst/>
              </a:prstGeom>
              <a:grpFill/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ctr"/>
              <a:lstStyle/>
              <a:p>
                <a:pPr algn="ctr"/>
                <a:r>
                  <a:rPr lang="en-US" sz="800" b="1">
                    <a:latin typeface="Arial" panose="020B0604020202020204" pitchFamily="34" charset="0"/>
                    <a:cs typeface="Arial" panose="020B0604020202020204" pitchFamily="34" charset="0"/>
                  </a:rPr>
                  <a:t>DE</a:t>
                </a:r>
              </a:p>
            </xdr:txBody>
          </xdr:sp>
          <xdr:cxnSp macro="">
            <xdr:nvCxnSpPr>
              <xdr:cNvPr id="180" name="Straight Connector 179"/>
              <xdr:cNvCxnSpPr/>
            </xdr:nvCxnSpPr>
            <xdr:spPr>
              <a:xfrm flipV="1">
                <a:off x="27571212" y="8645036"/>
                <a:ext cx="424961" cy="0"/>
              </a:xfrm>
              <a:prstGeom prst="line">
                <a:avLst/>
              </a:prstGeom>
              <a:grpFill/>
              <a:ln w="12700">
                <a:solidFill>
                  <a:sysClr val="windowText" lastClr="000000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</xdr:grpSp>
      <xdr:grpSp>
        <xdr:nvGrpSpPr>
          <xdr:cNvPr id="200" name="Group 199"/>
          <xdr:cNvGrpSpPr/>
        </xdr:nvGrpSpPr>
        <xdr:grpSpPr>
          <a:xfrm>
            <a:off x="156882" y="13693588"/>
            <a:ext cx="25800333" cy="7407088"/>
            <a:chOff x="156882" y="13693588"/>
            <a:chExt cx="25800333" cy="7407088"/>
          </a:xfrm>
          <a:grpFill/>
        </xdr:grpSpPr>
        <xdr:grpSp>
          <xdr:nvGrpSpPr>
            <xdr:cNvPr id="193" name="Group 192"/>
            <xdr:cNvGrpSpPr/>
          </xdr:nvGrpSpPr>
          <xdr:grpSpPr>
            <a:xfrm>
              <a:off x="24540870" y="19604037"/>
              <a:ext cx="1416345" cy="1305689"/>
              <a:chOff x="24361576" y="19604037"/>
              <a:chExt cx="1407380" cy="1305689"/>
            </a:xfrm>
            <a:grpFill/>
          </xdr:grpSpPr>
          <xdr:sp macro="" textlink="">
            <xdr:nvSpPr>
              <xdr:cNvPr id="191" name="Freeform 190"/>
              <xdr:cNvSpPr>
                <a:spLocks noChangeAspect="1"/>
              </xdr:cNvSpPr>
            </xdr:nvSpPr>
            <xdr:spPr>
              <a:xfrm>
                <a:off x="24361576" y="20361086"/>
                <a:ext cx="1407380" cy="548640"/>
              </a:xfrm>
              <a:custGeom>
                <a:avLst/>
                <a:gdLst>
                  <a:gd name="connsiteX0" fmla="*/ 0 w 1322294"/>
                  <a:gd name="connsiteY0" fmla="*/ 145677 h 515471"/>
                  <a:gd name="connsiteX1" fmla="*/ 156882 w 1322294"/>
                  <a:gd name="connsiteY1" fmla="*/ 0 h 515471"/>
                  <a:gd name="connsiteX2" fmla="*/ 324971 w 1322294"/>
                  <a:gd name="connsiteY2" fmla="*/ 22412 h 515471"/>
                  <a:gd name="connsiteX3" fmla="*/ 851647 w 1322294"/>
                  <a:gd name="connsiteY3" fmla="*/ 33618 h 515471"/>
                  <a:gd name="connsiteX4" fmla="*/ 1053353 w 1322294"/>
                  <a:gd name="connsiteY4" fmla="*/ 22412 h 515471"/>
                  <a:gd name="connsiteX5" fmla="*/ 1187824 w 1322294"/>
                  <a:gd name="connsiteY5" fmla="*/ 44824 h 515471"/>
                  <a:gd name="connsiteX6" fmla="*/ 1322294 w 1322294"/>
                  <a:gd name="connsiteY6" fmla="*/ 179295 h 515471"/>
                  <a:gd name="connsiteX7" fmla="*/ 1210235 w 1322294"/>
                  <a:gd name="connsiteY7" fmla="*/ 347383 h 515471"/>
                  <a:gd name="connsiteX8" fmla="*/ 986118 w 1322294"/>
                  <a:gd name="connsiteY8" fmla="*/ 493059 h 515471"/>
                  <a:gd name="connsiteX9" fmla="*/ 784412 w 1322294"/>
                  <a:gd name="connsiteY9" fmla="*/ 515471 h 515471"/>
                  <a:gd name="connsiteX10" fmla="*/ 212912 w 1322294"/>
                  <a:gd name="connsiteY10" fmla="*/ 504265 h 515471"/>
                  <a:gd name="connsiteX11" fmla="*/ 11206 w 1322294"/>
                  <a:gd name="connsiteY11" fmla="*/ 459442 h 515471"/>
                  <a:gd name="connsiteX12" fmla="*/ 11206 w 1322294"/>
                  <a:gd name="connsiteY12" fmla="*/ 246530 h 515471"/>
                  <a:gd name="connsiteX13" fmla="*/ 0 w 1322294"/>
                  <a:gd name="connsiteY13" fmla="*/ 145677 h 515471"/>
                  <a:gd name="connsiteX0" fmla="*/ 0 w 1322294"/>
                  <a:gd name="connsiteY0" fmla="*/ 145677 h 515471"/>
                  <a:gd name="connsiteX1" fmla="*/ 22412 w 1322294"/>
                  <a:gd name="connsiteY1" fmla="*/ 11206 h 515471"/>
                  <a:gd name="connsiteX2" fmla="*/ 156882 w 1322294"/>
                  <a:gd name="connsiteY2" fmla="*/ 0 h 515471"/>
                  <a:gd name="connsiteX3" fmla="*/ 324971 w 1322294"/>
                  <a:gd name="connsiteY3" fmla="*/ 22412 h 515471"/>
                  <a:gd name="connsiteX4" fmla="*/ 851647 w 1322294"/>
                  <a:gd name="connsiteY4" fmla="*/ 33618 h 515471"/>
                  <a:gd name="connsiteX5" fmla="*/ 1053353 w 1322294"/>
                  <a:gd name="connsiteY5" fmla="*/ 22412 h 515471"/>
                  <a:gd name="connsiteX6" fmla="*/ 1187824 w 1322294"/>
                  <a:gd name="connsiteY6" fmla="*/ 44824 h 515471"/>
                  <a:gd name="connsiteX7" fmla="*/ 1322294 w 1322294"/>
                  <a:gd name="connsiteY7" fmla="*/ 179295 h 515471"/>
                  <a:gd name="connsiteX8" fmla="*/ 1210235 w 1322294"/>
                  <a:gd name="connsiteY8" fmla="*/ 347383 h 515471"/>
                  <a:gd name="connsiteX9" fmla="*/ 986118 w 1322294"/>
                  <a:gd name="connsiteY9" fmla="*/ 493059 h 515471"/>
                  <a:gd name="connsiteX10" fmla="*/ 784412 w 1322294"/>
                  <a:gd name="connsiteY10" fmla="*/ 515471 h 515471"/>
                  <a:gd name="connsiteX11" fmla="*/ 212912 w 1322294"/>
                  <a:gd name="connsiteY11" fmla="*/ 504265 h 515471"/>
                  <a:gd name="connsiteX12" fmla="*/ 11206 w 1322294"/>
                  <a:gd name="connsiteY12" fmla="*/ 459442 h 515471"/>
                  <a:gd name="connsiteX13" fmla="*/ 11206 w 1322294"/>
                  <a:gd name="connsiteY13" fmla="*/ 246530 h 515471"/>
                  <a:gd name="connsiteX14" fmla="*/ 0 w 1322294"/>
                  <a:gd name="connsiteY14" fmla="*/ 145677 h 515471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  <a:cxn ang="0">
                    <a:pos x="connsiteX2" y="connsiteY2"/>
                  </a:cxn>
                  <a:cxn ang="0">
                    <a:pos x="connsiteX3" y="connsiteY3"/>
                  </a:cxn>
                  <a:cxn ang="0">
                    <a:pos x="connsiteX4" y="connsiteY4"/>
                  </a:cxn>
                  <a:cxn ang="0">
                    <a:pos x="connsiteX5" y="connsiteY5"/>
                  </a:cxn>
                  <a:cxn ang="0">
                    <a:pos x="connsiteX6" y="connsiteY6"/>
                  </a:cxn>
                  <a:cxn ang="0">
                    <a:pos x="connsiteX7" y="connsiteY7"/>
                  </a:cxn>
                  <a:cxn ang="0">
                    <a:pos x="connsiteX8" y="connsiteY8"/>
                  </a:cxn>
                  <a:cxn ang="0">
                    <a:pos x="connsiteX9" y="connsiteY9"/>
                  </a:cxn>
                  <a:cxn ang="0">
                    <a:pos x="connsiteX10" y="connsiteY10"/>
                  </a:cxn>
                  <a:cxn ang="0">
                    <a:pos x="connsiteX11" y="connsiteY11"/>
                  </a:cxn>
                  <a:cxn ang="0">
                    <a:pos x="connsiteX12" y="connsiteY12"/>
                  </a:cxn>
                  <a:cxn ang="0">
                    <a:pos x="connsiteX13" y="connsiteY13"/>
                  </a:cxn>
                  <a:cxn ang="0">
                    <a:pos x="connsiteX14" y="connsiteY14"/>
                  </a:cxn>
                </a:cxnLst>
                <a:rect l="l" t="t" r="r" b="b"/>
                <a:pathLst>
                  <a:path w="1322294" h="515471">
                    <a:moveTo>
                      <a:pt x="0" y="145677"/>
                    </a:moveTo>
                    <a:cubicBezTo>
                      <a:pt x="22412" y="123265"/>
                      <a:pt x="0" y="33618"/>
                      <a:pt x="22412" y="11206"/>
                    </a:cubicBezTo>
                    <a:lnTo>
                      <a:pt x="156882" y="0"/>
                    </a:lnTo>
                    <a:lnTo>
                      <a:pt x="324971" y="22412"/>
                    </a:lnTo>
                    <a:lnTo>
                      <a:pt x="851647" y="33618"/>
                    </a:lnTo>
                    <a:lnTo>
                      <a:pt x="1053353" y="22412"/>
                    </a:lnTo>
                    <a:lnTo>
                      <a:pt x="1187824" y="44824"/>
                    </a:lnTo>
                    <a:lnTo>
                      <a:pt x="1322294" y="179295"/>
                    </a:lnTo>
                    <a:lnTo>
                      <a:pt x="1210235" y="347383"/>
                    </a:lnTo>
                    <a:lnTo>
                      <a:pt x="986118" y="493059"/>
                    </a:lnTo>
                    <a:lnTo>
                      <a:pt x="784412" y="515471"/>
                    </a:lnTo>
                    <a:lnTo>
                      <a:pt x="212912" y="504265"/>
                    </a:lnTo>
                    <a:lnTo>
                      <a:pt x="11206" y="459442"/>
                    </a:lnTo>
                    <a:lnTo>
                      <a:pt x="11206" y="246530"/>
                    </a:lnTo>
                    <a:lnTo>
                      <a:pt x="0" y="145677"/>
                    </a:lnTo>
                    <a:close/>
                  </a:path>
                </a:pathLst>
              </a:custGeom>
              <a:solidFill>
                <a:srgbClr val="B4FF00"/>
              </a:solidFill>
              <a:ln w="28575" cap="flat" cmpd="sng" algn="ctr">
                <a:noFill/>
                <a:prstDash val="solid"/>
                <a:miter lim="800000"/>
              </a:ln>
              <a:effectLst/>
              <a:extLst>
                <a:ext uri="{91240B29-F687-4F45-9708-019B960494DF}">
                  <a14:hiddenLine xmlns:a14="http://schemas.microsoft.com/office/drawing/2010/main" w="28575" cap="flat" cmpd="sng" algn="ctr">
                    <a:solidFill>
                      <a:srgbClr val="85C800"/>
                    </a:solidFill>
                    <a:prstDash val="solid"/>
                    <a:miter lim="800000"/>
                  </a14:hiddenLine>
                </a:ext>
                <a:ext uri="{AF507438-7753-43E0-B8FC-AC1667EBCBE1}">
                  <a14:hiddenEffects xmlns:a14="http://schemas.microsoft.com/office/drawing/2010/main">
                    <a:effectLst>
                      <a:outerShdw blurRad="50800" dist="39513" dir="13500008" sx="108000" sy="108000" rotWithShape="0">
                        <a:srgbClr val="000000">
                          <a:alpha val="40000"/>
                        </a:srgbClr>
                      </a:outerShdw>
                    </a:effectLst>
                  </a14:hiddenEffects>
                </a:ext>
              </a:extLst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en-US" sz="800">
                  <a:latin typeface="Arial" panose="020B0604020202020204" pitchFamily="34" charset="0"/>
                  <a:cs typeface="Arial" panose="020B0604020202020204" pitchFamily="34" charset="0"/>
                </a:endParaRPr>
              </a:p>
            </xdr:txBody>
          </xdr:sp>
          <xdr:sp macro="" textlink="">
            <xdr:nvSpPr>
              <xdr:cNvPr id="192" name="TextBox 191"/>
              <xdr:cNvSpPr txBox="1"/>
            </xdr:nvSpPr>
            <xdr:spPr>
              <a:xfrm>
                <a:off x="24497349" y="19604037"/>
                <a:ext cx="991669" cy="998218"/>
              </a:xfrm>
              <a:prstGeom prst="rect">
                <a:avLst/>
              </a:prstGeom>
              <a:grpFill/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ctr"/>
              <a:lstStyle/>
              <a:p>
                <a:pPr algn="ctr"/>
                <a:r>
                  <a:rPr lang="en-US" sz="800" b="1">
                    <a:latin typeface="Arial" panose="020B0604020202020204" pitchFamily="34" charset="0"/>
                    <a:cs typeface="Arial" panose="020B0604020202020204" pitchFamily="34" charset="0"/>
                  </a:rPr>
                  <a:t>PR</a:t>
                </a:r>
              </a:p>
            </xdr:txBody>
          </xdr:sp>
        </xdr:grpSp>
        <xdr:grpSp>
          <xdr:nvGrpSpPr>
            <xdr:cNvPr id="196" name="Group 195"/>
            <xdr:cNvGrpSpPr/>
          </xdr:nvGrpSpPr>
          <xdr:grpSpPr>
            <a:xfrm>
              <a:off x="156882" y="13693588"/>
              <a:ext cx="5609665" cy="6757147"/>
              <a:chOff x="156882" y="13693588"/>
              <a:chExt cx="5569324" cy="6757147"/>
            </a:xfrm>
            <a:grpFill/>
          </xdr:grpSpPr>
          <xdr:sp macro="" textlink="">
            <xdr:nvSpPr>
              <xdr:cNvPr id="194" name="Freeform 193"/>
              <xdr:cNvSpPr/>
            </xdr:nvSpPr>
            <xdr:spPr>
              <a:xfrm>
                <a:off x="156882" y="13693588"/>
                <a:ext cx="5569324" cy="6757147"/>
              </a:xfrm>
              <a:custGeom>
                <a:avLst/>
                <a:gdLst>
                  <a:gd name="connsiteX0" fmla="*/ 5098677 w 5569324"/>
                  <a:gd name="connsiteY0" fmla="*/ 683559 h 6757147"/>
                  <a:gd name="connsiteX1" fmla="*/ 4482353 w 5569324"/>
                  <a:gd name="connsiteY1" fmla="*/ 728383 h 6757147"/>
                  <a:gd name="connsiteX2" fmla="*/ 4123765 w 5569324"/>
                  <a:gd name="connsiteY2" fmla="*/ 515471 h 6757147"/>
                  <a:gd name="connsiteX3" fmla="*/ 3966883 w 5569324"/>
                  <a:gd name="connsiteY3" fmla="*/ 493059 h 6757147"/>
                  <a:gd name="connsiteX4" fmla="*/ 3709147 w 5569324"/>
                  <a:gd name="connsiteY4" fmla="*/ 526677 h 6757147"/>
                  <a:gd name="connsiteX5" fmla="*/ 3462618 w 5569324"/>
                  <a:gd name="connsiteY5" fmla="*/ 257736 h 6757147"/>
                  <a:gd name="connsiteX6" fmla="*/ 3339353 w 5569324"/>
                  <a:gd name="connsiteY6" fmla="*/ 100853 h 6757147"/>
                  <a:gd name="connsiteX7" fmla="*/ 3193677 w 5569324"/>
                  <a:gd name="connsiteY7" fmla="*/ 123265 h 6757147"/>
                  <a:gd name="connsiteX8" fmla="*/ 3003177 w 5569324"/>
                  <a:gd name="connsiteY8" fmla="*/ 0 h 6757147"/>
                  <a:gd name="connsiteX9" fmla="*/ 2812677 w 5569324"/>
                  <a:gd name="connsiteY9" fmla="*/ 33618 h 6757147"/>
                  <a:gd name="connsiteX10" fmla="*/ 2734236 w 5569324"/>
                  <a:gd name="connsiteY10" fmla="*/ 100853 h 6757147"/>
                  <a:gd name="connsiteX11" fmla="*/ 2442883 w 5569324"/>
                  <a:gd name="connsiteY11" fmla="*/ 112059 h 6757147"/>
                  <a:gd name="connsiteX12" fmla="*/ 2196353 w 5569324"/>
                  <a:gd name="connsiteY12" fmla="*/ 190500 h 6757147"/>
                  <a:gd name="connsiteX13" fmla="*/ 2073089 w 5569324"/>
                  <a:gd name="connsiteY13" fmla="*/ 369794 h 6757147"/>
                  <a:gd name="connsiteX14" fmla="*/ 1972236 w 5569324"/>
                  <a:gd name="connsiteY14" fmla="*/ 537883 h 6757147"/>
                  <a:gd name="connsiteX15" fmla="*/ 1927412 w 5569324"/>
                  <a:gd name="connsiteY15" fmla="*/ 672353 h 6757147"/>
                  <a:gd name="connsiteX16" fmla="*/ 1770530 w 5569324"/>
                  <a:gd name="connsiteY16" fmla="*/ 582706 h 6757147"/>
                  <a:gd name="connsiteX17" fmla="*/ 1580030 w 5569324"/>
                  <a:gd name="connsiteY17" fmla="*/ 515471 h 6757147"/>
                  <a:gd name="connsiteX18" fmla="*/ 1288677 w 5569324"/>
                  <a:gd name="connsiteY18" fmla="*/ 705971 h 6757147"/>
                  <a:gd name="connsiteX19" fmla="*/ 1221442 w 5569324"/>
                  <a:gd name="connsiteY19" fmla="*/ 829236 h 6757147"/>
                  <a:gd name="connsiteX20" fmla="*/ 1524000 w 5569324"/>
                  <a:gd name="connsiteY20" fmla="*/ 1154206 h 6757147"/>
                  <a:gd name="connsiteX21" fmla="*/ 1680883 w 5569324"/>
                  <a:gd name="connsiteY21" fmla="*/ 1445559 h 6757147"/>
                  <a:gd name="connsiteX22" fmla="*/ 1826559 w 5569324"/>
                  <a:gd name="connsiteY22" fmla="*/ 1591236 h 6757147"/>
                  <a:gd name="connsiteX23" fmla="*/ 1848971 w 5569324"/>
                  <a:gd name="connsiteY23" fmla="*/ 1826559 h 6757147"/>
                  <a:gd name="connsiteX24" fmla="*/ 1848971 w 5569324"/>
                  <a:gd name="connsiteY24" fmla="*/ 1826559 h 6757147"/>
                  <a:gd name="connsiteX25" fmla="*/ 1692089 w 5569324"/>
                  <a:gd name="connsiteY25" fmla="*/ 1848971 h 6757147"/>
                  <a:gd name="connsiteX26" fmla="*/ 1580030 w 5569324"/>
                  <a:gd name="connsiteY26" fmla="*/ 1748118 h 6757147"/>
                  <a:gd name="connsiteX27" fmla="*/ 1434353 w 5569324"/>
                  <a:gd name="connsiteY27" fmla="*/ 1591236 h 6757147"/>
                  <a:gd name="connsiteX28" fmla="*/ 1288677 w 5569324"/>
                  <a:gd name="connsiteY28" fmla="*/ 1703294 h 6757147"/>
                  <a:gd name="connsiteX29" fmla="*/ 1199030 w 5569324"/>
                  <a:gd name="connsiteY29" fmla="*/ 1658471 h 6757147"/>
                  <a:gd name="connsiteX30" fmla="*/ 1086971 w 5569324"/>
                  <a:gd name="connsiteY30" fmla="*/ 1580030 h 6757147"/>
                  <a:gd name="connsiteX31" fmla="*/ 986118 w 5569324"/>
                  <a:gd name="connsiteY31" fmla="*/ 1591236 h 6757147"/>
                  <a:gd name="connsiteX32" fmla="*/ 728383 w 5569324"/>
                  <a:gd name="connsiteY32" fmla="*/ 1837765 h 6757147"/>
                  <a:gd name="connsiteX33" fmla="*/ 773206 w 5569324"/>
                  <a:gd name="connsiteY33" fmla="*/ 2005853 h 6757147"/>
                  <a:gd name="connsiteX34" fmla="*/ 907677 w 5569324"/>
                  <a:gd name="connsiteY34" fmla="*/ 2017059 h 6757147"/>
                  <a:gd name="connsiteX35" fmla="*/ 986118 w 5569324"/>
                  <a:gd name="connsiteY35" fmla="*/ 2028265 h 6757147"/>
                  <a:gd name="connsiteX36" fmla="*/ 963706 w 5569324"/>
                  <a:gd name="connsiteY36" fmla="*/ 2084294 h 6757147"/>
                  <a:gd name="connsiteX37" fmla="*/ 896471 w 5569324"/>
                  <a:gd name="connsiteY37" fmla="*/ 2185147 h 6757147"/>
                  <a:gd name="connsiteX38" fmla="*/ 1109383 w 5569324"/>
                  <a:gd name="connsiteY38" fmla="*/ 2431677 h 6757147"/>
                  <a:gd name="connsiteX39" fmla="*/ 1355912 w 5569324"/>
                  <a:gd name="connsiteY39" fmla="*/ 2588559 h 6757147"/>
                  <a:gd name="connsiteX40" fmla="*/ 1602442 w 5569324"/>
                  <a:gd name="connsiteY40" fmla="*/ 2554941 h 6757147"/>
                  <a:gd name="connsiteX41" fmla="*/ 1871383 w 5569324"/>
                  <a:gd name="connsiteY41" fmla="*/ 2554941 h 6757147"/>
                  <a:gd name="connsiteX42" fmla="*/ 1927412 w 5569324"/>
                  <a:gd name="connsiteY42" fmla="*/ 2622177 h 6757147"/>
                  <a:gd name="connsiteX43" fmla="*/ 1916206 w 5569324"/>
                  <a:gd name="connsiteY43" fmla="*/ 2756647 h 6757147"/>
                  <a:gd name="connsiteX44" fmla="*/ 1916206 w 5569324"/>
                  <a:gd name="connsiteY44" fmla="*/ 2879912 h 6757147"/>
                  <a:gd name="connsiteX45" fmla="*/ 1804147 w 5569324"/>
                  <a:gd name="connsiteY45" fmla="*/ 2958353 h 6757147"/>
                  <a:gd name="connsiteX46" fmla="*/ 1624853 w 5569324"/>
                  <a:gd name="connsiteY46" fmla="*/ 2969559 h 6757147"/>
                  <a:gd name="connsiteX47" fmla="*/ 1535206 w 5569324"/>
                  <a:gd name="connsiteY47" fmla="*/ 3003177 h 6757147"/>
                  <a:gd name="connsiteX48" fmla="*/ 1378324 w 5569324"/>
                  <a:gd name="connsiteY48" fmla="*/ 3171265 h 6757147"/>
                  <a:gd name="connsiteX49" fmla="*/ 1243853 w 5569324"/>
                  <a:gd name="connsiteY49" fmla="*/ 3148853 h 6757147"/>
                  <a:gd name="connsiteX50" fmla="*/ 1086971 w 5569324"/>
                  <a:gd name="connsiteY50" fmla="*/ 3036794 h 6757147"/>
                  <a:gd name="connsiteX51" fmla="*/ 795618 w 5569324"/>
                  <a:gd name="connsiteY51" fmla="*/ 3429000 h 6757147"/>
                  <a:gd name="connsiteX52" fmla="*/ 627530 w 5569324"/>
                  <a:gd name="connsiteY52" fmla="*/ 3686736 h 6757147"/>
                  <a:gd name="connsiteX53" fmla="*/ 717177 w 5569324"/>
                  <a:gd name="connsiteY53" fmla="*/ 3742765 h 6757147"/>
                  <a:gd name="connsiteX54" fmla="*/ 806824 w 5569324"/>
                  <a:gd name="connsiteY54" fmla="*/ 3854824 h 6757147"/>
                  <a:gd name="connsiteX55" fmla="*/ 638736 w 5569324"/>
                  <a:gd name="connsiteY55" fmla="*/ 3978088 h 6757147"/>
                  <a:gd name="connsiteX56" fmla="*/ 829236 w 5569324"/>
                  <a:gd name="connsiteY56" fmla="*/ 4269441 h 6757147"/>
                  <a:gd name="connsiteX57" fmla="*/ 930089 w 5569324"/>
                  <a:gd name="connsiteY57" fmla="*/ 4437530 h 6757147"/>
                  <a:gd name="connsiteX58" fmla="*/ 963706 w 5569324"/>
                  <a:gd name="connsiteY58" fmla="*/ 4560794 h 6757147"/>
                  <a:gd name="connsiteX59" fmla="*/ 1165412 w 5569324"/>
                  <a:gd name="connsiteY59" fmla="*/ 4437530 h 6757147"/>
                  <a:gd name="connsiteX60" fmla="*/ 1232647 w 5569324"/>
                  <a:gd name="connsiteY60" fmla="*/ 4538383 h 6757147"/>
                  <a:gd name="connsiteX61" fmla="*/ 1311089 w 5569324"/>
                  <a:gd name="connsiteY61" fmla="*/ 4628030 h 6757147"/>
                  <a:gd name="connsiteX62" fmla="*/ 1053353 w 5569324"/>
                  <a:gd name="connsiteY62" fmla="*/ 4840941 h 6757147"/>
                  <a:gd name="connsiteX63" fmla="*/ 1019736 w 5569324"/>
                  <a:gd name="connsiteY63" fmla="*/ 4953000 h 6757147"/>
                  <a:gd name="connsiteX64" fmla="*/ 1098177 w 5569324"/>
                  <a:gd name="connsiteY64" fmla="*/ 5042647 h 6757147"/>
                  <a:gd name="connsiteX65" fmla="*/ 1210236 w 5569324"/>
                  <a:gd name="connsiteY65" fmla="*/ 5065059 h 6757147"/>
                  <a:gd name="connsiteX66" fmla="*/ 1389530 w 5569324"/>
                  <a:gd name="connsiteY66" fmla="*/ 5076265 h 6757147"/>
                  <a:gd name="connsiteX67" fmla="*/ 1479177 w 5569324"/>
                  <a:gd name="connsiteY67" fmla="*/ 5087471 h 6757147"/>
                  <a:gd name="connsiteX68" fmla="*/ 1636059 w 5569324"/>
                  <a:gd name="connsiteY68" fmla="*/ 5244353 h 6757147"/>
                  <a:gd name="connsiteX69" fmla="*/ 1804147 w 5569324"/>
                  <a:gd name="connsiteY69" fmla="*/ 5165912 h 6757147"/>
                  <a:gd name="connsiteX70" fmla="*/ 1961030 w 5569324"/>
                  <a:gd name="connsiteY70" fmla="*/ 5076265 h 6757147"/>
                  <a:gd name="connsiteX71" fmla="*/ 2073089 w 5569324"/>
                  <a:gd name="connsiteY71" fmla="*/ 5098677 h 6757147"/>
                  <a:gd name="connsiteX72" fmla="*/ 2129118 w 5569324"/>
                  <a:gd name="connsiteY72" fmla="*/ 5221941 h 6757147"/>
                  <a:gd name="connsiteX73" fmla="*/ 1983442 w 5569324"/>
                  <a:gd name="connsiteY73" fmla="*/ 5446059 h 6757147"/>
                  <a:gd name="connsiteX74" fmla="*/ 1871383 w 5569324"/>
                  <a:gd name="connsiteY74" fmla="*/ 5546912 h 6757147"/>
                  <a:gd name="connsiteX75" fmla="*/ 1916206 w 5569324"/>
                  <a:gd name="connsiteY75" fmla="*/ 5692588 h 6757147"/>
                  <a:gd name="connsiteX76" fmla="*/ 1692089 w 5569324"/>
                  <a:gd name="connsiteY76" fmla="*/ 5871883 h 6757147"/>
                  <a:gd name="connsiteX77" fmla="*/ 1580030 w 5569324"/>
                  <a:gd name="connsiteY77" fmla="*/ 5995147 h 6757147"/>
                  <a:gd name="connsiteX78" fmla="*/ 1378324 w 5569324"/>
                  <a:gd name="connsiteY78" fmla="*/ 6118412 h 6757147"/>
                  <a:gd name="connsiteX79" fmla="*/ 1232647 w 5569324"/>
                  <a:gd name="connsiteY79" fmla="*/ 6208059 h 6757147"/>
                  <a:gd name="connsiteX80" fmla="*/ 1187824 w 5569324"/>
                  <a:gd name="connsiteY80" fmla="*/ 6264088 h 6757147"/>
                  <a:gd name="connsiteX81" fmla="*/ 952500 w 5569324"/>
                  <a:gd name="connsiteY81" fmla="*/ 6174441 h 6757147"/>
                  <a:gd name="connsiteX82" fmla="*/ 739589 w 5569324"/>
                  <a:gd name="connsiteY82" fmla="*/ 6208059 h 6757147"/>
                  <a:gd name="connsiteX83" fmla="*/ 470647 w 5569324"/>
                  <a:gd name="connsiteY83" fmla="*/ 6387353 h 6757147"/>
                  <a:gd name="connsiteX84" fmla="*/ 224118 w 5569324"/>
                  <a:gd name="connsiteY84" fmla="*/ 6465794 h 6757147"/>
                  <a:gd name="connsiteX85" fmla="*/ 0 w 5569324"/>
                  <a:gd name="connsiteY85" fmla="*/ 6555441 h 6757147"/>
                  <a:gd name="connsiteX86" fmla="*/ 22412 w 5569324"/>
                  <a:gd name="connsiteY86" fmla="*/ 6689912 h 6757147"/>
                  <a:gd name="connsiteX87" fmla="*/ 224118 w 5569324"/>
                  <a:gd name="connsiteY87" fmla="*/ 6757147 h 6757147"/>
                  <a:gd name="connsiteX88" fmla="*/ 358589 w 5569324"/>
                  <a:gd name="connsiteY88" fmla="*/ 6689912 h 6757147"/>
                  <a:gd name="connsiteX89" fmla="*/ 526677 w 5569324"/>
                  <a:gd name="connsiteY89" fmla="*/ 6667500 h 6757147"/>
                  <a:gd name="connsiteX90" fmla="*/ 705971 w 5569324"/>
                  <a:gd name="connsiteY90" fmla="*/ 6656294 h 6757147"/>
                  <a:gd name="connsiteX91" fmla="*/ 851647 w 5569324"/>
                  <a:gd name="connsiteY91" fmla="*/ 6656294 h 6757147"/>
                  <a:gd name="connsiteX92" fmla="*/ 963706 w 5569324"/>
                  <a:gd name="connsiteY92" fmla="*/ 6521824 h 6757147"/>
                  <a:gd name="connsiteX93" fmla="*/ 1098177 w 5569324"/>
                  <a:gd name="connsiteY93" fmla="*/ 6432177 h 6757147"/>
                  <a:gd name="connsiteX94" fmla="*/ 1199030 w 5569324"/>
                  <a:gd name="connsiteY94" fmla="*/ 6353736 h 6757147"/>
                  <a:gd name="connsiteX95" fmla="*/ 1299883 w 5569324"/>
                  <a:gd name="connsiteY95" fmla="*/ 6320118 h 6757147"/>
                  <a:gd name="connsiteX96" fmla="*/ 1568824 w 5569324"/>
                  <a:gd name="connsiteY96" fmla="*/ 6376147 h 6757147"/>
                  <a:gd name="connsiteX97" fmla="*/ 1714500 w 5569324"/>
                  <a:gd name="connsiteY97" fmla="*/ 6376147 h 6757147"/>
                  <a:gd name="connsiteX98" fmla="*/ 1860177 w 5569324"/>
                  <a:gd name="connsiteY98" fmla="*/ 6241677 h 6757147"/>
                  <a:gd name="connsiteX99" fmla="*/ 2039471 w 5569324"/>
                  <a:gd name="connsiteY99" fmla="*/ 6051177 h 6757147"/>
                  <a:gd name="connsiteX100" fmla="*/ 2207559 w 5569324"/>
                  <a:gd name="connsiteY100" fmla="*/ 5961530 h 6757147"/>
                  <a:gd name="connsiteX101" fmla="*/ 2353236 w 5569324"/>
                  <a:gd name="connsiteY101" fmla="*/ 5849471 h 6757147"/>
                  <a:gd name="connsiteX102" fmla="*/ 2510118 w 5569324"/>
                  <a:gd name="connsiteY102" fmla="*/ 5726206 h 6757147"/>
                  <a:gd name="connsiteX103" fmla="*/ 2610971 w 5569324"/>
                  <a:gd name="connsiteY103" fmla="*/ 5580530 h 6757147"/>
                  <a:gd name="connsiteX104" fmla="*/ 2700618 w 5569324"/>
                  <a:gd name="connsiteY104" fmla="*/ 5446059 h 6757147"/>
                  <a:gd name="connsiteX105" fmla="*/ 2857500 w 5569324"/>
                  <a:gd name="connsiteY105" fmla="*/ 5569324 h 6757147"/>
                  <a:gd name="connsiteX106" fmla="*/ 3003177 w 5569324"/>
                  <a:gd name="connsiteY106" fmla="*/ 5434853 h 6757147"/>
                  <a:gd name="connsiteX107" fmla="*/ 2969559 w 5569324"/>
                  <a:gd name="connsiteY107" fmla="*/ 5378824 h 6757147"/>
                  <a:gd name="connsiteX108" fmla="*/ 2779059 w 5569324"/>
                  <a:gd name="connsiteY108" fmla="*/ 5266765 h 6757147"/>
                  <a:gd name="connsiteX109" fmla="*/ 2745442 w 5569324"/>
                  <a:gd name="connsiteY109" fmla="*/ 5177118 h 6757147"/>
                  <a:gd name="connsiteX110" fmla="*/ 2879912 w 5569324"/>
                  <a:gd name="connsiteY110" fmla="*/ 5020236 h 6757147"/>
                  <a:gd name="connsiteX111" fmla="*/ 3070412 w 5569324"/>
                  <a:gd name="connsiteY111" fmla="*/ 4885765 h 6757147"/>
                  <a:gd name="connsiteX112" fmla="*/ 3238500 w 5569324"/>
                  <a:gd name="connsiteY112" fmla="*/ 4740088 h 6757147"/>
                  <a:gd name="connsiteX113" fmla="*/ 3316942 w 5569324"/>
                  <a:gd name="connsiteY113" fmla="*/ 4538383 h 6757147"/>
                  <a:gd name="connsiteX114" fmla="*/ 3496236 w 5569324"/>
                  <a:gd name="connsiteY114" fmla="*/ 4403912 h 6757147"/>
                  <a:gd name="connsiteX115" fmla="*/ 3585883 w 5569324"/>
                  <a:gd name="connsiteY115" fmla="*/ 4359088 h 6757147"/>
                  <a:gd name="connsiteX116" fmla="*/ 3787589 w 5569324"/>
                  <a:gd name="connsiteY116" fmla="*/ 4482353 h 6757147"/>
                  <a:gd name="connsiteX117" fmla="*/ 3709147 w 5569324"/>
                  <a:gd name="connsiteY117" fmla="*/ 4594412 h 6757147"/>
                  <a:gd name="connsiteX118" fmla="*/ 3608294 w 5569324"/>
                  <a:gd name="connsiteY118" fmla="*/ 4706471 h 6757147"/>
                  <a:gd name="connsiteX119" fmla="*/ 3451412 w 5569324"/>
                  <a:gd name="connsiteY119" fmla="*/ 4807324 h 6757147"/>
                  <a:gd name="connsiteX120" fmla="*/ 3328147 w 5569324"/>
                  <a:gd name="connsiteY120" fmla="*/ 4941794 h 6757147"/>
                  <a:gd name="connsiteX121" fmla="*/ 3305736 w 5569324"/>
                  <a:gd name="connsiteY121" fmla="*/ 5076265 h 6757147"/>
                  <a:gd name="connsiteX122" fmla="*/ 3283324 w 5569324"/>
                  <a:gd name="connsiteY122" fmla="*/ 5188324 h 6757147"/>
                  <a:gd name="connsiteX123" fmla="*/ 3372971 w 5569324"/>
                  <a:gd name="connsiteY123" fmla="*/ 5233147 h 6757147"/>
                  <a:gd name="connsiteX124" fmla="*/ 3574677 w 5569324"/>
                  <a:gd name="connsiteY124" fmla="*/ 5165912 h 6757147"/>
                  <a:gd name="connsiteX125" fmla="*/ 3742765 w 5569324"/>
                  <a:gd name="connsiteY125" fmla="*/ 5031441 h 6757147"/>
                  <a:gd name="connsiteX126" fmla="*/ 3933265 w 5569324"/>
                  <a:gd name="connsiteY126" fmla="*/ 4930588 h 6757147"/>
                  <a:gd name="connsiteX127" fmla="*/ 4034118 w 5569324"/>
                  <a:gd name="connsiteY127" fmla="*/ 4818530 h 6757147"/>
                  <a:gd name="connsiteX128" fmla="*/ 4011706 w 5569324"/>
                  <a:gd name="connsiteY128" fmla="*/ 4661647 h 6757147"/>
                  <a:gd name="connsiteX129" fmla="*/ 4034118 w 5569324"/>
                  <a:gd name="connsiteY129" fmla="*/ 4538383 h 6757147"/>
                  <a:gd name="connsiteX130" fmla="*/ 4213412 w 5569324"/>
                  <a:gd name="connsiteY130" fmla="*/ 4493559 h 6757147"/>
                  <a:gd name="connsiteX131" fmla="*/ 4359089 w 5569324"/>
                  <a:gd name="connsiteY131" fmla="*/ 4650441 h 6757147"/>
                  <a:gd name="connsiteX132" fmla="*/ 4504765 w 5569324"/>
                  <a:gd name="connsiteY132" fmla="*/ 4784912 h 6757147"/>
                  <a:gd name="connsiteX133" fmla="*/ 4538383 w 5569324"/>
                  <a:gd name="connsiteY133" fmla="*/ 4863353 h 6757147"/>
                  <a:gd name="connsiteX134" fmla="*/ 4953000 w 5569324"/>
                  <a:gd name="connsiteY134" fmla="*/ 4852147 h 6757147"/>
                  <a:gd name="connsiteX135" fmla="*/ 5244353 w 5569324"/>
                  <a:gd name="connsiteY135" fmla="*/ 4840941 h 6757147"/>
                  <a:gd name="connsiteX136" fmla="*/ 5546912 w 5569324"/>
                  <a:gd name="connsiteY136" fmla="*/ 4852147 h 6757147"/>
                  <a:gd name="connsiteX137" fmla="*/ 5569324 w 5569324"/>
                  <a:gd name="connsiteY137" fmla="*/ 4684059 h 6757147"/>
                  <a:gd name="connsiteX138" fmla="*/ 5524500 w 5569324"/>
                  <a:gd name="connsiteY138" fmla="*/ 4448736 h 6757147"/>
                  <a:gd name="connsiteX139" fmla="*/ 5334000 w 5569324"/>
                  <a:gd name="connsiteY139" fmla="*/ 4034118 h 6757147"/>
                  <a:gd name="connsiteX140" fmla="*/ 5210736 w 5569324"/>
                  <a:gd name="connsiteY140" fmla="*/ 3709147 h 6757147"/>
                  <a:gd name="connsiteX141" fmla="*/ 5233147 w 5569324"/>
                  <a:gd name="connsiteY141" fmla="*/ 2947147 h 6757147"/>
                  <a:gd name="connsiteX142" fmla="*/ 5188324 w 5569324"/>
                  <a:gd name="connsiteY142" fmla="*/ 2745441 h 6757147"/>
                  <a:gd name="connsiteX143" fmla="*/ 5188324 w 5569324"/>
                  <a:gd name="connsiteY143" fmla="*/ 2364441 h 6757147"/>
                  <a:gd name="connsiteX144" fmla="*/ 5177118 w 5569324"/>
                  <a:gd name="connsiteY144" fmla="*/ 1826559 h 6757147"/>
                  <a:gd name="connsiteX145" fmla="*/ 5165912 w 5569324"/>
                  <a:gd name="connsiteY145" fmla="*/ 1467971 h 6757147"/>
                  <a:gd name="connsiteX146" fmla="*/ 5109883 w 5569324"/>
                  <a:gd name="connsiteY146" fmla="*/ 1019736 h 6757147"/>
                  <a:gd name="connsiteX147" fmla="*/ 5098677 w 5569324"/>
                  <a:gd name="connsiteY147" fmla="*/ 683559 h 6757147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  <a:cxn ang="0">
                    <a:pos x="connsiteX2" y="connsiteY2"/>
                  </a:cxn>
                  <a:cxn ang="0">
                    <a:pos x="connsiteX3" y="connsiteY3"/>
                  </a:cxn>
                  <a:cxn ang="0">
                    <a:pos x="connsiteX4" y="connsiteY4"/>
                  </a:cxn>
                  <a:cxn ang="0">
                    <a:pos x="connsiteX5" y="connsiteY5"/>
                  </a:cxn>
                  <a:cxn ang="0">
                    <a:pos x="connsiteX6" y="connsiteY6"/>
                  </a:cxn>
                  <a:cxn ang="0">
                    <a:pos x="connsiteX7" y="connsiteY7"/>
                  </a:cxn>
                  <a:cxn ang="0">
                    <a:pos x="connsiteX8" y="connsiteY8"/>
                  </a:cxn>
                  <a:cxn ang="0">
                    <a:pos x="connsiteX9" y="connsiteY9"/>
                  </a:cxn>
                  <a:cxn ang="0">
                    <a:pos x="connsiteX10" y="connsiteY10"/>
                  </a:cxn>
                  <a:cxn ang="0">
                    <a:pos x="connsiteX11" y="connsiteY11"/>
                  </a:cxn>
                  <a:cxn ang="0">
                    <a:pos x="connsiteX12" y="connsiteY12"/>
                  </a:cxn>
                  <a:cxn ang="0">
                    <a:pos x="connsiteX13" y="connsiteY13"/>
                  </a:cxn>
                  <a:cxn ang="0">
                    <a:pos x="connsiteX14" y="connsiteY14"/>
                  </a:cxn>
                  <a:cxn ang="0">
                    <a:pos x="connsiteX15" y="connsiteY15"/>
                  </a:cxn>
                  <a:cxn ang="0">
                    <a:pos x="connsiteX16" y="connsiteY16"/>
                  </a:cxn>
                  <a:cxn ang="0">
                    <a:pos x="connsiteX17" y="connsiteY17"/>
                  </a:cxn>
                  <a:cxn ang="0">
                    <a:pos x="connsiteX18" y="connsiteY18"/>
                  </a:cxn>
                  <a:cxn ang="0">
                    <a:pos x="connsiteX19" y="connsiteY19"/>
                  </a:cxn>
                  <a:cxn ang="0">
                    <a:pos x="connsiteX20" y="connsiteY20"/>
                  </a:cxn>
                  <a:cxn ang="0">
                    <a:pos x="connsiteX21" y="connsiteY21"/>
                  </a:cxn>
                  <a:cxn ang="0">
                    <a:pos x="connsiteX22" y="connsiteY22"/>
                  </a:cxn>
                  <a:cxn ang="0">
                    <a:pos x="connsiteX23" y="connsiteY23"/>
                  </a:cxn>
                  <a:cxn ang="0">
                    <a:pos x="connsiteX24" y="connsiteY24"/>
                  </a:cxn>
                  <a:cxn ang="0">
                    <a:pos x="connsiteX25" y="connsiteY25"/>
                  </a:cxn>
                  <a:cxn ang="0">
                    <a:pos x="connsiteX26" y="connsiteY26"/>
                  </a:cxn>
                  <a:cxn ang="0">
                    <a:pos x="connsiteX27" y="connsiteY27"/>
                  </a:cxn>
                  <a:cxn ang="0">
                    <a:pos x="connsiteX28" y="connsiteY28"/>
                  </a:cxn>
                  <a:cxn ang="0">
                    <a:pos x="connsiteX29" y="connsiteY29"/>
                  </a:cxn>
                  <a:cxn ang="0">
                    <a:pos x="connsiteX30" y="connsiteY30"/>
                  </a:cxn>
                  <a:cxn ang="0">
                    <a:pos x="connsiteX31" y="connsiteY31"/>
                  </a:cxn>
                  <a:cxn ang="0">
                    <a:pos x="connsiteX32" y="connsiteY32"/>
                  </a:cxn>
                  <a:cxn ang="0">
                    <a:pos x="connsiteX33" y="connsiteY33"/>
                  </a:cxn>
                  <a:cxn ang="0">
                    <a:pos x="connsiteX34" y="connsiteY34"/>
                  </a:cxn>
                  <a:cxn ang="0">
                    <a:pos x="connsiteX35" y="connsiteY35"/>
                  </a:cxn>
                  <a:cxn ang="0">
                    <a:pos x="connsiteX36" y="connsiteY36"/>
                  </a:cxn>
                  <a:cxn ang="0">
                    <a:pos x="connsiteX37" y="connsiteY37"/>
                  </a:cxn>
                  <a:cxn ang="0">
                    <a:pos x="connsiteX38" y="connsiteY38"/>
                  </a:cxn>
                  <a:cxn ang="0">
                    <a:pos x="connsiteX39" y="connsiteY39"/>
                  </a:cxn>
                  <a:cxn ang="0">
                    <a:pos x="connsiteX40" y="connsiteY40"/>
                  </a:cxn>
                  <a:cxn ang="0">
                    <a:pos x="connsiteX41" y="connsiteY41"/>
                  </a:cxn>
                  <a:cxn ang="0">
                    <a:pos x="connsiteX42" y="connsiteY42"/>
                  </a:cxn>
                  <a:cxn ang="0">
                    <a:pos x="connsiteX43" y="connsiteY43"/>
                  </a:cxn>
                  <a:cxn ang="0">
                    <a:pos x="connsiteX44" y="connsiteY44"/>
                  </a:cxn>
                  <a:cxn ang="0">
                    <a:pos x="connsiteX45" y="connsiteY45"/>
                  </a:cxn>
                  <a:cxn ang="0">
                    <a:pos x="connsiteX46" y="connsiteY46"/>
                  </a:cxn>
                  <a:cxn ang="0">
                    <a:pos x="connsiteX47" y="connsiteY47"/>
                  </a:cxn>
                  <a:cxn ang="0">
                    <a:pos x="connsiteX48" y="connsiteY48"/>
                  </a:cxn>
                  <a:cxn ang="0">
                    <a:pos x="connsiteX49" y="connsiteY49"/>
                  </a:cxn>
                  <a:cxn ang="0">
                    <a:pos x="connsiteX50" y="connsiteY50"/>
                  </a:cxn>
                  <a:cxn ang="0">
                    <a:pos x="connsiteX51" y="connsiteY51"/>
                  </a:cxn>
                  <a:cxn ang="0">
                    <a:pos x="connsiteX52" y="connsiteY52"/>
                  </a:cxn>
                  <a:cxn ang="0">
                    <a:pos x="connsiteX53" y="connsiteY53"/>
                  </a:cxn>
                  <a:cxn ang="0">
                    <a:pos x="connsiteX54" y="connsiteY54"/>
                  </a:cxn>
                  <a:cxn ang="0">
                    <a:pos x="connsiteX55" y="connsiteY55"/>
                  </a:cxn>
                  <a:cxn ang="0">
                    <a:pos x="connsiteX56" y="connsiteY56"/>
                  </a:cxn>
                  <a:cxn ang="0">
                    <a:pos x="connsiteX57" y="connsiteY57"/>
                  </a:cxn>
                  <a:cxn ang="0">
                    <a:pos x="connsiteX58" y="connsiteY58"/>
                  </a:cxn>
                  <a:cxn ang="0">
                    <a:pos x="connsiteX59" y="connsiteY59"/>
                  </a:cxn>
                  <a:cxn ang="0">
                    <a:pos x="connsiteX60" y="connsiteY60"/>
                  </a:cxn>
                  <a:cxn ang="0">
                    <a:pos x="connsiteX61" y="connsiteY61"/>
                  </a:cxn>
                  <a:cxn ang="0">
                    <a:pos x="connsiteX62" y="connsiteY62"/>
                  </a:cxn>
                  <a:cxn ang="0">
                    <a:pos x="connsiteX63" y="connsiteY63"/>
                  </a:cxn>
                  <a:cxn ang="0">
                    <a:pos x="connsiteX64" y="connsiteY64"/>
                  </a:cxn>
                  <a:cxn ang="0">
                    <a:pos x="connsiteX65" y="connsiteY65"/>
                  </a:cxn>
                  <a:cxn ang="0">
                    <a:pos x="connsiteX66" y="connsiteY66"/>
                  </a:cxn>
                  <a:cxn ang="0">
                    <a:pos x="connsiteX67" y="connsiteY67"/>
                  </a:cxn>
                  <a:cxn ang="0">
                    <a:pos x="connsiteX68" y="connsiteY68"/>
                  </a:cxn>
                  <a:cxn ang="0">
                    <a:pos x="connsiteX69" y="connsiteY69"/>
                  </a:cxn>
                  <a:cxn ang="0">
                    <a:pos x="connsiteX70" y="connsiteY70"/>
                  </a:cxn>
                  <a:cxn ang="0">
                    <a:pos x="connsiteX71" y="connsiteY71"/>
                  </a:cxn>
                  <a:cxn ang="0">
                    <a:pos x="connsiteX72" y="connsiteY72"/>
                  </a:cxn>
                  <a:cxn ang="0">
                    <a:pos x="connsiteX73" y="connsiteY73"/>
                  </a:cxn>
                  <a:cxn ang="0">
                    <a:pos x="connsiteX74" y="connsiteY74"/>
                  </a:cxn>
                  <a:cxn ang="0">
                    <a:pos x="connsiteX75" y="connsiteY75"/>
                  </a:cxn>
                  <a:cxn ang="0">
                    <a:pos x="connsiteX76" y="connsiteY76"/>
                  </a:cxn>
                  <a:cxn ang="0">
                    <a:pos x="connsiteX77" y="connsiteY77"/>
                  </a:cxn>
                  <a:cxn ang="0">
                    <a:pos x="connsiteX78" y="connsiteY78"/>
                  </a:cxn>
                  <a:cxn ang="0">
                    <a:pos x="connsiteX79" y="connsiteY79"/>
                  </a:cxn>
                  <a:cxn ang="0">
                    <a:pos x="connsiteX80" y="connsiteY80"/>
                  </a:cxn>
                  <a:cxn ang="0">
                    <a:pos x="connsiteX81" y="connsiteY81"/>
                  </a:cxn>
                  <a:cxn ang="0">
                    <a:pos x="connsiteX82" y="connsiteY82"/>
                  </a:cxn>
                  <a:cxn ang="0">
                    <a:pos x="connsiteX83" y="connsiteY83"/>
                  </a:cxn>
                  <a:cxn ang="0">
                    <a:pos x="connsiteX84" y="connsiteY84"/>
                  </a:cxn>
                  <a:cxn ang="0">
                    <a:pos x="connsiteX85" y="connsiteY85"/>
                  </a:cxn>
                  <a:cxn ang="0">
                    <a:pos x="connsiteX86" y="connsiteY86"/>
                  </a:cxn>
                  <a:cxn ang="0">
                    <a:pos x="connsiteX87" y="connsiteY87"/>
                  </a:cxn>
                  <a:cxn ang="0">
                    <a:pos x="connsiteX88" y="connsiteY88"/>
                  </a:cxn>
                  <a:cxn ang="0">
                    <a:pos x="connsiteX89" y="connsiteY89"/>
                  </a:cxn>
                  <a:cxn ang="0">
                    <a:pos x="connsiteX90" y="connsiteY90"/>
                  </a:cxn>
                  <a:cxn ang="0">
                    <a:pos x="connsiteX91" y="connsiteY91"/>
                  </a:cxn>
                  <a:cxn ang="0">
                    <a:pos x="connsiteX92" y="connsiteY92"/>
                  </a:cxn>
                  <a:cxn ang="0">
                    <a:pos x="connsiteX93" y="connsiteY93"/>
                  </a:cxn>
                  <a:cxn ang="0">
                    <a:pos x="connsiteX94" y="connsiteY94"/>
                  </a:cxn>
                  <a:cxn ang="0">
                    <a:pos x="connsiteX95" y="connsiteY95"/>
                  </a:cxn>
                  <a:cxn ang="0">
                    <a:pos x="connsiteX96" y="connsiteY96"/>
                  </a:cxn>
                  <a:cxn ang="0">
                    <a:pos x="connsiteX97" y="connsiteY97"/>
                  </a:cxn>
                  <a:cxn ang="0">
                    <a:pos x="connsiteX98" y="connsiteY98"/>
                  </a:cxn>
                  <a:cxn ang="0">
                    <a:pos x="connsiteX99" y="connsiteY99"/>
                  </a:cxn>
                  <a:cxn ang="0">
                    <a:pos x="connsiteX100" y="connsiteY100"/>
                  </a:cxn>
                  <a:cxn ang="0">
                    <a:pos x="connsiteX101" y="connsiteY101"/>
                  </a:cxn>
                  <a:cxn ang="0">
                    <a:pos x="connsiteX102" y="connsiteY102"/>
                  </a:cxn>
                  <a:cxn ang="0">
                    <a:pos x="connsiteX103" y="connsiteY103"/>
                  </a:cxn>
                  <a:cxn ang="0">
                    <a:pos x="connsiteX104" y="connsiteY104"/>
                  </a:cxn>
                  <a:cxn ang="0">
                    <a:pos x="connsiteX105" y="connsiteY105"/>
                  </a:cxn>
                  <a:cxn ang="0">
                    <a:pos x="connsiteX106" y="connsiteY106"/>
                  </a:cxn>
                  <a:cxn ang="0">
                    <a:pos x="connsiteX107" y="connsiteY107"/>
                  </a:cxn>
                  <a:cxn ang="0">
                    <a:pos x="connsiteX108" y="connsiteY108"/>
                  </a:cxn>
                  <a:cxn ang="0">
                    <a:pos x="connsiteX109" y="connsiteY109"/>
                  </a:cxn>
                  <a:cxn ang="0">
                    <a:pos x="connsiteX110" y="connsiteY110"/>
                  </a:cxn>
                  <a:cxn ang="0">
                    <a:pos x="connsiteX111" y="connsiteY111"/>
                  </a:cxn>
                  <a:cxn ang="0">
                    <a:pos x="connsiteX112" y="connsiteY112"/>
                  </a:cxn>
                  <a:cxn ang="0">
                    <a:pos x="connsiteX113" y="connsiteY113"/>
                  </a:cxn>
                  <a:cxn ang="0">
                    <a:pos x="connsiteX114" y="connsiteY114"/>
                  </a:cxn>
                  <a:cxn ang="0">
                    <a:pos x="connsiteX115" y="connsiteY115"/>
                  </a:cxn>
                  <a:cxn ang="0">
                    <a:pos x="connsiteX116" y="connsiteY116"/>
                  </a:cxn>
                  <a:cxn ang="0">
                    <a:pos x="connsiteX117" y="connsiteY117"/>
                  </a:cxn>
                  <a:cxn ang="0">
                    <a:pos x="connsiteX118" y="connsiteY118"/>
                  </a:cxn>
                  <a:cxn ang="0">
                    <a:pos x="connsiteX119" y="connsiteY119"/>
                  </a:cxn>
                  <a:cxn ang="0">
                    <a:pos x="connsiteX120" y="connsiteY120"/>
                  </a:cxn>
                  <a:cxn ang="0">
                    <a:pos x="connsiteX121" y="connsiteY121"/>
                  </a:cxn>
                  <a:cxn ang="0">
                    <a:pos x="connsiteX122" y="connsiteY122"/>
                  </a:cxn>
                  <a:cxn ang="0">
                    <a:pos x="connsiteX123" y="connsiteY123"/>
                  </a:cxn>
                  <a:cxn ang="0">
                    <a:pos x="connsiteX124" y="connsiteY124"/>
                  </a:cxn>
                  <a:cxn ang="0">
                    <a:pos x="connsiteX125" y="connsiteY125"/>
                  </a:cxn>
                  <a:cxn ang="0">
                    <a:pos x="connsiteX126" y="connsiteY126"/>
                  </a:cxn>
                  <a:cxn ang="0">
                    <a:pos x="connsiteX127" y="connsiteY127"/>
                  </a:cxn>
                  <a:cxn ang="0">
                    <a:pos x="connsiteX128" y="connsiteY128"/>
                  </a:cxn>
                  <a:cxn ang="0">
                    <a:pos x="connsiteX129" y="connsiteY129"/>
                  </a:cxn>
                  <a:cxn ang="0">
                    <a:pos x="connsiteX130" y="connsiteY130"/>
                  </a:cxn>
                  <a:cxn ang="0">
                    <a:pos x="connsiteX131" y="connsiteY131"/>
                  </a:cxn>
                  <a:cxn ang="0">
                    <a:pos x="connsiteX132" y="connsiteY132"/>
                  </a:cxn>
                  <a:cxn ang="0">
                    <a:pos x="connsiteX133" y="connsiteY133"/>
                  </a:cxn>
                  <a:cxn ang="0">
                    <a:pos x="connsiteX134" y="connsiteY134"/>
                  </a:cxn>
                  <a:cxn ang="0">
                    <a:pos x="connsiteX135" y="connsiteY135"/>
                  </a:cxn>
                  <a:cxn ang="0">
                    <a:pos x="connsiteX136" y="connsiteY136"/>
                  </a:cxn>
                  <a:cxn ang="0">
                    <a:pos x="connsiteX137" y="connsiteY137"/>
                  </a:cxn>
                  <a:cxn ang="0">
                    <a:pos x="connsiteX138" y="connsiteY138"/>
                  </a:cxn>
                  <a:cxn ang="0">
                    <a:pos x="connsiteX139" y="connsiteY139"/>
                  </a:cxn>
                  <a:cxn ang="0">
                    <a:pos x="connsiteX140" y="connsiteY140"/>
                  </a:cxn>
                  <a:cxn ang="0">
                    <a:pos x="connsiteX141" y="connsiteY141"/>
                  </a:cxn>
                  <a:cxn ang="0">
                    <a:pos x="connsiteX142" y="connsiteY142"/>
                  </a:cxn>
                  <a:cxn ang="0">
                    <a:pos x="connsiteX143" y="connsiteY143"/>
                  </a:cxn>
                  <a:cxn ang="0">
                    <a:pos x="connsiteX144" y="connsiteY144"/>
                  </a:cxn>
                  <a:cxn ang="0">
                    <a:pos x="connsiteX145" y="connsiteY145"/>
                  </a:cxn>
                  <a:cxn ang="0">
                    <a:pos x="connsiteX146" y="connsiteY146"/>
                  </a:cxn>
                  <a:cxn ang="0">
                    <a:pos x="connsiteX147" y="connsiteY147"/>
                  </a:cxn>
                </a:cxnLst>
                <a:rect l="l" t="t" r="r" b="b"/>
                <a:pathLst>
                  <a:path w="5569324" h="6757147">
                    <a:moveTo>
                      <a:pt x="5098677" y="683559"/>
                    </a:moveTo>
                    <a:lnTo>
                      <a:pt x="4482353" y="728383"/>
                    </a:lnTo>
                    <a:lnTo>
                      <a:pt x="4123765" y="515471"/>
                    </a:lnTo>
                    <a:lnTo>
                      <a:pt x="3966883" y="493059"/>
                    </a:lnTo>
                    <a:lnTo>
                      <a:pt x="3709147" y="526677"/>
                    </a:lnTo>
                    <a:lnTo>
                      <a:pt x="3462618" y="257736"/>
                    </a:lnTo>
                    <a:lnTo>
                      <a:pt x="3339353" y="100853"/>
                    </a:lnTo>
                    <a:lnTo>
                      <a:pt x="3193677" y="123265"/>
                    </a:lnTo>
                    <a:lnTo>
                      <a:pt x="3003177" y="0"/>
                    </a:lnTo>
                    <a:lnTo>
                      <a:pt x="2812677" y="33618"/>
                    </a:lnTo>
                    <a:lnTo>
                      <a:pt x="2734236" y="100853"/>
                    </a:lnTo>
                    <a:lnTo>
                      <a:pt x="2442883" y="112059"/>
                    </a:lnTo>
                    <a:lnTo>
                      <a:pt x="2196353" y="190500"/>
                    </a:lnTo>
                    <a:lnTo>
                      <a:pt x="2073089" y="369794"/>
                    </a:lnTo>
                    <a:lnTo>
                      <a:pt x="1972236" y="537883"/>
                    </a:lnTo>
                    <a:lnTo>
                      <a:pt x="1927412" y="672353"/>
                    </a:lnTo>
                    <a:lnTo>
                      <a:pt x="1770530" y="582706"/>
                    </a:lnTo>
                    <a:lnTo>
                      <a:pt x="1580030" y="515471"/>
                    </a:lnTo>
                    <a:lnTo>
                      <a:pt x="1288677" y="705971"/>
                    </a:lnTo>
                    <a:lnTo>
                      <a:pt x="1221442" y="829236"/>
                    </a:lnTo>
                    <a:lnTo>
                      <a:pt x="1524000" y="1154206"/>
                    </a:lnTo>
                    <a:lnTo>
                      <a:pt x="1680883" y="1445559"/>
                    </a:lnTo>
                    <a:lnTo>
                      <a:pt x="1826559" y="1591236"/>
                    </a:lnTo>
                    <a:lnTo>
                      <a:pt x="1848971" y="1826559"/>
                    </a:lnTo>
                    <a:lnTo>
                      <a:pt x="1848971" y="1826559"/>
                    </a:lnTo>
                    <a:lnTo>
                      <a:pt x="1692089" y="1848971"/>
                    </a:lnTo>
                    <a:lnTo>
                      <a:pt x="1580030" y="1748118"/>
                    </a:lnTo>
                    <a:lnTo>
                      <a:pt x="1434353" y="1591236"/>
                    </a:lnTo>
                    <a:lnTo>
                      <a:pt x="1288677" y="1703294"/>
                    </a:lnTo>
                    <a:lnTo>
                      <a:pt x="1199030" y="1658471"/>
                    </a:lnTo>
                    <a:lnTo>
                      <a:pt x="1086971" y="1580030"/>
                    </a:lnTo>
                    <a:lnTo>
                      <a:pt x="986118" y="1591236"/>
                    </a:lnTo>
                    <a:lnTo>
                      <a:pt x="728383" y="1837765"/>
                    </a:lnTo>
                    <a:lnTo>
                      <a:pt x="773206" y="2005853"/>
                    </a:lnTo>
                    <a:lnTo>
                      <a:pt x="907677" y="2017059"/>
                    </a:lnTo>
                    <a:lnTo>
                      <a:pt x="986118" y="2028265"/>
                    </a:lnTo>
                    <a:lnTo>
                      <a:pt x="963706" y="2084294"/>
                    </a:lnTo>
                    <a:lnTo>
                      <a:pt x="896471" y="2185147"/>
                    </a:lnTo>
                    <a:lnTo>
                      <a:pt x="1109383" y="2431677"/>
                    </a:lnTo>
                    <a:lnTo>
                      <a:pt x="1355912" y="2588559"/>
                    </a:lnTo>
                    <a:lnTo>
                      <a:pt x="1602442" y="2554941"/>
                    </a:lnTo>
                    <a:lnTo>
                      <a:pt x="1871383" y="2554941"/>
                    </a:lnTo>
                    <a:lnTo>
                      <a:pt x="1927412" y="2622177"/>
                    </a:lnTo>
                    <a:lnTo>
                      <a:pt x="1916206" y="2756647"/>
                    </a:lnTo>
                    <a:lnTo>
                      <a:pt x="1916206" y="2879912"/>
                    </a:lnTo>
                    <a:lnTo>
                      <a:pt x="1804147" y="2958353"/>
                    </a:lnTo>
                    <a:lnTo>
                      <a:pt x="1624853" y="2969559"/>
                    </a:lnTo>
                    <a:lnTo>
                      <a:pt x="1535206" y="3003177"/>
                    </a:lnTo>
                    <a:lnTo>
                      <a:pt x="1378324" y="3171265"/>
                    </a:lnTo>
                    <a:lnTo>
                      <a:pt x="1243853" y="3148853"/>
                    </a:lnTo>
                    <a:lnTo>
                      <a:pt x="1086971" y="3036794"/>
                    </a:lnTo>
                    <a:lnTo>
                      <a:pt x="795618" y="3429000"/>
                    </a:lnTo>
                    <a:lnTo>
                      <a:pt x="627530" y="3686736"/>
                    </a:lnTo>
                    <a:lnTo>
                      <a:pt x="717177" y="3742765"/>
                    </a:lnTo>
                    <a:lnTo>
                      <a:pt x="806824" y="3854824"/>
                    </a:lnTo>
                    <a:lnTo>
                      <a:pt x="638736" y="3978088"/>
                    </a:lnTo>
                    <a:lnTo>
                      <a:pt x="829236" y="4269441"/>
                    </a:lnTo>
                    <a:lnTo>
                      <a:pt x="930089" y="4437530"/>
                    </a:lnTo>
                    <a:lnTo>
                      <a:pt x="963706" y="4560794"/>
                    </a:lnTo>
                    <a:lnTo>
                      <a:pt x="1165412" y="4437530"/>
                    </a:lnTo>
                    <a:lnTo>
                      <a:pt x="1232647" y="4538383"/>
                    </a:lnTo>
                    <a:lnTo>
                      <a:pt x="1311089" y="4628030"/>
                    </a:lnTo>
                    <a:lnTo>
                      <a:pt x="1053353" y="4840941"/>
                    </a:lnTo>
                    <a:lnTo>
                      <a:pt x="1019736" y="4953000"/>
                    </a:lnTo>
                    <a:lnTo>
                      <a:pt x="1098177" y="5042647"/>
                    </a:lnTo>
                    <a:lnTo>
                      <a:pt x="1210236" y="5065059"/>
                    </a:lnTo>
                    <a:lnTo>
                      <a:pt x="1389530" y="5076265"/>
                    </a:lnTo>
                    <a:lnTo>
                      <a:pt x="1479177" y="5087471"/>
                    </a:lnTo>
                    <a:lnTo>
                      <a:pt x="1636059" y="5244353"/>
                    </a:lnTo>
                    <a:lnTo>
                      <a:pt x="1804147" y="5165912"/>
                    </a:lnTo>
                    <a:lnTo>
                      <a:pt x="1961030" y="5076265"/>
                    </a:lnTo>
                    <a:lnTo>
                      <a:pt x="2073089" y="5098677"/>
                    </a:lnTo>
                    <a:lnTo>
                      <a:pt x="2129118" y="5221941"/>
                    </a:lnTo>
                    <a:lnTo>
                      <a:pt x="1983442" y="5446059"/>
                    </a:lnTo>
                    <a:lnTo>
                      <a:pt x="1871383" y="5546912"/>
                    </a:lnTo>
                    <a:lnTo>
                      <a:pt x="1916206" y="5692588"/>
                    </a:lnTo>
                    <a:lnTo>
                      <a:pt x="1692089" y="5871883"/>
                    </a:lnTo>
                    <a:lnTo>
                      <a:pt x="1580030" y="5995147"/>
                    </a:lnTo>
                    <a:lnTo>
                      <a:pt x="1378324" y="6118412"/>
                    </a:lnTo>
                    <a:lnTo>
                      <a:pt x="1232647" y="6208059"/>
                    </a:lnTo>
                    <a:lnTo>
                      <a:pt x="1187824" y="6264088"/>
                    </a:lnTo>
                    <a:lnTo>
                      <a:pt x="952500" y="6174441"/>
                    </a:lnTo>
                    <a:lnTo>
                      <a:pt x="739589" y="6208059"/>
                    </a:lnTo>
                    <a:lnTo>
                      <a:pt x="470647" y="6387353"/>
                    </a:lnTo>
                    <a:lnTo>
                      <a:pt x="224118" y="6465794"/>
                    </a:lnTo>
                    <a:lnTo>
                      <a:pt x="0" y="6555441"/>
                    </a:lnTo>
                    <a:lnTo>
                      <a:pt x="22412" y="6689912"/>
                    </a:lnTo>
                    <a:lnTo>
                      <a:pt x="224118" y="6757147"/>
                    </a:lnTo>
                    <a:lnTo>
                      <a:pt x="358589" y="6689912"/>
                    </a:lnTo>
                    <a:lnTo>
                      <a:pt x="526677" y="6667500"/>
                    </a:lnTo>
                    <a:lnTo>
                      <a:pt x="705971" y="6656294"/>
                    </a:lnTo>
                    <a:lnTo>
                      <a:pt x="851647" y="6656294"/>
                    </a:lnTo>
                    <a:lnTo>
                      <a:pt x="963706" y="6521824"/>
                    </a:lnTo>
                    <a:lnTo>
                      <a:pt x="1098177" y="6432177"/>
                    </a:lnTo>
                    <a:lnTo>
                      <a:pt x="1199030" y="6353736"/>
                    </a:lnTo>
                    <a:lnTo>
                      <a:pt x="1299883" y="6320118"/>
                    </a:lnTo>
                    <a:lnTo>
                      <a:pt x="1568824" y="6376147"/>
                    </a:lnTo>
                    <a:lnTo>
                      <a:pt x="1714500" y="6376147"/>
                    </a:lnTo>
                    <a:lnTo>
                      <a:pt x="1860177" y="6241677"/>
                    </a:lnTo>
                    <a:lnTo>
                      <a:pt x="2039471" y="6051177"/>
                    </a:lnTo>
                    <a:lnTo>
                      <a:pt x="2207559" y="5961530"/>
                    </a:lnTo>
                    <a:lnTo>
                      <a:pt x="2353236" y="5849471"/>
                    </a:lnTo>
                    <a:lnTo>
                      <a:pt x="2510118" y="5726206"/>
                    </a:lnTo>
                    <a:lnTo>
                      <a:pt x="2610971" y="5580530"/>
                    </a:lnTo>
                    <a:lnTo>
                      <a:pt x="2700618" y="5446059"/>
                    </a:lnTo>
                    <a:lnTo>
                      <a:pt x="2857500" y="5569324"/>
                    </a:lnTo>
                    <a:lnTo>
                      <a:pt x="3003177" y="5434853"/>
                    </a:lnTo>
                    <a:lnTo>
                      <a:pt x="2969559" y="5378824"/>
                    </a:lnTo>
                    <a:lnTo>
                      <a:pt x="2779059" y="5266765"/>
                    </a:lnTo>
                    <a:lnTo>
                      <a:pt x="2745442" y="5177118"/>
                    </a:lnTo>
                    <a:lnTo>
                      <a:pt x="2879912" y="5020236"/>
                    </a:lnTo>
                    <a:lnTo>
                      <a:pt x="3070412" y="4885765"/>
                    </a:lnTo>
                    <a:lnTo>
                      <a:pt x="3238500" y="4740088"/>
                    </a:lnTo>
                    <a:lnTo>
                      <a:pt x="3316942" y="4538383"/>
                    </a:lnTo>
                    <a:lnTo>
                      <a:pt x="3496236" y="4403912"/>
                    </a:lnTo>
                    <a:lnTo>
                      <a:pt x="3585883" y="4359088"/>
                    </a:lnTo>
                    <a:lnTo>
                      <a:pt x="3787589" y="4482353"/>
                    </a:lnTo>
                    <a:lnTo>
                      <a:pt x="3709147" y="4594412"/>
                    </a:lnTo>
                    <a:lnTo>
                      <a:pt x="3608294" y="4706471"/>
                    </a:lnTo>
                    <a:lnTo>
                      <a:pt x="3451412" y="4807324"/>
                    </a:lnTo>
                    <a:lnTo>
                      <a:pt x="3328147" y="4941794"/>
                    </a:lnTo>
                    <a:lnTo>
                      <a:pt x="3305736" y="5076265"/>
                    </a:lnTo>
                    <a:lnTo>
                      <a:pt x="3283324" y="5188324"/>
                    </a:lnTo>
                    <a:lnTo>
                      <a:pt x="3372971" y="5233147"/>
                    </a:lnTo>
                    <a:lnTo>
                      <a:pt x="3574677" y="5165912"/>
                    </a:lnTo>
                    <a:lnTo>
                      <a:pt x="3742765" y="5031441"/>
                    </a:lnTo>
                    <a:lnTo>
                      <a:pt x="3933265" y="4930588"/>
                    </a:lnTo>
                    <a:lnTo>
                      <a:pt x="4034118" y="4818530"/>
                    </a:lnTo>
                    <a:lnTo>
                      <a:pt x="4011706" y="4661647"/>
                    </a:lnTo>
                    <a:lnTo>
                      <a:pt x="4034118" y="4538383"/>
                    </a:lnTo>
                    <a:lnTo>
                      <a:pt x="4213412" y="4493559"/>
                    </a:lnTo>
                    <a:lnTo>
                      <a:pt x="4359089" y="4650441"/>
                    </a:lnTo>
                    <a:lnTo>
                      <a:pt x="4504765" y="4784912"/>
                    </a:lnTo>
                    <a:lnTo>
                      <a:pt x="4538383" y="4863353"/>
                    </a:lnTo>
                    <a:lnTo>
                      <a:pt x="4953000" y="4852147"/>
                    </a:lnTo>
                    <a:lnTo>
                      <a:pt x="5244353" y="4840941"/>
                    </a:lnTo>
                    <a:lnTo>
                      <a:pt x="5546912" y="4852147"/>
                    </a:lnTo>
                    <a:lnTo>
                      <a:pt x="5569324" y="4684059"/>
                    </a:lnTo>
                    <a:lnTo>
                      <a:pt x="5524500" y="4448736"/>
                    </a:lnTo>
                    <a:lnTo>
                      <a:pt x="5334000" y="4034118"/>
                    </a:lnTo>
                    <a:lnTo>
                      <a:pt x="5210736" y="3709147"/>
                    </a:lnTo>
                    <a:lnTo>
                      <a:pt x="5233147" y="2947147"/>
                    </a:lnTo>
                    <a:lnTo>
                      <a:pt x="5188324" y="2745441"/>
                    </a:lnTo>
                    <a:lnTo>
                      <a:pt x="5188324" y="2364441"/>
                    </a:lnTo>
                    <a:lnTo>
                      <a:pt x="5177118" y="1826559"/>
                    </a:lnTo>
                    <a:lnTo>
                      <a:pt x="5165912" y="1467971"/>
                    </a:lnTo>
                    <a:lnTo>
                      <a:pt x="5109883" y="1019736"/>
                    </a:lnTo>
                    <a:lnTo>
                      <a:pt x="5098677" y="683559"/>
                    </a:lnTo>
                    <a:close/>
                  </a:path>
                </a:pathLst>
              </a:custGeom>
              <a:solidFill>
                <a:srgbClr val="96F500"/>
              </a:solidFill>
              <a:ln w="28575" cap="flat" cmpd="sng" algn="ctr">
                <a:noFill/>
                <a:prstDash val="solid"/>
                <a:miter lim="800000"/>
              </a:ln>
              <a:effectLst/>
              <a:extLst>
                <a:ext uri="{91240B29-F687-4F45-9708-019B960494DF}">
                  <a14:hiddenLine xmlns:a14="http://schemas.microsoft.com/office/drawing/2010/main" w="28575" cap="flat" cmpd="sng" algn="ctr">
                    <a:solidFill>
                      <a:srgbClr val="9EE0F8"/>
                    </a:solidFill>
                    <a:prstDash val="solid"/>
                    <a:miter lim="800000"/>
                  </a14:hiddenLine>
                </a:ext>
                <a:ext uri="{AF507438-7753-43E0-B8FC-AC1667EBCBE1}">
                  <a14:hiddenEffects xmlns:a14="http://schemas.microsoft.com/office/drawing/2010/main">
                    <a:effectLst>
                      <a:outerShdw blurRad="50800" dist="38076" dir="8099984" sx="105000" sy="105000" rotWithShape="0">
                        <a:srgbClr val="000000">
                          <a:alpha val="40000"/>
                        </a:srgbClr>
                      </a:outerShdw>
                    </a:effectLst>
                  </a14:hiddenEffects>
                </a:ext>
              </a:extLst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en-US" sz="800">
                  <a:latin typeface="Arial" panose="020B0604020202020204" pitchFamily="34" charset="0"/>
                  <a:cs typeface="Arial" panose="020B0604020202020204" pitchFamily="34" charset="0"/>
                </a:endParaRPr>
              </a:p>
            </xdr:txBody>
          </xdr:sp>
          <xdr:sp macro="" textlink="">
            <xdr:nvSpPr>
              <xdr:cNvPr id="195" name="TextBox 194"/>
              <xdr:cNvSpPr txBox="1"/>
            </xdr:nvSpPr>
            <xdr:spPr>
              <a:xfrm>
                <a:off x="3060628" y="15337332"/>
                <a:ext cx="990809" cy="998222"/>
              </a:xfrm>
              <a:prstGeom prst="rect">
                <a:avLst/>
              </a:prstGeom>
              <a:grpFill/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ctr"/>
              <a:lstStyle/>
              <a:p>
                <a:pPr algn="ctr"/>
                <a:r>
                  <a:rPr lang="en-US" sz="800" b="1">
                    <a:latin typeface="Arial" panose="020B0604020202020204" pitchFamily="34" charset="0"/>
                    <a:cs typeface="Arial" panose="020B0604020202020204" pitchFamily="34" charset="0"/>
                  </a:rPr>
                  <a:t>AK</a:t>
                </a:r>
              </a:p>
            </xdr:txBody>
          </xdr:sp>
        </xdr:grpSp>
        <xdr:grpSp>
          <xdr:nvGrpSpPr>
            <xdr:cNvPr id="199" name="Group 198"/>
            <xdr:cNvGrpSpPr/>
          </xdr:nvGrpSpPr>
          <xdr:grpSpPr>
            <a:xfrm>
              <a:off x="7494494" y="17565687"/>
              <a:ext cx="3780864" cy="3534989"/>
              <a:chOff x="7494494" y="17565687"/>
              <a:chExt cx="3780864" cy="3534989"/>
            </a:xfrm>
            <a:grpFill/>
          </xdr:grpSpPr>
          <xdr:sp macro="" textlink="">
            <xdr:nvSpPr>
              <xdr:cNvPr id="197" name="Freeform 196"/>
              <xdr:cNvSpPr/>
            </xdr:nvSpPr>
            <xdr:spPr>
              <a:xfrm>
                <a:off x="7494494" y="18198353"/>
                <a:ext cx="3780864" cy="2902323"/>
              </a:xfrm>
              <a:custGeom>
                <a:avLst/>
                <a:gdLst>
                  <a:gd name="connsiteX0" fmla="*/ 145676 w 3753970"/>
                  <a:gd name="connsiteY0" fmla="*/ 190500 h 2902323"/>
                  <a:gd name="connsiteX1" fmla="*/ 0 w 3753970"/>
                  <a:gd name="connsiteY1" fmla="*/ 179294 h 2902323"/>
                  <a:gd name="connsiteX2" fmla="*/ 11206 w 3753970"/>
                  <a:gd name="connsiteY2" fmla="*/ 302559 h 2902323"/>
                  <a:gd name="connsiteX3" fmla="*/ 123265 w 3753970"/>
                  <a:gd name="connsiteY3" fmla="*/ 381000 h 2902323"/>
                  <a:gd name="connsiteX4" fmla="*/ 123265 w 3753970"/>
                  <a:gd name="connsiteY4" fmla="*/ 381000 h 2902323"/>
                  <a:gd name="connsiteX5" fmla="*/ 212912 w 3753970"/>
                  <a:gd name="connsiteY5" fmla="*/ 291353 h 2902323"/>
                  <a:gd name="connsiteX6" fmla="*/ 224118 w 3753970"/>
                  <a:gd name="connsiteY6" fmla="*/ 246529 h 2902323"/>
                  <a:gd name="connsiteX7" fmla="*/ 291353 w 3753970"/>
                  <a:gd name="connsiteY7" fmla="*/ 179294 h 2902323"/>
                  <a:gd name="connsiteX8" fmla="*/ 347382 w 3753970"/>
                  <a:gd name="connsiteY8" fmla="*/ 280147 h 2902323"/>
                  <a:gd name="connsiteX9" fmla="*/ 347382 w 3753970"/>
                  <a:gd name="connsiteY9" fmla="*/ 280147 h 2902323"/>
                  <a:gd name="connsiteX10" fmla="*/ 515470 w 3753970"/>
                  <a:gd name="connsiteY10" fmla="*/ 302559 h 2902323"/>
                  <a:gd name="connsiteX11" fmla="*/ 593912 w 3753970"/>
                  <a:gd name="connsiteY11" fmla="*/ 224118 h 2902323"/>
                  <a:gd name="connsiteX12" fmla="*/ 549088 w 3753970"/>
                  <a:gd name="connsiteY12" fmla="*/ 134471 h 2902323"/>
                  <a:gd name="connsiteX13" fmla="*/ 1131794 w 3753970"/>
                  <a:gd name="connsiteY13" fmla="*/ 381000 h 2902323"/>
                  <a:gd name="connsiteX14" fmla="*/ 1232647 w 3753970"/>
                  <a:gd name="connsiteY14" fmla="*/ 582706 h 2902323"/>
                  <a:gd name="connsiteX15" fmla="*/ 1344706 w 3753970"/>
                  <a:gd name="connsiteY15" fmla="*/ 784412 h 2902323"/>
                  <a:gd name="connsiteX16" fmla="*/ 1423147 w 3753970"/>
                  <a:gd name="connsiteY16" fmla="*/ 896471 h 2902323"/>
                  <a:gd name="connsiteX17" fmla="*/ 1423147 w 3753970"/>
                  <a:gd name="connsiteY17" fmla="*/ 896471 h 2902323"/>
                  <a:gd name="connsiteX18" fmla="*/ 1557618 w 3753970"/>
                  <a:gd name="connsiteY18" fmla="*/ 762000 h 2902323"/>
                  <a:gd name="connsiteX19" fmla="*/ 1580029 w 3753970"/>
                  <a:gd name="connsiteY19" fmla="*/ 672353 h 2902323"/>
                  <a:gd name="connsiteX20" fmla="*/ 1669676 w 3753970"/>
                  <a:gd name="connsiteY20" fmla="*/ 672353 h 2902323"/>
                  <a:gd name="connsiteX21" fmla="*/ 1804147 w 3753970"/>
                  <a:gd name="connsiteY21" fmla="*/ 773206 h 2902323"/>
                  <a:gd name="connsiteX22" fmla="*/ 2028265 w 3753970"/>
                  <a:gd name="connsiteY22" fmla="*/ 795618 h 2902323"/>
                  <a:gd name="connsiteX23" fmla="*/ 2173941 w 3753970"/>
                  <a:gd name="connsiteY23" fmla="*/ 806823 h 2902323"/>
                  <a:gd name="connsiteX24" fmla="*/ 2185147 w 3753970"/>
                  <a:gd name="connsiteY24" fmla="*/ 818029 h 2902323"/>
                  <a:gd name="connsiteX25" fmla="*/ 2084294 w 3753970"/>
                  <a:gd name="connsiteY25" fmla="*/ 997323 h 2902323"/>
                  <a:gd name="connsiteX26" fmla="*/ 2095500 w 3753970"/>
                  <a:gd name="connsiteY26" fmla="*/ 1143000 h 2902323"/>
                  <a:gd name="connsiteX27" fmla="*/ 2196353 w 3753970"/>
                  <a:gd name="connsiteY27" fmla="*/ 1176618 h 2902323"/>
                  <a:gd name="connsiteX28" fmla="*/ 2252382 w 3753970"/>
                  <a:gd name="connsiteY28" fmla="*/ 1086971 h 2902323"/>
                  <a:gd name="connsiteX29" fmla="*/ 2252382 w 3753970"/>
                  <a:gd name="connsiteY29" fmla="*/ 1053353 h 2902323"/>
                  <a:gd name="connsiteX30" fmla="*/ 2375647 w 3753970"/>
                  <a:gd name="connsiteY30" fmla="*/ 997323 h 2902323"/>
                  <a:gd name="connsiteX31" fmla="*/ 2442882 w 3753970"/>
                  <a:gd name="connsiteY31" fmla="*/ 1143000 h 2902323"/>
                  <a:gd name="connsiteX32" fmla="*/ 2487706 w 3753970"/>
                  <a:gd name="connsiteY32" fmla="*/ 1187823 h 2902323"/>
                  <a:gd name="connsiteX33" fmla="*/ 2510118 w 3753970"/>
                  <a:gd name="connsiteY33" fmla="*/ 1199029 h 2902323"/>
                  <a:gd name="connsiteX34" fmla="*/ 2375647 w 3753970"/>
                  <a:gd name="connsiteY34" fmla="*/ 1333500 h 2902323"/>
                  <a:gd name="connsiteX35" fmla="*/ 2263588 w 3753970"/>
                  <a:gd name="connsiteY35" fmla="*/ 1311088 h 2902323"/>
                  <a:gd name="connsiteX36" fmla="*/ 2218765 w 3753970"/>
                  <a:gd name="connsiteY36" fmla="*/ 1367118 h 2902323"/>
                  <a:gd name="connsiteX37" fmla="*/ 2229970 w 3753970"/>
                  <a:gd name="connsiteY37" fmla="*/ 1434353 h 2902323"/>
                  <a:gd name="connsiteX38" fmla="*/ 2308412 w 3753970"/>
                  <a:gd name="connsiteY38" fmla="*/ 1512794 h 2902323"/>
                  <a:gd name="connsiteX39" fmla="*/ 2386853 w 3753970"/>
                  <a:gd name="connsiteY39" fmla="*/ 1467971 h 2902323"/>
                  <a:gd name="connsiteX40" fmla="*/ 2386853 w 3753970"/>
                  <a:gd name="connsiteY40" fmla="*/ 1389529 h 2902323"/>
                  <a:gd name="connsiteX41" fmla="*/ 2386853 w 3753970"/>
                  <a:gd name="connsiteY41" fmla="*/ 1355912 h 2902323"/>
                  <a:gd name="connsiteX42" fmla="*/ 2510118 w 3753970"/>
                  <a:gd name="connsiteY42" fmla="*/ 1221441 h 2902323"/>
                  <a:gd name="connsiteX43" fmla="*/ 2554941 w 3753970"/>
                  <a:gd name="connsiteY43" fmla="*/ 1288676 h 2902323"/>
                  <a:gd name="connsiteX44" fmla="*/ 2622176 w 3753970"/>
                  <a:gd name="connsiteY44" fmla="*/ 1311088 h 2902323"/>
                  <a:gd name="connsiteX45" fmla="*/ 2723029 w 3753970"/>
                  <a:gd name="connsiteY45" fmla="*/ 1467971 h 2902323"/>
                  <a:gd name="connsiteX46" fmla="*/ 2700618 w 3753970"/>
                  <a:gd name="connsiteY46" fmla="*/ 1546412 h 2902323"/>
                  <a:gd name="connsiteX47" fmla="*/ 2801470 w 3753970"/>
                  <a:gd name="connsiteY47" fmla="*/ 1580029 h 2902323"/>
                  <a:gd name="connsiteX48" fmla="*/ 2823882 w 3753970"/>
                  <a:gd name="connsiteY48" fmla="*/ 1703294 h 2902323"/>
                  <a:gd name="connsiteX49" fmla="*/ 2734235 w 3753970"/>
                  <a:gd name="connsiteY49" fmla="*/ 1848971 h 2902323"/>
                  <a:gd name="connsiteX50" fmla="*/ 2610970 w 3753970"/>
                  <a:gd name="connsiteY50" fmla="*/ 1961029 h 2902323"/>
                  <a:gd name="connsiteX51" fmla="*/ 2633382 w 3753970"/>
                  <a:gd name="connsiteY51" fmla="*/ 2073088 h 2902323"/>
                  <a:gd name="connsiteX52" fmla="*/ 2723029 w 3753970"/>
                  <a:gd name="connsiteY52" fmla="*/ 2196353 h 2902323"/>
                  <a:gd name="connsiteX53" fmla="*/ 2745441 w 3753970"/>
                  <a:gd name="connsiteY53" fmla="*/ 2308412 h 2902323"/>
                  <a:gd name="connsiteX54" fmla="*/ 2745441 w 3753970"/>
                  <a:gd name="connsiteY54" fmla="*/ 2465294 h 2902323"/>
                  <a:gd name="connsiteX55" fmla="*/ 2734235 w 3753970"/>
                  <a:gd name="connsiteY55" fmla="*/ 2667000 h 2902323"/>
                  <a:gd name="connsiteX56" fmla="*/ 2879912 w 3753970"/>
                  <a:gd name="connsiteY56" fmla="*/ 2868706 h 2902323"/>
                  <a:gd name="connsiteX57" fmla="*/ 3003176 w 3753970"/>
                  <a:gd name="connsiteY57" fmla="*/ 2902323 h 2902323"/>
                  <a:gd name="connsiteX58" fmla="*/ 3115235 w 3753970"/>
                  <a:gd name="connsiteY58" fmla="*/ 2756647 h 2902323"/>
                  <a:gd name="connsiteX59" fmla="*/ 3115235 w 3753970"/>
                  <a:gd name="connsiteY59" fmla="*/ 2644588 h 2902323"/>
                  <a:gd name="connsiteX60" fmla="*/ 3227294 w 3753970"/>
                  <a:gd name="connsiteY60" fmla="*/ 2554941 h 2902323"/>
                  <a:gd name="connsiteX61" fmla="*/ 3361765 w 3753970"/>
                  <a:gd name="connsiteY61" fmla="*/ 2532529 h 2902323"/>
                  <a:gd name="connsiteX62" fmla="*/ 3473823 w 3753970"/>
                  <a:gd name="connsiteY62" fmla="*/ 2543735 h 2902323"/>
                  <a:gd name="connsiteX63" fmla="*/ 3608294 w 3753970"/>
                  <a:gd name="connsiteY63" fmla="*/ 2465294 h 2902323"/>
                  <a:gd name="connsiteX64" fmla="*/ 3753970 w 3753970"/>
                  <a:gd name="connsiteY64" fmla="*/ 2274794 h 2902323"/>
                  <a:gd name="connsiteX65" fmla="*/ 3753970 w 3753970"/>
                  <a:gd name="connsiteY65" fmla="*/ 2229971 h 2902323"/>
                  <a:gd name="connsiteX66" fmla="*/ 3563470 w 3753970"/>
                  <a:gd name="connsiteY66" fmla="*/ 2095500 h 2902323"/>
                  <a:gd name="connsiteX67" fmla="*/ 3485029 w 3753970"/>
                  <a:gd name="connsiteY67" fmla="*/ 1961029 h 2902323"/>
                  <a:gd name="connsiteX68" fmla="*/ 3462618 w 3753970"/>
                  <a:gd name="connsiteY68" fmla="*/ 1804147 h 2902323"/>
                  <a:gd name="connsiteX69" fmla="*/ 3294529 w 3753970"/>
                  <a:gd name="connsiteY69" fmla="*/ 1748118 h 2902323"/>
                  <a:gd name="connsiteX70" fmla="*/ 3126441 w 3753970"/>
                  <a:gd name="connsiteY70" fmla="*/ 1636059 h 2902323"/>
                  <a:gd name="connsiteX71" fmla="*/ 2969559 w 3753970"/>
                  <a:gd name="connsiteY71" fmla="*/ 1501588 h 2902323"/>
                  <a:gd name="connsiteX72" fmla="*/ 2857500 w 3753970"/>
                  <a:gd name="connsiteY72" fmla="*/ 1467971 h 2902323"/>
                  <a:gd name="connsiteX73" fmla="*/ 2767853 w 3753970"/>
                  <a:gd name="connsiteY73" fmla="*/ 1456765 h 2902323"/>
                  <a:gd name="connsiteX74" fmla="*/ 2633382 w 3753970"/>
                  <a:gd name="connsiteY74" fmla="*/ 1266265 h 2902323"/>
                  <a:gd name="connsiteX75" fmla="*/ 2745441 w 3753970"/>
                  <a:gd name="connsiteY75" fmla="*/ 1165412 h 2902323"/>
                  <a:gd name="connsiteX76" fmla="*/ 2835088 w 3753970"/>
                  <a:gd name="connsiteY76" fmla="*/ 1098176 h 2902323"/>
                  <a:gd name="connsiteX77" fmla="*/ 2767853 w 3753970"/>
                  <a:gd name="connsiteY77" fmla="*/ 997323 h 2902323"/>
                  <a:gd name="connsiteX78" fmla="*/ 2678206 w 3753970"/>
                  <a:gd name="connsiteY78" fmla="*/ 974912 h 2902323"/>
                  <a:gd name="connsiteX79" fmla="*/ 2566147 w 3753970"/>
                  <a:gd name="connsiteY79" fmla="*/ 918882 h 2902323"/>
                  <a:gd name="connsiteX80" fmla="*/ 2510118 w 3753970"/>
                  <a:gd name="connsiteY80" fmla="*/ 896471 h 2902323"/>
                  <a:gd name="connsiteX81" fmla="*/ 2454088 w 3753970"/>
                  <a:gd name="connsiteY81" fmla="*/ 874059 h 2902323"/>
                  <a:gd name="connsiteX82" fmla="*/ 2398059 w 3753970"/>
                  <a:gd name="connsiteY82" fmla="*/ 840441 h 2902323"/>
                  <a:gd name="connsiteX83" fmla="*/ 2353235 w 3753970"/>
                  <a:gd name="connsiteY83" fmla="*/ 874059 h 2902323"/>
                  <a:gd name="connsiteX84" fmla="*/ 2364441 w 3753970"/>
                  <a:gd name="connsiteY84" fmla="*/ 952500 h 2902323"/>
                  <a:gd name="connsiteX85" fmla="*/ 2229970 w 3753970"/>
                  <a:gd name="connsiteY85" fmla="*/ 1042147 h 2902323"/>
                  <a:gd name="connsiteX86" fmla="*/ 2207559 w 3753970"/>
                  <a:gd name="connsiteY86" fmla="*/ 997323 h 2902323"/>
                  <a:gd name="connsiteX87" fmla="*/ 2129118 w 3753970"/>
                  <a:gd name="connsiteY87" fmla="*/ 986118 h 2902323"/>
                  <a:gd name="connsiteX88" fmla="*/ 2229970 w 3753970"/>
                  <a:gd name="connsiteY88" fmla="*/ 784412 h 2902323"/>
                  <a:gd name="connsiteX89" fmla="*/ 2308412 w 3753970"/>
                  <a:gd name="connsiteY89" fmla="*/ 661147 h 2902323"/>
                  <a:gd name="connsiteX90" fmla="*/ 2151529 w 3753970"/>
                  <a:gd name="connsiteY90" fmla="*/ 549088 h 2902323"/>
                  <a:gd name="connsiteX91" fmla="*/ 2039470 w 3753970"/>
                  <a:gd name="connsiteY91" fmla="*/ 549088 h 2902323"/>
                  <a:gd name="connsiteX92" fmla="*/ 1949823 w 3753970"/>
                  <a:gd name="connsiteY92" fmla="*/ 582706 h 2902323"/>
                  <a:gd name="connsiteX93" fmla="*/ 1860176 w 3753970"/>
                  <a:gd name="connsiteY93" fmla="*/ 582706 h 2902323"/>
                  <a:gd name="connsiteX94" fmla="*/ 1804147 w 3753970"/>
                  <a:gd name="connsiteY94" fmla="*/ 537882 h 2902323"/>
                  <a:gd name="connsiteX95" fmla="*/ 1703294 w 3753970"/>
                  <a:gd name="connsiteY95" fmla="*/ 549088 h 2902323"/>
                  <a:gd name="connsiteX96" fmla="*/ 1680882 w 3753970"/>
                  <a:gd name="connsiteY96" fmla="*/ 649941 h 2902323"/>
                  <a:gd name="connsiteX97" fmla="*/ 1557618 w 3753970"/>
                  <a:gd name="connsiteY97" fmla="*/ 649941 h 2902323"/>
                  <a:gd name="connsiteX98" fmla="*/ 1557618 w 3753970"/>
                  <a:gd name="connsiteY98" fmla="*/ 537882 h 2902323"/>
                  <a:gd name="connsiteX99" fmla="*/ 1490382 w 3753970"/>
                  <a:gd name="connsiteY99" fmla="*/ 414618 h 2902323"/>
                  <a:gd name="connsiteX100" fmla="*/ 1411941 w 3753970"/>
                  <a:gd name="connsiteY100" fmla="*/ 302559 h 2902323"/>
                  <a:gd name="connsiteX101" fmla="*/ 1389529 w 3753970"/>
                  <a:gd name="connsiteY101" fmla="*/ 190500 h 2902323"/>
                  <a:gd name="connsiteX102" fmla="*/ 1355912 w 3753970"/>
                  <a:gd name="connsiteY102" fmla="*/ 302559 h 2902323"/>
                  <a:gd name="connsiteX103" fmla="*/ 1266265 w 3753970"/>
                  <a:gd name="connsiteY103" fmla="*/ 358588 h 2902323"/>
                  <a:gd name="connsiteX104" fmla="*/ 1176618 w 3753970"/>
                  <a:gd name="connsiteY104" fmla="*/ 358588 h 2902323"/>
                  <a:gd name="connsiteX105" fmla="*/ 504265 w 3753970"/>
                  <a:gd name="connsiteY105" fmla="*/ 78441 h 2902323"/>
                  <a:gd name="connsiteX106" fmla="*/ 414618 w 3753970"/>
                  <a:gd name="connsiteY106" fmla="*/ 0 h 2902323"/>
                  <a:gd name="connsiteX107" fmla="*/ 324970 w 3753970"/>
                  <a:gd name="connsiteY107" fmla="*/ 11206 h 2902323"/>
                  <a:gd name="connsiteX108" fmla="*/ 268941 w 3753970"/>
                  <a:gd name="connsiteY108" fmla="*/ 44823 h 2902323"/>
                  <a:gd name="connsiteX109" fmla="*/ 246529 w 3753970"/>
                  <a:gd name="connsiteY109" fmla="*/ 123265 h 2902323"/>
                  <a:gd name="connsiteX110" fmla="*/ 257735 w 3753970"/>
                  <a:gd name="connsiteY110" fmla="*/ 145676 h 2902323"/>
                  <a:gd name="connsiteX111" fmla="*/ 190500 w 3753970"/>
                  <a:gd name="connsiteY111" fmla="*/ 246529 h 2902323"/>
                  <a:gd name="connsiteX112" fmla="*/ 145676 w 3753970"/>
                  <a:gd name="connsiteY112" fmla="*/ 190500 h 2902323"/>
                  <a:gd name="connsiteX0" fmla="*/ 145676 w 3753970"/>
                  <a:gd name="connsiteY0" fmla="*/ 190500 h 2902323"/>
                  <a:gd name="connsiteX1" fmla="*/ 0 w 3753970"/>
                  <a:gd name="connsiteY1" fmla="*/ 179294 h 2902323"/>
                  <a:gd name="connsiteX2" fmla="*/ 11206 w 3753970"/>
                  <a:gd name="connsiteY2" fmla="*/ 302559 h 2902323"/>
                  <a:gd name="connsiteX3" fmla="*/ 123265 w 3753970"/>
                  <a:gd name="connsiteY3" fmla="*/ 381000 h 2902323"/>
                  <a:gd name="connsiteX4" fmla="*/ 123265 w 3753970"/>
                  <a:gd name="connsiteY4" fmla="*/ 381000 h 2902323"/>
                  <a:gd name="connsiteX5" fmla="*/ 212912 w 3753970"/>
                  <a:gd name="connsiteY5" fmla="*/ 291353 h 2902323"/>
                  <a:gd name="connsiteX6" fmla="*/ 224118 w 3753970"/>
                  <a:gd name="connsiteY6" fmla="*/ 246529 h 2902323"/>
                  <a:gd name="connsiteX7" fmla="*/ 291353 w 3753970"/>
                  <a:gd name="connsiteY7" fmla="*/ 179294 h 2902323"/>
                  <a:gd name="connsiteX8" fmla="*/ 347382 w 3753970"/>
                  <a:gd name="connsiteY8" fmla="*/ 280147 h 2902323"/>
                  <a:gd name="connsiteX9" fmla="*/ 347382 w 3753970"/>
                  <a:gd name="connsiteY9" fmla="*/ 280147 h 2902323"/>
                  <a:gd name="connsiteX10" fmla="*/ 515470 w 3753970"/>
                  <a:gd name="connsiteY10" fmla="*/ 302559 h 2902323"/>
                  <a:gd name="connsiteX11" fmla="*/ 593912 w 3753970"/>
                  <a:gd name="connsiteY11" fmla="*/ 224118 h 2902323"/>
                  <a:gd name="connsiteX12" fmla="*/ 549088 w 3753970"/>
                  <a:gd name="connsiteY12" fmla="*/ 134471 h 2902323"/>
                  <a:gd name="connsiteX13" fmla="*/ 1131794 w 3753970"/>
                  <a:gd name="connsiteY13" fmla="*/ 381000 h 2902323"/>
                  <a:gd name="connsiteX14" fmla="*/ 1232647 w 3753970"/>
                  <a:gd name="connsiteY14" fmla="*/ 582706 h 2902323"/>
                  <a:gd name="connsiteX15" fmla="*/ 1344706 w 3753970"/>
                  <a:gd name="connsiteY15" fmla="*/ 784412 h 2902323"/>
                  <a:gd name="connsiteX16" fmla="*/ 1423147 w 3753970"/>
                  <a:gd name="connsiteY16" fmla="*/ 896471 h 2902323"/>
                  <a:gd name="connsiteX17" fmla="*/ 1423147 w 3753970"/>
                  <a:gd name="connsiteY17" fmla="*/ 896471 h 2902323"/>
                  <a:gd name="connsiteX18" fmla="*/ 1557618 w 3753970"/>
                  <a:gd name="connsiteY18" fmla="*/ 762000 h 2902323"/>
                  <a:gd name="connsiteX19" fmla="*/ 1580029 w 3753970"/>
                  <a:gd name="connsiteY19" fmla="*/ 672353 h 2902323"/>
                  <a:gd name="connsiteX20" fmla="*/ 1669676 w 3753970"/>
                  <a:gd name="connsiteY20" fmla="*/ 672353 h 2902323"/>
                  <a:gd name="connsiteX21" fmla="*/ 1804147 w 3753970"/>
                  <a:gd name="connsiteY21" fmla="*/ 773206 h 2902323"/>
                  <a:gd name="connsiteX22" fmla="*/ 2028265 w 3753970"/>
                  <a:gd name="connsiteY22" fmla="*/ 795618 h 2902323"/>
                  <a:gd name="connsiteX23" fmla="*/ 2173941 w 3753970"/>
                  <a:gd name="connsiteY23" fmla="*/ 806823 h 2902323"/>
                  <a:gd name="connsiteX24" fmla="*/ 2185147 w 3753970"/>
                  <a:gd name="connsiteY24" fmla="*/ 818029 h 2902323"/>
                  <a:gd name="connsiteX25" fmla="*/ 2084294 w 3753970"/>
                  <a:gd name="connsiteY25" fmla="*/ 997323 h 2902323"/>
                  <a:gd name="connsiteX26" fmla="*/ 2095500 w 3753970"/>
                  <a:gd name="connsiteY26" fmla="*/ 1143000 h 2902323"/>
                  <a:gd name="connsiteX27" fmla="*/ 2196353 w 3753970"/>
                  <a:gd name="connsiteY27" fmla="*/ 1176618 h 2902323"/>
                  <a:gd name="connsiteX28" fmla="*/ 2252382 w 3753970"/>
                  <a:gd name="connsiteY28" fmla="*/ 1086971 h 2902323"/>
                  <a:gd name="connsiteX29" fmla="*/ 2252382 w 3753970"/>
                  <a:gd name="connsiteY29" fmla="*/ 1053353 h 2902323"/>
                  <a:gd name="connsiteX30" fmla="*/ 2375647 w 3753970"/>
                  <a:gd name="connsiteY30" fmla="*/ 997323 h 2902323"/>
                  <a:gd name="connsiteX31" fmla="*/ 2442882 w 3753970"/>
                  <a:gd name="connsiteY31" fmla="*/ 1143000 h 2902323"/>
                  <a:gd name="connsiteX32" fmla="*/ 2487706 w 3753970"/>
                  <a:gd name="connsiteY32" fmla="*/ 1187823 h 2902323"/>
                  <a:gd name="connsiteX33" fmla="*/ 2510118 w 3753970"/>
                  <a:gd name="connsiteY33" fmla="*/ 1199029 h 2902323"/>
                  <a:gd name="connsiteX34" fmla="*/ 2375647 w 3753970"/>
                  <a:gd name="connsiteY34" fmla="*/ 1333500 h 2902323"/>
                  <a:gd name="connsiteX35" fmla="*/ 2263588 w 3753970"/>
                  <a:gd name="connsiteY35" fmla="*/ 1311088 h 2902323"/>
                  <a:gd name="connsiteX36" fmla="*/ 2218765 w 3753970"/>
                  <a:gd name="connsiteY36" fmla="*/ 1367118 h 2902323"/>
                  <a:gd name="connsiteX37" fmla="*/ 2229970 w 3753970"/>
                  <a:gd name="connsiteY37" fmla="*/ 1434353 h 2902323"/>
                  <a:gd name="connsiteX38" fmla="*/ 2308412 w 3753970"/>
                  <a:gd name="connsiteY38" fmla="*/ 1512794 h 2902323"/>
                  <a:gd name="connsiteX39" fmla="*/ 2386853 w 3753970"/>
                  <a:gd name="connsiteY39" fmla="*/ 1467971 h 2902323"/>
                  <a:gd name="connsiteX40" fmla="*/ 2386853 w 3753970"/>
                  <a:gd name="connsiteY40" fmla="*/ 1389529 h 2902323"/>
                  <a:gd name="connsiteX41" fmla="*/ 2386853 w 3753970"/>
                  <a:gd name="connsiteY41" fmla="*/ 1355912 h 2902323"/>
                  <a:gd name="connsiteX42" fmla="*/ 2510118 w 3753970"/>
                  <a:gd name="connsiteY42" fmla="*/ 1221441 h 2902323"/>
                  <a:gd name="connsiteX43" fmla="*/ 2554941 w 3753970"/>
                  <a:gd name="connsiteY43" fmla="*/ 1288676 h 2902323"/>
                  <a:gd name="connsiteX44" fmla="*/ 2622176 w 3753970"/>
                  <a:gd name="connsiteY44" fmla="*/ 1311088 h 2902323"/>
                  <a:gd name="connsiteX45" fmla="*/ 2723029 w 3753970"/>
                  <a:gd name="connsiteY45" fmla="*/ 1467971 h 2902323"/>
                  <a:gd name="connsiteX46" fmla="*/ 2700618 w 3753970"/>
                  <a:gd name="connsiteY46" fmla="*/ 1546412 h 2902323"/>
                  <a:gd name="connsiteX47" fmla="*/ 2801470 w 3753970"/>
                  <a:gd name="connsiteY47" fmla="*/ 1580029 h 2902323"/>
                  <a:gd name="connsiteX48" fmla="*/ 2823882 w 3753970"/>
                  <a:gd name="connsiteY48" fmla="*/ 1703294 h 2902323"/>
                  <a:gd name="connsiteX49" fmla="*/ 2734235 w 3753970"/>
                  <a:gd name="connsiteY49" fmla="*/ 1848971 h 2902323"/>
                  <a:gd name="connsiteX50" fmla="*/ 2610970 w 3753970"/>
                  <a:gd name="connsiteY50" fmla="*/ 1961029 h 2902323"/>
                  <a:gd name="connsiteX51" fmla="*/ 2633382 w 3753970"/>
                  <a:gd name="connsiteY51" fmla="*/ 2073088 h 2902323"/>
                  <a:gd name="connsiteX52" fmla="*/ 2723029 w 3753970"/>
                  <a:gd name="connsiteY52" fmla="*/ 2196353 h 2902323"/>
                  <a:gd name="connsiteX53" fmla="*/ 2745441 w 3753970"/>
                  <a:gd name="connsiteY53" fmla="*/ 2308412 h 2902323"/>
                  <a:gd name="connsiteX54" fmla="*/ 2745441 w 3753970"/>
                  <a:gd name="connsiteY54" fmla="*/ 2465294 h 2902323"/>
                  <a:gd name="connsiteX55" fmla="*/ 2734235 w 3753970"/>
                  <a:gd name="connsiteY55" fmla="*/ 2667000 h 2902323"/>
                  <a:gd name="connsiteX56" fmla="*/ 2879912 w 3753970"/>
                  <a:gd name="connsiteY56" fmla="*/ 2868706 h 2902323"/>
                  <a:gd name="connsiteX57" fmla="*/ 3003176 w 3753970"/>
                  <a:gd name="connsiteY57" fmla="*/ 2902323 h 2902323"/>
                  <a:gd name="connsiteX58" fmla="*/ 3115235 w 3753970"/>
                  <a:gd name="connsiteY58" fmla="*/ 2756647 h 2902323"/>
                  <a:gd name="connsiteX59" fmla="*/ 3115235 w 3753970"/>
                  <a:gd name="connsiteY59" fmla="*/ 2644588 h 2902323"/>
                  <a:gd name="connsiteX60" fmla="*/ 3227294 w 3753970"/>
                  <a:gd name="connsiteY60" fmla="*/ 2554941 h 2902323"/>
                  <a:gd name="connsiteX61" fmla="*/ 3361765 w 3753970"/>
                  <a:gd name="connsiteY61" fmla="*/ 2532529 h 2902323"/>
                  <a:gd name="connsiteX62" fmla="*/ 3473823 w 3753970"/>
                  <a:gd name="connsiteY62" fmla="*/ 2543735 h 2902323"/>
                  <a:gd name="connsiteX63" fmla="*/ 3608294 w 3753970"/>
                  <a:gd name="connsiteY63" fmla="*/ 2465294 h 2902323"/>
                  <a:gd name="connsiteX64" fmla="*/ 3753970 w 3753970"/>
                  <a:gd name="connsiteY64" fmla="*/ 2274794 h 2902323"/>
                  <a:gd name="connsiteX65" fmla="*/ 3753970 w 3753970"/>
                  <a:gd name="connsiteY65" fmla="*/ 2229971 h 2902323"/>
                  <a:gd name="connsiteX66" fmla="*/ 3563470 w 3753970"/>
                  <a:gd name="connsiteY66" fmla="*/ 2095500 h 2902323"/>
                  <a:gd name="connsiteX67" fmla="*/ 3485029 w 3753970"/>
                  <a:gd name="connsiteY67" fmla="*/ 1961029 h 2902323"/>
                  <a:gd name="connsiteX68" fmla="*/ 3462618 w 3753970"/>
                  <a:gd name="connsiteY68" fmla="*/ 1804147 h 2902323"/>
                  <a:gd name="connsiteX69" fmla="*/ 3294529 w 3753970"/>
                  <a:gd name="connsiteY69" fmla="*/ 1748118 h 2902323"/>
                  <a:gd name="connsiteX70" fmla="*/ 3126441 w 3753970"/>
                  <a:gd name="connsiteY70" fmla="*/ 1636059 h 2902323"/>
                  <a:gd name="connsiteX71" fmla="*/ 2969559 w 3753970"/>
                  <a:gd name="connsiteY71" fmla="*/ 1501588 h 2902323"/>
                  <a:gd name="connsiteX72" fmla="*/ 2857500 w 3753970"/>
                  <a:gd name="connsiteY72" fmla="*/ 1467971 h 2902323"/>
                  <a:gd name="connsiteX73" fmla="*/ 2767853 w 3753970"/>
                  <a:gd name="connsiteY73" fmla="*/ 1456765 h 2902323"/>
                  <a:gd name="connsiteX74" fmla="*/ 2633382 w 3753970"/>
                  <a:gd name="connsiteY74" fmla="*/ 1266265 h 2902323"/>
                  <a:gd name="connsiteX75" fmla="*/ 2745441 w 3753970"/>
                  <a:gd name="connsiteY75" fmla="*/ 1165412 h 2902323"/>
                  <a:gd name="connsiteX76" fmla="*/ 2835088 w 3753970"/>
                  <a:gd name="connsiteY76" fmla="*/ 1098176 h 2902323"/>
                  <a:gd name="connsiteX77" fmla="*/ 2767853 w 3753970"/>
                  <a:gd name="connsiteY77" fmla="*/ 997323 h 2902323"/>
                  <a:gd name="connsiteX78" fmla="*/ 2678206 w 3753970"/>
                  <a:gd name="connsiteY78" fmla="*/ 974912 h 2902323"/>
                  <a:gd name="connsiteX79" fmla="*/ 2566147 w 3753970"/>
                  <a:gd name="connsiteY79" fmla="*/ 918882 h 2902323"/>
                  <a:gd name="connsiteX80" fmla="*/ 2510118 w 3753970"/>
                  <a:gd name="connsiteY80" fmla="*/ 896471 h 2902323"/>
                  <a:gd name="connsiteX81" fmla="*/ 2454088 w 3753970"/>
                  <a:gd name="connsiteY81" fmla="*/ 874059 h 2902323"/>
                  <a:gd name="connsiteX82" fmla="*/ 2398059 w 3753970"/>
                  <a:gd name="connsiteY82" fmla="*/ 840441 h 2902323"/>
                  <a:gd name="connsiteX83" fmla="*/ 2353235 w 3753970"/>
                  <a:gd name="connsiteY83" fmla="*/ 874059 h 2902323"/>
                  <a:gd name="connsiteX84" fmla="*/ 2364441 w 3753970"/>
                  <a:gd name="connsiteY84" fmla="*/ 952500 h 2902323"/>
                  <a:gd name="connsiteX85" fmla="*/ 2229970 w 3753970"/>
                  <a:gd name="connsiteY85" fmla="*/ 1042147 h 2902323"/>
                  <a:gd name="connsiteX86" fmla="*/ 2207559 w 3753970"/>
                  <a:gd name="connsiteY86" fmla="*/ 997323 h 2902323"/>
                  <a:gd name="connsiteX87" fmla="*/ 2129118 w 3753970"/>
                  <a:gd name="connsiteY87" fmla="*/ 986118 h 2902323"/>
                  <a:gd name="connsiteX88" fmla="*/ 2229970 w 3753970"/>
                  <a:gd name="connsiteY88" fmla="*/ 784412 h 2902323"/>
                  <a:gd name="connsiteX89" fmla="*/ 2308412 w 3753970"/>
                  <a:gd name="connsiteY89" fmla="*/ 661147 h 2902323"/>
                  <a:gd name="connsiteX90" fmla="*/ 2151529 w 3753970"/>
                  <a:gd name="connsiteY90" fmla="*/ 549088 h 2902323"/>
                  <a:gd name="connsiteX91" fmla="*/ 2039470 w 3753970"/>
                  <a:gd name="connsiteY91" fmla="*/ 549088 h 2902323"/>
                  <a:gd name="connsiteX92" fmla="*/ 1949823 w 3753970"/>
                  <a:gd name="connsiteY92" fmla="*/ 582706 h 2902323"/>
                  <a:gd name="connsiteX93" fmla="*/ 1860176 w 3753970"/>
                  <a:gd name="connsiteY93" fmla="*/ 582706 h 2902323"/>
                  <a:gd name="connsiteX94" fmla="*/ 1804147 w 3753970"/>
                  <a:gd name="connsiteY94" fmla="*/ 537882 h 2902323"/>
                  <a:gd name="connsiteX95" fmla="*/ 1703294 w 3753970"/>
                  <a:gd name="connsiteY95" fmla="*/ 549088 h 2902323"/>
                  <a:gd name="connsiteX96" fmla="*/ 1680882 w 3753970"/>
                  <a:gd name="connsiteY96" fmla="*/ 649941 h 2902323"/>
                  <a:gd name="connsiteX97" fmla="*/ 1557618 w 3753970"/>
                  <a:gd name="connsiteY97" fmla="*/ 649941 h 2902323"/>
                  <a:gd name="connsiteX98" fmla="*/ 1557618 w 3753970"/>
                  <a:gd name="connsiteY98" fmla="*/ 537882 h 2902323"/>
                  <a:gd name="connsiteX99" fmla="*/ 1490382 w 3753970"/>
                  <a:gd name="connsiteY99" fmla="*/ 414618 h 2902323"/>
                  <a:gd name="connsiteX100" fmla="*/ 1411941 w 3753970"/>
                  <a:gd name="connsiteY100" fmla="*/ 302559 h 2902323"/>
                  <a:gd name="connsiteX101" fmla="*/ 1389529 w 3753970"/>
                  <a:gd name="connsiteY101" fmla="*/ 190500 h 2902323"/>
                  <a:gd name="connsiteX102" fmla="*/ 1355912 w 3753970"/>
                  <a:gd name="connsiteY102" fmla="*/ 302559 h 2902323"/>
                  <a:gd name="connsiteX103" fmla="*/ 1266265 w 3753970"/>
                  <a:gd name="connsiteY103" fmla="*/ 358588 h 2902323"/>
                  <a:gd name="connsiteX104" fmla="*/ 1176618 w 3753970"/>
                  <a:gd name="connsiteY104" fmla="*/ 358588 h 2902323"/>
                  <a:gd name="connsiteX105" fmla="*/ 504265 w 3753970"/>
                  <a:gd name="connsiteY105" fmla="*/ 78441 h 2902323"/>
                  <a:gd name="connsiteX106" fmla="*/ 414618 w 3753970"/>
                  <a:gd name="connsiteY106" fmla="*/ 0 h 2902323"/>
                  <a:gd name="connsiteX107" fmla="*/ 324970 w 3753970"/>
                  <a:gd name="connsiteY107" fmla="*/ 11206 h 2902323"/>
                  <a:gd name="connsiteX108" fmla="*/ 268941 w 3753970"/>
                  <a:gd name="connsiteY108" fmla="*/ 44823 h 2902323"/>
                  <a:gd name="connsiteX109" fmla="*/ 246529 w 3753970"/>
                  <a:gd name="connsiteY109" fmla="*/ 123265 h 2902323"/>
                  <a:gd name="connsiteX110" fmla="*/ 257735 w 3753970"/>
                  <a:gd name="connsiteY110" fmla="*/ 145676 h 2902323"/>
                  <a:gd name="connsiteX111" fmla="*/ 190500 w 3753970"/>
                  <a:gd name="connsiteY111" fmla="*/ 246529 h 2902323"/>
                  <a:gd name="connsiteX112" fmla="*/ 145676 w 3753970"/>
                  <a:gd name="connsiteY112" fmla="*/ 190500 h 2902323"/>
                  <a:gd name="connsiteX0" fmla="*/ 145676 w 3753970"/>
                  <a:gd name="connsiteY0" fmla="*/ 190500 h 2902323"/>
                  <a:gd name="connsiteX1" fmla="*/ 0 w 3753970"/>
                  <a:gd name="connsiteY1" fmla="*/ 179294 h 2902323"/>
                  <a:gd name="connsiteX2" fmla="*/ 11206 w 3753970"/>
                  <a:gd name="connsiteY2" fmla="*/ 302559 h 2902323"/>
                  <a:gd name="connsiteX3" fmla="*/ 123265 w 3753970"/>
                  <a:gd name="connsiteY3" fmla="*/ 381000 h 2902323"/>
                  <a:gd name="connsiteX4" fmla="*/ 123265 w 3753970"/>
                  <a:gd name="connsiteY4" fmla="*/ 381000 h 2902323"/>
                  <a:gd name="connsiteX5" fmla="*/ 212912 w 3753970"/>
                  <a:gd name="connsiteY5" fmla="*/ 291353 h 2902323"/>
                  <a:gd name="connsiteX6" fmla="*/ 224118 w 3753970"/>
                  <a:gd name="connsiteY6" fmla="*/ 246529 h 2902323"/>
                  <a:gd name="connsiteX7" fmla="*/ 291353 w 3753970"/>
                  <a:gd name="connsiteY7" fmla="*/ 179294 h 2902323"/>
                  <a:gd name="connsiteX8" fmla="*/ 347382 w 3753970"/>
                  <a:gd name="connsiteY8" fmla="*/ 280147 h 2902323"/>
                  <a:gd name="connsiteX9" fmla="*/ 347382 w 3753970"/>
                  <a:gd name="connsiteY9" fmla="*/ 280147 h 2902323"/>
                  <a:gd name="connsiteX10" fmla="*/ 515470 w 3753970"/>
                  <a:gd name="connsiteY10" fmla="*/ 302559 h 2902323"/>
                  <a:gd name="connsiteX11" fmla="*/ 593912 w 3753970"/>
                  <a:gd name="connsiteY11" fmla="*/ 224118 h 2902323"/>
                  <a:gd name="connsiteX12" fmla="*/ 537882 w 3753970"/>
                  <a:gd name="connsiteY12" fmla="*/ 123265 h 2902323"/>
                  <a:gd name="connsiteX13" fmla="*/ 1131794 w 3753970"/>
                  <a:gd name="connsiteY13" fmla="*/ 381000 h 2902323"/>
                  <a:gd name="connsiteX14" fmla="*/ 1232647 w 3753970"/>
                  <a:gd name="connsiteY14" fmla="*/ 582706 h 2902323"/>
                  <a:gd name="connsiteX15" fmla="*/ 1344706 w 3753970"/>
                  <a:gd name="connsiteY15" fmla="*/ 784412 h 2902323"/>
                  <a:gd name="connsiteX16" fmla="*/ 1423147 w 3753970"/>
                  <a:gd name="connsiteY16" fmla="*/ 896471 h 2902323"/>
                  <a:gd name="connsiteX17" fmla="*/ 1423147 w 3753970"/>
                  <a:gd name="connsiteY17" fmla="*/ 896471 h 2902323"/>
                  <a:gd name="connsiteX18" fmla="*/ 1557618 w 3753970"/>
                  <a:gd name="connsiteY18" fmla="*/ 762000 h 2902323"/>
                  <a:gd name="connsiteX19" fmla="*/ 1580029 w 3753970"/>
                  <a:gd name="connsiteY19" fmla="*/ 672353 h 2902323"/>
                  <a:gd name="connsiteX20" fmla="*/ 1669676 w 3753970"/>
                  <a:gd name="connsiteY20" fmla="*/ 672353 h 2902323"/>
                  <a:gd name="connsiteX21" fmla="*/ 1804147 w 3753970"/>
                  <a:gd name="connsiteY21" fmla="*/ 773206 h 2902323"/>
                  <a:gd name="connsiteX22" fmla="*/ 2028265 w 3753970"/>
                  <a:gd name="connsiteY22" fmla="*/ 795618 h 2902323"/>
                  <a:gd name="connsiteX23" fmla="*/ 2173941 w 3753970"/>
                  <a:gd name="connsiteY23" fmla="*/ 806823 h 2902323"/>
                  <a:gd name="connsiteX24" fmla="*/ 2185147 w 3753970"/>
                  <a:gd name="connsiteY24" fmla="*/ 818029 h 2902323"/>
                  <a:gd name="connsiteX25" fmla="*/ 2084294 w 3753970"/>
                  <a:gd name="connsiteY25" fmla="*/ 997323 h 2902323"/>
                  <a:gd name="connsiteX26" fmla="*/ 2095500 w 3753970"/>
                  <a:gd name="connsiteY26" fmla="*/ 1143000 h 2902323"/>
                  <a:gd name="connsiteX27" fmla="*/ 2196353 w 3753970"/>
                  <a:gd name="connsiteY27" fmla="*/ 1176618 h 2902323"/>
                  <a:gd name="connsiteX28" fmla="*/ 2252382 w 3753970"/>
                  <a:gd name="connsiteY28" fmla="*/ 1086971 h 2902323"/>
                  <a:gd name="connsiteX29" fmla="*/ 2252382 w 3753970"/>
                  <a:gd name="connsiteY29" fmla="*/ 1053353 h 2902323"/>
                  <a:gd name="connsiteX30" fmla="*/ 2375647 w 3753970"/>
                  <a:gd name="connsiteY30" fmla="*/ 997323 h 2902323"/>
                  <a:gd name="connsiteX31" fmla="*/ 2442882 w 3753970"/>
                  <a:gd name="connsiteY31" fmla="*/ 1143000 h 2902323"/>
                  <a:gd name="connsiteX32" fmla="*/ 2487706 w 3753970"/>
                  <a:gd name="connsiteY32" fmla="*/ 1187823 h 2902323"/>
                  <a:gd name="connsiteX33" fmla="*/ 2510118 w 3753970"/>
                  <a:gd name="connsiteY33" fmla="*/ 1199029 h 2902323"/>
                  <a:gd name="connsiteX34" fmla="*/ 2375647 w 3753970"/>
                  <a:gd name="connsiteY34" fmla="*/ 1333500 h 2902323"/>
                  <a:gd name="connsiteX35" fmla="*/ 2263588 w 3753970"/>
                  <a:gd name="connsiteY35" fmla="*/ 1311088 h 2902323"/>
                  <a:gd name="connsiteX36" fmla="*/ 2218765 w 3753970"/>
                  <a:gd name="connsiteY36" fmla="*/ 1367118 h 2902323"/>
                  <a:gd name="connsiteX37" fmla="*/ 2229970 w 3753970"/>
                  <a:gd name="connsiteY37" fmla="*/ 1434353 h 2902323"/>
                  <a:gd name="connsiteX38" fmla="*/ 2308412 w 3753970"/>
                  <a:gd name="connsiteY38" fmla="*/ 1512794 h 2902323"/>
                  <a:gd name="connsiteX39" fmla="*/ 2386853 w 3753970"/>
                  <a:gd name="connsiteY39" fmla="*/ 1467971 h 2902323"/>
                  <a:gd name="connsiteX40" fmla="*/ 2386853 w 3753970"/>
                  <a:gd name="connsiteY40" fmla="*/ 1389529 h 2902323"/>
                  <a:gd name="connsiteX41" fmla="*/ 2386853 w 3753970"/>
                  <a:gd name="connsiteY41" fmla="*/ 1355912 h 2902323"/>
                  <a:gd name="connsiteX42" fmla="*/ 2510118 w 3753970"/>
                  <a:gd name="connsiteY42" fmla="*/ 1221441 h 2902323"/>
                  <a:gd name="connsiteX43" fmla="*/ 2554941 w 3753970"/>
                  <a:gd name="connsiteY43" fmla="*/ 1288676 h 2902323"/>
                  <a:gd name="connsiteX44" fmla="*/ 2622176 w 3753970"/>
                  <a:gd name="connsiteY44" fmla="*/ 1311088 h 2902323"/>
                  <a:gd name="connsiteX45" fmla="*/ 2723029 w 3753970"/>
                  <a:gd name="connsiteY45" fmla="*/ 1467971 h 2902323"/>
                  <a:gd name="connsiteX46" fmla="*/ 2700618 w 3753970"/>
                  <a:gd name="connsiteY46" fmla="*/ 1546412 h 2902323"/>
                  <a:gd name="connsiteX47" fmla="*/ 2801470 w 3753970"/>
                  <a:gd name="connsiteY47" fmla="*/ 1580029 h 2902323"/>
                  <a:gd name="connsiteX48" fmla="*/ 2823882 w 3753970"/>
                  <a:gd name="connsiteY48" fmla="*/ 1703294 h 2902323"/>
                  <a:gd name="connsiteX49" fmla="*/ 2734235 w 3753970"/>
                  <a:gd name="connsiteY49" fmla="*/ 1848971 h 2902323"/>
                  <a:gd name="connsiteX50" fmla="*/ 2610970 w 3753970"/>
                  <a:gd name="connsiteY50" fmla="*/ 1961029 h 2902323"/>
                  <a:gd name="connsiteX51" fmla="*/ 2633382 w 3753970"/>
                  <a:gd name="connsiteY51" fmla="*/ 2073088 h 2902323"/>
                  <a:gd name="connsiteX52" fmla="*/ 2723029 w 3753970"/>
                  <a:gd name="connsiteY52" fmla="*/ 2196353 h 2902323"/>
                  <a:gd name="connsiteX53" fmla="*/ 2745441 w 3753970"/>
                  <a:gd name="connsiteY53" fmla="*/ 2308412 h 2902323"/>
                  <a:gd name="connsiteX54" fmla="*/ 2745441 w 3753970"/>
                  <a:gd name="connsiteY54" fmla="*/ 2465294 h 2902323"/>
                  <a:gd name="connsiteX55" fmla="*/ 2734235 w 3753970"/>
                  <a:gd name="connsiteY55" fmla="*/ 2667000 h 2902323"/>
                  <a:gd name="connsiteX56" fmla="*/ 2879912 w 3753970"/>
                  <a:gd name="connsiteY56" fmla="*/ 2868706 h 2902323"/>
                  <a:gd name="connsiteX57" fmla="*/ 3003176 w 3753970"/>
                  <a:gd name="connsiteY57" fmla="*/ 2902323 h 2902323"/>
                  <a:gd name="connsiteX58" fmla="*/ 3115235 w 3753970"/>
                  <a:gd name="connsiteY58" fmla="*/ 2756647 h 2902323"/>
                  <a:gd name="connsiteX59" fmla="*/ 3115235 w 3753970"/>
                  <a:gd name="connsiteY59" fmla="*/ 2644588 h 2902323"/>
                  <a:gd name="connsiteX60" fmla="*/ 3227294 w 3753970"/>
                  <a:gd name="connsiteY60" fmla="*/ 2554941 h 2902323"/>
                  <a:gd name="connsiteX61" fmla="*/ 3361765 w 3753970"/>
                  <a:gd name="connsiteY61" fmla="*/ 2532529 h 2902323"/>
                  <a:gd name="connsiteX62" fmla="*/ 3473823 w 3753970"/>
                  <a:gd name="connsiteY62" fmla="*/ 2543735 h 2902323"/>
                  <a:gd name="connsiteX63" fmla="*/ 3608294 w 3753970"/>
                  <a:gd name="connsiteY63" fmla="*/ 2465294 h 2902323"/>
                  <a:gd name="connsiteX64" fmla="*/ 3753970 w 3753970"/>
                  <a:gd name="connsiteY64" fmla="*/ 2274794 h 2902323"/>
                  <a:gd name="connsiteX65" fmla="*/ 3753970 w 3753970"/>
                  <a:gd name="connsiteY65" fmla="*/ 2229971 h 2902323"/>
                  <a:gd name="connsiteX66" fmla="*/ 3563470 w 3753970"/>
                  <a:gd name="connsiteY66" fmla="*/ 2095500 h 2902323"/>
                  <a:gd name="connsiteX67" fmla="*/ 3485029 w 3753970"/>
                  <a:gd name="connsiteY67" fmla="*/ 1961029 h 2902323"/>
                  <a:gd name="connsiteX68" fmla="*/ 3462618 w 3753970"/>
                  <a:gd name="connsiteY68" fmla="*/ 1804147 h 2902323"/>
                  <a:gd name="connsiteX69" fmla="*/ 3294529 w 3753970"/>
                  <a:gd name="connsiteY69" fmla="*/ 1748118 h 2902323"/>
                  <a:gd name="connsiteX70" fmla="*/ 3126441 w 3753970"/>
                  <a:gd name="connsiteY70" fmla="*/ 1636059 h 2902323"/>
                  <a:gd name="connsiteX71" fmla="*/ 2969559 w 3753970"/>
                  <a:gd name="connsiteY71" fmla="*/ 1501588 h 2902323"/>
                  <a:gd name="connsiteX72" fmla="*/ 2857500 w 3753970"/>
                  <a:gd name="connsiteY72" fmla="*/ 1467971 h 2902323"/>
                  <a:gd name="connsiteX73" fmla="*/ 2767853 w 3753970"/>
                  <a:gd name="connsiteY73" fmla="*/ 1456765 h 2902323"/>
                  <a:gd name="connsiteX74" fmla="*/ 2633382 w 3753970"/>
                  <a:gd name="connsiteY74" fmla="*/ 1266265 h 2902323"/>
                  <a:gd name="connsiteX75" fmla="*/ 2745441 w 3753970"/>
                  <a:gd name="connsiteY75" fmla="*/ 1165412 h 2902323"/>
                  <a:gd name="connsiteX76" fmla="*/ 2835088 w 3753970"/>
                  <a:gd name="connsiteY76" fmla="*/ 1098176 h 2902323"/>
                  <a:gd name="connsiteX77" fmla="*/ 2767853 w 3753970"/>
                  <a:gd name="connsiteY77" fmla="*/ 997323 h 2902323"/>
                  <a:gd name="connsiteX78" fmla="*/ 2678206 w 3753970"/>
                  <a:gd name="connsiteY78" fmla="*/ 974912 h 2902323"/>
                  <a:gd name="connsiteX79" fmla="*/ 2566147 w 3753970"/>
                  <a:gd name="connsiteY79" fmla="*/ 918882 h 2902323"/>
                  <a:gd name="connsiteX80" fmla="*/ 2510118 w 3753970"/>
                  <a:gd name="connsiteY80" fmla="*/ 896471 h 2902323"/>
                  <a:gd name="connsiteX81" fmla="*/ 2454088 w 3753970"/>
                  <a:gd name="connsiteY81" fmla="*/ 874059 h 2902323"/>
                  <a:gd name="connsiteX82" fmla="*/ 2398059 w 3753970"/>
                  <a:gd name="connsiteY82" fmla="*/ 840441 h 2902323"/>
                  <a:gd name="connsiteX83" fmla="*/ 2353235 w 3753970"/>
                  <a:gd name="connsiteY83" fmla="*/ 874059 h 2902323"/>
                  <a:gd name="connsiteX84" fmla="*/ 2364441 w 3753970"/>
                  <a:gd name="connsiteY84" fmla="*/ 952500 h 2902323"/>
                  <a:gd name="connsiteX85" fmla="*/ 2229970 w 3753970"/>
                  <a:gd name="connsiteY85" fmla="*/ 1042147 h 2902323"/>
                  <a:gd name="connsiteX86" fmla="*/ 2207559 w 3753970"/>
                  <a:gd name="connsiteY86" fmla="*/ 997323 h 2902323"/>
                  <a:gd name="connsiteX87" fmla="*/ 2129118 w 3753970"/>
                  <a:gd name="connsiteY87" fmla="*/ 986118 h 2902323"/>
                  <a:gd name="connsiteX88" fmla="*/ 2229970 w 3753970"/>
                  <a:gd name="connsiteY88" fmla="*/ 784412 h 2902323"/>
                  <a:gd name="connsiteX89" fmla="*/ 2308412 w 3753970"/>
                  <a:gd name="connsiteY89" fmla="*/ 661147 h 2902323"/>
                  <a:gd name="connsiteX90" fmla="*/ 2151529 w 3753970"/>
                  <a:gd name="connsiteY90" fmla="*/ 549088 h 2902323"/>
                  <a:gd name="connsiteX91" fmla="*/ 2039470 w 3753970"/>
                  <a:gd name="connsiteY91" fmla="*/ 549088 h 2902323"/>
                  <a:gd name="connsiteX92" fmla="*/ 1949823 w 3753970"/>
                  <a:gd name="connsiteY92" fmla="*/ 582706 h 2902323"/>
                  <a:gd name="connsiteX93" fmla="*/ 1860176 w 3753970"/>
                  <a:gd name="connsiteY93" fmla="*/ 582706 h 2902323"/>
                  <a:gd name="connsiteX94" fmla="*/ 1804147 w 3753970"/>
                  <a:gd name="connsiteY94" fmla="*/ 537882 h 2902323"/>
                  <a:gd name="connsiteX95" fmla="*/ 1703294 w 3753970"/>
                  <a:gd name="connsiteY95" fmla="*/ 549088 h 2902323"/>
                  <a:gd name="connsiteX96" fmla="*/ 1680882 w 3753970"/>
                  <a:gd name="connsiteY96" fmla="*/ 649941 h 2902323"/>
                  <a:gd name="connsiteX97" fmla="*/ 1557618 w 3753970"/>
                  <a:gd name="connsiteY97" fmla="*/ 649941 h 2902323"/>
                  <a:gd name="connsiteX98" fmla="*/ 1557618 w 3753970"/>
                  <a:gd name="connsiteY98" fmla="*/ 537882 h 2902323"/>
                  <a:gd name="connsiteX99" fmla="*/ 1490382 w 3753970"/>
                  <a:gd name="connsiteY99" fmla="*/ 414618 h 2902323"/>
                  <a:gd name="connsiteX100" fmla="*/ 1411941 w 3753970"/>
                  <a:gd name="connsiteY100" fmla="*/ 302559 h 2902323"/>
                  <a:gd name="connsiteX101" fmla="*/ 1389529 w 3753970"/>
                  <a:gd name="connsiteY101" fmla="*/ 190500 h 2902323"/>
                  <a:gd name="connsiteX102" fmla="*/ 1355912 w 3753970"/>
                  <a:gd name="connsiteY102" fmla="*/ 302559 h 2902323"/>
                  <a:gd name="connsiteX103" fmla="*/ 1266265 w 3753970"/>
                  <a:gd name="connsiteY103" fmla="*/ 358588 h 2902323"/>
                  <a:gd name="connsiteX104" fmla="*/ 1176618 w 3753970"/>
                  <a:gd name="connsiteY104" fmla="*/ 358588 h 2902323"/>
                  <a:gd name="connsiteX105" fmla="*/ 504265 w 3753970"/>
                  <a:gd name="connsiteY105" fmla="*/ 78441 h 2902323"/>
                  <a:gd name="connsiteX106" fmla="*/ 414618 w 3753970"/>
                  <a:gd name="connsiteY106" fmla="*/ 0 h 2902323"/>
                  <a:gd name="connsiteX107" fmla="*/ 324970 w 3753970"/>
                  <a:gd name="connsiteY107" fmla="*/ 11206 h 2902323"/>
                  <a:gd name="connsiteX108" fmla="*/ 268941 w 3753970"/>
                  <a:gd name="connsiteY108" fmla="*/ 44823 h 2902323"/>
                  <a:gd name="connsiteX109" fmla="*/ 246529 w 3753970"/>
                  <a:gd name="connsiteY109" fmla="*/ 123265 h 2902323"/>
                  <a:gd name="connsiteX110" fmla="*/ 257735 w 3753970"/>
                  <a:gd name="connsiteY110" fmla="*/ 145676 h 2902323"/>
                  <a:gd name="connsiteX111" fmla="*/ 190500 w 3753970"/>
                  <a:gd name="connsiteY111" fmla="*/ 246529 h 2902323"/>
                  <a:gd name="connsiteX112" fmla="*/ 145676 w 3753970"/>
                  <a:gd name="connsiteY112" fmla="*/ 190500 h 2902323"/>
                  <a:gd name="connsiteX0" fmla="*/ 145676 w 3753970"/>
                  <a:gd name="connsiteY0" fmla="*/ 190500 h 2902323"/>
                  <a:gd name="connsiteX1" fmla="*/ 0 w 3753970"/>
                  <a:gd name="connsiteY1" fmla="*/ 179294 h 2902323"/>
                  <a:gd name="connsiteX2" fmla="*/ 11206 w 3753970"/>
                  <a:gd name="connsiteY2" fmla="*/ 302559 h 2902323"/>
                  <a:gd name="connsiteX3" fmla="*/ 123265 w 3753970"/>
                  <a:gd name="connsiteY3" fmla="*/ 381000 h 2902323"/>
                  <a:gd name="connsiteX4" fmla="*/ 123265 w 3753970"/>
                  <a:gd name="connsiteY4" fmla="*/ 381000 h 2902323"/>
                  <a:gd name="connsiteX5" fmla="*/ 212912 w 3753970"/>
                  <a:gd name="connsiteY5" fmla="*/ 291353 h 2902323"/>
                  <a:gd name="connsiteX6" fmla="*/ 224118 w 3753970"/>
                  <a:gd name="connsiteY6" fmla="*/ 246529 h 2902323"/>
                  <a:gd name="connsiteX7" fmla="*/ 291353 w 3753970"/>
                  <a:gd name="connsiteY7" fmla="*/ 179294 h 2902323"/>
                  <a:gd name="connsiteX8" fmla="*/ 347382 w 3753970"/>
                  <a:gd name="connsiteY8" fmla="*/ 280147 h 2902323"/>
                  <a:gd name="connsiteX9" fmla="*/ 347382 w 3753970"/>
                  <a:gd name="connsiteY9" fmla="*/ 280147 h 2902323"/>
                  <a:gd name="connsiteX10" fmla="*/ 515470 w 3753970"/>
                  <a:gd name="connsiteY10" fmla="*/ 302559 h 2902323"/>
                  <a:gd name="connsiteX11" fmla="*/ 593912 w 3753970"/>
                  <a:gd name="connsiteY11" fmla="*/ 224118 h 2902323"/>
                  <a:gd name="connsiteX12" fmla="*/ 537882 w 3753970"/>
                  <a:gd name="connsiteY12" fmla="*/ 123265 h 2902323"/>
                  <a:gd name="connsiteX13" fmla="*/ 1098177 w 3753970"/>
                  <a:gd name="connsiteY13" fmla="*/ 358588 h 2902323"/>
                  <a:gd name="connsiteX14" fmla="*/ 1232647 w 3753970"/>
                  <a:gd name="connsiteY14" fmla="*/ 582706 h 2902323"/>
                  <a:gd name="connsiteX15" fmla="*/ 1344706 w 3753970"/>
                  <a:gd name="connsiteY15" fmla="*/ 784412 h 2902323"/>
                  <a:gd name="connsiteX16" fmla="*/ 1423147 w 3753970"/>
                  <a:gd name="connsiteY16" fmla="*/ 896471 h 2902323"/>
                  <a:gd name="connsiteX17" fmla="*/ 1423147 w 3753970"/>
                  <a:gd name="connsiteY17" fmla="*/ 896471 h 2902323"/>
                  <a:gd name="connsiteX18" fmla="*/ 1557618 w 3753970"/>
                  <a:gd name="connsiteY18" fmla="*/ 762000 h 2902323"/>
                  <a:gd name="connsiteX19" fmla="*/ 1580029 w 3753970"/>
                  <a:gd name="connsiteY19" fmla="*/ 672353 h 2902323"/>
                  <a:gd name="connsiteX20" fmla="*/ 1669676 w 3753970"/>
                  <a:gd name="connsiteY20" fmla="*/ 672353 h 2902323"/>
                  <a:gd name="connsiteX21" fmla="*/ 1804147 w 3753970"/>
                  <a:gd name="connsiteY21" fmla="*/ 773206 h 2902323"/>
                  <a:gd name="connsiteX22" fmla="*/ 2028265 w 3753970"/>
                  <a:gd name="connsiteY22" fmla="*/ 795618 h 2902323"/>
                  <a:gd name="connsiteX23" fmla="*/ 2173941 w 3753970"/>
                  <a:gd name="connsiteY23" fmla="*/ 806823 h 2902323"/>
                  <a:gd name="connsiteX24" fmla="*/ 2185147 w 3753970"/>
                  <a:gd name="connsiteY24" fmla="*/ 818029 h 2902323"/>
                  <a:gd name="connsiteX25" fmla="*/ 2084294 w 3753970"/>
                  <a:gd name="connsiteY25" fmla="*/ 997323 h 2902323"/>
                  <a:gd name="connsiteX26" fmla="*/ 2095500 w 3753970"/>
                  <a:gd name="connsiteY26" fmla="*/ 1143000 h 2902323"/>
                  <a:gd name="connsiteX27" fmla="*/ 2196353 w 3753970"/>
                  <a:gd name="connsiteY27" fmla="*/ 1176618 h 2902323"/>
                  <a:gd name="connsiteX28" fmla="*/ 2252382 w 3753970"/>
                  <a:gd name="connsiteY28" fmla="*/ 1086971 h 2902323"/>
                  <a:gd name="connsiteX29" fmla="*/ 2252382 w 3753970"/>
                  <a:gd name="connsiteY29" fmla="*/ 1053353 h 2902323"/>
                  <a:gd name="connsiteX30" fmla="*/ 2375647 w 3753970"/>
                  <a:gd name="connsiteY30" fmla="*/ 997323 h 2902323"/>
                  <a:gd name="connsiteX31" fmla="*/ 2442882 w 3753970"/>
                  <a:gd name="connsiteY31" fmla="*/ 1143000 h 2902323"/>
                  <a:gd name="connsiteX32" fmla="*/ 2487706 w 3753970"/>
                  <a:gd name="connsiteY32" fmla="*/ 1187823 h 2902323"/>
                  <a:gd name="connsiteX33" fmla="*/ 2510118 w 3753970"/>
                  <a:gd name="connsiteY33" fmla="*/ 1199029 h 2902323"/>
                  <a:gd name="connsiteX34" fmla="*/ 2375647 w 3753970"/>
                  <a:gd name="connsiteY34" fmla="*/ 1333500 h 2902323"/>
                  <a:gd name="connsiteX35" fmla="*/ 2263588 w 3753970"/>
                  <a:gd name="connsiteY35" fmla="*/ 1311088 h 2902323"/>
                  <a:gd name="connsiteX36" fmla="*/ 2218765 w 3753970"/>
                  <a:gd name="connsiteY36" fmla="*/ 1367118 h 2902323"/>
                  <a:gd name="connsiteX37" fmla="*/ 2229970 w 3753970"/>
                  <a:gd name="connsiteY37" fmla="*/ 1434353 h 2902323"/>
                  <a:gd name="connsiteX38" fmla="*/ 2308412 w 3753970"/>
                  <a:gd name="connsiteY38" fmla="*/ 1512794 h 2902323"/>
                  <a:gd name="connsiteX39" fmla="*/ 2386853 w 3753970"/>
                  <a:gd name="connsiteY39" fmla="*/ 1467971 h 2902323"/>
                  <a:gd name="connsiteX40" fmla="*/ 2386853 w 3753970"/>
                  <a:gd name="connsiteY40" fmla="*/ 1389529 h 2902323"/>
                  <a:gd name="connsiteX41" fmla="*/ 2386853 w 3753970"/>
                  <a:gd name="connsiteY41" fmla="*/ 1355912 h 2902323"/>
                  <a:gd name="connsiteX42" fmla="*/ 2510118 w 3753970"/>
                  <a:gd name="connsiteY42" fmla="*/ 1221441 h 2902323"/>
                  <a:gd name="connsiteX43" fmla="*/ 2554941 w 3753970"/>
                  <a:gd name="connsiteY43" fmla="*/ 1288676 h 2902323"/>
                  <a:gd name="connsiteX44" fmla="*/ 2622176 w 3753970"/>
                  <a:gd name="connsiteY44" fmla="*/ 1311088 h 2902323"/>
                  <a:gd name="connsiteX45" fmla="*/ 2723029 w 3753970"/>
                  <a:gd name="connsiteY45" fmla="*/ 1467971 h 2902323"/>
                  <a:gd name="connsiteX46" fmla="*/ 2700618 w 3753970"/>
                  <a:gd name="connsiteY46" fmla="*/ 1546412 h 2902323"/>
                  <a:gd name="connsiteX47" fmla="*/ 2801470 w 3753970"/>
                  <a:gd name="connsiteY47" fmla="*/ 1580029 h 2902323"/>
                  <a:gd name="connsiteX48" fmla="*/ 2823882 w 3753970"/>
                  <a:gd name="connsiteY48" fmla="*/ 1703294 h 2902323"/>
                  <a:gd name="connsiteX49" fmla="*/ 2734235 w 3753970"/>
                  <a:gd name="connsiteY49" fmla="*/ 1848971 h 2902323"/>
                  <a:gd name="connsiteX50" fmla="*/ 2610970 w 3753970"/>
                  <a:gd name="connsiteY50" fmla="*/ 1961029 h 2902323"/>
                  <a:gd name="connsiteX51" fmla="*/ 2633382 w 3753970"/>
                  <a:gd name="connsiteY51" fmla="*/ 2073088 h 2902323"/>
                  <a:gd name="connsiteX52" fmla="*/ 2723029 w 3753970"/>
                  <a:gd name="connsiteY52" fmla="*/ 2196353 h 2902323"/>
                  <a:gd name="connsiteX53" fmla="*/ 2745441 w 3753970"/>
                  <a:gd name="connsiteY53" fmla="*/ 2308412 h 2902323"/>
                  <a:gd name="connsiteX54" fmla="*/ 2745441 w 3753970"/>
                  <a:gd name="connsiteY54" fmla="*/ 2465294 h 2902323"/>
                  <a:gd name="connsiteX55" fmla="*/ 2734235 w 3753970"/>
                  <a:gd name="connsiteY55" fmla="*/ 2667000 h 2902323"/>
                  <a:gd name="connsiteX56" fmla="*/ 2879912 w 3753970"/>
                  <a:gd name="connsiteY56" fmla="*/ 2868706 h 2902323"/>
                  <a:gd name="connsiteX57" fmla="*/ 3003176 w 3753970"/>
                  <a:gd name="connsiteY57" fmla="*/ 2902323 h 2902323"/>
                  <a:gd name="connsiteX58" fmla="*/ 3115235 w 3753970"/>
                  <a:gd name="connsiteY58" fmla="*/ 2756647 h 2902323"/>
                  <a:gd name="connsiteX59" fmla="*/ 3115235 w 3753970"/>
                  <a:gd name="connsiteY59" fmla="*/ 2644588 h 2902323"/>
                  <a:gd name="connsiteX60" fmla="*/ 3227294 w 3753970"/>
                  <a:gd name="connsiteY60" fmla="*/ 2554941 h 2902323"/>
                  <a:gd name="connsiteX61" fmla="*/ 3361765 w 3753970"/>
                  <a:gd name="connsiteY61" fmla="*/ 2532529 h 2902323"/>
                  <a:gd name="connsiteX62" fmla="*/ 3473823 w 3753970"/>
                  <a:gd name="connsiteY62" fmla="*/ 2543735 h 2902323"/>
                  <a:gd name="connsiteX63" fmla="*/ 3608294 w 3753970"/>
                  <a:gd name="connsiteY63" fmla="*/ 2465294 h 2902323"/>
                  <a:gd name="connsiteX64" fmla="*/ 3753970 w 3753970"/>
                  <a:gd name="connsiteY64" fmla="*/ 2274794 h 2902323"/>
                  <a:gd name="connsiteX65" fmla="*/ 3753970 w 3753970"/>
                  <a:gd name="connsiteY65" fmla="*/ 2229971 h 2902323"/>
                  <a:gd name="connsiteX66" fmla="*/ 3563470 w 3753970"/>
                  <a:gd name="connsiteY66" fmla="*/ 2095500 h 2902323"/>
                  <a:gd name="connsiteX67" fmla="*/ 3485029 w 3753970"/>
                  <a:gd name="connsiteY67" fmla="*/ 1961029 h 2902323"/>
                  <a:gd name="connsiteX68" fmla="*/ 3462618 w 3753970"/>
                  <a:gd name="connsiteY68" fmla="*/ 1804147 h 2902323"/>
                  <a:gd name="connsiteX69" fmla="*/ 3294529 w 3753970"/>
                  <a:gd name="connsiteY69" fmla="*/ 1748118 h 2902323"/>
                  <a:gd name="connsiteX70" fmla="*/ 3126441 w 3753970"/>
                  <a:gd name="connsiteY70" fmla="*/ 1636059 h 2902323"/>
                  <a:gd name="connsiteX71" fmla="*/ 2969559 w 3753970"/>
                  <a:gd name="connsiteY71" fmla="*/ 1501588 h 2902323"/>
                  <a:gd name="connsiteX72" fmla="*/ 2857500 w 3753970"/>
                  <a:gd name="connsiteY72" fmla="*/ 1467971 h 2902323"/>
                  <a:gd name="connsiteX73" fmla="*/ 2767853 w 3753970"/>
                  <a:gd name="connsiteY73" fmla="*/ 1456765 h 2902323"/>
                  <a:gd name="connsiteX74" fmla="*/ 2633382 w 3753970"/>
                  <a:gd name="connsiteY74" fmla="*/ 1266265 h 2902323"/>
                  <a:gd name="connsiteX75" fmla="*/ 2745441 w 3753970"/>
                  <a:gd name="connsiteY75" fmla="*/ 1165412 h 2902323"/>
                  <a:gd name="connsiteX76" fmla="*/ 2835088 w 3753970"/>
                  <a:gd name="connsiteY76" fmla="*/ 1098176 h 2902323"/>
                  <a:gd name="connsiteX77" fmla="*/ 2767853 w 3753970"/>
                  <a:gd name="connsiteY77" fmla="*/ 997323 h 2902323"/>
                  <a:gd name="connsiteX78" fmla="*/ 2678206 w 3753970"/>
                  <a:gd name="connsiteY78" fmla="*/ 974912 h 2902323"/>
                  <a:gd name="connsiteX79" fmla="*/ 2566147 w 3753970"/>
                  <a:gd name="connsiteY79" fmla="*/ 918882 h 2902323"/>
                  <a:gd name="connsiteX80" fmla="*/ 2510118 w 3753970"/>
                  <a:gd name="connsiteY80" fmla="*/ 896471 h 2902323"/>
                  <a:gd name="connsiteX81" fmla="*/ 2454088 w 3753970"/>
                  <a:gd name="connsiteY81" fmla="*/ 874059 h 2902323"/>
                  <a:gd name="connsiteX82" fmla="*/ 2398059 w 3753970"/>
                  <a:gd name="connsiteY82" fmla="*/ 840441 h 2902323"/>
                  <a:gd name="connsiteX83" fmla="*/ 2353235 w 3753970"/>
                  <a:gd name="connsiteY83" fmla="*/ 874059 h 2902323"/>
                  <a:gd name="connsiteX84" fmla="*/ 2364441 w 3753970"/>
                  <a:gd name="connsiteY84" fmla="*/ 952500 h 2902323"/>
                  <a:gd name="connsiteX85" fmla="*/ 2229970 w 3753970"/>
                  <a:gd name="connsiteY85" fmla="*/ 1042147 h 2902323"/>
                  <a:gd name="connsiteX86" fmla="*/ 2207559 w 3753970"/>
                  <a:gd name="connsiteY86" fmla="*/ 997323 h 2902323"/>
                  <a:gd name="connsiteX87" fmla="*/ 2129118 w 3753970"/>
                  <a:gd name="connsiteY87" fmla="*/ 986118 h 2902323"/>
                  <a:gd name="connsiteX88" fmla="*/ 2229970 w 3753970"/>
                  <a:gd name="connsiteY88" fmla="*/ 784412 h 2902323"/>
                  <a:gd name="connsiteX89" fmla="*/ 2308412 w 3753970"/>
                  <a:gd name="connsiteY89" fmla="*/ 661147 h 2902323"/>
                  <a:gd name="connsiteX90" fmla="*/ 2151529 w 3753970"/>
                  <a:gd name="connsiteY90" fmla="*/ 549088 h 2902323"/>
                  <a:gd name="connsiteX91" fmla="*/ 2039470 w 3753970"/>
                  <a:gd name="connsiteY91" fmla="*/ 549088 h 2902323"/>
                  <a:gd name="connsiteX92" fmla="*/ 1949823 w 3753970"/>
                  <a:gd name="connsiteY92" fmla="*/ 582706 h 2902323"/>
                  <a:gd name="connsiteX93" fmla="*/ 1860176 w 3753970"/>
                  <a:gd name="connsiteY93" fmla="*/ 582706 h 2902323"/>
                  <a:gd name="connsiteX94" fmla="*/ 1804147 w 3753970"/>
                  <a:gd name="connsiteY94" fmla="*/ 537882 h 2902323"/>
                  <a:gd name="connsiteX95" fmla="*/ 1703294 w 3753970"/>
                  <a:gd name="connsiteY95" fmla="*/ 549088 h 2902323"/>
                  <a:gd name="connsiteX96" fmla="*/ 1680882 w 3753970"/>
                  <a:gd name="connsiteY96" fmla="*/ 649941 h 2902323"/>
                  <a:gd name="connsiteX97" fmla="*/ 1557618 w 3753970"/>
                  <a:gd name="connsiteY97" fmla="*/ 649941 h 2902323"/>
                  <a:gd name="connsiteX98" fmla="*/ 1557618 w 3753970"/>
                  <a:gd name="connsiteY98" fmla="*/ 537882 h 2902323"/>
                  <a:gd name="connsiteX99" fmla="*/ 1490382 w 3753970"/>
                  <a:gd name="connsiteY99" fmla="*/ 414618 h 2902323"/>
                  <a:gd name="connsiteX100" fmla="*/ 1411941 w 3753970"/>
                  <a:gd name="connsiteY100" fmla="*/ 302559 h 2902323"/>
                  <a:gd name="connsiteX101" fmla="*/ 1389529 w 3753970"/>
                  <a:gd name="connsiteY101" fmla="*/ 190500 h 2902323"/>
                  <a:gd name="connsiteX102" fmla="*/ 1355912 w 3753970"/>
                  <a:gd name="connsiteY102" fmla="*/ 302559 h 2902323"/>
                  <a:gd name="connsiteX103" fmla="*/ 1266265 w 3753970"/>
                  <a:gd name="connsiteY103" fmla="*/ 358588 h 2902323"/>
                  <a:gd name="connsiteX104" fmla="*/ 1176618 w 3753970"/>
                  <a:gd name="connsiteY104" fmla="*/ 358588 h 2902323"/>
                  <a:gd name="connsiteX105" fmla="*/ 504265 w 3753970"/>
                  <a:gd name="connsiteY105" fmla="*/ 78441 h 2902323"/>
                  <a:gd name="connsiteX106" fmla="*/ 414618 w 3753970"/>
                  <a:gd name="connsiteY106" fmla="*/ 0 h 2902323"/>
                  <a:gd name="connsiteX107" fmla="*/ 324970 w 3753970"/>
                  <a:gd name="connsiteY107" fmla="*/ 11206 h 2902323"/>
                  <a:gd name="connsiteX108" fmla="*/ 268941 w 3753970"/>
                  <a:gd name="connsiteY108" fmla="*/ 44823 h 2902323"/>
                  <a:gd name="connsiteX109" fmla="*/ 246529 w 3753970"/>
                  <a:gd name="connsiteY109" fmla="*/ 123265 h 2902323"/>
                  <a:gd name="connsiteX110" fmla="*/ 257735 w 3753970"/>
                  <a:gd name="connsiteY110" fmla="*/ 145676 h 2902323"/>
                  <a:gd name="connsiteX111" fmla="*/ 190500 w 3753970"/>
                  <a:gd name="connsiteY111" fmla="*/ 246529 h 2902323"/>
                  <a:gd name="connsiteX112" fmla="*/ 145676 w 3753970"/>
                  <a:gd name="connsiteY112" fmla="*/ 190500 h 2902323"/>
                  <a:gd name="connsiteX0" fmla="*/ 145676 w 3753970"/>
                  <a:gd name="connsiteY0" fmla="*/ 190500 h 2902323"/>
                  <a:gd name="connsiteX1" fmla="*/ 0 w 3753970"/>
                  <a:gd name="connsiteY1" fmla="*/ 179294 h 2902323"/>
                  <a:gd name="connsiteX2" fmla="*/ 11206 w 3753970"/>
                  <a:gd name="connsiteY2" fmla="*/ 302559 h 2902323"/>
                  <a:gd name="connsiteX3" fmla="*/ 123265 w 3753970"/>
                  <a:gd name="connsiteY3" fmla="*/ 381000 h 2902323"/>
                  <a:gd name="connsiteX4" fmla="*/ 123265 w 3753970"/>
                  <a:gd name="connsiteY4" fmla="*/ 381000 h 2902323"/>
                  <a:gd name="connsiteX5" fmla="*/ 212912 w 3753970"/>
                  <a:gd name="connsiteY5" fmla="*/ 291353 h 2902323"/>
                  <a:gd name="connsiteX6" fmla="*/ 224118 w 3753970"/>
                  <a:gd name="connsiteY6" fmla="*/ 246529 h 2902323"/>
                  <a:gd name="connsiteX7" fmla="*/ 291353 w 3753970"/>
                  <a:gd name="connsiteY7" fmla="*/ 179294 h 2902323"/>
                  <a:gd name="connsiteX8" fmla="*/ 347382 w 3753970"/>
                  <a:gd name="connsiteY8" fmla="*/ 280147 h 2902323"/>
                  <a:gd name="connsiteX9" fmla="*/ 347382 w 3753970"/>
                  <a:gd name="connsiteY9" fmla="*/ 280147 h 2902323"/>
                  <a:gd name="connsiteX10" fmla="*/ 515470 w 3753970"/>
                  <a:gd name="connsiteY10" fmla="*/ 302559 h 2902323"/>
                  <a:gd name="connsiteX11" fmla="*/ 593912 w 3753970"/>
                  <a:gd name="connsiteY11" fmla="*/ 224118 h 2902323"/>
                  <a:gd name="connsiteX12" fmla="*/ 537882 w 3753970"/>
                  <a:gd name="connsiteY12" fmla="*/ 123265 h 2902323"/>
                  <a:gd name="connsiteX13" fmla="*/ 1098177 w 3753970"/>
                  <a:gd name="connsiteY13" fmla="*/ 358588 h 2902323"/>
                  <a:gd name="connsiteX14" fmla="*/ 1232647 w 3753970"/>
                  <a:gd name="connsiteY14" fmla="*/ 582706 h 2902323"/>
                  <a:gd name="connsiteX15" fmla="*/ 1344706 w 3753970"/>
                  <a:gd name="connsiteY15" fmla="*/ 784412 h 2902323"/>
                  <a:gd name="connsiteX16" fmla="*/ 1423147 w 3753970"/>
                  <a:gd name="connsiteY16" fmla="*/ 896471 h 2902323"/>
                  <a:gd name="connsiteX17" fmla="*/ 1423147 w 3753970"/>
                  <a:gd name="connsiteY17" fmla="*/ 896471 h 2902323"/>
                  <a:gd name="connsiteX18" fmla="*/ 1557618 w 3753970"/>
                  <a:gd name="connsiteY18" fmla="*/ 762000 h 2902323"/>
                  <a:gd name="connsiteX19" fmla="*/ 1580029 w 3753970"/>
                  <a:gd name="connsiteY19" fmla="*/ 672353 h 2902323"/>
                  <a:gd name="connsiteX20" fmla="*/ 1669676 w 3753970"/>
                  <a:gd name="connsiteY20" fmla="*/ 672353 h 2902323"/>
                  <a:gd name="connsiteX21" fmla="*/ 1804147 w 3753970"/>
                  <a:gd name="connsiteY21" fmla="*/ 773206 h 2902323"/>
                  <a:gd name="connsiteX22" fmla="*/ 2028265 w 3753970"/>
                  <a:gd name="connsiteY22" fmla="*/ 795618 h 2902323"/>
                  <a:gd name="connsiteX23" fmla="*/ 2173941 w 3753970"/>
                  <a:gd name="connsiteY23" fmla="*/ 806823 h 2902323"/>
                  <a:gd name="connsiteX24" fmla="*/ 2185147 w 3753970"/>
                  <a:gd name="connsiteY24" fmla="*/ 818029 h 2902323"/>
                  <a:gd name="connsiteX25" fmla="*/ 2084294 w 3753970"/>
                  <a:gd name="connsiteY25" fmla="*/ 997323 h 2902323"/>
                  <a:gd name="connsiteX26" fmla="*/ 2095500 w 3753970"/>
                  <a:gd name="connsiteY26" fmla="*/ 1143000 h 2902323"/>
                  <a:gd name="connsiteX27" fmla="*/ 2196353 w 3753970"/>
                  <a:gd name="connsiteY27" fmla="*/ 1176618 h 2902323"/>
                  <a:gd name="connsiteX28" fmla="*/ 2252382 w 3753970"/>
                  <a:gd name="connsiteY28" fmla="*/ 1086971 h 2902323"/>
                  <a:gd name="connsiteX29" fmla="*/ 2252382 w 3753970"/>
                  <a:gd name="connsiteY29" fmla="*/ 1053353 h 2902323"/>
                  <a:gd name="connsiteX30" fmla="*/ 2375647 w 3753970"/>
                  <a:gd name="connsiteY30" fmla="*/ 997323 h 2902323"/>
                  <a:gd name="connsiteX31" fmla="*/ 2442882 w 3753970"/>
                  <a:gd name="connsiteY31" fmla="*/ 1143000 h 2902323"/>
                  <a:gd name="connsiteX32" fmla="*/ 2487706 w 3753970"/>
                  <a:gd name="connsiteY32" fmla="*/ 1187823 h 2902323"/>
                  <a:gd name="connsiteX33" fmla="*/ 2510118 w 3753970"/>
                  <a:gd name="connsiteY33" fmla="*/ 1199029 h 2902323"/>
                  <a:gd name="connsiteX34" fmla="*/ 2375647 w 3753970"/>
                  <a:gd name="connsiteY34" fmla="*/ 1333500 h 2902323"/>
                  <a:gd name="connsiteX35" fmla="*/ 2263588 w 3753970"/>
                  <a:gd name="connsiteY35" fmla="*/ 1311088 h 2902323"/>
                  <a:gd name="connsiteX36" fmla="*/ 2218765 w 3753970"/>
                  <a:gd name="connsiteY36" fmla="*/ 1367118 h 2902323"/>
                  <a:gd name="connsiteX37" fmla="*/ 2229970 w 3753970"/>
                  <a:gd name="connsiteY37" fmla="*/ 1434353 h 2902323"/>
                  <a:gd name="connsiteX38" fmla="*/ 2308412 w 3753970"/>
                  <a:gd name="connsiteY38" fmla="*/ 1512794 h 2902323"/>
                  <a:gd name="connsiteX39" fmla="*/ 2386853 w 3753970"/>
                  <a:gd name="connsiteY39" fmla="*/ 1467971 h 2902323"/>
                  <a:gd name="connsiteX40" fmla="*/ 2386853 w 3753970"/>
                  <a:gd name="connsiteY40" fmla="*/ 1389529 h 2902323"/>
                  <a:gd name="connsiteX41" fmla="*/ 2386853 w 3753970"/>
                  <a:gd name="connsiteY41" fmla="*/ 1355912 h 2902323"/>
                  <a:gd name="connsiteX42" fmla="*/ 2510118 w 3753970"/>
                  <a:gd name="connsiteY42" fmla="*/ 1221441 h 2902323"/>
                  <a:gd name="connsiteX43" fmla="*/ 2554941 w 3753970"/>
                  <a:gd name="connsiteY43" fmla="*/ 1288676 h 2902323"/>
                  <a:gd name="connsiteX44" fmla="*/ 2622176 w 3753970"/>
                  <a:gd name="connsiteY44" fmla="*/ 1311088 h 2902323"/>
                  <a:gd name="connsiteX45" fmla="*/ 2723029 w 3753970"/>
                  <a:gd name="connsiteY45" fmla="*/ 1467971 h 2902323"/>
                  <a:gd name="connsiteX46" fmla="*/ 2700618 w 3753970"/>
                  <a:gd name="connsiteY46" fmla="*/ 1546412 h 2902323"/>
                  <a:gd name="connsiteX47" fmla="*/ 2801470 w 3753970"/>
                  <a:gd name="connsiteY47" fmla="*/ 1580029 h 2902323"/>
                  <a:gd name="connsiteX48" fmla="*/ 2823882 w 3753970"/>
                  <a:gd name="connsiteY48" fmla="*/ 1703294 h 2902323"/>
                  <a:gd name="connsiteX49" fmla="*/ 2734235 w 3753970"/>
                  <a:gd name="connsiteY49" fmla="*/ 1848971 h 2902323"/>
                  <a:gd name="connsiteX50" fmla="*/ 2610970 w 3753970"/>
                  <a:gd name="connsiteY50" fmla="*/ 1961029 h 2902323"/>
                  <a:gd name="connsiteX51" fmla="*/ 2633382 w 3753970"/>
                  <a:gd name="connsiteY51" fmla="*/ 2073088 h 2902323"/>
                  <a:gd name="connsiteX52" fmla="*/ 2723029 w 3753970"/>
                  <a:gd name="connsiteY52" fmla="*/ 2196353 h 2902323"/>
                  <a:gd name="connsiteX53" fmla="*/ 2745441 w 3753970"/>
                  <a:gd name="connsiteY53" fmla="*/ 2308412 h 2902323"/>
                  <a:gd name="connsiteX54" fmla="*/ 2745441 w 3753970"/>
                  <a:gd name="connsiteY54" fmla="*/ 2465294 h 2902323"/>
                  <a:gd name="connsiteX55" fmla="*/ 2734235 w 3753970"/>
                  <a:gd name="connsiteY55" fmla="*/ 2667000 h 2902323"/>
                  <a:gd name="connsiteX56" fmla="*/ 2879912 w 3753970"/>
                  <a:gd name="connsiteY56" fmla="*/ 2868706 h 2902323"/>
                  <a:gd name="connsiteX57" fmla="*/ 3003176 w 3753970"/>
                  <a:gd name="connsiteY57" fmla="*/ 2902323 h 2902323"/>
                  <a:gd name="connsiteX58" fmla="*/ 3115235 w 3753970"/>
                  <a:gd name="connsiteY58" fmla="*/ 2756647 h 2902323"/>
                  <a:gd name="connsiteX59" fmla="*/ 3115235 w 3753970"/>
                  <a:gd name="connsiteY59" fmla="*/ 2644588 h 2902323"/>
                  <a:gd name="connsiteX60" fmla="*/ 3227294 w 3753970"/>
                  <a:gd name="connsiteY60" fmla="*/ 2554941 h 2902323"/>
                  <a:gd name="connsiteX61" fmla="*/ 3361765 w 3753970"/>
                  <a:gd name="connsiteY61" fmla="*/ 2532529 h 2902323"/>
                  <a:gd name="connsiteX62" fmla="*/ 3473823 w 3753970"/>
                  <a:gd name="connsiteY62" fmla="*/ 2543735 h 2902323"/>
                  <a:gd name="connsiteX63" fmla="*/ 3608294 w 3753970"/>
                  <a:gd name="connsiteY63" fmla="*/ 2465294 h 2902323"/>
                  <a:gd name="connsiteX64" fmla="*/ 3753970 w 3753970"/>
                  <a:gd name="connsiteY64" fmla="*/ 2274794 h 2902323"/>
                  <a:gd name="connsiteX65" fmla="*/ 3753970 w 3753970"/>
                  <a:gd name="connsiteY65" fmla="*/ 2229971 h 2902323"/>
                  <a:gd name="connsiteX66" fmla="*/ 3563470 w 3753970"/>
                  <a:gd name="connsiteY66" fmla="*/ 2095500 h 2902323"/>
                  <a:gd name="connsiteX67" fmla="*/ 3485029 w 3753970"/>
                  <a:gd name="connsiteY67" fmla="*/ 1961029 h 2902323"/>
                  <a:gd name="connsiteX68" fmla="*/ 3462618 w 3753970"/>
                  <a:gd name="connsiteY68" fmla="*/ 1804147 h 2902323"/>
                  <a:gd name="connsiteX69" fmla="*/ 3294529 w 3753970"/>
                  <a:gd name="connsiteY69" fmla="*/ 1748118 h 2902323"/>
                  <a:gd name="connsiteX70" fmla="*/ 3126441 w 3753970"/>
                  <a:gd name="connsiteY70" fmla="*/ 1636059 h 2902323"/>
                  <a:gd name="connsiteX71" fmla="*/ 2969559 w 3753970"/>
                  <a:gd name="connsiteY71" fmla="*/ 1501588 h 2902323"/>
                  <a:gd name="connsiteX72" fmla="*/ 2857500 w 3753970"/>
                  <a:gd name="connsiteY72" fmla="*/ 1467971 h 2902323"/>
                  <a:gd name="connsiteX73" fmla="*/ 2767853 w 3753970"/>
                  <a:gd name="connsiteY73" fmla="*/ 1456765 h 2902323"/>
                  <a:gd name="connsiteX74" fmla="*/ 2633382 w 3753970"/>
                  <a:gd name="connsiteY74" fmla="*/ 1266265 h 2902323"/>
                  <a:gd name="connsiteX75" fmla="*/ 2745441 w 3753970"/>
                  <a:gd name="connsiteY75" fmla="*/ 1165412 h 2902323"/>
                  <a:gd name="connsiteX76" fmla="*/ 2835088 w 3753970"/>
                  <a:gd name="connsiteY76" fmla="*/ 1098176 h 2902323"/>
                  <a:gd name="connsiteX77" fmla="*/ 2767853 w 3753970"/>
                  <a:gd name="connsiteY77" fmla="*/ 997323 h 2902323"/>
                  <a:gd name="connsiteX78" fmla="*/ 2678206 w 3753970"/>
                  <a:gd name="connsiteY78" fmla="*/ 974912 h 2902323"/>
                  <a:gd name="connsiteX79" fmla="*/ 2566147 w 3753970"/>
                  <a:gd name="connsiteY79" fmla="*/ 918882 h 2902323"/>
                  <a:gd name="connsiteX80" fmla="*/ 2510118 w 3753970"/>
                  <a:gd name="connsiteY80" fmla="*/ 896471 h 2902323"/>
                  <a:gd name="connsiteX81" fmla="*/ 2454088 w 3753970"/>
                  <a:gd name="connsiteY81" fmla="*/ 874059 h 2902323"/>
                  <a:gd name="connsiteX82" fmla="*/ 2398059 w 3753970"/>
                  <a:gd name="connsiteY82" fmla="*/ 840441 h 2902323"/>
                  <a:gd name="connsiteX83" fmla="*/ 2353235 w 3753970"/>
                  <a:gd name="connsiteY83" fmla="*/ 874059 h 2902323"/>
                  <a:gd name="connsiteX84" fmla="*/ 2364441 w 3753970"/>
                  <a:gd name="connsiteY84" fmla="*/ 952500 h 2902323"/>
                  <a:gd name="connsiteX85" fmla="*/ 2229970 w 3753970"/>
                  <a:gd name="connsiteY85" fmla="*/ 1042147 h 2902323"/>
                  <a:gd name="connsiteX86" fmla="*/ 2207559 w 3753970"/>
                  <a:gd name="connsiteY86" fmla="*/ 997323 h 2902323"/>
                  <a:gd name="connsiteX87" fmla="*/ 2129118 w 3753970"/>
                  <a:gd name="connsiteY87" fmla="*/ 986118 h 2902323"/>
                  <a:gd name="connsiteX88" fmla="*/ 2229970 w 3753970"/>
                  <a:gd name="connsiteY88" fmla="*/ 784412 h 2902323"/>
                  <a:gd name="connsiteX89" fmla="*/ 2308412 w 3753970"/>
                  <a:gd name="connsiteY89" fmla="*/ 661147 h 2902323"/>
                  <a:gd name="connsiteX90" fmla="*/ 2151529 w 3753970"/>
                  <a:gd name="connsiteY90" fmla="*/ 549088 h 2902323"/>
                  <a:gd name="connsiteX91" fmla="*/ 2039470 w 3753970"/>
                  <a:gd name="connsiteY91" fmla="*/ 549088 h 2902323"/>
                  <a:gd name="connsiteX92" fmla="*/ 1949823 w 3753970"/>
                  <a:gd name="connsiteY92" fmla="*/ 582706 h 2902323"/>
                  <a:gd name="connsiteX93" fmla="*/ 1860176 w 3753970"/>
                  <a:gd name="connsiteY93" fmla="*/ 582706 h 2902323"/>
                  <a:gd name="connsiteX94" fmla="*/ 1804147 w 3753970"/>
                  <a:gd name="connsiteY94" fmla="*/ 537882 h 2902323"/>
                  <a:gd name="connsiteX95" fmla="*/ 1703294 w 3753970"/>
                  <a:gd name="connsiteY95" fmla="*/ 549088 h 2902323"/>
                  <a:gd name="connsiteX96" fmla="*/ 1680882 w 3753970"/>
                  <a:gd name="connsiteY96" fmla="*/ 649941 h 2902323"/>
                  <a:gd name="connsiteX97" fmla="*/ 1557618 w 3753970"/>
                  <a:gd name="connsiteY97" fmla="*/ 649941 h 2902323"/>
                  <a:gd name="connsiteX98" fmla="*/ 1557618 w 3753970"/>
                  <a:gd name="connsiteY98" fmla="*/ 537882 h 2902323"/>
                  <a:gd name="connsiteX99" fmla="*/ 1490382 w 3753970"/>
                  <a:gd name="connsiteY99" fmla="*/ 414618 h 2902323"/>
                  <a:gd name="connsiteX100" fmla="*/ 1411941 w 3753970"/>
                  <a:gd name="connsiteY100" fmla="*/ 302559 h 2902323"/>
                  <a:gd name="connsiteX101" fmla="*/ 1389529 w 3753970"/>
                  <a:gd name="connsiteY101" fmla="*/ 190500 h 2902323"/>
                  <a:gd name="connsiteX102" fmla="*/ 1355912 w 3753970"/>
                  <a:gd name="connsiteY102" fmla="*/ 302559 h 2902323"/>
                  <a:gd name="connsiteX103" fmla="*/ 1266265 w 3753970"/>
                  <a:gd name="connsiteY103" fmla="*/ 358588 h 2902323"/>
                  <a:gd name="connsiteX104" fmla="*/ 1176618 w 3753970"/>
                  <a:gd name="connsiteY104" fmla="*/ 358588 h 2902323"/>
                  <a:gd name="connsiteX105" fmla="*/ 504265 w 3753970"/>
                  <a:gd name="connsiteY105" fmla="*/ 78441 h 2902323"/>
                  <a:gd name="connsiteX106" fmla="*/ 414618 w 3753970"/>
                  <a:gd name="connsiteY106" fmla="*/ 0 h 2902323"/>
                  <a:gd name="connsiteX107" fmla="*/ 324970 w 3753970"/>
                  <a:gd name="connsiteY107" fmla="*/ 11206 h 2902323"/>
                  <a:gd name="connsiteX108" fmla="*/ 268941 w 3753970"/>
                  <a:gd name="connsiteY108" fmla="*/ 44823 h 2902323"/>
                  <a:gd name="connsiteX109" fmla="*/ 246529 w 3753970"/>
                  <a:gd name="connsiteY109" fmla="*/ 123265 h 2902323"/>
                  <a:gd name="connsiteX110" fmla="*/ 257735 w 3753970"/>
                  <a:gd name="connsiteY110" fmla="*/ 145676 h 2902323"/>
                  <a:gd name="connsiteX111" fmla="*/ 190500 w 3753970"/>
                  <a:gd name="connsiteY111" fmla="*/ 246529 h 2902323"/>
                  <a:gd name="connsiteX112" fmla="*/ 145676 w 3753970"/>
                  <a:gd name="connsiteY112" fmla="*/ 190500 h 2902323"/>
                  <a:gd name="connsiteX0" fmla="*/ 145676 w 3753970"/>
                  <a:gd name="connsiteY0" fmla="*/ 190500 h 2902323"/>
                  <a:gd name="connsiteX1" fmla="*/ 0 w 3753970"/>
                  <a:gd name="connsiteY1" fmla="*/ 179294 h 2902323"/>
                  <a:gd name="connsiteX2" fmla="*/ 11206 w 3753970"/>
                  <a:gd name="connsiteY2" fmla="*/ 302559 h 2902323"/>
                  <a:gd name="connsiteX3" fmla="*/ 123265 w 3753970"/>
                  <a:gd name="connsiteY3" fmla="*/ 381000 h 2902323"/>
                  <a:gd name="connsiteX4" fmla="*/ 123265 w 3753970"/>
                  <a:gd name="connsiteY4" fmla="*/ 381000 h 2902323"/>
                  <a:gd name="connsiteX5" fmla="*/ 212912 w 3753970"/>
                  <a:gd name="connsiteY5" fmla="*/ 291353 h 2902323"/>
                  <a:gd name="connsiteX6" fmla="*/ 224118 w 3753970"/>
                  <a:gd name="connsiteY6" fmla="*/ 246529 h 2902323"/>
                  <a:gd name="connsiteX7" fmla="*/ 291353 w 3753970"/>
                  <a:gd name="connsiteY7" fmla="*/ 179294 h 2902323"/>
                  <a:gd name="connsiteX8" fmla="*/ 347382 w 3753970"/>
                  <a:gd name="connsiteY8" fmla="*/ 280147 h 2902323"/>
                  <a:gd name="connsiteX9" fmla="*/ 347382 w 3753970"/>
                  <a:gd name="connsiteY9" fmla="*/ 280147 h 2902323"/>
                  <a:gd name="connsiteX10" fmla="*/ 515470 w 3753970"/>
                  <a:gd name="connsiteY10" fmla="*/ 302559 h 2902323"/>
                  <a:gd name="connsiteX11" fmla="*/ 593912 w 3753970"/>
                  <a:gd name="connsiteY11" fmla="*/ 224118 h 2902323"/>
                  <a:gd name="connsiteX12" fmla="*/ 537882 w 3753970"/>
                  <a:gd name="connsiteY12" fmla="*/ 123265 h 2902323"/>
                  <a:gd name="connsiteX13" fmla="*/ 1131807 w 3753970"/>
                  <a:gd name="connsiteY13" fmla="*/ 358588 h 2902323"/>
                  <a:gd name="connsiteX14" fmla="*/ 1232647 w 3753970"/>
                  <a:gd name="connsiteY14" fmla="*/ 582706 h 2902323"/>
                  <a:gd name="connsiteX15" fmla="*/ 1344706 w 3753970"/>
                  <a:gd name="connsiteY15" fmla="*/ 784412 h 2902323"/>
                  <a:gd name="connsiteX16" fmla="*/ 1423147 w 3753970"/>
                  <a:gd name="connsiteY16" fmla="*/ 896471 h 2902323"/>
                  <a:gd name="connsiteX17" fmla="*/ 1423147 w 3753970"/>
                  <a:gd name="connsiteY17" fmla="*/ 896471 h 2902323"/>
                  <a:gd name="connsiteX18" fmla="*/ 1557618 w 3753970"/>
                  <a:gd name="connsiteY18" fmla="*/ 762000 h 2902323"/>
                  <a:gd name="connsiteX19" fmla="*/ 1580029 w 3753970"/>
                  <a:gd name="connsiteY19" fmla="*/ 672353 h 2902323"/>
                  <a:gd name="connsiteX20" fmla="*/ 1669676 w 3753970"/>
                  <a:gd name="connsiteY20" fmla="*/ 672353 h 2902323"/>
                  <a:gd name="connsiteX21" fmla="*/ 1804147 w 3753970"/>
                  <a:gd name="connsiteY21" fmla="*/ 773206 h 2902323"/>
                  <a:gd name="connsiteX22" fmla="*/ 2028265 w 3753970"/>
                  <a:gd name="connsiteY22" fmla="*/ 795618 h 2902323"/>
                  <a:gd name="connsiteX23" fmla="*/ 2173941 w 3753970"/>
                  <a:gd name="connsiteY23" fmla="*/ 806823 h 2902323"/>
                  <a:gd name="connsiteX24" fmla="*/ 2185147 w 3753970"/>
                  <a:gd name="connsiteY24" fmla="*/ 818029 h 2902323"/>
                  <a:gd name="connsiteX25" fmla="*/ 2084294 w 3753970"/>
                  <a:gd name="connsiteY25" fmla="*/ 997323 h 2902323"/>
                  <a:gd name="connsiteX26" fmla="*/ 2095500 w 3753970"/>
                  <a:gd name="connsiteY26" fmla="*/ 1143000 h 2902323"/>
                  <a:gd name="connsiteX27" fmla="*/ 2196353 w 3753970"/>
                  <a:gd name="connsiteY27" fmla="*/ 1176618 h 2902323"/>
                  <a:gd name="connsiteX28" fmla="*/ 2252382 w 3753970"/>
                  <a:gd name="connsiteY28" fmla="*/ 1086971 h 2902323"/>
                  <a:gd name="connsiteX29" fmla="*/ 2252382 w 3753970"/>
                  <a:gd name="connsiteY29" fmla="*/ 1053353 h 2902323"/>
                  <a:gd name="connsiteX30" fmla="*/ 2375647 w 3753970"/>
                  <a:gd name="connsiteY30" fmla="*/ 997323 h 2902323"/>
                  <a:gd name="connsiteX31" fmla="*/ 2442882 w 3753970"/>
                  <a:gd name="connsiteY31" fmla="*/ 1143000 h 2902323"/>
                  <a:gd name="connsiteX32" fmla="*/ 2487706 w 3753970"/>
                  <a:gd name="connsiteY32" fmla="*/ 1187823 h 2902323"/>
                  <a:gd name="connsiteX33" fmla="*/ 2510118 w 3753970"/>
                  <a:gd name="connsiteY33" fmla="*/ 1199029 h 2902323"/>
                  <a:gd name="connsiteX34" fmla="*/ 2375647 w 3753970"/>
                  <a:gd name="connsiteY34" fmla="*/ 1333500 h 2902323"/>
                  <a:gd name="connsiteX35" fmla="*/ 2263588 w 3753970"/>
                  <a:gd name="connsiteY35" fmla="*/ 1311088 h 2902323"/>
                  <a:gd name="connsiteX36" fmla="*/ 2218765 w 3753970"/>
                  <a:gd name="connsiteY36" fmla="*/ 1367118 h 2902323"/>
                  <a:gd name="connsiteX37" fmla="*/ 2229970 w 3753970"/>
                  <a:gd name="connsiteY37" fmla="*/ 1434353 h 2902323"/>
                  <a:gd name="connsiteX38" fmla="*/ 2308412 w 3753970"/>
                  <a:gd name="connsiteY38" fmla="*/ 1512794 h 2902323"/>
                  <a:gd name="connsiteX39" fmla="*/ 2386853 w 3753970"/>
                  <a:gd name="connsiteY39" fmla="*/ 1467971 h 2902323"/>
                  <a:gd name="connsiteX40" fmla="*/ 2386853 w 3753970"/>
                  <a:gd name="connsiteY40" fmla="*/ 1389529 h 2902323"/>
                  <a:gd name="connsiteX41" fmla="*/ 2386853 w 3753970"/>
                  <a:gd name="connsiteY41" fmla="*/ 1355912 h 2902323"/>
                  <a:gd name="connsiteX42" fmla="*/ 2510118 w 3753970"/>
                  <a:gd name="connsiteY42" fmla="*/ 1221441 h 2902323"/>
                  <a:gd name="connsiteX43" fmla="*/ 2554941 w 3753970"/>
                  <a:gd name="connsiteY43" fmla="*/ 1288676 h 2902323"/>
                  <a:gd name="connsiteX44" fmla="*/ 2622176 w 3753970"/>
                  <a:gd name="connsiteY44" fmla="*/ 1311088 h 2902323"/>
                  <a:gd name="connsiteX45" fmla="*/ 2723029 w 3753970"/>
                  <a:gd name="connsiteY45" fmla="*/ 1467971 h 2902323"/>
                  <a:gd name="connsiteX46" fmla="*/ 2700618 w 3753970"/>
                  <a:gd name="connsiteY46" fmla="*/ 1546412 h 2902323"/>
                  <a:gd name="connsiteX47" fmla="*/ 2801470 w 3753970"/>
                  <a:gd name="connsiteY47" fmla="*/ 1580029 h 2902323"/>
                  <a:gd name="connsiteX48" fmla="*/ 2823882 w 3753970"/>
                  <a:gd name="connsiteY48" fmla="*/ 1703294 h 2902323"/>
                  <a:gd name="connsiteX49" fmla="*/ 2734235 w 3753970"/>
                  <a:gd name="connsiteY49" fmla="*/ 1848971 h 2902323"/>
                  <a:gd name="connsiteX50" fmla="*/ 2610970 w 3753970"/>
                  <a:gd name="connsiteY50" fmla="*/ 1961029 h 2902323"/>
                  <a:gd name="connsiteX51" fmla="*/ 2633382 w 3753970"/>
                  <a:gd name="connsiteY51" fmla="*/ 2073088 h 2902323"/>
                  <a:gd name="connsiteX52" fmla="*/ 2723029 w 3753970"/>
                  <a:gd name="connsiteY52" fmla="*/ 2196353 h 2902323"/>
                  <a:gd name="connsiteX53" fmla="*/ 2745441 w 3753970"/>
                  <a:gd name="connsiteY53" fmla="*/ 2308412 h 2902323"/>
                  <a:gd name="connsiteX54" fmla="*/ 2745441 w 3753970"/>
                  <a:gd name="connsiteY54" fmla="*/ 2465294 h 2902323"/>
                  <a:gd name="connsiteX55" fmla="*/ 2734235 w 3753970"/>
                  <a:gd name="connsiteY55" fmla="*/ 2667000 h 2902323"/>
                  <a:gd name="connsiteX56" fmla="*/ 2879912 w 3753970"/>
                  <a:gd name="connsiteY56" fmla="*/ 2868706 h 2902323"/>
                  <a:gd name="connsiteX57" fmla="*/ 3003176 w 3753970"/>
                  <a:gd name="connsiteY57" fmla="*/ 2902323 h 2902323"/>
                  <a:gd name="connsiteX58" fmla="*/ 3115235 w 3753970"/>
                  <a:gd name="connsiteY58" fmla="*/ 2756647 h 2902323"/>
                  <a:gd name="connsiteX59" fmla="*/ 3115235 w 3753970"/>
                  <a:gd name="connsiteY59" fmla="*/ 2644588 h 2902323"/>
                  <a:gd name="connsiteX60" fmla="*/ 3227294 w 3753970"/>
                  <a:gd name="connsiteY60" fmla="*/ 2554941 h 2902323"/>
                  <a:gd name="connsiteX61" fmla="*/ 3361765 w 3753970"/>
                  <a:gd name="connsiteY61" fmla="*/ 2532529 h 2902323"/>
                  <a:gd name="connsiteX62" fmla="*/ 3473823 w 3753970"/>
                  <a:gd name="connsiteY62" fmla="*/ 2543735 h 2902323"/>
                  <a:gd name="connsiteX63" fmla="*/ 3608294 w 3753970"/>
                  <a:gd name="connsiteY63" fmla="*/ 2465294 h 2902323"/>
                  <a:gd name="connsiteX64" fmla="*/ 3753970 w 3753970"/>
                  <a:gd name="connsiteY64" fmla="*/ 2274794 h 2902323"/>
                  <a:gd name="connsiteX65" fmla="*/ 3753970 w 3753970"/>
                  <a:gd name="connsiteY65" fmla="*/ 2229971 h 2902323"/>
                  <a:gd name="connsiteX66" fmla="*/ 3563470 w 3753970"/>
                  <a:gd name="connsiteY66" fmla="*/ 2095500 h 2902323"/>
                  <a:gd name="connsiteX67" fmla="*/ 3485029 w 3753970"/>
                  <a:gd name="connsiteY67" fmla="*/ 1961029 h 2902323"/>
                  <a:gd name="connsiteX68" fmla="*/ 3462618 w 3753970"/>
                  <a:gd name="connsiteY68" fmla="*/ 1804147 h 2902323"/>
                  <a:gd name="connsiteX69" fmla="*/ 3294529 w 3753970"/>
                  <a:gd name="connsiteY69" fmla="*/ 1748118 h 2902323"/>
                  <a:gd name="connsiteX70" fmla="*/ 3126441 w 3753970"/>
                  <a:gd name="connsiteY70" fmla="*/ 1636059 h 2902323"/>
                  <a:gd name="connsiteX71" fmla="*/ 2969559 w 3753970"/>
                  <a:gd name="connsiteY71" fmla="*/ 1501588 h 2902323"/>
                  <a:gd name="connsiteX72" fmla="*/ 2857500 w 3753970"/>
                  <a:gd name="connsiteY72" fmla="*/ 1467971 h 2902323"/>
                  <a:gd name="connsiteX73" fmla="*/ 2767853 w 3753970"/>
                  <a:gd name="connsiteY73" fmla="*/ 1456765 h 2902323"/>
                  <a:gd name="connsiteX74" fmla="*/ 2633382 w 3753970"/>
                  <a:gd name="connsiteY74" fmla="*/ 1266265 h 2902323"/>
                  <a:gd name="connsiteX75" fmla="*/ 2745441 w 3753970"/>
                  <a:gd name="connsiteY75" fmla="*/ 1165412 h 2902323"/>
                  <a:gd name="connsiteX76" fmla="*/ 2835088 w 3753970"/>
                  <a:gd name="connsiteY76" fmla="*/ 1098176 h 2902323"/>
                  <a:gd name="connsiteX77" fmla="*/ 2767853 w 3753970"/>
                  <a:gd name="connsiteY77" fmla="*/ 997323 h 2902323"/>
                  <a:gd name="connsiteX78" fmla="*/ 2678206 w 3753970"/>
                  <a:gd name="connsiteY78" fmla="*/ 974912 h 2902323"/>
                  <a:gd name="connsiteX79" fmla="*/ 2566147 w 3753970"/>
                  <a:gd name="connsiteY79" fmla="*/ 918882 h 2902323"/>
                  <a:gd name="connsiteX80" fmla="*/ 2510118 w 3753970"/>
                  <a:gd name="connsiteY80" fmla="*/ 896471 h 2902323"/>
                  <a:gd name="connsiteX81" fmla="*/ 2454088 w 3753970"/>
                  <a:gd name="connsiteY81" fmla="*/ 874059 h 2902323"/>
                  <a:gd name="connsiteX82" fmla="*/ 2398059 w 3753970"/>
                  <a:gd name="connsiteY82" fmla="*/ 840441 h 2902323"/>
                  <a:gd name="connsiteX83" fmla="*/ 2353235 w 3753970"/>
                  <a:gd name="connsiteY83" fmla="*/ 874059 h 2902323"/>
                  <a:gd name="connsiteX84" fmla="*/ 2364441 w 3753970"/>
                  <a:gd name="connsiteY84" fmla="*/ 952500 h 2902323"/>
                  <a:gd name="connsiteX85" fmla="*/ 2229970 w 3753970"/>
                  <a:gd name="connsiteY85" fmla="*/ 1042147 h 2902323"/>
                  <a:gd name="connsiteX86" fmla="*/ 2207559 w 3753970"/>
                  <a:gd name="connsiteY86" fmla="*/ 997323 h 2902323"/>
                  <a:gd name="connsiteX87" fmla="*/ 2129118 w 3753970"/>
                  <a:gd name="connsiteY87" fmla="*/ 986118 h 2902323"/>
                  <a:gd name="connsiteX88" fmla="*/ 2229970 w 3753970"/>
                  <a:gd name="connsiteY88" fmla="*/ 784412 h 2902323"/>
                  <a:gd name="connsiteX89" fmla="*/ 2308412 w 3753970"/>
                  <a:gd name="connsiteY89" fmla="*/ 661147 h 2902323"/>
                  <a:gd name="connsiteX90" fmla="*/ 2151529 w 3753970"/>
                  <a:gd name="connsiteY90" fmla="*/ 549088 h 2902323"/>
                  <a:gd name="connsiteX91" fmla="*/ 2039470 w 3753970"/>
                  <a:gd name="connsiteY91" fmla="*/ 549088 h 2902323"/>
                  <a:gd name="connsiteX92" fmla="*/ 1949823 w 3753970"/>
                  <a:gd name="connsiteY92" fmla="*/ 582706 h 2902323"/>
                  <a:gd name="connsiteX93" fmla="*/ 1860176 w 3753970"/>
                  <a:gd name="connsiteY93" fmla="*/ 582706 h 2902323"/>
                  <a:gd name="connsiteX94" fmla="*/ 1804147 w 3753970"/>
                  <a:gd name="connsiteY94" fmla="*/ 537882 h 2902323"/>
                  <a:gd name="connsiteX95" fmla="*/ 1703294 w 3753970"/>
                  <a:gd name="connsiteY95" fmla="*/ 549088 h 2902323"/>
                  <a:gd name="connsiteX96" fmla="*/ 1680882 w 3753970"/>
                  <a:gd name="connsiteY96" fmla="*/ 649941 h 2902323"/>
                  <a:gd name="connsiteX97" fmla="*/ 1557618 w 3753970"/>
                  <a:gd name="connsiteY97" fmla="*/ 649941 h 2902323"/>
                  <a:gd name="connsiteX98" fmla="*/ 1557618 w 3753970"/>
                  <a:gd name="connsiteY98" fmla="*/ 537882 h 2902323"/>
                  <a:gd name="connsiteX99" fmla="*/ 1490382 w 3753970"/>
                  <a:gd name="connsiteY99" fmla="*/ 414618 h 2902323"/>
                  <a:gd name="connsiteX100" fmla="*/ 1411941 w 3753970"/>
                  <a:gd name="connsiteY100" fmla="*/ 302559 h 2902323"/>
                  <a:gd name="connsiteX101" fmla="*/ 1389529 w 3753970"/>
                  <a:gd name="connsiteY101" fmla="*/ 190500 h 2902323"/>
                  <a:gd name="connsiteX102" fmla="*/ 1355912 w 3753970"/>
                  <a:gd name="connsiteY102" fmla="*/ 302559 h 2902323"/>
                  <a:gd name="connsiteX103" fmla="*/ 1266265 w 3753970"/>
                  <a:gd name="connsiteY103" fmla="*/ 358588 h 2902323"/>
                  <a:gd name="connsiteX104" fmla="*/ 1176618 w 3753970"/>
                  <a:gd name="connsiteY104" fmla="*/ 358588 h 2902323"/>
                  <a:gd name="connsiteX105" fmla="*/ 504265 w 3753970"/>
                  <a:gd name="connsiteY105" fmla="*/ 78441 h 2902323"/>
                  <a:gd name="connsiteX106" fmla="*/ 414618 w 3753970"/>
                  <a:gd name="connsiteY106" fmla="*/ 0 h 2902323"/>
                  <a:gd name="connsiteX107" fmla="*/ 324970 w 3753970"/>
                  <a:gd name="connsiteY107" fmla="*/ 11206 h 2902323"/>
                  <a:gd name="connsiteX108" fmla="*/ 268941 w 3753970"/>
                  <a:gd name="connsiteY108" fmla="*/ 44823 h 2902323"/>
                  <a:gd name="connsiteX109" fmla="*/ 246529 w 3753970"/>
                  <a:gd name="connsiteY109" fmla="*/ 123265 h 2902323"/>
                  <a:gd name="connsiteX110" fmla="*/ 257735 w 3753970"/>
                  <a:gd name="connsiteY110" fmla="*/ 145676 h 2902323"/>
                  <a:gd name="connsiteX111" fmla="*/ 190500 w 3753970"/>
                  <a:gd name="connsiteY111" fmla="*/ 246529 h 2902323"/>
                  <a:gd name="connsiteX112" fmla="*/ 145676 w 3753970"/>
                  <a:gd name="connsiteY112" fmla="*/ 190500 h 2902323"/>
                  <a:gd name="connsiteX0" fmla="*/ 145676 w 3753970"/>
                  <a:gd name="connsiteY0" fmla="*/ 190500 h 2902323"/>
                  <a:gd name="connsiteX1" fmla="*/ 0 w 3753970"/>
                  <a:gd name="connsiteY1" fmla="*/ 179294 h 2902323"/>
                  <a:gd name="connsiteX2" fmla="*/ 11206 w 3753970"/>
                  <a:gd name="connsiteY2" fmla="*/ 302559 h 2902323"/>
                  <a:gd name="connsiteX3" fmla="*/ 123265 w 3753970"/>
                  <a:gd name="connsiteY3" fmla="*/ 381000 h 2902323"/>
                  <a:gd name="connsiteX4" fmla="*/ 123265 w 3753970"/>
                  <a:gd name="connsiteY4" fmla="*/ 381000 h 2902323"/>
                  <a:gd name="connsiteX5" fmla="*/ 212912 w 3753970"/>
                  <a:gd name="connsiteY5" fmla="*/ 291353 h 2902323"/>
                  <a:gd name="connsiteX6" fmla="*/ 224118 w 3753970"/>
                  <a:gd name="connsiteY6" fmla="*/ 246529 h 2902323"/>
                  <a:gd name="connsiteX7" fmla="*/ 291353 w 3753970"/>
                  <a:gd name="connsiteY7" fmla="*/ 179294 h 2902323"/>
                  <a:gd name="connsiteX8" fmla="*/ 347382 w 3753970"/>
                  <a:gd name="connsiteY8" fmla="*/ 280147 h 2902323"/>
                  <a:gd name="connsiteX9" fmla="*/ 347382 w 3753970"/>
                  <a:gd name="connsiteY9" fmla="*/ 280147 h 2902323"/>
                  <a:gd name="connsiteX10" fmla="*/ 515470 w 3753970"/>
                  <a:gd name="connsiteY10" fmla="*/ 302559 h 2902323"/>
                  <a:gd name="connsiteX11" fmla="*/ 593912 w 3753970"/>
                  <a:gd name="connsiteY11" fmla="*/ 224118 h 2902323"/>
                  <a:gd name="connsiteX12" fmla="*/ 524430 w 3753970"/>
                  <a:gd name="connsiteY12" fmla="*/ 102854 h 2902323"/>
                  <a:gd name="connsiteX13" fmla="*/ 1131807 w 3753970"/>
                  <a:gd name="connsiteY13" fmla="*/ 358588 h 2902323"/>
                  <a:gd name="connsiteX14" fmla="*/ 1232647 w 3753970"/>
                  <a:gd name="connsiteY14" fmla="*/ 582706 h 2902323"/>
                  <a:gd name="connsiteX15" fmla="*/ 1344706 w 3753970"/>
                  <a:gd name="connsiteY15" fmla="*/ 784412 h 2902323"/>
                  <a:gd name="connsiteX16" fmla="*/ 1423147 w 3753970"/>
                  <a:gd name="connsiteY16" fmla="*/ 896471 h 2902323"/>
                  <a:gd name="connsiteX17" fmla="*/ 1423147 w 3753970"/>
                  <a:gd name="connsiteY17" fmla="*/ 896471 h 2902323"/>
                  <a:gd name="connsiteX18" fmla="*/ 1557618 w 3753970"/>
                  <a:gd name="connsiteY18" fmla="*/ 762000 h 2902323"/>
                  <a:gd name="connsiteX19" fmla="*/ 1580029 w 3753970"/>
                  <a:gd name="connsiteY19" fmla="*/ 672353 h 2902323"/>
                  <a:gd name="connsiteX20" fmla="*/ 1669676 w 3753970"/>
                  <a:gd name="connsiteY20" fmla="*/ 672353 h 2902323"/>
                  <a:gd name="connsiteX21" fmla="*/ 1804147 w 3753970"/>
                  <a:gd name="connsiteY21" fmla="*/ 773206 h 2902323"/>
                  <a:gd name="connsiteX22" fmla="*/ 2028265 w 3753970"/>
                  <a:gd name="connsiteY22" fmla="*/ 795618 h 2902323"/>
                  <a:gd name="connsiteX23" fmla="*/ 2173941 w 3753970"/>
                  <a:gd name="connsiteY23" fmla="*/ 806823 h 2902323"/>
                  <a:gd name="connsiteX24" fmla="*/ 2185147 w 3753970"/>
                  <a:gd name="connsiteY24" fmla="*/ 818029 h 2902323"/>
                  <a:gd name="connsiteX25" fmla="*/ 2084294 w 3753970"/>
                  <a:gd name="connsiteY25" fmla="*/ 997323 h 2902323"/>
                  <a:gd name="connsiteX26" fmla="*/ 2095500 w 3753970"/>
                  <a:gd name="connsiteY26" fmla="*/ 1143000 h 2902323"/>
                  <a:gd name="connsiteX27" fmla="*/ 2196353 w 3753970"/>
                  <a:gd name="connsiteY27" fmla="*/ 1176618 h 2902323"/>
                  <a:gd name="connsiteX28" fmla="*/ 2252382 w 3753970"/>
                  <a:gd name="connsiteY28" fmla="*/ 1086971 h 2902323"/>
                  <a:gd name="connsiteX29" fmla="*/ 2252382 w 3753970"/>
                  <a:gd name="connsiteY29" fmla="*/ 1053353 h 2902323"/>
                  <a:gd name="connsiteX30" fmla="*/ 2375647 w 3753970"/>
                  <a:gd name="connsiteY30" fmla="*/ 997323 h 2902323"/>
                  <a:gd name="connsiteX31" fmla="*/ 2442882 w 3753970"/>
                  <a:gd name="connsiteY31" fmla="*/ 1143000 h 2902323"/>
                  <a:gd name="connsiteX32" fmla="*/ 2487706 w 3753970"/>
                  <a:gd name="connsiteY32" fmla="*/ 1187823 h 2902323"/>
                  <a:gd name="connsiteX33" fmla="*/ 2510118 w 3753970"/>
                  <a:gd name="connsiteY33" fmla="*/ 1199029 h 2902323"/>
                  <a:gd name="connsiteX34" fmla="*/ 2375647 w 3753970"/>
                  <a:gd name="connsiteY34" fmla="*/ 1333500 h 2902323"/>
                  <a:gd name="connsiteX35" fmla="*/ 2263588 w 3753970"/>
                  <a:gd name="connsiteY35" fmla="*/ 1311088 h 2902323"/>
                  <a:gd name="connsiteX36" fmla="*/ 2218765 w 3753970"/>
                  <a:gd name="connsiteY36" fmla="*/ 1367118 h 2902323"/>
                  <a:gd name="connsiteX37" fmla="*/ 2229970 w 3753970"/>
                  <a:gd name="connsiteY37" fmla="*/ 1434353 h 2902323"/>
                  <a:gd name="connsiteX38" fmla="*/ 2308412 w 3753970"/>
                  <a:gd name="connsiteY38" fmla="*/ 1512794 h 2902323"/>
                  <a:gd name="connsiteX39" fmla="*/ 2386853 w 3753970"/>
                  <a:gd name="connsiteY39" fmla="*/ 1467971 h 2902323"/>
                  <a:gd name="connsiteX40" fmla="*/ 2386853 w 3753970"/>
                  <a:gd name="connsiteY40" fmla="*/ 1389529 h 2902323"/>
                  <a:gd name="connsiteX41" fmla="*/ 2386853 w 3753970"/>
                  <a:gd name="connsiteY41" fmla="*/ 1355912 h 2902323"/>
                  <a:gd name="connsiteX42" fmla="*/ 2510118 w 3753970"/>
                  <a:gd name="connsiteY42" fmla="*/ 1221441 h 2902323"/>
                  <a:gd name="connsiteX43" fmla="*/ 2554941 w 3753970"/>
                  <a:gd name="connsiteY43" fmla="*/ 1288676 h 2902323"/>
                  <a:gd name="connsiteX44" fmla="*/ 2622176 w 3753970"/>
                  <a:gd name="connsiteY44" fmla="*/ 1311088 h 2902323"/>
                  <a:gd name="connsiteX45" fmla="*/ 2723029 w 3753970"/>
                  <a:gd name="connsiteY45" fmla="*/ 1467971 h 2902323"/>
                  <a:gd name="connsiteX46" fmla="*/ 2700618 w 3753970"/>
                  <a:gd name="connsiteY46" fmla="*/ 1546412 h 2902323"/>
                  <a:gd name="connsiteX47" fmla="*/ 2801470 w 3753970"/>
                  <a:gd name="connsiteY47" fmla="*/ 1580029 h 2902323"/>
                  <a:gd name="connsiteX48" fmla="*/ 2823882 w 3753970"/>
                  <a:gd name="connsiteY48" fmla="*/ 1703294 h 2902323"/>
                  <a:gd name="connsiteX49" fmla="*/ 2734235 w 3753970"/>
                  <a:gd name="connsiteY49" fmla="*/ 1848971 h 2902323"/>
                  <a:gd name="connsiteX50" fmla="*/ 2610970 w 3753970"/>
                  <a:gd name="connsiteY50" fmla="*/ 1961029 h 2902323"/>
                  <a:gd name="connsiteX51" fmla="*/ 2633382 w 3753970"/>
                  <a:gd name="connsiteY51" fmla="*/ 2073088 h 2902323"/>
                  <a:gd name="connsiteX52" fmla="*/ 2723029 w 3753970"/>
                  <a:gd name="connsiteY52" fmla="*/ 2196353 h 2902323"/>
                  <a:gd name="connsiteX53" fmla="*/ 2745441 w 3753970"/>
                  <a:gd name="connsiteY53" fmla="*/ 2308412 h 2902323"/>
                  <a:gd name="connsiteX54" fmla="*/ 2745441 w 3753970"/>
                  <a:gd name="connsiteY54" fmla="*/ 2465294 h 2902323"/>
                  <a:gd name="connsiteX55" fmla="*/ 2734235 w 3753970"/>
                  <a:gd name="connsiteY55" fmla="*/ 2667000 h 2902323"/>
                  <a:gd name="connsiteX56" fmla="*/ 2879912 w 3753970"/>
                  <a:gd name="connsiteY56" fmla="*/ 2868706 h 2902323"/>
                  <a:gd name="connsiteX57" fmla="*/ 3003176 w 3753970"/>
                  <a:gd name="connsiteY57" fmla="*/ 2902323 h 2902323"/>
                  <a:gd name="connsiteX58" fmla="*/ 3115235 w 3753970"/>
                  <a:gd name="connsiteY58" fmla="*/ 2756647 h 2902323"/>
                  <a:gd name="connsiteX59" fmla="*/ 3115235 w 3753970"/>
                  <a:gd name="connsiteY59" fmla="*/ 2644588 h 2902323"/>
                  <a:gd name="connsiteX60" fmla="*/ 3227294 w 3753970"/>
                  <a:gd name="connsiteY60" fmla="*/ 2554941 h 2902323"/>
                  <a:gd name="connsiteX61" fmla="*/ 3361765 w 3753970"/>
                  <a:gd name="connsiteY61" fmla="*/ 2532529 h 2902323"/>
                  <a:gd name="connsiteX62" fmla="*/ 3473823 w 3753970"/>
                  <a:gd name="connsiteY62" fmla="*/ 2543735 h 2902323"/>
                  <a:gd name="connsiteX63" fmla="*/ 3608294 w 3753970"/>
                  <a:gd name="connsiteY63" fmla="*/ 2465294 h 2902323"/>
                  <a:gd name="connsiteX64" fmla="*/ 3753970 w 3753970"/>
                  <a:gd name="connsiteY64" fmla="*/ 2274794 h 2902323"/>
                  <a:gd name="connsiteX65" fmla="*/ 3753970 w 3753970"/>
                  <a:gd name="connsiteY65" fmla="*/ 2229971 h 2902323"/>
                  <a:gd name="connsiteX66" fmla="*/ 3563470 w 3753970"/>
                  <a:gd name="connsiteY66" fmla="*/ 2095500 h 2902323"/>
                  <a:gd name="connsiteX67" fmla="*/ 3485029 w 3753970"/>
                  <a:gd name="connsiteY67" fmla="*/ 1961029 h 2902323"/>
                  <a:gd name="connsiteX68" fmla="*/ 3462618 w 3753970"/>
                  <a:gd name="connsiteY68" fmla="*/ 1804147 h 2902323"/>
                  <a:gd name="connsiteX69" fmla="*/ 3294529 w 3753970"/>
                  <a:gd name="connsiteY69" fmla="*/ 1748118 h 2902323"/>
                  <a:gd name="connsiteX70" fmla="*/ 3126441 w 3753970"/>
                  <a:gd name="connsiteY70" fmla="*/ 1636059 h 2902323"/>
                  <a:gd name="connsiteX71" fmla="*/ 2969559 w 3753970"/>
                  <a:gd name="connsiteY71" fmla="*/ 1501588 h 2902323"/>
                  <a:gd name="connsiteX72" fmla="*/ 2857500 w 3753970"/>
                  <a:gd name="connsiteY72" fmla="*/ 1467971 h 2902323"/>
                  <a:gd name="connsiteX73" fmla="*/ 2767853 w 3753970"/>
                  <a:gd name="connsiteY73" fmla="*/ 1456765 h 2902323"/>
                  <a:gd name="connsiteX74" fmla="*/ 2633382 w 3753970"/>
                  <a:gd name="connsiteY74" fmla="*/ 1266265 h 2902323"/>
                  <a:gd name="connsiteX75" fmla="*/ 2745441 w 3753970"/>
                  <a:gd name="connsiteY75" fmla="*/ 1165412 h 2902323"/>
                  <a:gd name="connsiteX76" fmla="*/ 2835088 w 3753970"/>
                  <a:gd name="connsiteY76" fmla="*/ 1098176 h 2902323"/>
                  <a:gd name="connsiteX77" fmla="*/ 2767853 w 3753970"/>
                  <a:gd name="connsiteY77" fmla="*/ 997323 h 2902323"/>
                  <a:gd name="connsiteX78" fmla="*/ 2678206 w 3753970"/>
                  <a:gd name="connsiteY78" fmla="*/ 974912 h 2902323"/>
                  <a:gd name="connsiteX79" fmla="*/ 2566147 w 3753970"/>
                  <a:gd name="connsiteY79" fmla="*/ 918882 h 2902323"/>
                  <a:gd name="connsiteX80" fmla="*/ 2510118 w 3753970"/>
                  <a:gd name="connsiteY80" fmla="*/ 896471 h 2902323"/>
                  <a:gd name="connsiteX81" fmla="*/ 2454088 w 3753970"/>
                  <a:gd name="connsiteY81" fmla="*/ 874059 h 2902323"/>
                  <a:gd name="connsiteX82" fmla="*/ 2398059 w 3753970"/>
                  <a:gd name="connsiteY82" fmla="*/ 840441 h 2902323"/>
                  <a:gd name="connsiteX83" fmla="*/ 2353235 w 3753970"/>
                  <a:gd name="connsiteY83" fmla="*/ 874059 h 2902323"/>
                  <a:gd name="connsiteX84" fmla="*/ 2364441 w 3753970"/>
                  <a:gd name="connsiteY84" fmla="*/ 952500 h 2902323"/>
                  <a:gd name="connsiteX85" fmla="*/ 2229970 w 3753970"/>
                  <a:gd name="connsiteY85" fmla="*/ 1042147 h 2902323"/>
                  <a:gd name="connsiteX86" fmla="*/ 2207559 w 3753970"/>
                  <a:gd name="connsiteY86" fmla="*/ 997323 h 2902323"/>
                  <a:gd name="connsiteX87" fmla="*/ 2129118 w 3753970"/>
                  <a:gd name="connsiteY87" fmla="*/ 986118 h 2902323"/>
                  <a:gd name="connsiteX88" fmla="*/ 2229970 w 3753970"/>
                  <a:gd name="connsiteY88" fmla="*/ 784412 h 2902323"/>
                  <a:gd name="connsiteX89" fmla="*/ 2308412 w 3753970"/>
                  <a:gd name="connsiteY89" fmla="*/ 661147 h 2902323"/>
                  <a:gd name="connsiteX90" fmla="*/ 2151529 w 3753970"/>
                  <a:gd name="connsiteY90" fmla="*/ 549088 h 2902323"/>
                  <a:gd name="connsiteX91" fmla="*/ 2039470 w 3753970"/>
                  <a:gd name="connsiteY91" fmla="*/ 549088 h 2902323"/>
                  <a:gd name="connsiteX92" fmla="*/ 1949823 w 3753970"/>
                  <a:gd name="connsiteY92" fmla="*/ 582706 h 2902323"/>
                  <a:gd name="connsiteX93" fmla="*/ 1860176 w 3753970"/>
                  <a:gd name="connsiteY93" fmla="*/ 582706 h 2902323"/>
                  <a:gd name="connsiteX94" fmla="*/ 1804147 w 3753970"/>
                  <a:gd name="connsiteY94" fmla="*/ 537882 h 2902323"/>
                  <a:gd name="connsiteX95" fmla="*/ 1703294 w 3753970"/>
                  <a:gd name="connsiteY95" fmla="*/ 549088 h 2902323"/>
                  <a:gd name="connsiteX96" fmla="*/ 1680882 w 3753970"/>
                  <a:gd name="connsiteY96" fmla="*/ 649941 h 2902323"/>
                  <a:gd name="connsiteX97" fmla="*/ 1557618 w 3753970"/>
                  <a:gd name="connsiteY97" fmla="*/ 649941 h 2902323"/>
                  <a:gd name="connsiteX98" fmla="*/ 1557618 w 3753970"/>
                  <a:gd name="connsiteY98" fmla="*/ 537882 h 2902323"/>
                  <a:gd name="connsiteX99" fmla="*/ 1490382 w 3753970"/>
                  <a:gd name="connsiteY99" fmla="*/ 414618 h 2902323"/>
                  <a:gd name="connsiteX100" fmla="*/ 1411941 w 3753970"/>
                  <a:gd name="connsiteY100" fmla="*/ 302559 h 2902323"/>
                  <a:gd name="connsiteX101" fmla="*/ 1389529 w 3753970"/>
                  <a:gd name="connsiteY101" fmla="*/ 190500 h 2902323"/>
                  <a:gd name="connsiteX102" fmla="*/ 1355912 w 3753970"/>
                  <a:gd name="connsiteY102" fmla="*/ 302559 h 2902323"/>
                  <a:gd name="connsiteX103" fmla="*/ 1266265 w 3753970"/>
                  <a:gd name="connsiteY103" fmla="*/ 358588 h 2902323"/>
                  <a:gd name="connsiteX104" fmla="*/ 1176618 w 3753970"/>
                  <a:gd name="connsiteY104" fmla="*/ 358588 h 2902323"/>
                  <a:gd name="connsiteX105" fmla="*/ 504265 w 3753970"/>
                  <a:gd name="connsiteY105" fmla="*/ 78441 h 2902323"/>
                  <a:gd name="connsiteX106" fmla="*/ 414618 w 3753970"/>
                  <a:gd name="connsiteY106" fmla="*/ 0 h 2902323"/>
                  <a:gd name="connsiteX107" fmla="*/ 324970 w 3753970"/>
                  <a:gd name="connsiteY107" fmla="*/ 11206 h 2902323"/>
                  <a:gd name="connsiteX108" fmla="*/ 268941 w 3753970"/>
                  <a:gd name="connsiteY108" fmla="*/ 44823 h 2902323"/>
                  <a:gd name="connsiteX109" fmla="*/ 246529 w 3753970"/>
                  <a:gd name="connsiteY109" fmla="*/ 123265 h 2902323"/>
                  <a:gd name="connsiteX110" fmla="*/ 257735 w 3753970"/>
                  <a:gd name="connsiteY110" fmla="*/ 145676 h 2902323"/>
                  <a:gd name="connsiteX111" fmla="*/ 190500 w 3753970"/>
                  <a:gd name="connsiteY111" fmla="*/ 246529 h 2902323"/>
                  <a:gd name="connsiteX112" fmla="*/ 145676 w 3753970"/>
                  <a:gd name="connsiteY112" fmla="*/ 190500 h 2902323"/>
                  <a:gd name="connsiteX0" fmla="*/ 145676 w 3753970"/>
                  <a:gd name="connsiteY0" fmla="*/ 190500 h 2902323"/>
                  <a:gd name="connsiteX1" fmla="*/ 0 w 3753970"/>
                  <a:gd name="connsiteY1" fmla="*/ 179294 h 2902323"/>
                  <a:gd name="connsiteX2" fmla="*/ 11206 w 3753970"/>
                  <a:gd name="connsiteY2" fmla="*/ 302559 h 2902323"/>
                  <a:gd name="connsiteX3" fmla="*/ 123265 w 3753970"/>
                  <a:gd name="connsiteY3" fmla="*/ 381000 h 2902323"/>
                  <a:gd name="connsiteX4" fmla="*/ 123265 w 3753970"/>
                  <a:gd name="connsiteY4" fmla="*/ 381000 h 2902323"/>
                  <a:gd name="connsiteX5" fmla="*/ 212912 w 3753970"/>
                  <a:gd name="connsiteY5" fmla="*/ 291353 h 2902323"/>
                  <a:gd name="connsiteX6" fmla="*/ 224118 w 3753970"/>
                  <a:gd name="connsiteY6" fmla="*/ 246529 h 2902323"/>
                  <a:gd name="connsiteX7" fmla="*/ 291353 w 3753970"/>
                  <a:gd name="connsiteY7" fmla="*/ 179294 h 2902323"/>
                  <a:gd name="connsiteX8" fmla="*/ 347382 w 3753970"/>
                  <a:gd name="connsiteY8" fmla="*/ 280147 h 2902323"/>
                  <a:gd name="connsiteX9" fmla="*/ 347382 w 3753970"/>
                  <a:gd name="connsiteY9" fmla="*/ 280147 h 2902323"/>
                  <a:gd name="connsiteX10" fmla="*/ 515470 w 3753970"/>
                  <a:gd name="connsiteY10" fmla="*/ 302559 h 2902323"/>
                  <a:gd name="connsiteX11" fmla="*/ 593912 w 3753970"/>
                  <a:gd name="connsiteY11" fmla="*/ 224118 h 2902323"/>
                  <a:gd name="connsiteX12" fmla="*/ 524430 w 3753970"/>
                  <a:gd name="connsiteY12" fmla="*/ 102854 h 2902323"/>
                  <a:gd name="connsiteX13" fmla="*/ 1131807 w 3753970"/>
                  <a:gd name="connsiteY13" fmla="*/ 358588 h 2902323"/>
                  <a:gd name="connsiteX14" fmla="*/ 1232647 w 3753970"/>
                  <a:gd name="connsiteY14" fmla="*/ 582706 h 2902323"/>
                  <a:gd name="connsiteX15" fmla="*/ 1344706 w 3753970"/>
                  <a:gd name="connsiteY15" fmla="*/ 784412 h 2902323"/>
                  <a:gd name="connsiteX16" fmla="*/ 1423147 w 3753970"/>
                  <a:gd name="connsiteY16" fmla="*/ 896471 h 2902323"/>
                  <a:gd name="connsiteX17" fmla="*/ 1423147 w 3753970"/>
                  <a:gd name="connsiteY17" fmla="*/ 896471 h 2902323"/>
                  <a:gd name="connsiteX18" fmla="*/ 1557618 w 3753970"/>
                  <a:gd name="connsiteY18" fmla="*/ 762000 h 2902323"/>
                  <a:gd name="connsiteX19" fmla="*/ 1553123 w 3753970"/>
                  <a:gd name="connsiteY19" fmla="*/ 638335 h 2902323"/>
                  <a:gd name="connsiteX20" fmla="*/ 1669676 w 3753970"/>
                  <a:gd name="connsiteY20" fmla="*/ 672353 h 2902323"/>
                  <a:gd name="connsiteX21" fmla="*/ 1804147 w 3753970"/>
                  <a:gd name="connsiteY21" fmla="*/ 773206 h 2902323"/>
                  <a:gd name="connsiteX22" fmla="*/ 2028265 w 3753970"/>
                  <a:gd name="connsiteY22" fmla="*/ 795618 h 2902323"/>
                  <a:gd name="connsiteX23" fmla="*/ 2173941 w 3753970"/>
                  <a:gd name="connsiteY23" fmla="*/ 806823 h 2902323"/>
                  <a:gd name="connsiteX24" fmla="*/ 2185147 w 3753970"/>
                  <a:gd name="connsiteY24" fmla="*/ 818029 h 2902323"/>
                  <a:gd name="connsiteX25" fmla="*/ 2084294 w 3753970"/>
                  <a:gd name="connsiteY25" fmla="*/ 997323 h 2902323"/>
                  <a:gd name="connsiteX26" fmla="*/ 2095500 w 3753970"/>
                  <a:gd name="connsiteY26" fmla="*/ 1143000 h 2902323"/>
                  <a:gd name="connsiteX27" fmla="*/ 2196353 w 3753970"/>
                  <a:gd name="connsiteY27" fmla="*/ 1176618 h 2902323"/>
                  <a:gd name="connsiteX28" fmla="*/ 2252382 w 3753970"/>
                  <a:gd name="connsiteY28" fmla="*/ 1086971 h 2902323"/>
                  <a:gd name="connsiteX29" fmla="*/ 2252382 w 3753970"/>
                  <a:gd name="connsiteY29" fmla="*/ 1053353 h 2902323"/>
                  <a:gd name="connsiteX30" fmla="*/ 2375647 w 3753970"/>
                  <a:gd name="connsiteY30" fmla="*/ 997323 h 2902323"/>
                  <a:gd name="connsiteX31" fmla="*/ 2442882 w 3753970"/>
                  <a:gd name="connsiteY31" fmla="*/ 1143000 h 2902323"/>
                  <a:gd name="connsiteX32" fmla="*/ 2487706 w 3753970"/>
                  <a:gd name="connsiteY32" fmla="*/ 1187823 h 2902323"/>
                  <a:gd name="connsiteX33" fmla="*/ 2510118 w 3753970"/>
                  <a:gd name="connsiteY33" fmla="*/ 1199029 h 2902323"/>
                  <a:gd name="connsiteX34" fmla="*/ 2375647 w 3753970"/>
                  <a:gd name="connsiteY34" fmla="*/ 1333500 h 2902323"/>
                  <a:gd name="connsiteX35" fmla="*/ 2263588 w 3753970"/>
                  <a:gd name="connsiteY35" fmla="*/ 1311088 h 2902323"/>
                  <a:gd name="connsiteX36" fmla="*/ 2218765 w 3753970"/>
                  <a:gd name="connsiteY36" fmla="*/ 1367118 h 2902323"/>
                  <a:gd name="connsiteX37" fmla="*/ 2229970 w 3753970"/>
                  <a:gd name="connsiteY37" fmla="*/ 1434353 h 2902323"/>
                  <a:gd name="connsiteX38" fmla="*/ 2308412 w 3753970"/>
                  <a:gd name="connsiteY38" fmla="*/ 1512794 h 2902323"/>
                  <a:gd name="connsiteX39" fmla="*/ 2386853 w 3753970"/>
                  <a:gd name="connsiteY39" fmla="*/ 1467971 h 2902323"/>
                  <a:gd name="connsiteX40" fmla="*/ 2386853 w 3753970"/>
                  <a:gd name="connsiteY40" fmla="*/ 1389529 h 2902323"/>
                  <a:gd name="connsiteX41" fmla="*/ 2386853 w 3753970"/>
                  <a:gd name="connsiteY41" fmla="*/ 1355912 h 2902323"/>
                  <a:gd name="connsiteX42" fmla="*/ 2510118 w 3753970"/>
                  <a:gd name="connsiteY42" fmla="*/ 1221441 h 2902323"/>
                  <a:gd name="connsiteX43" fmla="*/ 2554941 w 3753970"/>
                  <a:gd name="connsiteY43" fmla="*/ 1288676 h 2902323"/>
                  <a:gd name="connsiteX44" fmla="*/ 2622176 w 3753970"/>
                  <a:gd name="connsiteY44" fmla="*/ 1311088 h 2902323"/>
                  <a:gd name="connsiteX45" fmla="*/ 2723029 w 3753970"/>
                  <a:gd name="connsiteY45" fmla="*/ 1467971 h 2902323"/>
                  <a:gd name="connsiteX46" fmla="*/ 2700618 w 3753970"/>
                  <a:gd name="connsiteY46" fmla="*/ 1546412 h 2902323"/>
                  <a:gd name="connsiteX47" fmla="*/ 2801470 w 3753970"/>
                  <a:gd name="connsiteY47" fmla="*/ 1580029 h 2902323"/>
                  <a:gd name="connsiteX48" fmla="*/ 2823882 w 3753970"/>
                  <a:gd name="connsiteY48" fmla="*/ 1703294 h 2902323"/>
                  <a:gd name="connsiteX49" fmla="*/ 2734235 w 3753970"/>
                  <a:gd name="connsiteY49" fmla="*/ 1848971 h 2902323"/>
                  <a:gd name="connsiteX50" fmla="*/ 2610970 w 3753970"/>
                  <a:gd name="connsiteY50" fmla="*/ 1961029 h 2902323"/>
                  <a:gd name="connsiteX51" fmla="*/ 2633382 w 3753970"/>
                  <a:gd name="connsiteY51" fmla="*/ 2073088 h 2902323"/>
                  <a:gd name="connsiteX52" fmla="*/ 2723029 w 3753970"/>
                  <a:gd name="connsiteY52" fmla="*/ 2196353 h 2902323"/>
                  <a:gd name="connsiteX53" fmla="*/ 2745441 w 3753970"/>
                  <a:gd name="connsiteY53" fmla="*/ 2308412 h 2902323"/>
                  <a:gd name="connsiteX54" fmla="*/ 2745441 w 3753970"/>
                  <a:gd name="connsiteY54" fmla="*/ 2465294 h 2902323"/>
                  <a:gd name="connsiteX55" fmla="*/ 2734235 w 3753970"/>
                  <a:gd name="connsiteY55" fmla="*/ 2667000 h 2902323"/>
                  <a:gd name="connsiteX56" fmla="*/ 2879912 w 3753970"/>
                  <a:gd name="connsiteY56" fmla="*/ 2868706 h 2902323"/>
                  <a:gd name="connsiteX57" fmla="*/ 3003176 w 3753970"/>
                  <a:gd name="connsiteY57" fmla="*/ 2902323 h 2902323"/>
                  <a:gd name="connsiteX58" fmla="*/ 3115235 w 3753970"/>
                  <a:gd name="connsiteY58" fmla="*/ 2756647 h 2902323"/>
                  <a:gd name="connsiteX59" fmla="*/ 3115235 w 3753970"/>
                  <a:gd name="connsiteY59" fmla="*/ 2644588 h 2902323"/>
                  <a:gd name="connsiteX60" fmla="*/ 3227294 w 3753970"/>
                  <a:gd name="connsiteY60" fmla="*/ 2554941 h 2902323"/>
                  <a:gd name="connsiteX61" fmla="*/ 3361765 w 3753970"/>
                  <a:gd name="connsiteY61" fmla="*/ 2532529 h 2902323"/>
                  <a:gd name="connsiteX62" fmla="*/ 3473823 w 3753970"/>
                  <a:gd name="connsiteY62" fmla="*/ 2543735 h 2902323"/>
                  <a:gd name="connsiteX63" fmla="*/ 3608294 w 3753970"/>
                  <a:gd name="connsiteY63" fmla="*/ 2465294 h 2902323"/>
                  <a:gd name="connsiteX64" fmla="*/ 3753970 w 3753970"/>
                  <a:gd name="connsiteY64" fmla="*/ 2274794 h 2902323"/>
                  <a:gd name="connsiteX65" fmla="*/ 3753970 w 3753970"/>
                  <a:gd name="connsiteY65" fmla="*/ 2229971 h 2902323"/>
                  <a:gd name="connsiteX66" fmla="*/ 3563470 w 3753970"/>
                  <a:gd name="connsiteY66" fmla="*/ 2095500 h 2902323"/>
                  <a:gd name="connsiteX67" fmla="*/ 3485029 w 3753970"/>
                  <a:gd name="connsiteY67" fmla="*/ 1961029 h 2902323"/>
                  <a:gd name="connsiteX68" fmla="*/ 3462618 w 3753970"/>
                  <a:gd name="connsiteY68" fmla="*/ 1804147 h 2902323"/>
                  <a:gd name="connsiteX69" fmla="*/ 3294529 w 3753970"/>
                  <a:gd name="connsiteY69" fmla="*/ 1748118 h 2902323"/>
                  <a:gd name="connsiteX70" fmla="*/ 3126441 w 3753970"/>
                  <a:gd name="connsiteY70" fmla="*/ 1636059 h 2902323"/>
                  <a:gd name="connsiteX71" fmla="*/ 2969559 w 3753970"/>
                  <a:gd name="connsiteY71" fmla="*/ 1501588 h 2902323"/>
                  <a:gd name="connsiteX72" fmla="*/ 2857500 w 3753970"/>
                  <a:gd name="connsiteY72" fmla="*/ 1467971 h 2902323"/>
                  <a:gd name="connsiteX73" fmla="*/ 2767853 w 3753970"/>
                  <a:gd name="connsiteY73" fmla="*/ 1456765 h 2902323"/>
                  <a:gd name="connsiteX74" fmla="*/ 2633382 w 3753970"/>
                  <a:gd name="connsiteY74" fmla="*/ 1266265 h 2902323"/>
                  <a:gd name="connsiteX75" fmla="*/ 2745441 w 3753970"/>
                  <a:gd name="connsiteY75" fmla="*/ 1165412 h 2902323"/>
                  <a:gd name="connsiteX76" fmla="*/ 2835088 w 3753970"/>
                  <a:gd name="connsiteY76" fmla="*/ 1098176 h 2902323"/>
                  <a:gd name="connsiteX77" fmla="*/ 2767853 w 3753970"/>
                  <a:gd name="connsiteY77" fmla="*/ 997323 h 2902323"/>
                  <a:gd name="connsiteX78" fmla="*/ 2678206 w 3753970"/>
                  <a:gd name="connsiteY78" fmla="*/ 974912 h 2902323"/>
                  <a:gd name="connsiteX79" fmla="*/ 2566147 w 3753970"/>
                  <a:gd name="connsiteY79" fmla="*/ 918882 h 2902323"/>
                  <a:gd name="connsiteX80" fmla="*/ 2510118 w 3753970"/>
                  <a:gd name="connsiteY80" fmla="*/ 896471 h 2902323"/>
                  <a:gd name="connsiteX81" fmla="*/ 2454088 w 3753970"/>
                  <a:gd name="connsiteY81" fmla="*/ 874059 h 2902323"/>
                  <a:gd name="connsiteX82" fmla="*/ 2398059 w 3753970"/>
                  <a:gd name="connsiteY82" fmla="*/ 840441 h 2902323"/>
                  <a:gd name="connsiteX83" fmla="*/ 2353235 w 3753970"/>
                  <a:gd name="connsiteY83" fmla="*/ 874059 h 2902323"/>
                  <a:gd name="connsiteX84" fmla="*/ 2364441 w 3753970"/>
                  <a:gd name="connsiteY84" fmla="*/ 952500 h 2902323"/>
                  <a:gd name="connsiteX85" fmla="*/ 2229970 w 3753970"/>
                  <a:gd name="connsiteY85" fmla="*/ 1042147 h 2902323"/>
                  <a:gd name="connsiteX86" fmla="*/ 2207559 w 3753970"/>
                  <a:gd name="connsiteY86" fmla="*/ 997323 h 2902323"/>
                  <a:gd name="connsiteX87" fmla="*/ 2129118 w 3753970"/>
                  <a:gd name="connsiteY87" fmla="*/ 986118 h 2902323"/>
                  <a:gd name="connsiteX88" fmla="*/ 2229970 w 3753970"/>
                  <a:gd name="connsiteY88" fmla="*/ 784412 h 2902323"/>
                  <a:gd name="connsiteX89" fmla="*/ 2308412 w 3753970"/>
                  <a:gd name="connsiteY89" fmla="*/ 661147 h 2902323"/>
                  <a:gd name="connsiteX90" fmla="*/ 2151529 w 3753970"/>
                  <a:gd name="connsiteY90" fmla="*/ 549088 h 2902323"/>
                  <a:gd name="connsiteX91" fmla="*/ 2039470 w 3753970"/>
                  <a:gd name="connsiteY91" fmla="*/ 549088 h 2902323"/>
                  <a:gd name="connsiteX92" fmla="*/ 1949823 w 3753970"/>
                  <a:gd name="connsiteY92" fmla="*/ 582706 h 2902323"/>
                  <a:gd name="connsiteX93" fmla="*/ 1860176 w 3753970"/>
                  <a:gd name="connsiteY93" fmla="*/ 582706 h 2902323"/>
                  <a:gd name="connsiteX94" fmla="*/ 1804147 w 3753970"/>
                  <a:gd name="connsiteY94" fmla="*/ 537882 h 2902323"/>
                  <a:gd name="connsiteX95" fmla="*/ 1703294 w 3753970"/>
                  <a:gd name="connsiteY95" fmla="*/ 549088 h 2902323"/>
                  <a:gd name="connsiteX96" fmla="*/ 1680882 w 3753970"/>
                  <a:gd name="connsiteY96" fmla="*/ 649941 h 2902323"/>
                  <a:gd name="connsiteX97" fmla="*/ 1557618 w 3753970"/>
                  <a:gd name="connsiteY97" fmla="*/ 649941 h 2902323"/>
                  <a:gd name="connsiteX98" fmla="*/ 1557618 w 3753970"/>
                  <a:gd name="connsiteY98" fmla="*/ 537882 h 2902323"/>
                  <a:gd name="connsiteX99" fmla="*/ 1490382 w 3753970"/>
                  <a:gd name="connsiteY99" fmla="*/ 414618 h 2902323"/>
                  <a:gd name="connsiteX100" fmla="*/ 1411941 w 3753970"/>
                  <a:gd name="connsiteY100" fmla="*/ 302559 h 2902323"/>
                  <a:gd name="connsiteX101" fmla="*/ 1389529 w 3753970"/>
                  <a:gd name="connsiteY101" fmla="*/ 190500 h 2902323"/>
                  <a:gd name="connsiteX102" fmla="*/ 1355912 w 3753970"/>
                  <a:gd name="connsiteY102" fmla="*/ 302559 h 2902323"/>
                  <a:gd name="connsiteX103" fmla="*/ 1266265 w 3753970"/>
                  <a:gd name="connsiteY103" fmla="*/ 358588 h 2902323"/>
                  <a:gd name="connsiteX104" fmla="*/ 1176618 w 3753970"/>
                  <a:gd name="connsiteY104" fmla="*/ 358588 h 2902323"/>
                  <a:gd name="connsiteX105" fmla="*/ 504265 w 3753970"/>
                  <a:gd name="connsiteY105" fmla="*/ 78441 h 2902323"/>
                  <a:gd name="connsiteX106" fmla="*/ 414618 w 3753970"/>
                  <a:gd name="connsiteY106" fmla="*/ 0 h 2902323"/>
                  <a:gd name="connsiteX107" fmla="*/ 324970 w 3753970"/>
                  <a:gd name="connsiteY107" fmla="*/ 11206 h 2902323"/>
                  <a:gd name="connsiteX108" fmla="*/ 268941 w 3753970"/>
                  <a:gd name="connsiteY108" fmla="*/ 44823 h 2902323"/>
                  <a:gd name="connsiteX109" fmla="*/ 246529 w 3753970"/>
                  <a:gd name="connsiteY109" fmla="*/ 123265 h 2902323"/>
                  <a:gd name="connsiteX110" fmla="*/ 257735 w 3753970"/>
                  <a:gd name="connsiteY110" fmla="*/ 145676 h 2902323"/>
                  <a:gd name="connsiteX111" fmla="*/ 190500 w 3753970"/>
                  <a:gd name="connsiteY111" fmla="*/ 246529 h 2902323"/>
                  <a:gd name="connsiteX112" fmla="*/ 145676 w 3753970"/>
                  <a:gd name="connsiteY112" fmla="*/ 190500 h 2902323"/>
                  <a:gd name="connsiteX0" fmla="*/ 145676 w 3753970"/>
                  <a:gd name="connsiteY0" fmla="*/ 190500 h 2902323"/>
                  <a:gd name="connsiteX1" fmla="*/ 0 w 3753970"/>
                  <a:gd name="connsiteY1" fmla="*/ 179294 h 2902323"/>
                  <a:gd name="connsiteX2" fmla="*/ 11206 w 3753970"/>
                  <a:gd name="connsiteY2" fmla="*/ 302559 h 2902323"/>
                  <a:gd name="connsiteX3" fmla="*/ 123265 w 3753970"/>
                  <a:gd name="connsiteY3" fmla="*/ 381000 h 2902323"/>
                  <a:gd name="connsiteX4" fmla="*/ 123265 w 3753970"/>
                  <a:gd name="connsiteY4" fmla="*/ 381000 h 2902323"/>
                  <a:gd name="connsiteX5" fmla="*/ 212912 w 3753970"/>
                  <a:gd name="connsiteY5" fmla="*/ 291353 h 2902323"/>
                  <a:gd name="connsiteX6" fmla="*/ 224118 w 3753970"/>
                  <a:gd name="connsiteY6" fmla="*/ 246529 h 2902323"/>
                  <a:gd name="connsiteX7" fmla="*/ 291353 w 3753970"/>
                  <a:gd name="connsiteY7" fmla="*/ 179294 h 2902323"/>
                  <a:gd name="connsiteX8" fmla="*/ 347382 w 3753970"/>
                  <a:gd name="connsiteY8" fmla="*/ 280147 h 2902323"/>
                  <a:gd name="connsiteX9" fmla="*/ 347382 w 3753970"/>
                  <a:gd name="connsiteY9" fmla="*/ 280147 h 2902323"/>
                  <a:gd name="connsiteX10" fmla="*/ 515470 w 3753970"/>
                  <a:gd name="connsiteY10" fmla="*/ 302559 h 2902323"/>
                  <a:gd name="connsiteX11" fmla="*/ 593912 w 3753970"/>
                  <a:gd name="connsiteY11" fmla="*/ 224118 h 2902323"/>
                  <a:gd name="connsiteX12" fmla="*/ 524430 w 3753970"/>
                  <a:gd name="connsiteY12" fmla="*/ 102854 h 2902323"/>
                  <a:gd name="connsiteX13" fmla="*/ 1131807 w 3753970"/>
                  <a:gd name="connsiteY13" fmla="*/ 358588 h 2902323"/>
                  <a:gd name="connsiteX14" fmla="*/ 1232647 w 3753970"/>
                  <a:gd name="connsiteY14" fmla="*/ 582706 h 2902323"/>
                  <a:gd name="connsiteX15" fmla="*/ 1344706 w 3753970"/>
                  <a:gd name="connsiteY15" fmla="*/ 784412 h 2902323"/>
                  <a:gd name="connsiteX16" fmla="*/ 1423147 w 3753970"/>
                  <a:gd name="connsiteY16" fmla="*/ 896471 h 2902323"/>
                  <a:gd name="connsiteX17" fmla="*/ 1423147 w 3753970"/>
                  <a:gd name="connsiteY17" fmla="*/ 896471 h 2902323"/>
                  <a:gd name="connsiteX18" fmla="*/ 1557618 w 3753970"/>
                  <a:gd name="connsiteY18" fmla="*/ 762000 h 2902323"/>
                  <a:gd name="connsiteX19" fmla="*/ 1553123 w 3753970"/>
                  <a:gd name="connsiteY19" fmla="*/ 638335 h 2902323"/>
                  <a:gd name="connsiteX20" fmla="*/ 1669676 w 3753970"/>
                  <a:gd name="connsiteY20" fmla="*/ 672353 h 2902323"/>
                  <a:gd name="connsiteX21" fmla="*/ 1804147 w 3753970"/>
                  <a:gd name="connsiteY21" fmla="*/ 773206 h 2902323"/>
                  <a:gd name="connsiteX22" fmla="*/ 2028265 w 3753970"/>
                  <a:gd name="connsiteY22" fmla="*/ 795618 h 2902323"/>
                  <a:gd name="connsiteX23" fmla="*/ 2173941 w 3753970"/>
                  <a:gd name="connsiteY23" fmla="*/ 806823 h 2902323"/>
                  <a:gd name="connsiteX24" fmla="*/ 2185147 w 3753970"/>
                  <a:gd name="connsiteY24" fmla="*/ 818029 h 2902323"/>
                  <a:gd name="connsiteX25" fmla="*/ 2104472 w 3753970"/>
                  <a:gd name="connsiteY25" fmla="*/ 997323 h 2902323"/>
                  <a:gd name="connsiteX26" fmla="*/ 2095500 w 3753970"/>
                  <a:gd name="connsiteY26" fmla="*/ 1143000 h 2902323"/>
                  <a:gd name="connsiteX27" fmla="*/ 2196353 w 3753970"/>
                  <a:gd name="connsiteY27" fmla="*/ 1176618 h 2902323"/>
                  <a:gd name="connsiteX28" fmla="*/ 2252382 w 3753970"/>
                  <a:gd name="connsiteY28" fmla="*/ 1086971 h 2902323"/>
                  <a:gd name="connsiteX29" fmla="*/ 2252382 w 3753970"/>
                  <a:gd name="connsiteY29" fmla="*/ 1053353 h 2902323"/>
                  <a:gd name="connsiteX30" fmla="*/ 2375647 w 3753970"/>
                  <a:gd name="connsiteY30" fmla="*/ 997323 h 2902323"/>
                  <a:gd name="connsiteX31" fmla="*/ 2442882 w 3753970"/>
                  <a:gd name="connsiteY31" fmla="*/ 1143000 h 2902323"/>
                  <a:gd name="connsiteX32" fmla="*/ 2487706 w 3753970"/>
                  <a:gd name="connsiteY32" fmla="*/ 1187823 h 2902323"/>
                  <a:gd name="connsiteX33" fmla="*/ 2510118 w 3753970"/>
                  <a:gd name="connsiteY33" fmla="*/ 1199029 h 2902323"/>
                  <a:gd name="connsiteX34" fmla="*/ 2375647 w 3753970"/>
                  <a:gd name="connsiteY34" fmla="*/ 1333500 h 2902323"/>
                  <a:gd name="connsiteX35" fmla="*/ 2263588 w 3753970"/>
                  <a:gd name="connsiteY35" fmla="*/ 1311088 h 2902323"/>
                  <a:gd name="connsiteX36" fmla="*/ 2218765 w 3753970"/>
                  <a:gd name="connsiteY36" fmla="*/ 1367118 h 2902323"/>
                  <a:gd name="connsiteX37" fmla="*/ 2229970 w 3753970"/>
                  <a:gd name="connsiteY37" fmla="*/ 1434353 h 2902323"/>
                  <a:gd name="connsiteX38" fmla="*/ 2308412 w 3753970"/>
                  <a:gd name="connsiteY38" fmla="*/ 1512794 h 2902323"/>
                  <a:gd name="connsiteX39" fmla="*/ 2386853 w 3753970"/>
                  <a:gd name="connsiteY39" fmla="*/ 1467971 h 2902323"/>
                  <a:gd name="connsiteX40" fmla="*/ 2386853 w 3753970"/>
                  <a:gd name="connsiteY40" fmla="*/ 1389529 h 2902323"/>
                  <a:gd name="connsiteX41" fmla="*/ 2386853 w 3753970"/>
                  <a:gd name="connsiteY41" fmla="*/ 1355912 h 2902323"/>
                  <a:gd name="connsiteX42" fmla="*/ 2510118 w 3753970"/>
                  <a:gd name="connsiteY42" fmla="*/ 1221441 h 2902323"/>
                  <a:gd name="connsiteX43" fmla="*/ 2554941 w 3753970"/>
                  <a:gd name="connsiteY43" fmla="*/ 1288676 h 2902323"/>
                  <a:gd name="connsiteX44" fmla="*/ 2622176 w 3753970"/>
                  <a:gd name="connsiteY44" fmla="*/ 1311088 h 2902323"/>
                  <a:gd name="connsiteX45" fmla="*/ 2723029 w 3753970"/>
                  <a:gd name="connsiteY45" fmla="*/ 1467971 h 2902323"/>
                  <a:gd name="connsiteX46" fmla="*/ 2700618 w 3753970"/>
                  <a:gd name="connsiteY46" fmla="*/ 1546412 h 2902323"/>
                  <a:gd name="connsiteX47" fmla="*/ 2801470 w 3753970"/>
                  <a:gd name="connsiteY47" fmla="*/ 1580029 h 2902323"/>
                  <a:gd name="connsiteX48" fmla="*/ 2823882 w 3753970"/>
                  <a:gd name="connsiteY48" fmla="*/ 1703294 h 2902323"/>
                  <a:gd name="connsiteX49" fmla="*/ 2734235 w 3753970"/>
                  <a:gd name="connsiteY49" fmla="*/ 1848971 h 2902323"/>
                  <a:gd name="connsiteX50" fmla="*/ 2610970 w 3753970"/>
                  <a:gd name="connsiteY50" fmla="*/ 1961029 h 2902323"/>
                  <a:gd name="connsiteX51" fmla="*/ 2633382 w 3753970"/>
                  <a:gd name="connsiteY51" fmla="*/ 2073088 h 2902323"/>
                  <a:gd name="connsiteX52" fmla="*/ 2723029 w 3753970"/>
                  <a:gd name="connsiteY52" fmla="*/ 2196353 h 2902323"/>
                  <a:gd name="connsiteX53" fmla="*/ 2745441 w 3753970"/>
                  <a:gd name="connsiteY53" fmla="*/ 2308412 h 2902323"/>
                  <a:gd name="connsiteX54" fmla="*/ 2745441 w 3753970"/>
                  <a:gd name="connsiteY54" fmla="*/ 2465294 h 2902323"/>
                  <a:gd name="connsiteX55" fmla="*/ 2734235 w 3753970"/>
                  <a:gd name="connsiteY55" fmla="*/ 2667000 h 2902323"/>
                  <a:gd name="connsiteX56" fmla="*/ 2879912 w 3753970"/>
                  <a:gd name="connsiteY56" fmla="*/ 2868706 h 2902323"/>
                  <a:gd name="connsiteX57" fmla="*/ 3003176 w 3753970"/>
                  <a:gd name="connsiteY57" fmla="*/ 2902323 h 2902323"/>
                  <a:gd name="connsiteX58" fmla="*/ 3115235 w 3753970"/>
                  <a:gd name="connsiteY58" fmla="*/ 2756647 h 2902323"/>
                  <a:gd name="connsiteX59" fmla="*/ 3115235 w 3753970"/>
                  <a:gd name="connsiteY59" fmla="*/ 2644588 h 2902323"/>
                  <a:gd name="connsiteX60" fmla="*/ 3227294 w 3753970"/>
                  <a:gd name="connsiteY60" fmla="*/ 2554941 h 2902323"/>
                  <a:gd name="connsiteX61" fmla="*/ 3361765 w 3753970"/>
                  <a:gd name="connsiteY61" fmla="*/ 2532529 h 2902323"/>
                  <a:gd name="connsiteX62" fmla="*/ 3473823 w 3753970"/>
                  <a:gd name="connsiteY62" fmla="*/ 2543735 h 2902323"/>
                  <a:gd name="connsiteX63" fmla="*/ 3608294 w 3753970"/>
                  <a:gd name="connsiteY63" fmla="*/ 2465294 h 2902323"/>
                  <a:gd name="connsiteX64" fmla="*/ 3753970 w 3753970"/>
                  <a:gd name="connsiteY64" fmla="*/ 2274794 h 2902323"/>
                  <a:gd name="connsiteX65" fmla="*/ 3753970 w 3753970"/>
                  <a:gd name="connsiteY65" fmla="*/ 2229971 h 2902323"/>
                  <a:gd name="connsiteX66" fmla="*/ 3563470 w 3753970"/>
                  <a:gd name="connsiteY66" fmla="*/ 2095500 h 2902323"/>
                  <a:gd name="connsiteX67" fmla="*/ 3485029 w 3753970"/>
                  <a:gd name="connsiteY67" fmla="*/ 1961029 h 2902323"/>
                  <a:gd name="connsiteX68" fmla="*/ 3462618 w 3753970"/>
                  <a:gd name="connsiteY68" fmla="*/ 1804147 h 2902323"/>
                  <a:gd name="connsiteX69" fmla="*/ 3294529 w 3753970"/>
                  <a:gd name="connsiteY69" fmla="*/ 1748118 h 2902323"/>
                  <a:gd name="connsiteX70" fmla="*/ 3126441 w 3753970"/>
                  <a:gd name="connsiteY70" fmla="*/ 1636059 h 2902323"/>
                  <a:gd name="connsiteX71" fmla="*/ 2969559 w 3753970"/>
                  <a:gd name="connsiteY71" fmla="*/ 1501588 h 2902323"/>
                  <a:gd name="connsiteX72" fmla="*/ 2857500 w 3753970"/>
                  <a:gd name="connsiteY72" fmla="*/ 1467971 h 2902323"/>
                  <a:gd name="connsiteX73" fmla="*/ 2767853 w 3753970"/>
                  <a:gd name="connsiteY73" fmla="*/ 1456765 h 2902323"/>
                  <a:gd name="connsiteX74" fmla="*/ 2633382 w 3753970"/>
                  <a:gd name="connsiteY74" fmla="*/ 1266265 h 2902323"/>
                  <a:gd name="connsiteX75" fmla="*/ 2745441 w 3753970"/>
                  <a:gd name="connsiteY75" fmla="*/ 1165412 h 2902323"/>
                  <a:gd name="connsiteX76" fmla="*/ 2835088 w 3753970"/>
                  <a:gd name="connsiteY76" fmla="*/ 1098176 h 2902323"/>
                  <a:gd name="connsiteX77" fmla="*/ 2767853 w 3753970"/>
                  <a:gd name="connsiteY77" fmla="*/ 997323 h 2902323"/>
                  <a:gd name="connsiteX78" fmla="*/ 2678206 w 3753970"/>
                  <a:gd name="connsiteY78" fmla="*/ 974912 h 2902323"/>
                  <a:gd name="connsiteX79" fmla="*/ 2566147 w 3753970"/>
                  <a:gd name="connsiteY79" fmla="*/ 918882 h 2902323"/>
                  <a:gd name="connsiteX80" fmla="*/ 2510118 w 3753970"/>
                  <a:gd name="connsiteY80" fmla="*/ 896471 h 2902323"/>
                  <a:gd name="connsiteX81" fmla="*/ 2454088 w 3753970"/>
                  <a:gd name="connsiteY81" fmla="*/ 874059 h 2902323"/>
                  <a:gd name="connsiteX82" fmla="*/ 2398059 w 3753970"/>
                  <a:gd name="connsiteY82" fmla="*/ 840441 h 2902323"/>
                  <a:gd name="connsiteX83" fmla="*/ 2353235 w 3753970"/>
                  <a:gd name="connsiteY83" fmla="*/ 874059 h 2902323"/>
                  <a:gd name="connsiteX84" fmla="*/ 2364441 w 3753970"/>
                  <a:gd name="connsiteY84" fmla="*/ 952500 h 2902323"/>
                  <a:gd name="connsiteX85" fmla="*/ 2229970 w 3753970"/>
                  <a:gd name="connsiteY85" fmla="*/ 1042147 h 2902323"/>
                  <a:gd name="connsiteX86" fmla="*/ 2207559 w 3753970"/>
                  <a:gd name="connsiteY86" fmla="*/ 997323 h 2902323"/>
                  <a:gd name="connsiteX87" fmla="*/ 2129118 w 3753970"/>
                  <a:gd name="connsiteY87" fmla="*/ 986118 h 2902323"/>
                  <a:gd name="connsiteX88" fmla="*/ 2229970 w 3753970"/>
                  <a:gd name="connsiteY88" fmla="*/ 784412 h 2902323"/>
                  <a:gd name="connsiteX89" fmla="*/ 2308412 w 3753970"/>
                  <a:gd name="connsiteY89" fmla="*/ 661147 h 2902323"/>
                  <a:gd name="connsiteX90" fmla="*/ 2151529 w 3753970"/>
                  <a:gd name="connsiteY90" fmla="*/ 549088 h 2902323"/>
                  <a:gd name="connsiteX91" fmla="*/ 2039470 w 3753970"/>
                  <a:gd name="connsiteY91" fmla="*/ 549088 h 2902323"/>
                  <a:gd name="connsiteX92" fmla="*/ 1949823 w 3753970"/>
                  <a:gd name="connsiteY92" fmla="*/ 582706 h 2902323"/>
                  <a:gd name="connsiteX93" fmla="*/ 1860176 w 3753970"/>
                  <a:gd name="connsiteY93" fmla="*/ 582706 h 2902323"/>
                  <a:gd name="connsiteX94" fmla="*/ 1804147 w 3753970"/>
                  <a:gd name="connsiteY94" fmla="*/ 537882 h 2902323"/>
                  <a:gd name="connsiteX95" fmla="*/ 1703294 w 3753970"/>
                  <a:gd name="connsiteY95" fmla="*/ 549088 h 2902323"/>
                  <a:gd name="connsiteX96" fmla="*/ 1680882 w 3753970"/>
                  <a:gd name="connsiteY96" fmla="*/ 649941 h 2902323"/>
                  <a:gd name="connsiteX97" fmla="*/ 1557618 w 3753970"/>
                  <a:gd name="connsiteY97" fmla="*/ 649941 h 2902323"/>
                  <a:gd name="connsiteX98" fmla="*/ 1557618 w 3753970"/>
                  <a:gd name="connsiteY98" fmla="*/ 537882 h 2902323"/>
                  <a:gd name="connsiteX99" fmla="*/ 1490382 w 3753970"/>
                  <a:gd name="connsiteY99" fmla="*/ 414618 h 2902323"/>
                  <a:gd name="connsiteX100" fmla="*/ 1411941 w 3753970"/>
                  <a:gd name="connsiteY100" fmla="*/ 302559 h 2902323"/>
                  <a:gd name="connsiteX101" fmla="*/ 1389529 w 3753970"/>
                  <a:gd name="connsiteY101" fmla="*/ 190500 h 2902323"/>
                  <a:gd name="connsiteX102" fmla="*/ 1355912 w 3753970"/>
                  <a:gd name="connsiteY102" fmla="*/ 302559 h 2902323"/>
                  <a:gd name="connsiteX103" fmla="*/ 1266265 w 3753970"/>
                  <a:gd name="connsiteY103" fmla="*/ 358588 h 2902323"/>
                  <a:gd name="connsiteX104" fmla="*/ 1176618 w 3753970"/>
                  <a:gd name="connsiteY104" fmla="*/ 358588 h 2902323"/>
                  <a:gd name="connsiteX105" fmla="*/ 504265 w 3753970"/>
                  <a:gd name="connsiteY105" fmla="*/ 78441 h 2902323"/>
                  <a:gd name="connsiteX106" fmla="*/ 414618 w 3753970"/>
                  <a:gd name="connsiteY106" fmla="*/ 0 h 2902323"/>
                  <a:gd name="connsiteX107" fmla="*/ 324970 w 3753970"/>
                  <a:gd name="connsiteY107" fmla="*/ 11206 h 2902323"/>
                  <a:gd name="connsiteX108" fmla="*/ 268941 w 3753970"/>
                  <a:gd name="connsiteY108" fmla="*/ 44823 h 2902323"/>
                  <a:gd name="connsiteX109" fmla="*/ 246529 w 3753970"/>
                  <a:gd name="connsiteY109" fmla="*/ 123265 h 2902323"/>
                  <a:gd name="connsiteX110" fmla="*/ 257735 w 3753970"/>
                  <a:gd name="connsiteY110" fmla="*/ 145676 h 2902323"/>
                  <a:gd name="connsiteX111" fmla="*/ 190500 w 3753970"/>
                  <a:gd name="connsiteY111" fmla="*/ 246529 h 2902323"/>
                  <a:gd name="connsiteX112" fmla="*/ 145676 w 3753970"/>
                  <a:gd name="connsiteY112" fmla="*/ 190500 h 2902323"/>
                  <a:gd name="connsiteX0" fmla="*/ 145676 w 3753970"/>
                  <a:gd name="connsiteY0" fmla="*/ 190500 h 2902323"/>
                  <a:gd name="connsiteX1" fmla="*/ 0 w 3753970"/>
                  <a:gd name="connsiteY1" fmla="*/ 179294 h 2902323"/>
                  <a:gd name="connsiteX2" fmla="*/ 11206 w 3753970"/>
                  <a:gd name="connsiteY2" fmla="*/ 302559 h 2902323"/>
                  <a:gd name="connsiteX3" fmla="*/ 123265 w 3753970"/>
                  <a:gd name="connsiteY3" fmla="*/ 381000 h 2902323"/>
                  <a:gd name="connsiteX4" fmla="*/ 123265 w 3753970"/>
                  <a:gd name="connsiteY4" fmla="*/ 381000 h 2902323"/>
                  <a:gd name="connsiteX5" fmla="*/ 212912 w 3753970"/>
                  <a:gd name="connsiteY5" fmla="*/ 291353 h 2902323"/>
                  <a:gd name="connsiteX6" fmla="*/ 224118 w 3753970"/>
                  <a:gd name="connsiteY6" fmla="*/ 246529 h 2902323"/>
                  <a:gd name="connsiteX7" fmla="*/ 291353 w 3753970"/>
                  <a:gd name="connsiteY7" fmla="*/ 179294 h 2902323"/>
                  <a:gd name="connsiteX8" fmla="*/ 347382 w 3753970"/>
                  <a:gd name="connsiteY8" fmla="*/ 280147 h 2902323"/>
                  <a:gd name="connsiteX9" fmla="*/ 347382 w 3753970"/>
                  <a:gd name="connsiteY9" fmla="*/ 280147 h 2902323"/>
                  <a:gd name="connsiteX10" fmla="*/ 515470 w 3753970"/>
                  <a:gd name="connsiteY10" fmla="*/ 302559 h 2902323"/>
                  <a:gd name="connsiteX11" fmla="*/ 593912 w 3753970"/>
                  <a:gd name="connsiteY11" fmla="*/ 224118 h 2902323"/>
                  <a:gd name="connsiteX12" fmla="*/ 524430 w 3753970"/>
                  <a:gd name="connsiteY12" fmla="*/ 102854 h 2902323"/>
                  <a:gd name="connsiteX13" fmla="*/ 1131807 w 3753970"/>
                  <a:gd name="connsiteY13" fmla="*/ 358588 h 2902323"/>
                  <a:gd name="connsiteX14" fmla="*/ 1232647 w 3753970"/>
                  <a:gd name="connsiteY14" fmla="*/ 582706 h 2902323"/>
                  <a:gd name="connsiteX15" fmla="*/ 1344706 w 3753970"/>
                  <a:gd name="connsiteY15" fmla="*/ 784412 h 2902323"/>
                  <a:gd name="connsiteX16" fmla="*/ 1423147 w 3753970"/>
                  <a:gd name="connsiteY16" fmla="*/ 896471 h 2902323"/>
                  <a:gd name="connsiteX17" fmla="*/ 1423147 w 3753970"/>
                  <a:gd name="connsiteY17" fmla="*/ 896471 h 2902323"/>
                  <a:gd name="connsiteX18" fmla="*/ 1557618 w 3753970"/>
                  <a:gd name="connsiteY18" fmla="*/ 762000 h 2902323"/>
                  <a:gd name="connsiteX19" fmla="*/ 1553123 w 3753970"/>
                  <a:gd name="connsiteY19" fmla="*/ 638335 h 2902323"/>
                  <a:gd name="connsiteX20" fmla="*/ 1669676 w 3753970"/>
                  <a:gd name="connsiteY20" fmla="*/ 672353 h 2902323"/>
                  <a:gd name="connsiteX21" fmla="*/ 1804147 w 3753970"/>
                  <a:gd name="connsiteY21" fmla="*/ 773206 h 2902323"/>
                  <a:gd name="connsiteX22" fmla="*/ 2028265 w 3753970"/>
                  <a:gd name="connsiteY22" fmla="*/ 795618 h 2902323"/>
                  <a:gd name="connsiteX23" fmla="*/ 2173941 w 3753970"/>
                  <a:gd name="connsiteY23" fmla="*/ 806823 h 2902323"/>
                  <a:gd name="connsiteX24" fmla="*/ 2158243 w 3753970"/>
                  <a:gd name="connsiteY24" fmla="*/ 797618 h 2902323"/>
                  <a:gd name="connsiteX25" fmla="*/ 2104472 w 3753970"/>
                  <a:gd name="connsiteY25" fmla="*/ 997323 h 2902323"/>
                  <a:gd name="connsiteX26" fmla="*/ 2095500 w 3753970"/>
                  <a:gd name="connsiteY26" fmla="*/ 1143000 h 2902323"/>
                  <a:gd name="connsiteX27" fmla="*/ 2196353 w 3753970"/>
                  <a:gd name="connsiteY27" fmla="*/ 1176618 h 2902323"/>
                  <a:gd name="connsiteX28" fmla="*/ 2252382 w 3753970"/>
                  <a:gd name="connsiteY28" fmla="*/ 1086971 h 2902323"/>
                  <a:gd name="connsiteX29" fmla="*/ 2252382 w 3753970"/>
                  <a:gd name="connsiteY29" fmla="*/ 1053353 h 2902323"/>
                  <a:gd name="connsiteX30" fmla="*/ 2375647 w 3753970"/>
                  <a:gd name="connsiteY30" fmla="*/ 997323 h 2902323"/>
                  <a:gd name="connsiteX31" fmla="*/ 2442882 w 3753970"/>
                  <a:gd name="connsiteY31" fmla="*/ 1143000 h 2902323"/>
                  <a:gd name="connsiteX32" fmla="*/ 2487706 w 3753970"/>
                  <a:gd name="connsiteY32" fmla="*/ 1187823 h 2902323"/>
                  <a:gd name="connsiteX33" fmla="*/ 2510118 w 3753970"/>
                  <a:gd name="connsiteY33" fmla="*/ 1199029 h 2902323"/>
                  <a:gd name="connsiteX34" fmla="*/ 2375647 w 3753970"/>
                  <a:gd name="connsiteY34" fmla="*/ 1333500 h 2902323"/>
                  <a:gd name="connsiteX35" fmla="*/ 2263588 w 3753970"/>
                  <a:gd name="connsiteY35" fmla="*/ 1311088 h 2902323"/>
                  <a:gd name="connsiteX36" fmla="*/ 2218765 w 3753970"/>
                  <a:gd name="connsiteY36" fmla="*/ 1367118 h 2902323"/>
                  <a:gd name="connsiteX37" fmla="*/ 2229970 w 3753970"/>
                  <a:gd name="connsiteY37" fmla="*/ 1434353 h 2902323"/>
                  <a:gd name="connsiteX38" fmla="*/ 2308412 w 3753970"/>
                  <a:gd name="connsiteY38" fmla="*/ 1512794 h 2902323"/>
                  <a:gd name="connsiteX39" fmla="*/ 2386853 w 3753970"/>
                  <a:gd name="connsiteY39" fmla="*/ 1467971 h 2902323"/>
                  <a:gd name="connsiteX40" fmla="*/ 2386853 w 3753970"/>
                  <a:gd name="connsiteY40" fmla="*/ 1389529 h 2902323"/>
                  <a:gd name="connsiteX41" fmla="*/ 2386853 w 3753970"/>
                  <a:gd name="connsiteY41" fmla="*/ 1355912 h 2902323"/>
                  <a:gd name="connsiteX42" fmla="*/ 2510118 w 3753970"/>
                  <a:gd name="connsiteY42" fmla="*/ 1221441 h 2902323"/>
                  <a:gd name="connsiteX43" fmla="*/ 2554941 w 3753970"/>
                  <a:gd name="connsiteY43" fmla="*/ 1288676 h 2902323"/>
                  <a:gd name="connsiteX44" fmla="*/ 2622176 w 3753970"/>
                  <a:gd name="connsiteY44" fmla="*/ 1311088 h 2902323"/>
                  <a:gd name="connsiteX45" fmla="*/ 2723029 w 3753970"/>
                  <a:gd name="connsiteY45" fmla="*/ 1467971 h 2902323"/>
                  <a:gd name="connsiteX46" fmla="*/ 2700618 w 3753970"/>
                  <a:gd name="connsiteY46" fmla="*/ 1546412 h 2902323"/>
                  <a:gd name="connsiteX47" fmla="*/ 2801470 w 3753970"/>
                  <a:gd name="connsiteY47" fmla="*/ 1580029 h 2902323"/>
                  <a:gd name="connsiteX48" fmla="*/ 2823882 w 3753970"/>
                  <a:gd name="connsiteY48" fmla="*/ 1703294 h 2902323"/>
                  <a:gd name="connsiteX49" fmla="*/ 2734235 w 3753970"/>
                  <a:gd name="connsiteY49" fmla="*/ 1848971 h 2902323"/>
                  <a:gd name="connsiteX50" fmla="*/ 2610970 w 3753970"/>
                  <a:gd name="connsiteY50" fmla="*/ 1961029 h 2902323"/>
                  <a:gd name="connsiteX51" fmla="*/ 2633382 w 3753970"/>
                  <a:gd name="connsiteY51" fmla="*/ 2073088 h 2902323"/>
                  <a:gd name="connsiteX52" fmla="*/ 2723029 w 3753970"/>
                  <a:gd name="connsiteY52" fmla="*/ 2196353 h 2902323"/>
                  <a:gd name="connsiteX53" fmla="*/ 2745441 w 3753970"/>
                  <a:gd name="connsiteY53" fmla="*/ 2308412 h 2902323"/>
                  <a:gd name="connsiteX54" fmla="*/ 2745441 w 3753970"/>
                  <a:gd name="connsiteY54" fmla="*/ 2465294 h 2902323"/>
                  <a:gd name="connsiteX55" fmla="*/ 2734235 w 3753970"/>
                  <a:gd name="connsiteY55" fmla="*/ 2667000 h 2902323"/>
                  <a:gd name="connsiteX56" fmla="*/ 2879912 w 3753970"/>
                  <a:gd name="connsiteY56" fmla="*/ 2868706 h 2902323"/>
                  <a:gd name="connsiteX57" fmla="*/ 3003176 w 3753970"/>
                  <a:gd name="connsiteY57" fmla="*/ 2902323 h 2902323"/>
                  <a:gd name="connsiteX58" fmla="*/ 3115235 w 3753970"/>
                  <a:gd name="connsiteY58" fmla="*/ 2756647 h 2902323"/>
                  <a:gd name="connsiteX59" fmla="*/ 3115235 w 3753970"/>
                  <a:gd name="connsiteY59" fmla="*/ 2644588 h 2902323"/>
                  <a:gd name="connsiteX60" fmla="*/ 3227294 w 3753970"/>
                  <a:gd name="connsiteY60" fmla="*/ 2554941 h 2902323"/>
                  <a:gd name="connsiteX61" fmla="*/ 3361765 w 3753970"/>
                  <a:gd name="connsiteY61" fmla="*/ 2532529 h 2902323"/>
                  <a:gd name="connsiteX62" fmla="*/ 3473823 w 3753970"/>
                  <a:gd name="connsiteY62" fmla="*/ 2543735 h 2902323"/>
                  <a:gd name="connsiteX63" fmla="*/ 3608294 w 3753970"/>
                  <a:gd name="connsiteY63" fmla="*/ 2465294 h 2902323"/>
                  <a:gd name="connsiteX64" fmla="*/ 3753970 w 3753970"/>
                  <a:gd name="connsiteY64" fmla="*/ 2274794 h 2902323"/>
                  <a:gd name="connsiteX65" fmla="*/ 3753970 w 3753970"/>
                  <a:gd name="connsiteY65" fmla="*/ 2229971 h 2902323"/>
                  <a:gd name="connsiteX66" fmla="*/ 3563470 w 3753970"/>
                  <a:gd name="connsiteY66" fmla="*/ 2095500 h 2902323"/>
                  <a:gd name="connsiteX67" fmla="*/ 3485029 w 3753970"/>
                  <a:gd name="connsiteY67" fmla="*/ 1961029 h 2902323"/>
                  <a:gd name="connsiteX68" fmla="*/ 3462618 w 3753970"/>
                  <a:gd name="connsiteY68" fmla="*/ 1804147 h 2902323"/>
                  <a:gd name="connsiteX69" fmla="*/ 3294529 w 3753970"/>
                  <a:gd name="connsiteY69" fmla="*/ 1748118 h 2902323"/>
                  <a:gd name="connsiteX70" fmla="*/ 3126441 w 3753970"/>
                  <a:gd name="connsiteY70" fmla="*/ 1636059 h 2902323"/>
                  <a:gd name="connsiteX71" fmla="*/ 2969559 w 3753970"/>
                  <a:gd name="connsiteY71" fmla="*/ 1501588 h 2902323"/>
                  <a:gd name="connsiteX72" fmla="*/ 2857500 w 3753970"/>
                  <a:gd name="connsiteY72" fmla="*/ 1467971 h 2902323"/>
                  <a:gd name="connsiteX73" fmla="*/ 2767853 w 3753970"/>
                  <a:gd name="connsiteY73" fmla="*/ 1456765 h 2902323"/>
                  <a:gd name="connsiteX74" fmla="*/ 2633382 w 3753970"/>
                  <a:gd name="connsiteY74" fmla="*/ 1266265 h 2902323"/>
                  <a:gd name="connsiteX75" fmla="*/ 2745441 w 3753970"/>
                  <a:gd name="connsiteY75" fmla="*/ 1165412 h 2902323"/>
                  <a:gd name="connsiteX76" fmla="*/ 2835088 w 3753970"/>
                  <a:gd name="connsiteY76" fmla="*/ 1098176 h 2902323"/>
                  <a:gd name="connsiteX77" fmla="*/ 2767853 w 3753970"/>
                  <a:gd name="connsiteY77" fmla="*/ 997323 h 2902323"/>
                  <a:gd name="connsiteX78" fmla="*/ 2678206 w 3753970"/>
                  <a:gd name="connsiteY78" fmla="*/ 974912 h 2902323"/>
                  <a:gd name="connsiteX79" fmla="*/ 2566147 w 3753970"/>
                  <a:gd name="connsiteY79" fmla="*/ 918882 h 2902323"/>
                  <a:gd name="connsiteX80" fmla="*/ 2510118 w 3753970"/>
                  <a:gd name="connsiteY80" fmla="*/ 896471 h 2902323"/>
                  <a:gd name="connsiteX81" fmla="*/ 2454088 w 3753970"/>
                  <a:gd name="connsiteY81" fmla="*/ 874059 h 2902323"/>
                  <a:gd name="connsiteX82" fmla="*/ 2398059 w 3753970"/>
                  <a:gd name="connsiteY82" fmla="*/ 840441 h 2902323"/>
                  <a:gd name="connsiteX83" fmla="*/ 2353235 w 3753970"/>
                  <a:gd name="connsiteY83" fmla="*/ 874059 h 2902323"/>
                  <a:gd name="connsiteX84" fmla="*/ 2364441 w 3753970"/>
                  <a:gd name="connsiteY84" fmla="*/ 952500 h 2902323"/>
                  <a:gd name="connsiteX85" fmla="*/ 2229970 w 3753970"/>
                  <a:gd name="connsiteY85" fmla="*/ 1042147 h 2902323"/>
                  <a:gd name="connsiteX86" fmla="*/ 2207559 w 3753970"/>
                  <a:gd name="connsiteY86" fmla="*/ 997323 h 2902323"/>
                  <a:gd name="connsiteX87" fmla="*/ 2129118 w 3753970"/>
                  <a:gd name="connsiteY87" fmla="*/ 986118 h 2902323"/>
                  <a:gd name="connsiteX88" fmla="*/ 2229970 w 3753970"/>
                  <a:gd name="connsiteY88" fmla="*/ 784412 h 2902323"/>
                  <a:gd name="connsiteX89" fmla="*/ 2308412 w 3753970"/>
                  <a:gd name="connsiteY89" fmla="*/ 661147 h 2902323"/>
                  <a:gd name="connsiteX90" fmla="*/ 2151529 w 3753970"/>
                  <a:gd name="connsiteY90" fmla="*/ 549088 h 2902323"/>
                  <a:gd name="connsiteX91" fmla="*/ 2039470 w 3753970"/>
                  <a:gd name="connsiteY91" fmla="*/ 549088 h 2902323"/>
                  <a:gd name="connsiteX92" fmla="*/ 1949823 w 3753970"/>
                  <a:gd name="connsiteY92" fmla="*/ 582706 h 2902323"/>
                  <a:gd name="connsiteX93" fmla="*/ 1860176 w 3753970"/>
                  <a:gd name="connsiteY93" fmla="*/ 582706 h 2902323"/>
                  <a:gd name="connsiteX94" fmla="*/ 1804147 w 3753970"/>
                  <a:gd name="connsiteY94" fmla="*/ 537882 h 2902323"/>
                  <a:gd name="connsiteX95" fmla="*/ 1703294 w 3753970"/>
                  <a:gd name="connsiteY95" fmla="*/ 549088 h 2902323"/>
                  <a:gd name="connsiteX96" fmla="*/ 1680882 w 3753970"/>
                  <a:gd name="connsiteY96" fmla="*/ 649941 h 2902323"/>
                  <a:gd name="connsiteX97" fmla="*/ 1557618 w 3753970"/>
                  <a:gd name="connsiteY97" fmla="*/ 649941 h 2902323"/>
                  <a:gd name="connsiteX98" fmla="*/ 1557618 w 3753970"/>
                  <a:gd name="connsiteY98" fmla="*/ 537882 h 2902323"/>
                  <a:gd name="connsiteX99" fmla="*/ 1490382 w 3753970"/>
                  <a:gd name="connsiteY99" fmla="*/ 414618 h 2902323"/>
                  <a:gd name="connsiteX100" fmla="*/ 1411941 w 3753970"/>
                  <a:gd name="connsiteY100" fmla="*/ 302559 h 2902323"/>
                  <a:gd name="connsiteX101" fmla="*/ 1389529 w 3753970"/>
                  <a:gd name="connsiteY101" fmla="*/ 190500 h 2902323"/>
                  <a:gd name="connsiteX102" fmla="*/ 1355912 w 3753970"/>
                  <a:gd name="connsiteY102" fmla="*/ 302559 h 2902323"/>
                  <a:gd name="connsiteX103" fmla="*/ 1266265 w 3753970"/>
                  <a:gd name="connsiteY103" fmla="*/ 358588 h 2902323"/>
                  <a:gd name="connsiteX104" fmla="*/ 1176618 w 3753970"/>
                  <a:gd name="connsiteY104" fmla="*/ 358588 h 2902323"/>
                  <a:gd name="connsiteX105" fmla="*/ 504265 w 3753970"/>
                  <a:gd name="connsiteY105" fmla="*/ 78441 h 2902323"/>
                  <a:gd name="connsiteX106" fmla="*/ 414618 w 3753970"/>
                  <a:gd name="connsiteY106" fmla="*/ 0 h 2902323"/>
                  <a:gd name="connsiteX107" fmla="*/ 324970 w 3753970"/>
                  <a:gd name="connsiteY107" fmla="*/ 11206 h 2902323"/>
                  <a:gd name="connsiteX108" fmla="*/ 268941 w 3753970"/>
                  <a:gd name="connsiteY108" fmla="*/ 44823 h 2902323"/>
                  <a:gd name="connsiteX109" fmla="*/ 246529 w 3753970"/>
                  <a:gd name="connsiteY109" fmla="*/ 123265 h 2902323"/>
                  <a:gd name="connsiteX110" fmla="*/ 257735 w 3753970"/>
                  <a:gd name="connsiteY110" fmla="*/ 145676 h 2902323"/>
                  <a:gd name="connsiteX111" fmla="*/ 190500 w 3753970"/>
                  <a:gd name="connsiteY111" fmla="*/ 246529 h 2902323"/>
                  <a:gd name="connsiteX112" fmla="*/ 145676 w 3753970"/>
                  <a:gd name="connsiteY112" fmla="*/ 190500 h 2902323"/>
                  <a:gd name="connsiteX0" fmla="*/ 145676 w 3753970"/>
                  <a:gd name="connsiteY0" fmla="*/ 190500 h 2902323"/>
                  <a:gd name="connsiteX1" fmla="*/ 0 w 3753970"/>
                  <a:gd name="connsiteY1" fmla="*/ 179294 h 2902323"/>
                  <a:gd name="connsiteX2" fmla="*/ 11206 w 3753970"/>
                  <a:gd name="connsiteY2" fmla="*/ 302559 h 2902323"/>
                  <a:gd name="connsiteX3" fmla="*/ 123265 w 3753970"/>
                  <a:gd name="connsiteY3" fmla="*/ 381000 h 2902323"/>
                  <a:gd name="connsiteX4" fmla="*/ 123265 w 3753970"/>
                  <a:gd name="connsiteY4" fmla="*/ 381000 h 2902323"/>
                  <a:gd name="connsiteX5" fmla="*/ 212912 w 3753970"/>
                  <a:gd name="connsiteY5" fmla="*/ 291353 h 2902323"/>
                  <a:gd name="connsiteX6" fmla="*/ 224118 w 3753970"/>
                  <a:gd name="connsiteY6" fmla="*/ 246529 h 2902323"/>
                  <a:gd name="connsiteX7" fmla="*/ 291353 w 3753970"/>
                  <a:gd name="connsiteY7" fmla="*/ 179294 h 2902323"/>
                  <a:gd name="connsiteX8" fmla="*/ 347382 w 3753970"/>
                  <a:gd name="connsiteY8" fmla="*/ 280147 h 2902323"/>
                  <a:gd name="connsiteX9" fmla="*/ 347382 w 3753970"/>
                  <a:gd name="connsiteY9" fmla="*/ 280147 h 2902323"/>
                  <a:gd name="connsiteX10" fmla="*/ 515470 w 3753970"/>
                  <a:gd name="connsiteY10" fmla="*/ 302559 h 2902323"/>
                  <a:gd name="connsiteX11" fmla="*/ 593912 w 3753970"/>
                  <a:gd name="connsiteY11" fmla="*/ 224118 h 2902323"/>
                  <a:gd name="connsiteX12" fmla="*/ 524430 w 3753970"/>
                  <a:gd name="connsiteY12" fmla="*/ 102854 h 2902323"/>
                  <a:gd name="connsiteX13" fmla="*/ 1131807 w 3753970"/>
                  <a:gd name="connsiteY13" fmla="*/ 358588 h 2902323"/>
                  <a:gd name="connsiteX14" fmla="*/ 1232647 w 3753970"/>
                  <a:gd name="connsiteY14" fmla="*/ 582706 h 2902323"/>
                  <a:gd name="connsiteX15" fmla="*/ 1344706 w 3753970"/>
                  <a:gd name="connsiteY15" fmla="*/ 784412 h 2902323"/>
                  <a:gd name="connsiteX16" fmla="*/ 1423147 w 3753970"/>
                  <a:gd name="connsiteY16" fmla="*/ 896471 h 2902323"/>
                  <a:gd name="connsiteX17" fmla="*/ 1423147 w 3753970"/>
                  <a:gd name="connsiteY17" fmla="*/ 896471 h 2902323"/>
                  <a:gd name="connsiteX18" fmla="*/ 1557618 w 3753970"/>
                  <a:gd name="connsiteY18" fmla="*/ 762000 h 2902323"/>
                  <a:gd name="connsiteX19" fmla="*/ 1553123 w 3753970"/>
                  <a:gd name="connsiteY19" fmla="*/ 638335 h 2902323"/>
                  <a:gd name="connsiteX20" fmla="*/ 1669676 w 3753970"/>
                  <a:gd name="connsiteY20" fmla="*/ 672353 h 2902323"/>
                  <a:gd name="connsiteX21" fmla="*/ 1804147 w 3753970"/>
                  <a:gd name="connsiteY21" fmla="*/ 773206 h 2902323"/>
                  <a:gd name="connsiteX22" fmla="*/ 2028265 w 3753970"/>
                  <a:gd name="connsiteY22" fmla="*/ 795618 h 2902323"/>
                  <a:gd name="connsiteX23" fmla="*/ 2173941 w 3753970"/>
                  <a:gd name="connsiteY23" fmla="*/ 806823 h 2902323"/>
                  <a:gd name="connsiteX24" fmla="*/ 2158243 w 3753970"/>
                  <a:gd name="connsiteY24" fmla="*/ 797618 h 2902323"/>
                  <a:gd name="connsiteX25" fmla="*/ 2104472 w 3753970"/>
                  <a:gd name="connsiteY25" fmla="*/ 997323 h 2902323"/>
                  <a:gd name="connsiteX26" fmla="*/ 2095500 w 3753970"/>
                  <a:gd name="connsiteY26" fmla="*/ 1143000 h 2902323"/>
                  <a:gd name="connsiteX27" fmla="*/ 2196353 w 3753970"/>
                  <a:gd name="connsiteY27" fmla="*/ 1176618 h 2902323"/>
                  <a:gd name="connsiteX28" fmla="*/ 2252382 w 3753970"/>
                  <a:gd name="connsiteY28" fmla="*/ 1086971 h 2902323"/>
                  <a:gd name="connsiteX29" fmla="*/ 2252382 w 3753970"/>
                  <a:gd name="connsiteY29" fmla="*/ 1053353 h 2902323"/>
                  <a:gd name="connsiteX30" fmla="*/ 2375647 w 3753970"/>
                  <a:gd name="connsiteY30" fmla="*/ 997323 h 2902323"/>
                  <a:gd name="connsiteX31" fmla="*/ 2442882 w 3753970"/>
                  <a:gd name="connsiteY31" fmla="*/ 1143000 h 2902323"/>
                  <a:gd name="connsiteX32" fmla="*/ 2487706 w 3753970"/>
                  <a:gd name="connsiteY32" fmla="*/ 1187823 h 2902323"/>
                  <a:gd name="connsiteX33" fmla="*/ 2510118 w 3753970"/>
                  <a:gd name="connsiteY33" fmla="*/ 1199029 h 2902323"/>
                  <a:gd name="connsiteX34" fmla="*/ 2375647 w 3753970"/>
                  <a:gd name="connsiteY34" fmla="*/ 1333500 h 2902323"/>
                  <a:gd name="connsiteX35" fmla="*/ 2263588 w 3753970"/>
                  <a:gd name="connsiteY35" fmla="*/ 1311088 h 2902323"/>
                  <a:gd name="connsiteX36" fmla="*/ 2218765 w 3753970"/>
                  <a:gd name="connsiteY36" fmla="*/ 1367118 h 2902323"/>
                  <a:gd name="connsiteX37" fmla="*/ 2229970 w 3753970"/>
                  <a:gd name="connsiteY37" fmla="*/ 1434353 h 2902323"/>
                  <a:gd name="connsiteX38" fmla="*/ 2308412 w 3753970"/>
                  <a:gd name="connsiteY38" fmla="*/ 1512794 h 2902323"/>
                  <a:gd name="connsiteX39" fmla="*/ 2386853 w 3753970"/>
                  <a:gd name="connsiteY39" fmla="*/ 1467971 h 2902323"/>
                  <a:gd name="connsiteX40" fmla="*/ 2386853 w 3753970"/>
                  <a:gd name="connsiteY40" fmla="*/ 1389529 h 2902323"/>
                  <a:gd name="connsiteX41" fmla="*/ 2386853 w 3753970"/>
                  <a:gd name="connsiteY41" fmla="*/ 1355912 h 2902323"/>
                  <a:gd name="connsiteX42" fmla="*/ 2510118 w 3753970"/>
                  <a:gd name="connsiteY42" fmla="*/ 1221441 h 2902323"/>
                  <a:gd name="connsiteX43" fmla="*/ 2554941 w 3753970"/>
                  <a:gd name="connsiteY43" fmla="*/ 1288676 h 2902323"/>
                  <a:gd name="connsiteX44" fmla="*/ 2622176 w 3753970"/>
                  <a:gd name="connsiteY44" fmla="*/ 1311088 h 2902323"/>
                  <a:gd name="connsiteX45" fmla="*/ 2723029 w 3753970"/>
                  <a:gd name="connsiteY45" fmla="*/ 1467971 h 2902323"/>
                  <a:gd name="connsiteX46" fmla="*/ 2700618 w 3753970"/>
                  <a:gd name="connsiteY46" fmla="*/ 1546412 h 2902323"/>
                  <a:gd name="connsiteX47" fmla="*/ 2801470 w 3753970"/>
                  <a:gd name="connsiteY47" fmla="*/ 1580029 h 2902323"/>
                  <a:gd name="connsiteX48" fmla="*/ 2823882 w 3753970"/>
                  <a:gd name="connsiteY48" fmla="*/ 1703294 h 2902323"/>
                  <a:gd name="connsiteX49" fmla="*/ 2734235 w 3753970"/>
                  <a:gd name="connsiteY49" fmla="*/ 1848971 h 2902323"/>
                  <a:gd name="connsiteX50" fmla="*/ 2610970 w 3753970"/>
                  <a:gd name="connsiteY50" fmla="*/ 1961029 h 2902323"/>
                  <a:gd name="connsiteX51" fmla="*/ 2633382 w 3753970"/>
                  <a:gd name="connsiteY51" fmla="*/ 2073088 h 2902323"/>
                  <a:gd name="connsiteX52" fmla="*/ 2723029 w 3753970"/>
                  <a:gd name="connsiteY52" fmla="*/ 2196353 h 2902323"/>
                  <a:gd name="connsiteX53" fmla="*/ 2745441 w 3753970"/>
                  <a:gd name="connsiteY53" fmla="*/ 2308412 h 2902323"/>
                  <a:gd name="connsiteX54" fmla="*/ 2745441 w 3753970"/>
                  <a:gd name="connsiteY54" fmla="*/ 2465294 h 2902323"/>
                  <a:gd name="connsiteX55" fmla="*/ 2734235 w 3753970"/>
                  <a:gd name="connsiteY55" fmla="*/ 2667000 h 2902323"/>
                  <a:gd name="connsiteX56" fmla="*/ 2879912 w 3753970"/>
                  <a:gd name="connsiteY56" fmla="*/ 2868706 h 2902323"/>
                  <a:gd name="connsiteX57" fmla="*/ 3003176 w 3753970"/>
                  <a:gd name="connsiteY57" fmla="*/ 2902323 h 2902323"/>
                  <a:gd name="connsiteX58" fmla="*/ 3115235 w 3753970"/>
                  <a:gd name="connsiteY58" fmla="*/ 2756647 h 2902323"/>
                  <a:gd name="connsiteX59" fmla="*/ 3115235 w 3753970"/>
                  <a:gd name="connsiteY59" fmla="*/ 2644588 h 2902323"/>
                  <a:gd name="connsiteX60" fmla="*/ 3227294 w 3753970"/>
                  <a:gd name="connsiteY60" fmla="*/ 2554941 h 2902323"/>
                  <a:gd name="connsiteX61" fmla="*/ 3361765 w 3753970"/>
                  <a:gd name="connsiteY61" fmla="*/ 2532529 h 2902323"/>
                  <a:gd name="connsiteX62" fmla="*/ 3473823 w 3753970"/>
                  <a:gd name="connsiteY62" fmla="*/ 2543735 h 2902323"/>
                  <a:gd name="connsiteX63" fmla="*/ 3608294 w 3753970"/>
                  <a:gd name="connsiteY63" fmla="*/ 2465294 h 2902323"/>
                  <a:gd name="connsiteX64" fmla="*/ 3753970 w 3753970"/>
                  <a:gd name="connsiteY64" fmla="*/ 2274794 h 2902323"/>
                  <a:gd name="connsiteX65" fmla="*/ 3753970 w 3753970"/>
                  <a:gd name="connsiteY65" fmla="*/ 2229971 h 2902323"/>
                  <a:gd name="connsiteX66" fmla="*/ 3563470 w 3753970"/>
                  <a:gd name="connsiteY66" fmla="*/ 2095500 h 2902323"/>
                  <a:gd name="connsiteX67" fmla="*/ 3485029 w 3753970"/>
                  <a:gd name="connsiteY67" fmla="*/ 1961029 h 2902323"/>
                  <a:gd name="connsiteX68" fmla="*/ 3462618 w 3753970"/>
                  <a:gd name="connsiteY68" fmla="*/ 1804147 h 2902323"/>
                  <a:gd name="connsiteX69" fmla="*/ 3294529 w 3753970"/>
                  <a:gd name="connsiteY69" fmla="*/ 1748118 h 2902323"/>
                  <a:gd name="connsiteX70" fmla="*/ 3126441 w 3753970"/>
                  <a:gd name="connsiteY70" fmla="*/ 1636059 h 2902323"/>
                  <a:gd name="connsiteX71" fmla="*/ 2969559 w 3753970"/>
                  <a:gd name="connsiteY71" fmla="*/ 1501588 h 2902323"/>
                  <a:gd name="connsiteX72" fmla="*/ 2857500 w 3753970"/>
                  <a:gd name="connsiteY72" fmla="*/ 1467971 h 2902323"/>
                  <a:gd name="connsiteX73" fmla="*/ 2767853 w 3753970"/>
                  <a:gd name="connsiteY73" fmla="*/ 1456765 h 2902323"/>
                  <a:gd name="connsiteX74" fmla="*/ 2633382 w 3753970"/>
                  <a:gd name="connsiteY74" fmla="*/ 1266265 h 2902323"/>
                  <a:gd name="connsiteX75" fmla="*/ 2745441 w 3753970"/>
                  <a:gd name="connsiteY75" fmla="*/ 1165412 h 2902323"/>
                  <a:gd name="connsiteX76" fmla="*/ 2835088 w 3753970"/>
                  <a:gd name="connsiteY76" fmla="*/ 1098176 h 2902323"/>
                  <a:gd name="connsiteX77" fmla="*/ 2767853 w 3753970"/>
                  <a:gd name="connsiteY77" fmla="*/ 997323 h 2902323"/>
                  <a:gd name="connsiteX78" fmla="*/ 2678206 w 3753970"/>
                  <a:gd name="connsiteY78" fmla="*/ 974912 h 2902323"/>
                  <a:gd name="connsiteX79" fmla="*/ 2566147 w 3753970"/>
                  <a:gd name="connsiteY79" fmla="*/ 918882 h 2902323"/>
                  <a:gd name="connsiteX80" fmla="*/ 2510118 w 3753970"/>
                  <a:gd name="connsiteY80" fmla="*/ 896471 h 2902323"/>
                  <a:gd name="connsiteX81" fmla="*/ 2454088 w 3753970"/>
                  <a:gd name="connsiteY81" fmla="*/ 874059 h 2902323"/>
                  <a:gd name="connsiteX82" fmla="*/ 2398059 w 3753970"/>
                  <a:gd name="connsiteY82" fmla="*/ 840441 h 2902323"/>
                  <a:gd name="connsiteX83" fmla="*/ 2353235 w 3753970"/>
                  <a:gd name="connsiteY83" fmla="*/ 874059 h 2902323"/>
                  <a:gd name="connsiteX84" fmla="*/ 2364441 w 3753970"/>
                  <a:gd name="connsiteY84" fmla="*/ 952500 h 2902323"/>
                  <a:gd name="connsiteX85" fmla="*/ 2229970 w 3753970"/>
                  <a:gd name="connsiteY85" fmla="*/ 1042147 h 2902323"/>
                  <a:gd name="connsiteX86" fmla="*/ 2207559 w 3753970"/>
                  <a:gd name="connsiteY86" fmla="*/ 997323 h 2902323"/>
                  <a:gd name="connsiteX87" fmla="*/ 2129118 w 3753970"/>
                  <a:gd name="connsiteY87" fmla="*/ 986118 h 2902323"/>
                  <a:gd name="connsiteX88" fmla="*/ 2229970 w 3753970"/>
                  <a:gd name="connsiteY88" fmla="*/ 784412 h 2902323"/>
                  <a:gd name="connsiteX89" fmla="*/ 2308412 w 3753970"/>
                  <a:gd name="connsiteY89" fmla="*/ 661147 h 2902323"/>
                  <a:gd name="connsiteX90" fmla="*/ 2151529 w 3753970"/>
                  <a:gd name="connsiteY90" fmla="*/ 549088 h 2902323"/>
                  <a:gd name="connsiteX91" fmla="*/ 2039470 w 3753970"/>
                  <a:gd name="connsiteY91" fmla="*/ 549088 h 2902323"/>
                  <a:gd name="connsiteX92" fmla="*/ 1949823 w 3753970"/>
                  <a:gd name="connsiteY92" fmla="*/ 582706 h 2902323"/>
                  <a:gd name="connsiteX93" fmla="*/ 1860176 w 3753970"/>
                  <a:gd name="connsiteY93" fmla="*/ 582706 h 2902323"/>
                  <a:gd name="connsiteX94" fmla="*/ 1804147 w 3753970"/>
                  <a:gd name="connsiteY94" fmla="*/ 537882 h 2902323"/>
                  <a:gd name="connsiteX95" fmla="*/ 1703294 w 3753970"/>
                  <a:gd name="connsiteY95" fmla="*/ 549088 h 2902323"/>
                  <a:gd name="connsiteX96" fmla="*/ 1680882 w 3753970"/>
                  <a:gd name="connsiteY96" fmla="*/ 649941 h 2902323"/>
                  <a:gd name="connsiteX97" fmla="*/ 1557618 w 3753970"/>
                  <a:gd name="connsiteY97" fmla="*/ 649941 h 2902323"/>
                  <a:gd name="connsiteX98" fmla="*/ 1557618 w 3753970"/>
                  <a:gd name="connsiteY98" fmla="*/ 537882 h 2902323"/>
                  <a:gd name="connsiteX99" fmla="*/ 1490382 w 3753970"/>
                  <a:gd name="connsiteY99" fmla="*/ 414618 h 2902323"/>
                  <a:gd name="connsiteX100" fmla="*/ 1411941 w 3753970"/>
                  <a:gd name="connsiteY100" fmla="*/ 302559 h 2902323"/>
                  <a:gd name="connsiteX101" fmla="*/ 1389529 w 3753970"/>
                  <a:gd name="connsiteY101" fmla="*/ 190500 h 2902323"/>
                  <a:gd name="connsiteX102" fmla="*/ 1355912 w 3753970"/>
                  <a:gd name="connsiteY102" fmla="*/ 302559 h 2902323"/>
                  <a:gd name="connsiteX103" fmla="*/ 1266265 w 3753970"/>
                  <a:gd name="connsiteY103" fmla="*/ 358588 h 2902323"/>
                  <a:gd name="connsiteX104" fmla="*/ 1176618 w 3753970"/>
                  <a:gd name="connsiteY104" fmla="*/ 358588 h 2902323"/>
                  <a:gd name="connsiteX105" fmla="*/ 504265 w 3753970"/>
                  <a:gd name="connsiteY105" fmla="*/ 78441 h 2902323"/>
                  <a:gd name="connsiteX106" fmla="*/ 414618 w 3753970"/>
                  <a:gd name="connsiteY106" fmla="*/ 0 h 2902323"/>
                  <a:gd name="connsiteX107" fmla="*/ 324970 w 3753970"/>
                  <a:gd name="connsiteY107" fmla="*/ 11206 h 2902323"/>
                  <a:gd name="connsiteX108" fmla="*/ 268941 w 3753970"/>
                  <a:gd name="connsiteY108" fmla="*/ 44823 h 2902323"/>
                  <a:gd name="connsiteX109" fmla="*/ 246529 w 3753970"/>
                  <a:gd name="connsiteY109" fmla="*/ 123265 h 2902323"/>
                  <a:gd name="connsiteX110" fmla="*/ 257735 w 3753970"/>
                  <a:gd name="connsiteY110" fmla="*/ 145676 h 2902323"/>
                  <a:gd name="connsiteX111" fmla="*/ 190500 w 3753970"/>
                  <a:gd name="connsiteY111" fmla="*/ 246529 h 2902323"/>
                  <a:gd name="connsiteX112" fmla="*/ 145676 w 3753970"/>
                  <a:gd name="connsiteY112" fmla="*/ 190500 h 2902323"/>
                  <a:gd name="connsiteX0" fmla="*/ 145676 w 3753970"/>
                  <a:gd name="connsiteY0" fmla="*/ 190500 h 2902323"/>
                  <a:gd name="connsiteX1" fmla="*/ 0 w 3753970"/>
                  <a:gd name="connsiteY1" fmla="*/ 179294 h 2902323"/>
                  <a:gd name="connsiteX2" fmla="*/ 11206 w 3753970"/>
                  <a:gd name="connsiteY2" fmla="*/ 302559 h 2902323"/>
                  <a:gd name="connsiteX3" fmla="*/ 123265 w 3753970"/>
                  <a:gd name="connsiteY3" fmla="*/ 381000 h 2902323"/>
                  <a:gd name="connsiteX4" fmla="*/ 123265 w 3753970"/>
                  <a:gd name="connsiteY4" fmla="*/ 381000 h 2902323"/>
                  <a:gd name="connsiteX5" fmla="*/ 212912 w 3753970"/>
                  <a:gd name="connsiteY5" fmla="*/ 291353 h 2902323"/>
                  <a:gd name="connsiteX6" fmla="*/ 224118 w 3753970"/>
                  <a:gd name="connsiteY6" fmla="*/ 246529 h 2902323"/>
                  <a:gd name="connsiteX7" fmla="*/ 291353 w 3753970"/>
                  <a:gd name="connsiteY7" fmla="*/ 179294 h 2902323"/>
                  <a:gd name="connsiteX8" fmla="*/ 347382 w 3753970"/>
                  <a:gd name="connsiteY8" fmla="*/ 280147 h 2902323"/>
                  <a:gd name="connsiteX9" fmla="*/ 347382 w 3753970"/>
                  <a:gd name="connsiteY9" fmla="*/ 280147 h 2902323"/>
                  <a:gd name="connsiteX10" fmla="*/ 515470 w 3753970"/>
                  <a:gd name="connsiteY10" fmla="*/ 302559 h 2902323"/>
                  <a:gd name="connsiteX11" fmla="*/ 593912 w 3753970"/>
                  <a:gd name="connsiteY11" fmla="*/ 224118 h 2902323"/>
                  <a:gd name="connsiteX12" fmla="*/ 524430 w 3753970"/>
                  <a:gd name="connsiteY12" fmla="*/ 102854 h 2902323"/>
                  <a:gd name="connsiteX13" fmla="*/ 1131807 w 3753970"/>
                  <a:gd name="connsiteY13" fmla="*/ 358588 h 2902323"/>
                  <a:gd name="connsiteX14" fmla="*/ 1232647 w 3753970"/>
                  <a:gd name="connsiteY14" fmla="*/ 582706 h 2902323"/>
                  <a:gd name="connsiteX15" fmla="*/ 1344706 w 3753970"/>
                  <a:gd name="connsiteY15" fmla="*/ 784412 h 2902323"/>
                  <a:gd name="connsiteX16" fmla="*/ 1423147 w 3753970"/>
                  <a:gd name="connsiteY16" fmla="*/ 896471 h 2902323"/>
                  <a:gd name="connsiteX17" fmla="*/ 1423147 w 3753970"/>
                  <a:gd name="connsiteY17" fmla="*/ 896471 h 2902323"/>
                  <a:gd name="connsiteX18" fmla="*/ 1557618 w 3753970"/>
                  <a:gd name="connsiteY18" fmla="*/ 762000 h 2902323"/>
                  <a:gd name="connsiteX19" fmla="*/ 1553123 w 3753970"/>
                  <a:gd name="connsiteY19" fmla="*/ 638335 h 2902323"/>
                  <a:gd name="connsiteX20" fmla="*/ 1669676 w 3753970"/>
                  <a:gd name="connsiteY20" fmla="*/ 672353 h 2902323"/>
                  <a:gd name="connsiteX21" fmla="*/ 1804147 w 3753970"/>
                  <a:gd name="connsiteY21" fmla="*/ 773206 h 2902323"/>
                  <a:gd name="connsiteX22" fmla="*/ 2028265 w 3753970"/>
                  <a:gd name="connsiteY22" fmla="*/ 795618 h 2902323"/>
                  <a:gd name="connsiteX23" fmla="*/ 2173941 w 3753970"/>
                  <a:gd name="connsiteY23" fmla="*/ 806823 h 2902323"/>
                  <a:gd name="connsiteX24" fmla="*/ 2158243 w 3753970"/>
                  <a:gd name="connsiteY24" fmla="*/ 797618 h 2902323"/>
                  <a:gd name="connsiteX25" fmla="*/ 2104472 w 3753970"/>
                  <a:gd name="connsiteY25" fmla="*/ 997323 h 2902323"/>
                  <a:gd name="connsiteX26" fmla="*/ 2095500 w 3753970"/>
                  <a:gd name="connsiteY26" fmla="*/ 1143000 h 2902323"/>
                  <a:gd name="connsiteX27" fmla="*/ 2196353 w 3753970"/>
                  <a:gd name="connsiteY27" fmla="*/ 1176618 h 2902323"/>
                  <a:gd name="connsiteX28" fmla="*/ 2252382 w 3753970"/>
                  <a:gd name="connsiteY28" fmla="*/ 1086971 h 2902323"/>
                  <a:gd name="connsiteX29" fmla="*/ 2252382 w 3753970"/>
                  <a:gd name="connsiteY29" fmla="*/ 1053353 h 2902323"/>
                  <a:gd name="connsiteX30" fmla="*/ 2375647 w 3753970"/>
                  <a:gd name="connsiteY30" fmla="*/ 997323 h 2902323"/>
                  <a:gd name="connsiteX31" fmla="*/ 2442882 w 3753970"/>
                  <a:gd name="connsiteY31" fmla="*/ 1143000 h 2902323"/>
                  <a:gd name="connsiteX32" fmla="*/ 2487706 w 3753970"/>
                  <a:gd name="connsiteY32" fmla="*/ 1187823 h 2902323"/>
                  <a:gd name="connsiteX33" fmla="*/ 2510118 w 3753970"/>
                  <a:gd name="connsiteY33" fmla="*/ 1199029 h 2902323"/>
                  <a:gd name="connsiteX34" fmla="*/ 2375647 w 3753970"/>
                  <a:gd name="connsiteY34" fmla="*/ 1333500 h 2902323"/>
                  <a:gd name="connsiteX35" fmla="*/ 2263588 w 3753970"/>
                  <a:gd name="connsiteY35" fmla="*/ 1311088 h 2902323"/>
                  <a:gd name="connsiteX36" fmla="*/ 2218765 w 3753970"/>
                  <a:gd name="connsiteY36" fmla="*/ 1367118 h 2902323"/>
                  <a:gd name="connsiteX37" fmla="*/ 2229970 w 3753970"/>
                  <a:gd name="connsiteY37" fmla="*/ 1434353 h 2902323"/>
                  <a:gd name="connsiteX38" fmla="*/ 2308412 w 3753970"/>
                  <a:gd name="connsiteY38" fmla="*/ 1512794 h 2902323"/>
                  <a:gd name="connsiteX39" fmla="*/ 2386853 w 3753970"/>
                  <a:gd name="connsiteY39" fmla="*/ 1467971 h 2902323"/>
                  <a:gd name="connsiteX40" fmla="*/ 2386853 w 3753970"/>
                  <a:gd name="connsiteY40" fmla="*/ 1389529 h 2902323"/>
                  <a:gd name="connsiteX41" fmla="*/ 2386853 w 3753970"/>
                  <a:gd name="connsiteY41" fmla="*/ 1355912 h 2902323"/>
                  <a:gd name="connsiteX42" fmla="*/ 2510118 w 3753970"/>
                  <a:gd name="connsiteY42" fmla="*/ 1221441 h 2902323"/>
                  <a:gd name="connsiteX43" fmla="*/ 2554941 w 3753970"/>
                  <a:gd name="connsiteY43" fmla="*/ 1288676 h 2902323"/>
                  <a:gd name="connsiteX44" fmla="*/ 2622176 w 3753970"/>
                  <a:gd name="connsiteY44" fmla="*/ 1311088 h 2902323"/>
                  <a:gd name="connsiteX45" fmla="*/ 2723029 w 3753970"/>
                  <a:gd name="connsiteY45" fmla="*/ 1467971 h 2902323"/>
                  <a:gd name="connsiteX46" fmla="*/ 2700618 w 3753970"/>
                  <a:gd name="connsiteY46" fmla="*/ 1546412 h 2902323"/>
                  <a:gd name="connsiteX47" fmla="*/ 2801470 w 3753970"/>
                  <a:gd name="connsiteY47" fmla="*/ 1580029 h 2902323"/>
                  <a:gd name="connsiteX48" fmla="*/ 2823882 w 3753970"/>
                  <a:gd name="connsiteY48" fmla="*/ 1703294 h 2902323"/>
                  <a:gd name="connsiteX49" fmla="*/ 2734235 w 3753970"/>
                  <a:gd name="connsiteY49" fmla="*/ 1848971 h 2902323"/>
                  <a:gd name="connsiteX50" fmla="*/ 2610970 w 3753970"/>
                  <a:gd name="connsiteY50" fmla="*/ 1961029 h 2902323"/>
                  <a:gd name="connsiteX51" fmla="*/ 2633382 w 3753970"/>
                  <a:gd name="connsiteY51" fmla="*/ 2073088 h 2902323"/>
                  <a:gd name="connsiteX52" fmla="*/ 2723029 w 3753970"/>
                  <a:gd name="connsiteY52" fmla="*/ 2196353 h 2902323"/>
                  <a:gd name="connsiteX53" fmla="*/ 2745441 w 3753970"/>
                  <a:gd name="connsiteY53" fmla="*/ 2308412 h 2902323"/>
                  <a:gd name="connsiteX54" fmla="*/ 2745441 w 3753970"/>
                  <a:gd name="connsiteY54" fmla="*/ 2465294 h 2902323"/>
                  <a:gd name="connsiteX55" fmla="*/ 2734235 w 3753970"/>
                  <a:gd name="connsiteY55" fmla="*/ 2667000 h 2902323"/>
                  <a:gd name="connsiteX56" fmla="*/ 2879912 w 3753970"/>
                  <a:gd name="connsiteY56" fmla="*/ 2868706 h 2902323"/>
                  <a:gd name="connsiteX57" fmla="*/ 3003176 w 3753970"/>
                  <a:gd name="connsiteY57" fmla="*/ 2902323 h 2902323"/>
                  <a:gd name="connsiteX58" fmla="*/ 3115235 w 3753970"/>
                  <a:gd name="connsiteY58" fmla="*/ 2756647 h 2902323"/>
                  <a:gd name="connsiteX59" fmla="*/ 3115235 w 3753970"/>
                  <a:gd name="connsiteY59" fmla="*/ 2644588 h 2902323"/>
                  <a:gd name="connsiteX60" fmla="*/ 3227294 w 3753970"/>
                  <a:gd name="connsiteY60" fmla="*/ 2554941 h 2902323"/>
                  <a:gd name="connsiteX61" fmla="*/ 3361765 w 3753970"/>
                  <a:gd name="connsiteY61" fmla="*/ 2532529 h 2902323"/>
                  <a:gd name="connsiteX62" fmla="*/ 3473823 w 3753970"/>
                  <a:gd name="connsiteY62" fmla="*/ 2543735 h 2902323"/>
                  <a:gd name="connsiteX63" fmla="*/ 3608294 w 3753970"/>
                  <a:gd name="connsiteY63" fmla="*/ 2465294 h 2902323"/>
                  <a:gd name="connsiteX64" fmla="*/ 3753970 w 3753970"/>
                  <a:gd name="connsiteY64" fmla="*/ 2274794 h 2902323"/>
                  <a:gd name="connsiteX65" fmla="*/ 3753970 w 3753970"/>
                  <a:gd name="connsiteY65" fmla="*/ 2229971 h 2902323"/>
                  <a:gd name="connsiteX66" fmla="*/ 3563470 w 3753970"/>
                  <a:gd name="connsiteY66" fmla="*/ 2095500 h 2902323"/>
                  <a:gd name="connsiteX67" fmla="*/ 3485029 w 3753970"/>
                  <a:gd name="connsiteY67" fmla="*/ 1961029 h 2902323"/>
                  <a:gd name="connsiteX68" fmla="*/ 3462618 w 3753970"/>
                  <a:gd name="connsiteY68" fmla="*/ 1804147 h 2902323"/>
                  <a:gd name="connsiteX69" fmla="*/ 3294529 w 3753970"/>
                  <a:gd name="connsiteY69" fmla="*/ 1748118 h 2902323"/>
                  <a:gd name="connsiteX70" fmla="*/ 3126441 w 3753970"/>
                  <a:gd name="connsiteY70" fmla="*/ 1636059 h 2902323"/>
                  <a:gd name="connsiteX71" fmla="*/ 2969559 w 3753970"/>
                  <a:gd name="connsiteY71" fmla="*/ 1501588 h 2902323"/>
                  <a:gd name="connsiteX72" fmla="*/ 2857500 w 3753970"/>
                  <a:gd name="connsiteY72" fmla="*/ 1467971 h 2902323"/>
                  <a:gd name="connsiteX73" fmla="*/ 2767853 w 3753970"/>
                  <a:gd name="connsiteY73" fmla="*/ 1456765 h 2902323"/>
                  <a:gd name="connsiteX74" fmla="*/ 2633382 w 3753970"/>
                  <a:gd name="connsiteY74" fmla="*/ 1266265 h 2902323"/>
                  <a:gd name="connsiteX75" fmla="*/ 2745441 w 3753970"/>
                  <a:gd name="connsiteY75" fmla="*/ 1165412 h 2902323"/>
                  <a:gd name="connsiteX76" fmla="*/ 2835088 w 3753970"/>
                  <a:gd name="connsiteY76" fmla="*/ 1098176 h 2902323"/>
                  <a:gd name="connsiteX77" fmla="*/ 2767853 w 3753970"/>
                  <a:gd name="connsiteY77" fmla="*/ 997323 h 2902323"/>
                  <a:gd name="connsiteX78" fmla="*/ 2678206 w 3753970"/>
                  <a:gd name="connsiteY78" fmla="*/ 974912 h 2902323"/>
                  <a:gd name="connsiteX79" fmla="*/ 2566147 w 3753970"/>
                  <a:gd name="connsiteY79" fmla="*/ 918882 h 2902323"/>
                  <a:gd name="connsiteX80" fmla="*/ 2510118 w 3753970"/>
                  <a:gd name="connsiteY80" fmla="*/ 896471 h 2902323"/>
                  <a:gd name="connsiteX81" fmla="*/ 2454088 w 3753970"/>
                  <a:gd name="connsiteY81" fmla="*/ 874059 h 2902323"/>
                  <a:gd name="connsiteX82" fmla="*/ 2398059 w 3753970"/>
                  <a:gd name="connsiteY82" fmla="*/ 840441 h 2902323"/>
                  <a:gd name="connsiteX83" fmla="*/ 2353235 w 3753970"/>
                  <a:gd name="connsiteY83" fmla="*/ 874059 h 2902323"/>
                  <a:gd name="connsiteX84" fmla="*/ 2364441 w 3753970"/>
                  <a:gd name="connsiteY84" fmla="*/ 952500 h 2902323"/>
                  <a:gd name="connsiteX85" fmla="*/ 2229970 w 3753970"/>
                  <a:gd name="connsiteY85" fmla="*/ 1042147 h 2902323"/>
                  <a:gd name="connsiteX86" fmla="*/ 2207559 w 3753970"/>
                  <a:gd name="connsiteY86" fmla="*/ 997323 h 2902323"/>
                  <a:gd name="connsiteX87" fmla="*/ 2129118 w 3753970"/>
                  <a:gd name="connsiteY87" fmla="*/ 986118 h 2902323"/>
                  <a:gd name="connsiteX88" fmla="*/ 2182887 w 3753970"/>
                  <a:gd name="connsiteY88" fmla="*/ 791216 h 2902323"/>
                  <a:gd name="connsiteX89" fmla="*/ 2308412 w 3753970"/>
                  <a:gd name="connsiteY89" fmla="*/ 661147 h 2902323"/>
                  <a:gd name="connsiteX90" fmla="*/ 2151529 w 3753970"/>
                  <a:gd name="connsiteY90" fmla="*/ 549088 h 2902323"/>
                  <a:gd name="connsiteX91" fmla="*/ 2039470 w 3753970"/>
                  <a:gd name="connsiteY91" fmla="*/ 549088 h 2902323"/>
                  <a:gd name="connsiteX92" fmla="*/ 1949823 w 3753970"/>
                  <a:gd name="connsiteY92" fmla="*/ 582706 h 2902323"/>
                  <a:gd name="connsiteX93" fmla="*/ 1860176 w 3753970"/>
                  <a:gd name="connsiteY93" fmla="*/ 582706 h 2902323"/>
                  <a:gd name="connsiteX94" fmla="*/ 1804147 w 3753970"/>
                  <a:gd name="connsiteY94" fmla="*/ 537882 h 2902323"/>
                  <a:gd name="connsiteX95" fmla="*/ 1703294 w 3753970"/>
                  <a:gd name="connsiteY95" fmla="*/ 549088 h 2902323"/>
                  <a:gd name="connsiteX96" fmla="*/ 1680882 w 3753970"/>
                  <a:gd name="connsiteY96" fmla="*/ 649941 h 2902323"/>
                  <a:gd name="connsiteX97" fmla="*/ 1557618 w 3753970"/>
                  <a:gd name="connsiteY97" fmla="*/ 649941 h 2902323"/>
                  <a:gd name="connsiteX98" fmla="*/ 1557618 w 3753970"/>
                  <a:gd name="connsiteY98" fmla="*/ 537882 h 2902323"/>
                  <a:gd name="connsiteX99" fmla="*/ 1490382 w 3753970"/>
                  <a:gd name="connsiteY99" fmla="*/ 414618 h 2902323"/>
                  <a:gd name="connsiteX100" fmla="*/ 1411941 w 3753970"/>
                  <a:gd name="connsiteY100" fmla="*/ 302559 h 2902323"/>
                  <a:gd name="connsiteX101" fmla="*/ 1389529 w 3753970"/>
                  <a:gd name="connsiteY101" fmla="*/ 190500 h 2902323"/>
                  <a:gd name="connsiteX102" fmla="*/ 1355912 w 3753970"/>
                  <a:gd name="connsiteY102" fmla="*/ 302559 h 2902323"/>
                  <a:gd name="connsiteX103" fmla="*/ 1266265 w 3753970"/>
                  <a:gd name="connsiteY103" fmla="*/ 358588 h 2902323"/>
                  <a:gd name="connsiteX104" fmla="*/ 1176618 w 3753970"/>
                  <a:gd name="connsiteY104" fmla="*/ 358588 h 2902323"/>
                  <a:gd name="connsiteX105" fmla="*/ 504265 w 3753970"/>
                  <a:gd name="connsiteY105" fmla="*/ 78441 h 2902323"/>
                  <a:gd name="connsiteX106" fmla="*/ 414618 w 3753970"/>
                  <a:gd name="connsiteY106" fmla="*/ 0 h 2902323"/>
                  <a:gd name="connsiteX107" fmla="*/ 324970 w 3753970"/>
                  <a:gd name="connsiteY107" fmla="*/ 11206 h 2902323"/>
                  <a:gd name="connsiteX108" fmla="*/ 268941 w 3753970"/>
                  <a:gd name="connsiteY108" fmla="*/ 44823 h 2902323"/>
                  <a:gd name="connsiteX109" fmla="*/ 246529 w 3753970"/>
                  <a:gd name="connsiteY109" fmla="*/ 123265 h 2902323"/>
                  <a:gd name="connsiteX110" fmla="*/ 257735 w 3753970"/>
                  <a:gd name="connsiteY110" fmla="*/ 145676 h 2902323"/>
                  <a:gd name="connsiteX111" fmla="*/ 190500 w 3753970"/>
                  <a:gd name="connsiteY111" fmla="*/ 246529 h 2902323"/>
                  <a:gd name="connsiteX112" fmla="*/ 145676 w 3753970"/>
                  <a:gd name="connsiteY112" fmla="*/ 190500 h 2902323"/>
                  <a:gd name="connsiteX0" fmla="*/ 145676 w 3753970"/>
                  <a:gd name="connsiteY0" fmla="*/ 190500 h 2902323"/>
                  <a:gd name="connsiteX1" fmla="*/ 0 w 3753970"/>
                  <a:gd name="connsiteY1" fmla="*/ 179294 h 2902323"/>
                  <a:gd name="connsiteX2" fmla="*/ 11206 w 3753970"/>
                  <a:gd name="connsiteY2" fmla="*/ 302559 h 2902323"/>
                  <a:gd name="connsiteX3" fmla="*/ 123265 w 3753970"/>
                  <a:gd name="connsiteY3" fmla="*/ 381000 h 2902323"/>
                  <a:gd name="connsiteX4" fmla="*/ 123265 w 3753970"/>
                  <a:gd name="connsiteY4" fmla="*/ 381000 h 2902323"/>
                  <a:gd name="connsiteX5" fmla="*/ 212912 w 3753970"/>
                  <a:gd name="connsiteY5" fmla="*/ 291353 h 2902323"/>
                  <a:gd name="connsiteX6" fmla="*/ 224118 w 3753970"/>
                  <a:gd name="connsiteY6" fmla="*/ 246529 h 2902323"/>
                  <a:gd name="connsiteX7" fmla="*/ 291353 w 3753970"/>
                  <a:gd name="connsiteY7" fmla="*/ 179294 h 2902323"/>
                  <a:gd name="connsiteX8" fmla="*/ 347382 w 3753970"/>
                  <a:gd name="connsiteY8" fmla="*/ 280147 h 2902323"/>
                  <a:gd name="connsiteX9" fmla="*/ 347382 w 3753970"/>
                  <a:gd name="connsiteY9" fmla="*/ 280147 h 2902323"/>
                  <a:gd name="connsiteX10" fmla="*/ 515470 w 3753970"/>
                  <a:gd name="connsiteY10" fmla="*/ 302559 h 2902323"/>
                  <a:gd name="connsiteX11" fmla="*/ 593912 w 3753970"/>
                  <a:gd name="connsiteY11" fmla="*/ 224118 h 2902323"/>
                  <a:gd name="connsiteX12" fmla="*/ 524430 w 3753970"/>
                  <a:gd name="connsiteY12" fmla="*/ 102854 h 2902323"/>
                  <a:gd name="connsiteX13" fmla="*/ 1131807 w 3753970"/>
                  <a:gd name="connsiteY13" fmla="*/ 358588 h 2902323"/>
                  <a:gd name="connsiteX14" fmla="*/ 1232647 w 3753970"/>
                  <a:gd name="connsiteY14" fmla="*/ 582706 h 2902323"/>
                  <a:gd name="connsiteX15" fmla="*/ 1344706 w 3753970"/>
                  <a:gd name="connsiteY15" fmla="*/ 784412 h 2902323"/>
                  <a:gd name="connsiteX16" fmla="*/ 1423147 w 3753970"/>
                  <a:gd name="connsiteY16" fmla="*/ 896471 h 2902323"/>
                  <a:gd name="connsiteX17" fmla="*/ 1423147 w 3753970"/>
                  <a:gd name="connsiteY17" fmla="*/ 896471 h 2902323"/>
                  <a:gd name="connsiteX18" fmla="*/ 1557618 w 3753970"/>
                  <a:gd name="connsiteY18" fmla="*/ 762000 h 2902323"/>
                  <a:gd name="connsiteX19" fmla="*/ 1553123 w 3753970"/>
                  <a:gd name="connsiteY19" fmla="*/ 638335 h 2902323"/>
                  <a:gd name="connsiteX20" fmla="*/ 1669676 w 3753970"/>
                  <a:gd name="connsiteY20" fmla="*/ 672353 h 2902323"/>
                  <a:gd name="connsiteX21" fmla="*/ 1804147 w 3753970"/>
                  <a:gd name="connsiteY21" fmla="*/ 773206 h 2902323"/>
                  <a:gd name="connsiteX22" fmla="*/ 2028265 w 3753970"/>
                  <a:gd name="connsiteY22" fmla="*/ 795618 h 2902323"/>
                  <a:gd name="connsiteX23" fmla="*/ 2173941 w 3753970"/>
                  <a:gd name="connsiteY23" fmla="*/ 806823 h 2902323"/>
                  <a:gd name="connsiteX24" fmla="*/ 2158243 w 3753970"/>
                  <a:gd name="connsiteY24" fmla="*/ 797618 h 2902323"/>
                  <a:gd name="connsiteX25" fmla="*/ 2104472 w 3753970"/>
                  <a:gd name="connsiteY25" fmla="*/ 997323 h 2902323"/>
                  <a:gd name="connsiteX26" fmla="*/ 2095500 w 3753970"/>
                  <a:gd name="connsiteY26" fmla="*/ 1143000 h 2902323"/>
                  <a:gd name="connsiteX27" fmla="*/ 2196353 w 3753970"/>
                  <a:gd name="connsiteY27" fmla="*/ 1176618 h 2902323"/>
                  <a:gd name="connsiteX28" fmla="*/ 2252382 w 3753970"/>
                  <a:gd name="connsiteY28" fmla="*/ 1086971 h 2902323"/>
                  <a:gd name="connsiteX29" fmla="*/ 2252382 w 3753970"/>
                  <a:gd name="connsiteY29" fmla="*/ 1053353 h 2902323"/>
                  <a:gd name="connsiteX30" fmla="*/ 2375647 w 3753970"/>
                  <a:gd name="connsiteY30" fmla="*/ 970108 h 2902323"/>
                  <a:gd name="connsiteX31" fmla="*/ 2442882 w 3753970"/>
                  <a:gd name="connsiteY31" fmla="*/ 1143000 h 2902323"/>
                  <a:gd name="connsiteX32" fmla="*/ 2487706 w 3753970"/>
                  <a:gd name="connsiteY32" fmla="*/ 1187823 h 2902323"/>
                  <a:gd name="connsiteX33" fmla="*/ 2510118 w 3753970"/>
                  <a:gd name="connsiteY33" fmla="*/ 1199029 h 2902323"/>
                  <a:gd name="connsiteX34" fmla="*/ 2375647 w 3753970"/>
                  <a:gd name="connsiteY34" fmla="*/ 1333500 h 2902323"/>
                  <a:gd name="connsiteX35" fmla="*/ 2263588 w 3753970"/>
                  <a:gd name="connsiteY35" fmla="*/ 1311088 h 2902323"/>
                  <a:gd name="connsiteX36" fmla="*/ 2218765 w 3753970"/>
                  <a:gd name="connsiteY36" fmla="*/ 1367118 h 2902323"/>
                  <a:gd name="connsiteX37" fmla="*/ 2229970 w 3753970"/>
                  <a:gd name="connsiteY37" fmla="*/ 1434353 h 2902323"/>
                  <a:gd name="connsiteX38" fmla="*/ 2308412 w 3753970"/>
                  <a:gd name="connsiteY38" fmla="*/ 1512794 h 2902323"/>
                  <a:gd name="connsiteX39" fmla="*/ 2386853 w 3753970"/>
                  <a:gd name="connsiteY39" fmla="*/ 1467971 h 2902323"/>
                  <a:gd name="connsiteX40" fmla="*/ 2386853 w 3753970"/>
                  <a:gd name="connsiteY40" fmla="*/ 1389529 h 2902323"/>
                  <a:gd name="connsiteX41" fmla="*/ 2386853 w 3753970"/>
                  <a:gd name="connsiteY41" fmla="*/ 1355912 h 2902323"/>
                  <a:gd name="connsiteX42" fmla="*/ 2510118 w 3753970"/>
                  <a:gd name="connsiteY42" fmla="*/ 1221441 h 2902323"/>
                  <a:gd name="connsiteX43" fmla="*/ 2554941 w 3753970"/>
                  <a:gd name="connsiteY43" fmla="*/ 1288676 h 2902323"/>
                  <a:gd name="connsiteX44" fmla="*/ 2622176 w 3753970"/>
                  <a:gd name="connsiteY44" fmla="*/ 1311088 h 2902323"/>
                  <a:gd name="connsiteX45" fmla="*/ 2723029 w 3753970"/>
                  <a:gd name="connsiteY45" fmla="*/ 1467971 h 2902323"/>
                  <a:gd name="connsiteX46" fmla="*/ 2700618 w 3753970"/>
                  <a:gd name="connsiteY46" fmla="*/ 1546412 h 2902323"/>
                  <a:gd name="connsiteX47" fmla="*/ 2801470 w 3753970"/>
                  <a:gd name="connsiteY47" fmla="*/ 1580029 h 2902323"/>
                  <a:gd name="connsiteX48" fmla="*/ 2823882 w 3753970"/>
                  <a:gd name="connsiteY48" fmla="*/ 1703294 h 2902323"/>
                  <a:gd name="connsiteX49" fmla="*/ 2734235 w 3753970"/>
                  <a:gd name="connsiteY49" fmla="*/ 1848971 h 2902323"/>
                  <a:gd name="connsiteX50" fmla="*/ 2610970 w 3753970"/>
                  <a:gd name="connsiteY50" fmla="*/ 1961029 h 2902323"/>
                  <a:gd name="connsiteX51" fmla="*/ 2633382 w 3753970"/>
                  <a:gd name="connsiteY51" fmla="*/ 2073088 h 2902323"/>
                  <a:gd name="connsiteX52" fmla="*/ 2723029 w 3753970"/>
                  <a:gd name="connsiteY52" fmla="*/ 2196353 h 2902323"/>
                  <a:gd name="connsiteX53" fmla="*/ 2745441 w 3753970"/>
                  <a:gd name="connsiteY53" fmla="*/ 2308412 h 2902323"/>
                  <a:gd name="connsiteX54" fmla="*/ 2745441 w 3753970"/>
                  <a:gd name="connsiteY54" fmla="*/ 2465294 h 2902323"/>
                  <a:gd name="connsiteX55" fmla="*/ 2734235 w 3753970"/>
                  <a:gd name="connsiteY55" fmla="*/ 2667000 h 2902323"/>
                  <a:gd name="connsiteX56" fmla="*/ 2879912 w 3753970"/>
                  <a:gd name="connsiteY56" fmla="*/ 2868706 h 2902323"/>
                  <a:gd name="connsiteX57" fmla="*/ 3003176 w 3753970"/>
                  <a:gd name="connsiteY57" fmla="*/ 2902323 h 2902323"/>
                  <a:gd name="connsiteX58" fmla="*/ 3115235 w 3753970"/>
                  <a:gd name="connsiteY58" fmla="*/ 2756647 h 2902323"/>
                  <a:gd name="connsiteX59" fmla="*/ 3115235 w 3753970"/>
                  <a:gd name="connsiteY59" fmla="*/ 2644588 h 2902323"/>
                  <a:gd name="connsiteX60" fmla="*/ 3227294 w 3753970"/>
                  <a:gd name="connsiteY60" fmla="*/ 2554941 h 2902323"/>
                  <a:gd name="connsiteX61" fmla="*/ 3361765 w 3753970"/>
                  <a:gd name="connsiteY61" fmla="*/ 2532529 h 2902323"/>
                  <a:gd name="connsiteX62" fmla="*/ 3473823 w 3753970"/>
                  <a:gd name="connsiteY62" fmla="*/ 2543735 h 2902323"/>
                  <a:gd name="connsiteX63" fmla="*/ 3608294 w 3753970"/>
                  <a:gd name="connsiteY63" fmla="*/ 2465294 h 2902323"/>
                  <a:gd name="connsiteX64" fmla="*/ 3753970 w 3753970"/>
                  <a:gd name="connsiteY64" fmla="*/ 2274794 h 2902323"/>
                  <a:gd name="connsiteX65" fmla="*/ 3753970 w 3753970"/>
                  <a:gd name="connsiteY65" fmla="*/ 2229971 h 2902323"/>
                  <a:gd name="connsiteX66" fmla="*/ 3563470 w 3753970"/>
                  <a:gd name="connsiteY66" fmla="*/ 2095500 h 2902323"/>
                  <a:gd name="connsiteX67" fmla="*/ 3485029 w 3753970"/>
                  <a:gd name="connsiteY67" fmla="*/ 1961029 h 2902323"/>
                  <a:gd name="connsiteX68" fmla="*/ 3462618 w 3753970"/>
                  <a:gd name="connsiteY68" fmla="*/ 1804147 h 2902323"/>
                  <a:gd name="connsiteX69" fmla="*/ 3294529 w 3753970"/>
                  <a:gd name="connsiteY69" fmla="*/ 1748118 h 2902323"/>
                  <a:gd name="connsiteX70" fmla="*/ 3126441 w 3753970"/>
                  <a:gd name="connsiteY70" fmla="*/ 1636059 h 2902323"/>
                  <a:gd name="connsiteX71" fmla="*/ 2969559 w 3753970"/>
                  <a:gd name="connsiteY71" fmla="*/ 1501588 h 2902323"/>
                  <a:gd name="connsiteX72" fmla="*/ 2857500 w 3753970"/>
                  <a:gd name="connsiteY72" fmla="*/ 1467971 h 2902323"/>
                  <a:gd name="connsiteX73" fmla="*/ 2767853 w 3753970"/>
                  <a:gd name="connsiteY73" fmla="*/ 1456765 h 2902323"/>
                  <a:gd name="connsiteX74" fmla="*/ 2633382 w 3753970"/>
                  <a:gd name="connsiteY74" fmla="*/ 1266265 h 2902323"/>
                  <a:gd name="connsiteX75" fmla="*/ 2745441 w 3753970"/>
                  <a:gd name="connsiteY75" fmla="*/ 1165412 h 2902323"/>
                  <a:gd name="connsiteX76" fmla="*/ 2835088 w 3753970"/>
                  <a:gd name="connsiteY76" fmla="*/ 1098176 h 2902323"/>
                  <a:gd name="connsiteX77" fmla="*/ 2767853 w 3753970"/>
                  <a:gd name="connsiteY77" fmla="*/ 997323 h 2902323"/>
                  <a:gd name="connsiteX78" fmla="*/ 2678206 w 3753970"/>
                  <a:gd name="connsiteY78" fmla="*/ 974912 h 2902323"/>
                  <a:gd name="connsiteX79" fmla="*/ 2566147 w 3753970"/>
                  <a:gd name="connsiteY79" fmla="*/ 918882 h 2902323"/>
                  <a:gd name="connsiteX80" fmla="*/ 2510118 w 3753970"/>
                  <a:gd name="connsiteY80" fmla="*/ 896471 h 2902323"/>
                  <a:gd name="connsiteX81" fmla="*/ 2454088 w 3753970"/>
                  <a:gd name="connsiteY81" fmla="*/ 874059 h 2902323"/>
                  <a:gd name="connsiteX82" fmla="*/ 2398059 w 3753970"/>
                  <a:gd name="connsiteY82" fmla="*/ 840441 h 2902323"/>
                  <a:gd name="connsiteX83" fmla="*/ 2353235 w 3753970"/>
                  <a:gd name="connsiteY83" fmla="*/ 874059 h 2902323"/>
                  <a:gd name="connsiteX84" fmla="*/ 2364441 w 3753970"/>
                  <a:gd name="connsiteY84" fmla="*/ 952500 h 2902323"/>
                  <a:gd name="connsiteX85" fmla="*/ 2229970 w 3753970"/>
                  <a:gd name="connsiteY85" fmla="*/ 1042147 h 2902323"/>
                  <a:gd name="connsiteX86" fmla="*/ 2207559 w 3753970"/>
                  <a:gd name="connsiteY86" fmla="*/ 997323 h 2902323"/>
                  <a:gd name="connsiteX87" fmla="*/ 2129118 w 3753970"/>
                  <a:gd name="connsiteY87" fmla="*/ 986118 h 2902323"/>
                  <a:gd name="connsiteX88" fmla="*/ 2182887 w 3753970"/>
                  <a:gd name="connsiteY88" fmla="*/ 791216 h 2902323"/>
                  <a:gd name="connsiteX89" fmla="*/ 2308412 w 3753970"/>
                  <a:gd name="connsiteY89" fmla="*/ 661147 h 2902323"/>
                  <a:gd name="connsiteX90" fmla="*/ 2151529 w 3753970"/>
                  <a:gd name="connsiteY90" fmla="*/ 549088 h 2902323"/>
                  <a:gd name="connsiteX91" fmla="*/ 2039470 w 3753970"/>
                  <a:gd name="connsiteY91" fmla="*/ 549088 h 2902323"/>
                  <a:gd name="connsiteX92" fmla="*/ 1949823 w 3753970"/>
                  <a:gd name="connsiteY92" fmla="*/ 582706 h 2902323"/>
                  <a:gd name="connsiteX93" fmla="*/ 1860176 w 3753970"/>
                  <a:gd name="connsiteY93" fmla="*/ 582706 h 2902323"/>
                  <a:gd name="connsiteX94" fmla="*/ 1804147 w 3753970"/>
                  <a:gd name="connsiteY94" fmla="*/ 537882 h 2902323"/>
                  <a:gd name="connsiteX95" fmla="*/ 1703294 w 3753970"/>
                  <a:gd name="connsiteY95" fmla="*/ 549088 h 2902323"/>
                  <a:gd name="connsiteX96" fmla="*/ 1680882 w 3753970"/>
                  <a:gd name="connsiteY96" fmla="*/ 649941 h 2902323"/>
                  <a:gd name="connsiteX97" fmla="*/ 1557618 w 3753970"/>
                  <a:gd name="connsiteY97" fmla="*/ 649941 h 2902323"/>
                  <a:gd name="connsiteX98" fmla="*/ 1557618 w 3753970"/>
                  <a:gd name="connsiteY98" fmla="*/ 537882 h 2902323"/>
                  <a:gd name="connsiteX99" fmla="*/ 1490382 w 3753970"/>
                  <a:gd name="connsiteY99" fmla="*/ 414618 h 2902323"/>
                  <a:gd name="connsiteX100" fmla="*/ 1411941 w 3753970"/>
                  <a:gd name="connsiteY100" fmla="*/ 302559 h 2902323"/>
                  <a:gd name="connsiteX101" fmla="*/ 1389529 w 3753970"/>
                  <a:gd name="connsiteY101" fmla="*/ 190500 h 2902323"/>
                  <a:gd name="connsiteX102" fmla="*/ 1355912 w 3753970"/>
                  <a:gd name="connsiteY102" fmla="*/ 302559 h 2902323"/>
                  <a:gd name="connsiteX103" fmla="*/ 1266265 w 3753970"/>
                  <a:gd name="connsiteY103" fmla="*/ 358588 h 2902323"/>
                  <a:gd name="connsiteX104" fmla="*/ 1176618 w 3753970"/>
                  <a:gd name="connsiteY104" fmla="*/ 358588 h 2902323"/>
                  <a:gd name="connsiteX105" fmla="*/ 504265 w 3753970"/>
                  <a:gd name="connsiteY105" fmla="*/ 78441 h 2902323"/>
                  <a:gd name="connsiteX106" fmla="*/ 414618 w 3753970"/>
                  <a:gd name="connsiteY106" fmla="*/ 0 h 2902323"/>
                  <a:gd name="connsiteX107" fmla="*/ 324970 w 3753970"/>
                  <a:gd name="connsiteY107" fmla="*/ 11206 h 2902323"/>
                  <a:gd name="connsiteX108" fmla="*/ 268941 w 3753970"/>
                  <a:gd name="connsiteY108" fmla="*/ 44823 h 2902323"/>
                  <a:gd name="connsiteX109" fmla="*/ 246529 w 3753970"/>
                  <a:gd name="connsiteY109" fmla="*/ 123265 h 2902323"/>
                  <a:gd name="connsiteX110" fmla="*/ 257735 w 3753970"/>
                  <a:gd name="connsiteY110" fmla="*/ 145676 h 2902323"/>
                  <a:gd name="connsiteX111" fmla="*/ 190500 w 3753970"/>
                  <a:gd name="connsiteY111" fmla="*/ 246529 h 2902323"/>
                  <a:gd name="connsiteX112" fmla="*/ 145676 w 3753970"/>
                  <a:gd name="connsiteY112" fmla="*/ 190500 h 2902323"/>
                  <a:gd name="connsiteX0" fmla="*/ 145676 w 3753970"/>
                  <a:gd name="connsiteY0" fmla="*/ 190500 h 2902323"/>
                  <a:gd name="connsiteX1" fmla="*/ 0 w 3753970"/>
                  <a:gd name="connsiteY1" fmla="*/ 179294 h 2902323"/>
                  <a:gd name="connsiteX2" fmla="*/ 11206 w 3753970"/>
                  <a:gd name="connsiteY2" fmla="*/ 302559 h 2902323"/>
                  <a:gd name="connsiteX3" fmla="*/ 123265 w 3753970"/>
                  <a:gd name="connsiteY3" fmla="*/ 381000 h 2902323"/>
                  <a:gd name="connsiteX4" fmla="*/ 123265 w 3753970"/>
                  <a:gd name="connsiteY4" fmla="*/ 381000 h 2902323"/>
                  <a:gd name="connsiteX5" fmla="*/ 212912 w 3753970"/>
                  <a:gd name="connsiteY5" fmla="*/ 291353 h 2902323"/>
                  <a:gd name="connsiteX6" fmla="*/ 224118 w 3753970"/>
                  <a:gd name="connsiteY6" fmla="*/ 246529 h 2902323"/>
                  <a:gd name="connsiteX7" fmla="*/ 291353 w 3753970"/>
                  <a:gd name="connsiteY7" fmla="*/ 179294 h 2902323"/>
                  <a:gd name="connsiteX8" fmla="*/ 347382 w 3753970"/>
                  <a:gd name="connsiteY8" fmla="*/ 280147 h 2902323"/>
                  <a:gd name="connsiteX9" fmla="*/ 347382 w 3753970"/>
                  <a:gd name="connsiteY9" fmla="*/ 280147 h 2902323"/>
                  <a:gd name="connsiteX10" fmla="*/ 515470 w 3753970"/>
                  <a:gd name="connsiteY10" fmla="*/ 302559 h 2902323"/>
                  <a:gd name="connsiteX11" fmla="*/ 593912 w 3753970"/>
                  <a:gd name="connsiteY11" fmla="*/ 224118 h 2902323"/>
                  <a:gd name="connsiteX12" fmla="*/ 524430 w 3753970"/>
                  <a:gd name="connsiteY12" fmla="*/ 102854 h 2902323"/>
                  <a:gd name="connsiteX13" fmla="*/ 1131807 w 3753970"/>
                  <a:gd name="connsiteY13" fmla="*/ 358588 h 2902323"/>
                  <a:gd name="connsiteX14" fmla="*/ 1232647 w 3753970"/>
                  <a:gd name="connsiteY14" fmla="*/ 582706 h 2902323"/>
                  <a:gd name="connsiteX15" fmla="*/ 1344706 w 3753970"/>
                  <a:gd name="connsiteY15" fmla="*/ 784412 h 2902323"/>
                  <a:gd name="connsiteX16" fmla="*/ 1423147 w 3753970"/>
                  <a:gd name="connsiteY16" fmla="*/ 896471 h 2902323"/>
                  <a:gd name="connsiteX17" fmla="*/ 1423147 w 3753970"/>
                  <a:gd name="connsiteY17" fmla="*/ 896471 h 2902323"/>
                  <a:gd name="connsiteX18" fmla="*/ 1557618 w 3753970"/>
                  <a:gd name="connsiteY18" fmla="*/ 762000 h 2902323"/>
                  <a:gd name="connsiteX19" fmla="*/ 1553123 w 3753970"/>
                  <a:gd name="connsiteY19" fmla="*/ 638335 h 2902323"/>
                  <a:gd name="connsiteX20" fmla="*/ 1669676 w 3753970"/>
                  <a:gd name="connsiteY20" fmla="*/ 672353 h 2902323"/>
                  <a:gd name="connsiteX21" fmla="*/ 1804147 w 3753970"/>
                  <a:gd name="connsiteY21" fmla="*/ 773206 h 2902323"/>
                  <a:gd name="connsiteX22" fmla="*/ 2028265 w 3753970"/>
                  <a:gd name="connsiteY22" fmla="*/ 795618 h 2902323"/>
                  <a:gd name="connsiteX23" fmla="*/ 2173941 w 3753970"/>
                  <a:gd name="connsiteY23" fmla="*/ 806823 h 2902323"/>
                  <a:gd name="connsiteX24" fmla="*/ 2158243 w 3753970"/>
                  <a:gd name="connsiteY24" fmla="*/ 797618 h 2902323"/>
                  <a:gd name="connsiteX25" fmla="*/ 2104472 w 3753970"/>
                  <a:gd name="connsiteY25" fmla="*/ 997323 h 2902323"/>
                  <a:gd name="connsiteX26" fmla="*/ 2095500 w 3753970"/>
                  <a:gd name="connsiteY26" fmla="*/ 1143000 h 2902323"/>
                  <a:gd name="connsiteX27" fmla="*/ 2196353 w 3753970"/>
                  <a:gd name="connsiteY27" fmla="*/ 1176618 h 2902323"/>
                  <a:gd name="connsiteX28" fmla="*/ 2252382 w 3753970"/>
                  <a:gd name="connsiteY28" fmla="*/ 1086971 h 2902323"/>
                  <a:gd name="connsiteX29" fmla="*/ 2232204 w 3753970"/>
                  <a:gd name="connsiteY29" fmla="*/ 1046549 h 2902323"/>
                  <a:gd name="connsiteX30" fmla="*/ 2375647 w 3753970"/>
                  <a:gd name="connsiteY30" fmla="*/ 970108 h 2902323"/>
                  <a:gd name="connsiteX31" fmla="*/ 2442882 w 3753970"/>
                  <a:gd name="connsiteY31" fmla="*/ 1143000 h 2902323"/>
                  <a:gd name="connsiteX32" fmla="*/ 2487706 w 3753970"/>
                  <a:gd name="connsiteY32" fmla="*/ 1187823 h 2902323"/>
                  <a:gd name="connsiteX33" fmla="*/ 2510118 w 3753970"/>
                  <a:gd name="connsiteY33" fmla="*/ 1199029 h 2902323"/>
                  <a:gd name="connsiteX34" fmla="*/ 2375647 w 3753970"/>
                  <a:gd name="connsiteY34" fmla="*/ 1333500 h 2902323"/>
                  <a:gd name="connsiteX35" fmla="*/ 2263588 w 3753970"/>
                  <a:gd name="connsiteY35" fmla="*/ 1311088 h 2902323"/>
                  <a:gd name="connsiteX36" fmla="*/ 2218765 w 3753970"/>
                  <a:gd name="connsiteY36" fmla="*/ 1367118 h 2902323"/>
                  <a:gd name="connsiteX37" fmla="*/ 2229970 w 3753970"/>
                  <a:gd name="connsiteY37" fmla="*/ 1434353 h 2902323"/>
                  <a:gd name="connsiteX38" fmla="*/ 2308412 w 3753970"/>
                  <a:gd name="connsiteY38" fmla="*/ 1512794 h 2902323"/>
                  <a:gd name="connsiteX39" fmla="*/ 2386853 w 3753970"/>
                  <a:gd name="connsiteY39" fmla="*/ 1467971 h 2902323"/>
                  <a:gd name="connsiteX40" fmla="*/ 2386853 w 3753970"/>
                  <a:gd name="connsiteY40" fmla="*/ 1389529 h 2902323"/>
                  <a:gd name="connsiteX41" fmla="*/ 2386853 w 3753970"/>
                  <a:gd name="connsiteY41" fmla="*/ 1355912 h 2902323"/>
                  <a:gd name="connsiteX42" fmla="*/ 2510118 w 3753970"/>
                  <a:gd name="connsiteY42" fmla="*/ 1221441 h 2902323"/>
                  <a:gd name="connsiteX43" fmla="*/ 2554941 w 3753970"/>
                  <a:gd name="connsiteY43" fmla="*/ 1288676 h 2902323"/>
                  <a:gd name="connsiteX44" fmla="*/ 2622176 w 3753970"/>
                  <a:gd name="connsiteY44" fmla="*/ 1311088 h 2902323"/>
                  <a:gd name="connsiteX45" fmla="*/ 2723029 w 3753970"/>
                  <a:gd name="connsiteY45" fmla="*/ 1467971 h 2902323"/>
                  <a:gd name="connsiteX46" fmla="*/ 2700618 w 3753970"/>
                  <a:gd name="connsiteY46" fmla="*/ 1546412 h 2902323"/>
                  <a:gd name="connsiteX47" fmla="*/ 2801470 w 3753970"/>
                  <a:gd name="connsiteY47" fmla="*/ 1580029 h 2902323"/>
                  <a:gd name="connsiteX48" fmla="*/ 2823882 w 3753970"/>
                  <a:gd name="connsiteY48" fmla="*/ 1703294 h 2902323"/>
                  <a:gd name="connsiteX49" fmla="*/ 2734235 w 3753970"/>
                  <a:gd name="connsiteY49" fmla="*/ 1848971 h 2902323"/>
                  <a:gd name="connsiteX50" fmla="*/ 2610970 w 3753970"/>
                  <a:gd name="connsiteY50" fmla="*/ 1961029 h 2902323"/>
                  <a:gd name="connsiteX51" fmla="*/ 2633382 w 3753970"/>
                  <a:gd name="connsiteY51" fmla="*/ 2073088 h 2902323"/>
                  <a:gd name="connsiteX52" fmla="*/ 2723029 w 3753970"/>
                  <a:gd name="connsiteY52" fmla="*/ 2196353 h 2902323"/>
                  <a:gd name="connsiteX53" fmla="*/ 2745441 w 3753970"/>
                  <a:gd name="connsiteY53" fmla="*/ 2308412 h 2902323"/>
                  <a:gd name="connsiteX54" fmla="*/ 2745441 w 3753970"/>
                  <a:gd name="connsiteY54" fmla="*/ 2465294 h 2902323"/>
                  <a:gd name="connsiteX55" fmla="*/ 2734235 w 3753970"/>
                  <a:gd name="connsiteY55" fmla="*/ 2667000 h 2902323"/>
                  <a:gd name="connsiteX56" fmla="*/ 2879912 w 3753970"/>
                  <a:gd name="connsiteY56" fmla="*/ 2868706 h 2902323"/>
                  <a:gd name="connsiteX57" fmla="*/ 3003176 w 3753970"/>
                  <a:gd name="connsiteY57" fmla="*/ 2902323 h 2902323"/>
                  <a:gd name="connsiteX58" fmla="*/ 3115235 w 3753970"/>
                  <a:gd name="connsiteY58" fmla="*/ 2756647 h 2902323"/>
                  <a:gd name="connsiteX59" fmla="*/ 3115235 w 3753970"/>
                  <a:gd name="connsiteY59" fmla="*/ 2644588 h 2902323"/>
                  <a:gd name="connsiteX60" fmla="*/ 3227294 w 3753970"/>
                  <a:gd name="connsiteY60" fmla="*/ 2554941 h 2902323"/>
                  <a:gd name="connsiteX61" fmla="*/ 3361765 w 3753970"/>
                  <a:gd name="connsiteY61" fmla="*/ 2532529 h 2902323"/>
                  <a:gd name="connsiteX62" fmla="*/ 3473823 w 3753970"/>
                  <a:gd name="connsiteY62" fmla="*/ 2543735 h 2902323"/>
                  <a:gd name="connsiteX63" fmla="*/ 3608294 w 3753970"/>
                  <a:gd name="connsiteY63" fmla="*/ 2465294 h 2902323"/>
                  <a:gd name="connsiteX64" fmla="*/ 3753970 w 3753970"/>
                  <a:gd name="connsiteY64" fmla="*/ 2274794 h 2902323"/>
                  <a:gd name="connsiteX65" fmla="*/ 3753970 w 3753970"/>
                  <a:gd name="connsiteY65" fmla="*/ 2229971 h 2902323"/>
                  <a:gd name="connsiteX66" fmla="*/ 3563470 w 3753970"/>
                  <a:gd name="connsiteY66" fmla="*/ 2095500 h 2902323"/>
                  <a:gd name="connsiteX67" fmla="*/ 3485029 w 3753970"/>
                  <a:gd name="connsiteY67" fmla="*/ 1961029 h 2902323"/>
                  <a:gd name="connsiteX68" fmla="*/ 3462618 w 3753970"/>
                  <a:gd name="connsiteY68" fmla="*/ 1804147 h 2902323"/>
                  <a:gd name="connsiteX69" fmla="*/ 3294529 w 3753970"/>
                  <a:gd name="connsiteY69" fmla="*/ 1748118 h 2902323"/>
                  <a:gd name="connsiteX70" fmla="*/ 3126441 w 3753970"/>
                  <a:gd name="connsiteY70" fmla="*/ 1636059 h 2902323"/>
                  <a:gd name="connsiteX71" fmla="*/ 2969559 w 3753970"/>
                  <a:gd name="connsiteY71" fmla="*/ 1501588 h 2902323"/>
                  <a:gd name="connsiteX72" fmla="*/ 2857500 w 3753970"/>
                  <a:gd name="connsiteY72" fmla="*/ 1467971 h 2902323"/>
                  <a:gd name="connsiteX73" fmla="*/ 2767853 w 3753970"/>
                  <a:gd name="connsiteY73" fmla="*/ 1456765 h 2902323"/>
                  <a:gd name="connsiteX74" fmla="*/ 2633382 w 3753970"/>
                  <a:gd name="connsiteY74" fmla="*/ 1266265 h 2902323"/>
                  <a:gd name="connsiteX75" fmla="*/ 2745441 w 3753970"/>
                  <a:gd name="connsiteY75" fmla="*/ 1165412 h 2902323"/>
                  <a:gd name="connsiteX76" fmla="*/ 2835088 w 3753970"/>
                  <a:gd name="connsiteY76" fmla="*/ 1098176 h 2902323"/>
                  <a:gd name="connsiteX77" fmla="*/ 2767853 w 3753970"/>
                  <a:gd name="connsiteY77" fmla="*/ 997323 h 2902323"/>
                  <a:gd name="connsiteX78" fmla="*/ 2678206 w 3753970"/>
                  <a:gd name="connsiteY78" fmla="*/ 974912 h 2902323"/>
                  <a:gd name="connsiteX79" fmla="*/ 2566147 w 3753970"/>
                  <a:gd name="connsiteY79" fmla="*/ 918882 h 2902323"/>
                  <a:gd name="connsiteX80" fmla="*/ 2510118 w 3753970"/>
                  <a:gd name="connsiteY80" fmla="*/ 896471 h 2902323"/>
                  <a:gd name="connsiteX81" fmla="*/ 2454088 w 3753970"/>
                  <a:gd name="connsiteY81" fmla="*/ 874059 h 2902323"/>
                  <a:gd name="connsiteX82" fmla="*/ 2398059 w 3753970"/>
                  <a:gd name="connsiteY82" fmla="*/ 840441 h 2902323"/>
                  <a:gd name="connsiteX83" fmla="*/ 2353235 w 3753970"/>
                  <a:gd name="connsiteY83" fmla="*/ 874059 h 2902323"/>
                  <a:gd name="connsiteX84" fmla="*/ 2364441 w 3753970"/>
                  <a:gd name="connsiteY84" fmla="*/ 952500 h 2902323"/>
                  <a:gd name="connsiteX85" fmla="*/ 2229970 w 3753970"/>
                  <a:gd name="connsiteY85" fmla="*/ 1042147 h 2902323"/>
                  <a:gd name="connsiteX86" fmla="*/ 2207559 w 3753970"/>
                  <a:gd name="connsiteY86" fmla="*/ 997323 h 2902323"/>
                  <a:gd name="connsiteX87" fmla="*/ 2129118 w 3753970"/>
                  <a:gd name="connsiteY87" fmla="*/ 986118 h 2902323"/>
                  <a:gd name="connsiteX88" fmla="*/ 2182887 w 3753970"/>
                  <a:gd name="connsiteY88" fmla="*/ 791216 h 2902323"/>
                  <a:gd name="connsiteX89" fmla="*/ 2308412 w 3753970"/>
                  <a:gd name="connsiteY89" fmla="*/ 661147 h 2902323"/>
                  <a:gd name="connsiteX90" fmla="*/ 2151529 w 3753970"/>
                  <a:gd name="connsiteY90" fmla="*/ 549088 h 2902323"/>
                  <a:gd name="connsiteX91" fmla="*/ 2039470 w 3753970"/>
                  <a:gd name="connsiteY91" fmla="*/ 549088 h 2902323"/>
                  <a:gd name="connsiteX92" fmla="*/ 1949823 w 3753970"/>
                  <a:gd name="connsiteY92" fmla="*/ 582706 h 2902323"/>
                  <a:gd name="connsiteX93" fmla="*/ 1860176 w 3753970"/>
                  <a:gd name="connsiteY93" fmla="*/ 582706 h 2902323"/>
                  <a:gd name="connsiteX94" fmla="*/ 1804147 w 3753970"/>
                  <a:gd name="connsiteY94" fmla="*/ 537882 h 2902323"/>
                  <a:gd name="connsiteX95" fmla="*/ 1703294 w 3753970"/>
                  <a:gd name="connsiteY95" fmla="*/ 549088 h 2902323"/>
                  <a:gd name="connsiteX96" fmla="*/ 1680882 w 3753970"/>
                  <a:gd name="connsiteY96" fmla="*/ 649941 h 2902323"/>
                  <a:gd name="connsiteX97" fmla="*/ 1557618 w 3753970"/>
                  <a:gd name="connsiteY97" fmla="*/ 649941 h 2902323"/>
                  <a:gd name="connsiteX98" fmla="*/ 1557618 w 3753970"/>
                  <a:gd name="connsiteY98" fmla="*/ 537882 h 2902323"/>
                  <a:gd name="connsiteX99" fmla="*/ 1490382 w 3753970"/>
                  <a:gd name="connsiteY99" fmla="*/ 414618 h 2902323"/>
                  <a:gd name="connsiteX100" fmla="*/ 1411941 w 3753970"/>
                  <a:gd name="connsiteY100" fmla="*/ 302559 h 2902323"/>
                  <a:gd name="connsiteX101" fmla="*/ 1389529 w 3753970"/>
                  <a:gd name="connsiteY101" fmla="*/ 190500 h 2902323"/>
                  <a:gd name="connsiteX102" fmla="*/ 1355912 w 3753970"/>
                  <a:gd name="connsiteY102" fmla="*/ 302559 h 2902323"/>
                  <a:gd name="connsiteX103" fmla="*/ 1266265 w 3753970"/>
                  <a:gd name="connsiteY103" fmla="*/ 358588 h 2902323"/>
                  <a:gd name="connsiteX104" fmla="*/ 1176618 w 3753970"/>
                  <a:gd name="connsiteY104" fmla="*/ 358588 h 2902323"/>
                  <a:gd name="connsiteX105" fmla="*/ 504265 w 3753970"/>
                  <a:gd name="connsiteY105" fmla="*/ 78441 h 2902323"/>
                  <a:gd name="connsiteX106" fmla="*/ 414618 w 3753970"/>
                  <a:gd name="connsiteY106" fmla="*/ 0 h 2902323"/>
                  <a:gd name="connsiteX107" fmla="*/ 324970 w 3753970"/>
                  <a:gd name="connsiteY107" fmla="*/ 11206 h 2902323"/>
                  <a:gd name="connsiteX108" fmla="*/ 268941 w 3753970"/>
                  <a:gd name="connsiteY108" fmla="*/ 44823 h 2902323"/>
                  <a:gd name="connsiteX109" fmla="*/ 246529 w 3753970"/>
                  <a:gd name="connsiteY109" fmla="*/ 123265 h 2902323"/>
                  <a:gd name="connsiteX110" fmla="*/ 257735 w 3753970"/>
                  <a:gd name="connsiteY110" fmla="*/ 145676 h 2902323"/>
                  <a:gd name="connsiteX111" fmla="*/ 190500 w 3753970"/>
                  <a:gd name="connsiteY111" fmla="*/ 246529 h 2902323"/>
                  <a:gd name="connsiteX112" fmla="*/ 145676 w 3753970"/>
                  <a:gd name="connsiteY112" fmla="*/ 190500 h 2902323"/>
                  <a:gd name="connsiteX0" fmla="*/ 145676 w 3753970"/>
                  <a:gd name="connsiteY0" fmla="*/ 190500 h 2902323"/>
                  <a:gd name="connsiteX1" fmla="*/ 0 w 3753970"/>
                  <a:gd name="connsiteY1" fmla="*/ 179294 h 2902323"/>
                  <a:gd name="connsiteX2" fmla="*/ 11206 w 3753970"/>
                  <a:gd name="connsiteY2" fmla="*/ 302559 h 2902323"/>
                  <a:gd name="connsiteX3" fmla="*/ 123265 w 3753970"/>
                  <a:gd name="connsiteY3" fmla="*/ 381000 h 2902323"/>
                  <a:gd name="connsiteX4" fmla="*/ 123265 w 3753970"/>
                  <a:gd name="connsiteY4" fmla="*/ 381000 h 2902323"/>
                  <a:gd name="connsiteX5" fmla="*/ 212912 w 3753970"/>
                  <a:gd name="connsiteY5" fmla="*/ 291353 h 2902323"/>
                  <a:gd name="connsiteX6" fmla="*/ 224118 w 3753970"/>
                  <a:gd name="connsiteY6" fmla="*/ 246529 h 2902323"/>
                  <a:gd name="connsiteX7" fmla="*/ 291353 w 3753970"/>
                  <a:gd name="connsiteY7" fmla="*/ 179294 h 2902323"/>
                  <a:gd name="connsiteX8" fmla="*/ 347382 w 3753970"/>
                  <a:gd name="connsiteY8" fmla="*/ 280147 h 2902323"/>
                  <a:gd name="connsiteX9" fmla="*/ 347382 w 3753970"/>
                  <a:gd name="connsiteY9" fmla="*/ 280147 h 2902323"/>
                  <a:gd name="connsiteX10" fmla="*/ 515470 w 3753970"/>
                  <a:gd name="connsiteY10" fmla="*/ 302559 h 2902323"/>
                  <a:gd name="connsiteX11" fmla="*/ 593912 w 3753970"/>
                  <a:gd name="connsiteY11" fmla="*/ 224118 h 2902323"/>
                  <a:gd name="connsiteX12" fmla="*/ 524430 w 3753970"/>
                  <a:gd name="connsiteY12" fmla="*/ 102854 h 2902323"/>
                  <a:gd name="connsiteX13" fmla="*/ 1131807 w 3753970"/>
                  <a:gd name="connsiteY13" fmla="*/ 358588 h 2902323"/>
                  <a:gd name="connsiteX14" fmla="*/ 1232647 w 3753970"/>
                  <a:gd name="connsiteY14" fmla="*/ 582706 h 2902323"/>
                  <a:gd name="connsiteX15" fmla="*/ 1344706 w 3753970"/>
                  <a:gd name="connsiteY15" fmla="*/ 784412 h 2902323"/>
                  <a:gd name="connsiteX16" fmla="*/ 1423147 w 3753970"/>
                  <a:gd name="connsiteY16" fmla="*/ 896471 h 2902323"/>
                  <a:gd name="connsiteX17" fmla="*/ 1423147 w 3753970"/>
                  <a:gd name="connsiteY17" fmla="*/ 896471 h 2902323"/>
                  <a:gd name="connsiteX18" fmla="*/ 1557618 w 3753970"/>
                  <a:gd name="connsiteY18" fmla="*/ 762000 h 2902323"/>
                  <a:gd name="connsiteX19" fmla="*/ 1553123 w 3753970"/>
                  <a:gd name="connsiteY19" fmla="*/ 638335 h 2902323"/>
                  <a:gd name="connsiteX20" fmla="*/ 1669676 w 3753970"/>
                  <a:gd name="connsiteY20" fmla="*/ 672353 h 2902323"/>
                  <a:gd name="connsiteX21" fmla="*/ 1804147 w 3753970"/>
                  <a:gd name="connsiteY21" fmla="*/ 773206 h 2902323"/>
                  <a:gd name="connsiteX22" fmla="*/ 2028265 w 3753970"/>
                  <a:gd name="connsiteY22" fmla="*/ 795618 h 2902323"/>
                  <a:gd name="connsiteX23" fmla="*/ 2173941 w 3753970"/>
                  <a:gd name="connsiteY23" fmla="*/ 806823 h 2902323"/>
                  <a:gd name="connsiteX24" fmla="*/ 2158243 w 3753970"/>
                  <a:gd name="connsiteY24" fmla="*/ 797618 h 2902323"/>
                  <a:gd name="connsiteX25" fmla="*/ 2104472 w 3753970"/>
                  <a:gd name="connsiteY25" fmla="*/ 997323 h 2902323"/>
                  <a:gd name="connsiteX26" fmla="*/ 2095500 w 3753970"/>
                  <a:gd name="connsiteY26" fmla="*/ 1143000 h 2902323"/>
                  <a:gd name="connsiteX27" fmla="*/ 2196353 w 3753970"/>
                  <a:gd name="connsiteY27" fmla="*/ 1176618 h 2902323"/>
                  <a:gd name="connsiteX28" fmla="*/ 2252382 w 3753970"/>
                  <a:gd name="connsiteY28" fmla="*/ 1086971 h 2902323"/>
                  <a:gd name="connsiteX29" fmla="*/ 2232204 w 3753970"/>
                  <a:gd name="connsiteY29" fmla="*/ 1046549 h 2902323"/>
                  <a:gd name="connsiteX30" fmla="*/ 2375647 w 3753970"/>
                  <a:gd name="connsiteY30" fmla="*/ 949697 h 2902323"/>
                  <a:gd name="connsiteX31" fmla="*/ 2442882 w 3753970"/>
                  <a:gd name="connsiteY31" fmla="*/ 1143000 h 2902323"/>
                  <a:gd name="connsiteX32" fmla="*/ 2487706 w 3753970"/>
                  <a:gd name="connsiteY32" fmla="*/ 1187823 h 2902323"/>
                  <a:gd name="connsiteX33" fmla="*/ 2510118 w 3753970"/>
                  <a:gd name="connsiteY33" fmla="*/ 1199029 h 2902323"/>
                  <a:gd name="connsiteX34" fmla="*/ 2375647 w 3753970"/>
                  <a:gd name="connsiteY34" fmla="*/ 1333500 h 2902323"/>
                  <a:gd name="connsiteX35" fmla="*/ 2263588 w 3753970"/>
                  <a:gd name="connsiteY35" fmla="*/ 1311088 h 2902323"/>
                  <a:gd name="connsiteX36" fmla="*/ 2218765 w 3753970"/>
                  <a:gd name="connsiteY36" fmla="*/ 1367118 h 2902323"/>
                  <a:gd name="connsiteX37" fmla="*/ 2229970 w 3753970"/>
                  <a:gd name="connsiteY37" fmla="*/ 1434353 h 2902323"/>
                  <a:gd name="connsiteX38" fmla="*/ 2308412 w 3753970"/>
                  <a:gd name="connsiteY38" fmla="*/ 1512794 h 2902323"/>
                  <a:gd name="connsiteX39" fmla="*/ 2386853 w 3753970"/>
                  <a:gd name="connsiteY39" fmla="*/ 1467971 h 2902323"/>
                  <a:gd name="connsiteX40" fmla="*/ 2386853 w 3753970"/>
                  <a:gd name="connsiteY40" fmla="*/ 1389529 h 2902323"/>
                  <a:gd name="connsiteX41" fmla="*/ 2386853 w 3753970"/>
                  <a:gd name="connsiteY41" fmla="*/ 1355912 h 2902323"/>
                  <a:gd name="connsiteX42" fmla="*/ 2510118 w 3753970"/>
                  <a:gd name="connsiteY42" fmla="*/ 1221441 h 2902323"/>
                  <a:gd name="connsiteX43" fmla="*/ 2554941 w 3753970"/>
                  <a:gd name="connsiteY43" fmla="*/ 1288676 h 2902323"/>
                  <a:gd name="connsiteX44" fmla="*/ 2622176 w 3753970"/>
                  <a:gd name="connsiteY44" fmla="*/ 1311088 h 2902323"/>
                  <a:gd name="connsiteX45" fmla="*/ 2723029 w 3753970"/>
                  <a:gd name="connsiteY45" fmla="*/ 1467971 h 2902323"/>
                  <a:gd name="connsiteX46" fmla="*/ 2700618 w 3753970"/>
                  <a:gd name="connsiteY46" fmla="*/ 1546412 h 2902323"/>
                  <a:gd name="connsiteX47" fmla="*/ 2801470 w 3753970"/>
                  <a:gd name="connsiteY47" fmla="*/ 1580029 h 2902323"/>
                  <a:gd name="connsiteX48" fmla="*/ 2823882 w 3753970"/>
                  <a:gd name="connsiteY48" fmla="*/ 1703294 h 2902323"/>
                  <a:gd name="connsiteX49" fmla="*/ 2734235 w 3753970"/>
                  <a:gd name="connsiteY49" fmla="*/ 1848971 h 2902323"/>
                  <a:gd name="connsiteX50" fmla="*/ 2610970 w 3753970"/>
                  <a:gd name="connsiteY50" fmla="*/ 1961029 h 2902323"/>
                  <a:gd name="connsiteX51" fmla="*/ 2633382 w 3753970"/>
                  <a:gd name="connsiteY51" fmla="*/ 2073088 h 2902323"/>
                  <a:gd name="connsiteX52" fmla="*/ 2723029 w 3753970"/>
                  <a:gd name="connsiteY52" fmla="*/ 2196353 h 2902323"/>
                  <a:gd name="connsiteX53" fmla="*/ 2745441 w 3753970"/>
                  <a:gd name="connsiteY53" fmla="*/ 2308412 h 2902323"/>
                  <a:gd name="connsiteX54" fmla="*/ 2745441 w 3753970"/>
                  <a:gd name="connsiteY54" fmla="*/ 2465294 h 2902323"/>
                  <a:gd name="connsiteX55" fmla="*/ 2734235 w 3753970"/>
                  <a:gd name="connsiteY55" fmla="*/ 2667000 h 2902323"/>
                  <a:gd name="connsiteX56" fmla="*/ 2879912 w 3753970"/>
                  <a:gd name="connsiteY56" fmla="*/ 2868706 h 2902323"/>
                  <a:gd name="connsiteX57" fmla="*/ 3003176 w 3753970"/>
                  <a:gd name="connsiteY57" fmla="*/ 2902323 h 2902323"/>
                  <a:gd name="connsiteX58" fmla="*/ 3115235 w 3753970"/>
                  <a:gd name="connsiteY58" fmla="*/ 2756647 h 2902323"/>
                  <a:gd name="connsiteX59" fmla="*/ 3115235 w 3753970"/>
                  <a:gd name="connsiteY59" fmla="*/ 2644588 h 2902323"/>
                  <a:gd name="connsiteX60" fmla="*/ 3227294 w 3753970"/>
                  <a:gd name="connsiteY60" fmla="*/ 2554941 h 2902323"/>
                  <a:gd name="connsiteX61" fmla="*/ 3361765 w 3753970"/>
                  <a:gd name="connsiteY61" fmla="*/ 2532529 h 2902323"/>
                  <a:gd name="connsiteX62" fmla="*/ 3473823 w 3753970"/>
                  <a:gd name="connsiteY62" fmla="*/ 2543735 h 2902323"/>
                  <a:gd name="connsiteX63" fmla="*/ 3608294 w 3753970"/>
                  <a:gd name="connsiteY63" fmla="*/ 2465294 h 2902323"/>
                  <a:gd name="connsiteX64" fmla="*/ 3753970 w 3753970"/>
                  <a:gd name="connsiteY64" fmla="*/ 2274794 h 2902323"/>
                  <a:gd name="connsiteX65" fmla="*/ 3753970 w 3753970"/>
                  <a:gd name="connsiteY65" fmla="*/ 2229971 h 2902323"/>
                  <a:gd name="connsiteX66" fmla="*/ 3563470 w 3753970"/>
                  <a:gd name="connsiteY66" fmla="*/ 2095500 h 2902323"/>
                  <a:gd name="connsiteX67" fmla="*/ 3485029 w 3753970"/>
                  <a:gd name="connsiteY67" fmla="*/ 1961029 h 2902323"/>
                  <a:gd name="connsiteX68" fmla="*/ 3462618 w 3753970"/>
                  <a:gd name="connsiteY68" fmla="*/ 1804147 h 2902323"/>
                  <a:gd name="connsiteX69" fmla="*/ 3294529 w 3753970"/>
                  <a:gd name="connsiteY69" fmla="*/ 1748118 h 2902323"/>
                  <a:gd name="connsiteX70" fmla="*/ 3126441 w 3753970"/>
                  <a:gd name="connsiteY70" fmla="*/ 1636059 h 2902323"/>
                  <a:gd name="connsiteX71" fmla="*/ 2969559 w 3753970"/>
                  <a:gd name="connsiteY71" fmla="*/ 1501588 h 2902323"/>
                  <a:gd name="connsiteX72" fmla="*/ 2857500 w 3753970"/>
                  <a:gd name="connsiteY72" fmla="*/ 1467971 h 2902323"/>
                  <a:gd name="connsiteX73" fmla="*/ 2767853 w 3753970"/>
                  <a:gd name="connsiteY73" fmla="*/ 1456765 h 2902323"/>
                  <a:gd name="connsiteX74" fmla="*/ 2633382 w 3753970"/>
                  <a:gd name="connsiteY74" fmla="*/ 1266265 h 2902323"/>
                  <a:gd name="connsiteX75" fmla="*/ 2745441 w 3753970"/>
                  <a:gd name="connsiteY75" fmla="*/ 1165412 h 2902323"/>
                  <a:gd name="connsiteX76" fmla="*/ 2835088 w 3753970"/>
                  <a:gd name="connsiteY76" fmla="*/ 1098176 h 2902323"/>
                  <a:gd name="connsiteX77" fmla="*/ 2767853 w 3753970"/>
                  <a:gd name="connsiteY77" fmla="*/ 997323 h 2902323"/>
                  <a:gd name="connsiteX78" fmla="*/ 2678206 w 3753970"/>
                  <a:gd name="connsiteY78" fmla="*/ 974912 h 2902323"/>
                  <a:gd name="connsiteX79" fmla="*/ 2566147 w 3753970"/>
                  <a:gd name="connsiteY79" fmla="*/ 918882 h 2902323"/>
                  <a:gd name="connsiteX80" fmla="*/ 2510118 w 3753970"/>
                  <a:gd name="connsiteY80" fmla="*/ 896471 h 2902323"/>
                  <a:gd name="connsiteX81" fmla="*/ 2454088 w 3753970"/>
                  <a:gd name="connsiteY81" fmla="*/ 874059 h 2902323"/>
                  <a:gd name="connsiteX82" fmla="*/ 2398059 w 3753970"/>
                  <a:gd name="connsiteY82" fmla="*/ 840441 h 2902323"/>
                  <a:gd name="connsiteX83" fmla="*/ 2353235 w 3753970"/>
                  <a:gd name="connsiteY83" fmla="*/ 874059 h 2902323"/>
                  <a:gd name="connsiteX84" fmla="*/ 2364441 w 3753970"/>
                  <a:gd name="connsiteY84" fmla="*/ 952500 h 2902323"/>
                  <a:gd name="connsiteX85" fmla="*/ 2229970 w 3753970"/>
                  <a:gd name="connsiteY85" fmla="*/ 1042147 h 2902323"/>
                  <a:gd name="connsiteX86" fmla="*/ 2207559 w 3753970"/>
                  <a:gd name="connsiteY86" fmla="*/ 997323 h 2902323"/>
                  <a:gd name="connsiteX87" fmla="*/ 2129118 w 3753970"/>
                  <a:gd name="connsiteY87" fmla="*/ 986118 h 2902323"/>
                  <a:gd name="connsiteX88" fmla="*/ 2182887 w 3753970"/>
                  <a:gd name="connsiteY88" fmla="*/ 791216 h 2902323"/>
                  <a:gd name="connsiteX89" fmla="*/ 2308412 w 3753970"/>
                  <a:gd name="connsiteY89" fmla="*/ 661147 h 2902323"/>
                  <a:gd name="connsiteX90" fmla="*/ 2151529 w 3753970"/>
                  <a:gd name="connsiteY90" fmla="*/ 549088 h 2902323"/>
                  <a:gd name="connsiteX91" fmla="*/ 2039470 w 3753970"/>
                  <a:gd name="connsiteY91" fmla="*/ 549088 h 2902323"/>
                  <a:gd name="connsiteX92" fmla="*/ 1949823 w 3753970"/>
                  <a:gd name="connsiteY92" fmla="*/ 582706 h 2902323"/>
                  <a:gd name="connsiteX93" fmla="*/ 1860176 w 3753970"/>
                  <a:gd name="connsiteY93" fmla="*/ 582706 h 2902323"/>
                  <a:gd name="connsiteX94" fmla="*/ 1804147 w 3753970"/>
                  <a:gd name="connsiteY94" fmla="*/ 537882 h 2902323"/>
                  <a:gd name="connsiteX95" fmla="*/ 1703294 w 3753970"/>
                  <a:gd name="connsiteY95" fmla="*/ 549088 h 2902323"/>
                  <a:gd name="connsiteX96" fmla="*/ 1680882 w 3753970"/>
                  <a:gd name="connsiteY96" fmla="*/ 649941 h 2902323"/>
                  <a:gd name="connsiteX97" fmla="*/ 1557618 w 3753970"/>
                  <a:gd name="connsiteY97" fmla="*/ 649941 h 2902323"/>
                  <a:gd name="connsiteX98" fmla="*/ 1557618 w 3753970"/>
                  <a:gd name="connsiteY98" fmla="*/ 537882 h 2902323"/>
                  <a:gd name="connsiteX99" fmla="*/ 1490382 w 3753970"/>
                  <a:gd name="connsiteY99" fmla="*/ 414618 h 2902323"/>
                  <a:gd name="connsiteX100" fmla="*/ 1411941 w 3753970"/>
                  <a:gd name="connsiteY100" fmla="*/ 302559 h 2902323"/>
                  <a:gd name="connsiteX101" fmla="*/ 1389529 w 3753970"/>
                  <a:gd name="connsiteY101" fmla="*/ 190500 h 2902323"/>
                  <a:gd name="connsiteX102" fmla="*/ 1355912 w 3753970"/>
                  <a:gd name="connsiteY102" fmla="*/ 302559 h 2902323"/>
                  <a:gd name="connsiteX103" fmla="*/ 1266265 w 3753970"/>
                  <a:gd name="connsiteY103" fmla="*/ 358588 h 2902323"/>
                  <a:gd name="connsiteX104" fmla="*/ 1176618 w 3753970"/>
                  <a:gd name="connsiteY104" fmla="*/ 358588 h 2902323"/>
                  <a:gd name="connsiteX105" fmla="*/ 504265 w 3753970"/>
                  <a:gd name="connsiteY105" fmla="*/ 78441 h 2902323"/>
                  <a:gd name="connsiteX106" fmla="*/ 414618 w 3753970"/>
                  <a:gd name="connsiteY106" fmla="*/ 0 h 2902323"/>
                  <a:gd name="connsiteX107" fmla="*/ 324970 w 3753970"/>
                  <a:gd name="connsiteY107" fmla="*/ 11206 h 2902323"/>
                  <a:gd name="connsiteX108" fmla="*/ 268941 w 3753970"/>
                  <a:gd name="connsiteY108" fmla="*/ 44823 h 2902323"/>
                  <a:gd name="connsiteX109" fmla="*/ 246529 w 3753970"/>
                  <a:gd name="connsiteY109" fmla="*/ 123265 h 2902323"/>
                  <a:gd name="connsiteX110" fmla="*/ 257735 w 3753970"/>
                  <a:gd name="connsiteY110" fmla="*/ 145676 h 2902323"/>
                  <a:gd name="connsiteX111" fmla="*/ 190500 w 3753970"/>
                  <a:gd name="connsiteY111" fmla="*/ 246529 h 2902323"/>
                  <a:gd name="connsiteX112" fmla="*/ 145676 w 3753970"/>
                  <a:gd name="connsiteY112" fmla="*/ 190500 h 2902323"/>
                  <a:gd name="connsiteX0" fmla="*/ 145676 w 3753970"/>
                  <a:gd name="connsiteY0" fmla="*/ 190500 h 2902323"/>
                  <a:gd name="connsiteX1" fmla="*/ 0 w 3753970"/>
                  <a:gd name="connsiteY1" fmla="*/ 179294 h 2902323"/>
                  <a:gd name="connsiteX2" fmla="*/ 11206 w 3753970"/>
                  <a:gd name="connsiteY2" fmla="*/ 302559 h 2902323"/>
                  <a:gd name="connsiteX3" fmla="*/ 123265 w 3753970"/>
                  <a:gd name="connsiteY3" fmla="*/ 381000 h 2902323"/>
                  <a:gd name="connsiteX4" fmla="*/ 123265 w 3753970"/>
                  <a:gd name="connsiteY4" fmla="*/ 381000 h 2902323"/>
                  <a:gd name="connsiteX5" fmla="*/ 212912 w 3753970"/>
                  <a:gd name="connsiteY5" fmla="*/ 291353 h 2902323"/>
                  <a:gd name="connsiteX6" fmla="*/ 224118 w 3753970"/>
                  <a:gd name="connsiteY6" fmla="*/ 246529 h 2902323"/>
                  <a:gd name="connsiteX7" fmla="*/ 291353 w 3753970"/>
                  <a:gd name="connsiteY7" fmla="*/ 179294 h 2902323"/>
                  <a:gd name="connsiteX8" fmla="*/ 347382 w 3753970"/>
                  <a:gd name="connsiteY8" fmla="*/ 280147 h 2902323"/>
                  <a:gd name="connsiteX9" fmla="*/ 347382 w 3753970"/>
                  <a:gd name="connsiteY9" fmla="*/ 280147 h 2902323"/>
                  <a:gd name="connsiteX10" fmla="*/ 515470 w 3753970"/>
                  <a:gd name="connsiteY10" fmla="*/ 302559 h 2902323"/>
                  <a:gd name="connsiteX11" fmla="*/ 593912 w 3753970"/>
                  <a:gd name="connsiteY11" fmla="*/ 224118 h 2902323"/>
                  <a:gd name="connsiteX12" fmla="*/ 524430 w 3753970"/>
                  <a:gd name="connsiteY12" fmla="*/ 102854 h 2902323"/>
                  <a:gd name="connsiteX13" fmla="*/ 1131807 w 3753970"/>
                  <a:gd name="connsiteY13" fmla="*/ 358588 h 2902323"/>
                  <a:gd name="connsiteX14" fmla="*/ 1232647 w 3753970"/>
                  <a:gd name="connsiteY14" fmla="*/ 582706 h 2902323"/>
                  <a:gd name="connsiteX15" fmla="*/ 1344706 w 3753970"/>
                  <a:gd name="connsiteY15" fmla="*/ 784412 h 2902323"/>
                  <a:gd name="connsiteX16" fmla="*/ 1423147 w 3753970"/>
                  <a:gd name="connsiteY16" fmla="*/ 896471 h 2902323"/>
                  <a:gd name="connsiteX17" fmla="*/ 1423147 w 3753970"/>
                  <a:gd name="connsiteY17" fmla="*/ 896471 h 2902323"/>
                  <a:gd name="connsiteX18" fmla="*/ 1557618 w 3753970"/>
                  <a:gd name="connsiteY18" fmla="*/ 762000 h 2902323"/>
                  <a:gd name="connsiteX19" fmla="*/ 1553123 w 3753970"/>
                  <a:gd name="connsiteY19" fmla="*/ 638335 h 2902323"/>
                  <a:gd name="connsiteX20" fmla="*/ 1669676 w 3753970"/>
                  <a:gd name="connsiteY20" fmla="*/ 672353 h 2902323"/>
                  <a:gd name="connsiteX21" fmla="*/ 1804147 w 3753970"/>
                  <a:gd name="connsiteY21" fmla="*/ 773206 h 2902323"/>
                  <a:gd name="connsiteX22" fmla="*/ 2028265 w 3753970"/>
                  <a:gd name="connsiteY22" fmla="*/ 795618 h 2902323"/>
                  <a:gd name="connsiteX23" fmla="*/ 2173941 w 3753970"/>
                  <a:gd name="connsiteY23" fmla="*/ 806823 h 2902323"/>
                  <a:gd name="connsiteX24" fmla="*/ 2158243 w 3753970"/>
                  <a:gd name="connsiteY24" fmla="*/ 797618 h 2902323"/>
                  <a:gd name="connsiteX25" fmla="*/ 2104472 w 3753970"/>
                  <a:gd name="connsiteY25" fmla="*/ 997323 h 2902323"/>
                  <a:gd name="connsiteX26" fmla="*/ 2095500 w 3753970"/>
                  <a:gd name="connsiteY26" fmla="*/ 1143000 h 2902323"/>
                  <a:gd name="connsiteX27" fmla="*/ 2196353 w 3753970"/>
                  <a:gd name="connsiteY27" fmla="*/ 1176618 h 2902323"/>
                  <a:gd name="connsiteX28" fmla="*/ 2252382 w 3753970"/>
                  <a:gd name="connsiteY28" fmla="*/ 1086971 h 2902323"/>
                  <a:gd name="connsiteX29" fmla="*/ 2232204 w 3753970"/>
                  <a:gd name="connsiteY29" fmla="*/ 1046549 h 2902323"/>
                  <a:gd name="connsiteX30" fmla="*/ 2375647 w 3753970"/>
                  <a:gd name="connsiteY30" fmla="*/ 949697 h 2902323"/>
                  <a:gd name="connsiteX31" fmla="*/ 2442882 w 3753970"/>
                  <a:gd name="connsiteY31" fmla="*/ 1143000 h 2902323"/>
                  <a:gd name="connsiteX32" fmla="*/ 2487706 w 3753970"/>
                  <a:gd name="connsiteY32" fmla="*/ 1187823 h 2902323"/>
                  <a:gd name="connsiteX33" fmla="*/ 2510118 w 3753970"/>
                  <a:gd name="connsiteY33" fmla="*/ 1199029 h 2902323"/>
                  <a:gd name="connsiteX34" fmla="*/ 2375647 w 3753970"/>
                  <a:gd name="connsiteY34" fmla="*/ 1333500 h 2902323"/>
                  <a:gd name="connsiteX35" fmla="*/ 2263588 w 3753970"/>
                  <a:gd name="connsiteY35" fmla="*/ 1311088 h 2902323"/>
                  <a:gd name="connsiteX36" fmla="*/ 2218765 w 3753970"/>
                  <a:gd name="connsiteY36" fmla="*/ 1367118 h 2902323"/>
                  <a:gd name="connsiteX37" fmla="*/ 2229970 w 3753970"/>
                  <a:gd name="connsiteY37" fmla="*/ 1434353 h 2902323"/>
                  <a:gd name="connsiteX38" fmla="*/ 2308412 w 3753970"/>
                  <a:gd name="connsiteY38" fmla="*/ 1512794 h 2902323"/>
                  <a:gd name="connsiteX39" fmla="*/ 2386853 w 3753970"/>
                  <a:gd name="connsiteY39" fmla="*/ 1467971 h 2902323"/>
                  <a:gd name="connsiteX40" fmla="*/ 2386853 w 3753970"/>
                  <a:gd name="connsiteY40" fmla="*/ 1389529 h 2902323"/>
                  <a:gd name="connsiteX41" fmla="*/ 2366675 w 3753970"/>
                  <a:gd name="connsiteY41" fmla="*/ 1335501 h 2902323"/>
                  <a:gd name="connsiteX42" fmla="*/ 2510118 w 3753970"/>
                  <a:gd name="connsiteY42" fmla="*/ 1221441 h 2902323"/>
                  <a:gd name="connsiteX43" fmla="*/ 2554941 w 3753970"/>
                  <a:gd name="connsiteY43" fmla="*/ 1288676 h 2902323"/>
                  <a:gd name="connsiteX44" fmla="*/ 2622176 w 3753970"/>
                  <a:gd name="connsiteY44" fmla="*/ 1311088 h 2902323"/>
                  <a:gd name="connsiteX45" fmla="*/ 2723029 w 3753970"/>
                  <a:gd name="connsiteY45" fmla="*/ 1467971 h 2902323"/>
                  <a:gd name="connsiteX46" fmla="*/ 2700618 w 3753970"/>
                  <a:gd name="connsiteY46" fmla="*/ 1546412 h 2902323"/>
                  <a:gd name="connsiteX47" fmla="*/ 2801470 w 3753970"/>
                  <a:gd name="connsiteY47" fmla="*/ 1580029 h 2902323"/>
                  <a:gd name="connsiteX48" fmla="*/ 2823882 w 3753970"/>
                  <a:gd name="connsiteY48" fmla="*/ 1703294 h 2902323"/>
                  <a:gd name="connsiteX49" fmla="*/ 2734235 w 3753970"/>
                  <a:gd name="connsiteY49" fmla="*/ 1848971 h 2902323"/>
                  <a:gd name="connsiteX50" fmla="*/ 2610970 w 3753970"/>
                  <a:gd name="connsiteY50" fmla="*/ 1961029 h 2902323"/>
                  <a:gd name="connsiteX51" fmla="*/ 2633382 w 3753970"/>
                  <a:gd name="connsiteY51" fmla="*/ 2073088 h 2902323"/>
                  <a:gd name="connsiteX52" fmla="*/ 2723029 w 3753970"/>
                  <a:gd name="connsiteY52" fmla="*/ 2196353 h 2902323"/>
                  <a:gd name="connsiteX53" fmla="*/ 2745441 w 3753970"/>
                  <a:gd name="connsiteY53" fmla="*/ 2308412 h 2902323"/>
                  <a:gd name="connsiteX54" fmla="*/ 2745441 w 3753970"/>
                  <a:gd name="connsiteY54" fmla="*/ 2465294 h 2902323"/>
                  <a:gd name="connsiteX55" fmla="*/ 2734235 w 3753970"/>
                  <a:gd name="connsiteY55" fmla="*/ 2667000 h 2902323"/>
                  <a:gd name="connsiteX56" fmla="*/ 2879912 w 3753970"/>
                  <a:gd name="connsiteY56" fmla="*/ 2868706 h 2902323"/>
                  <a:gd name="connsiteX57" fmla="*/ 3003176 w 3753970"/>
                  <a:gd name="connsiteY57" fmla="*/ 2902323 h 2902323"/>
                  <a:gd name="connsiteX58" fmla="*/ 3115235 w 3753970"/>
                  <a:gd name="connsiteY58" fmla="*/ 2756647 h 2902323"/>
                  <a:gd name="connsiteX59" fmla="*/ 3115235 w 3753970"/>
                  <a:gd name="connsiteY59" fmla="*/ 2644588 h 2902323"/>
                  <a:gd name="connsiteX60" fmla="*/ 3227294 w 3753970"/>
                  <a:gd name="connsiteY60" fmla="*/ 2554941 h 2902323"/>
                  <a:gd name="connsiteX61" fmla="*/ 3361765 w 3753970"/>
                  <a:gd name="connsiteY61" fmla="*/ 2532529 h 2902323"/>
                  <a:gd name="connsiteX62" fmla="*/ 3473823 w 3753970"/>
                  <a:gd name="connsiteY62" fmla="*/ 2543735 h 2902323"/>
                  <a:gd name="connsiteX63" fmla="*/ 3608294 w 3753970"/>
                  <a:gd name="connsiteY63" fmla="*/ 2465294 h 2902323"/>
                  <a:gd name="connsiteX64" fmla="*/ 3753970 w 3753970"/>
                  <a:gd name="connsiteY64" fmla="*/ 2274794 h 2902323"/>
                  <a:gd name="connsiteX65" fmla="*/ 3753970 w 3753970"/>
                  <a:gd name="connsiteY65" fmla="*/ 2229971 h 2902323"/>
                  <a:gd name="connsiteX66" fmla="*/ 3563470 w 3753970"/>
                  <a:gd name="connsiteY66" fmla="*/ 2095500 h 2902323"/>
                  <a:gd name="connsiteX67" fmla="*/ 3485029 w 3753970"/>
                  <a:gd name="connsiteY67" fmla="*/ 1961029 h 2902323"/>
                  <a:gd name="connsiteX68" fmla="*/ 3462618 w 3753970"/>
                  <a:gd name="connsiteY68" fmla="*/ 1804147 h 2902323"/>
                  <a:gd name="connsiteX69" fmla="*/ 3294529 w 3753970"/>
                  <a:gd name="connsiteY69" fmla="*/ 1748118 h 2902323"/>
                  <a:gd name="connsiteX70" fmla="*/ 3126441 w 3753970"/>
                  <a:gd name="connsiteY70" fmla="*/ 1636059 h 2902323"/>
                  <a:gd name="connsiteX71" fmla="*/ 2969559 w 3753970"/>
                  <a:gd name="connsiteY71" fmla="*/ 1501588 h 2902323"/>
                  <a:gd name="connsiteX72" fmla="*/ 2857500 w 3753970"/>
                  <a:gd name="connsiteY72" fmla="*/ 1467971 h 2902323"/>
                  <a:gd name="connsiteX73" fmla="*/ 2767853 w 3753970"/>
                  <a:gd name="connsiteY73" fmla="*/ 1456765 h 2902323"/>
                  <a:gd name="connsiteX74" fmla="*/ 2633382 w 3753970"/>
                  <a:gd name="connsiteY74" fmla="*/ 1266265 h 2902323"/>
                  <a:gd name="connsiteX75" fmla="*/ 2745441 w 3753970"/>
                  <a:gd name="connsiteY75" fmla="*/ 1165412 h 2902323"/>
                  <a:gd name="connsiteX76" fmla="*/ 2835088 w 3753970"/>
                  <a:gd name="connsiteY76" fmla="*/ 1098176 h 2902323"/>
                  <a:gd name="connsiteX77" fmla="*/ 2767853 w 3753970"/>
                  <a:gd name="connsiteY77" fmla="*/ 997323 h 2902323"/>
                  <a:gd name="connsiteX78" fmla="*/ 2678206 w 3753970"/>
                  <a:gd name="connsiteY78" fmla="*/ 974912 h 2902323"/>
                  <a:gd name="connsiteX79" fmla="*/ 2566147 w 3753970"/>
                  <a:gd name="connsiteY79" fmla="*/ 918882 h 2902323"/>
                  <a:gd name="connsiteX80" fmla="*/ 2510118 w 3753970"/>
                  <a:gd name="connsiteY80" fmla="*/ 896471 h 2902323"/>
                  <a:gd name="connsiteX81" fmla="*/ 2454088 w 3753970"/>
                  <a:gd name="connsiteY81" fmla="*/ 874059 h 2902323"/>
                  <a:gd name="connsiteX82" fmla="*/ 2398059 w 3753970"/>
                  <a:gd name="connsiteY82" fmla="*/ 840441 h 2902323"/>
                  <a:gd name="connsiteX83" fmla="*/ 2353235 w 3753970"/>
                  <a:gd name="connsiteY83" fmla="*/ 874059 h 2902323"/>
                  <a:gd name="connsiteX84" fmla="*/ 2364441 w 3753970"/>
                  <a:gd name="connsiteY84" fmla="*/ 952500 h 2902323"/>
                  <a:gd name="connsiteX85" fmla="*/ 2229970 w 3753970"/>
                  <a:gd name="connsiteY85" fmla="*/ 1042147 h 2902323"/>
                  <a:gd name="connsiteX86" fmla="*/ 2207559 w 3753970"/>
                  <a:gd name="connsiteY86" fmla="*/ 997323 h 2902323"/>
                  <a:gd name="connsiteX87" fmla="*/ 2129118 w 3753970"/>
                  <a:gd name="connsiteY87" fmla="*/ 986118 h 2902323"/>
                  <a:gd name="connsiteX88" fmla="*/ 2182887 w 3753970"/>
                  <a:gd name="connsiteY88" fmla="*/ 791216 h 2902323"/>
                  <a:gd name="connsiteX89" fmla="*/ 2308412 w 3753970"/>
                  <a:gd name="connsiteY89" fmla="*/ 661147 h 2902323"/>
                  <a:gd name="connsiteX90" fmla="*/ 2151529 w 3753970"/>
                  <a:gd name="connsiteY90" fmla="*/ 549088 h 2902323"/>
                  <a:gd name="connsiteX91" fmla="*/ 2039470 w 3753970"/>
                  <a:gd name="connsiteY91" fmla="*/ 549088 h 2902323"/>
                  <a:gd name="connsiteX92" fmla="*/ 1949823 w 3753970"/>
                  <a:gd name="connsiteY92" fmla="*/ 582706 h 2902323"/>
                  <a:gd name="connsiteX93" fmla="*/ 1860176 w 3753970"/>
                  <a:gd name="connsiteY93" fmla="*/ 582706 h 2902323"/>
                  <a:gd name="connsiteX94" fmla="*/ 1804147 w 3753970"/>
                  <a:gd name="connsiteY94" fmla="*/ 537882 h 2902323"/>
                  <a:gd name="connsiteX95" fmla="*/ 1703294 w 3753970"/>
                  <a:gd name="connsiteY95" fmla="*/ 549088 h 2902323"/>
                  <a:gd name="connsiteX96" fmla="*/ 1680882 w 3753970"/>
                  <a:gd name="connsiteY96" fmla="*/ 649941 h 2902323"/>
                  <a:gd name="connsiteX97" fmla="*/ 1557618 w 3753970"/>
                  <a:gd name="connsiteY97" fmla="*/ 649941 h 2902323"/>
                  <a:gd name="connsiteX98" fmla="*/ 1557618 w 3753970"/>
                  <a:gd name="connsiteY98" fmla="*/ 537882 h 2902323"/>
                  <a:gd name="connsiteX99" fmla="*/ 1490382 w 3753970"/>
                  <a:gd name="connsiteY99" fmla="*/ 414618 h 2902323"/>
                  <a:gd name="connsiteX100" fmla="*/ 1411941 w 3753970"/>
                  <a:gd name="connsiteY100" fmla="*/ 302559 h 2902323"/>
                  <a:gd name="connsiteX101" fmla="*/ 1389529 w 3753970"/>
                  <a:gd name="connsiteY101" fmla="*/ 190500 h 2902323"/>
                  <a:gd name="connsiteX102" fmla="*/ 1355912 w 3753970"/>
                  <a:gd name="connsiteY102" fmla="*/ 302559 h 2902323"/>
                  <a:gd name="connsiteX103" fmla="*/ 1266265 w 3753970"/>
                  <a:gd name="connsiteY103" fmla="*/ 358588 h 2902323"/>
                  <a:gd name="connsiteX104" fmla="*/ 1176618 w 3753970"/>
                  <a:gd name="connsiteY104" fmla="*/ 358588 h 2902323"/>
                  <a:gd name="connsiteX105" fmla="*/ 504265 w 3753970"/>
                  <a:gd name="connsiteY105" fmla="*/ 78441 h 2902323"/>
                  <a:gd name="connsiteX106" fmla="*/ 414618 w 3753970"/>
                  <a:gd name="connsiteY106" fmla="*/ 0 h 2902323"/>
                  <a:gd name="connsiteX107" fmla="*/ 324970 w 3753970"/>
                  <a:gd name="connsiteY107" fmla="*/ 11206 h 2902323"/>
                  <a:gd name="connsiteX108" fmla="*/ 268941 w 3753970"/>
                  <a:gd name="connsiteY108" fmla="*/ 44823 h 2902323"/>
                  <a:gd name="connsiteX109" fmla="*/ 246529 w 3753970"/>
                  <a:gd name="connsiteY109" fmla="*/ 123265 h 2902323"/>
                  <a:gd name="connsiteX110" fmla="*/ 257735 w 3753970"/>
                  <a:gd name="connsiteY110" fmla="*/ 145676 h 2902323"/>
                  <a:gd name="connsiteX111" fmla="*/ 190500 w 3753970"/>
                  <a:gd name="connsiteY111" fmla="*/ 246529 h 2902323"/>
                  <a:gd name="connsiteX112" fmla="*/ 145676 w 3753970"/>
                  <a:gd name="connsiteY112" fmla="*/ 190500 h 2902323"/>
                  <a:gd name="connsiteX0" fmla="*/ 145676 w 3753970"/>
                  <a:gd name="connsiteY0" fmla="*/ 190500 h 2902323"/>
                  <a:gd name="connsiteX1" fmla="*/ 0 w 3753970"/>
                  <a:gd name="connsiteY1" fmla="*/ 179294 h 2902323"/>
                  <a:gd name="connsiteX2" fmla="*/ 11206 w 3753970"/>
                  <a:gd name="connsiteY2" fmla="*/ 302559 h 2902323"/>
                  <a:gd name="connsiteX3" fmla="*/ 123265 w 3753970"/>
                  <a:gd name="connsiteY3" fmla="*/ 381000 h 2902323"/>
                  <a:gd name="connsiteX4" fmla="*/ 123265 w 3753970"/>
                  <a:gd name="connsiteY4" fmla="*/ 381000 h 2902323"/>
                  <a:gd name="connsiteX5" fmla="*/ 212912 w 3753970"/>
                  <a:gd name="connsiteY5" fmla="*/ 291353 h 2902323"/>
                  <a:gd name="connsiteX6" fmla="*/ 224118 w 3753970"/>
                  <a:gd name="connsiteY6" fmla="*/ 246529 h 2902323"/>
                  <a:gd name="connsiteX7" fmla="*/ 291353 w 3753970"/>
                  <a:gd name="connsiteY7" fmla="*/ 179294 h 2902323"/>
                  <a:gd name="connsiteX8" fmla="*/ 347382 w 3753970"/>
                  <a:gd name="connsiteY8" fmla="*/ 280147 h 2902323"/>
                  <a:gd name="connsiteX9" fmla="*/ 347382 w 3753970"/>
                  <a:gd name="connsiteY9" fmla="*/ 280147 h 2902323"/>
                  <a:gd name="connsiteX10" fmla="*/ 515470 w 3753970"/>
                  <a:gd name="connsiteY10" fmla="*/ 302559 h 2902323"/>
                  <a:gd name="connsiteX11" fmla="*/ 593912 w 3753970"/>
                  <a:gd name="connsiteY11" fmla="*/ 224118 h 2902323"/>
                  <a:gd name="connsiteX12" fmla="*/ 524430 w 3753970"/>
                  <a:gd name="connsiteY12" fmla="*/ 102854 h 2902323"/>
                  <a:gd name="connsiteX13" fmla="*/ 1131807 w 3753970"/>
                  <a:gd name="connsiteY13" fmla="*/ 358588 h 2902323"/>
                  <a:gd name="connsiteX14" fmla="*/ 1232647 w 3753970"/>
                  <a:gd name="connsiteY14" fmla="*/ 582706 h 2902323"/>
                  <a:gd name="connsiteX15" fmla="*/ 1344706 w 3753970"/>
                  <a:gd name="connsiteY15" fmla="*/ 784412 h 2902323"/>
                  <a:gd name="connsiteX16" fmla="*/ 1423147 w 3753970"/>
                  <a:gd name="connsiteY16" fmla="*/ 896471 h 2902323"/>
                  <a:gd name="connsiteX17" fmla="*/ 1423147 w 3753970"/>
                  <a:gd name="connsiteY17" fmla="*/ 896471 h 2902323"/>
                  <a:gd name="connsiteX18" fmla="*/ 1557618 w 3753970"/>
                  <a:gd name="connsiteY18" fmla="*/ 762000 h 2902323"/>
                  <a:gd name="connsiteX19" fmla="*/ 1553123 w 3753970"/>
                  <a:gd name="connsiteY19" fmla="*/ 638335 h 2902323"/>
                  <a:gd name="connsiteX20" fmla="*/ 1669676 w 3753970"/>
                  <a:gd name="connsiteY20" fmla="*/ 672353 h 2902323"/>
                  <a:gd name="connsiteX21" fmla="*/ 1804147 w 3753970"/>
                  <a:gd name="connsiteY21" fmla="*/ 773206 h 2902323"/>
                  <a:gd name="connsiteX22" fmla="*/ 2028265 w 3753970"/>
                  <a:gd name="connsiteY22" fmla="*/ 795618 h 2902323"/>
                  <a:gd name="connsiteX23" fmla="*/ 2173941 w 3753970"/>
                  <a:gd name="connsiteY23" fmla="*/ 806823 h 2902323"/>
                  <a:gd name="connsiteX24" fmla="*/ 2158243 w 3753970"/>
                  <a:gd name="connsiteY24" fmla="*/ 797618 h 2902323"/>
                  <a:gd name="connsiteX25" fmla="*/ 2104472 w 3753970"/>
                  <a:gd name="connsiteY25" fmla="*/ 997323 h 2902323"/>
                  <a:gd name="connsiteX26" fmla="*/ 2095500 w 3753970"/>
                  <a:gd name="connsiteY26" fmla="*/ 1143000 h 2902323"/>
                  <a:gd name="connsiteX27" fmla="*/ 2196353 w 3753970"/>
                  <a:gd name="connsiteY27" fmla="*/ 1176618 h 2902323"/>
                  <a:gd name="connsiteX28" fmla="*/ 2252382 w 3753970"/>
                  <a:gd name="connsiteY28" fmla="*/ 1086971 h 2902323"/>
                  <a:gd name="connsiteX29" fmla="*/ 2232204 w 3753970"/>
                  <a:gd name="connsiteY29" fmla="*/ 1046549 h 2902323"/>
                  <a:gd name="connsiteX30" fmla="*/ 2375647 w 3753970"/>
                  <a:gd name="connsiteY30" fmla="*/ 949697 h 2902323"/>
                  <a:gd name="connsiteX31" fmla="*/ 2442882 w 3753970"/>
                  <a:gd name="connsiteY31" fmla="*/ 1143000 h 2902323"/>
                  <a:gd name="connsiteX32" fmla="*/ 2487706 w 3753970"/>
                  <a:gd name="connsiteY32" fmla="*/ 1187823 h 2902323"/>
                  <a:gd name="connsiteX33" fmla="*/ 2510118 w 3753970"/>
                  <a:gd name="connsiteY33" fmla="*/ 1199029 h 2902323"/>
                  <a:gd name="connsiteX34" fmla="*/ 2375647 w 3753970"/>
                  <a:gd name="connsiteY34" fmla="*/ 1333500 h 2902323"/>
                  <a:gd name="connsiteX35" fmla="*/ 2263588 w 3753970"/>
                  <a:gd name="connsiteY35" fmla="*/ 1311088 h 2902323"/>
                  <a:gd name="connsiteX36" fmla="*/ 2218765 w 3753970"/>
                  <a:gd name="connsiteY36" fmla="*/ 1367118 h 2902323"/>
                  <a:gd name="connsiteX37" fmla="*/ 2229970 w 3753970"/>
                  <a:gd name="connsiteY37" fmla="*/ 1434353 h 2902323"/>
                  <a:gd name="connsiteX38" fmla="*/ 2308412 w 3753970"/>
                  <a:gd name="connsiteY38" fmla="*/ 1512794 h 2902323"/>
                  <a:gd name="connsiteX39" fmla="*/ 2386853 w 3753970"/>
                  <a:gd name="connsiteY39" fmla="*/ 1467971 h 2902323"/>
                  <a:gd name="connsiteX40" fmla="*/ 2386853 w 3753970"/>
                  <a:gd name="connsiteY40" fmla="*/ 1389529 h 2902323"/>
                  <a:gd name="connsiteX41" fmla="*/ 2366675 w 3753970"/>
                  <a:gd name="connsiteY41" fmla="*/ 1335501 h 2902323"/>
                  <a:gd name="connsiteX42" fmla="*/ 2496666 w 3753970"/>
                  <a:gd name="connsiteY42" fmla="*/ 1201031 h 2902323"/>
                  <a:gd name="connsiteX43" fmla="*/ 2554941 w 3753970"/>
                  <a:gd name="connsiteY43" fmla="*/ 1288676 h 2902323"/>
                  <a:gd name="connsiteX44" fmla="*/ 2622176 w 3753970"/>
                  <a:gd name="connsiteY44" fmla="*/ 1311088 h 2902323"/>
                  <a:gd name="connsiteX45" fmla="*/ 2723029 w 3753970"/>
                  <a:gd name="connsiteY45" fmla="*/ 1467971 h 2902323"/>
                  <a:gd name="connsiteX46" fmla="*/ 2700618 w 3753970"/>
                  <a:gd name="connsiteY46" fmla="*/ 1546412 h 2902323"/>
                  <a:gd name="connsiteX47" fmla="*/ 2801470 w 3753970"/>
                  <a:gd name="connsiteY47" fmla="*/ 1580029 h 2902323"/>
                  <a:gd name="connsiteX48" fmla="*/ 2823882 w 3753970"/>
                  <a:gd name="connsiteY48" fmla="*/ 1703294 h 2902323"/>
                  <a:gd name="connsiteX49" fmla="*/ 2734235 w 3753970"/>
                  <a:gd name="connsiteY49" fmla="*/ 1848971 h 2902323"/>
                  <a:gd name="connsiteX50" fmla="*/ 2610970 w 3753970"/>
                  <a:gd name="connsiteY50" fmla="*/ 1961029 h 2902323"/>
                  <a:gd name="connsiteX51" fmla="*/ 2633382 w 3753970"/>
                  <a:gd name="connsiteY51" fmla="*/ 2073088 h 2902323"/>
                  <a:gd name="connsiteX52" fmla="*/ 2723029 w 3753970"/>
                  <a:gd name="connsiteY52" fmla="*/ 2196353 h 2902323"/>
                  <a:gd name="connsiteX53" fmla="*/ 2745441 w 3753970"/>
                  <a:gd name="connsiteY53" fmla="*/ 2308412 h 2902323"/>
                  <a:gd name="connsiteX54" fmla="*/ 2745441 w 3753970"/>
                  <a:gd name="connsiteY54" fmla="*/ 2465294 h 2902323"/>
                  <a:gd name="connsiteX55" fmla="*/ 2734235 w 3753970"/>
                  <a:gd name="connsiteY55" fmla="*/ 2667000 h 2902323"/>
                  <a:gd name="connsiteX56" fmla="*/ 2879912 w 3753970"/>
                  <a:gd name="connsiteY56" fmla="*/ 2868706 h 2902323"/>
                  <a:gd name="connsiteX57" fmla="*/ 3003176 w 3753970"/>
                  <a:gd name="connsiteY57" fmla="*/ 2902323 h 2902323"/>
                  <a:gd name="connsiteX58" fmla="*/ 3115235 w 3753970"/>
                  <a:gd name="connsiteY58" fmla="*/ 2756647 h 2902323"/>
                  <a:gd name="connsiteX59" fmla="*/ 3115235 w 3753970"/>
                  <a:gd name="connsiteY59" fmla="*/ 2644588 h 2902323"/>
                  <a:gd name="connsiteX60" fmla="*/ 3227294 w 3753970"/>
                  <a:gd name="connsiteY60" fmla="*/ 2554941 h 2902323"/>
                  <a:gd name="connsiteX61" fmla="*/ 3361765 w 3753970"/>
                  <a:gd name="connsiteY61" fmla="*/ 2532529 h 2902323"/>
                  <a:gd name="connsiteX62" fmla="*/ 3473823 w 3753970"/>
                  <a:gd name="connsiteY62" fmla="*/ 2543735 h 2902323"/>
                  <a:gd name="connsiteX63" fmla="*/ 3608294 w 3753970"/>
                  <a:gd name="connsiteY63" fmla="*/ 2465294 h 2902323"/>
                  <a:gd name="connsiteX64" fmla="*/ 3753970 w 3753970"/>
                  <a:gd name="connsiteY64" fmla="*/ 2274794 h 2902323"/>
                  <a:gd name="connsiteX65" fmla="*/ 3753970 w 3753970"/>
                  <a:gd name="connsiteY65" fmla="*/ 2229971 h 2902323"/>
                  <a:gd name="connsiteX66" fmla="*/ 3563470 w 3753970"/>
                  <a:gd name="connsiteY66" fmla="*/ 2095500 h 2902323"/>
                  <a:gd name="connsiteX67" fmla="*/ 3485029 w 3753970"/>
                  <a:gd name="connsiteY67" fmla="*/ 1961029 h 2902323"/>
                  <a:gd name="connsiteX68" fmla="*/ 3462618 w 3753970"/>
                  <a:gd name="connsiteY68" fmla="*/ 1804147 h 2902323"/>
                  <a:gd name="connsiteX69" fmla="*/ 3294529 w 3753970"/>
                  <a:gd name="connsiteY69" fmla="*/ 1748118 h 2902323"/>
                  <a:gd name="connsiteX70" fmla="*/ 3126441 w 3753970"/>
                  <a:gd name="connsiteY70" fmla="*/ 1636059 h 2902323"/>
                  <a:gd name="connsiteX71" fmla="*/ 2969559 w 3753970"/>
                  <a:gd name="connsiteY71" fmla="*/ 1501588 h 2902323"/>
                  <a:gd name="connsiteX72" fmla="*/ 2857500 w 3753970"/>
                  <a:gd name="connsiteY72" fmla="*/ 1467971 h 2902323"/>
                  <a:gd name="connsiteX73" fmla="*/ 2767853 w 3753970"/>
                  <a:gd name="connsiteY73" fmla="*/ 1456765 h 2902323"/>
                  <a:gd name="connsiteX74" fmla="*/ 2633382 w 3753970"/>
                  <a:gd name="connsiteY74" fmla="*/ 1266265 h 2902323"/>
                  <a:gd name="connsiteX75" fmla="*/ 2745441 w 3753970"/>
                  <a:gd name="connsiteY75" fmla="*/ 1165412 h 2902323"/>
                  <a:gd name="connsiteX76" fmla="*/ 2835088 w 3753970"/>
                  <a:gd name="connsiteY76" fmla="*/ 1098176 h 2902323"/>
                  <a:gd name="connsiteX77" fmla="*/ 2767853 w 3753970"/>
                  <a:gd name="connsiteY77" fmla="*/ 997323 h 2902323"/>
                  <a:gd name="connsiteX78" fmla="*/ 2678206 w 3753970"/>
                  <a:gd name="connsiteY78" fmla="*/ 974912 h 2902323"/>
                  <a:gd name="connsiteX79" fmla="*/ 2566147 w 3753970"/>
                  <a:gd name="connsiteY79" fmla="*/ 918882 h 2902323"/>
                  <a:gd name="connsiteX80" fmla="*/ 2510118 w 3753970"/>
                  <a:gd name="connsiteY80" fmla="*/ 896471 h 2902323"/>
                  <a:gd name="connsiteX81" fmla="*/ 2454088 w 3753970"/>
                  <a:gd name="connsiteY81" fmla="*/ 874059 h 2902323"/>
                  <a:gd name="connsiteX82" fmla="*/ 2398059 w 3753970"/>
                  <a:gd name="connsiteY82" fmla="*/ 840441 h 2902323"/>
                  <a:gd name="connsiteX83" fmla="*/ 2353235 w 3753970"/>
                  <a:gd name="connsiteY83" fmla="*/ 874059 h 2902323"/>
                  <a:gd name="connsiteX84" fmla="*/ 2364441 w 3753970"/>
                  <a:gd name="connsiteY84" fmla="*/ 952500 h 2902323"/>
                  <a:gd name="connsiteX85" fmla="*/ 2229970 w 3753970"/>
                  <a:gd name="connsiteY85" fmla="*/ 1042147 h 2902323"/>
                  <a:gd name="connsiteX86" fmla="*/ 2207559 w 3753970"/>
                  <a:gd name="connsiteY86" fmla="*/ 997323 h 2902323"/>
                  <a:gd name="connsiteX87" fmla="*/ 2129118 w 3753970"/>
                  <a:gd name="connsiteY87" fmla="*/ 986118 h 2902323"/>
                  <a:gd name="connsiteX88" fmla="*/ 2182887 w 3753970"/>
                  <a:gd name="connsiteY88" fmla="*/ 791216 h 2902323"/>
                  <a:gd name="connsiteX89" fmla="*/ 2308412 w 3753970"/>
                  <a:gd name="connsiteY89" fmla="*/ 661147 h 2902323"/>
                  <a:gd name="connsiteX90" fmla="*/ 2151529 w 3753970"/>
                  <a:gd name="connsiteY90" fmla="*/ 549088 h 2902323"/>
                  <a:gd name="connsiteX91" fmla="*/ 2039470 w 3753970"/>
                  <a:gd name="connsiteY91" fmla="*/ 549088 h 2902323"/>
                  <a:gd name="connsiteX92" fmla="*/ 1949823 w 3753970"/>
                  <a:gd name="connsiteY92" fmla="*/ 582706 h 2902323"/>
                  <a:gd name="connsiteX93" fmla="*/ 1860176 w 3753970"/>
                  <a:gd name="connsiteY93" fmla="*/ 582706 h 2902323"/>
                  <a:gd name="connsiteX94" fmla="*/ 1804147 w 3753970"/>
                  <a:gd name="connsiteY94" fmla="*/ 537882 h 2902323"/>
                  <a:gd name="connsiteX95" fmla="*/ 1703294 w 3753970"/>
                  <a:gd name="connsiteY95" fmla="*/ 549088 h 2902323"/>
                  <a:gd name="connsiteX96" fmla="*/ 1680882 w 3753970"/>
                  <a:gd name="connsiteY96" fmla="*/ 649941 h 2902323"/>
                  <a:gd name="connsiteX97" fmla="*/ 1557618 w 3753970"/>
                  <a:gd name="connsiteY97" fmla="*/ 649941 h 2902323"/>
                  <a:gd name="connsiteX98" fmla="*/ 1557618 w 3753970"/>
                  <a:gd name="connsiteY98" fmla="*/ 537882 h 2902323"/>
                  <a:gd name="connsiteX99" fmla="*/ 1490382 w 3753970"/>
                  <a:gd name="connsiteY99" fmla="*/ 414618 h 2902323"/>
                  <a:gd name="connsiteX100" fmla="*/ 1411941 w 3753970"/>
                  <a:gd name="connsiteY100" fmla="*/ 302559 h 2902323"/>
                  <a:gd name="connsiteX101" fmla="*/ 1389529 w 3753970"/>
                  <a:gd name="connsiteY101" fmla="*/ 190500 h 2902323"/>
                  <a:gd name="connsiteX102" fmla="*/ 1355912 w 3753970"/>
                  <a:gd name="connsiteY102" fmla="*/ 302559 h 2902323"/>
                  <a:gd name="connsiteX103" fmla="*/ 1266265 w 3753970"/>
                  <a:gd name="connsiteY103" fmla="*/ 358588 h 2902323"/>
                  <a:gd name="connsiteX104" fmla="*/ 1176618 w 3753970"/>
                  <a:gd name="connsiteY104" fmla="*/ 358588 h 2902323"/>
                  <a:gd name="connsiteX105" fmla="*/ 504265 w 3753970"/>
                  <a:gd name="connsiteY105" fmla="*/ 78441 h 2902323"/>
                  <a:gd name="connsiteX106" fmla="*/ 414618 w 3753970"/>
                  <a:gd name="connsiteY106" fmla="*/ 0 h 2902323"/>
                  <a:gd name="connsiteX107" fmla="*/ 324970 w 3753970"/>
                  <a:gd name="connsiteY107" fmla="*/ 11206 h 2902323"/>
                  <a:gd name="connsiteX108" fmla="*/ 268941 w 3753970"/>
                  <a:gd name="connsiteY108" fmla="*/ 44823 h 2902323"/>
                  <a:gd name="connsiteX109" fmla="*/ 246529 w 3753970"/>
                  <a:gd name="connsiteY109" fmla="*/ 123265 h 2902323"/>
                  <a:gd name="connsiteX110" fmla="*/ 257735 w 3753970"/>
                  <a:gd name="connsiteY110" fmla="*/ 145676 h 2902323"/>
                  <a:gd name="connsiteX111" fmla="*/ 190500 w 3753970"/>
                  <a:gd name="connsiteY111" fmla="*/ 246529 h 2902323"/>
                  <a:gd name="connsiteX112" fmla="*/ 145676 w 3753970"/>
                  <a:gd name="connsiteY112" fmla="*/ 190500 h 2902323"/>
                  <a:gd name="connsiteX0" fmla="*/ 145676 w 3753970"/>
                  <a:gd name="connsiteY0" fmla="*/ 190500 h 2902323"/>
                  <a:gd name="connsiteX1" fmla="*/ 0 w 3753970"/>
                  <a:gd name="connsiteY1" fmla="*/ 179294 h 2902323"/>
                  <a:gd name="connsiteX2" fmla="*/ 11206 w 3753970"/>
                  <a:gd name="connsiteY2" fmla="*/ 302559 h 2902323"/>
                  <a:gd name="connsiteX3" fmla="*/ 123265 w 3753970"/>
                  <a:gd name="connsiteY3" fmla="*/ 381000 h 2902323"/>
                  <a:gd name="connsiteX4" fmla="*/ 123265 w 3753970"/>
                  <a:gd name="connsiteY4" fmla="*/ 381000 h 2902323"/>
                  <a:gd name="connsiteX5" fmla="*/ 212912 w 3753970"/>
                  <a:gd name="connsiteY5" fmla="*/ 291353 h 2902323"/>
                  <a:gd name="connsiteX6" fmla="*/ 224118 w 3753970"/>
                  <a:gd name="connsiteY6" fmla="*/ 246529 h 2902323"/>
                  <a:gd name="connsiteX7" fmla="*/ 291353 w 3753970"/>
                  <a:gd name="connsiteY7" fmla="*/ 179294 h 2902323"/>
                  <a:gd name="connsiteX8" fmla="*/ 347382 w 3753970"/>
                  <a:gd name="connsiteY8" fmla="*/ 280147 h 2902323"/>
                  <a:gd name="connsiteX9" fmla="*/ 347382 w 3753970"/>
                  <a:gd name="connsiteY9" fmla="*/ 280147 h 2902323"/>
                  <a:gd name="connsiteX10" fmla="*/ 515470 w 3753970"/>
                  <a:gd name="connsiteY10" fmla="*/ 302559 h 2902323"/>
                  <a:gd name="connsiteX11" fmla="*/ 593912 w 3753970"/>
                  <a:gd name="connsiteY11" fmla="*/ 224118 h 2902323"/>
                  <a:gd name="connsiteX12" fmla="*/ 524430 w 3753970"/>
                  <a:gd name="connsiteY12" fmla="*/ 102854 h 2902323"/>
                  <a:gd name="connsiteX13" fmla="*/ 1131807 w 3753970"/>
                  <a:gd name="connsiteY13" fmla="*/ 358588 h 2902323"/>
                  <a:gd name="connsiteX14" fmla="*/ 1232647 w 3753970"/>
                  <a:gd name="connsiteY14" fmla="*/ 582706 h 2902323"/>
                  <a:gd name="connsiteX15" fmla="*/ 1344706 w 3753970"/>
                  <a:gd name="connsiteY15" fmla="*/ 784412 h 2902323"/>
                  <a:gd name="connsiteX16" fmla="*/ 1423147 w 3753970"/>
                  <a:gd name="connsiteY16" fmla="*/ 896471 h 2902323"/>
                  <a:gd name="connsiteX17" fmla="*/ 1423147 w 3753970"/>
                  <a:gd name="connsiteY17" fmla="*/ 896471 h 2902323"/>
                  <a:gd name="connsiteX18" fmla="*/ 1557618 w 3753970"/>
                  <a:gd name="connsiteY18" fmla="*/ 762000 h 2902323"/>
                  <a:gd name="connsiteX19" fmla="*/ 1553123 w 3753970"/>
                  <a:gd name="connsiteY19" fmla="*/ 638335 h 2902323"/>
                  <a:gd name="connsiteX20" fmla="*/ 1669676 w 3753970"/>
                  <a:gd name="connsiteY20" fmla="*/ 672353 h 2902323"/>
                  <a:gd name="connsiteX21" fmla="*/ 1804147 w 3753970"/>
                  <a:gd name="connsiteY21" fmla="*/ 773206 h 2902323"/>
                  <a:gd name="connsiteX22" fmla="*/ 2028265 w 3753970"/>
                  <a:gd name="connsiteY22" fmla="*/ 795618 h 2902323"/>
                  <a:gd name="connsiteX23" fmla="*/ 2173941 w 3753970"/>
                  <a:gd name="connsiteY23" fmla="*/ 806823 h 2902323"/>
                  <a:gd name="connsiteX24" fmla="*/ 2158243 w 3753970"/>
                  <a:gd name="connsiteY24" fmla="*/ 797618 h 2902323"/>
                  <a:gd name="connsiteX25" fmla="*/ 2104472 w 3753970"/>
                  <a:gd name="connsiteY25" fmla="*/ 997323 h 2902323"/>
                  <a:gd name="connsiteX26" fmla="*/ 2095500 w 3753970"/>
                  <a:gd name="connsiteY26" fmla="*/ 1143000 h 2902323"/>
                  <a:gd name="connsiteX27" fmla="*/ 2196353 w 3753970"/>
                  <a:gd name="connsiteY27" fmla="*/ 1176618 h 2902323"/>
                  <a:gd name="connsiteX28" fmla="*/ 2252382 w 3753970"/>
                  <a:gd name="connsiteY28" fmla="*/ 1086971 h 2902323"/>
                  <a:gd name="connsiteX29" fmla="*/ 2232204 w 3753970"/>
                  <a:gd name="connsiteY29" fmla="*/ 1046549 h 2902323"/>
                  <a:gd name="connsiteX30" fmla="*/ 2375647 w 3753970"/>
                  <a:gd name="connsiteY30" fmla="*/ 949697 h 2902323"/>
                  <a:gd name="connsiteX31" fmla="*/ 2442882 w 3753970"/>
                  <a:gd name="connsiteY31" fmla="*/ 1143000 h 2902323"/>
                  <a:gd name="connsiteX32" fmla="*/ 2487706 w 3753970"/>
                  <a:gd name="connsiteY32" fmla="*/ 1187823 h 2902323"/>
                  <a:gd name="connsiteX33" fmla="*/ 2510118 w 3753970"/>
                  <a:gd name="connsiteY33" fmla="*/ 1199029 h 2902323"/>
                  <a:gd name="connsiteX34" fmla="*/ 2375647 w 3753970"/>
                  <a:gd name="connsiteY34" fmla="*/ 1333500 h 2902323"/>
                  <a:gd name="connsiteX35" fmla="*/ 2263588 w 3753970"/>
                  <a:gd name="connsiteY35" fmla="*/ 1311088 h 2902323"/>
                  <a:gd name="connsiteX36" fmla="*/ 2218765 w 3753970"/>
                  <a:gd name="connsiteY36" fmla="*/ 1367118 h 2902323"/>
                  <a:gd name="connsiteX37" fmla="*/ 2229970 w 3753970"/>
                  <a:gd name="connsiteY37" fmla="*/ 1434353 h 2902323"/>
                  <a:gd name="connsiteX38" fmla="*/ 2308412 w 3753970"/>
                  <a:gd name="connsiteY38" fmla="*/ 1512794 h 2902323"/>
                  <a:gd name="connsiteX39" fmla="*/ 2386853 w 3753970"/>
                  <a:gd name="connsiteY39" fmla="*/ 1467971 h 2902323"/>
                  <a:gd name="connsiteX40" fmla="*/ 2386853 w 3753970"/>
                  <a:gd name="connsiteY40" fmla="*/ 1389529 h 2902323"/>
                  <a:gd name="connsiteX41" fmla="*/ 2366675 w 3753970"/>
                  <a:gd name="connsiteY41" fmla="*/ 1335501 h 2902323"/>
                  <a:gd name="connsiteX42" fmla="*/ 2496666 w 3753970"/>
                  <a:gd name="connsiteY42" fmla="*/ 1201031 h 2902323"/>
                  <a:gd name="connsiteX43" fmla="*/ 2554941 w 3753970"/>
                  <a:gd name="connsiteY43" fmla="*/ 1288676 h 2902323"/>
                  <a:gd name="connsiteX44" fmla="*/ 2622176 w 3753970"/>
                  <a:gd name="connsiteY44" fmla="*/ 1311088 h 2902323"/>
                  <a:gd name="connsiteX45" fmla="*/ 2743208 w 3753970"/>
                  <a:gd name="connsiteY45" fmla="*/ 1461167 h 2902323"/>
                  <a:gd name="connsiteX46" fmla="*/ 2700618 w 3753970"/>
                  <a:gd name="connsiteY46" fmla="*/ 1546412 h 2902323"/>
                  <a:gd name="connsiteX47" fmla="*/ 2801470 w 3753970"/>
                  <a:gd name="connsiteY47" fmla="*/ 1580029 h 2902323"/>
                  <a:gd name="connsiteX48" fmla="*/ 2823882 w 3753970"/>
                  <a:gd name="connsiteY48" fmla="*/ 1703294 h 2902323"/>
                  <a:gd name="connsiteX49" fmla="*/ 2734235 w 3753970"/>
                  <a:gd name="connsiteY49" fmla="*/ 1848971 h 2902323"/>
                  <a:gd name="connsiteX50" fmla="*/ 2610970 w 3753970"/>
                  <a:gd name="connsiteY50" fmla="*/ 1961029 h 2902323"/>
                  <a:gd name="connsiteX51" fmla="*/ 2633382 w 3753970"/>
                  <a:gd name="connsiteY51" fmla="*/ 2073088 h 2902323"/>
                  <a:gd name="connsiteX52" fmla="*/ 2723029 w 3753970"/>
                  <a:gd name="connsiteY52" fmla="*/ 2196353 h 2902323"/>
                  <a:gd name="connsiteX53" fmla="*/ 2745441 w 3753970"/>
                  <a:gd name="connsiteY53" fmla="*/ 2308412 h 2902323"/>
                  <a:gd name="connsiteX54" fmla="*/ 2745441 w 3753970"/>
                  <a:gd name="connsiteY54" fmla="*/ 2465294 h 2902323"/>
                  <a:gd name="connsiteX55" fmla="*/ 2734235 w 3753970"/>
                  <a:gd name="connsiteY55" fmla="*/ 2667000 h 2902323"/>
                  <a:gd name="connsiteX56" fmla="*/ 2879912 w 3753970"/>
                  <a:gd name="connsiteY56" fmla="*/ 2868706 h 2902323"/>
                  <a:gd name="connsiteX57" fmla="*/ 3003176 w 3753970"/>
                  <a:gd name="connsiteY57" fmla="*/ 2902323 h 2902323"/>
                  <a:gd name="connsiteX58" fmla="*/ 3115235 w 3753970"/>
                  <a:gd name="connsiteY58" fmla="*/ 2756647 h 2902323"/>
                  <a:gd name="connsiteX59" fmla="*/ 3115235 w 3753970"/>
                  <a:gd name="connsiteY59" fmla="*/ 2644588 h 2902323"/>
                  <a:gd name="connsiteX60" fmla="*/ 3227294 w 3753970"/>
                  <a:gd name="connsiteY60" fmla="*/ 2554941 h 2902323"/>
                  <a:gd name="connsiteX61" fmla="*/ 3361765 w 3753970"/>
                  <a:gd name="connsiteY61" fmla="*/ 2532529 h 2902323"/>
                  <a:gd name="connsiteX62" fmla="*/ 3473823 w 3753970"/>
                  <a:gd name="connsiteY62" fmla="*/ 2543735 h 2902323"/>
                  <a:gd name="connsiteX63" fmla="*/ 3608294 w 3753970"/>
                  <a:gd name="connsiteY63" fmla="*/ 2465294 h 2902323"/>
                  <a:gd name="connsiteX64" fmla="*/ 3753970 w 3753970"/>
                  <a:gd name="connsiteY64" fmla="*/ 2274794 h 2902323"/>
                  <a:gd name="connsiteX65" fmla="*/ 3753970 w 3753970"/>
                  <a:gd name="connsiteY65" fmla="*/ 2229971 h 2902323"/>
                  <a:gd name="connsiteX66" fmla="*/ 3563470 w 3753970"/>
                  <a:gd name="connsiteY66" fmla="*/ 2095500 h 2902323"/>
                  <a:gd name="connsiteX67" fmla="*/ 3485029 w 3753970"/>
                  <a:gd name="connsiteY67" fmla="*/ 1961029 h 2902323"/>
                  <a:gd name="connsiteX68" fmla="*/ 3462618 w 3753970"/>
                  <a:gd name="connsiteY68" fmla="*/ 1804147 h 2902323"/>
                  <a:gd name="connsiteX69" fmla="*/ 3294529 w 3753970"/>
                  <a:gd name="connsiteY69" fmla="*/ 1748118 h 2902323"/>
                  <a:gd name="connsiteX70" fmla="*/ 3126441 w 3753970"/>
                  <a:gd name="connsiteY70" fmla="*/ 1636059 h 2902323"/>
                  <a:gd name="connsiteX71" fmla="*/ 2969559 w 3753970"/>
                  <a:gd name="connsiteY71" fmla="*/ 1501588 h 2902323"/>
                  <a:gd name="connsiteX72" fmla="*/ 2857500 w 3753970"/>
                  <a:gd name="connsiteY72" fmla="*/ 1467971 h 2902323"/>
                  <a:gd name="connsiteX73" fmla="*/ 2767853 w 3753970"/>
                  <a:gd name="connsiteY73" fmla="*/ 1456765 h 2902323"/>
                  <a:gd name="connsiteX74" fmla="*/ 2633382 w 3753970"/>
                  <a:gd name="connsiteY74" fmla="*/ 1266265 h 2902323"/>
                  <a:gd name="connsiteX75" fmla="*/ 2745441 w 3753970"/>
                  <a:gd name="connsiteY75" fmla="*/ 1165412 h 2902323"/>
                  <a:gd name="connsiteX76" fmla="*/ 2835088 w 3753970"/>
                  <a:gd name="connsiteY76" fmla="*/ 1098176 h 2902323"/>
                  <a:gd name="connsiteX77" fmla="*/ 2767853 w 3753970"/>
                  <a:gd name="connsiteY77" fmla="*/ 997323 h 2902323"/>
                  <a:gd name="connsiteX78" fmla="*/ 2678206 w 3753970"/>
                  <a:gd name="connsiteY78" fmla="*/ 974912 h 2902323"/>
                  <a:gd name="connsiteX79" fmla="*/ 2566147 w 3753970"/>
                  <a:gd name="connsiteY79" fmla="*/ 918882 h 2902323"/>
                  <a:gd name="connsiteX80" fmla="*/ 2510118 w 3753970"/>
                  <a:gd name="connsiteY80" fmla="*/ 896471 h 2902323"/>
                  <a:gd name="connsiteX81" fmla="*/ 2454088 w 3753970"/>
                  <a:gd name="connsiteY81" fmla="*/ 874059 h 2902323"/>
                  <a:gd name="connsiteX82" fmla="*/ 2398059 w 3753970"/>
                  <a:gd name="connsiteY82" fmla="*/ 840441 h 2902323"/>
                  <a:gd name="connsiteX83" fmla="*/ 2353235 w 3753970"/>
                  <a:gd name="connsiteY83" fmla="*/ 874059 h 2902323"/>
                  <a:gd name="connsiteX84" fmla="*/ 2364441 w 3753970"/>
                  <a:gd name="connsiteY84" fmla="*/ 952500 h 2902323"/>
                  <a:gd name="connsiteX85" fmla="*/ 2229970 w 3753970"/>
                  <a:gd name="connsiteY85" fmla="*/ 1042147 h 2902323"/>
                  <a:gd name="connsiteX86" fmla="*/ 2207559 w 3753970"/>
                  <a:gd name="connsiteY86" fmla="*/ 997323 h 2902323"/>
                  <a:gd name="connsiteX87" fmla="*/ 2129118 w 3753970"/>
                  <a:gd name="connsiteY87" fmla="*/ 986118 h 2902323"/>
                  <a:gd name="connsiteX88" fmla="*/ 2182887 w 3753970"/>
                  <a:gd name="connsiteY88" fmla="*/ 791216 h 2902323"/>
                  <a:gd name="connsiteX89" fmla="*/ 2308412 w 3753970"/>
                  <a:gd name="connsiteY89" fmla="*/ 661147 h 2902323"/>
                  <a:gd name="connsiteX90" fmla="*/ 2151529 w 3753970"/>
                  <a:gd name="connsiteY90" fmla="*/ 549088 h 2902323"/>
                  <a:gd name="connsiteX91" fmla="*/ 2039470 w 3753970"/>
                  <a:gd name="connsiteY91" fmla="*/ 549088 h 2902323"/>
                  <a:gd name="connsiteX92" fmla="*/ 1949823 w 3753970"/>
                  <a:gd name="connsiteY92" fmla="*/ 582706 h 2902323"/>
                  <a:gd name="connsiteX93" fmla="*/ 1860176 w 3753970"/>
                  <a:gd name="connsiteY93" fmla="*/ 582706 h 2902323"/>
                  <a:gd name="connsiteX94" fmla="*/ 1804147 w 3753970"/>
                  <a:gd name="connsiteY94" fmla="*/ 537882 h 2902323"/>
                  <a:gd name="connsiteX95" fmla="*/ 1703294 w 3753970"/>
                  <a:gd name="connsiteY95" fmla="*/ 549088 h 2902323"/>
                  <a:gd name="connsiteX96" fmla="*/ 1680882 w 3753970"/>
                  <a:gd name="connsiteY96" fmla="*/ 649941 h 2902323"/>
                  <a:gd name="connsiteX97" fmla="*/ 1557618 w 3753970"/>
                  <a:gd name="connsiteY97" fmla="*/ 649941 h 2902323"/>
                  <a:gd name="connsiteX98" fmla="*/ 1557618 w 3753970"/>
                  <a:gd name="connsiteY98" fmla="*/ 537882 h 2902323"/>
                  <a:gd name="connsiteX99" fmla="*/ 1490382 w 3753970"/>
                  <a:gd name="connsiteY99" fmla="*/ 414618 h 2902323"/>
                  <a:gd name="connsiteX100" fmla="*/ 1411941 w 3753970"/>
                  <a:gd name="connsiteY100" fmla="*/ 302559 h 2902323"/>
                  <a:gd name="connsiteX101" fmla="*/ 1389529 w 3753970"/>
                  <a:gd name="connsiteY101" fmla="*/ 190500 h 2902323"/>
                  <a:gd name="connsiteX102" fmla="*/ 1355912 w 3753970"/>
                  <a:gd name="connsiteY102" fmla="*/ 302559 h 2902323"/>
                  <a:gd name="connsiteX103" fmla="*/ 1266265 w 3753970"/>
                  <a:gd name="connsiteY103" fmla="*/ 358588 h 2902323"/>
                  <a:gd name="connsiteX104" fmla="*/ 1176618 w 3753970"/>
                  <a:gd name="connsiteY104" fmla="*/ 358588 h 2902323"/>
                  <a:gd name="connsiteX105" fmla="*/ 504265 w 3753970"/>
                  <a:gd name="connsiteY105" fmla="*/ 78441 h 2902323"/>
                  <a:gd name="connsiteX106" fmla="*/ 414618 w 3753970"/>
                  <a:gd name="connsiteY106" fmla="*/ 0 h 2902323"/>
                  <a:gd name="connsiteX107" fmla="*/ 324970 w 3753970"/>
                  <a:gd name="connsiteY107" fmla="*/ 11206 h 2902323"/>
                  <a:gd name="connsiteX108" fmla="*/ 268941 w 3753970"/>
                  <a:gd name="connsiteY108" fmla="*/ 44823 h 2902323"/>
                  <a:gd name="connsiteX109" fmla="*/ 246529 w 3753970"/>
                  <a:gd name="connsiteY109" fmla="*/ 123265 h 2902323"/>
                  <a:gd name="connsiteX110" fmla="*/ 257735 w 3753970"/>
                  <a:gd name="connsiteY110" fmla="*/ 145676 h 2902323"/>
                  <a:gd name="connsiteX111" fmla="*/ 190500 w 3753970"/>
                  <a:gd name="connsiteY111" fmla="*/ 246529 h 2902323"/>
                  <a:gd name="connsiteX112" fmla="*/ 145676 w 3753970"/>
                  <a:gd name="connsiteY112" fmla="*/ 190500 h 2902323"/>
                  <a:gd name="connsiteX0" fmla="*/ 145676 w 3753970"/>
                  <a:gd name="connsiteY0" fmla="*/ 190500 h 2902323"/>
                  <a:gd name="connsiteX1" fmla="*/ 0 w 3753970"/>
                  <a:gd name="connsiteY1" fmla="*/ 179294 h 2902323"/>
                  <a:gd name="connsiteX2" fmla="*/ 11206 w 3753970"/>
                  <a:gd name="connsiteY2" fmla="*/ 302559 h 2902323"/>
                  <a:gd name="connsiteX3" fmla="*/ 123265 w 3753970"/>
                  <a:gd name="connsiteY3" fmla="*/ 381000 h 2902323"/>
                  <a:gd name="connsiteX4" fmla="*/ 123265 w 3753970"/>
                  <a:gd name="connsiteY4" fmla="*/ 381000 h 2902323"/>
                  <a:gd name="connsiteX5" fmla="*/ 212912 w 3753970"/>
                  <a:gd name="connsiteY5" fmla="*/ 291353 h 2902323"/>
                  <a:gd name="connsiteX6" fmla="*/ 224118 w 3753970"/>
                  <a:gd name="connsiteY6" fmla="*/ 246529 h 2902323"/>
                  <a:gd name="connsiteX7" fmla="*/ 291353 w 3753970"/>
                  <a:gd name="connsiteY7" fmla="*/ 179294 h 2902323"/>
                  <a:gd name="connsiteX8" fmla="*/ 347382 w 3753970"/>
                  <a:gd name="connsiteY8" fmla="*/ 280147 h 2902323"/>
                  <a:gd name="connsiteX9" fmla="*/ 347382 w 3753970"/>
                  <a:gd name="connsiteY9" fmla="*/ 280147 h 2902323"/>
                  <a:gd name="connsiteX10" fmla="*/ 515470 w 3753970"/>
                  <a:gd name="connsiteY10" fmla="*/ 302559 h 2902323"/>
                  <a:gd name="connsiteX11" fmla="*/ 593912 w 3753970"/>
                  <a:gd name="connsiteY11" fmla="*/ 224118 h 2902323"/>
                  <a:gd name="connsiteX12" fmla="*/ 524430 w 3753970"/>
                  <a:gd name="connsiteY12" fmla="*/ 102854 h 2902323"/>
                  <a:gd name="connsiteX13" fmla="*/ 1131807 w 3753970"/>
                  <a:gd name="connsiteY13" fmla="*/ 358588 h 2902323"/>
                  <a:gd name="connsiteX14" fmla="*/ 1232647 w 3753970"/>
                  <a:gd name="connsiteY14" fmla="*/ 582706 h 2902323"/>
                  <a:gd name="connsiteX15" fmla="*/ 1344706 w 3753970"/>
                  <a:gd name="connsiteY15" fmla="*/ 784412 h 2902323"/>
                  <a:gd name="connsiteX16" fmla="*/ 1423147 w 3753970"/>
                  <a:gd name="connsiteY16" fmla="*/ 896471 h 2902323"/>
                  <a:gd name="connsiteX17" fmla="*/ 1423147 w 3753970"/>
                  <a:gd name="connsiteY17" fmla="*/ 896471 h 2902323"/>
                  <a:gd name="connsiteX18" fmla="*/ 1557618 w 3753970"/>
                  <a:gd name="connsiteY18" fmla="*/ 762000 h 2902323"/>
                  <a:gd name="connsiteX19" fmla="*/ 1553123 w 3753970"/>
                  <a:gd name="connsiteY19" fmla="*/ 638335 h 2902323"/>
                  <a:gd name="connsiteX20" fmla="*/ 1669676 w 3753970"/>
                  <a:gd name="connsiteY20" fmla="*/ 672353 h 2902323"/>
                  <a:gd name="connsiteX21" fmla="*/ 1804147 w 3753970"/>
                  <a:gd name="connsiteY21" fmla="*/ 773206 h 2902323"/>
                  <a:gd name="connsiteX22" fmla="*/ 2028265 w 3753970"/>
                  <a:gd name="connsiteY22" fmla="*/ 795618 h 2902323"/>
                  <a:gd name="connsiteX23" fmla="*/ 2173941 w 3753970"/>
                  <a:gd name="connsiteY23" fmla="*/ 806823 h 2902323"/>
                  <a:gd name="connsiteX24" fmla="*/ 2158243 w 3753970"/>
                  <a:gd name="connsiteY24" fmla="*/ 797618 h 2902323"/>
                  <a:gd name="connsiteX25" fmla="*/ 2104472 w 3753970"/>
                  <a:gd name="connsiteY25" fmla="*/ 997323 h 2902323"/>
                  <a:gd name="connsiteX26" fmla="*/ 2095500 w 3753970"/>
                  <a:gd name="connsiteY26" fmla="*/ 1143000 h 2902323"/>
                  <a:gd name="connsiteX27" fmla="*/ 2196353 w 3753970"/>
                  <a:gd name="connsiteY27" fmla="*/ 1176618 h 2902323"/>
                  <a:gd name="connsiteX28" fmla="*/ 2252382 w 3753970"/>
                  <a:gd name="connsiteY28" fmla="*/ 1086971 h 2902323"/>
                  <a:gd name="connsiteX29" fmla="*/ 2232204 w 3753970"/>
                  <a:gd name="connsiteY29" fmla="*/ 1046549 h 2902323"/>
                  <a:gd name="connsiteX30" fmla="*/ 2375647 w 3753970"/>
                  <a:gd name="connsiteY30" fmla="*/ 949697 h 2902323"/>
                  <a:gd name="connsiteX31" fmla="*/ 2442882 w 3753970"/>
                  <a:gd name="connsiteY31" fmla="*/ 1143000 h 2902323"/>
                  <a:gd name="connsiteX32" fmla="*/ 2487706 w 3753970"/>
                  <a:gd name="connsiteY32" fmla="*/ 1187823 h 2902323"/>
                  <a:gd name="connsiteX33" fmla="*/ 2510118 w 3753970"/>
                  <a:gd name="connsiteY33" fmla="*/ 1199029 h 2902323"/>
                  <a:gd name="connsiteX34" fmla="*/ 2375647 w 3753970"/>
                  <a:gd name="connsiteY34" fmla="*/ 1333500 h 2902323"/>
                  <a:gd name="connsiteX35" fmla="*/ 2263588 w 3753970"/>
                  <a:gd name="connsiteY35" fmla="*/ 1311088 h 2902323"/>
                  <a:gd name="connsiteX36" fmla="*/ 2218765 w 3753970"/>
                  <a:gd name="connsiteY36" fmla="*/ 1367118 h 2902323"/>
                  <a:gd name="connsiteX37" fmla="*/ 2229970 w 3753970"/>
                  <a:gd name="connsiteY37" fmla="*/ 1434353 h 2902323"/>
                  <a:gd name="connsiteX38" fmla="*/ 2308412 w 3753970"/>
                  <a:gd name="connsiteY38" fmla="*/ 1512794 h 2902323"/>
                  <a:gd name="connsiteX39" fmla="*/ 2386853 w 3753970"/>
                  <a:gd name="connsiteY39" fmla="*/ 1467971 h 2902323"/>
                  <a:gd name="connsiteX40" fmla="*/ 2386853 w 3753970"/>
                  <a:gd name="connsiteY40" fmla="*/ 1389529 h 2902323"/>
                  <a:gd name="connsiteX41" fmla="*/ 2366675 w 3753970"/>
                  <a:gd name="connsiteY41" fmla="*/ 1335501 h 2902323"/>
                  <a:gd name="connsiteX42" fmla="*/ 2496666 w 3753970"/>
                  <a:gd name="connsiteY42" fmla="*/ 1201031 h 2902323"/>
                  <a:gd name="connsiteX43" fmla="*/ 2554941 w 3753970"/>
                  <a:gd name="connsiteY43" fmla="*/ 1288676 h 2902323"/>
                  <a:gd name="connsiteX44" fmla="*/ 2628903 w 3753970"/>
                  <a:gd name="connsiteY44" fmla="*/ 1290677 h 2902323"/>
                  <a:gd name="connsiteX45" fmla="*/ 2743208 w 3753970"/>
                  <a:gd name="connsiteY45" fmla="*/ 1461167 h 2902323"/>
                  <a:gd name="connsiteX46" fmla="*/ 2700618 w 3753970"/>
                  <a:gd name="connsiteY46" fmla="*/ 1546412 h 2902323"/>
                  <a:gd name="connsiteX47" fmla="*/ 2801470 w 3753970"/>
                  <a:gd name="connsiteY47" fmla="*/ 1580029 h 2902323"/>
                  <a:gd name="connsiteX48" fmla="*/ 2823882 w 3753970"/>
                  <a:gd name="connsiteY48" fmla="*/ 1703294 h 2902323"/>
                  <a:gd name="connsiteX49" fmla="*/ 2734235 w 3753970"/>
                  <a:gd name="connsiteY49" fmla="*/ 1848971 h 2902323"/>
                  <a:gd name="connsiteX50" fmla="*/ 2610970 w 3753970"/>
                  <a:gd name="connsiteY50" fmla="*/ 1961029 h 2902323"/>
                  <a:gd name="connsiteX51" fmla="*/ 2633382 w 3753970"/>
                  <a:gd name="connsiteY51" fmla="*/ 2073088 h 2902323"/>
                  <a:gd name="connsiteX52" fmla="*/ 2723029 w 3753970"/>
                  <a:gd name="connsiteY52" fmla="*/ 2196353 h 2902323"/>
                  <a:gd name="connsiteX53" fmla="*/ 2745441 w 3753970"/>
                  <a:gd name="connsiteY53" fmla="*/ 2308412 h 2902323"/>
                  <a:gd name="connsiteX54" fmla="*/ 2745441 w 3753970"/>
                  <a:gd name="connsiteY54" fmla="*/ 2465294 h 2902323"/>
                  <a:gd name="connsiteX55" fmla="*/ 2734235 w 3753970"/>
                  <a:gd name="connsiteY55" fmla="*/ 2667000 h 2902323"/>
                  <a:gd name="connsiteX56" fmla="*/ 2879912 w 3753970"/>
                  <a:gd name="connsiteY56" fmla="*/ 2868706 h 2902323"/>
                  <a:gd name="connsiteX57" fmla="*/ 3003176 w 3753970"/>
                  <a:gd name="connsiteY57" fmla="*/ 2902323 h 2902323"/>
                  <a:gd name="connsiteX58" fmla="*/ 3115235 w 3753970"/>
                  <a:gd name="connsiteY58" fmla="*/ 2756647 h 2902323"/>
                  <a:gd name="connsiteX59" fmla="*/ 3115235 w 3753970"/>
                  <a:gd name="connsiteY59" fmla="*/ 2644588 h 2902323"/>
                  <a:gd name="connsiteX60" fmla="*/ 3227294 w 3753970"/>
                  <a:gd name="connsiteY60" fmla="*/ 2554941 h 2902323"/>
                  <a:gd name="connsiteX61" fmla="*/ 3361765 w 3753970"/>
                  <a:gd name="connsiteY61" fmla="*/ 2532529 h 2902323"/>
                  <a:gd name="connsiteX62" fmla="*/ 3473823 w 3753970"/>
                  <a:gd name="connsiteY62" fmla="*/ 2543735 h 2902323"/>
                  <a:gd name="connsiteX63" fmla="*/ 3608294 w 3753970"/>
                  <a:gd name="connsiteY63" fmla="*/ 2465294 h 2902323"/>
                  <a:gd name="connsiteX64" fmla="*/ 3753970 w 3753970"/>
                  <a:gd name="connsiteY64" fmla="*/ 2274794 h 2902323"/>
                  <a:gd name="connsiteX65" fmla="*/ 3753970 w 3753970"/>
                  <a:gd name="connsiteY65" fmla="*/ 2229971 h 2902323"/>
                  <a:gd name="connsiteX66" fmla="*/ 3563470 w 3753970"/>
                  <a:gd name="connsiteY66" fmla="*/ 2095500 h 2902323"/>
                  <a:gd name="connsiteX67" fmla="*/ 3485029 w 3753970"/>
                  <a:gd name="connsiteY67" fmla="*/ 1961029 h 2902323"/>
                  <a:gd name="connsiteX68" fmla="*/ 3462618 w 3753970"/>
                  <a:gd name="connsiteY68" fmla="*/ 1804147 h 2902323"/>
                  <a:gd name="connsiteX69" fmla="*/ 3294529 w 3753970"/>
                  <a:gd name="connsiteY69" fmla="*/ 1748118 h 2902323"/>
                  <a:gd name="connsiteX70" fmla="*/ 3126441 w 3753970"/>
                  <a:gd name="connsiteY70" fmla="*/ 1636059 h 2902323"/>
                  <a:gd name="connsiteX71" fmla="*/ 2969559 w 3753970"/>
                  <a:gd name="connsiteY71" fmla="*/ 1501588 h 2902323"/>
                  <a:gd name="connsiteX72" fmla="*/ 2857500 w 3753970"/>
                  <a:gd name="connsiteY72" fmla="*/ 1467971 h 2902323"/>
                  <a:gd name="connsiteX73" fmla="*/ 2767853 w 3753970"/>
                  <a:gd name="connsiteY73" fmla="*/ 1456765 h 2902323"/>
                  <a:gd name="connsiteX74" fmla="*/ 2633382 w 3753970"/>
                  <a:gd name="connsiteY74" fmla="*/ 1266265 h 2902323"/>
                  <a:gd name="connsiteX75" fmla="*/ 2745441 w 3753970"/>
                  <a:gd name="connsiteY75" fmla="*/ 1165412 h 2902323"/>
                  <a:gd name="connsiteX76" fmla="*/ 2835088 w 3753970"/>
                  <a:gd name="connsiteY76" fmla="*/ 1098176 h 2902323"/>
                  <a:gd name="connsiteX77" fmla="*/ 2767853 w 3753970"/>
                  <a:gd name="connsiteY77" fmla="*/ 997323 h 2902323"/>
                  <a:gd name="connsiteX78" fmla="*/ 2678206 w 3753970"/>
                  <a:gd name="connsiteY78" fmla="*/ 974912 h 2902323"/>
                  <a:gd name="connsiteX79" fmla="*/ 2566147 w 3753970"/>
                  <a:gd name="connsiteY79" fmla="*/ 918882 h 2902323"/>
                  <a:gd name="connsiteX80" fmla="*/ 2510118 w 3753970"/>
                  <a:gd name="connsiteY80" fmla="*/ 896471 h 2902323"/>
                  <a:gd name="connsiteX81" fmla="*/ 2454088 w 3753970"/>
                  <a:gd name="connsiteY81" fmla="*/ 874059 h 2902323"/>
                  <a:gd name="connsiteX82" fmla="*/ 2398059 w 3753970"/>
                  <a:gd name="connsiteY82" fmla="*/ 840441 h 2902323"/>
                  <a:gd name="connsiteX83" fmla="*/ 2353235 w 3753970"/>
                  <a:gd name="connsiteY83" fmla="*/ 874059 h 2902323"/>
                  <a:gd name="connsiteX84" fmla="*/ 2364441 w 3753970"/>
                  <a:gd name="connsiteY84" fmla="*/ 952500 h 2902323"/>
                  <a:gd name="connsiteX85" fmla="*/ 2229970 w 3753970"/>
                  <a:gd name="connsiteY85" fmla="*/ 1042147 h 2902323"/>
                  <a:gd name="connsiteX86" fmla="*/ 2207559 w 3753970"/>
                  <a:gd name="connsiteY86" fmla="*/ 997323 h 2902323"/>
                  <a:gd name="connsiteX87" fmla="*/ 2129118 w 3753970"/>
                  <a:gd name="connsiteY87" fmla="*/ 986118 h 2902323"/>
                  <a:gd name="connsiteX88" fmla="*/ 2182887 w 3753970"/>
                  <a:gd name="connsiteY88" fmla="*/ 791216 h 2902323"/>
                  <a:gd name="connsiteX89" fmla="*/ 2308412 w 3753970"/>
                  <a:gd name="connsiteY89" fmla="*/ 661147 h 2902323"/>
                  <a:gd name="connsiteX90" fmla="*/ 2151529 w 3753970"/>
                  <a:gd name="connsiteY90" fmla="*/ 549088 h 2902323"/>
                  <a:gd name="connsiteX91" fmla="*/ 2039470 w 3753970"/>
                  <a:gd name="connsiteY91" fmla="*/ 549088 h 2902323"/>
                  <a:gd name="connsiteX92" fmla="*/ 1949823 w 3753970"/>
                  <a:gd name="connsiteY92" fmla="*/ 582706 h 2902323"/>
                  <a:gd name="connsiteX93" fmla="*/ 1860176 w 3753970"/>
                  <a:gd name="connsiteY93" fmla="*/ 582706 h 2902323"/>
                  <a:gd name="connsiteX94" fmla="*/ 1804147 w 3753970"/>
                  <a:gd name="connsiteY94" fmla="*/ 537882 h 2902323"/>
                  <a:gd name="connsiteX95" fmla="*/ 1703294 w 3753970"/>
                  <a:gd name="connsiteY95" fmla="*/ 549088 h 2902323"/>
                  <a:gd name="connsiteX96" fmla="*/ 1680882 w 3753970"/>
                  <a:gd name="connsiteY96" fmla="*/ 649941 h 2902323"/>
                  <a:gd name="connsiteX97" fmla="*/ 1557618 w 3753970"/>
                  <a:gd name="connsiteY97" fmla="*/ 649941 h 2902323"/>
                  <a:gd name="connsiteX98" fmla="*/ 1557618 w 3753970"/>
                  <a:gd name="connsiteY98" fmla="*/ 537882 h 2902323"/>
                  <a:gd name="connsiteX99" fmla="*/ 1490382 w 3753970"/>
                  <a:gd name="connsiteY99" fmla="*/ 414618 h 2902323"/>
                  <a:gd name="connsiteX100" fmla="*/ 1411941 w 3753970"/>
                  <a:gd name="connsiteY100" fmla="*/ 302559 h 2902323"/>
                  <a:gd name="connsiteX101" fmla="*/ 1389529 w 3753970"/>
                  <a:gd name="connsiteY101" fmla="*/ 190500 h 2902323"/>
                  <a:gd name="connsiteX102" fmla="*/ 1355912 w 3753970"/>
                  <a:gd name="connsiteY102" fmla="*/ 302559 h 2902323"/>
                  <a:gd name="connsiteX103" fmla="*/ 1266265 w 3753970"/>
                  <a:gd name="connsiteY103" fmla="*/ 358588 h 2902323"/>
                  <a:gd name="connsiteX104" fmla="*/ 1176618 w 3753970"/>
                  <a:gd name="connsiteY104" fmla="*/ 358588 h 2902323"/>
                  <a:gd name="connsiteX105" fmla="*/ 504265 w 3753970"/>
                  <a:gd name="connsiteY105" fmla="*/ 78441 h 2902323"/>
                  <a:gd name="connsiteX106" fmla="*/ 414618 w 3753970"/>
                  <a:gd name="connsiteY106" fmla="*/ 0 h 2902323"/>
                  <a:gd name="connsiteX107" fmla="*/ 324970 w 3753970"/>
                  <a:gd name="connsiteY107" fmla="*/ 11206 h 2902323"/>
                  <a:gd name="connsiteX108" fmla="*/ 268941 w 3753970"/>
                  <a:gd name="connsiteY108" fmla="*/ 44823 h 2902323"/>
                  <a:gd name="connsiteX109" fmla="*/ 246529 w 3753970"/>
                  <a:gd name="connsiteY109" fmla="*/ 123265 h 2902323"/>
                  <a:gd name="connsiteX110" fmla="*/ 257735 w 3753970"/>
                  <a:gd name="connsiteY110" fmla="*/ 145676 h 2902323"/>
                  <a:gd name="connsiteX111" fmla="*/ 190500 w 3753970"/>
                  <a:gd name="connsiteY111" fmla="*/ 246529 h 2902323"/>
                  <a:gd name="connsiteX112" fmla="*/ 145676 w 3753970"/>
                  <a:gd name="connsiteY112" fmla="*/ 190500 h 2902323"/>
                  <a:gd name="connsiteX0" fmla="*/ 145676 w 3753970"/>
                  <a:gd name="connsiteY0" fmla="*/ 190500 h 2902323"/>
                  <a:gd name="connsiteX1" fmla="*/ 0 w 3753970"/>
                  <a:gd name="connsiteY1" fmla="*/ 179294 h 2902323"/>
                  <a:gd name="connsiteX2" fmla="*/ 11206 w 3753970"/>
                  <a:gd name="connsiteY2" fmla="*/ 302559 h 2902323"/>
                  <a:gd name="connsiteX3" fmla="*/ 123265 w 3753970"/>
                  <a:gd name="connsiteY3" fmla="*/ 381000 h 2902323"/>
                  <a:gd name="connsiteX4" fmla="*/ 123265 w 3753970"/>
                  <a:gd name="connsiteY4" fmla="*/ 381000 h 2902323"/>
                  <a:gd name="connsiteX5" fmla="*/ 212912 w 3753970"/>
                  <a:gd name="connsiteY5" fmla="*/ 291353 h 2902323"/>
                  <a:gd name="connsiteX6" fmla="*/ 224118 w 3753970"/>
                  <a:gd name="connsiteY6" fmla="*/ 246529 h 2902323"/>
                  <a:gd name="connsiteX7" fmla="*/ 291353 w 3753970"/>
                  <a:gd name="connsiteY7" fmla="*/ 179294 h 2902323"/>
                  <a:gd name="connsiteX8" fmla="*/ 347382 w 3753970"/>
                  <a:gd name="connsiteY8" fmla="*/ 280147 h 2902323"/>
                  <a:gd name="connsiteX9" fmla="*/ 347382 w 3753970"/>
                  <a:gd name="connsiteY9" fmla="*/ 280147 h 2902323"/>
                  <a:gd name="connsiteX10" fmla="*/ 515470 w 3753970"/>
                  <a:gd name="connsiteY10" fmla="*/ 302559 h 2902323"/>
                  <a:gd name="connsiteX11" fmla="*/ 593912 w 3753970"/>
                  <a:gd name="connsiteY11" fmla="*/ 224118 h 2902323"/>
                  <a:gd name="connsiteX12" fmla="*/ 524430 w 3753970"/>
                  <a:gd name="connsiteY12" fmla="*/ 102854 h 2902323"/>
                  <a:gd name="connsiteX13" fmla="*/ 1131807 w 3753970"/>
                  <a:gd name="connsiteY13" fmla="*/ 358588 h 2902323"/>
                  <a:gd name="connsiteX14" fmla="*/ 1232647 w 3753970"/>
                  <a:gd name="connsiteY14" fmla="*/ 582706 h 2902323"/>
                  <a:gd name="connsiteX15" fmla="*/ 1344706 w 3753970"/>
                  <a:gd name="connsiteY15" fmla="*/ 784412 h 2902323"/>
                  <a:gd name="connsiteX16" fmla="*/ 1423147 w 3753970"/>
                  <a:gd name="connsiteY16" fmla="*/ 896471 h 2902323"/>
                  <a:gd name="connsiteX17" fmla="*/ 1423147 w 3753970"/>
                  <a:gd name="connsiteY17" fmla="*/ 896471 h 2902323"/>
                  <a:gd name="connsiteX18" fmla="*/ 1557618 w 3753970"/>
                  <a:gd name="connsiteY18" fmla="*/ 762000 h 2902323"/>
                  <a:gd name="connsiteX19" fmla="*/ 1553123 w 3753970"/>
                  <a:gd name="connsiteY19" fmla="*/ 638335 h 2902323"/>
                  <a:gd name="connsiteX20" fmla="*/ 1669676 w 3753970"/>
                  <a:gd name="connsiteY20" fmla="*/ 672353 h 2902323"/>
                  <a:gd name="connsiteX21" fmla="*/ 1804147 w 3753970"/>
                  <a:gd name="connsiteY21" fmla="*/ 773206 h 2902323"/>
                  <a:gd name="connsiteX22" fmla="*/ 2028265 w 3753970"/>
                  <a:gd name="connsiteY22" fmla="*/ 795618 h 2902323"/>
                  <a:gd name="connsiteX23" fmla="*/ 2173941 w 3753970"/>
                  <a:gd name="connsiteY23" fmla="*/ 806823 h 2902323"/>
                  <a:gd name="connsiteX24" fmla="*/ 2158243 w 3753970"/>
                  <a:gd name="connsiteY24" fmla="*/ 797618 h 2902323"/>
                  <a:gd name="connsiteX25" fmla="*/ 2104472 w 3753970"/>
                  <a:gd name="connsiteY25" fmla="*/ 997323 h 2902323"/>
                  <a:gd name="connsiteX26" fmla="*/ 2095500 w 3753970"/>
                  <a:gd name="connsiteY26" fmla="*/ 1143000 h 2902323"/>
                  <a:gd name="connsiteX27" fmla="*/ 2196353 w 3753970"/>
                  <a:gd name="connsiteY27" fmla="*/ 1176618 h 2902323"/>
                  <a:gd name="connsiteX28" fmla="*/ 2252382 w 3753970"/>
                  <a:gd name="connsiteY28" fmla="*/ 1086971 h 2902323"/>
                  <a:gd name="connsiteX29" fmla="*/ 2232204 w 3753970"/>
                  <a:gd name="connsiteY29" fmla="*/ 1046549 h 2902323"/>
                  <a:gd name="connsiteX30" fmla="*/ 2375647 w 3753970"/>
                  <a:gd name="connsiteY30" fmla="*/ 949697 h 2902323"/>
                  <a:gd name="connsiteX31" fmla="*/ 2442882 w 3753970"/>
                  <a:gd name="connsiteY31" fmla="*/ 1143000 h 2902323"/>
                  <a:gd name="connsiteX32" fmla="*/ 2487706 w 3753970"/>
                  <a:gd name="connsiteY32" fmla="*/ 1187823 h 2902323"/>
                  <a:gd name="connsiteX33" fmla="*/ 2510118 w 3753970"/>
                  <a:gd name="connsiteY33" fmla="*/ 1199029 h 2902323"/>
                  <a:gd name="connsiteX34" fmla="*/ 2375647 w 3753970"/>
                  <a:gd name="connsiteY34" fmla="*/ 1333500 h 2902323"/>
                  <a:gd name="connsiteX35" fmla="*/ 2263588 w 3753970"/>
                  <a:gd name="connsiteY35" fmla="*/ 1311088 h 2902323"/>
                  <a:gd name="connsiteX36" fmla="*/ 2218765 w 3753970"/>
                  <a:gd name="connsiteY36" fmla="*/ 1367118 h 2902323"/>
                  <a:gd name="connsiteX37" fmla="*/ 2229970 w 3753970"/>
                  <a:gd name="connsiteY37" fmla="*/ 1434353 h 2902323"/>
                  <a:gd name="connsiteX38" fmla="*/ 2308412 w 3753970"/>
                  <a:gd name="connsiteY38" fmla="*/ 1512794 h 2902323"/>
                  <a:gd name="connsiteX39" fmla="*/ 2386853 w 3753970"/>
                  <a:gd name="connsiteY39" fmla="*/ 1467971 h 2902323"/>
                  <a:gd name="connsiteX40" fmla="*/ 2386853 w 3753970"/>
                  <a:gd name="connsiteY40" fmla="*/ 1389529 h 2902323"/>
                  <a:gd name="connsiteX41" fmla="*/ 2366675 w 3753970"/>
                  <a:gd name="connsiteY41" fmla="*/ 1335501 h 2902323"/>
                  <a:gd name="connsiteX42" fmla="*/ 2496666 w 3753970"/>
                  <a:gd name="connsiteY42" fmla="*/ 1201031 h 2902323"/>
                  <a:gd name="connsiteX43" fmla="*/ 2554941 w 3753970"/>
                  <a:gd name="connsiteY43" fmla="*/ 1288676 h 2902323"/>
                  <a:gd name="connsiteX44" fmla="*/ 2628903 w 3753970"/>
                  <a:gd name="connsiteY44" fmla="*/ 1290677 h 2902323"/>
                  <a:gd name="connsiteX45" fmla="*/ 2743208 w 3753970"/>
                  <a:gd name="connsiteY45" fmla="*/ 1461167 h 2902323"/>
                  <a:gd name="connsiteX46" fmla="*/ 2700618 w 3753970"/>
                  <a:gd name="connsiteY46" fmla="*/ 1546412 h 2902323"/>
                  <a:gd name="connsiteX47" fmla="*/ 2801470 w 3753970"/>
                  <a:gd name="connsiteY47" fmla="*/ 1580029 h 2902323"/>
                  <a:gd name="connsiteX48" fmla="*/ 2823882 w 3753970"/>
                  <a:gd name="connsiteY48" fmla="*/ 1703294 h 2902323"/>
                  <a:gd name="connsiteX49" fmla="*/ 2734235 w 3753970"/>
                  <a:gd name="connsiteY49" fmla="*/ 1848971 h 2902323"/>
                  <a:gd name="connsiteX50" fmla="*/ 2610970 w 3753970"/>
                  <a:gd name="connsiteY50" fmla="*/ 1961029 h 2902323"/>
                  <a:gd name="connsiteX51" fmla="*/ 2633382 w 3753970"/>
                  <a:gd name="connsiteY51" fmla="*/ 2073088 h 2902323"/>
                  <a:gd name="connsiteX52" fmla="*/ 2723029 w 3753970"/>
                  <a:gd name="connsiteY52" fmla="*/ 2196353 h 2902323"/>
                  <a:gd name="connsiteX53" fmla="*/ 2745441 w 3753970"/>
                  <a:gd name="connsiteY53" fmla="*/ 2308412 h 2902323"/>
                  <a:gd name="connsiteX54" fmla="*/ 2745441 w 3753970"/>
                  <a:gd name="connsiteY54" fmla="*/ 2465294 h 2902323"/>
                  <a:gd name="connsiteX55" fmla="*/ 2734235 w 3753970"/>
                  <a:gd name="connsiteY55" fmla="*/ 2667000 h 2902323"/>
                  <a:gd name="connsiteX56" fmla="*/ 2879912 w 3753970"/>
                  <a:gd name="connsiteY56" fmla="*/ 2868706 h 2902323"/>
                  <a:gd name="connsiteX57" fmla="*/ 3003176 w 3753970"/>
                  <a:gd name="connsiteY57" fmla="*/ 2902323 h 2902323"/>
                  <a:gd name="connsiteX58" fmla="*/ 3115235 w 3753970"/>
                  <a:gd name="connsiteY58" fmla="*/ 2756647 h 2902323"/>
                  <a:gd name="connsiteX59" fmla="*/ 3115235 w 3753970"/>
                  <a:gd name="connsiteY59" fmla="*/ 2644588 h 2902323"/>
                  <a:gd name="connsiteX60" fmla="*/ 3227294 w 3753970"/>
                  <a:gd name="connsiteY60" fmla="*/ 2554941 h 2902323"/>
                  <a:gd name="connsiteX61" fmla="*/ 3361765 w 3753970"/>
                  <a:gd name="connsiteY61" fmla="*/ 2532529 h 2902323"/>
                  <a:gd name="connsiteX62" fmla="*/ 3473823 w 3753970"/>
                  <a:gd name="connsiteY62" fmla="*/ 2543735 h 2902323"/>
                  <a:gd name="connsiteX63" fmla="*/ 3608294 w 3753970"/>
                  <a:gd name="connsiteY63" fmla="*/ 2465294 h 2902323"/>
                  <a:gd name="connsiteX64" fmla="*/ 3753970 w 3753970"/>
                  <a:gd name="connsiteY64" fmla="*/ 2274794 h 2902323"/>
                  <a:gd name="connsiteX65" fmla="*/ 3753970 w 3753970"/>
                  <a:gd name="connsiteY65" fmla="*/ 2229971 h 2902323"/>
                  <a:gd name="connsiteX66" fmla="*/ 3563470 w 3753970"/>
                  <a:gd name="connsiteY66" fmla="*/ 2095500 h 2902323"/>
                  <a:gd name="connsiteX67" fmla="*/ 3485029 w 3753970"/>
                  <a:gd name="connsiteY67" fmla="*/ 1961029 h 2902323"/>
                  <a:gd name="connsiteX68" fmla="*/ 3462618 w 3753970"/>
                  <a:gd name="connsiteY68" fmla="*/ 1804147 h 2902323"/>
                  <a:gd name="connsiteX69" fmla="*/ 3294529 w 3753970"/>
                  <a:gd name="connsiteY69" fmla="*/ 1748118 h 2902323"/>
                  <a:gd name="connsiteX70" fmla="*/ 3126441 w 3753970"/>
                  <a:gd name="connsiteY70" fmla="*/ 1636059 h 2902323"/>
                  <a:gd name="connsiteX71" fmla="*/ 2969559 w 3753970"/>
                  <a:gd name="connsiteY71" fmla="*/ 1501588 h 2902323"/>
                  <a:gd name="connsiteX72" fmla="*/ 2857500 w 3753970"/>
                  <a:gd name="connsiteY72" fmla="*/ 1467971 h 2902323"/>
                  <a:gd name="connsiteX73" fmla="*/ 2747675 w 3753970"/>
                  <a:gd name="connsiteY73" fmla="*/ 1463568 h 2902323"/>
                  <a:gd name="connsiteX74" fmla="*/ 2633382 w 3753970"/>
                  <a:gd name="connsiteY74" fmla="*/ 1266265 h 2902323"/>
                  <a:gd name="connsiteX75" fmla="*/ 2745441 w 3753970"/>
                  <a:gd name="connsiteY75" fmla="*/ 1165412 h 2902323"/>
                  <a:gd name="connsiteX76" fmla="*/ 2835088 w 3753970"/>
                  <a:gd name="connsiteY76" fmla="*/ 1098176 h 2902323"/>
                  <a:gd name="connsiteX77" fmla="*/ 2767853 w 3753970"/>
                  <a:gd name="connsiteY77" fmla="*/ 997323 h 2902323"/>
                  <a:gd name="connsiteX78" fmla="*/ 2678206 w 3753970"/>
                  <a:gd name="connsiteY78" fmla="*/ 974912 h 2902323"/>
                  <a:gd name="connsiteX79" fmla="*/ 2566147 w 3753970"/>
                  <a:gd name="connsiteY79" fmla="*/ 918882 h 2902323"/>
                  <a:gd name="connsiteX80" fmla="*/ 2510118 w 3753970"/>
                  <a:gd name="connsiteY80" fmla="*/ 896471 h 2902323"/>
                  <a:gd name="connsiteX81" fmla="*/ 2454088 w 3753970"/>
                  <a:gd name="connsiteY81" fmla="*/ 874059 h 2902323"/>
                  <a:gd name="connsiteX82" fmla="*/ 2398059 w 3753970"/>
                  <a:gd name="connsiteY82" fmla="*/ 840441 h 2902323"/>
                  <a:gd name="connsiteX83" fmla="*/ 2353235 w 3753970"/>
                  <a:gd name="connsiteY83" fmla="*/ 874059 h 2902323"/>
                  <a:gd name="connsiteX84" fmla="*/ 2364441 w 3753970"/>
                  <a:gd name="connsiteY84" fmla="*/ 952500 h 2902323"/>
                  <a:gd name="connsiteX85" fmla="*/ 2229970 w 3753970"/>
                  <a:gd name="connsiteY85" fmla="*/ 1042147 h 2902323"/>
                  <a:gd name="connsiteX86" fmla="*/ 2207559 w 3753970"/>
                  <a:gd name="connsiteY86" fmla="*/ 997323 h 2902323"/>
                  <a:gd name="connsiteX87" fmla="*/ 2129118 w 3753970"/>
                  <a:gd name="connsiteY87" fmla="*/ 986118 h 2902323"/>
                  <a:gd name="connsiteX88" fmla="*/ 2182887 w 3753970"/>
                  <a:gd name="connsiteY88" fmla="*/ 791216 h 2902323"/>
                  <a:gd name="connsiteX89" fmla="*/ 2308412 w 3753970"/>
                  <a:gd name="connsiteY89" fmla="*/ 661147 h 2902323"/>
                  <a:gd name="connsiteX90" fmla="*/ 2151529 w 3753970"/>
                  <a:gd name="connsiteY90" fmla="*/ 549088 h 2902323"/>
                  <a:gd name="connsiteX91" fmla="*/ 2039470 w 3753970"/>
                  <a:gd name="connsiteY91" fmla="*/ 549088 h 2902323"/>
                  <a:gd name="connsiteX92" fmla="*/ 1949823 w 3753970"/>
                  <a:gd name="connsiteY92" fmla="*/ 582706 h 2902323"/>
                  <a:gd name="connsiteX93" fmla="*/ 1860176 w 3753970"/>
                  <a:gd name="connsiteY93" fmla="*/ 582706 h 2902323"/>
                  <a:gd name="connsiteX94" fmla="*/ 1804147 w 3753970"/>
                  <a:gd name="connsiteY94" fmla="*/ 537882 h 2902323"/>
                  <a:gd name="connsiteX95" fmla="*/ 1703294 w 3753970"/>
                  <a:gd name="connsiteY95" fmla="*/ 549088 h 2902323"/>
                  <a:gd name="connsiteX96" fmla="*/ 1680882 w 3753970"/>
                  <a:gd name="connsiteY96" fmla="*/ 649941 h 2902323"/>
                  <a:gd name="connsiteX97" fmla="*/ 1557618 w 3753970"/>
                  <a:gd name="connsiteY97" fmla="*/ 649941 h 2902323"/>
                  <a:gd name="connsiteX98" fmla="*/ 1557618 w 3753970"/>
                  <a:gd name="connsiteY98" fmla="*/ 537882 h 2902323"/>
                  <a:gd name="connsiteX99" fmla="*/ 1490382 w 3753970"/>
                  <a:gd name="connsiteY99" fmla="*/ 414618 h 2902323"/>
                  <a:gd name="connsiteX100" fmla="*/ 1411941 w 3753970"/>
                  <a:gd name="connsiteY100" fmla="*/ 302559 h 2902323"/>
                  <a:gd name="connsiteX101" fmla="*/ 1389529 w 3753970"/>
                  <a:gd name="connsiteY101" fmla="*/ 190500 h 2902323"/>
                  <a:gd name="connsiteX102" fmla="*/ 1355912 w 3753970"/>
                  <a:gd name="connsiteY102" fmla="*/ 302559 h 2902323"/>
                  <a:gd name="connsiteX103" fmla="*/ 1266265 w 3753970"/>
                  <a:gd name="connsiteY103" fmla="*/ 358588 h 2902323"/>
                  <a:gd name="connsiteX104" fmla="*/ 1176618 w 3753970"/>
                  <a:gd name="connsiteY104" fmla="*/ 358588 h 2902323"/>
                  <a:gd name="connsiteX105" fmla="*/ 504265 w 3753970"/>
                  <a:gd name="connsiteY105" fmla="*/ 78441 h 2902323"/>
                  <a:gd name="connsiteX106" fmla="*/ 414618 w 3753970"/>
                  <a:gd name="connsiteY106" fmla="*/ 0 h 2902323"/>
                  <a:gd name="connsiteX107" fmla="*/ 324970 w 3753970"/>
                  <a:gd name="connsiteY107" fmla="*/ 11206 h 2902323"/>
                  <a:gd name="connsiteX108" fmla="*/ 268941 w 3753970"/>
                  <a:gd name="connsiteY108" fmla="*/ 44823 h 2902323"/>
                  <a:gd name="connsiteX109" fmla="*/ 246529 w 3753970"/>
                  <a:gd name="connsiteY109" fmla="*/ 123265 h 2902323"/>
                  <a:gd name="connsiteX110" fmla="*/ 257735 w 3753970"/>
                  <a:gd name="connsiteY110" fmla="*/ 145676 h 2902323"/>
                  <a:gd name="connsiteX111" fmla="*/ 190500 w 3753970"/>
                  <a:gd name="connsiteY111" fmla="*/ 246529 h 2902323"/>
                  <a:gd name="connsiteX112" fmla="*/ 145676 w 3753970"/>
                  <a:gd name="connsiteY112" fmla="*/ 190500 h 2902323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  <a:cxn ang="0">
                    <a:pos x="connsiteX2" y="connsiteY2"/>
                  </a:cxn>
                  <a:cxn ang="0">
                    <a:pos x="connsiteX3" y="connsiteY3"/>
                  </a:cxn>
                  <a:cxn ang="0">
                    <a:pos x="connsiteX4" y="connsiteY4"/>
                  </a:cxn>
                  <a:cxn ang="0">
                    <a:pos x="connsiteX5" y="connsiteY5"/>
                  </a:cxn>
                  <a:cxn ang="0">
                    <a:pos x="connsiteX6" y="connsiteY6"/>
                  </a:cxn>
                  <a:cxn ang="0">
                    <a:pos x="connsiteX7" y="connsiteY7"/>
                  </a:cxn>
                  <a:cxn ang="0">
                    <a:pos x="connsiteX8" y="connsiteY8"/>
                  </a:cxn>
                  <a:cxn ang="0">
                    <a:pos x="connsiteX9" y="connsiteY9"/>
                  </a:cxn>
                  <a:cxn ang="0">
                    <a:pos x="connsiteX10" y="connsiteY10"/>
                  </a:cxn>
                  <a:cxn ang="0">
                    <a:pos x="connsiteX11" y="connsiteY11"/>
                  </a:cxn>
                  <a:cxn ang="0">
                    <a:pos x="connsiteX12" y="connsiteY12"/>
                  </a:cxn>
                  <a:cxn ang="0">
                    <a:pos x="connsiteX13" y="connsiteY13"/>
                  </a:cxn>
                  <a:cxn ang="0">
                    <a:pos x="connsiteX14" y="connsiteY14"/>
                  </a:cxn>
                  <a:cxn ang="0">
                    <a:pos x="connsiteX15" y="connsiteY15"/>
                  </a:cxn>
                  <a:cxn ang="0">
                    <a:pos x="connsiteX16" y="connsiteY16"/>
                  </a:cxn>
                  <a:cxn ang="0">
                    <a:pos x="connsiteX17" y="connsiteY17"/>
                  </a:cxn>
                  <a:cxn ang="0">
                    <a:pos x="connsiteX18" y="connsiteY18"/>
                  </a:cxn>
                  <a:cxn ang="0">
                    <a:pos x="connsiteX19" y="connsiteY19"/>
                  </a:cxn>
                  <a:cxn ang="0">
                    <a:pos x="connsiteX20" y="connsiteY20"/>
                  </a:cxn>
                  <a:cxn ang="0">
                    <a:pos x="connsiteX21" y="connsiteY21"/>
                  </a:cxn>
                  <a:cxn ang="0">
                    <a:pos x="connsiteX22" y="connsiteY22"/>
                  </a:cxn>
                  <a:cxn ang="0">
                    <a:pos x="connsiteX23" y="connsiteY23"/>
                  </a:cxn>
                  <a:cxn ang="0">
                    <a:pos x="connsiteX24" y="connsiteY24"/>
                  </a:cxn>
                  <a:cxn ang="0">
                    <a:pos x="connsiteX25" y="connsiteY25"/>
                  </a:cxn>
                  <a:cxn ang="0">
                    <a:pos x="connsiteX26" y="connsiteY26"/>
                  </a:cxn>
                  <a:cxn ang="0">
                    <a:pos x="connsiteX27" y="connsiteY27"/>
                  </a:cxn>
                  <a:cxn ang="0">
                    <a:pos x="connsiteX28" y="connsiteY28"/>
                  </a:cxn>
                  <a:cxn ang="0">
                    <a:pos x="connsiteX29" y="connsiteY29"/>
                  </a:cxn>
                  <a:cxn ang="0">
                    <a:pos x="connsiteX30" y="connsiteY30"/>
                  </a:cxn>
                  <a:cxn ang="0">
                    <a:pos x="connsiteX31" y="connsiteY31"/>
                  </a:cxn>
                  <a:cxn ang="0">
                    <a:pos x="connsiteX32" y="connsiteY32"/>
                  </a:cxn>
                  <a:cxn ang="0">
                    <a:pos x="connsiteX33" y="connsiteY33"/>
                  </a:cxn>
                  <a:cxn ang="0">
                    <a:pos x="connsiteX34" y="connsiteY34"/>
                  </a:cxn>
                  <a:cxn ang="0">
                    <a:pos x="connsiteX35" y="connsiteY35"/>
                  </a:cxn>
                  <a:cxn ang="0">
                    <a:pos x="connsiteX36" y="connsiteY36"/>
                  </a:cxn>
                  <a:cxn ang="0">
                    <a:pos x="connsiteX37" y="connsiteY37"/>
                  </a:cxn>
                  <a:cxn ang="0">
                    <a:pos x="connsiteX38" y="connsiteY38"/>
                  </a:cxn>
                  <a:cxn ang="0">
                    <a:pos x="connsiteX39" y="connsiteY39"/>
                  </a:cxn>
                  <a:cxn ang="0">
                    <a:pos x="connsiteX40" y="connsiteY40"/>
                  </a:cxn>
                  <a:cxn ang="0">
                    <a:pos x="connsiteX41" y="connsiteY41"/>
                  </a:cxn>
                  <a:cxn ang="0">
                    <a:pos x="connsiteX42" y="connsiteY42"/>
                  </a:cxn>
                  <a:cxn ang="0">
                    <a:pos x="connsiteX43" y="connsiteY43"/>
                  </a:cxn>
                  <a:cxn ang="0">
                    <a:pos x="connsiteX44" y="connsiteY44"/>
                  </a:cxn>
                  <a:cxn ang="0">
                    <a:pos x="connsiteX45" y="connsiteY45"/>
                  </a:cxn>
                  <a:cxn ang="0">
                    <a:pos x="connsiteX46" y="connsiteY46"/>
                  </a:cxn>
                  <a:cxn ang="0">
                    <a:pos x="connsiteX47" y="connsiteY47"/>
                  </a:cxn>
                  <a:cxn ang="0">
                    <a:pos x="connsiteX48" y="connsiteY48"/>
                  </a:cxn>
                  <a:cxn ang="0">
                    <a:pos x="connsiteX49" y="connsiteY49"/>
                  </a:cxn>
                  <a:cxn ang="0">
                    <a:pos x="connsiteX50" y="connsiteY50"/>
                  </a:cxn>
                  <a:cxn ang="0">
                    <a:pos x="connsiteX51" y="connsiteY51"/>
                  </a:cxn>
                  <a:cxn ang="0">
                    <a:pos x="connsiteX52" y="connsiteY52"/>
                  </a:cxn>
                  <a:cxn ang="0">
                    <a:pos x="connsiteX53" y="connsiteY53"/>
                  </a:cxn>
                  <a:cxn ang="0">
                    <a:pos x="connsiteX54" y="connsiteY54"/>
                  </a:cxn>
                  <a:cxn ang="0">
                    <a:pos x="connsiteX55" y="connsiteY55"/>
                  </a:cxn>
                  <a:cxn ang="0">
                    <a:pos x="connsiteX56" y="connsiteY56"/>
                  </a:cxn>
                  <a:cxn ang="0">
                    <a:pos x="connsiteX57" y="connsiteY57"/>
                  </a:cxn>
                  <a:cxn ang="0">
                    <a:pos x="connsiteX58" y="connsiteY58"/>
                  </a:cxn>
                  <a:cxn ang="0">
                    <a:pos x="connsiteX59" y="connsiteY59"/>
                  </a:cxn>
                  <a:cxn ang="0">
                    <a:pos x="connsiteX60" y="connsiteY60"/>
                  </a:cxn>
                  <a:cxn ang="0">
                    <a:pos x="connsiteX61" y="connsiteY61"/>
                  </a:cxn>
                  <a:cxn ang="0">
                    <a:pos x="connsiteX62" y="connsiteY62"/>
                  </a:cxn>
                  <a:cxn ang="0">
                    <a:pos x="connsiteX63" y="connsiteY63"/>
                  </a:cxn>
                  <a:cxn ang="0">
                    <a:pos x="connsiteX64" y="connsiteY64"/>
                  </a:cxn>
                  <a:cxn ang="0">
                    <a:pos x="connsiteX65" y="connsiteY65"/>
                  </a:cxn>
                  <a:cxn ang="0">
                    <a:pos x="connsiteX66" y="connsiteY66"/>
                  </a:cxn>
                  <a:cxn ang="0">
                    <a:pos x="connsiteX67" y="connsiteY67"/>
                  </a:cxn>
                  <a:cxn ang="0">
                    <a:pos x="connsiteX68" y="connsiteY68"/>
                  </a:cxn>
                  <a:cxn ang="0">
                    <a:pos x="connsiteX69" y="connsiteY69"/>
                  </a:cxn>
                  <a:cxn ang="0">
                    <a:pos x="connsiteX70" y="connsiteY70"/>
                  </a:cxn>
                  <a:cxn ang="0">
                    <a:pos x="connsiteX71" y="connsiteY71"/>
                  </a:cxn>
                  <a:cxn ang="0">
                    <a:pos x="connsiteX72" y="connsiteY72"/>
                  </a:cxn>
                  <a:cxn ang="0">
                    <a:pos x="connsiteX73" y="connsiteY73"/>
                  </a:cxn>
                  <a:cxn ang="0">
                    <a:pos x="connsiteX74" y="connsiteY74"/>
                  </a:cxn>
                  <a:cxn ang="0">
                    <a:pos x="connsiteX75" y="connsiteY75"/>
                  </a:cxn>
                  <a:cxn ang="0">
                    <a:pos x="connsiteX76" y="connsiteY76"/>
                  </a:cxn>
                  <a:cxn ang="0">
                    <a:pos x="connsiteX77" y="connsiteY77"/>
                  </a:cxn>
                  <a:cxn ang="0">
                    <a:pos x="connsiteX78" y="connsiteY78"/>
                  </a:cxn>
                  <a:cxn ang="0">
                    <a:pos x="connsiteX79" y="connsiteY79"/>
                  </a:cxn>
                  <a:cxn ang="0">
                    <a:pos x="connsiteX80" y="connsiteY80"/>
                  </a:cxn>
                  <a:cxn ang="0">
                    <a:pos x="connsiteX81" y="connsiteY81"/>
                  </a:cxn>
                  <a:cxn ang="0">
                    <a:pos x="connsiteX82" y="connsiteY82"/>
                  </a:cxn>
                  <a:cxn ang="0">
                    <a:pos x="connsiteX83" y="connsiteY83"/>
                  </a:cxn>
                  <a:cxn ang="0">
                    <a:pos x="connsiteX84" y="connsiteY84"/>
                  </a:cxn>
                  <a:cxn ang="0">
                    <a:pos x="connsiteX85" y="connsiteY85"/>
                  </a:cxn>
                  <a:cxn ang="0">
                    <a:pos x="connsiteX86" y="connsiteY86"/>
                  </a:cxn>
                  <a:cxn ang="0">
                    <a:pos x="connsiteX87" y="connsiteY87"/>
                  </a:cxn>
                  <a:cxn ang="0">
                    <a:pos x="connsiteX88" y="connsiteY88"/>
                  </a:cxn>
                  <a:cxn ang="0">
                    <a:pos x="connsiteX89" y="connsiteY89"/>
                  </a:cxn>
                  <a:cxn ang="0">
                    <a:pos x="connsiteX90" y="connsiteY90"/>
                  </a:cxn>
                  <a:cxn ang="0">
                    <a:pos x="connsiteX91" y="connsiteY91"/>
                  </a:cxn>
                  <a:cxn ang="0">
                    <a:pos x="connsiteX92" y="connsiteY92"/>
                  </a:cxn>
                  <a:cxn ang="0">
                    <a:pos x="connsiteX93" y="connsiteY93"/>
                  </a:cxn>
                  <a:cxn ang="0">
                    <a:pos x="connsiteX94" y="connsiteY94"/>
                  </a:cxn>
                  <a:cxn ang="0">
                    <a:pos x="connsiteX95" y="connsiteY95"/>
                  </a:cxn>
                  <a:cxn ang="0">
                    <a:pos x="connsiteX96" y="connsiteY96"/>
                  </a:cxn>
                  <a:cxn ang="0">
                    <a:pos x="connsiteX97" y="connsiteY97"/>
                  </a:cxn>
                  <a:cxn ang="0">
                    <a:pos x="connsiteX98" y="connsiteY98"/>
                  </a:cxn>
                  <a:cxn ang="0">
                    <a:pos x="connsiteX99" y="connsiteY99"/>
                  </a:cxn>
                  <a:cxn ang="0">
                    <a:pos x="connsiteX100" y="connsiteY100"/>
                  </a:cxn>
                  <a:cxn ang="0">
                    <a:pos x="connsiteX101" y="connsiteY101"/>
                  </a:cxn>
                  <a:cxn ang="0">
                    <a:pos x="connsiteX102" y="connsiteY102"/>
                  </a:cxn>
                  <a:cxn ang="0">
                    <a:pos x="connsiteX103" y="connsiteY103"/>
                  </a:cxn>
                  <a:cxn ang="0">
                    <a:pos x="connsiteX104" y="connsiteY104"/>
                  </a:cxn>
                  <a:cxn ang="0">
                    <a:pos x="connsiteX105" y="connsiteY105"/>
                  </a:cxn>
                  <a:cxn ang="0">
                    <a:pos x="connsiteX106" y="connsiteY106"/>
                  </a:cxn>
                  <a:cxn ang="0">
                    <a:pos x="connsiteX107" y="connsiteY107"/>
                  </a:cxn>
                  <a:cxn ang="0">
                    <a:pos x="connsiteX108" y="connsiteY108"/>
                  </a:cxn>
                  <a:cxn ang="0">
                    <a:pos x="connsiteX109" y="connsiteY109"/>
                  </a:cxn>
                  <a:cxn ang="0">
                    <a:pos x="connsiteX110" y="connsiteY110"/>
                  </a:cxn>
                  <a:cxn ang="0">
                    <a:pos x="connsiteX111" y="connsiteY111"/>
                  </a:cxn>
                  <a:cxn ang="0">
                    <a:pos x="connsiteX112" y="connsiteY112"/>
                  </a:cxn>
                </a:cxnLst>
                <a:rect l="l" t="t" r="r" b="b"/>
                <a:pathLst>
                  <a:path w="3753970" h="2902323">
                    <a:moveTo>
                      <a:pt x="145676" y="190500"/>
                    </a:moveTo>
                    <a:lnTo>
                      <a:pt x="0" y="179294"/>
                    </a:lnTo>
                    <a:lnTo>
                      <a:pt x="11206" y="302559"/>
                    </a:lnTo>
                    <a:lnTo>
                      <a:pt x="123265" y="381000"/>
                    </a:lnTo>
                    <a:lnTo>
                      <a:pt x="123265" y="381000"/>
                    </a:lnTo>
                    <a:lnTo>
                      <a:pt x="212912" y="291353"/>
                    </a:lnTo>
                    <a:lnTo>
                      <a:pt x="224118" y="246529"/>
                    </a:lnTo>
                    <a:lnTo>
                      <a:pt x="291353" y="179294"/>
                    </a:lnTo>
                    <a:lnTo>
                      <a:pt x="347382" y="280147"/>
                    </a:lnTo>
                    <a:lnTo>
                      <a:pt x="347382" y="280147"/>
                    </a:lnTo>
                    <a:lnTo>
                      <a:pt x="515470" y="302559"/>
                    </a:lnTo>
                    <a:lnTo>
                      <a:pt x="593912" y="224118"/>
                    </a:lnTo>
                    <a:lnTo>
                      <a:pt x="524430" y="102854"/>
                    </a:lnTo>
                    <a:cubicBezTo>
                      <a:pt x="718665" y="151412"/>
                      <a:pt x="937572" y="242794"/>
                      <a:pt x="1131807" y="358588"/>
                    </a:cubicBezTo>
                    <a:lnTo>
                      <a:pt x="1232647" y="582706"/>
                    </a:lnTo>
                    <a:lnTo>
                      <a:pt x="1344706" y="784412"/>
                    </a:lnTo>
                    <a:lnTo>
                      <a:pt x="1423147" y="896471"/>
                    </a:lnTo>
                    <a:lnTo>
                      <a:pt x="1423147" y="896471"/>
                    </a:lnTo>
                    <a:lnTo>
                      <a:pt x="1557618" y="762000"/>
                    </a:lnTo>
                    <a:lnTo>
                      <a:pt x="1553123" y="638335"/>
                    </a:lnTo>
                    <a:lnTo>
                      <a:pt x="1669676" y="672353"/>
                    </a:lnTo>
                    <a:lnTo>
                      <a:pt x="1804147" y="773206"/>
                    </a:lnTo>
                    <a:lnTo>
                      <a:pt x="2028265" y="795618"/>
                    </a:lnTo>
                    <a:lnTo>
                      <a:pt x="2173941" y="806823"/>
                    </a:lnTo>
                    <a:lnTo>
                      <a:pt x="2158243" y="797618"/>
                    </a:lnTo>
                    <a:cubicBezTo>
                      <a:pt x="2167225" y="857382"/>
                      <a:pt x="2122396" y="930755"/>
                      <a:pt x="2104472" y="997323"/>
                    </a:cubicBezTo>
                    <a:lnTo>
                      <a:pt x="2095500" y="1143000"/>
                    </a:lnTo>
                    <a:lnTo>
                      <a:pt x="2196353" y="1176618"/>
                    </a:lnTo>
                    <a:lnTo>
                      <a:pt x="2252382" y="1086971"/>
                    </a:lnTo>
                    <a:lnTo>
                      <a:pt x="2232204" y="1046549"/>
                    </a:lnTo>
                    <a:lnTo>
                      <a:pt x="2375647" y="949697"/>
                    </a:lnTo>
                    <a:lnTo>
                      <a:pt x="2442882" y="1143000"/>
                    </a:lnTo>
                    <a:lnTo>
                      <a:pt x="2487706" y="1187823"/>
                    </a:lnTo>
                    <a:lnTo>
                      <a:pt x="2510118" y="1199029"/>
                    </a:lnTo>
                    <a:lnTo>
                      <a:pt x="2375647" y="1333500"/>
                    </a:lnTo>
                    <a:lnTo>
                      <a:pt x="2263588" y="1311088"/>
                    </a:lnTo>
                    <a:lnTo>
                      <a:pt x="2218765" y="1367118"/>
                    </a:lnTo>
                    <a:lnTo>
                      <a:pt x="2229970" y="1434353"/>
                    </a:lnTo>
                    <a:lnTo>
                      <a:pt x="2308412" y="1512794"/>
                    </a:lnTo>
                    <a:lnTo>
                      <a:pt x="2386853" y="1467971"/>
                    </a:lnTo>
                    <a:cubicBezTo>
                      <a:pt x="2386853" y="1441824"/>
                      <a:pt x="2390216" y="1411607"/>
                      <a:pt x="2386853" y="1389529"/>
                    </a:cubicBezTo>
                    <a:cubicBezTo>
                      <a:pt x="2383490" y="1367451"/>
                      <a:pt x="2373401" y="1353510"/>
                      <a:pt x="2366675" y="1335501"/>
                    </a:cubicBezTo>
                    <a:lnTo>
                      <a:pt x="2496666" y="1201031"/>
                    </a:lnTo>
                    <a:lnTo>
                      <a:pt x="2554941" y="1288676"/>
                    </a:lnTo>
                    <a:lnTo>
                      <a:pt x="2628903" y="1290677"/>
                    </a:lnTo>
                    <a:lnTo>
                      <a:pt x="2743208" y="1461167"/>
                    </a:lnTo>
                    <a:lnTo>
                      <a:pt x="2700618" y="1546412"/>
                    </a:lnTo>
                    <a:lnTo>
                      <a:pt x="2801470" y="1580029"/>
                    </a:lnTo>
                    <a:lnTo>
                      <a:pt x="2823882" y="1703294"/>
                    </a:lnTo>
                    <a:lnTo>
                      <a:pt x="2734235" y="1848971"/>
                    </a:lnTo>
                    <a:lnTo>
                      <a:pt x="2610970" y="1961029"/>
                    </a:lnTo>
                    <a:lnTo>
                      <a:pt x="2633382" y="2073088"/>
                    </a:lnTo>
                    <a:lnTo>
                      <a:pt x="2723029" y="2196353"/>
                    </a:lnTo>
                    <a:lnTo>
                      <a:pt x="2745441" y="2308412"/>
                    </a:lnTo>
                    <a:lnTo>
                      <a:pt x="2745441" y="2465294"/>
                    </a:lnTo>
                    <a:lnTo>
                      <a:pt x="2734235" y="2667000"/>
                    </a:lnTo>
                    <a:lnTo>
                      <a:pt x="2879912" y="2868706"/>
                    </a:lnTo>
                    <a:lnTo>
                      <a:pt x="3003176" y="2902323"/>
                    </a:lnTo>
                    <a:lnTo>
                      <a:pt x="3115235" y="2756647"/>
                    </a:lnTo>
                    <a:lnTo>
                      <a:pt x="3115235" y="2644588"/>
                    </a:lnTo>
                    <a:lnTo>
                      <a:pt x="3227294" y="2554941"/>
                    </a:lnTo>
                    <a:lnTo>
                      <a:pt x="3361765" y="2532529"/>
                    </a:lnTo>
                    <a:lnTo>
                      <a:pt x="3473823" y="2543735"/>
                    </a:lnTo>
                    <a:lnTo>
                      <a:pt x="3608294" y="2465294"/>
                    </a:lnTo>
                    <a:lnTo>
                      <a:pt x="3753970" y="2274794"/>
                    </a:lnTo>
                    <a:lnTo>
                      <a:pt x="3753970" y="2229971"/>
                    </a:lnTo>
                    <a:lnTo>
                      <a:pt x="3563470" y="2095500"/>
                    </a:lnTo>
                    <a:lnTo>
                      <a:pt x="3485029" y="1961029"/>
                    </a:lnTo>
                    <a:lnTo>
                      <a:pt x="3462618" y="1804147"/>
                    </a:lnTo>
                    <a:lnTo>
                      <a:pt x="3294529" y="1748118"/>
                    </a:lnTo>
                    <a:lnTo>
                      <a:pt x="3126441" y="1636059"/>
                    </a:lnTo>
                    <a:lnTo>
                      <a:pt x="2969559" y="1501588"/>
                    </a:lnTo>
                    <a:lnTo>
                      <a:pt x="2857500" y="1467971"/>
                    </a:lnTo>
                    <a:lnTo>
                      <a:pt x="2747675" y="1463568"/>
                    </a:lnTo>
                    <a:lnTo>
                      <a:pt x="2633382" y="1266265"/>
                    </a:lnTo>
                    <a:lnTo>
                      <a:pt x="2745441" y="1165412"/>
                    </a:lnTo>
                    <a:lnTo>
                      <a:pt x="2835088" y="1098176"/>
                    </a:lnTo>
                    <a:lnTo>
                      <a:pt x="2767853" y="997323"/>
                    </a:lnTo>
                    <a:lnTo>
                      <a:pt x="2678206" y="974912"/>
                    </a:lnTo>
                    <a:lnTo>
                      <a:pt x="2566147" y="918882"/>
                    </a:lnTo>
                    <a:lnTo>
                      <a:pt x="2510118" y="896471"/>
                    </a:lnTo>
                    <a:lnTo>
                      <a:pt x="2454088" y="874059"/>
                    </a:lnTo>
                    <a:lnTo>
                      <a:pt x="2398059" y="840441"/>
                    </a:lnTo>
                    <a:lnTo>
                      <a:pt x="2353235" y="874059"/>
                    </a:lnTo>
                    <a:lnTo>
                      <a:pt x="2364441" y="952500"/>
                    </a:lnTo>
                    <a:lnTo>
                      <a:pt x="2229970" y="1042147"/>
                    </a:lnTo>
                    <a:lnTo>
                      <a:pt x="2207559" y="997323"/>
                    </a:lnTo>
                    <a:lnTo>
                      <a:pt x="2129118" y="986118"/>
                    </a:lnTo>
                    <a:lnTo>
                      <a:pt x="2182887" y="791216"/>
                    </a:lnTo>
                    <a:lnTo>
                      <a:pt x="2308412" y="661147"/>
                    </a:lnTo>
                    <a:lnTo>
                      <a:pt x="2151529" y="549088"/>
                    </a:lnTo>
                    <a:lnTo>
                      <a:pt x="2039470" y="549088"/>
                    </a:lnTo>
                    <a:lnTo>
                      <a:pt x="1949823" y="582706"/>
                    </a:lnTo>
                    <a:lnTo>
                      <a:pt x="1860176" y="582706"/>
                    </a:lnTo>
                    <a:lnTo>
                      <a:pt x="1804147" y="537882"/>
                    </a:lnTo>
                    <a:lnTo>
                      <a:pt x="1703294" y="549088"/>
                    </a:lnTo>
                    <a:lnTo>
                      <a:pt x="1680882" y="649941"/>
                    </a:lnTo>
                    <a:lnTo>
                      <a:pt x="1557618" y="649941"/>
                    </a:lnTo>
                    <a:lnTo>
                      <a:pt x="1557618" y="537882"/>
                    </a:lnTo>
                    <a:lnTo>
                      <a:pt x="1490382" y="414618"/>
                    </a:lnTo>
                    <a:lnTo>
                      <a:pt x="1411941" y="302559"/>
                    </a:lnTo>
                    <a:lnTo>
                      <a:pt x="1389529" y="190500"/>
                    </a:lnTo>
                    <a:lnTo>
                      <a:pt x="1355912" y="302559"/>
                    </a:lnTo>
                    <a:lnTo>
                      <a:pt x="1266265" y="358588"/>
                    </a:lnTo>
                    <a:lnTo>
                      <a:pt x="1176618" y="358588"/>
                    </a:lnTo>
                    <a:lnTo>
                      <a:pt x="504265" y="78441"/>
                    </a:lnTo>
                    <a:lnTo>
                      <a:pt x="414618" y="0"/>
                    </a:lnTo>
                    <a:lnTo>
                      <a:pt x="324970" y="11206"/>
                    </a:lnTo>
                    <a:lnTo>
                      <a:pt x="268941" y="44823"/>
                    </a:lnTo>
                    <a:lnTo>
                      <a:pt x="246529" y="123265"/>
                    </a:lnTo>
                    <a:lnTo>
                      <a:pt x="257735" y="145676"/>
                    </a:lnTo>
                    <a:lnTo>
                      <a:pt x="190500" y="246529"/>
                    </a:lnTo>
                    <a:lnTo>
                      <a:pt x="145676" y="190500"/>
                    </a:lnTo>
                    <a:close/>
                  </a:path>
                </a:pathLst>
              </a:custGeom>
              <a:solidFill>
                <a:srgbClr val="D2D2D2"/>
              </a:solidFill>
              <a:ln w="19050" cap="flat" cmpd="sng" algn="ctr">
                <a:noFill/>
                <a:prstDash val="solid"/>
                <a:miter lim="800000"/>
              </a:ln>
              <a:effectLst/>
              <a:extLst>
                <a:ext uri="{91240B29-F687-4F45-9708-019B960494DF}">
                  <a14:hiddenLine xmlns:a14="http://schemas.microsoft.com/office/drawing/2010/main" w="19050" cap="flat" cmpd="sng" algn="ctr">
                    <a:solidFill>
                      <a:srgbClr val="9EE0F8"/>
                    </a:solidFill>
                    <a:prstDash val="solid"/>
                    <a:miter lim="800000"/>
                  </a14:hiddenLine>
                </a:ext>
                <a:ext uri="{AF507438-7753-43E0-B8FC-AC1667EBCBE1}">
                  <a14:hiddenEffects xmlns:a14="http://schemas.microsoft.com/office/drawing/2010/main">
                    <a:effectLst>
                      <a:outerShdw blurRad="50800" dist="38076" dir="8099984" sx="105000" sy="105000" rotWithShape="0">
                        <a:srgbClr val="000000">
                          <a:alpha val="40000"/>
                        </a:srgbClr>
                      </a:outerShdw>
                    </a:effectLst>
                  </a14:hiddenEffects>
                </a:ext>
              </a:extLst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en-US" sz="800">
                  <a:latin typeface="Arial" panose="020B0604020202020204" pitchFamily="34" charset="0"/>
                  <a:cs typeface="Arial" panose="020B0604020202020204" pitchFamily="34" charset="0"/>
                </a:endParaRPr>
              </a:p>
            </xdr:txBody>
          </xdr:sp>
          <xdr:sp macro="" textlink="">
            <xdr:nvSpPr>
              <xdr:cNvPr id="198" name="TextBox 197"/>
              <xdr:cNvSpPr txBox="1"/>
            </xdr:nvSpPr>
            <xdr:spPr>
              <a:xfrm>
                <a:off x="8065426" y="17565687"/>
                <a:ext cx="997986" cy="998222"/>
              </a:xfrm>
              <a:prstGeom prst="rect">
                <a:avLst/>
              </a:prstGeom>
              <a:grpFill/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ctr"/>
              <a:lstStyle/>
              <a:p>
                <a:pPr algn="ctr"/>
                <a:r>
                  <a:rPr lang="en-US" sz="800" b="1">
                    <a:latin typeface="Arial" panose="020B0604020202020204" pitchFamily="34" charset="0"/>
                    <a:cs typeface="Arial" panose="020B0604020202020204" pitchFamily="34" charset="0"/>
                  </a:rPr>
                  <a:t>HI</a:t>
                </a:r>
              </a:p>
            </xdr:txBody>
          </xdr:sp>
        </xdr:grpSp>
      </xdr:grpSp>
    </xdr:grpSp>
    <xdr:clientData/>
  </xdr:twoCellAnchor>
  <xdr:twoCellAnchor>
    <xdr:from>
      <xdr:col>2</xdr:col>
      <xdr:colOff>95250</xdr:colOff>
      <xdr:row>10</xdr:row>
      <xdr:rowOff>11583</xdr:rowOff>
    </xdr:from>
    <xdr:to>
      <xdr:col>20</xdr:col>
      <xdr:colOff>423334</xdr:colOff>
      <xdr:row>46</xdr:row>
      <xdr:rowOff>169856</xdr:rowOff>
    </xdr:to>
    <xdr:grpSp>
      <xdr:nvGrpSpPr>
        <xdr:cNvPr id="206" name="Group 205"/>
        <xdr:cNvGrpSpPr/>
      </xdr:nvGrpSpPr>
      <xdr:grpSpPr>
        <a:xfrm>
          <a:off x="652564" y="2139509"/>
          <a:ext cx="11606089" cy="6724443"/>
          <a:chOff x="-285750" y="-57150"/>
          <a:chExt cx="10911842" cy="7257892"/>
        </a:xfrm>
      </xdr:grpSpPr>
      <xdr:sp macro="" textlink="'Supplemental Data'!G51">
        <xdr:nvSpPr>
          <xdr:cNvPr id="207" name="TextBox 206"/>
          <xdr:cNvSpPr txBox="1"/>
        </xdr:nvSpPr>
        <xdr:spPr>
          <a:xfrm>
            <a:off x="708284" y="-57150"/>
            <a:ext cx="731520" cy="73152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fld id="{54C72A35-D126-4A34-90BA-579EC12F90A7}" type="TxLink">
              <a:rPr lang="en-US" sz="800" b="0" i="0" u="none" strike="noStrike">
                <a:solidFill>
                  <a:srgbClr val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pPr algn="ctr"/>
              <a:t> </a:t>
            </a:fld>
            <a:endParaRPr lang="en-US" sz="800" b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'Supplemental Data'!G40">
        <xdr:nvSpPr>
          <xdr:cNvPr id="208" name="TextBox 207"/>
          <xdr:cNvSpPr txBox="1"/>
        </xdr:nvSpPr>
        <xdr:spPr>
          <a:xfrm>
            <a:off x="27578" y="590257"/>
            <a:ext cx="731520" cy="73152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fld id="{DF960642-2B0B-436D-A53F-0CE19E7274C3}" type="TxLink">
              <a:rPr lang="en-US" sz="800" b="0" i="0" u="none" strike="noStrike">
                <a:solidFill>
                  <a:srgbClr val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pPr algn="ctr"/>
              <a:t> </a:t>
            </a:fld>
            <a:endParaRPr lang="en-US" sz="800" b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'Supplemental Data'!G15">
        <xdr:nvSpPr>
          <xdr:cNvPr id="209" name="TextBox 208"/>
          <xdr:cNvSpPr txBox="1"/>
        </xdr:nvSpPr>
        <xdr:spPr>
          <a:xfrm>
            <a:off x="1379025" y="1160263"/>
            <a:ext cx="731520" cy="73152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fld id="{B87C17B6-51D0-4FDD-9345-7CDD969E01C0}" type="TxLink">
              <a:rPr lang="en-US" sz="800" b="0" i="0" u="none" strike="noStrike">
                <a:solidFill>
                  <a:srgbClr val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pPr algn="ctr"/>
              <a:t> </a:t>
            </a:fld>
            <a:endParaRPr lang="en-US" sz="800" b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'Supplemental Data'!G7">
        <xdr:nvSpPr>
          <xdr:cNvPr id="210" name="TextBox 209"/>
          <xdr:cNvSpPr txBox="1"/>
        </xdr:nvSpPr>
        <xdr:spPr>
          <a:xfrm>
            <a:off x="-285750" y="1468043"/>
            <a:ext cx="731520" cy="73152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fld id="{0A7001F4-63C7-4E1A-ABFC-8FAF810364A4}" type="TxLink">
              <a:rPr lang="en-US" sz="800" b="0" i="0" u="none" strike="noStrike">
                <a:solidFill>
                  <a:srgbClr val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pPr algn="ctr"/>
              <a:t> </a:t>
            </a:fld>
            <a:endParaRPr lang="en-US" sz="800" b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'Supplemental Data'!G31">
        <xdr:nvSpPr>
          <xdr:cNvPr id="211" name="TextBox 210"/>
          <xdr:cNvSpPr txBox="1"/>
        </xdr:nvSpPr>
        <xdr:spPr>
          <a:xfrm>
            <a:off x="769699" y="2095889"/>
            <a:ext cx="731520" cy="73152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fld id="{DD4D70F2-4F41-4B49-9608-A8DD43E6B199}" type="TxLink">
              <a:rPr lang="en-US" sz="800" b="0" i="0" u="none" strike="noStrike">
                <a:solidFill>
                  <a:srgbClr val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pPr algn="ctr"/>
              <a:t> </a:t>
            </a:fld>
            <a:endParaRPr lang="en-US" sz="800" b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'Supplemental Data'!G29">
        <xdr:nvSpPr>
          <xdr:cNvPr id="219" name="TextBox 218"/>
          <xdr:cNvSpPr txBox="1"/>
        </xdr:nvSpPr>
        <xdr:spPr>
          <a:xfrm>
            <a:off x="2426223" y="370270"/>
            <a:ext cx="731520" cy="73152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fld id="{31211C50-2B38-4BF8-90CD-0941594E976D}" type="TxLink">
              <a:rPr lang="en-US" sz="800" b="0" i="0" u="none" strike="noStrike">
                <a:solidFill>
                  <a:srgbClr val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pPr algn="ctr"/>
              <a:t> </a:t>
            </a:fld>
            <a:endParaRPr lang="en-US" sz="800" b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'Supplemental Data'!G54">
        <xdr:nvSpPr>
          <xdr:cNvPr id="220" name="TextBox 219"/>
          <xdr:cNvSpPr txBox="1"/>
        </xdr:nvSpPr>
        <xdr:spPr>
          <a:xfrm>
            <a:off x="2640260" y="1352185"/>
            <a:ext cx="731520" cy="73152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fld id="{4DCCE76B-5EDB-40EC-BE0C-FA648E94674E}" type="TxLink">
              <a:rPr lang="en-US" sz="800" b="0" i="0" u="none" strike="noStrike">
                <a:solidFill>
                  <a:srgbClr val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pPr algn="ctr"/>
              <a:t> </a:t>
            </a:fld>
            <a:endParaRPr lang="en-US" sz="800" b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'Supplemental Data'!G37">
        <xdr:nvSpPr>
          <xdr:cNvPr id="221" name="TextBox 220"/>
          <xdr:cNvSpPr txBox="1"/>
        </xdr:nvSpPr>
        <xdr:spPr>
          <a:xfrm>
            <a:off x="4087624" y="489532"/>
            <a:ext cx="731520" cy="73152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fld id="{00CADC3B-18C7-4DFE-9A82-D2676F473263}" type="TxLink">
              <a:rPr lang="en-US" sz="800" b="0" i="0" u="none" strike="noStrike">
                <a:solidFill>
                  <a:srgbClr val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pPr algn="ctr"/>
              <a:t> </a:t>
            </a:fld>
            <a:endParaRPr lang="en-US" sz="800" b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'Supplemental Data'!G45">
        <xdr:nvSpPr>
          <xdr:cNvPr id="222" name="TextBox 221"/>
          <xdr:cNvSpPr txBox="1"/>
        </xdr:nvSpPr>
        <xdr:spPr>
          <a:xfrm>
            <a:off x="4087624" y="1256290"/>
            <a:ext cx="731520" cy="73152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fld id="{18A550DE-7C73-4D2C-977A-4C1C9AD490D1}" type="TxLink">
              <a:rPr lang="en-US" sz="800" b="0" i="0" u="none" strike="noStrike">
                <a:solidFill>
                  <a:srgbClr val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pPr algn="ctr"/>
              <a:t> </a:t>
            </a:fld>
            <a:endParaRPr lang="en-US" sz="800" b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'Supplemental Data'!G30">
        <xdr:nvSpPr>
          <xdr:cNvPr id="223" name="TextBox 222"/>
          <xdr:cNvSpPr txBox="1"/>
        </xdr:nvSpPr>
        <xdr:spPr>
          <a:xfrm>
            <a:off x="4087624" y="2031283"/>
            <a:ext cx="731520" cy="73152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fld id="{3FDF2EBC-3C50-4F16-9DB9-749C3464E5BC}" type="TxLink">
              <a:rPr lang="en-US" sz="800" b="0" i="0" u="none" strike="noStrike">
                <a:solidFill>
                  <a:srgbClr val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pPr algn="ctr"/>
              <a:t> </a:t>
            </a:fld>
            <a:endParaRPr lang="en-US" sz="800" b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'Supplemental Data'!G48">
        <xdr:nvSpPr>
          <xdr:cNvPr id="224" name="TextBox 223"/>
          <xdr:cNvSpPr txBox="1"/>
        </xdr:nvSpPr>
        <xdr:spPr>
          <a:xfrm>
            <a:off x="1751584" y="2431554"/>
            <a:ext cx="731520" cy="73152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fld id="{5523FA07-5670-4EE5-99D4-F1B0477E2967}" type="TxLink">
              <a:rPr lang="en-US" sz="800" b="0" i="0" u="none" strike="noStrike">
                <a:solidFill>
                  <a:srgbClr val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pPr algn="ctr"/>
              <a:t> </a:t>
            </a:fld>
            <a:endParaRPr lang="en-US" sz="800" b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'Supplemental Data'!G8">
        <xdr:nvSpPr>
          <xdr:cNvPr id="225" name="TextBox 224"/>
          <xdr:cNvSpPr txBox="1"/>
        </xdr:nvSpPr>
        <xdr:spPr>
          <a:xfrm>
            <a:off x="2912617" y="2569734"/>
            <a:ext cx="731520" cy="73152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fld id="{57654C8E-B69F-4A20-9F23-F957A12FEE1C}" type="TxLink">
              <a:rPr lang="en-US" sz="800" b="0" i="0" u="none" strike="noStrike">
                <a:solidFill>
                  <a:srgbClr val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pPr algn="ctr"/>
              <a:t> </a:t>
            </a:fld>
            <a:endParaRPr lang="en-US" sz="800" b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'Supplemental Data'!G5">
        <xdr:nvSpPr>
          <xdr:cNvPr id="226" name="TextBox 225"/>
          <xdr:cNvSpPr txBox="1"/>
        </xdr:nvSpPr>
        <xdr:spPr>
          <a:xfrm>
            <a:off x="1502028" y="3489802"/>
            <a:ext cx="731520" cy="73152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fld id="{37075488-D89D-4A5F-BBFC-E94B7F66197E}" type="TxLink">
              <a:rPr lang="en-US" sz="800" b="0" i="0" u="none" strike="noStrike">
                <a:solidFill>
                  <a:srgbClr val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pPr algn="ctr"/>
              <a:t> </a:t>
            </a:fld>
            <a:endParaRPr lang="en-US" sz="800" b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'Supplemental Data'!G34">
        <xdr:nvSpPr>
          <xdr:cNvPr id="227" name="TextBox 226"/>
          <xdr:cNvSpPr txBox="1"/>
        </xdr:nvSpPr>
        <xdr:spPr>
          <a:xfrm>
            <a:off x="2725886" y="3746687"/>
            <a:ext cx="731520" cy="73152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fld id="{98BED720-E831-4402-99AC-4A688C737EA8}" type="TxLink">
              <a:rPr lang="en-US" sz="800" b="0" i="0" u="none" strike="noStrike">
                <a:solidFill>
                  <a:srgbClr val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pPr algn="ctr"/>
              <a:t> </a:t>
            </a:fld>
            <a:endParaRPr lang="en-US" sz="800" b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'Supplemental Data'!G47">
        <xdr:nvSpPr>
          <xdr:cNvPr id="228" name="TextBox 227"/>
          <xdr:cNvSpPr txBox="1"/>
        </xdr:nvSpPr>
        <xdr:spPr>
          <a:xfrm>
            <a:off x="4087624" y="4539617"/>
            <a:ext cx="731520" cy="73152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fld id="{372C521B-E8E5-40FA-B9E6-93E3140A2485}" type="TxLink">
              <a:rPr lang="en-US" sz="800" b="0" i="0" u="none" strike="noStrike">
                <a:solidFill>
                  <a:srgbClr val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pPr algn="ctr"/>
              <a:t> </a:t>
            </a:fld>
            <a:endParaRPr lang="en-US" sz="800" b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'Supplemental Data'!G19">
        <xdr:nvSpPr>
          <xdr:cNvPr id="229" name="TextBox 228"/>
          <xdr:cNvSpPr txBox="1"/>
        </xdr:nvSpPr>
        <xdr:spPr>
          <a:xfrm>
            <a:off x="4087624" y="2812073"/>
            <a:ext cx="731520" cy="73152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fld id="{002A9561-442B-41EF-9CFC-C096AB59FF0C}" type="TxLink">
              <a:rPr lang="en-US" sz="800" b="0" i="0" u="none" strike="noStrike">
                <a:solidFill>
                  <a:srgbClr val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pPr algn="ctr"/>
              <a:t> </a:t>
            </a:fld>
            <a:endParaRPr lang="en-US" sz="800" b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'Supplemental Data'!G39">
        <xdr:nvSpPr>
          <xdr:cNvPr id="230" name="TextBox 229"/>
          <xdr:cNvSpPr txBox="1"/>
        </xdr:nvSpPr>
        <xdr:spPr>
          <a:xfrm>
            <a:off x="4815619" y="3583702"/>
            <a:ext cx="731520" cy="73152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fld id="{A8F87A1A-E0E4-48AF-BAB8-C02FB0DBDB32}" type="TxLink">
              <a:rPr lang="en-US" sz="800" b="0" i="0" u="none" strike="noStrike">
                <a:solidFill>
                  <a:srgbClr val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pPr algn="ctr"/>
              <a:t> </a:t>
            </a:fld>
            <a:endParaRPr lang="en-US" sz="800" b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'Supplemental Data'!G28">
        <xdr:nvSpPr>
          <xdr:cNvPr id="231" name="TextBox 230"/>
          <xdr:cNvSpPr txBox="1"/>
        </xdr:nvSpPr>
        <xdr:spPr>
          <a:xfrm>
            <a:off x="5612710" y="2809530"/>
            <a:ext cx="731520" cy="73152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fld id="{86731850-DBCF-4CEA-9AC8-073222B241DA}" type="TxLink">
              <a:rPr lang="en-US" sz="800" b="0" i="0" u="none" strike="noStrike">
                <a:solidFill>
                  <a:srgbClr val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pPr algn="ctr"/>
              <a:t> </a:t>
            </a:fld>
            <a:endParaRPr lang="en-US" sz="800" b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'Supplemental Data'!G6">
        <xdr:nvSpPr>
          <xdr:cNvPr id="232" name="TextBox 231"/>
          <xdr:cNvSpPr txBox="1"/>
        </xdr:nvSpPr>
        <xdr:spPr>
          <a:xfrm>
            <a:off x="5633662" y="3726995"/>
            <a:ext cx="731520" cy="73152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fld id="{6E10FBF1-9603-45D0-9E0F-C4DFF6A294AC}" type="TxLink">
              <a:rPr lang="en-US" sz="800" b="0" i="0" u="none" strike="noStrike">
                <a:solidFill>
                  <a:srgbClr val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pPr algn="ctr"/>
              <a:t> </a:t>
            </a:fld>
            <a:endParaRPr lang="en-US" sz="800" b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'Supplemental Data'!G21">
        <xdr:nvSpPr>
          <xdr:cNvPr id="233" name="TextBox 232"/>
          <xdr:cNvSpPr txBox="1"/>
        </xdr:nvSpPr>
        <xdr:spPr>
          <a:xfrm>
            <a:off x="5652596" y="4591497"/>
            <a:ext cx="731520" cy="73152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fld id="{452AE4DD-0142-43D1-991E-133A93C74911}" type="TxLink">
              <a:rPr lang="en-US" sz="800" b="0" i="0" u="none" strike="noStrike">
                <a:solidFill>
                  <a:srgbClr val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pPr algn="ctr"/>
              <a:t> </a:t>
            </a:fld>
            <a:endParaRPr lang="en-US" sz="800" b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'Supplemental Data'!G27">
        <xdr:nvSpPr>
          <xdr:cNvPr id="234" name="TextBox 233"/>
          <xdr:cNvSpPr txBox="1"/>
        </xdr:nvSpPr>
        <xdr:spPr>
          <a:xfrm>
            <a:off x="6241055" y="4114377"/>
            <a:ext cx="731520" cy="73152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fld id="{D2C4C6EC-79E6-4115-971C-5403F217ABA8}" type="TxLink">
              <a:rPr lang="en-US" sz="800" b="0" i="0" u="none" strike="noStrike">
                <a:solidFill>
                  <a:srgbClr val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pPr algn="ctr"/>
              <a:t> </a:t>
            </a:fld>
            <a:endParaRPr lang="en-US" sz="800" b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'Supplemental Data'!G3">
        <xdr:nvSpPr>
          <xdr:cNvPr id="235" name="TextBox 234"/>
          <xdr:cNvSpPr txBox="1"/>
        </xdr:nvSpPr>
        <xdr:spPr>
          <a:xfrm>
            <a:off x="6872449" y="4127307"/>
            <a:ext cx="731520" cy="73152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fld id="{D52B71CB-99CA-46A3-B952-4D78E92D1B1C}" type="TxLink">
              <a:rPr lang="en-US" sz="800" b="0" i="0" u="none" strike="noStrike">
                <a:solidFill>
                  <a:srgbClr val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pPr algn="ctr"/>
              <a:t> </a:t>
            </a:fld>
            <a:endParaRPr lang="en-US" sz="800" b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'Supplemental Data'!G13">
        <xdr:nvSpPr>
          <xdr:cNvPr id="236" name="TextBox 235"/>
          <xdr:cNvSpPr txBox="1"/>
        </xdr:nvSpPr>
        <xdr:spPr>
          <a:xfrm>
            <a:off x="7640016" y="4121143"/>
            <a:ext cx="731520" cy="73152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fld id="{AAC34367-8657-4771-A100-D9B4DF95F78C}" type="TxLink">
              <a:rPr lang="en-US" sz="800" b="0" i="0" u="none" strike="noStrike">
                <a:solidFill>
                  <a:srgbClr val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pPr algn="ctr"/>
              <a:t> </a:t>
            </a:fld>
            <a:endParaRPr lang="en-US" sz="800" b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'Supplemental Data'!G12">
        <xdr:nvSpPr>
          <xdr:cNvPr id="237" name="TextBox 236"/>
          <xdr:cNvSpPr txBox="1"/>
        </xdr:nvSpPr>
        <xdr:spPr>
          <a:xfrm>
            <a:off x="8221015" y="5216890"/>
            <a:ext cx="731520" cy="73152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fld id="{1359DB5A-DEB1-468B-BAC5-28B45E12755C}" type="TxLink">
              <a:rPr lang="en-US" sz="800" b="0" i="0" u="none" strike="noStrike">
                <a:solidFill>
                  <a:srgbClr val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pPr algn="ctr"/>
              <a:t> </a:t>
            </a:fld>
            <a:endParaRPr lang="en-US" sz="800" b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'Supplemental Data'!G44">
        <xdr:nvSpPr>
          <xdr:cNvPr id="238" name="TextBox 237"/>
          <xdr:cNvSpPr txBox="1"/>
        </xdr:nvSpPr>
        <xdr:spPr>
          <a:xfrm>
            <a:off x="8212183" y="3760997"/>
            <a:ext cx="731520" cy="73152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fld id="{A9BF0D26-6D1B-4849-8D4E-C91E547ED58A}" type="TxLink">
              <a:rPr lang="en-US" sz="800" b="0" i="0" u="none" strike="noStrike">
                <a:solidFill>
                  <a:srgbClr val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pPr algn="ctr"/>
              <a:t> </a:t>
            </a:fld>
            <a:endParaRPr lang="en-US" sz="800" b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'Supplemental Data'!G22">
        <xdr:nvSpPr>
          <xdr:cNvPr id="239" name="TextBox 238"/>
          <xdr:cNvSpPr txBox="1"/>
        </xdr:nvSpPr>
        <xdr:spPr>
          <a:xfrm>
            <a:off x="9744134" y="230756"/>
            <a:ext cx="731520" cy="73152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fld id="{9811E2DE-D7BC-4D21-A6C4-0A572AA006BD}" type="TxLink">
              <a:rPr lang="en-US" sz="800" b="0" i="0" u="none" strike="noStrike">
                <a:solidFill>
                  <a:srgbClr val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pPr algn="ctr"/>
              <a:t> </a:t>
            </a:fld>
            <a:endParaRPr lang="en-US" sz="800" b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'Supplemental Data'!G32">
        <xdr:nvSpPr>
          <xdr:cNvPr id="240" name="TextBox 239"/>
          <xdr:cNvSpPr txBox="1"/>
        </xdr:nvSpPr>
        <xdr:spPr>
          <a:xfrm>
            <a:off x="9684744" y="875070"/>
            <a:ext cx="731520" cy="73152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fld id="{47297D0C-AA87-44AF-9788-ECB9BE3C1662}" type="TxLink">
              <a:rPr lang="en-US" sz="800" b="0" i="0" u="none" strike="noStrike">
                <a:solidFill>
                  <a:srgbClr val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pPr algn="ctr"/>
              <a:t> </a:t>
            </a:fld>
            <a:endParaRPr lang="en-US" sz="800" b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'Supplemental Data'!G24">
        <xdr:nvSpPr>
          <xdr:cNvPr id="241" name="TextBox 240"/>
          <xdr:cNvSpPr txBox="1"/>
        </xdr:nvSpPr>
        <xdr:spPr>
          <a:xfrm>
            <a:off x="9600407" y="1112777"/>
            <a:ext cx="731520" cy="73152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fld id="{FE5910CC-0758-44F8-A105-754723A1CD84}" type="TxLink">
              <a:rPr lang="en-US" sz="800" b="0" i="0" u="none" strike="noStrike">
                <a:solidFill>
                  <a:srgbClr val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pPr algn="ctr"/>
              <a:t> </a:t>
            </a:fld>
            <a:endParaRPr lang="en-US" sz="800" b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'Supplemental Data'!G49">
        <xdr:nvSpPr>
          <xdr:cNvPr id="242" name="TextBox 241"/>
          <xdr:cNvSpPr txBox="1"/>
        </xdr:nvSpPr>
        <xdr:spPr>
          <a:xfrm>
            <a:off x="9159344" y="369001"/>
            <a:ext cx="731520" cy="73152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fld id="{7B86BD50-9DAD-4066-B6DD-DC5EDEB172D9}" type="TxLink">
              <a:rPr lang="en-US" sz="800" b="0" i="0" u="none" strike="noStrike">
                <a:solidFill>
                  <a:srgbClr val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pPr algn="ctr"/>
              <a:t> </a:t>
            </a:fld>
            <a:endParaRPr lang="en-US" sz="800" b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'Supplemental Data'!G43">
        <xdr:nvSpPr>
          <xdr:cNvPr id="243" name="TextBox 242"/>
          <xdr:cNvSpPr txBox="1"/>
        </xdr:nvSpPr>
        <xdr:spPr>
          <a:xfrm>
            <a:off x="9894572" y="1511795"/>
            <a:ext cx="731520" cy="73152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fld id="{8F567F8C-2A1C-4001-B6CC-3B0E5867093E}" type="TxLink">
              <a:rPr lang="en-US" sz="800" b="0" i="0" u="none" strike="noStrike">
                <a:solidFill>
                  <a:srgbClr val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pPr algn="ctr"/>
              <a:t> </a:t>
            </a:fld>
            <a:endParaRPr lang="en-US" sz="800" b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'Supplemental Data'!G9">
        <xdr:nvSpPr>
          <xdr:cNvPr id="244" name="TextBox 243"/>
          <xdr:cNvSpPr txBox="1"/>
        </xdr:nvSpPr>
        <xdr:spPr>
          <a:xfrm>
            <a:off x="9327804" y="1503673"/>
            <a:ext cx="731520" cy="73152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fld id="{CC2A2E05-197A-45B9-8679-9222CAE36E91}" type="TxLink">
              <a:rPr lang="en-US" sz="800" b="0" i="0" u="none" strike="noStrike">
                <a:solidFill>
                  <a:srgbClr val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pPr algn="ctr"/>
              <a:t> </a:t>
            </a:fld>
            <a:endParaRPr lang="en-US" sz="800" b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'Supplemental Data'!G35">
        <xdr:nvSpPr>
          <xdr:cNvPr id="245" name="TextBox 244"/>
          <xdr:cNvSpPr txBox="1"/>
        </xdr:nvSpPr>
        <xdr:spPr>
          <a:xfrm>
            <a:off x="8847674" y="1201856"/>
            <a:ext cx="731520" cy="73152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fld id="{A7876731-0E13-428C-8555-DF217870D278}" type="TxLink">
              <a:rPr lang="en-US" sz="800" b="0" i="0" u="none" strike="noStrike">
                <a:solidFill>
                  <a:srgbClr val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pPr algn="ctr"/>
              <a:t> </a:t>
            </a:fld>
            <a:endParaRPr lang="en-US" sz="800" b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'Supplemental Data'!G46">
        <xdr:nvSpPr>
          <xdr:cNvPr id="246" name="TextBox 245"/>
          <xdr:cNvSpPr txBox="1"/>
        </xdr:nvSpPr>
        <xdr:spPr>
          <a:xfrm>
            <a:off x="7067047" y="3272153"/>
            <a:ext cx="731520" cy="73152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fld id="{CDF53850-2716-4359-8E06-454FCF820F70}" type="TxLink">
              <a:rPr lang="en-US" sz="800" b="0" i="0" u="none" strike="noStrike">
                <a:solidFill>
                  <a:srgbClr val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pPr algn="ctr"/>
              <a:t> </a:t>
            </a:fld>
            <a:endParaRPr lang="en-US" sz="800" b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'Supplemental Data'!G36">
        <xdr:nvSpPr>
          <xdr:cNvPr id="247" name="TextBox 246"/>
          <xdr:cNvSpPr txBox="1"/>
        </xdr:nvSpPr>
        <xdr:spPr>
          <a:xfrm>
            <a:off x="8537750" y="3258445"/>
            <a:ext cx="731520" cy="73152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fld id="{6DD03545-98B1-47D2-9899-B6BD1312CA34}" type="TxLink">
              <a:rPr lang="en-US" sz="800" b="0" i="0" u="none" strike="noStrike">
                <a:solidFill>
                  <a:srgbClr val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pPr algn="ctr"/>
              <a:t> </a:t>
            </a:fld>
            <a:endParaRPr lang="en-US" sz="800" b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'Supplemental Data'!G50">
        <xdr:nvSpPr>
          <xdr:cNvPr id="248" name="TextBox 247"/>
          <xdr:cNvSpPr txBox="1"/>
        </xdr:nvSpPr>
        <xdr:spPr>
          <a:xfrm>
            <a:off x="8442389" y="2698742"/>
            <a:ext cx="731520" cy="73152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fld id="{AFC764D5-F4AA-4B21-AAB6-D19B481FAD69}" type="TxLink">
              <a:rPr lang="en-US" sz="800" b="0" i="0" u="none" strike="noStrike">
                <a:solidFill>
                  <a:srgbClr val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pPr algn="ctr"/>
              <a:t> </a:t>
            </a:fld>
            <a:endParaRPr lang="en-US" sz="800" b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'Supplemental Data'!G20">
        <xdr:nvSpPr>
          <xdr:cNvPr id="249" name="TextBox 248"/>
          <xdr:cNvSpPr txBox="1"/>
        </xdr:nvSpPr>
        <xdr:spPr>
          <a:xfrm>
            <a:off x="7183590" y="2888729"/>
            <a:ext cx="731520" cy="73152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fld id="{239F08C3-470F-4E48-90CF-E986C8E7D6B6}" type="TxLink">
              <a:rPr lang="en-US" sz="800" b="0" i="0" u="none" strike="noStrike">
                <a:solidFill>
                  <a:srgbClr val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pPr algn="ctr"/>
              <a:t> </a:t>
            </a:fld>
            <a:endParaRPr lang="en-US" sz="800" b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'Supplemental Data'!G52">
        <xdr:nvSpPr>
          <xdr:cNvPr id="250" name="TextBox 249"/>
          <xdr:cNvSpPr txBox="1"/>
        </xdr:nvSpPr>
        <xdr:spPr>
          <a:xfrm>
            <a:off x="7850647" y="2548835"/>
            <a:ext cx="731520" cy="73152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fld id="{8360DBF3-B067-45B3-A900-789DF97C41EA}" type="TxLink">
              <a:rPr lang="en-US" sz="800" b="0" i="0" u="none" strike="noStrike">
                <a:solidFill>
                  <a:srgbClr val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pPr algn="ctr"/>
              <a:t> </a:t>
            </a:fld>
            <a:endParaRPr lang="en-US" sz="800" b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'Supplemental Data'!G26">
        <xdr:nvSpPr>
          <xdr:cNvPr id="251" name="TextBox 250"/>
          <xdr:cNvSpPr txBox="1"/>
        </xdr:nvSpPr>
        <xdr:spPr>
          <a:xfrm>
            <a:off x="5131306" y="775592"/>
            <a:ext cx="731520" cy="73152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fld id="{33EED8E0-952A-4EB4-BFDC-E1205F2AFEF3}" type="TxLink">
              <a:rPr lang="en-US" sz="800" b="0" i="0" u="none" strike="noStrike">
                <a:solidFill>
                  <a:srgbClr val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pPr algn="ctr"/>
              <a:t> </a:t>
            </a:fld>
            <a:endParaRPr lang="en-US" sz="800" b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'Supplemental Data'!G18">
        <xdr:nvSpPr>
          <xdr:cNvPr id="252" name="TextBox 251"/>
          <xdr:cNvSpPr txBox="1"/>
        </xdr:nvSpPr>
        <xdr:spPr>
          <a:xfrm>
            <a:off x="5388760" y="1831127"/>
            <a:ext cx="731520" cy="73152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fld id="{4460C080-690C-473E-8321-1F27AB21949C}" type="TxLink">
              <a:rPr lang="en-US" sz="800" b="0" i="0" u="none" strike="noStrike">
                <a:solidFill>
                  <a:srgbClr val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pPr algn="ctr"/>
              <a:t> </a:t>
            </a:fld>
            <a:endParaRPr lang="en-US" sz="800" b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'Supplemental Data'!G16">
        <xdr:nvSpPr>
          <xdr:cNvPr id="253" name="TextBox 252"/>
          <xdr:cNvSpPr txBox="1"/>
        </xdr:nvSpPr>
        <xdr:spPr>
          <a:xfrm>
            <a:off x="6219181" y="2311870"/>
            <a:ext cx="731520" cy="73152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fld id="{524FAF72-F60E-413C-83B5-D26301E6F6B4}" type="TxLink">
              <a:rPr lang="en-US" sz="800" b="0" i="0" u="none" strike="noStrike">
                <a:solidFill>
                  <a:srgbClr val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pPr algn="ctr"/>
              <a:t> </a:t>
            </a:fld>
            <a:endParaRPr lang="en-US" sz="800" b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'Supplemental Data'!G53">
        <xdr:nvSpPr>
          <xdr:cNvPr id="254" name="TextBox 253"/>
          <xdr:cNvSpPr txBox="1"/>
        </xdr:nvSpPr>
        <xdr:spPr>
          <a:xfrm>
            <a:off x="6012123" y="1102467"/>
            <a:ext cx="731520" cy="73152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fld id="{1AC2475E-C05B-49F7-AE0B-DE00DA63F6A6}" type="TxLink">
              <a:rPr lang="en-US" sz="800" b="0" i="0" u="none" strike="noStrike">
                <a:solidFill>
                  <a:srgbClr val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pPr algn="ctr"/>
              <a:t> </a:t>
            </a:fld>
            <a:endParaRPr lang="en-US" sz="800" b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'Supplemental Data'!G17">
        <xdr:nvSpPr>
          <xdr:cNvPr id="255" name="TextBox 254"/>
          <xdr:cNvSpPr txBox="1"/>
        </xdr:nvSpPr>
        <xdr:spPr>
          <a:xfrm>
            <a:off x="6822692" y="2277174"/>
            <a:ext cx="731520" cy="73152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fld id="{F67A930C-9003-4D68-8F55-2A6D055F33C8}" type="TxLink">
              <a:rPr lang="en-US" sz="800" b="0" i="0" u="none" strike="noStrike">
                <a:solidFill>
                  <a:srgbClr val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pPr algn="ctr"/>
              <a:t> </a:t>
            </a:fld>
            <a:endParaRPr lang="en-US" sz="800" b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'Supplemental Data'!G25">
        <xdr:nvSpPr>
          <xdr:cNvPr id="256" name="TextBox 255"/>
          <xdr:cNvSpPr txBox="1"/>
        </xdr:nvSpPr>
        <xdr:spPr>
          <a:xfrm>
            <a:off x="7003138" y="1431080"/>
            <a:ext cx="731520" cy="73152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fld id="{10C8ED1D-1DCC-4B45-88A0-D6D91FC705AE}" type="TxLink">
              <a:rPr lang="en-US" sz="800" b="0" i="0" u="none" strike="noStrike">
                <a:solidFill>
                  <a:srgbClr val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pPr algn="ctr"/>
              <a:t> </a:t>
            </a:fld>
            <a:endParaRPr lang="en-US" sz="800" b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'Supplemental Data'!G38">
        <xdr:nvSpPr>
          <xdr:cNvPr id="257" name="TextBox 256"/>
          <xdr:cNvSpPr txBox="1"/>
        </xdr:nvSpPr>
        <xdr:spPr>
          <a:xfrm>
            <a:off x="7469017" y="2152622"/>
            <a:ext cx="731520" cy="73152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fld id="{2DF7004E-D6B5-4323-AA82-951BBE7F54BA}" type="TxLink">
              <a:rPr lang="en-US" sz="800" b="0" i="0" u="none" strike="noStrike">
                <a:solidFill>
                  <a:srgbClr val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pPr algn="ctr"/>
              <a:t> </a:t>
            </a:fld>
            <a:endParaRPr lang="en-US" sz="800" b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'Supplemental Data'!G41">
        <xdr:nvSpPr>
          <xdr:cNvPr id="258" name="TextBox 257"/>
          <xdr:cNvSpPr txBox="1"/>
        </xdr:nvSpPr>
        <xdr:spPr>
          <a:xfrm>
            <a:off x="8494805" y="1835823"/>
            <a:ext cx="731520" cy="73152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fld id="{06D55076-DE31-42AF-9631-7BE22B48D297}" type="TxLink">
              <a:rPr lang="en-US" sz="800" b="0" i="0" u="none" strike="noStrike">
                <a:solidFill>
                  <a:srgbClr val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pPr algn="ctr"/>
              <a:t> </a:t>
            </a:fld>
            <a:endParaRPr lang="en-US" sz="800" b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'Supplemental Data'!G11">
        <xdr:nvSpPr>
          <xdr:cNvPr id="259" name="TextBox 258"/>
          <xdr:cNvSpPr txBox="1"/>
        </xdr:nvSpPr>
        <xdr:spPr>
          <a:xfrm>
            <a:off x="9591404" y="2665666"/>
            <a:ext cx="731520" cy="73152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fld id="{05C7709C-99F1-403F-97F7-4C0FA4D2F5E7}" type="TxLink">
              <a:rPr lang="en-US" sz="800" b="0" i="0" u="none" strike="noStrike">
                <a:solidFill>
                  <a:srgbClr val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pPr algn="ctr"/>
              <a:t> </a:t>
            </a:fld>
            <a:endParaRPr lang="en-US" sz="800" b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'Supplemental Data'!G33">
        <xdr:nvSpPr>
          <xdr:cNvPr id="260" name="TextBox 259"/>
          <xdr:cNvSpPr txBox="1"/>
        </xdr:nvSpPr>
        <xdr:spPr>
          <a:xfrm>
            <a:off x="9321023" y="1941796"/>
            <a:ext cx="731520" cy="73152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fld id="{942A5976-DE42-44C7-842E-2456F539E718}" type="TxLink">
              <a:rPr lang="en-US" sz="800" b="0" i="0" u="none" strike="noStrike">
                <a:solidFill>
                  <a:srgbClr val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pPr algn="ctr"/>
              <a:t> </a:t>
            </a:fld>
            <a:endParaRPr lang="en-US" sz="800" b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'Supplemental Data'!G23">
        <xdr:nvSpPr>
          <xdr:cNvPr id="261" name="TextBox 260"/>
          <xdr:cNvSpPr txBox="1"/>
        </xdr:nvSpPr>
        <xdr:spPr>
          <a:xfrm>
            <a:off x="9572468" y="2441346"/>
            <a:ext cx="731520" cy="73152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fld id="{E4910FBC-3100-4F01-9AF4-1E4FF480E858}" type="TxLink">
              <a:rPr lang="en-US" sz="800" b="0" i="0" u="none" strike="noStrike">
                <a:solidFill>
                  <a:srgbClr val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pPr algn="ctr"/>
              <a:t> </a:t>
            </a:fld>
            <a:endParaRPr lang="en-US" sz="800" b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'Supplemental Data'!G10">
        <xdr:nvSpPr>
          <xdr:cNvPr id="262" name="TextBox 261"/>
          <xdr:cNvSpPr txBox="1"/>
        </xdr:nvSpPr>
        <xdr:spPr>
          <a:xfrm>
            <a:off x="9541354" y="2189916"/>
            <a:ext cx="731520" cy="73152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fld id="{C5AFA170-EEF7-496E-B291-0205D6471E1D}" type="TxLink">
              <a:rPr lang="en-US" sz="800" b="0" i="0" u="none" strike="noStrike">
                <a:solidFill>
                  <a:srgbClr val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pPr algn="ctr"/>
              <a:t> </a:t>
            </a:fld>
            <a:endParaRPr lang="en-US" sz="800" b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'Supplemental Data'!G42">
        <xdr:nvSpPr>
          <xdr:cNvPr id="263" name="TextBox 262"/>
          <xdr:cNvSpPr txBox="1"/>
        </xdr:nvSpPr>
        <xdr:spPr>
          <a:xfrm>
            <a:off x="8119874" y="6469222"/>
            <a:ext cx="731520" cy="73152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fld id="{C3B51E8B-8DD3-43CF-BFF5-0DF5D00A6ECB}" type="TxLink">
              <a:rPr lang="en-US" sz="800" b="0" i="0" u="none" strike="noStrike">
                <a:solidFill>
                  <a:srgbClr val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pPr algn="ctr"/>
              <a:t> </a:t>
            </a:fld>
            <a:endParaRPr lang="en-US" sz="800" b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'Supplemental Data'!G4">
        <xdr:nvSpPr>
          <xdr:cNvPr id="264" name="TextBox 263"/>
          <xdr:cNvSpPr txBox="1"/>
        </xdr:nvSpPr>
        <xdr:spPr>
          <a:xfrm>
            <a:off x="407603" y="4943982"/>
            <a:ext cx="731520" cy="73152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fld id="{362DFE79-E735-4202-8D19-F2947E42DE37}" type="TxLink">
              <a:rPr lang="en-US" sz="900" b="0" i="0" u="none" strike="noStrike">
                <a:solidFill>
                  <a:srgbClr val="000000"/>
                </a:solidFill>
                <a:latin typeface="Arial"/>
                <a:cs typeface="Arial"/>
              </a:rPr>
              <a:pPr algn="ctr"/>
              <a:t> </a:t>
            </a:fld>
            <a:endParaRPr lang="en-US" sz="800" b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'Supplemental Data'!G14">
        <xdr:nvSpPr>
          <xdr:cNvPr id="265" name="TextBox 264"/>
          <xdr:cNvSpPr txBox="1"/>
        </xdr:nvSpPr>
        <xdr:spPr>
          <a:xfrm>
            <a:off x="2513444" y="5550063"/>
            <a:ext cx="731520" cy="73152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fld id="{E9AB870D-EBE8-4922-8C4A-0CDB3E0F231C}" type="TxLink">
              <a:rPr lang="en-US" sz="800" b="0" i="0" u="none" strike="noStrike">
                <a:solidFill>
                  <a:srgbClr val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pPr algn="ctr"/>
              <a:t> </a:t>
            </a:fld>
            <a:endParaRPr lang="en-US" sz="800" b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  <xdr:twoCellAnchor>
    <xdr:from>
      <xdr:col>9</xdr:col>
      <xdr:colOff>401840</xdr:colOff>
      <xdr:row>43</xdr:row>
      <xdr:rowOff>47848</xdr:rowOff>
    </xdr:from>
    <xdr:to>
      <xdr:col>15</xdr:col>
      <xdr:colOff>441817</xdr:colOff>
      <xdr:row>48</xdr:row>
      <xdr:rowOff>177259</xdr:rowOff>
    </xdr:to>
    <xdr:grpSp>
      <xdr:nvGrpSpPr>
        <xdr:cNvPr id="58" name="Group 57"/>
        <xdr:cNvGrpSpPr/>
      </xdr:nvGrpSpPr>
      <xdr:grpSpPr>
        <a:xfrm>
          <a:off x="4971813" y="8194763"/>
          <a:ext cx="3748648" cy="1041379"/>
          <a:chOff x="4794712" y="7057913"/>
          <a:chExt cx="3491993" cy="1125550"/>
        </a:xfrm>
      </xdr:grpSpPr>
      <xdr:graphicFrame macro="">
        <xdr:nvGraphicFramePr>
          <xdr:cNvPr id="266" name="Chart 265"/>
          <xdr:cNvGraphicFramePr>
            <a:graphicFrameLocks/>
          </xdr:cNvGraphicFramePr>
        </xdr:nvGraphicFramePr>
        <xdr:xfrm>
          <a:off x="4794712" y="7057913"/>
          <a:ext cx="3491993" cy="11255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sp macro="" textlink="'State-Year Table'!G3">
        <xdr:nvSpPr>
          <xdr:cNvPr id="267" name="TextBox 1"/>
          <xdr:cNvSpPr txBox="1"/>
        </xdr:nvSpPr>
        <xdr:spPr>
          <a:xfrm>
            <a:off x="5191969" y="7859107"/>
            <a:ext cx="2697480" cy="219075"/>
          </a:xfrm>
          <a:prstGeom prst="rect">
            <a:avLst/>
          </a:prstGeom>
        </xdr:spPr>
        <xdr:txBody>
          <a:bodyPr wrap="square" rtlCol="0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ctr"/>
            <a:fld id="{B1E8B4A4-2597-4C5F-9390-B573C4961576}" type="TxLink">
              <a:rPr lang="en-US" sz="900" b="1" i="0" u="none" strike="noStrike">
                <a:solidFill>
                  <a:srgbClr val="000000"/>
                </a:solidFill>
                <a:latin typeface="Arial"/>
                <a:cs typeface="Arial"/>
              </a:rPr>
              <a:pPr algn="ctr"/>
              <a:t> 109,640 </a:t>
            </a:fld>
            <a:endParaRPr lang="en-US" sz="1100" b="1"/>
          </a:p>
        </xdr:txBody>
      </xdr:sp>
    </xdr:grpSp>
    <xdr:clientData/>
  </xdr:twoCellAnchor>
  <xdr:twoCellAnchor>
    <xdr:from>
      <xdr:col>7</xdr:col>
      <xdr:colOff>806456</xdr:colOff>
      <xdr:row>47</xdr:row>
      <xdr:rowOff>60639</xdr:rowOff>
    </xdr:from>
    <xdr:to>
      <xdr:col>12</xdr:col>
      <xdr:colOff>147533</xdr:colOff>
      <xdr:row>48</xdr:row>
      <xdr:rowOff>81004</xdr:rowOff>
    </xdr:to>
    <xdr:sp macro="" textlink="'State-Year Table'!E3">
      <xdr:nvSpPr>
        <xdr:cNvPr id="268" name="TextBox 1"/>
        <xdr:cNvSpPr txBox="1"/>
      </xdr:nvSpPr>
      <xdr:spPr>
        <a:xfrm>
          <a:off x="3685123" y="8834222"/>
          <a:ext cx="2875910" cy="200282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fld id="{CF7433A7-371D-4790-BF05-7A5C716CCC56}" type="TxLink">
            <a:rPr lang="en-US" sz="900" b="1" i="0" u="none" strike="noStrike">
              <a:solidFill>
                <a:srgbClr val="5AB900"/>
              </a:solidFill>
              <a:latin typeface="Arial"/>
              <a:cs typeface="Arial"/>
            </a:rPr>
            <a:pPr algn="ctr"/>
            <a:t> 512,187 </a:t>
          </a:fld>
          <a:endParaRPr lang="en-US" sz="1100" b="1">
            <a:solidFill>
              <a:srgbClr val="5AB900"/>
            </a:solidFill>
          </a:endParaRPr>
        </a:p>
      </xdr:txBody>
    </xdr:sp>
    <xdr:clientData/>
  </xdr:twoCellAnchor>
  <xdr:twoCellAnchor>
    <xdr:from>
      <xdr:col>12</xdr:col>
      <xdr:colOff>689822</xdr:colOff>
      <xdr:row>47</xdr:row>
      <xdr:rowOff>60641</xdr:rowOff>
    </xdr:from>
    <xdr:to>
      <xdr:col>17</xdr:col>
      <xdr:colOff>30899</xdr:colOff>
      <xdr:row>48</xdr:row>
      <xdr:rowOff>81006</xdr:rowOff>
    </xdr:to>
    <xdr:sp macro="" textlink="'State-Year Table'!F3">
      <xdr:nvSpPr>
        <xdr:cNvPr id="269" name="TextBox 1"/>
        <xdr:cNvSpPr txBox="1"/>
      </xdr:nvSpPr>
      <xdr:spPr>
        <a:xfrm>
          <a:off x="7103322" y="8834224"/>
          <a:ext cx="2875910" cy="200282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fld id="{4E603CF0-D112-4AD8-9C6F-5659481A2E1D}" type="TxLink">
            <a:rPr lang="en-US" sz="900" b="1" i="0" u="none" strike="noStrike">
              <a:solidFill>
                <a:srgbClr val="FF9600"/>
              </a:solidFill>
              <a:latin typeface="Arial"/>
              <a:cs typeface="Arial"/>
            </a:rPr>
            <a:pPr algn="ctr"/>
            <a:t> (402,547)</a:t>
          </a:fld>
          <a:endParaRPr lang="en-US" sz="1100" b="1">
            <a:solidFill>
              <a:srgbClr val="FF9600"/>
            </a:solidFill>
          </a:endParaRPr>
        </a:p>
      </xdr:txBody>
    </xdr:sp>
    <xdr:clientData/>
  </xdr:twoCellAnchor>
  <xdr:twoCellAnchor>
    <xdr:from>
      <xdr:col>17</xdr:col>
      <xdr:colOff>615670</xdr:colOff>
      <xdr:row>42</xdr:row>
      <xdr:rowOff>103455</xdr:rowOff>
    </xdr:from>
    <xdr:to>
      <xdr:col>21</xdr:col>
      <xdr:colOff>764535</xdr:colOff>
      <xdr:row>51</xdr:row>
      <xdr:rowOff>169334</xdr:rowOff>
    </xdr:to>
    <xdr:grpSp>
      <xdr:nvGrpSpPr>
        <xdr:cNvPr id="271" name="Group 270"/>
        <xdr:cNvGrpSpPr/>
      </xdr:nvGrpSpPr>
      <xdr:grpSpPr>
        <a:xfrm>
          <a:off x="10596654" y="8067976"/>
          <a:ext cx="2854370" cy="1707422"/>
          <a:chOff x="10405258" y="7977455"/>
          <a:chExt cx="2837032" cy="1685129"/>
        </a:xfrm>
      </xdr:grpSpPr>
      <xdr:grpSp>
        <xdr:nvGrpSpPr>
          <xdr:cNvPr id="2" name="Group 1"/>
          <xdr:cNvGrpSpPr/>
        </xdr:nvGrpSpPr>
        <xdr:grpSpPr>
          <a:xfrm>
            <a:off x="10405258" y="7977455"/>
            <a:ext cx="2837032" cy="1685129"/>
            <a:chOff x="9736750" y="6788589"/>
            <a:chExt cx="2661014" cy="1843253"/>
          </a:xfrm>
          <a:noFill/>
        </xdr:grpSpPr>
        <xdr:sp macro="" textlink="">
          <xdr:nvSpPr>
            <xdr:cNvPr id="205" name="TextBox 204"/>
            <xdr:cNvSpPr txBox="1"/>
          </xdr:nvSpPr>
          <xdr:spPr>
            <a:xfrm>
              <a:off x="11091000" y="7173883"/>
              <a:ext cx="1266311" cy="249936"/>
            </a:xfrm>
            <a:prstGeom prst="rect">
              <a:avLst/>
            </a:prstGeom>
            <a:solidFill>
              <a:srgbClr val="D2D2D2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algn="ctr"/>
              <a:r>
                <a:rPr lang="en-US" sz="850" baseline="0">
                  <a:latin typeface="Arial" panose="020B0604020202020204" pitchFamily="34" charset="0"/>
                  <a:cs typeface="Arial" panose="020B0604020202020204" pitchFamily="34" charset="0"/>
                </a:rPr>
                <a:t>&lt; 0.01%</a:t>
              </a:r>
              <a:endParaRPr lang="en-US" sz="850">
                <a:latin typeface="Arial" panose="020B0604020202020204" pitchFamily="34" charset="0"/>
                <a:cs typeface="Arial" panose="020B0604020202020204" pitchFamily="34" charset="0"/>
              </a:endParaRPr>
            </a:p>
          </xdr:txBody>
        </xdr:sp>
        <xdr:sp macro="" textlink="">
          <xdr:nvSpPr>
            <xdr:cNvPr id="204" name="TextBox 203"/>
            <xdr:cNvSpPr txBox="1"/>
          </xdr:nvSpPr>
          <xdr:spPr>
            <a:xfrm>
              <a:off x="9736750" y="7173883"/>
              <a:ext cx="1266311" cy="249936"/>
            </a:xfrm>
            <a:prstGeom prst="rect">
              <a:avLst/>
            </a:prstGeom>
            <a:solidFill>
              <a:srgbClr val="D2D2D2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algn="ctr"/>
              <a:r>
                <a:rPr lang="en-US" sz="850" baseline="0">
                  <a:latin typeface="Arial" panose="020B0604020202020204" pitchFamily="34" charset="0"/>
                  <a:cs typeface="Arial" panose="020B0604020202020204" pitchFamily="34" charset="0"/>
                </a:rPr>
                <a:t>&lt; 0.01%</a:t>
              </a:r>
              <a:endParaRPr lang="en-US" sz="850">
                <a:latin typeface="Arial" panose="020B0604020202020204" pitchFamily="34" charset="0"/>
                <a:cs typeface="Arial" panose="020B0604020202020204" pitchFamily="34" charset="0"/>
              </a:endParaRPr>
            </a:p>
          </xdr:txBody>
        </xdr:sp>
        <xdr:grpSp>
          <xdr:nvGrpSpPr>
            <xdr:cNvPr id="169" name="Group 168"/>
            <xdr:cNvGrpSpPr/>
          </xdr:nvGrpSpPr>
          <xdr:grpSpPr>
            <a:xfrm>
              <a:off x="9736750" y="6788589"/>
              <a:ext cx="2661014" cy="1843253"/>
              <a:chOff x="4078900" y="8322114"/>
              <a:chExt cx="2661014" cy="1843253"/>
            </a:xfrm>
            <a:grpFill/>
          </xdr:grpSpPr>
          <xdr:grpSp>
            <xdr:nvGrpSpPr>
              <xdr:cNvPr id="166" name="Group 165"/>
              <xdr:cNvGrpSpPr/>
            </xdr:nvGrpSpPr>
            <xdr:grpSpPr>
              <a:xfrm>
                <a:off x="4078900" y="8322114"/>
                <a:ext cx="1266313" cy="1843250"/>
                <a:chOff x="4078900" y="8322114"/>
                <a:chExt cx="1266313" cy="1843250"/>
              </a:xfrm>
              <a:grpFill/>
            </xdr:grpSpPr>
            <xdr:sp macro="" textlink="">
              <xdr:nvSpPr>
                <xdr:cNvPr id="186" name="TextBox 185"/>
                <xdr:cNvSpPr txBox="1"/>
              </xdr:nvSpPr>
              <xdr:spPr>
                <a:xfrm>
                  <a:off x="4078900" y="9171878"/>
                  <a:ext cx="1266312" cy="249936"/>
                </a:xfrm>
                <a:prstGeom prst="rect">
                  <a:avLst/>
                </a:prstGeom>
                <a:solidFill>
                  <a:srgbClr val="96F500"/>
                </a:solidFill>
                <a:ln w="9525" cmpd="sng">
                  <a:noFill/>
                </a:ln>
              </xdr:spPr>
              <xdr:style>
                <a:lnRef idx="0">
                  <a:scrgbClr r="0" g="0" b="0"/>
                </a:lnRef>
                <a:fillRef idx="0">
                  <a:scrgbClr r="0" g="0" b="0"/>
                </a:fillRef>
                <a:effectRef idx="0">
                  <a:scrgbClr r="0" g="0" b="0"/>
                </a:effectRef>
                <a:fontRef idx="minor">
                  <a:schemeClr val="dk1"/>
                </a:fontRef>
              </xdr:style>
              <xdr:txBody>
                <a:bodyPr vertOverflow="clip" horzOverflow="clip" wrap="square" rtlCol="0" anchor="b"/>
                <a:lstStyle/>
                <a:p>
                  <a:pPr algn="ctr"/>
                  <a:r>
                    <a:rPr lang="en-US" sz="850" baseline="0">
                      <a:latin typeface="Arial" panose="020B0604020202020204" pitchFamily="34" charset="0"/>
                      <a:cs typeface="Arial" panose="020B0604020202020204" pitchFamily="34" charset="0"/>
                    </a:rPr>
                    <a:t>0.02% to 0.03%</a:t>
                  </a:r>
                  <a:endParaRPr lang="en-US" sz="850">
                    <a:latin typeface="Arial" panose="020B0604020202020204" pitchFamily="34" charset="0"/>
                    <a:cs typeface="Arial" panose="020B0604020202020204" pitchFamily="34" charset="0"/>
                  </a:endParaRPr>
                </a:p>
              </xdr:txBody>
            </xdr:sp>
            <xdr:sp macro="" textlink="">
              <xdr:nvSpPr>
                <xdr:cNvPr id="189" name="TextBox 188"/>
                <xdr:cNvSpPr txBox="1"/>
              </xdr:nvSpPr>
              <xdr:spPr>
                <a:xfrm>
                  <a:off x="4078900" y="9419724"/>
                  <a:ext cx="1266312" cy="249936"/>
                </a:xfrm>
                <a:prstGeom prst="rect">
                  <a:avLst/>
                </a:prstGeom>
                <a:solidFill>
                  <a:srgbClr val="78E100"/>
                </a:solidFill>
                <a:ln w="9525" cmpd="sng">
                  <a:noFill/>
                </a:ln>
              </xdr:spPr>
              <xdr:style>
                <a:lnRef idx="0">
                  <a:scrgbClr r="0" g="0" b="0"/>
                </a:lnRef>
                <a:fillRef idx="0">
                  <a:scrgbClr r="0" g="0" b="0"/>
                </a:fillRef>
                <a:effectRef idx="0">
                  <a:scrgbClr r="0" g="0" b="0"/>
                </a:effectRef>
                <a:fontRef idx="minor">
                  <a:schemeClr val="dk1"/>
                </a:fontRef>
              </xdr:style>
              <xdr:txBody>
                <a:bodyPr vertOverflow="clip" horzOverflow="clip" wrap="square" rtlCol="0" anchor="b"/>
                <a:lstStyle/>
                <a:p>
                  <a:pPr algn="ctr"/>
                  <a:r>
                    <a:rPr lang="en-US" sz="850" baseline="0">
                      <a:latin typeface="Arial" panose="020B0604020202020204" pitchFamily="34" charset="0"/>
                      <a:cs typeface="Arial" panose="020B0604020202020204" pitchFamily="34" charset="0"/>
                    </a:rPr>
                    <a:t>0.03% to 0.04%</a:t>
                  </a:r>
                  <a:endParaRPr lang="en-US" sz="850">
                    <a:latin typeface="Arial" panose="020B0604020202020204" pitchFamily="34" charset="0"/>
                    <a:cs typeface="Arial" panose="020B0604020202020204" pitchFamily="34" charset="0"/>
                  </a:endParaRPr>
                </a:p>
              </xdr:txBody>
            </xdr:sp>
            <xdr:sp macro="" textlink="">
              <xdr:nvSpPr>
                <xdr:cNvPr id="190" name="TextBox 189"/>
                <xdr:cNvSpPr txBox="1"/>
              </xdr:nvSpPr>
              <xdr:spPr>
                <a:xfrm>
                  <a:off x="4078900" y="9667570"/>
                  <a:ext cx="1266312" cy="249936"/>
                </a:xfrm>
                <a:prstGeom prst="rect">
                  <a:avLst/>
                </a:prstGeom>
                <a:solidFill>
                  <a:srgbClr val="64CD00"/>
                </a:solidFill>
                <a:ln w="9525" cmpd="sng">
                  <a:noFill/>
                </a:ln>
              </xdr:spPr>
              <xdr:style>
                <a:lnRef idx="0">
                  <a:scrgbClr r="0" g="0" b="0"/>
                </a:lnRef>
                <a:fillRef idx="0">
                  <a:scrgbClr r="0" g="0" b="0"/>
                </a:fillRef>
                <a:effectRef idx="0">
                  <a:scrgbClr r="0" g="0" b="0"/>
                </a:effectRef>
                <a:fontRef idx="minor">
                  <a:schemeClr val="dk1"/>
                </a:fontRef>
              </xdr:style>
              <xdr:txBody>
                <a:bodyPr vertOverflow="clip" horzOverflow="clip" wrap="square" rtlCol="0" anchor="b"/>
                <a:lstStyle/>
                <a:p>
                  <a:pPr algn="ctr"/>
                  <a:r>
                    <a:rPr lang="en-US" sz="850" baseline="0">
                      <a:latin typeface="Arial" panose="020B0604020202020204" pitchFamily="34" charset="0"/>
                      <a:cs typeface="Arial" panose="020B0604020202020204" pitchFamily="34" charset="0"/>
                    </a:rPr>
                    <a:t>0.04% to 0.05%</a:t>
                  </a:r>
                  <a:endParaRPr lang="en-US" sz="850">
                    <a:latin typeface="Arial" panose="020B0604020202020204" pitchFamily="34" charset="0"/>
                    <a:cs typeface="Arial" panose="020B0604020202020204" pitchFamily="34" charset="0"/>
                  </a:endParaRPr>
                </a:p>
              </xdr:txBody>
            </xdr:sp>
            <xdr:sp macro="" textlink="">
              <xdr:nvSpPr>
                <xdr:cNvPr id="202" name="TextBox 201"/>
                <xdr:cNvSpPr txBox="1"/>
              </xdr:nvSpPr>
              <xdr:spPr>
                <a:xfrm>
                  <a:off x="4078901" y="9915428"/>
                  <a:ext cx="1266312" cy="249936"/>
                </a:xfrm>
                <a:prstGeom prst="rect">
                  <a:avLst/>
                </a:prstGeom>
                <a:solidFill>
                  <a:srgbClr val="5AB900"/>
                </a:solidFill>
                <a:ln w="9525" cmpd="sng">
                  <a:noFill/>
                </a:ln>
              </xdr:spPr>
              <xdr:style>
                <a:lnRef idx="0">
                  <a:scrgbClr r="0" g="0" b="0"/>
                </a:lnRef>
                <a:fillRef idx="0">
                  <a:scrgbClr r="0" g="0" b="0"/>
                </a:fillRef>
                <a:effectRef idx="0">
                  <a:scrgbClr r="0" g="0" b="0"/>
                </a:effectRef>
                <a:fontRef idx="minor">
                  <a:schemeClr val="dk1"/>
                </a:fontRef>
              </xdr:style>
              <xdr:txBody>
                <a:bodyPr vertOverflow="clip" horzOverflow="clip" wrap="square" rtlCol="0" anchor="t"/>
                <a:lstStyle/>
                <a:p>
                  <a:pPr algn="ctr"/>
                  <a:r>
                    <a:rPr lang="en-US" sz="850">
                      <a:latin typeface="Arial" panose="020B0604020202020204" pitchFamily="34" charset="0"/>
                      <a:cs typeface="Arial" panose="020B0604020202020204" pitchFamily="34" charset="0"/>
                    </a:rPr>
                    <a:t>&gt; </a:t>
                  </a:r>
                  <a:r>
                    <a:rPr lang="en-US" sz="850" baseline="0">
                      <a:latin typeface="Arial" panose="020B0604020202020204" pitchFamily="34" charset="0"/>
                      <a:cs typeface="Arial" panose="020B0604020202020204" pitchFamily="34" charset="0"/>
                    </a:rPr>
                    <a:t>0.05%</a:t>
                  </a:r>
                  <a:endParaRPr lang="en-US" sz="850">
                    <a:latin typeface="Arial" panose="020B0604020202020204" pitchFamily="34" charset="0"/>
                    <a:cs typeface="Arial" panose="020B0604020202020204" pitchFamily="34" charset="0"/>
                  </a:endParaRPr>
                </a:p>
              </xdr:txBody>
            </xdr:sp>
            <xdr:sp macro="" textlink="">
              <xdr:nvSpPr>
                <xdr:cNvPr id="203" name="TextBox 202"/>
                <xdr:cNvSpPr txBox="1"/>
              </xdr:nvSpPr>
              <xdr:spPr>
                <a:xfrm>
                  <a:off x="4078901" y="8322114"/>
                  <a:ext cx="1266311" cy="249935"/>
                </a:xfrm>
                <a:prstGeom prst="rect">
                  <a:avLst/>
                </a:prstGeom>
                <a:grpFill/>
                <a:ln w="9525" cmpd="sng">
                  <a:noFill/>
                </a:ln>
              </xdr:spPr>
              <xdr:style>
                <a:lnRef idx="0">
                  <a:scrgbClr r="0" g="0" b="0"/>
                </a:lnRef>
                <a:fillRef idx="0">
                  <a:scrgbClr r="0" g="0" b="0"/>
                </a:fillRef>
                <a:effectRef idx="0">
                  <a:scrgbClr r="0" g="0" b="0"/>
                </a:effectRef>
                <a:fontRef idx="minor">
                  <a:schemeClr val="dk1"/>
                </a:fontRef>
              </xdr:style>
              <xdr:txBody>
                <a:bodyPr vertOverflow="clip" horzOverflow="clip" wrap="square" rtlCol="0" anchor="b"/>
                <a:lstStyle/>
                <a:p>
                  <a:pPr algn="ctr"/>
                  <a:r>
                    <a:rPr lang="en-US" sz="850" b="1" u="none">
                      <a:latin typeface="Arial" panose="020B0604020202020204" pitchFamily="34" charset="0"/>
                      <a:cs typeface="Arial" panose="020B0604020202020204" pitchFamily="34" charset="0"/>
                    </a:rPr>
                    <a:t>Net Population Inflows</a:t>
                  </a:r>
                </a:p>
              </xdr:txBody>
            </xdr:sp>
            <xdr:sp macro="" textlink="">
              <xdr:nvSpPr>
                <xdr:cNvPr id="158" name="TextBox 157"/>
                <xdr:cNvSpPr txBox="1"/>
              </xdr:nvSpPr>
              <xdr:spPr>
                <a:xfrm>
                  <a:off x="4078900" y="8924017"/>
                  <a:ext cx="1266312" cy="249936"/>
                </a:xfrm>
                <a:prstGeom prst="rect">
                  <a:avLst/>
                </a:prstGeom>
                <a:solidFill>
                  <a:srgbClr val="B4FF00"/>
                </a:solidFill>
                <a:ln w="9525" cmpd="sng">
                  <a:noFill/>
                </a:ln>
              </xdr:spPr>
              <xdr:style>
                <a:lnRef idx="0">
                  <a:scrgbClr r="0" g="0" b="0"/>
                </a:lnRef>
                <a:fillRef idx="0">
                  <a:scrgbClr r="0" g="0" b="0"/>
                </a:fillRef>
                <a:effectRef idx="0">
                  <a:scrgbClr r="0" g="0" b="0"/>
                </a:effectRef>
                <a:fontRef idx="minor">
                  <a:schemeClr val="dk1"/>
                </a:fontRef>
              </xdr:style>
              <xdr:txBody>
                <a:bodyPr vertOverflow="clip" horzOverflow="clip" wrap="square" rtlCol="0" anchor="b"/>
                <a:lstStyle/>
                <a:p>
                  <a:pPr algn="ctr"/>
                  <a:r>
                    <a:rPr lang="en-US" sz="850" baseline="0">
                      <a:latin typeface="Arial" panose="020B0604020202020204" pitchFamily="34" charset="0"/>
                      <a:cs typeface="Arial" panose="020B0604020202020204" pitchFamily="34" charset="0"/>
                    </a:rPr>
                    <a:t>0.01% to 0.02%</a:t>
                  </a:r>
                  <a:endParaRPr lang="en-US" sz="850">
                    <a:latin typeface="Arial" panose="020B0604020202020204" pitchFamily="34" charset="0"/>
                    <a:cs typeface="Arial" panose="020B0604020202020204" pitchFamily="34" charset="0"/>
                  </a:endParaRPr>
                </a:p>
              </xdr:txBody>
            </xdr:sp>
          </xdr:grpSp>
          <xdr:grpSp>
            <xdr:nvGrpSpPr>
              <xdr:cNvPr id="212" name="Group 211"/>
              <xdr:cNvGrpSpPr/>
            </xdr:nvGrpSpPr>
            <xdr:grpSpPr>
              <a:xfrm>
                <a:off x="5389182" y="8322114"/>
                <a:ext cx="1350732" cy="1843253"/>
                <a:chOff x="3969957" y="8322114"/>
                <a:chExt cx="1350732" cy="1843253"/>
              </a:xfrm>
              <a:grpFill/>
            </xdr:grpSpPr>
            <xdr:sp macro="" textlink="">
              <xdr:nvSpPr>
                <xdr:cNvPr id="214" name="TextBox 213"/>
                <xdr:cNvSpPr txBox="1"/>
              </xdr:nvSpPr>
              <xdr:spPr>
                <a:xfrm>
                  <a:off x="4012167" y="9171879"/>
                  <a:ext cx="1266312" cy="249936"/>
                </a:xfrm>
                <a:prstGeom prst="rect">
                  <a:avLst/>
                </a:prstGeom>
                <a:solidFill>
                  <a:srgbClr val="FFE100"/>
                </a:solidFill>
                <a:ln w="9525" cmpd="sng">
                  <a:noFill/>
                </a:ln>
              </xdr:spPr>
              <xdr:style>
                <a:lnRef idx="0">
                  <a:scrgbClr r="0" g="0" b="0"/>
                </a:lnRef>
                <a:fillRef idx="0">
                  <a:scrgbClr r="0" g="0" b="0"/>
                </a:fillRef>
                <a:effectRef idx="0">
                  <a:scrgbClr r="0" g="0" b="0"/>
                </a:effectRef>
                <a:fontRef idx="minor">
                  <a:schemeClr val="dk1"/>
                </a:fontRef>
              </xdr:style>
              <xdr:txBody>
                <a:bodyPr vertOverflow="clip" horzOverflow="clip" wrap="square" rtlCol="0" anchor="b"/>
                <a:lstStyle/>
                <a:p>
                  <a:pPr algn="ctr"/>
                  <a:r>
                    <a:rPr lang="en-US" sz="850" baseline="0">
                      <a:latin typeface="Arial" panose="020B0604020202020204" pitchFamily="34" charset="0"/>
                      <a:cs typeface="Arial" panose="020B0604020202020204" pitchFamily="34" charset="0"/>
                    </a:rPr>
                    <a:t>0.02% to 0.03%</a:t>
                  </a:r>
                  <a:endParaRPr lang="en-US" sz="850">
                    <a:latin typeface="Arial" panose="020B0604020202020204" pitchFamily="34" charset="0"/>
                    <a:cs typeface="Arial" panose="020B0604020202020204" pitchFamily="34" charset="0"/>
                  </a:endParaRPr>
                </a:p>
              </xdr:txBody>
            </xdr:sp>
            <xdr:sp macro="" textlink="">
              <xdr:nvSpPr>
                <xdr:cNvPr id="215" name="TextBox 214"/>
                <xdr:cNvSpPr txBox="1"/>
              </xdr:nvSpPr>
              <xdr:spPr>
                <a:xfrm>
                  <a:off x="4012167" y="9419726"/>
                  <a:ext cx="1266312" cy="249936"/>
                </a:xfrm>
                <a:prstGeom prst="rect">
                  <a:avLst/>
                </a:prstGeom>
                <a:solidFill>
                  <a:srgbClr val="FFC800"/>
                </a:solidFill>
                <a:ln w="9525" cmpd="sng">
                  <a:noFill/>
                </a:ln>
              </xdr:spPr>
              <xdr:style>
                <a:lnRef idx="0">
                  <a:scrgbClr r="0" g="0" b="0"/>
                </a:lnRef>
                <a:fillRef idx="0">
                  <a:scrgbClr r="0" g="0" b="0"/>
                </a:fillRef>
                <a:effectRef idx="0">
                  <a:scrgbClr r="0" g="0" b="0"/>
                </a:effectRef>
                <a:fontRef idx="minor">
                  <a:schemeClr val="dk1"/>
                </a:fontRef>
              </xdr:style>
              <xdr:txBody>
                <a:bodyPr vertOverflow="clip" horzOverflow="clip" wrap="square" rtlCol="0" anchor="b"/>
                <a:lstStyle/>
                <a:p>
                  <a:pPr algn="ctr"/>
                  <a:r>
                    <a:rPr lang="en-US" sz="850" baseline="0">
                      <a:latin typeface="Arial" panose="020B0604020202020204" pitchFamily="34" charset="0"/>
                      <a:cs typeface="Arial" panose="020B0604020202020204" pitchFamily="34" charset="0"/>
                    </a:rPr>
                    <a:t>0.03% to 0.04%</a:t>
                  </a:r>
                  <a:endParaRPr lang="en-US" sz="850">
                    <a:latin typeface="Arial" panose="020B0604020202020204" pitchFamily="34" charset="0"/>
                    <a:cs typeface="Arial" panose="020B0604020202020204" pitchFamily="34" charset="0"/>
                  </a:endParaRPr>
                </a:p>
              </xdr:txBody>
            </xdr:sp>
            <xdr:sp macro="" textlink="">
              <xdr:nvSpPr>
                <xdr:cNvPr id="216" name="TextBox 215"/>
                <xdr:cNvSpPr txBox="1"/>
              </xdr:nvSpPr>
              <xdr:spPr>
                <a:xfrm>
                  <a:off x="4012167" y="9667572"/>
                  <a:ext cx="1266312" cy="249936"/>
                </a:xfrm>
                <a:prstGeom prst="rect">
                  <a:avLst/>
                </a:prstGeom>
                <a:solidFill>
                  <a:srgbClr val="FFAF00"/>
                </a:solidFill>
                <a:ln w="9525" cmpd="sng">
                  <a:noFill/>
                </a:ln>
              </xdr:spPr>
              <xdr:style>
                <a:lnRef idx="0">
                  <a:scrgbClr r="0" g="0" b="0"/>
                </a:lnRef>
                <a:fillRef idx="0">
                  <a:scrgbClr r="0" g="0" b="0"/>
                </a:fillRef>
                <a:effectRef idx="0">
                  <a:scrgbClr r="0" g="0" b="0"/>
                </a:effectRef>
                <a:fontRef idx="minor">
                  <a:schemeClr val="dk1"/>
                </a:fontRef>
              </xdr:style>
              <xdr:txBody>
                <a:bodyPr vertOverflow="clip" horzOverflow="clip" wrap="square" rtlCol="0" anchor="b"/>
                <a:lstStyle/>
                <a:p>
                  <a:pPr algn="ctr"/>
                  <a:r>
                    <a:rPr lang="en-US" sz="850" baseline="0">
                      <a:latin typeface="Arial" panose="020B0604020202020204" pitchFamily="34" charset="0"/>
                      <a:cs typeface="Arial" panose="020B0604020202020204" pitchFamily="34" charset="0"/>
                    </a:rPr>
                    <a:t>0.04% to 0.05%</a:t>
                  </a:r>
                  <a:endParaRPr lang="en-US" sz="850">
                    <a:latin typeface="Arial" panose="020B0604020202020204" pitchFamily="34" charset="0"/>
                    <a:cs typeface="Arial" panose="020B0604020202020204" pitchFamily="34" charset="0"/>
                  </a:endParaRPr>
                </a:p>
              </xdr:txBody>
            </xdr:sp>
            <xdr:sp macro="" textlink="">
              <xdr:nvSpPr>
                <xdr:cNvPr id="217" name="TextBox 216"/>
                <xdr:cNvSpPr txBox="1"/>
              </xdr:nvSpPr>
              <xdr:spPr>
                <a:xfrm>
                  <a:off x="4012167" y="9915431"/>
                  <a:ext cx="1266312" cy="249936"/>
                </a:xfrm>
                <a:prstGeom prst="rect">
                  <a:avLst/>
                </a:prstGeom>
                <a:solidFill>
                  <a:srgbClr val="FF9600"/>
                </a:solidFill>
                <a:ln w="9525" cmpd="sng">
                  <a:noFill/>
                </a:ln>
              </xdr:spPr>
              <xdr:style>
                <a:lnRef idx="0">
                  <a:scrgbClr r="0" g="0" b="0"/>
                </a:lnRef>
                <a:fillRef idx="0">
                  <a:scrgbClr r="0" g="0" b="0"/>
                </a:fillRef>
                <a:effectRef idx="0">
                  <a:scrgbClr r="0" g="0" b="0"/>
                </a:effectRef>
                <a:fontRef idx="minor">
                  <a:schemeClr val="dk1"/>
                </a:fontRef>
              </xdr:style>
              <xdr:txBody>
                <a:bodyPr vertOverflow="clip" horzOverflow="clip" wrap="square" rtlCol="0" anchor="t"/>
                <a:lstStyle/>
                <a:p>
                  <a:pPr algn="ctr"/>
                  <a:r>
                    <a:rPr lang="en-US" sz="850" baseline="0">
                      <a:latin typeface="Arial" panose="020B0604020202020204" pitchFamily="34" charset="0"/>
                      <a:cs typeface="Arial" panose="020B0604020202020204" pitchFamily="34" charset="0"/>
                    </a:rPr>
                    <a:t>&gt; 0.05%</a:t>
                  </a:r>
                  <a:endParaRPr lang="en-US" sz="850">
                    <a:latin typeface="Arial" panose="020B0604020202020204" pitchFamily="34" charset="0"/>
                    <a:cs typeface="Arial" panose="020B0604020202020204" pitchFamily="34" charset="0"/>
                  </a:endParaRPr>
                </a:p>
              </xdr:txBody>
            </xdr:sp>
            <xdr:sp macro="" textlink="">
              <xdr:nvSpPr>
                <xdr:cNvPr id="218" name="TextBox 217"/>
                <xdr:cNvSpPr txBox="1"/>
              </xdr:nvSpPr>
              <xdr:spPr>
                <a:xfrm>
                  <a:off x="3969957" y="8322114"/>
                  <a:ext cx="1350732" cy="249931"/>
                </a:xfrm>
                <a:prstGeom prst="rect">
                  <a:avLst/>
                </a:prstGeom>
                <a:grpFill/>
                <a:ln w="9525" cmpd="sng">
                  <a:noFill/>
                </a:ln>
              </xdr:spPr>
              <xdr:style>
                <a:lnRef idx="0">
                  <a:scrgbClr r="0" g="0" b="0"/>
                </a:lnRef>
                <a:fillRef idx="0">
                  <a:scrgbClr r="0" g="0" b="0"/>
                </a:fillRef>
                <a:effectRef idx="0">
                  <a:scrgbClr r="0" g="0" b="0"/>
                </a:effectRef>
                <a:fontRef idx="minor">
                  <a:schemeClr val="dk1"/>
                </a:fontRef>
              </xdr:style>
              <xdr:txBody>
                <a:bodyPr vertOverflow="clip" horzOverflow="clip" wrap="square" rtlCol="0" anchor="b"/>
                <a:lstStyle/>
                <a:p>
                  <a:pPr algn="ctr"/>
                  <a:r>
                    <a:rPr lang="en-US" sz="850" b="1" u="none">
                      <a:latin typeface="Arial" panose="020B0604020202020204" pitchFamily="34" charset="0"/>
                      <a:cs typeface="Arial" panose="020B0604020202020204" pitchFamily="34" charset="0"/>
                    </a:rPr>
                    <a:t>Net Population Outflows</a:t>
                  </a:r>
                </a:p>
              </xdr:txBody>
            </xdr:sp>
            <xdr:sp macro="" textlink="">
              <xdr:nvSpPr>
                <xdr:cNvPr id="213" name="TextBox 212"/>
                <xdr:cNvSpPr txBox="1"/>
              </xdr:nvSpPr>
              <xdr:spPr>
                <a:xfrm>
                  <a:off x="4012167" y="8924018"/>
                  <a:ext cx="1266312" cy="249936"/>
                </a:xfrm>
                <a:prstGeom prst="rect">
                  <a:avLst/>
                </a:prstGeom>
                <a:solidFill>
                  <a:srgbClr val="FFFA00"/>
                </a:solidFill>
                <a:ln w="9525" cmpd="sng">
                  <a:noFill/>
                </a:ln>
              </xdr:spPr>
              <xdr:style>
                <a:lnRef idx="0">
                  <a:scrgbClr r="0" g="0" b="0"/>
                </a:lnRef>
                <a:fillRef idx="0">
                  <a:scrgbClr r="0" g="0" b="0"/>
                </a:fillRef>
                <a:effectRef idx="0">
                  <a:scrgbClr r="0" g="0" b="0"/>
                </a:effectRef>
                <a:fontRef idx="minor">
                  <a:schemeClr val="dk1"/>
                </a:fontRef>
              </xdr:style>
              <xdr:txBody>
                <a:bodyPr vertOverflow="clip" horzOverflow="clip" wrap="square" rtlCol="0" anchor="b"/>
                <a:lstStyle/>
                <a:p>
                  <a:pPr algn="ctr"/>
                  <a:r>
                    <a:rPr lang="en-US" sz="850" baseline="0">
                      <a:latin typeface="Arial" panose="020B0604020202020204" pitchFamily="34" charset="0"/>
                      <a:cs typeface="Arial" panose="020B0604020202020204" pitchFamily="34" charset="0"/>
                    </a:rPr>
                    <a:t>0.01% to 0.02%</a:t>
                  </a:r>
                  <a:endParaRPr lang="en-US" sz="850">
                    <a:latin typeface="Arial" panose="020B0604020202020204" pitchFamily="34" charset="0"/>
                    <a:cs typeface="Arial" panose="020B0604020202020204" pitchFamily="34" charset="0"/>
                  </a:endParaRPr>
                </a:p>
              </xdr:txBody>
            </xdr:sp>
          </xdr:grpSp>
        </xdr:grpSp>
      </xdr:grpSp>
      <xdr:sp macro="" textlink="">
        <xdr:nvSpPr>
          <xdr:cNvPr id="270" name="TextBox 269"/>
          <xdr:cNvSpPr txBox="1"/>
        </xdr:nvSpPr>
        <xdr:spPr>
          <a:xfrm>
            <a:off x="10478836" y="8094003"/>
            <a:ext cx="2592683" cy="22570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b"/>
          <a:lstStyle/>
          <a:p>
            <a:pPr algn="ctr"/>
            <a:r>
              <a:rPr lang="en-US" sz="850" b="0" u="none">
                <a:latin typeface="Arial" panose="020B0604020202020204" pitchFamily="34" charset="0"/>
                <a:cs typeface="Arial" panose="020B0604020202020204" pitchFamily="34" charset="0"/>
              </a:rPr>
              <a:t>(as a % of total</a:t>
            </a:r>
            <a:r>
              <a:rPr lang="en-US" sz="850" b="0" u="none" baseline="0">
                <a:latin typeface="Arial" panose="020B0604020202020204" pitchFamily="34" charset="0"/>
                <a:cs typeface="Arial" panose="020B0604020202020204" pitchFamily="34" charset="0"/>
              </a:rPr>
              <a:t> population)</a:t>
            </a:r>
            <a:endParaRPr lang="en-US" sz="850" b="0" u="none"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  <xdr:twoCellAnchor>
    <xdr:from>
      <xdr:col>17</xdr:col>
      <xdr:colOff>632298</xdr:colOff>
      <xdr:row>38</xdr:row>
      <xdr:rowOff>115826</xdr:rowOff>
    </xdr:from>
    <xdr:to>
      <xdr:col>21</xdr:col>
      <xdr:colOff>708798</xdr:colOff>
      <xdr:row>41</xdr:row>
      <xdr:rowOff>98792</xdr:rowOff>
    </xdr:to>
    <xdr:grpSp>
      <xdr:nvGrpSpPr>
        <xdr:cNvPr id="277" name="Group 276"/>
        <xdr:cNvGrpSpPr/>
      </xdr:nvGrpSpPr>
      <xdr:grpSpPr>
        <a:xfrm>
          <a:off x="10613282" y="7350773"/>
          <a:ext cx="2782005" cy="530147"/>
          <a:chOff x="12310242" y="2266022"/>
          <a:chExt cx="1355615" cy="487537"/>
        </a:xfrm>
      </xdr:grpSpPr>
      <xdr:sp macro="" textlink="'Supplemental Data'!B75">
        <xdr:nvSpPr>
          <xdr:cNvPr id="274" name="TextBox 273"/>
          <xdr:cNvSpPr txBox="1"/>
        </xdr:nvSpPr>
        <xdr:spPr>
          <a:xfrm>
            <a:off x="12310242" y="2266022"/>
            <a:ext cx="1355613" cy="361351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fld id="{87CDEA6A-B293-49FE-B1CD-59D3C93F0624}" type="TxLink">
              <a:rPr lang="en-US" sz="900" b="1" i="0" u="none" strike="noStrike">
                <a:solidFill>
                  <a:srgbClr val="000000"/>
                </a:solidFill>
                <a:latin typeface="Arial"/>
                <a:cs typeface="Arial"/>
              </a:rPr>
              <a:pPr algn="ctr"/>
              <a:t> </a:t>
            </a:fld>
            <a:endParaRPr lang="en-US" sz="900" b="1"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'Supplemental Data'!B76">
        <xdr:nvSpPr>
          <xdr:cNvPr id="275" name="TextBox 274"/>
          <xdr:cNvSpPr txBox="1"/>
        </xdr:nvSpPr>
        <xdr:spPr>
          <a:xfrm>
            <a:off x="12310244" y="2572884"/>
            <a:ext cx="1355613" cy="1806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fld id="{536AD28B-41E4-499F-AF05-749151D6B8AE}" type="TxLink">
              <a:rPr lang="en-US" sz="900" b="1" i="0" u="none" strike="noStrike">
                <a:solidFill>
                  <a:schemeClr val="bg2">
                    <a:lumMod val="50000"/>
                  </a:schemeClr>
                </a:solidFill>
                <a:latin typeface="Arial"/>
                <a:cs typeface="Arial"/>
              </a:rPr>
              <a:pPr algn="ctr"/>
              <a:t> </a:t>
            </a:fld>
            <a:endParaRPr lang="en-US" sz="900" b="1">
              <a:solidFill>
                <a:schemeClr val="bg2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  <xdr:twoCellAnchor>
    <xdr:from>
      <xdr:col>11</xdr:col>
      <xdr:colOff>72472</xdr:colOff>
      <xdr:row>9</xdr:row>
      <xdr:rowOff>176005</xdr:rowOff>
    </xdr:from>
    <xdr:to>
      <xdr:col>13</xdr:col>
      <xdr:colOff>660537</xdr:colOff>
      <xdr:row>11</xdr:row>
      <xdr:rowOff>42242</xdr:rowOff>
    </xdr:to>
    <xdr:sp macro="" textlink="'Supplemental Data'!B77">
      <xdr:nvSpPr>
        <xdr:cNvPr id="278" name="TextBox 277"/>
        <xdr:cNvSpPr txBox="1"/>
      </xdr:nvSpPr>
      <xdr:spPr>
        <a:xfrm>
          <a:off x="6098070" y="1666875"/>
          <a:ext cx="2286000" cy="2286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fld id="{ED4F3F18-58B3-4501-8679-7800CC14837B}" type="TxLink">
            <a:rPr lang="en-US" sz="900" b="0" i="1" u="none" strike="noStrike">
              <a:solidFill>
                <a:srgbClr val="000000"/>
              </a:solidFill>
              <a:latin typeface="Arial"/>
              <a:cs typeface="Arial"/>
            </a:rPr>
            <a:pPr algn="l"/>
            <a:t> </a:t>
          </a:fld>
          <a:endParaRPr lang="en-US" sz="900" b="0" i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</xdr:col>
      <xdr:colOff>84650</xdr:colOff>
      <xdr:row>121</xdr:row>
      <xdr:rowOff>63498</xdr:rowOff>
    </xdr:from>
    <xdr:to>
      <xdr:col>5</xdr:col>
      <xdr:colOff>550317</xdr:colOff>
      <xdr:row>122</xdr:row>
      <xdr:rowOff>105832</xdr:rowOff>
    </xdr:to>
    <xdr:sp macro="" textlink="">
      <xdr:nvSpPr>
        <xdr:cNvPr id="283" name="TextBox 282"/>
        <xdr:cNvSpPr txBox="1"/>
      </xdr:nvSpPr>
      <xdr:spPr>
        <a:xfrm>
          <a:off x="645567" y="18319748"/>
          <a:ext cx="2021417" cy="23283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1">
              <a:solidFill>
                <a:schemeClr val="bg2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Compare attribute:</a:t>
          </a:r>
        </a:p>
        <a:p>
          <a:pPr algn="ctr"/>
          <a:endParaRPr lang="en-US" sz="1100" b="1">
            <a:solidFill>
              <a:schemeClr val="bg2">
                <a:lumMod val="50000"/>
              </a:schemeClr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r"/>
          <a:endParaRPr lang="en-US" sz="1100" b="1">
            <a:solidFill>
              <a:schemeClr val="bg2">
                <a:lumMod val="50000"/>
              </a:schemeClr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 fPrintsWithSheet="0"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0.06769</cdr:x>
      <cdr:y>0.02945</cdr:y>
    </cdr:from>
    <cdr:to>
      <cdr:x>1</cdr:x>
      <cdr:y>0.11513</cdr:y>
    </cdr:to>
    <cdr:grpSp>
      <cdr:nvGrpSpPr>
        <cdr:cNvPr id="6" name="Group 5"/>
        <cdr:cNvGrpSpPr/>
      </cdr:nvGrpSpPr>
      <cdr:grpSpPr>
        <a:xfrm xmlns:a="http://schemas.openxmlformats.org/drawingml/2006/main">
          <a:off x="718626" y="102954"/>
          <a:ext cx="9897807" cy="299526"/>
          <a:chOff x="717113" y="100976"/>
          <a:chExt cx="9876803" cy="293810"/>
        </a:xfrm>
      </cdr:grpSpPr>
      <cdr:sp macro="" textlink="Dashboard!$L$56">
        <cdr:nvSpPr>
          <cdr:cNvPr id="2" name="TextBox 281"/>
          <cdr:cNvSpPr txBox="1"/>
        </cdr:nvSpPr>
        <cdr:spPr>
          <a:xfrm xmlns:a="http://schemas.openxmlformats.org/drawingml/2006/main">
            <a:off x="3393524" y="100977"/>
            <a:ext cx="1897918" cy="293809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 cmpd="sng">
            <a:noFill/>
          </a:ln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wrap="square" rtlCol="0" anchor="t"/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/>
            <a:fld id="{BFF2097F-38D8-4A74-89C3-DD0445DFDB80}" type="TxLink">
              <a:rPr lang="en-US" sz="1000" b="1" i="0" u="none" strike="noStrike">
                <a:solidFill>
                  <a:srgbClr val="000000"/>
                </a:solidFill>
                <a:latin typeface="Arial"/>
                <a:cs typeface="Arial"/>
              </a:rPr>
              <a:t>Florida</a:t>
            </a:fld>
            <a:endParaRPr lang="en-US" sz="1100"/>
          </a:p>
        </cdr:txBody>
      </cdr:sp>
      <cdr:sp macro="" textlink="Dashboard!$P$56">
        <cdr:nvSpPr>
          <cdr:cNvPr id="3" name="TextBox 281"/>
          <cdr:cNvSpPr txBox="1"/>
        </cdr:nvSpPr>
        <cdr:spPr>
          <a:xfrm xmlns:a="http://schemas.openxmlformats.org/drawingml/2006/main">
            <a:off x="6082316" y="100977"/>
            <a:ext cx="1897919" cy="293809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 cmpd="sng">
            <a:noFill/>
          </a:ln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wrap="square" rtlCol="0" anchor="t"/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/>
            <a:fld id="{0A2BDEC7-F970-40F4-A4C4-8FDCDEC16B7A}" type="TxLink">
              <a:rPr lang="en-US" sz="1000" b="1" i="0" u="none" strike="noStrike">
                <a:solidFill>
                  <a:srgbClr val="000000"/>
                </a:solidFill>
                <a:latin typeface="Arial"/>
                <a:cs typeface="Arial"/>
              </a:rPr>
              <a:t> </a:t>
            </a:fld>
            <a:endParaRPr lang="en-US" sz="1100"/>
          </a:p>
        </cdr:txBody>
      </cdr:sp>
      <cdr:sp macro="" textlink="Dashboard!$T$56">
        <cdr:nvSpPr>
          <cdr:cNvPr id="4" name="TextBox 281"/>
          <cdr:cNvSpPr txBox="1"/>
        </cdr:nvSpPr>
        <cdr:spPr>
          <a:xfrm xmlns:a="http://schemas.openxmlformats.org/drawingml/2006/main">
            <a:off x="8695997" y="100977"/>
            <a:ext cx="1897919" cy="293809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 cmpd="sng">
            <a:noFill/>
          </a:ln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wrap="square" rtlCol="0" anchor="t"/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/>
            <a:fld id="{5DF91E48-938D-4AB4-A847-77697A096F11}" type="TxLink">
              <a:rPr lang="en-US" sz="1000" b="1" i="0" u="none" strike="noStrike">
                <a:solidFill>
                  <a:srgbClr val="000000"/>
                </a:solidFill>
                <a:latin typeface="Arial"/>
                <a:cs typeface="Arial"/>
              </a:rPr>
              <a:t> </a:t>
            </a:fld>
            <a:endParaRPr lang="en-US" sz="1100"/>
          </a:p>
        </cdr:txBody>
      </cdr:sp>
      <cdr:sp macro="" textlink="Dashboard!$H$56">
        <cdr:nvSpPr>
          <cdr:cNvPr id="5" name="TextBox 281"/>
          <cdr:cNvSpPr txBox="1"/>
        </cdr:nvSpPr>
        <cdr:spPr>
          <a:xfrm xmlns:a="http://schemas.openxmlformats.org/drawingml/2006/main">
            <a:off x="717113" y="100976"/>
            <a:ext cx="1897918" cy="293810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 cmpd="sng">
            <a:noFill/>
          </a:ln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wrap="square" rtlCol="0" anchor="t"/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/>
            <a:fld id="{BEF7A1B0-038B-4AD8-AFEE-7F65585EE471}" type="TxLink">
              <a:rPr lang="en-US" sz="1000" b="1" i="0" u="none" strike="noStrike">
                <a:solidFill>
                  <a:srgbClr val="000000"/>
                </a:solidFill>
                <a:latin typeface="Arial"/>
                <a:cs typeface="Arial"/>
              </a:rPr>
              <a:t>Texas</a:t>
            </a:fld>
            <a:endParaRPr lang="en-US" sz="1100"/>
          </a:p>
        </cdr:txBody>
      </cdr:sp>
    </cdr:grp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</cdr:x>
      <cdr:y>0.12244</cdr:y>
    </cdr:from>
    <cdr:to>
      <cdr:x>1</cdr:x>
      <cdr:y>0.39038</cdr:y>
    </cdr:to>
    <cdr:sp macro="" textlink="'State-Year Table'!$G$2">
      <cdr:nvSpPr>
        <cdr:cNvPr id="2" name="TextBox 1"/>
        <cdr:cNvSpPr txBox="1"/>
      </cdr:nvSpPr>
      <cdr:spPr>
        <a:xfrm xmlns:a="http://schemas.openxmlformats.org/drawingml/2006/main">
          <a:off x="0" y="95751"/>
          <a:ext cx="2360194" cy="2095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11B9B95F-1835-4EA4-A78E-99B691BA2911}" type="TxLink">
            <a:rPr lang="en-US" sz="900" b="1" i="0" u="none" strike="noStrike">
              <a:solidFill>
                <a:srgbClr val="000000"/>
              </a:solidFill>
              <a:latin typeface="Arial"/>
              <a:cs typeface="Arial"/>
            </a:rPr>
            <a:pPr algn="ctr"/>
            <a:t>Net population inflow for Texas in 2012</a:t>
          </a:fld>
          <a:endParaRPr lang="en-US" sz="1100" b="1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Waveform">
      <a:dk1>
        <a:sysClr val="windowText" lastClr="000000"/>
      </a:dk1>
      <a:lt1>
        <a:sysClr val="window" lastClr="FFFFFF"/>
      </a:lt1>
      <a:dk2>
        <a:srgbClr val="073E87"/>
      </a:dk2>
      <a:lt2>
        <a:srgbClr val="C6E7FC"/>
      </a:lt2>
      <a:accent1>
        <a:srgbClr val="31B6FD"/>
      </a:accent1>
      <a:accent2>
        <a:srgbClr val="4584D3"/>
      </a:accent2>
      <a:accent3>
        <a:srgbClr val="5BD078"/>
      </a:accent3>
      <a:accent4>
        <a:srgbClr val="A5D028"/>
      </a:accent4>
      <a:accent5>
        <a:srgbClr val="F5C040"/>
      </a:accent5>
      <a:accent6>
        <a:srgbClr val="05E0DB"/>
      </a:accent6>
      <a:hlink>
        <a:srgbClr val="0080FF"/>
      </a:hlink>
      <a:folHlink>
        <a:srgbClr val="5EAEFF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weatherbase.com/weather/state.php3?c=US&amp;s=&amp;countryname=United-States" TargetMode="External"/><Relationship Id="rId2" Type="http://schemas.openxmlformats.org/officeDocument/2006/relationships/hyperlink" Target="http://factfinder2.census.gov/faces/nav/jsf/pages/index.xhtml" TargetMode="External"/><Relationship Id="rId1" Type="http://schemas.openxmlformats.org/officeDocument/2006/relationships/hyperlink" Target="http://bber.unm.edu/econ/us-pci.htm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fbi.gov/about-us/cjis/ucr/crime-in-the-u.s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B1:X512"/>
  <sheetViews>
    <sheetView showRowColHeaders="0" tabSelected="1" zoomScale="94" zoomScaleNormal="94" workbookViewId="0"/>
  </sheetViews>
  <sheetFormatPr defaultRowHeight="14.25" x14ac:dyDescent="0.2"/>
  <cols>
    <col min="1" max="1" width="1.7109375" style="131" customWidth="1"/>
    <col min="2" max="2" width="6.7109375" style="136" customWidth="1"/>
    <col min="3" max="4" width="10.7109375" style="136" customWidth="1"/>
    <col min="5" max="5" width="1.7109375" style="136" customWidth="1"/>
    <col min="6" max="6" width="9.140625" style="136"/>
    <col min="7" max="7" width="2.28515625" style="136" customWidth="1"/>
    <col min="8" max="10" width="12.7109375" style="136" customWidth="1"/>
    <col min="11" max="11" width="2.28515625" style="136" customWidth="1"/>
    <col min="12" max="14" width="12.7109375" style="136" customWidth="1"/>
    <col min="15" max="15" width="2.28515625" style="136" customWidth="1"/>
    <col min="16" max="18" width="12.7109375" style="136" customWidth="1"/>
    <col min="19" max="19" width="2.28515625" style="136" customWidth="1"/>
    <col min="20" max="22" width="12.7109375" style="136" customWidth="1"/>
    <col min="23" max="23" width="1.7109375" style="136" customWidth="1"/>
    <col min="24" max="16384" width="9.140625" style="131"/>
  </cols>
  <sheetData>
    <row r="1" spans="2:23" s="170" customFormat="1" ht="26.25" x14ac:dyDescent="0.4">
      <c r="B1" s="345" t="s">
        <v>319</v>
      </c>
      <c r="C1" s="345"/>
      <c r="D1" s="345"/>
      <c r="E1" s="345"/>
      <c r="F1" s="345"/>
      <c r="G1" s="345"/>
      <c r="H1" s="345"/>
      <c r="I1" s="345"/>
      <c r="J1" s="345"/>
      <c r="K1" s="345"/>
      <c r="L1" s="345"/>
      <c r="M1" s="345"/>
      <c r="N1" s="345"/>
      <c r="O1" s="345"/>
      <c r="P1" s="345"/>
      <c r="Q1" s="345"/>
      <c r="R1" s="345"/>
      <c r="S1" s="345"/>
      <c r="T1" s="345"/>
      <c r="U1" s="345"/>
      <c r="V1" s="345"/>
      <c r="W1" s="345"/>
    </row>
    <row r="2" spans="2:23" s="171" customFormat="1" ht="18" x14ac:dyDescent="0.25">
      <c r="B2" s="346" t="s">
        <v>320</v>
      </c>
      <c r="C2" s="346"/>
      <c r="D2" s="346"/>
      <c r="E2" s="346"/>
      <c r="F2" s="346"/>
      <c r="G2" s="346"/>
      <c r="H2" s="346"/>
      <c r="I2" s="346"/>
      <c r="J2" s="346"/>
      <c r="K2" s="346"/>
      <c r="L2" s="346"/>
      <c r="M2" s="346"/>
      <c r="N2" s="346"/>
      <c r="O2" s="346"/>
      <c r="P2" s="346"/>
      <c r="Q2" s="346"/>
      <c r="R2" s="346"/>
      <c r="S2" s="346"/>
      <c r="T2" s="346"/>
      <c r="U2" s="346"/>
      <c r="V2" s="346"/>
      <c r="W2" s="346"/>
    </row>
    <row r="4" spans="2:23" x14ac:dyDescent="0.2">
      <c r="B4" s="190"/>
      <c r="C4" s="191"/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91"/>
      <c r="Q4" s="191"/>
      <c r="R4" s="191"/>
      <c r="S4" s="191"/>
      <c r="T4" s="191"/>
      <c r="U4" s="191"/>
      <c r="V4" s="192"/>
    </row>
    <row r="5" spans="2:23" ht="15.75" x14ac:dyDescent="0.25">
      <c r="B5" s="193"/>
      <c r="C5" s="187"/>
      <c r="D5" s="187"/>
      <c r="E5" s="188" t="s">
        <v>412</v>
      </c>
      <c r="F5" s="317" t="s">
        <v>50</v>
      </c>
      <c r="G5" s="318"/>
      <c r="H5" s="319"/>
      <c r="I5" s="189"/>
      <c r="J5" s="188" t="s">
        <v>411</v>
      </c>
      <c r="K5" s="320">
        <v>2012</v>
      </c>
      <c r="L5" s="321"/>
      <c r="M5" s="187"/>
      <c r="N5" s="187"/>
      <c r="O5" s="187"/>
      <c r="P5" s="188" t="s">
        <v>410</v>
      </c>
      <c r="Q5" s="317" t="s">
        <v>314</v>
      </c>
      <c r="R5" s="318"/>
      <c r="S5" s="318"/>
      <c r="T5" s="318"/>
      <c r="U5" s="319"/>
      <c r="V5" s="194"/>
    </row>
    <row r="6" spans="2:23" ht="15" x14ac:dyDescent="0.2">
      <c r="B6" s="195"/>
      <c r="C6" s="196"/>
      <c r="D6" s="196"/>
      <c r="E6" s="196"/>
      <c r="F6" s="197"/>
      <c r="G6" s="196"/>
      <c r="H6" s="198"/>
      <c r="I6" s="196"/>
      <c r="J6" s="196"/>
      <c r="K6" s="196"/>
      <c r="L6" s="197"/>
      <c r="M6" s="197"/>
      <c r="N6" s="196"/>
      <c r="O6" s="196"/>
      <c r="P6" s="196"/>
      <c r="Q6" s="197"/>
      <c r="R6" s="197"/>
      <c r="S6" s="197"/>
      <c r="T6" s="197"/>
      <c r="U6" s="197"/>
      <c r="V6" s="199"/>
      <c r="W6" s="131"/>
    </row>
    <row r="7" spans="2:23" ht="15" x14ac:dyDescent="0.2">
      <c r="B7" s="214"/>
      <c r="C7" s="215"/>
      <c r="D7" s="215"/>
      <c r="E7" s="215"/>
      <c r="F7" s="216"/>
      <c r="G7" s="215"/>
      <c r="H7" s="217"/>
      <c r="I7" s="215"/>
      <c r="J7" s="215"/>
      <c r="K7" s="215"/>
      <c r="L7" s="216"/>
      <c r="M7" s="216"/>
      <c r="N7" s="215"/>
      <c r="O7" s="215"/>
      <c r="P7" s="215"/>
      <c r="Q7" s="216"/>
      <c r="R7" s="216"/>
      <c r="S7" s="216"/>
      <c r="T7" s="216"/>
      <c r="U7" s="216"/>
      <c r="V7" s="218"/>
      <c r="W7" s="131"/>
    </row>
    <row r="8" spans="2:23" ht="18" x14ac:dyDescent="0.25">
      <c r="B8" s="327" t="str">
        <f>"Population flows to/from "&amp;$F$5&amp;", "&amp;$K$5</f>
        <v>Population flows to/from Texas, 2012</v>
      </c>
      <c r="C8" s="328"/>
      <c r="D8" s="328"/>
      <c r="E8" s="328"/>
      <c r="F8" s="328"/>
      <c r="G8" s="328"/>
      <c r="H8" s="328"/>
      <c r="I8" s="328"/>
      <c r="J8" s="328"/>
      <c r="K8" s="328"/>
      <c r="L8" s="328"/>
      <c r="M8" s="328"/>
      <c r="N8" s="328"/>
      <c r="O8" s="328"/>
      <c r="P8" s="328"/>
      <c r="Q8" s="328"/>
      <c r="R8" s="328"/>
      <c r="S8" s="328"/>
      <c r="T8" s="328"/>
      <c r="U8" s="328"/>
      <c r="V8" s="329"/>
      <c r="W8" s="200"/>
    </row>
    <row r="9" spans="2:23" x14ac:dyDescent="0.2">
      <c r="B9" s="330" t="str">
        <f>"Total Population: "&amp;'State-Year Table'!$E$2</f>
        <v>Total Population: 26,059,203</v>
      </c>
      <c r="C9" s="331"/>
      <c r="D9" s="331"/>
      <c r="E9" s="331"/>
      <c r="F9" s="331"/>
      <c r="G9" s="331"/>
      <c r="H9" s="331"/>
      <c r="I9" s="331"/>
      <c r="J9" s="331"/>
      <c r="K9" s="331"/>
      <c r="L9" s="331"/>
      <c r="M9" s="331"/>
      <c r="N9" s="331"/>
      <c r="O9" s="331"/>
      <c r="P9" s="331"/>
      <c r="Q9" s="331"/>
      <c r="R9" s="331"/>
      <c r="S9" s="331"/>
      <c r="T9" s="331"/>
      <c r="U9" s="331"/>
      <c r="V9" s="332"/>
      <c r="W9" s="132"/>
    </row>
    <row r="10" spans="2:23" ht="15" x14ac:dyDescent="0.25">
      <c r="B10" s="333" t="str">
        <f>IF(ISERR(IF($Q$5="None","","The "&amp;$Q$5&amp;" in "&amp;$F$5&amp;" was "&amp;'Supplemental Data'!$E$2&amp;" ("&amp;TEXT(ABS('Supplemental Data'!$D$2),"0%")&amp;IF('Supplemental Data'!$D$2&gt;0," higher"," lower")&amp;" than the national average) in "&amp;Dashboard!$K$5)),"",IF($Q$5="None","","The "&amp;$Q$5&amp;" in "&amp;$F$5&amp;" was "&amp;'Supplemental Data'!$E$2&amp;" ("&amp;TEXT(ABS('Supplemental Data'!$D$2),"0%")&amp;IF('Supplemental Data'!$D$2&gt;0," higher"," lower")&amp;" than the national average) in "&amp;Dashboard!$K$5))</f>
        <v/>
      </c>
      <c r="C10" s="334"/>
      <c r="D10" s="334"/>
      <c r="E10" s="334"/>
      <c r="F10" s="334"/>
      <c r="G10" s="334"/>
      <c r="H10" s="334"/>
      <c r="I10" s="334"/>
      <c r="J10" s="334"/>
      <c r="K10" s="334"/>
      <c r="L10" s="334"/>
      <c r="M10" s="334"/>
      <c r="N10" s="334"/>
      <c r="O10" s="334"/>
      <c r="P10" s="334"/>
      <c r="Q10" s="334"/>
      <c r="R10" s="334"/>
      <c r="S10" s="334"/>
      <c r="T10" s="334"/>
      <c r="U10" s="334"/>
      <c r="V10" s="335"/>
      <c r="W10" s="208"/>
    </row>
    <row r="11" spans="2:23" x14ac:dyDescent="0.2">
      <c r="B11" s="206"/>
      <c r="C11" s="207"/>
      <c r="D11" s="207"/>
      <c r="E11" s="207"/>
      <c r="F11" s="207"/>
      <c r="G11" s="207"/>
      <c r="H11" s="207"/>
      <c r="I11" s="207"/>
      <c r="J11" s="207"/>
      <c r="K11" s="207"/>
      <c r="L11" s="207"/>
      <c r="M11" s="207"/>
      <c r="N11" s="207"/>
      <c r="O11" s="207"/>
      <c r="P11" s="207"/>
      <c r="Q11" s="207"/>
      <c r="R11" s="207"/>
      <c r="S11" s="207"/>
      <c r="T11" s="207"/>
      <c r="U11" s="207"/>
      <c r="V11" s="205"/>
      <c r="W11" s="131"/>
    </row>
    <row r="12" spans="2:23" x14ac:dyDescent="0.2">
      <c r="B12" s="206"/>
      <c r="C12" s="207"/>
      <c r="D12" s="207"/>
      <c r="E12" s="207"/>
      <c r="F12" s="207"/>
      <c r="G12" s="207"/>
      <c r="H12" s="207"/>
      <c r="I12" s="207"/>
      <c r="J12" s="207"/>
      <c r="K12" s="207"/>
      <c r="L12" s="207"/>
      <c r="M12" s="207"/>
      <c r="N12" s="207"/>
      <c r="O12" s="207"/>
      <c r="P12" s="207"/>
      <c r="Q12" s="207"/>
      <c r="R12" s="207"/>
      <c r="S12" s="207"/>
      <c r="T12" s="207"/>
      <c r="U12" s="207"/>
      <c r="V12" s="205"/>
      <c r="W12" s="131"/>
    </row>
    <row r="13" spans="2:23" x14ac:dyDescent="0.2">
      <c r="B13" s="206"/>
      <c r="C13" s="207"/>
      <c r="D13" s="207"/>
      <c r="E13" s="207"/>
      <c r="F13" s="207"/>
      <c r="G13" s="207"/>
      <c r="H13" s="207"/>
      <c r="I13" s="207"/>
      <c r="J13" s="207"/>
      <c r="K13" s="207"/>
      <c r="L13" s="207"/>
      <c r="M13" s="207"/>
      <c r="N13" s="207"/>
      <c r="O13" s="207"/>
      <c r="P13" s="207"/>
      <c r="Q13" s="207"/>
      <c r="R13" s="207"/>
      <c r="S13" s="207"/>
      <c r="T13" s="207"/>
      <c r="U13" s="207"/>
      <c r="V13" s="205"/>
      <c r="W13" s="131"/>
    </row>
    <row r="14" spans="2:23" x14ac:dyDescent="0.2">
      <c r="B14" s="206"/>
      <c r="C14" s="207"/>
      <c r="D14" s="207"/>
      <c r="E14" s="207"/>
      <c r="F14" s="207"/>
      <c r="G14" s="207"/>
      <c r="H14" s="207"/>
      <c r="I14" s="207"/>
      <c r="J14" s="207"/>
      <c r="K14" s="207"/>
      <c r="L14" s="207"/>
      <c r="M14" s="207"/>
      <c r="N14" s="207"/>
      <c r="O14" s="207"/>
      <c r="P14" s="207"/>
      <c r="Q14" s="207"/>
      <c r="R14" s="207"/>
      <c r="S14" s="207"/>
      <c r="T14" s="207"/>
      <c r="U14" s="207"/>
      <c r="V14" s="205"/>
      <c r="W14" s="131"/>
    </row>
    <row r="15" spans="2:23" x14ac:dyDescent="0.2">
      <c r="B15" s="206"/>
      <c r="C15" s="207"/>
      <c r="D15" s="207"/>
      <c r="E15" s="207"/>
      <c r="F15" s="207"/>
      <c r="G15" s="207"/>
      <c r="H15" s="207"/>
      <c r="I15" s="207"/>
      <c r="J15" s="207"/>
      <c r="K15" s="207"/>
      <c r="L15" s="207"/>
      <c r="M15" s="207"/>
      <c r="N15" s="207"/>
      <c r="O15" s="207"/>
      <c r="P15" s="207"/>
      <c r="Q15" s="207"/>
      <c r="R15" s="207"/>
      <c r="S15" s="207"/>
      <c r="T15" s="207"/>
      <c r="U15" s="207"/>
      <c r="V15" s="205"/>
      <c r="W15" s="131"/>
    </row>
    <row r="16" spans="2:23" x14ac:dyDescent="0.2">
      <c r="B16" s="206"/>
      <c r="C16" s="207"/>
      <c r="D16" s="207"/>
      <c r="E16" s="207"/>
      <c r="F16" s="207"/>
      <c r="G16" s="207"/>
      <c r="H16" s="207"/>
      <c r="I16" s="207"/>
      <c r="J16" s="207"/>
      <c r="K16" s="207"/>
      <c r="L16" s="207"/>
      <c r="M16" s="207"/>
      <c r="N16" s="207"/>
      <c r="O16" s="207"/>
      <c r="P16" s="207"/>
      <c r="Q16" s="207"/>
      <c r="R16" s="207"/>
      <c r="S16" s="207"/>
      <c r="T16" s="207"/>
      <c r="U16" s="207"/>
      <c r="V16" s="205"/>
      <c r="W16" s="131"/>
    </row>
    <row r="17" spans="2:23" x14ac:dyDescent="0.2">
      <c r="B17" s="206"/>
      <c r="C17" s="207"/>
      <c r="D17" s="207"/>
      <c r="E17" s="207"/>
      <c r="F17" s="207"/>
      <c r="G17" s="207"/>
      <c r="H17" s="207"/>
      <c r="I17" s="207"/>
      <c r="J17" s="207"/>
      <c r="K17" s="207"/>
      <c r="L17" s="207"/>
      <c r="M17" s="207"/>
      <c r="N17" s="207"/>
      <c r="O17" s="207"/>
      <c r="P17" s="207"/>
      <c r="Q17" s="207"/>
      <c r="R17" s="207"/>
      <c r="S17" s="207"/>
      <c r="T17" s="207"/>
      <c r="U17" s="207"/>
      <c r="V17" s="205"/>
      <c r="W17" s="131"/>
    </row>
    <row r="18" spans="2:23" x14ac:dyDescent="0.2">
      <c r="B18" s="206"/>
      <c r="C18" s="207"/>
      <c r="D18" s="207"/>
      <c r="E18" s="207"/>
      <c r="F18" s="207"/>
      <c r="G18" s="207"/>
      <c r="H18" s="207"/>
      <c r="I18" s="207"/>
      <c r="J18" s="207"/>
      <c r="K18" s="207"/>
      <c r="L18" s="207"/>
      <c r="M18" s="207"/>
      <c r="N18" s="207"/>
      <c r="O18" s="207"/>
      <c r="P18" s="207"/>
      <c r="Q18" s="207"/>
      <c r="R18" s="207"/>
      <c r="S18" s="207"/>
      <c r="T18" s="207"/>
      <c r="U18" s="207"/>
      <c r="V18" s="205"/>
      <c r="W18" s="131"/>
    </row>
    <row r="19" spans="2:23" x14ac:dyDescent="0.2">
      <c r="B19" s="206"/>
      <c r="C19" s="207"/>
      <c r="D19" s="207"/>
      <c r="E19" s="207"/>
      <c r="F19" s="207"/>
      <c r="G19" s="207"/>
      <c r="H19" s="207"/>
      <c r="I19" s="207"/>
      <c r="J19" s="207"/>
      <c r="K19" s="207"/>
      <c r="L19" s="207"/>
      <c r="M19" s="207"/>
      <c r="N19" s="207"/>
      <c r="O19" s="207"/>
      <c r="P19" s="207"/>
      <c r="Q19" s="207"/>
      <c r="R19" s="207"/>
      <c r="S19" s="207"/>
      <c r="T19" s="207"/>
      <c r="U19" s="207"/>
      <c r="V19" s="205"/>
      <c r="W19" s="131"/>
    </row>
    <row r="20" spans="2:23" x14ac:dyDescent="0.2">
      <c r="B20" s="206"/>
      <c r="C20" s="207"/>
      <c r="D20" s="207"/>
      <c r="E20" s="207"/>
      <c r="F20" s="207"/>
      <c r="G20" s="207"/>
      <c r="H20" s="207"/>
      <c r="I20" s="207"/>
      <c r="J20" s="207"/>
      <c r="K20" s="207"/>
      <c r="L20" s="207"/>
      <c r="M20" s="207"/>
      <c r="N20" s="207"/>
      <c r="O20" s="207"/>
      <c r="P20" s="207"/>
      <c r="Q20" s="207"/>
      <c r="R20" s="207"/>
      <c r="S20" s="207"/>
      <c r="T20" s="207"/>
      <c r="U20" s="207"/>
      <c r="V20" s="205"/>
      <c r="W20" s="131"/>
    </row>
    <row r="21" spans="2:23" x14ac:dyDescent="0.2">
      <c r="B21" s="206"/>
      <c r="C21" s="207"/>
      <c r="D21" s="207"/>
      <c r="E21" s="207"/>
      <c r="F21" s="207"/>
      <c r="G21" s="207"/>
      <c r="H21" s="207"/>
      <c r="I21" s="207"/>
      <c r="J21" s="207"/>
      <c r="K21" s="207"/>
      <c r="L21" s="207"/>
      <c r="M21" s="207"/>
      <c r="N21" s="207"/>
      <c r="O21" s="207"/>
      <c r="P21" s="207"/>
      <c r="Q21" s="207"/>
      <c r="R21" s="207"/>
      <c r="S21" s="207"/>
      <c r="T21" s="207"/>
      <c r="U21" s="207"/>
      <c r="V21" s="205"/>
      <c r="W21" s="131"/>
    </row>
    <row r="22" spans="2:23" x14ac:dyDescent="0.2">
      <c r="B22" s="206"/>
      <c r="C22" s="207"/>
      <c r="D22" s="207"/>
      <c r="E22" s="207"/>
      <c r="F22" s="207"/>
      <c r="G22" s="207"/>
      <c r="H22" s="207"/>
      <c r="I22" s="207"/>
      <c r="J22" s="207"/>
      <c r="K22" s="207"/>
      <c r="L22" s="207"/>
      <c r="M22" s="207"/>
      <c r="N22" s="207"/>
      <c r="O22" s="207"/>
      <c r="P22" s="207"/>
      <c r="Q22" s="207"/>
      <c r="R22" s="207"/>
      <c r="S22" s="207"/>
      <c r="T22" s="207"/>
      <c r="U22" s="207"/>
      <c r="V22" s="205"/>
      <c r="W22" s="131"/>
    </row>
    <row r="23" spans="2:23" x14ac:dyDescent="0.2">
      <c r="B23" s="206"/>
      <c r="C23" s="207"/>
      <c r="D23" s="207"/>
      <c r="E23" s="207"/>
      <c r="F23" s="207"/>
      <c r="G23" s="207"/>
      <c r="H23" s="207"/>
      <c r="I23" s="207"/>
      <c r="J23" s="207"/>
      <c r="K23" s="207"/>
      <c r="L23" s="207"/>
      <c r="M23" s="207"/>
      <c r="N23" s="207"/>
      <c r="O23" s="207"/>
      <c r="P23" s="207"/>
      <c r="Q23" s="207"/>
      <c r="R23" s="207"/>
      <c r="S23" s="207"/>
      <c r="T23" s="207"/>
      <c r="U23" s="207"/>
      <c r="V23" s="205"/>
      <c r="W23" s="131"/>
    </row>
    <row r="24" spans="2:23" x14ac:dyDescent="0.2">
      <c r="B24" s="206"/>
      <c r="C24" s="207"/>
      <c r="D24" s="207"/>
      <c r="E24" s="207"/>
      <c r="F24" s="207"/>
      <c r="G24" s="207"/>
      <c r="H24" s="207"/>
      <c r="I24" s="207"/>
      <c r="J24" s="207"/>
      <c r="K24" s="207"/>
      <c r="L24" s="207"/>
      <c r="M24" s="207"/>
      <c r="N24" s="207"/>
      <c r="O24" s="207"/>
      <c r="P24" s="207"/>
      <c r="Q24" s="207"/>
      <c r="R24" s="207"/>
      <c r="S24" s="207"/>
      <c r="T24" s="207"/>
      <c r="U24" s="207"/>
      <c r="V24" s="205"/>
      <c r="W24" s="131"/>
    </row>
    <row r="25" spans="2:23" x14ac:dyDescent="0.2">
      <c r="B25" s="206"/>
      <c r="C25" s="207"/>
      <c r="D25" s="207"/>
      <c r="E25" s="207"/>
      <c r="F25" s="207"/>
      <c r="G25" s="207"/>
      <c r="H25" s="207"/>
      <c r="I25" s="207"/>
      <c r="J25" s="207"/>
      <c r="K25" s="207"/>
      <c r="L25" s="207"/>
      <c r="M25" s="207"/>
      <c r="N25" s="207"/>
      <c r="O25" s="207"/>
      <c r="P25" s="207"/>
      <c r="Q25" s="207"/>
      <c r="R25" s="207"/>
      <c r="S25" s="207"/>
      <c r="T25" s="207"/>
      <c r="U25" s="207"/>
      <c r="V25" s="205"/>
      <c r="W25" s="131"/>
    </row>
    <row r="26" spans="2:23" x14ac:dyDescent="0.2">
      <c r="B26" s="206"/>
      <c r="C26" s="207"/>
      <c r="D26" s="207"/>
      <c r="E26" s="207"/>
      <c r="F26" s="207"/>
      <c r="G26" s="207"/>
      <c r="H26" s="207"/>
      <c r="I26" s="207"/>
      <c r="J26" s="207"/>
      <c r="K26" s="207"/>
      <c r="L26" s="207"/>
      <c r="M26" s="207"/>
      <c r="N26" s="207"/>
      <c r="O26" s="207"/>
      <c r="P26" s="207"/>
      <c r="Q26" s="207"/>
      <c r="R26" s="207"/>
      <c r="S26" s="207"/>
      <c r="T26" s="207"/>
      <c r="U26" s="207"/>
      <c r="V26" s="205"/>
      <c r="W26" s="131"/>
    </row>
    <row r="27" spans="2:23" x14ac:dyDescent="0.2">
      <c r="B27" s="206"/>
      <c r="C27" s="207"/>
      <c r="D27" s="207"/>
      <c r="E27" s="207"/>
      <c r="F27" s="207"/>
      <c r="G27" s="207"/>
      <c r="H27" s="207"/>
      <c r="I27" s="207"/>
      <c r="J27" s="207"/>
      <c r="K27" s="207"/>
      <c r="L27" s="207"/>
      <c r="M27" s="207"/>
      <c r="N27" s="207"/>
      <c r="O27" s="207"/>
      <c r="P27" s="207"/>
      <c r="Q27" s="207"/>
      <c r="R27" s="207"/>
      <c r="S27" s="207"/>
      <c r="T27" s="207"/>
      <c r="U27" s="207"/>
      <c r="V27" s="205"/>
      <c r="W27" s="131"/>
    </row>
    <row r="28" spans="2:23" x14ac:dyDescent="0.2">
      <c r="B28" s="206"/>
      <c r="C28" s="207"/>
      <c r="D28" s="207"/>
      <c r="E28" s="207"/>
      <c r="F28" s="207"/>
      <c r="G28" s="207"/>
      <c r="H28" s="207"/>
      <c r="I28" s="207"/>
      <c r="J28" s="207"/>
      <c r="K28" s="207"/>
      <c r="L28" s="207"/>
      <c r="M28" s="207"/>
      <c r="N28" s="207"/>
      <c r="O28" s="207"/>
      <c r="P28" s="207"/>
      <c r="Q28" s="207"/>
      <c r="R28" s="207"/>
      <c r="S28" s="207"/>
      <c r="T28" s="207"/>
      <c r="U28" s="207"/>
      <c r="V28" s="205"/>
      <c r="W28" s="131"/>
    </row>
    <row r="29" spans="2:23" x14ac:dyDescent="0.2">
      <c r="B29" s="206"/>
      <c r="C29" s="207"/>
      <c r="D29" s="207"/>
      <c r="E29" s="207"/>
      <c r="F29" s="207"/>
      <c r="G29" s="207"/>
      <c r="H29" s="207"/>
      <c r="I29" s="207"/>
      <c r="J29" s="207"/>
      <c r="K29" s="207"/>
      <c r="L29" s="207"/>
      <c r="M29" s="207"/>
      <c r="N29" s="207"/>
      <c r="O29" s="207"/>
      <c r="P29" s="207"/>
      <c r="Q29" s="207"/>
      <c r="R29" s="207"/>
      <c r="S29" s="207"/>
      <c r="T29" s="207"/>
      <c r="U29" s="207"/>
      <c r="V29" s="205"/>
      <c r="W29" s="131"/>
    </row>
    <row r="30" spans="2:23" x14ac:dyDescent="0.2">
      <c r="B30" s="206"/>
      <c r="C30" s="207"/>
      <c r="D30" s="207"/>
      <c r="E30" s="207"/>
      <c r="F30" s="207"/>
      <c r="G30" s="207"/>
      <c r="H30" s="207"/>
      <c r="I30" s="207"/>
      <c r="J30" s="207"/>
      <c r="K30" s="207"/>
      <c r="L30" s="207"/>
      <c r="M30" s="207"/>
      <c r="N30" s="207"/>
      <c r="O30" s="207"/>
      <c r="P30" s="207"/>
      <c r="Q30" s="207"/>
      <c r="R30" s="207"/>
      <c r="S30" s="207"/>
      <c r="T30" s="207"/>
      <c r="U30" s="207"/>
      <c r="V30" s="205"/>
      <c r="W30" s="131"/>
    </row>
    <row r="31" spans="2:23" x14ac:dyDescent="0.2">
      <c r="B31" s="206"/>
      <c r="C31" s="207"/>
      <c r="D31" s="207"/>
      <c r="E31" s="207"/>
      <c r="F31" s="207"/>
      <c r="G31" s="207"/>
      <c r="H31" s="207"/>
      <c r="I31" s="207"/>
      <c r="J31" s="207"/>
      <c r="K31" s="207"/>
      <c r="L31" s="207"/>
      <c r="M31" s="207"/>
      <c r="N31" s="207"/>
      <c r="O31" s="207"/>
      <c r="P31" s="207"/>
      <c r="Q31" s="207"/>
      <c r="R31" s="207"/>
      <c r="S31" s="207"/>
      <c r="T31" s="207"/>
      <c r="U31" s="207"/>
      <c r="V31" s="205"/>
      <c r="W31" s="131"/>
    </row>
    <row r="32" spans="2:23" x14ac:dyDescent="0.2">
      <c r="B32" s="206"/>
      <c r="C32" s="207"/>
      <c r="D32" s="207"/>
      <c r="E32" s="207"/>
      <c r="F32" s="207"/>
      <c r="G32" s="207"/>
      <c r="H32" s="207"/>
      <c r="I32" s="207"/>
      <c r="J32" s="207"/>
      <c r="K32" s="207"/>
      <c r="L32" s="207"/>
      <c r="M32" s="207"/>
      <c r="N32" s="207"/>
      <c r="O32" s="207"/>
      <c r="P32" s="207"/>
      <c r="Q32" s="207"/>
      <c r="R32" s="207"/>
      <c r="S32" s="207"/>
      <c r="T32" s="207"/>
      <c r="U32" s="207"/>
      <c r="V32" s="205"/>
      <c r="W32" s="131"/>
    </row>
    <row r="33" spans="2:23" x14ac:dyDescent="0.2">
      <c r="B33" s="206"/>
      <c r="C33" s="207"/>
      <c r="D33" s="207"/>
      <c r="E33" s="207"/>
      <c r="F33" s="207"/>
      <c r="G33" s="207"/>
      <c r="H33" s="207"/>
      <c r="I33" s="207"/>
      <c r="J33" s="207"/>
      <c r="K33" s="207"/>
      <c r="L33" s="207"/>
      <c r="M33" s="207"/>
      <c r="N33" s="207"/>
      <c r="O33" s="207"/>
      <c r="P33" s="207"/>
      <c r="Q33" s="207"/>
      <c r="R33" s="207"/>
      <c r="S33" s="207"/>
      <c r="T33" s="207"/>
      <c r="U33" s="207"/>
      <c r="V33" s="205"/>
      <c r="W33" s="131"/>
    </row>
    <row r="34" spans="2:23" x14ac:dyDescent="0.2">
      <c r="B34" s="206"/>
      <c r="C34" s="207"/>
      <c r="D34" s="207"/>
      <c r="E34" s="207"/>
      <c r="F34" s="207"/>
      <c r="G34" s="207"/>
      <c r="H34" s="207"/>
      <c r="I34" s="207"/>
      <c r="J34" s="207"/>
      <c r="K34" s="207"/>
      <c r="L34" s="207"/>
      <c r="M34" s="207"/>
      <c r="N34" s="207"/>
      <c r="O34" s="207"/>
      <c r="P34" s="207"/>
      <c r="Q34" s="207"/>
      <c r="R34" s="207"/>
      <c r="S34" s="207"/>
      <c r="T34" s="207"/>
      <c r="U34" s="207"/>
      <c r="V34" s="205"/>
      <c r="W34" s="131"/>
    </row>
    <row r="35" spans="2:23" x14ac:dyDescent="0.2">
      <c r="B35" s="206"/>
      <c r="C35" s="207"/>
      <c r="D35" s="207"/>
      <c r="E35" s="207"/>
      <c r="F35" s="207"/>
      <c r="G35" s="207"/>
      <c r="H35" s="207"/>
      <c r="I35" s="207"/>
      <c r="J35" s="207"/>
      <c r="K35" s="207"/>
      <c r="L35" s="207"/>
      <c r="M35" s="207"/>
      <c r="N35" s="207"/>
      <c r="O35" s="207"/>
      <c r="P35" s="207"/>
      <c r="Q35" s="207"/>
      <c r="R35" s="207"/>
      <c r="S35" s="207"/>
      <c r="T35" s="207"/>
      <c r="U35" s="207"/>
      <c r="V35" s="205"/>
      <c r="W35" s="131"/>
    </row>
    <row r="36" spans="2:23" x14ac:dyDescent="0.2">
      <c r="B36" s="206"/>
      <c r="C36" s="207"/>
      <c r="D36" s="207"/>
      <c r="E36" s="207"/>
      <c r="F36" s="207"/>
      <c r="G36" s="207"/>
      <c r="H36" s="207"/>
      <c r="I36" s="207"/>
      <c r="J36" s="207"/>
      <c r="K36" s="207"/>
      <c r="L36" s="207"/>
      <c r="M36" s="207"/>
      <c r="N36" s="207"/>
      <c r="O36" s="207"/>
      <c r="P36" s="207"/>
      <c r="Q36" s="207"/>
      <c r="R36" s="207"/>
      <c r="S36" s="207"/>
      <c r="T36" s="207"/>
      <c r="U36" s="207"/>
      <c r="V36" s="205"/>
      <c r="W36" s="131"/>
    </row>
    <row r="37" spans="2:23" x14ac:dyDescent="0.2">
      <c r="B37" s="206"/>
      <c r="C37" s="207"/>
      <c r="D37" s="207"/>
      <c r="E37" s="207"/>
      <c r="F37" s="207"/>
      <c r="G37" s="207"/>
      <c r="H37" s="207"/>
      <c r="I37" s="207"/>
      <c r="J37" s="207"/>
      <c r="K37" s="207"/>
      <c r="L37" s="207"/>
      <c r="M37" s="207"/>
      <c r="N37" s="207"/>
      <c r="O37" s="207"/>
      <c r="P37" s="207"/>
      <c r="Q37" s="207"/>
      <c r="R37" s="207"/>
      <c r="S37" s="207"/>
      <c r="T37" s="207"/>
      <c r="U37" s="207"/>
      <c r="V37" s="205"/>
      <c r="W37" s="131"/>
    </row>
    <row r="38" spans="2:23" x14ac:dyDescent="0.2">
      <c r="B38" s="206"/>
      <c r="C38" s="207"/>
      <c r="D38" s="207"/>
      <c r="E38" s="207"/>
      <c r="F38" s="207"/>
      <c r="G38" s="207"/>
      <c r="H38" s="207"/>
      <c r="I38" s="207"/>
      <c r="J38" s="207"/>
      <c r="K38" s="207"/>
      <c r="L38" s="207"/>
      <c r="M38" s="207"/>
      <c r="N38" s="207"/>
      <c r="O38" s="207"/>
      <c r="P38" s="207"/>
      <c r="Q38" s="207"/>
      <c r="R38" s="207"/>
      <c r="S38" s="207"/>
      <c r="T38" s="207"/>
      <c r="U38" s="207"/>
      <c r="V38" s="205"/>
      <c r="W38" s="131"/>
    </row>
    <row r="39" spans="2:23" x14ac:dyDescent="0.2">
      <c r="B39" s="206"/>
      <c r="C39" s="207"/>
      <c r="D39" s="207"/>
      <c r="E39" s="207"/>
      <c r="F39" s="207"/>
      <c r="G39" s="207"/>
      <c r="H39" s="207"/>
      <c r="I39" s="207"/>
      <c r="J39" s="207"/>
      <c r="K39" s="207"/>
      <c r="L39" s="207"/>
      <c r="M39" s="207"/>
      <c r="N39" s="207"/>
      <c r="O39" s="207"/>
      <c r="P39" s="207"/>
      <c r="Q39" s="207"/>
      <c r="R39" s="207"/>
      <c r="S39" s="207"/>
      <c r="T39" s="207"/>
      <c r="U39" s="207"/>
      <c r="V39" s="205"/>
      <c r="W39" s="131"/>
    </row>
    <row r="40" spans="2:23" x14ac:dyDescent="0.2">
      <c r="B40" s="206"/>
      <c r="C40" s="207"/>
      <c r="D40" s="207"/>
      <c r="E40" s="207"/>
      <c r="F40" s="207"/>
      <c r="G40" s="207"/>
      <c r="H40" s="207"/>
      <c r="I40" s="207"/>
      <c r="J40" s="207"/>
      <c r="K40" s="207"/>
      <c r="L40" s="207"/>
      <c r="M40" s="207"/>
      <c r="N40" s="207"/>
      <c r="O40" s="207"/>
      <c r="P40" s="207"/>
      <c r="Q40" s="207"/>
      <c r="R40" s="207"/>
      <c r="S40" s="207"/>
      <c r="T40" s="207"/>
      <c r="U40" s="207"/>
      <c r="V40" s="205"/>
      <c r="W40" s="131"/>
    </row>
    <row r="41" spans="2:23" x14ac:dyDescent="0.2">
      <c r="B41" s="206"/>
      <c r="C41" s="207"/>
      <c r="D41" s="207"/>
      <c r="E41" s="207"/>
      <c r="F41" s="207"/>
      <c r="G41" s="207"/>
      <c r="H41" s="207"/>
      <c r="I41" s="207"/>
      <c r="J41" s="207"/>
      <c r="K41" s="207"/>
      <c r="L41" s="207"/>
      <c r="M41" s="207"/>
      <c r="N41" s="207"/>
      <c r="O41" s="207"/>
      <c r="P41" s="207"/>
      <c r="Q41" s="207"/>
      <c r="R41" s="207"/>
      <c r="S41" s="207"/>
      <c r="T41" s="207"/>
      <c r="U41" s="207"/>
      <c r="V41" s="205"/>
      <c r="W41" s="131"/>
    </row>
    <row r="42" spans="2:23" x14ac:dyDescent="0.2">
      <c r="B42" s="206"/>
      <c r="C42" s="207"/>
      <c r="D42" s="207"/>
      <c r="E42" s="207"/>
      <c r="F42" s="207"/>
      <c r="G42" s="207"/>
      <c r="H42" s="207"/>
      <c r="I42" s="207"/>
      <c r="J42" s="207"/>
      <c r="K42" s="207"/>
      <c r="L42" s="207"/>
      <c r="M42" s="207"/>
      <c r="N42" s="207"/>
      <c r="O42" s="207"/>
      <c r="P42" s="207"/>
      <c r="Q42" s="207"/>
      <c r="R42" s="207"/>
      <c r="S42" s="207"/>
      <c r="T42" s="207"/>
      <c r="U42" s="207"/>
      <c r="V42" s="205"/>
      <c r="W42" s="131"/>
    </row>
    <row r="43" spans="2:23" x14ac:dyDescent="0.2">
      <c r="B43" s="206"/>
      <c r="C43" s="207"/>
      <c r="D43" s="207"/>
      <c r="E43" s="207"/>
      <c r="F43" s="207"/>
      <c r="G43" s="207"/>
      <c r="H43" s="207"/>
      <c r="I43" s="207"/>
      <c r="J43" s="207"/>
      <c r="K43" s="207"/>
      <c r="L43" s="207"/>
      <c r="M43" s="207"/>
      <c r="N43" s="207"/>
      <c r="O43" s="207"/>
      <c r="P43" s="207"/>
      <c r="Q43" s="207"/>
      <c r="R43" s="207"/>
      <c r="S43" s="207"/>
      <c r="T43" s="207"/>
      <c r="U43" s="207"/>
      <c r="V43" s="205"/>
      <c r="W43" s="131"/>
    </row>
    <row r="44" spans="2:23" x14ac:dyDescent="0.2">
      <c r="B44" s="206"/>
      <c r="C44" s="207"/>
      <c r="D44" s="207"/>
      <c r="E44" s="207"/>
      <c r="F44" s="207"/>
      <c r="G44" s="207"/>
      <c r="H44" s="207"/>
      <c r="I44" s="207"/>
      <c r="J44" s="207"/>
      <c r="K44" s="207"/>
      <c r="L44" s="207"/>
      <c r="M44" s="207"/>
      <c r="N44" s="207"/>
      <c r="O44" s="207"/>
      <c r="P44" s="207"/>
      <c r="Q44" s="207"/>
      <c r="R44" s="207"/>
      <c r="S44" s="207"/>
      <c r="T44" s="207"/>
      <c r="U44" s="207"/>
      <c r="V44" s="205"/>
      <c r="W44" s="131"/>
    </row>
    <row r="45" spans="2:23" x14ac:dyDescent="0.2">
      <c r="B45" s="206"/>
      <c r="C45" s="207"/>
      <c r="D45" s="207"/>
      <c r="E45" s="207"/>
      <c r="F45" s="207"/>
      <c r="G45" s="207"/>
      <c r="H45" s="207"/>
      <c r="I45" s="207"/>
      <c r="J45" s="207"/>
      <c r="K45" s="207"/>
      <c r="L45" s="207"/>
      <c r="M45" s="207"/>
      <c r="N45" s="207"/>
      <c r="O45" s="207"/>
      <c r="P45" s="207"/>
      <c r="Q45" s="207"/>
      <c r="R45" s="207"/>
      <c r="S45" s="207"/>
      <c r="T45" s="207"/>
      <c r="U45" s="207"/>
      <c r="V45" s="205"/>
      <c r="W45" s="131"/>
    </row>
    <row r="46" spans="2:23" x14ac:dyDescent="0.2">
      <c r="B46" s="206"/>
      <c r="C46" s="207"/>
      <c r="D46" s="207"/>
      <c r="E46" s="207"/>
      <c r="F46" s="207"/>
      <c r="G46" s="207"/>
      <c r="H46" s="207"/>
      <c r="I46" s="207"/>
      <c r="J46" s="207"/>
      <c r="K46" s="207"/>
      <c r="L46" s="207"/>
      <c r="M46" s="207"/>
      <c r="N46" s="207"/>
      <c r="O46" s="207"/>
      <c r="P46" s="207"/>
      <c r="Q46" s="207"/>
      <c r="R46" s="207"/>
      <c r="S46" s="207"/>
      <c r="T46" s="207"/>
      <c r="U46" s="207"/>
      <c r="V46" s="205"/>
      <c r="W46" s="131"/>
    </row>
    <row r="47" spans="2:23" x14ac:dyDescent="0.2">
      <c r="B47" s="206"/>
      <c r="C47" s="207"/>
      <c r="D47" s="207"/>
      <c r="E47" s="207"/>
      <c r="F47" s="207"/>
      <c r="G47" s="207"/>
      <c r="H47" s="207"/>
      <c r="I47" s="207"/>
      <c r="J47" s="207"/>
      <c r="K47" s="207"/>
      <c r="L47" s="207"/>
      <c r="M47" s="207"/>
      <c r="N47" s="207"/>
      <c r="O47" s="207"/>
      <c r="P47" s="207"/>
      <c r="Q47" s="207"/>
      <c r="R47" s="207"/>
      <c r="S47" s="207"/>
      <c r="T47" s="207"/>
      <c r="U47" s="207"/>
      <c r="V47" s="205"/>
      <c r="W47" s="131"/>
    </row>
    <row r="48" spans="2:23" x14ac:dyDescent="0.2">
      <c r="B48" s="206"/>
      <c r="C48" s="207"/>
      <c r="D48" s="207"/>
      <c r="E48" s="207"/>
      <c r="F48" s="207"/>
      <c r="G48" s="207"/>
      <c r="H48" s="207"/>
      <c r="I48" s="207"/>
      <c r="J48" s="207"/>
      <c r="K48" s="207"/>
      <c r="L48" s="207"/>
      <c r="M48" s="207"/>
      <c r="N48" s="207"/>
      <c r="O48" s="207"/>
      <c r="P48" s="207"/>
      <c r="Q48" s="207"/>
      <c r="R48" s="207"/>
      <c r="S48" s="207"/>
      <c r="T48" s="207"/>
      <c r="U48" s="207"/>
      <c r="V48" s="205"/>
      <c r="W48" s="131"/>
    </row>
    <row r="49" spans="2:24" x14ac:dyDescent="0.2">
      <c r="B49" s="206"/>
      <c r="C49" s="207"/>
      <c r="D49" s="207"/>
      <c r="E49" s="207"/>
      <c r="F49" s="207"/>
      <c r="G49" s="207"/>
      <c r="H49" s="207"/>
      <c r="I49" s="207"/>
      <c r="J49" s="207"/>
      <c r="K49" s="207"/>
      <c r="L49" s="207"/>
      <c r="M49" s="207"/>
      <c r="N49" s="207"/>
      <c r="O49" s="207"/>
      <c r="P49" s="207"/>
      <c r="Q49" s="207"/>
      <c r="R49" s="207"/>
      <c r="S49" s="207"/>
      <c r="T49" s="207"/>
      <c r="U49" s="207"/>
      <c r="V49" s="205"/>
      <c r="W49" s="131"/>
    </row>
    <row r="50" spans="2:24" x14ac:dyDescent="0.2">
      <c r="B50" s="206"/>
      <c r="C50" s="207"/>
      <c r="D50" s="207"/>
      <c r="E50" s="207"/>
      <c r="F50" s="207"/>
      <c r="G50" s="207"/>
      <c r="H50" s="207"/>
      <c r="I50" s="207"/>
      <c r="J50" s="207"/>
      <c r="K50" s="207"/>
      <c r="L50" s="207"/>
      <c r="M50" s="207"/>
      <c r="N50" s="207"/>
      <c r="O50" s="207"/>
      <c r="P50" s="207"/>
      <c r="Q50" s="207"/>
      <c r="R50" s="207"/>
      <c r="S50" s="207"/>
      <c r="T50" s="207"/>
      <c r="U50" s="207"/>
      <c r="V50" s="205"/>
      <c r="W50" s="131"/>
    </row>
    <row r="51" spans="2:24" x14ac:dyDescent="0.2">
      <c r="B51" s="206"/>
      <c r="C51" s="207"/>
      <c r="D51" s="207"/>
      <c r="E51" s="207"/>
      <c r="F51" s="207"/>
      <c r="G51" s="207"/>
      <c r="H51" s="207"/>
      <c r="I51" s="207"/>
      <c r="J51" s="207"/>
      <c r="K51" s="207"/>
      <c r="L51" s="207"/>
      <c r="M51" s="207"/>
      <c r="N51" s="207"/>
      <c r="O51" s="207"/>
      <c r="P51" s="207"/>
      <c r="Q51" s="207"/>
      <c r="R51" s="207"/>
      <c r="S51" s="207"/>
      <c r="T51" s="207"/>
      <c r="U51" s="207"/>
      <c r="V51" s="205"/>
      <c r="W51" s="131"/>
    </row>
    <row r="52" spans="2:24" x14ac:dyDescent="0.2">
      <c r="B52" s="184"/>
      <c r="C52" s="185"/>
      <c r="D52" s="185"/>
      <c r="E52" s="185"/>
      <c r="F52" s="185"/>
      <c r="G52" s="185"/>
      <c r="H52" s="185"/>
      <c r="I52" s="185"/>
      <c r="J52" s="185"/>
      <c r="K52" s="185"/>
      <c r="L52" s="185"/>
      <c r="M52" s="185"/>
      <c r="N52" s="185"/>
      <c r="O52" s="185"/>
      <c r="P52" s="185"/>
      <c r="Q52" s="185"/>
      <c r="R52" s="185"/>
      <c r="S52" s="185"/>
      <c r="T52" s="185"/>
      <c r="U52" s="185"/>
      <c r="V52" s="186"/>
      <c r="W52" s="131"/>
    </row>
    <row r="53" spans="2:24" x14ac:dyDescent="0.2">
      <c r="B53" s="131"/>
      <c r="C53" s="131"/>
      <c r="D53" s="131"/>
      <c r="E53" s="131"/>
      <c r="F53" s="131"/>
      <c r="G53" s="131"/>
      <c r="H53" s="131"/>
      <c r="I53" s="131"/>
      <c r="J53" s="131"/>
      <c r="K53" s="131"/>
      <c r="L53" s="131"/>
      <c r="M53" s="131"/>
      <c r="N53" s="131"/>
      <c r="O53" s="131"/>
      <c r="P53" s="131"/>
      <c r="Q53" s="131"/>
      <c r="R53" s="131"/>
      <c r="S53" s="131"/>
      <c r="T53" s="131"/>
      <c r="U53" s="131"/>
      <c r="V53" s="131"/>
      <c r="W53" s="131"/>
    </row>
    <row r="54" spans="2:24" ht="18" x14ac:dyDescent="0.25">
      <c r="B54" s="322" t="s">
        <v>321</v>
      </c>
      <c r="C54" s="323"/>
      <c r="D54" s="323"/>
      <c r="E54" s="323"/>
      <c r="F54" s="323"/>
      <c r="G54" s="323"/>
      <c r="H54" s="323"/>
      <c r="I54" s="323"/>
      <c r="J54" s="323"/>
      <c r="K54" s="323"/>
      <c r="L54" s="323"/>
      <c r="M54" s="323"/>
      <c r="N54" s="323"/>
      <c r="O54" s="323"/>
      <c r="P54" s="323"/>
      <c r="Q54" s="323"/>
      <c r="R54" s="323"/>
      <c r="S54" s="323"/>
      <c r="T54" s="323"/>
      <c r="U54" s="323"/>
      <c r="V54" s="324"/>
      <c r="W54" s="200"/>
    </row>
    <row r="55" spans="2:24" ht="8.1" customHeight="1" x14ac:dyDescent="0.25">
      <c r="B55" s="209"/>
      <c r="C55" s="210"/>
      <c r="D55" s="210"/>
      <c r="E55" s="210"/>
      <c r="F55" s="210"/>
      <c r="G55" s="210"/>
      <c r="H55" s="210"/>
      <c r="I55" s="210"/>
      <c r="J55" s="210"/>
      <c r="K55" s="210"/>
      <c r="L55" s="210"/>
      <c r="M55" s="210"/>
      <c r="N55" s="210"/>
      <c r="O55" s="210"/>
      <c r="P55" s="210"/>
      <c r="Q55" s="210"/>
      <c r="R55" s="210"/>
      <c r="S55" s="210"/>
      <c r="T55" s="210"/>
      <c r="U55" s="210"/>
      <c r="V55" s="211"/>
      <c r="W55" s="137"/>
    </row>
    <row r="56" spans="2:24" s="165" customFormat="1" ht="12.75" x14ac:dyDescent="0.2">
      <c r="B56" s="237"/>
      <c r="C56" s="238"/>
      <c r="D56" s="239"/>
      <c r="E56" s="239"/>
      <c r="F56" s="239"/>
      <c r="G56" s="271"/>
      <c r="H56" s="347" t="s">
        <v>50</v>
      </c>
      <c r="I56" s="348"/>
      <c r="J56" s="349"/>
      <c r="K56" s="266"/>
      <c r="L56" s="347" t="s">
        <v>16</v>
      </c>
      <c r="M56" s="348"/>
      <c r="N56" s="349"/>
      <c r="O56" s="266"/>
      <c r="P56" s="347"/>
      <c r="Q56" s="348"/>
      <c r="R56" s="349"/>
      <c r="S56" s="314"/>
      <c r="T56" s="347"/>
      <c r="U56" s="348"/>
      <c r="V56" s="350"/>
      <c r="W56" s="164"/>
      <c r="X56" s="164"/>
    </row>
    <row r="57" spans="2:24" s="168" customFormat="1" ht="12.75" x14ac:dyDescent="0.2">
      <c r="B57" s="246"/>
      <c r="C57" s="247"/>
      <c r="D57" s="247"/>
      <c r="E57" s="247"/>
      <c r="F57" s="247"/>
      <c r="G57" s="272"/>
      <c r="H57" s="279" t="str">
        <f>IF(H56="","","2010")</f>
        <v>2010</v>
      </c>
      <c r="I57" s="248" t="str">
        <f>IF(H56="","","2011")</f>
        <v>2011</v>
      </c>
      <c r="J57" s="280" t="str">
        <f>IF(H56="","","2012")</f>
        <v>2012</v>
      </c>
      <c r="K57" s="267"/>
      <c r="L57" s="279" t="str">
        <f>IF(L56="","","2010")</f>
        <v>2010</v>
      </c>
      <c r="M57" s="248" t="str">
        <f>IF(L56="","","2011")</f>
        <v>2011</v>
      </c>
      <c r="N57" s="280" t="str">
        <f>IF(L56="","","2012")</f>
        <v>2012</v>
      </c>
      <c r="O57" s="267"/>
      <c r="P57" s="279" t="str">
        <f>IF(P56="","","2010")</f>
        <v/>
      </c>
      <c r="Q57" s="248" t="str">
        <f>IF(P56="","","2011")</f>
        <v/>
      </c>
      <c r="R57" s="280" t="str">
        <f>IF(P56="","","2012")</f>
        <v/>
      </c>
      <c r="S57" s="267"/>
      <c r="T57" s="279" t="str">
        <f>IF(T56="","","2010")</f>
        <v/>
      </c>
      <c r="U57" s="248" t="str">
        <f>IF(T56="","","2011")</f>
        <v/>
      </c>
      <c r="V57" s="249" t="str">
        <f>IF(T56="","","2012")</f>
        <v/>
      </c>
      <c r="W57" s="166"/>
      <c r="X57" s="167"/>
    </row>
    <row r="58" spans="2:24" s="140" customFormat="1" ht="12.75" x14ac:dyDescent="0.2">
      <c r="B58" s="240"/>
      <c r="C58" s="241"/>
      <c r="D58" s="241"/>
      <c r="E58" s="241"/>
      <c r="F58" s="241"/>
      <c r="G58" s="273"/>
      <c r="H58" s="281"/>
      <c r="I58" s="261"/>
      <c r="J58" s="282"/>
      <c r="K58" s="260"/>
      <c r="L58" s="313"/>
      <c r="M58" s="261"/>
      <c r="N58" s="282"/>
      <c r="O58" s="260"/>
      <c r="P58" s="313"/>
      <c r="Q58" s="261"/>
      <c r="R58" s="282"/>
      <c r="S58" s="260"/>
      <c r="T58" s="313"/>
      <c r="U58" s="261"/>
      <c r="V58" s="262"/>
      <c r="W58" s="144"/>
      <c r="X58" s="144"/>
    </row>
    <row r="59" spans="2:24" s="139" customFormat="1" ht="12.75" x14ac:dyDescent="0.2">
      <c r="B59" s="240" t="s">
        <v>326</v>
      </c>
      <c r="C59" s="241"/>
      <c r="D59" s="241"/>
      <c r="E59" s="241"/>
      <c r="F59" s="241"/>
      <c r="G59" s="274"/>
      <c r="H59" s="283" t="str">
        <f>VLOOKUP(H$56,'Supplemental Data'!$B$1:$DX$54,MATCH($B59&amp;" "&amp;H$57,'Supplemental Data'!$B$1:$DX$1,0),FALSE)</f>
        <v>25,257,114</v>
      </c>
      <c r="I59" s="220" t="str">
        <f>VLOOKUP(H$56,'Supplemental Data'!$B$1:$DX$54,MATCH($B59&amp;" "&amp;I$57,'Supplemental Data'!$B$1:$DX$1,0),FALSE)</f>
        <v>25,674,681</v>
      </c>
      <c r="J59" s="284" t="str">
        <f>VLOOKUP(H$56,'Supplemental Data'!$B$1:$DX$54,MATCH($B59&amp;" "&amp;J$57,'Supplemental Data'!$B$1:$DX$1,0),FALSE)</f>
        <v>26,059,203</v>
      </c>
      <c r="K59" s="268"/>
      <c r="L59" s="283" t="str">
        <f>VLOOKUP(L$56,'Supplemental Data'!$B$1:$DX$54,MATCH($B59&amp;" "&amp;L$57,'Supplemental Data'!$B$1:$DX$1,0),FALSE)</f>
        <v>18,843,326</v>
      </c>
      <c r="M59" s="220" t="str">
        <f>VLOOKUP(L$56,'Supplemental Data'!$B$1:$DX$54,MATCH($B59&amp;" "&amp;M$57,'Supplemental Data'!$B$1:$DX$1,0),FALSE)</f>
        <v>19,057,542</v>
      </c>
      <c r="N59" s="284" t="str">
        <f>VLOOKUP(L$56,'Supplemental Data'!$B$1:$DX$54,MATCH($B59&amp;" "&amp;N$57,'Supplemental Data'!$B$1:$DX$1,0),FALSE)</f>
        <v>19,317,568</v>
      </c>
      <c r="O59" s="268"/>
      <c r="P59" s="283" t="e">
        <f>VLOOKUP(P$56,'Supplemental Data'!$B$1:$DX$54,MATCH($B59&amp;" "&amp;P$57,'Supplemental Data'!$B$1:$DX$1,0),FALSE)</f>
        <v>#N/A</v>
      </c>
      <c r="Q59" s="220" t="e">
        <f>VLOOKUP(P$56,'Supplemental Data'!$B$1:$DX$54,MATCH($B59&amp;" "&amp;Q$57,'Supplemental Data'!$B$1:$DX$1,0),FALSE)</f>
        <v>#N/A</v>
      </c>
      <c r="R59" s="284" t="e">
        <f>VLOOKUP(P$56,'Supplemental Data'!$B$1:$DX$54,MATCH($B59&amp;" "&amp;R$57,'Supplemental Data'!$B$1:$DX$1,0),FALSE)</f>
        <v>#N/A</v>
      </c>
      <c r="S59" s="268"/>
      <c r="T59" s="283" t="e">
        <f>VLOOKUP(T$56,'Supplemental Data'!$B$1:$DX$54,MATCH($B59&amp;" "&amp;T$57,'Supplemental Data'!$B$1:$DX$1,0),FALSE)</f>
        <v>#N/A</v>
      </c>
      <c r="U59" s="220" t="e">
        <f>VLOOKUP(T$56,'Supplemental Data'!$B$1:$DX$54,MATCH($B59&amp;" "&amp;U$57,'Supplemental Data'!$B$1:$DX$1,0),FALSE)</f>
        <v>#N/A</v>
      </c>
      <c r="V59" s="221" t="e">
        <f>VLOOKUP(T$56,'Supplemental Data'!$B$1:$DX$54,MATCH($B59&amp;" "&amp;V$57,'Supplemental Data'!$B$1:$DX$1,0),FALSE)</f>
        <v>#N/A</v>
      </c>
      <c r="W59" s="145"/>
      <c r="X59" s="136"/>
    </row>
    <row r="60" spans="2:24" s="139" customFormat="1" ht="12.75" hidden="1" x14ac:dyDescent="0.2">
      <c r="B60" s="240"/>
      <c r="C60" s="241"/>
      <c r="D60" s="241"/>
      <c r="E60" s="241"/>
      <c r="F60" s="241"/>
      <c r="G60" s="274"/>
      <c r="H60" s="283"/>
      <c r="I60" s="220"/>
      <c r="J60" s="284"/>
      <c r="K60" s="268"/>
      <c r="L60" s="283"/>
      <c r="M60" s="220"/>
      <c r="N60" s="284"/>
      <c r="O60" s="268"/>
      <c r="P60" s="283"/>
      <c r="Q60" s="220"/>
      <c r="R60" s="284"/>
      <c r="S60" s="268"/>
      <c r="T60" s="283"/>
      <c r="U60" s="220"/>
      <c r="V60" s="221"/>
      <c r="W60" s="145"/>
      <c r="X60" s="136"/>
    </row>
    <row r="61" spans="2:24" s="139" customFormat="1" ht="12.75" hidden="1" x14ac:dyDescent="0.2">
      <c r="B61" s="240" t="s">
        <v>309</v>
      </c>
      <c r="C61" s="241"/>
      <c r="D61" s="241"/>
      <c r="E61" s="241"/>
      <c r="F61" s="241"/>
      <c r="G61" s="274"/>
      <c r="H61" s="283">
        <f ca="1">VLOOKUP(H$56,INDIRECT("'"&amp;H$57&amp;"'!D10:J62"),2,FALSE)</f>
        <v>24899075</v>
      </c>
      <c r="I61" s="220">
        <f ca="1">VLOOKUP(H$56,INDIRECT("'"&amp;I$57&amp;"'!D10:J62"),2,FALSE)</f>
        <v>25327104</v>
      </c>
      <c r="J61" s="284">
        <f ca="1">VLOOKUP(H$56,INDIRECT("'"&amp;J$57&amp;"'!D10:J62"),2,FALSE)</f>
        <v>25711791</v>
      </c>
      <c r="K61" s="268"/>
      <c r="L61" s="283">
        <f ca="1">VLOOKUP(L$56,INDIRECT("'"&amp;L$57&amp;"'!D10:J62"),2,FALSE)</f>
        <v>18647600</v>
      </c>
      <c r="M61" s="220">
        <f ca="1">VLOOKUP(L$56,INDIRECT("'"&amp;M$57&amp;"'!D10:J62"),2,FALSE)</f>
        <v>18863948</v>
      </c>
      <c r="N61" s="284">
        <f ca="1">VLOOKUP(L$56,INDIRECT("'"&amp;N$57&amp;"'!D10:J62"),2,FALSE)</f>
        <v>19114620</v>
      </c>
      <c r="O61" s="268"/>
      <c r="P61" s="283" t="e">
        <f ca="1">VLOOKUP(P$56,INDIRECT("'"&amp;P$57&amp;"'!D10:J62"),2,FALSE)</f>
        <v>#REF!</v>
      </c>
      <c r="Q61" s="220" t="e">
        <f ca="1">VLOOKUP(P$56,INDIRECT("'"&amp;Q$57&amp;"'!D10:J62"),2,FALSE)</f>
        <v>#REF!</v>
      </c>
      <c r="R61" s="284" t="e">
        <f ca="1">VLOOKUP(P$56,INDIRECT("'"&amp;R$57&amp;"'!D10:J62"),2,FALSE)</f>
        <v>#REF!</v>
      </c>
      <c r="S61" s="268"/>
      <c r="T61" s="283" t="e">
        <f ca="1">VLOOKUP(T$56,INDIRECT("'"&amp;T$57&amp;"'!D10:J62"),2,FALSE)</f>
        <v>#REF!</v>
      </c>
      <c r="U61" s="220" t="e">
        <f ca="1">VLOOKUP(T$56,INDIRECT("'"&amp;U$57&amp;"'!D10:J62"),2,FALSE)</f>
        <v>#REF!</v>
      </c>
      <c r="V61" s="221" t="e">
        <f ca="1">VLOOKUP(T$56,INDIRECT("'"&amp;V$57&amp;"'!D10:J62"),2,FALSE)</f>
        <v>#REF!</v>
      </c>
      <c r="W61" s="145"/>
      <c r="X61" s="136"/>
    </row>
    <row r="62" spans="2:24" s="139" customFormat="1" ht="12.75" hidden="1" x14ac:dyDescent="0.2">
      <c r="B62" s="240"/>
      <c r="C62" s="241"/>
      <c r="D62" s="241"/>
      <c r="E62" s="241"/>
      <c r="F62" s="241"/>
      <c r="G62" s="275"/>
      <c r="H62" s="285"/>
      <c r="I62" s="222"/>
      <c r="J62" s="286"/>
      <c r="K62" s="269"/>
      <c r="L62" s="285"/>
      <c r="M62" s="222"/>
      <c r="N62" s="286"/>
      <c r="O62" s="269"/>
      <c r="P62" s="285"/>
      <c r="Q62" s="222"/>
      <c r="R62" s="286"/>
      <c r="S62" s="269"/>
      <c r="T62" s="285"/>
      <c r="U62" s="222"/>
      <c r="V62" s="223"/>
      <c r="W62" s="146"/>
      <c r="X62" s="136"/>
    </row>
    <row r="63" spans="2:24" s="139" customFormat="1" ht="12.75" hidden="1" x14ac:dyDescent="0.2">
      <c r="B63" s="240" t="s">
        <v>6</v>
      </c>
      <c r="C63" s="241"/>
      <c r="D63" s="241"/>
      <c r="E63" s="241"/>
      <c r="F63" s="241"/>
      <c r="G63" s="274"/>
      <c r="H63" s="283">
        <f ca="1">VLOOKUP(H$56,INDIRECT("'"&amp;H$57&amp;"'!D10:J62"),4,FALSE)</f>
        <v>20500156</v>
      </c>
      <c r="I63" s="220">
        <f ca="1">VLOOKUP(H$56,INDIRECT("'"&amp;I$57&amp;"'!D10:J62"),4,FALSE)</f>
        <v>20984855</v>
      </c>
      <c r="J63" s="284">
        <f ca="1">VLOOKUP(H$56,INDIRECT("'"&amp;J$57&amp;"'!D10:J62"),4,FALSE)</f>
        <v>21354247</v>
      </c>
      <c r="K63" s="268"/>
      <c r="L63" s="283">
        <f ca="1">VLOOKUP(L$56,INDIRECT("'"&amp;L$57&amp;"'!D10:J62"),4,FALSE)</f>
        <v>15554008</v>
      </c>
      <c r="M63" s="220">
        <f ca="1">VLOOKUP(L$56,INDIRECT("'"&amp;M$57&amp;"'!D10:J62"),4,FALSE)</f>
        <v>15742168</v>
      </c>
      <c r="N63" s="284">
        <f ca="1">VLOOKUP(L$56,INDIRECT("'"&amp;N$57&amp;"'!D10:J62"),4,FALSE)</f>
        <v>16032617</v>
      </c>
      <c r="O63" s="268"/>
      <c r="P63" s="283" t="e">
        <f ca="1">VLOOKUP(P$56,INDIRECT("'"&amp;P$57&amp;"'!D10:J62"),4,FALSE)</f>
        <v>#REF!</v>
      </c>
      <c r="Q63" s="220" t="e">
        <f ca="1">VLOOKUP(P$56,INDIRECT("'"&amp;Q$57&amp;"'!D10:J62"),4,FALSE)</f>
        <v>#REF!</v>
      </c>
      <c r="R63" s="284" t="e">
        <f ca="1">VLOOKUP(P$56,INDIRECT("'"&amp;R$57&amp;"'!D10:J62"),4,FALSE)</f>
        <v>#REF!</v>
      </c>
      <c r="S63" s="268"/>
      <c r="T63" s="283" t="e">
        <f ca="1">VLOOKUP(T$56,INDIRECT("'"&amp;T$57&amp;"'!D10:J62"),4,FALSE)</f>
        <v>#REF!</v>
      </c>
      <c r="U63" s="220" t="e">
        <f ca="1">VLOOKUP(T$56,INDIRECT("'"&amp;U$57&amp;"'!D10:J62"),4,FALSE)</f>
        <v>#REF!</v>
      </c>
      <c r="V63" s="221" t="e">
        <f ca="1">VLOOKUP(T$56,INDIRECT("'"&amp;V$57&amp;"'!D10:J62"),4,FALSE)</f>
        <v>#REF!</v>
      </c>
      <c r="W63" s="145"/>
      <c r="X63" s="136"/>
    </row>
    <row r="64" spans="2:24" s="139" customFormat="1" ht="12.75" hidden="1" x14ac:dyDescent="0.2">
      <c r="B64" s="240"/>
      <c r="C64" s="241"/>
      <c r="D64" s="241"/>
      <c r="E64" s="241"/>
      <c r="F64" s="241"/>
      <c r="G64" s="273"/>
      <c r="H64" s="287">
        <f ca="1">H63/H$61</f>
        <v>0.82333002330407856</v>
      </c>
      <c r="I64" s="224">
        <f t="shared" ref="I64:J64" ca="1" si="0">I63/I$61</f>
        <v>0.82855327636353526</v>
      </c>
      <c r="J64" s="288">
        <f t="shared" ca="1" si="0"/>
        <v>0.83052351351175813</v>
      </c>
      <c r="K64" s="260"/>
      <c r="L64" s="287">
        <f ca="1">L63/L$61</f>
        <v>0.83410240459898322</v>
      </c>
      <c r="M64" s="224">
        <f t="shared" ref="M64" ca="1" si="1">M63/M$61</f>
        <v>0.83451078215440377</v>
      </c>
      <c r="N64" s="288">
        <f t="shared" ref="N64" ca="1" si="2">N63/N$61</f>
        <v>0.83876200520857858</v>
      </c>
      <c r="O64" s="260"/>
      <c r="P64" s="287" t="e">
        <f ca="1">P63/P$61</f>
        <v>#REF!</v>
      </c>
      <c r="Q64" s="224" t="e">
        <f t="shared" ref="Q64" ca="1" si="3">Q63/Q$61</f>
        <v>#REF!</v>
      </c>
      <c r="R64" s="288" t="e">
        <f t="shared" ref="R64" ca="1" si="4">R63/R$61</f>
        <v>#REF!</v>
      </c>
      <c r="S64" s="260"/>
      <c r="T64" s="287" t="e">
        <f ca="1">T63/T$61</f>
        <v>#REF!</v>
      </c>
      <c r="U64" s="224" t="e">
        <f t="shared" ref="U64" ca="1" si="5">U63/U$61</f>
        <v>#REF!</v>
      </c>
      <c r="V64" s="225" t="e">
        <f t="shared" ref="V64" ca="1" si="6">V63/V$61</f>
        <v>#REF!</v>
      </c>
      <c r="W64" s="136"/>
      <c r="X64" s="136"/>
    </row>
    <row r="65" spans="2:24" s="139" customFormat="1" ht="12.75" hidden="1" x14ac:dyDescent="0.2">
      <c r="B65" s="240" t="s">
        <v>7</v>
      </c>
      <c r="C65" s="241"/>
      <c r="D65" s="241"/>
      <c r="E65" s="241"/>
      <c r="F65" s="241"/>
      <c r="G65" s="274"/>
      <c r="H65" s="283">
        <f ca="1">VLOOKUP(H$56,INDIRECT("'"&amp;H$57&amp;"'!D10:J62"),6,FALSE)</f>
        <v>3740344</v>
      </c>
      <c r="I65" s="220">
        <f ca="1">VLOOKUP(H$56,INDIRECT("'"&amp;I$57&amp;"'!D10:J62"),6,FALSE)</f>
        <v>3648260</v>
      </c>
      <c r="J65" s="284">
        <f ca="1">VLOOKUP(H$56,INDIRECT("'"&amp;J$57&amp;"'!D10:J62"),6,FALSE)</f>
        <v>3656070</v>
      </c>
      <c r="K65" s="268"/>
      <c r="L65" s="283">
        <f ca="1">VLOOKUP(L$56,INDIRECT("'"&amp;L$57&amp;"'!D10:J62"),6,FALSE)</f>
        <v>2459530</v>
      </c>
      <c r="M65" s="220">
        <f ca="1">VLOOKUP(L$56,INDIRECT("'"&amp;M$57&amp;"'!D10:J62"),6,FALSE)</f>
        <v>2454255</v>
      </c>
      <c r="N65" s="284">
        <f ca="1">VLOOKUP(L$56,INDIRECT("'"&amp;N$57&amp;"'!D10:J62"),6,FALSE)</f>
        <v>2380288</v>
      </c>
      <c r="O65" s="268"/>
      <c r="P65" s="283" t="e">
        <f ca="1">VLOOKUP(P$56,INDIRECT("'"&amp;P$57&amp;"'!D10:J62"),6,FALSE)</f>
        <v>#REF!</v>
      </c>
      <c r="Q65" s="220" t="e">
        <f ca="1">VLOOKUP(P$56,INDIRECT("'"&amp;Q$57&amp;"'!D10:J62"),6,FALSE)</f>
        <v>#REF!</v>
      </c>
      <c r="R65" s="284" t="e">
        <f ca="1">VLOOKUP(P$56,INDIRECT("'"&amp;R$57&amp;"'!D10:J62"),6,FALSE)</f>
        <v>#REF!</v>
      </c>
      <c r="S65" s="268"/>
      <c r="T65" s="283" t="e">
        <f ca="1">VLOOKUP(T$56,INDIRECT("'"&amp;T$57&amp;"'!D10:J62"),6,FALSE)</f>
        <v>#REF!</v>
      </c>
      <c r="U65" s="220" t="e">
        <f ca="1">VLOOKUP(T$56,INDIRECT("'"&amp;U$57&amp;"'!D10:J62"),6,FALSE)</f>
        <v>#REF!</v>
      </c>
      <c r="V65" s="221" t="e">
        <f ca="1">VLOOKUP(T$56,INDIRECT("'"&amp;V$57&amp;"'!D10:J62"),6,FALSE)</f>
        <v>#REF!</v>
      </c>
      <c r="W65" s="145"/>
      <c r="X65" s="136"/>
    </row>
    <row r="66" spans="2:24" s="139" customFormat="1" ht="12.75" hidden="1" x14ac:dyDescent="0.2">
      <c r="B66" s="240"/>
      <c r="C66" s="241"/>
      <c r="D66" s="241"/>
      <c r="E66" s="241"/>
      <c r="F66" s="241"/>
      <c r="G66" s="273"/>
      <c r="H66" s="287">
        <f ca="1">H65/H$61</f>
        <v>0.15022019894313343</v>
      </c>
      <c r="I66" s="224">
        <f t="shared" ref="I66" ca="1" si="7">I65/I$61</f>
        <v>0.14404568323326664</v>
      </c>
      <c r="J66" s="288">
        <f t="shared" ref="J66" ca="1" si="8">J65/J$61</f>
        <v>0.14219429521654092</v>
      </c>
      <c r="K66" s="260"/>
      <c r="L66" s="287">
        <f ca="1">L65/L$61</f>
        <v>0.13189525729852636</v>
      </c>
      <c r="M66" s="224">
        <f t="shared" ref="M66" ca="1" si="9">M65/M$61</f>
        <v>0.13010293497416342</v>
      </c>
      <c r="N66" s="288">
        <f t="shared" ref="N66" ca="1" si="10">N65/N$61</f>
        <v>0.12452708973550089</v>
      </c>
      <c r="O66" s="260"/>
      <c r="P66" s="287" t="e">
        <f ca="1">P65/P$61</f>
        <v>#REF!</v>
      </c>
      <c r="Q66" s="224" t="e">
        <f t="shared" ref="Q66" ca="1" si="11">Q65/Q$61</f>
        <v>#REF!</v>
      </c>
      <c r="R66" s="288" t="e">
        <f t="shared" ref="R66" ca="1" si="12">R65/R$61</f>
        <v>#REF!</v>
      </c>
      <c r="S66" s="260"/>
      <c r="T66" s="287" t="e">
        <f ca="1">T65/T$61</f>
        <v>#REF!</v>
      </c>
      <c r="U66" s="224" t="e">
        <f t="shared" ref="U66" ca="1" si="13">U65/U$61</f>
        <v>#REF!</v>
      </c>
      <c r="V66" s="225" t="e">
        <f t="shared" ref="V66" ca="1" si="14">V65/V$61</f>
        <v>#REF!</v>
      </c>
      <c r="W66" s="136"/>
      <c r="X66" s="136"/>
    </row>
    <row r="67" spans="2:24" s="139" customFormat="1" ht="12.75" hidden="1" x14ac:dyDescent="0.2">
      <c r="B67" s="240" t="s">
        <v>331</v>
      </c>
      <c r="C67" s="241"/>
      <c r="D67" s="241"/>
      <c r="E67" s="241"/>
      <c r="F67" s="241"/>
      <c r="G67" s="276"/>
      <c r="H67" s="289">
        <f ca="1">SUM(H63,H65)</f>
        <v>24240500</v>
      </c>
      <c r="I67" s="226">
        <f t="shared" ref="I67:J67" ca="1" si="15">SUM(I63,I65)</f>
        <v>24633115</v>
      </c>
      <c r="J67" s="290">
        <f t="shared" ca="1" si="15"/>
        <v>25010317</v>
      </c>
      <c r="K67" s="241"/>
      <c r="L67" s="289">
        <f ca="1">SUM(L63,L65)</f>
        <v>18013538</v>
      </c>
      <c r="M67" s="226">
        <f t="shared" ref="M67:N67" ca="1" si="16">SUM(M63,M65)</f>
        <v>18196423</v>
      </c>
      <c r="N67" s="290">
        <f t="shared" ca="1" si="16"/>
        <v>18412905</v>
      </c>
      <c r="O67" s="241"/>
      <c r="P67" s="289" t="e">
        <f ca="1">SUM(P63,P65)</f>
        <v>#REF!</v>
      </c>
      <c r="Q67" s="226" t="e">
        <f t="shared" ref="Q67:R67" ca="1" si="17">SUM(Q63,Q65)</f>
        <v>#REF!</v>
      </c>
      <c r="R67" s="290" t="e">
        <f t="shared" ca="1" si="17"/>
        <v>#REF!</v>
      </c>
      <c r="S67" s="241"/>
      <c r="T67" s="289" t="e">
        <f ca="1">SUM(T63,T65)</f>
        <v>#REF!</v>
      </c>
      <c r="U67" s="226" t="e">
        <f t="shared" ref="U67:V67" ca="1" si="18">SUM(U63,U65)</f>
        <v>#REF!</v>
      </c>
      <c r="V67" s="227" t="e">
        <f t="shared" ca="1" si="18"/>
        <v>#REF!</v>
      </c>
      <c r="W67" s="147"/>
      <c r="X67" s="136"/>
    </row>
    <row r="68" spans="2:24" s="139" customFormat="1" ht="12.75" hidden="1" x14ac:dyDescent="0.2">
      <c r="B68" s="240"/>
      <c r="C68" s="241"/>
      <c r="D68" s="241"/>
      <c r="E68" s="241"/>
      <c r="F68" s="241"/>
      <c r="G68" s="273"/>
      <c r="H68" s="287">
        <f ca="1">H67/H$61</f>
        <v>0.97355022224721199</v>
      </c>
      <c r="I68" s="224">
        <f t="shared" ref="I68" ca="1" si="19">I67/I$61</f>
        <v>0.97259895959680187</v>
      </c>
      <c r="J68" s="288">
        <f t="shared" ref="J68" ca="1" si="20">J67/J$61</f>
        <v>0.97271780872829905</v>
      </c>
      <c r="K68" s="260"/>
      <c r="L68" s="287">
        <f ca="1">L67/L$61</f>
        <v>0.96599766189750957</v>
      </c>
      <c r="M68" s="224">
        <f t="shared" ref="M68" ca="1" si="21">M67/M$61</f>
        <v>0.96461371712856714</v>
      </c>
      <c r="N68" s="288">
        <f t="shared" ref="N68" ca="1" si="22">N67/N$61</f>
        <v>0.96328909494407944</v>
      </c>
      <c r="O68" s="260"/>
      <c r="P68" s="287" t="e">
        <f ca="1">P67/P$61</f>
        <v>#REF!</v>
      </c>
      <c r="Q68" s="224" t="e">
        <f t="shared" ref="Q68" ca="1" si="23">Q67/Q$61</f>
        <v>#REF!</v>
      </c>
      <c r="R68" s="288" t="e">
        <f t="shared" ref="R68" ca="1" si="24">R67/R$61</f>
        <v>#REF!</v>
      </c>
      <c r="S68" s="260"/>
      <c r="T68" s="287" t="e">
        <f ca="1">T67/T$61</f>
        <v>#REF!</v>
      </c>
      <c r="U68" s="224" t="e">
        <f t="shared" ref="U68" ca="1" si="25">U67/U$61</f>
        <v>#REF!</v>
      </c>
      <c r="V68" s="225" t="e">
        <f t="shared" ref="V68" ca="1" si="26">V67/V$61</f>
        <v>#REF!</v>
      </c>
      <c r="W68" s="136"/>
      <c r="X68" s="136"/>
    </row>
    <row r="69" spans="2:24" s="139" customFormat="1" ht="12.75" hidden="1" x14ac:dyDescent="0.2">
      <c r="B69" s="240"/>
      <c r="C69" s="241"/>
      <c r="D69" s="241"/>
      <c r="E69" s="241"/>
      <c r="F69" s="241"/>
      <c r="G69" s="276"/>
      <c r="H69" s="291"/>
      <c r="I69" s="219"/>
      <c r="J69" s="292"/>
      <c r="K69" s="241"/>
      <c r="L69" s="291"/>
      <c r="M69" s="219"/>
      <c r="N69" s="292"/>
      <c r="O69" s="241"/>
      <c r="P69" s="291"/>
      <c r="Q69" s="219"/>
      <c r="R69" s="292"/>
      <c r="S69" s="241"/>
      <c r="T69" s="291"/>
      <c r="U69" s="219"/>
      <c r="V69" s="228"/>
      <c r="W69" s="136"/>
      <c r="X69" s="136"/>
    </row>
    <row r="70" spans="2:24" s="139" customFormat="1" ht="12.75" hidden="1" x14ac:dyDescent="0.2">
      <c r="B70" s="240" t="s">
        <v>335</v>
      </c>
      <c r="C70" s="241"/>
      <c r="D70" s="241"/>
      <c r="E70" s="241"/>
      <c r="F70" s="241"/>
      <c r="G70" s="274"/>
      <c r="H70" s="283">
        <f ca="1">VLOOKUP(H$56,INDIRECT("'"&amp;H$57&amp;"'!D10:BL62"),9,FALSE)+VLOOKUP(H$56,INDIRECT("'"&amp;H$57&amp;"'!D10:BL62"),61,FALSE)</f>
        <v>490738</v>
      </c>
      <c r="I70" s="220">
        <f ca="1">VLOOKUP(H$56,INDIRECT("'"&amp;I$57&amp;"'!D10:BL62"),9,FALSE)+VLOOKUP(H$56,INDIRECT("'"&amp;I$57&amp;"'!D10:BL62"),61,FALSE)</f>
        <v>519951</v>
      </c>
      <c r="J70" s="284">
        <f ca="1">VLOOKUP(H$56,INDIRECT("'"&amp;J$57&amp;"'!D10:BL62"),9,FALSE)+VLOOKUP(H$56,INDIRECT("'"&amp;J$57&amp;"'!D10:BL62"),61,FALSE)</f>
        <v>512187</v>
      </c>
      <c r="K70" s="268"/>
      <c r="L70" s="283">
        <f ca="1">VLOOKUP(L$56,INDIRECT("'"&amp;L$57&amp;"'!D10:BL62"),9,FALSE)+VLOOKUP(L$56,INDIRECT("'"&amp;L$57&amp;"'!D10:BL62"),61,FALSE)</f>
        <v>495857</v>
      </c>
      <c r="M70" s="220">
        <f ca="1">VLOOKUP(L$56,INDIRECT("'"&amp;M$57&amp;"'!D10:BL62"),9,FALSE)+VLOOKUP(L$56,INDIRECT("'"&amp;M$57&amp;"'!D10:BL62"),61,FALSE)</f>
        <v>520208</v>
      </c>
      <c r="N70" s="284">
        <f ca="1">VLOOKUP(L$56,INDIRECT("'"&amp;N$57&amp;"'!D10:BL62"),9,FALSE)+VLOOKUP(L$56,INDIRECT("'"&amp;N$57&amp;"'!D10:BL62"),61,FALSE)</f>
        <v>558786</v>
      </c>
      <c r="O70" s="268"/>
      <c r="P70" s="283" t="e">
        <f ca="1">VLOOKUP(P$56,INDIRECT("'"&amp;P$57&amp;"'!D10:BL62"),9,FALSE)+IF(ISERR(VLOOKUP(P$56,INDIRECT("'"&amp;P$57&amp;"'!D10:BL62"),61,FALSE)),0,VLOOKUP(P$56,INDIRECT("'"&amp;P$57&amp;"'!D10:BL62"),61,FALSE))</f>
        <v>#REF!</v>
      </c>
      <c r="Q70" s="220" t="e">
        <f ca="1">VLOOKUP(P$56,INDIRECT("'"&amp;Q$57&amp;"'!D10:BL62"),9,FALSE)+VLOOKUP(P$56,INDIRECT("'"&amp;Q$57&amp;"'!D10:BL62"),61,FALSE)</f>
        <v>#REF!</v>
      </c>
      <c r="R70" s="284" t="e">
        <f ca="1">VLOOKUP(P$56,INDIRECT("'"&amp;R$57&amp;"'!D10:BL62"),9,FALSE)+VLOOKUP(P$56,INDIRECT("'"&amp;R$57&amp;"'!D10:BL62"),61,FALSE)</f>
        <v>#REF!</v>
      </c>
      <c r="S70" s="268"/>
      <c r="T70" s="283" t="e">
        <f ca="1">VLOOKUP(T$56,INDIRECT("'"&amp;T$57&amp;"'!D10:BL62"),9,FALSE)+VLOOKUP(T$56,INDIRECT("'"&amp;T$57&amp;"'!D10:BL62"),61,FALSE)</f>
        <v>#REF!</v>
      </c>
      <c r="U70" s="220" t="e">
        <f ca="1">VLOOKUP(T$56,INDIRECT("'"&amp;U$57&amp;"'!D10:BL62"),9,FALSE)+VLOOKUP(T$56,INDIRECT("'"&amp;U$57&amp;"'!D10:BL62"),61,FALSE)</f>
        <v>#REF!</v>
      </c>
      <c r="V70" s="221" t="e">
        <f ca="1">VLOOKUP(T$56,INDIRECT("'"&amp;V$57&amp;"'!D10:BL62"),9,FALSE)+VLOOKUP(T$56,INDIRECT("'"&amp;V$57&amp;"'!D10:BL62"),61,FALSE)</f>
        <v>#REF!</v>
      </c>
      <c r="W70" s="145"/>
      <c r="X70" s="136"/>
    </row>
    <row r="71" spans="2:24" s="139" customFormat="1" ht="12.75" hidden="1" x14ac:dyDescent="0.2">
      <c r="B71" s="240"/>
      <c r="C71" s="241"/>
      <c r="D71" s="241"/>
      <c r="E71" s="241"/>
      <c r="F71" s="241"/>
      <c r="G71" s="273"/>
      <c r="H71" s="287">
        <f ca="1">H70/H$61</f>
        <v>1.9709085578480324E-2</v>
      </c>
      <c r="I71" s="224">
        <f t="shared" ref="I71:J73" ca="1" si="27">I70/I$61</f>
        <v>2.0529429657650554E-2</v>
      </c>
      <c r="J71" s="288">
        <f t="shared" ca="1" si="27"/>
        <v>1.9920315935984388E-2</v>
      </c>
      <c r="K71" s="260"/>
      <c r="L71" s="287">
        <f ca="1">L70/L$61</f>
        <v>2.6590928591346874E-2</v>
      </c>
      <c r="M71" s="224">
        <f t="shared" ref="M71:N73" ca="1" si="28">M70/M$61</f>
        <v>2.757683598364457E-2</v>
      </c>
      <c r="N71" s="288">
        <f t="shared" ca="1" si="28"/>
        <v>2.9233434930958608E-2</v>
      </c>
      <c r="O71" s="260"/>
      <c r="P71" s="287" t="e">
        <f ca="1">P70/P$61</f>
        <v>#REF!</v>
      </c>
      <c r="Q71" s="224" t="e">
        <f t="shared" ref="Q71:R73" ca="1" si="29">Q70/Q$61</f>
        <v>#REF!</v>
      </c>
      <c r="R71" s="288" t="e">
        <f t="shared" ca="1" si="29"/>
        <v>#REF!</v>
      </c>
      <c r="S71" s="260"/>
      <c r="T71" s="287" t="e">
        <f ca="1">T70/T$61</f>
        <v>#REF!</v>
      </c>
      <c r="U71" s="224" t="e">
        <f t="shared" ref="U71:V73" ca="1" si="30">U70/U$61</f>
        <v>#REF!</v>
      </c>
      <c r="V71" s="225" t="e">
        <f t="shared" ca="1" si="30"/>
        <v>#REF!</v>
      </c>
      <c r="W71" s="136"/>
      <c r="X71" s="136"/>
    </row>
    <row r="72" spans="2:24" s="139" customFormat="1" ht="12.75" hidden="1" x14ac:dyDescent="0.2">
      <c r="B72" s="240" t="s">
        <v>332</v>
      </c>
      <c r="C72" s="241"/>
      <c r="D72" s="241"/>
      <c r="E72" s="241"/>
      <c r="F72" s="241"/>
      <c r="G72" s="276"/>
      <c r="H72" s="289">
        <f ca="1">H61-H67-H70</f>
        <v>167837</v>
      </c>
      <c r="I72" s="226">
        <f t="shared" ref="I72:J72" ca="1" si="31">I61-I67-I70</f>
        <v>174038</v>
      </c>
      <c r="J72" s="290">
        <f t="shared" ca="1" si="31"/>
        <v>189287</v>
      </c>
      <c r="K72" s="241"/>
      <c r="L72" s="289">
        <f t="shared" ref="L72:N72" ca="1" si="32">L61-L67-L70</f>
        <v>138205</v>
      </c>
      <c r="M72" s="226">
        <f t="shared" ca="1" si="32"/>
        <v>147317</v>
      </c>
      <c r="N72" s="290">
        <f t="shared" ca="1" si="32"/>
        <v>142929</v>
      </c>
      <c r="O72" s="241"/>
      <c r="P72" s="289" t="e">
        <f t="shared" ref="P72:R72" ca="1" si="33">P61-P67-P70</f>
        <v>#REF!</v>
      </c>
      <c r="Q72" s="226" t="e">
        <f t="shared" ca="1" si="33"/>
        <v>#REF!</v>
      </c>
      <c r="R72" s="290" t="e">
        <f t="shared" ca="1" si="33"/>
        <v>#REF!</v>
      </c>
      <c r="S72" s="241"/>
      <c r="T72" s="289" t="e">
        <f t="shared" ref="T72:V72" ca="1" si="34">T61-T67-T70</f>
        <v>#REF!</v>
      </c>
      <c r="U72" s="226" t="e">
        <f t="shared" ca="1" si="34"/>
        <v>#REF!</v>
      </c>
      <c r="V72" s="227" t="e">
        <f t="shared" ca="1" si="34"/>
        <v>#REF!</v>
      </c>
      <c r="W72" s="136"/>
      <c r="X72" s="136"/>
    </row>
    <row r="73" spans="2:24" s="139" customFormat="1" ht="12.75" hidden="1" x14ac:dyDescent="0.2">
      <c r="B73" s="240"/>
      <c r="C73" s="241"/>
      <c r="D73" s="241"/>
      <c r="E73" s="241"/>
      <c r="F73" s="241"/>
      <c r="G73" s="273"/>
      <c r="H73" s="287">
        <f ca="1">H72/H$61</f>
        <v>6.7406921743076798E-3</v>
      </c>
      <c r="I73" s="224">
        <f t="shared" ca="1" si="27"/>
        <v>6.8716107455475371E-3</v>
      </c>
      <c r="J73" s="288">
        <f t="shared" ca="1" si="27"/>
        <v>7.3618753357165981E-3</v>
      </c>
      <c r="K73" s="260"/>
      <c r="L73" s="287">
        <f ca="1">L72/L$61</f>
        <v>7.411409511143525E-3</v>
      </c>
      <c r="M73" s="224">
        <f t="shared" ca="1" si="28"/>
        <v>7.8094468877882824E-3</v>
      </c>
      <c r="N73" s="288">
        <f t="shared" ca="1" si="28"/>
        <v>7.4774701249619401E-3</v>
      </c>
      <c r="O73" s="260"/>
      <c r="P73" s="287" t="e">
        <f ca="1">P72/P$61</f>
        <v>#REF!</v>
      </c>
      <c r="Q73" s="224" t="e">
        <f t="shared" ca="1" si="29"/>
        <v>#REF!</v>
      </c>
      <c r="R73" s="288" t="e">
        <f t="shared" ca="1" si="29"/>
        <v>#REF!</v>
      </c>
      <c r="S73" s="260"/>
      <c r="T73" s="287" t="e">
        <f ca="1">T72/T$61</f>
        <v>#REF!</v>
      </c>
      <c r="U73" s="224" t="e">
        <f t="shared" ca="1" si="30"/>
        <v>#REF!</v>
      </c>
      <c r="V73" s="225" t="e">
        <f t="shared" ca="1" si="30"/>
        <v>#REF!</v>
      </c>
      <c r="W73" s="136"/>
      <c r="X73" s="136"/>
    </row>
    <row r="74" spans="2:24" s="139" customFormat="1" ht="12.75" x14ac:dyDescent="0.2">
      <c r="B74" s="240"/>
      <c r="C74" s="241"/>
      <c r="D74" s="241"/>
      <c r="E74" s="241"/>
      <c r="F74" s="241"/>
      <c r="G74" s="273"/>
      <c r="H74" s="281"/>
      <c r="I74" s="261"/>
      <c r="J74" s="282"/>
      <c r="K74" s="260"/>
      <c r="L74" s="313"/>
      <c r="M74" s="261"/>
      <c r="N74" s="282"/>
      <c r="O74" s="260"/>
      <c r="P74" s="313"/>
      <c r="Q74" s="261"/>
      <c r="R74" s="282"/>
      <c r="S74" s="260"/>
      <c r="T74" s="313"/>
      <c r="U74" s="261"/>
      <c r="V74" s="262"/>
      <c r="W74" s="136"/>
      <c r="X74" s="136"/>
    </row>
    <row r="75" spans="2:24" s="139" customFormat="1" ht="12.75" x14ac:dyDescent="0.2">
      <c r="B75" s="240" t="s">
        <v>380</v>
      </c>
      <c r="C75" s="241"/>
      <c r="D75" s="241"/>
      <c r="E75" s="241"/>
      <c r="F75" s="241"/>
      <c r="G75" s="276"/>
      <c r="H75" s="289">
        <f ca="1">IF(ISERR(H70-(HLOOKUP(H$56,INDIRECT("'"&amp;H$57&amp;"'!L9:BL10"),2,FALSE)+VLOOKUP(H$56,INDIRECT("'"&amp;H$57&amp;"'!D10:BL62"),61,FALSE))),"",H70-(HLOOKUP(H$56,INDIRECT("'"&amp;H$57&amp;"'!L9:BL10"),2,FALSE)+VLOOKUP(H$56,INDIRECT("'"&amp;H$57&amp;"'!D10:BL62"),61,FALSE)))</f>
        <v>74917</v>
      </c>
      <c r="I75" s="226">
        <f ca="1">IF(ISERR(I70-(HLOOKUP(H$56,INDIRECT("'"&amp;I$57&amp;"'!L9:BL10"),2,FALSE)+VLOOKUP(H$56,INDIRECT("'"&amp;I$57&amp;"'!D10:BL62"),61,FALSE))),"",I70-(HLOOKUP(H$56,INDIRECT("'"&amp;I$57&amp;"'!L9:BL10"),2,FALSE)+VLOOKUP(H$56,INDIRECT("'"&amp;I$57&amp;"'!D10:BL62"),61,FALSE)))</f>
        <v>109887</v>
      </c>
      <c r="J75" s="290">
        <f ca="1">IF(ISERR(J70-(HLOOKUP(H$56,INDIRECT("'"&amp;J$57&amp;"'!L9:BL10"),2,FALSE)+VLOOKUP(H$56,INDIRECT("'"&amp;J$57&amp;"'!D10:BL62"),61,FALSE))),"",J70-(HLOOKUP(H$56,INDIRECT("'"&amp;J$57&amp;"'!L9:BL10"),2,FALSE)+VLOOKUP(H$56,INDIRECT("'"&amp;J$57&amp;"'!D10:BL62"),61,FALSE)))</f>
        <v>105565</v>
      </c>
      <c r="K75" s="241"/>
      <c r="L75" s="289">
        <f ca="1">IF(ISERR(L70-(HLOOKUP(L$56,INDIRECT("'"&amp;L$57&amp;"'!L9:BL10"),2,FALSE)+VLOOKUP(L$56,INDIRECT("'"&amp;L$57&amp;"'!D10:BL62"),61,FALSE))),"",L70-(HLOOKUP(L$56,INDIRECT("'"&amp;L$57&amp;"'!L9:BL10"),2,FALSE)+VLOOKUP(L$56,INDIRECT("'"&amp;L$57&amp;"'!D10:BL62"),61,FALSE)))</f>
        <v>55036</v>
      </c>
      <c r="M75" s="226">
        <f ca="1">IF(ISERR(M70-(HLOOKUP(L$56,INDIRECT("'"&amp;M$57&amp;"'!L9:BL10"),2,FALSE)+VLOOKUP(L$56,INDIRECT("'"&amp;M$57&amp;"'!D10:BL62"),61,FALSE))),"",M70-(HLOOKUP(L$56,INDIRECT("'"&amp;M$57&amp;"'!L9:BL10"),2,FALSE)+VLOOKUP(L$56,INDIRECT("'"&amp;M$57&amp;"'!D10:BL62"),61,FALSE)))</f>
        <v>61395</v>
      </c>
      <c r="N75" s="290">
        <f ca="1">IF(ISERR(N70-(HLOOKUP(L$56,INDIRECT("'"&amp;N$57&amp;"'!L9:BL10"),2,FALSE)+VLOOKUP(L$56,INDIRECT("'"&amp;N$57&amp;"'!D10:BL62"),61,FALSE))),"",N70-(HLOOKUP(L$56,INDIRECT("'"&amp;N$57&amp;"'!L9:BL10"),2,FALSE)+VLOOKUP(L$56,INDIRECT("'"&amp;N$57&amp;"'!D10:BL62"),61,FALSE)))</f>
        <v>108823</v>
      </c>
      <c r="O75" s="241"/>
      <c r="P75" s="289" t="str">
        <f ca="1">IF(ISERR(P70-(HLOOKUP(P$56,INDIRECT("'"&amp;P$57&amp;"'!L9:BL10"),2,FALSE)+VLOOKUP(P$56,INDIRECT("'"&amp;P$57&amp;"'!D10:BL62"),61,FALSE))),"",P70-(HLOOKUP(P$56,INDIRECT("'"&amp;P$57&amp;"'!L9:BL10"),2,FALSE)+VLOOKUP(P$56,INDIRECT("'"&amp;P$57&amp;"'!D10:BL62"),61,FALSE)))</f>
        <v/>
      </c>
      <c r="Q75" s="226" t="str">
        <f ca="1">IF(ISERR(Q70-(HLOOKUP(P$56,INDIRECT("'"&amp;Q$57&amp;"'!L9:BL10"),2,FALSE)+VLOOKUP(P$56,INDIRECT("'"&amp;Q$57&amp;"'!D10:BL62"),61,FALSE))),"",Q70-(HLOOKUP(P$56,INDIRECT("'"&amp;Q$57&amp;"'!L9:BL10"),2,FALSE)+VLOOKUP(P$56,INDIRECT("'"&amp;Q$57&amp;"'!D10:BL62"),61,FALSE)))</f>
        <v/>
      </c>
      <c r="R75" s="290" t="str">
        <f ca="1">IF(ISERR(R70-(HLOOKUP(P$56,INDIRECT("'"&amp;R$57&amp;"'!L9:BL10"),2,FALSE)+VLOOKUP(P$56,INDIRECT("'"&amp;R$57&amp;"'!D10:BL62"),61,FALSE))),"",R70-(HLOOKUP(P$56,INDIRECT("'"&amp;R$57&amp;"'!L9:BL10"),2,FALSE)+VLOOKUP(P$56,INDIRECT("'"&amp;R$57&amp;"'!D10:BL62"),61,FALSE)))</f>
        <v/>
      </c>
      <c r="S75" s="241"/>
      <c r="T75" s="289" t="str">
        <f ca="1">IF(ISERR(T70-(HLOOKUP(T$56,INDIRECT("'"&amp;T$57&amp;"'!L9:BL10"),2,FALSE)+VLOOKUP(T$56,INDIRECT("'"&amp;T$57&amp;"'!D10:BL62"),61,FALSE))),"",T70-(HLOOKUP(T$56,INDIRECT("'"&amp;T$57&amp;"'!L9:BL10"),2,FALSE)+VLOOKUP(T$56,INDIRECT("'"&amp;T$57&amp;"'!D10:BL62"),61,FALSE)))</f>
        <v/>
      </c>
      <c r="U75" s="226" t="str">
        <f ca="1">IF(ISERR(U70-(HLOOKUP(T$56,INDIRECT("'"&amp;U$57&amp;"'!L9:BL10"),2,FALSE)+VLOOKUP(T$56,INDIRECT("'"&amp;U$57&amp;"'!D10:BL62"),61,FALSE))),"",U70-(HLOOKUP(T$56,INDIRECT("'"&amp;U$57&amp;"'!L9:BL10"),2,FALSE)+VLOOKUP(T$56,INDIRECT("'"&amp;U$57&amp;"'!D10:BL62"),61,FALSE)))</f>
        <v/>
      </c>
      <c r="V75" s="227" t="str">
        <f ca="1">IF(ISERR(V70-(HLOOKUP(T$56,INDIRECT("'"&amp;V$57&amp;"'!L9:BL10"),2,FALSE)+VLOOKUP(T$56,INDIRECT("'"&amp;V$57&amp;"'!D10:BL62"),61,FALSE))),"",V70-(HLOOKUP(T$56,INDIRECT("'"&amp;V$57&amp;"'!L9:BL10"),2,FALSE)+VLOOKUP(T$56,INDIRECT("'"&amp;V$57&amp;"'!D10:BL62"),61,FALSE)))</f>
        <v/>
      </c>
      <c r="W75" s="136"/>
      <c r="X75" s="136"/>
    </row>
    <row r="76" spans="2:24" s="178" customFormat="1" ht="12.75" x14ac:dyDescent="0.2">
      <c r="B76" s="242" t="s">
        <v>404</v>
      </c>
      <c r="C76" s="243"/>
      <c r="D76" s="243"/>
      <c r="E76" s="243"/>
      <c r="F76" s="243"/>
      <c r="G76" s="277"/>
      <c r="H76" s="293">
        <f ca="1">IF(ISERR(H75/H$61),"",H75/H$61)</f>
        <v>3.0088266331178971E-3</v>
      </c>
      <c r="I76" s="229">
        <f t="shared" ref="I76:J76" ca="1" si="35">IF(ISERR(I75/I$61),"",I75/I$61)</f>
        <v>4.3387116031900052E-3</v>
      </c>
      <c r="J76" s="294">
        <f t="shared" ca="1" si="35"/>
        <v>4.1057038772600481E-3</v>
      </c>
      <c r="K76" s="270"/>
      <c r="L76" s="293">
        <f t="shared" ref="L76:N76" ca="1" si="36">IF(ISERR(L75/L$61),"",L75/L$61)</f>
        <v>2.9513717582959737E-3</v>
      </c>
      <c r="M76" s="229">
        <f t="shared" ca="1" si="36"/>
        <v>3.2546209308889104E-3</v>
      </c>
      <c r="N76" s="294">
        <f t="shared" ca="1" si="36"/>
        <v>5.6931814495919881E-3</v>
      </c>
      <c r="O76" s="270"/>
      <c r="P76" s="293" t="str">
        <f t="shared" ref="P76:R76" ca="1" si="37">IF(ISERR(P75/P$61),"",P75/P$61)</f>
        <v/>
      </c>
      <c r="Q76" s="229" t="str">
        <f t="shared" ca="1" si="37"/>
        <v/>
      </c>
      <c r="R76" s="294" t="str">
        <f t="shared" ca="1" si="37"/>
        <v/>
      </c>
      <c r="S76" s="270"/>
      <c r="T76" s="293" t="str">
        <f t="shared" ref="T76:V76" ca="1" si="38">IF(ISERR(T75/T$61),"",T75/T$61)</f>
        <v/>
      </c>
      <c r="U76" s="229" t="str">
        <f t="shared" ca="1" si="38"/>
        <v/>
      </c>
      <c r="V76" s="230" t="str">
        <f t="shared" ca="1" si="38"/>
        <v/>
      </c>
      <c r="W76" s="176"/>
      <c r="X76" s="177"/>
    </row>
    <row r="77" spans="2:24" s="139" customFormat="1" ht="12.75" x14ac:dyDescent="0.2">
      <c r="B77" s="240"/>
      <c r="C77" s="241"/>
      <c r="D77" s="241"/>
      <c r="E77" s="241"/>
      <c r="F77" s="241"/>
      <c r="G77" s="273"/>
      <c r="H77" s="281"/>
      <c r="I77" s="261"/>
      <c r="J77" s="282"/>
      <c r="K77" s="260"/>
      <c r="L77" s="313"/>
      <c r="M77" s="261"/>
      <c r="N77" s="282"/>
      <c r="O77" s="260"/>
      <c r="P77" s="313"/>
      <c r="Q77" s="261"/>
      <c r="R77" s="282"/>
      <c r="S77" s="260"/>
      <c r="T77" s="313"/>
      <c r="U77" s="261"/>
      <c r="V77" s="262"/>
      <c r="W77" s="154"/>
      <c r="X77" s="136"/>
    </row>
    <row r="78" spans="2:24" s="139" customFormat="1" ht="12.75" x14ac:dyDescent="0.2">
      <c r="B78" s="240" t="s">
        <v>129</v>
      </c>
      <c r="C78" s="241"/>
      <c r="D78" s="241"/>
      <c r="E78" s="241"/>
      <c r="F78" s="241"/>
      <c r="G78" s="276"/>
      <c r="H78" s="295">
        <f>IF(VLOOKUP(H$56,'Supplemental Data'!$B:$AZ,MATCH($B78&amp;" "&amp;H$57,'Supplemental Data'!$B$1:$AZ$1,0),FALSE)=0,"N/A",VLOOKUP(H$56,'Supplemental Data'!$B:$AZ,MATCH($B78&amp;" "&amp;H$57,'Supplemental Data'!$B$1:$AZ$1,0),FALSE))</f>
        <v>38222</v>
      </c>
      <c r="I78" s="250">
        <f>IF(VLOOKUP(H$56,'Supplemental Data'!$B:$AZ,MATCH($B78&amp;" "&amp;I$57,'Supplemental Data'!$B$1:$AZ$1,0),FALSE)=0,"N/A",VLOOKUP(H$56,'Supplemental Data'!$B:$AZ,MATCH($B78&amp;" "&amp;I$57,'Supplemental Data'!$B$1:$AZ$1,0),FALSE))</f>
        <v>40147</v>
      </c>
      <c r="J78" s="296">
        <f>IF(VLOOKUP(H$56,'Supplemental Data'!$B:$AZ,MATCH($B78&amp;" "&amp;J$57,'Supplemental Data'!$B$1:$AZ$1,0),FALSE)=0,"N/A",VLOOKUP(H$56,'Supplemental Data'!$B:$AZ,MATCH($B78&amp;" "&amp;J$57,'Supplemental Data'!$B$1:$AZ$1,0),FALSE))</f>
        <v>41471</v>
      </c>
      <c r="K78" s="309"/>
      <c r="L78" s="295">
        <f>IF(VLOOKUP(L$56,'Supplemental Data'!$B:$AZ,MATCH($B78&amp;" "&amp;L$57,'Supplemental Data'!$B$1:$AZ$1,0),FALSE)=0,"N/A",VLOOKUP(L$56,'Supplemental Data'!$B:$AZ,MATCH($B78&amp;" "&amp;L$57,'Supplemental Data'!$B$1:$AZ$1,0),FALSE))</f>
        <v>38345</v>
      </c>
      <c r="M78" s="250">
        <f>IF(VLOOKUP(L$56,'Supplemental Data'!$B:$AZ,MATCH($B78&amp;" "&amp;M$57,'Supplemental Data'!$B$1:$AZ$1,0),FALSE)=0,"N/A",VLOOKUP(L$56,'Supplemental Data'!$B:$AZ,MATCH($B78&amp;" "&amp;M$57,'Supplemental Data'!$B$1:$AZ$1,0),FALSE))</f>
        <v>39636</v>
      </c>
      <c r="N78" s="296">
        <f>IF(VLOOKUP(L$56,'Supplemental Data'!$B:$AZ,MATCH($B78&amp;" "&amp;N$57,'Supplemental Data'!$B$1:$AZ$1,0),FALSE)=0,"N/A",VLOOKUP(L$56,'Supplemental Data'!$B:$AZ,MATCH($B78&amp;" "&amp;N$57,'Supplemental Data'!$B$1:$AZ$1,0),FALSE))</f>
        <v>40344</v>
      </c>
      <c r="O78" s="309"/>
      <c r="P78" s="295" t="e">
        <f>IF(VLOOKUP(P$56,'Supplemental Data'!$B:$AZ,MATCH($B78&amp;" "&amp;P$57,'Supplemental Data'!$B$1:$AZ$1,0),FALSE)=0,"N/A",VLOOKUP(P$56,'Supplemental Data'!$B:$AZ,MATCH($B78&amp;" "&amp;P$57,'Supplemental Data'!$B$1:$AZ$1,0),FALSE))</f>
        <v>#N/A</v>
      </c>
      <c r="Q78" s="250" t="e">
        <f>IF(VLOOKUP(P$56,'Supplemental Data'!$B:$AZ,MATCH($B78&amp;" "&amp;Q$57,'Supplemental Data'!$B$1:$AZ$1,0),FALSE)=0,"N/A",VLOOKUP(P$56,'Supplemental Data'!$B:$AZ,MATCH($B78&amp;" "&amp;Q$57,'Supplemental Data'!$B$1:$AZ$1,0),FALSE))</f>
        <v>#N/A</v>
      </c>
      <c r="R78" s="296" t="e">
        <f>IF(VLOOKUP(P$56,'Supplemental Data'!$B:$AZ,MATCH($B78&amp;" "&amp;R$57,'Supplemental Data'!$B$1:$AZ$1,0),FALSE)=0,"N/A",VLOOKUP(P$56,'Supplemental Data'!$B:$AZ,MATCH($B78&amp;" "&amp;R$57,'Supplemental Data'!$B$1:$AZ$1,0),FALSE))</f>
        <v>#N/A</v>
      </c>
      <c r="S78" s="309"/>
      <c r="T78" s="295" t="e">
        <f>IF(VLOOKUP(T$56,'Supplemental Data'!$B:$AZ,MATCH($B78&amp;" "&amp;T$57,'Supplemental Data'!$B$1:$AZ$1,0),FALSE)=0,"N/A",VLOOKUP(T$56,'Supplemental Data'!$B:$AZ,MATCH($B78&amp;" "&amp;T$57,'Supplemental Data'!$B$1:$AZ$1,0),FALSE))</f>
        <v>#N/A</v>
      </c>
      <c r="U78" s="250" t="e">
        <f>IF(VLOOKUP(T$56,'Supplemental Data'!$B:$AZ,MATCH($B78&amp;" "&amp;U$57,'Supplemental Data'!$B$1:$AZ$1,0),FALSE)=0,"N/A",VLOOKUP(T$56,'Supplemental Data'!$B:$AZ,MATCH($B78&amp;" "&amp;U$57,'Supplemental Data'!$B$1:$AZ$1,0),FALSE))</f>
        <v>#N/A</v>
      </c>
      <c r="V78" s="251" t="e">
        <f>IF(VLOOKUP(T$56,'Supplemental Data'!$B:$AZ,MATCH($B78&amp;" "&amp;V$57,'Supplemental Data'!$B$1:$AZ$1,0),FALSE)=0,"N/A",VLOOKUP(T$56,'Supplemental Data'!$B:$AZ,MATCH($B78&amp;" "&amp;V$57,'Supplemental Data'!$B$1:$AZ$1,0),FALSE))</f>
        <v>#N/A</v>
      </c>
      <c r="W78" s="136"/>
      <c r="X78" s="136"/>
    </row>
    <row r="79" spans="2:24" s="174" customFormat="1" ht="12.75" x14ac:dyDescent="0.2">
      <c r="B79" s="242" t="s">
        <v>391</v>
      </c>
      <c r="C79" s="244"/>
      <c r="D79" s="244"/>
      <c r="E79" s="244"/>
      <c r="F79" s="244"/>
      <c r="G79" s="278"/>
      <c r="H79" s="297">
        <f ca="1">IF(ISERR(RANK(H78,INDIRECT("'Supplemental Data'!"&amp;ADDRESS(3,MATCH($B78&amp;" "&amp;H$57,'Supplemental Data'!$B$1:$AZ$1,0)+1)&amp;":"&amp;ADDRESS(54,MATCH($B78&amp;" "&amp;H$57,'Supplemental Data'!$B$1:$AZ$1,0)+1)),0)),"",RANK(H78,INDIRECT("'Supplemental Data'!"&amp;ADDRESS(3,MATCH($B78&amp;" "&amp;H$57,'Supplemental Data'!$B$1:$AZ$1,0)+1)&amp;":"&amp;ADDRESS(54,MATCH($B78&amp;" "&amp;H$57,'Supplemental Data'!$B$1:$AZ$1,0)+1)),0))</f>
        <v>26</v>
      </c>
      <c r="I79" s="256">
        <f ca="1">IF(ISERR(RANK(I78,INDIRECT("'Supplemental Data'!"&amp;ADDRESS(3,MATCH($B78&amp;" "&amp;I$57,'Supplemental Data'!$B$1:$AZ$1,0)+1)&amp;":"&amp;ADDRESS(54,MATCH($B78&amp;" "&amp;I$57,'Supplemental Data'!$B$1:$AZ$1,0)+1)),0)),"",RANK(I78,INDIRECT("'Supplemental Data'!"&amp;ADDRESS(3,MATCH($B78&amp;" "&amp;I$57,'Supplemental Data'!$B$1:$AZ$1,0)+1)&amp;":"&amp;ADDRESS(54,MATCH($B78&amp;" "&amp;I$57,'Supplemental Data'!$B$1:$AZ$1,0)+1)),0))</f>
        <v>26</v>
      </c>
      <c r="J79" s="298">
        <f ca="1">IF(ISERR(RANK(J78,INDIRECT("'Supplemental Data'!"&amp;ADDRESS(3,MATCH($B78&amp;" "&amp;J$57,'Supplemental Data'!$B$1:$AZ$1,0)+1)&amp;":"&amp;ADDRESS(54,MATCH($B78&amp;" "&amp;J$57,'Supplemental Data'!$B$1:$AZ$1,0)+1)),0)),"",RANK(J78,INDIRECT("'Supplemental Data'!"&amp;ADDRESS(3,MATCH($B78&amp;" "&amp;J$57,'Supplemental Data'!$B$1:$AZ$1,0)+1)&amp;":"&amp;ADDRESS(54,MATCH($B78&amp;" "&amp;J$57,'Supplemental Data'!$B$1:$AZ$1,0)+1)),0))</f>
        <v>26</v>
      </c>
      <c r="K79" s="310"/>
      <c r="L79" s="297">
        <f ca="1">IF(ISERR(RANK(L78,INDIRECT("'Supplemental Data'!"&amp;ADDRESS(3,MATCH($B78&amp;" "&amp;L$57,'Supplemental Data'!$B$1:$AZ$1,0)+1)&amp;":"&amp;ADDRESS(54,MATCH($B78&amp;" "&amp;L$57,'Supplemental Data'!$B$1:$AZ$1,0)+1)),0)),"",RANK(L78,INDIRECT("'Supplemental Data'!"&amp;ADDRESS(3,MATCH($B78&amp;" "&amp;L$57,'Supplemental Data'!$B$1:$AZ$1,0)+1)&amp;":"&amp;ADDRESS(54,MATCH($B78&amp;" "&amp;L$57,'Supplemental Data'!$B$1:$AZ$1,0)+1)),0))</f>
        <v>25</v>
      </c>
      <c r="M79" s="256">
        <f ca="1">IF(ISERR(RANK(M78,INDIRECT("'Supplemental Data'!"&amp;ADDRESS(3,MATCH($B78&amp;" "&amp;M$57,'Supplemental Data'!$B$1:$AZ$1,0)+1)&amp;":"&amp;ADDRESS(54,MATCH($B78&amp;" "&amp;M$57,'Supplemental Data'!$B$1:$AZ$1,0)+1)),0)),"",RANK(M78,INDIRECT("'Supplemental Data'!"&amp;ADDRESS(3,MATCH($B78&amp;" "&amp;M$57,'Supplemental Data'!$B$1:$AZ$1,0)+1)&amp;":"&amp;ADDRESS(54,MATCH($B78&amp;" "&amp;M$57,'Supplemental Data'!$B$1:$AZ$1,0)+1)),0))</f>
        <v>27</v>
      </c>
      <c r="N79" s="298">
        <f ca="1">IF(ISERR(RANK(N78,INDIRECT("'Supplemental Data'!"&amp;ADDRESS(3,MATCH($B78&amp;" "&amp;N$57,'Supplemental Data'!$B$1:$AZ$1,0)+1)&amp;":"&amp;ADDRESS(54,MATCH($B78&amp;" "&amp;N$57,'Supplemental Data'!$B$1:$AZ$1,0)+1)),0)),"",RANK(N78,INDIRECT("'Supplemental Data'!"&amp;ADDRESS(3,MATCH($B78&amp;" "&amp;N$57,'Supplemental Data'!$B$1:$AZ$1,0)+1)&amp;":"&amp;ADDRESS(54,MATCH($B78&amp;" "&amp;N$57,'Supplemental Data'!$B$1:$AZ$1,0)+1)),0))</f>
        <v>28</v>
      </c>
      <c r="O79" s="310"/>
      <c r="P79" s="297" t="e">
        <f ca="1">IF(ISERR(RANK(P78,INDIRECT("'Supplemental Data'!"&amp;ADDRESS(3,MATCH($B78&amp;" "&amp;P$57,'Supplemental Data'!$B$1:$AZ$1,0)+1)&amp;":"&amp;ADDRESS(54,MATCH($B78&amp;" "&amp;P$57,'Supplemental Data'!$B$1:$AZ$1,0)+1)),0)),"",RANK(P78,INDIRECT("'Supplemental Data'!"&amp;ADDRESS(3,MATCH($B78&amp;" "&amp;P$57,'Supplemental Data'!$B$1:$AZ$1,0)+1)&amp;":"&amp;ADDRESS(54,MATCH($B78&amp;" "&amp;P$57,'Supplemental Data'!$B$1:$AZ$1,0)+1)),0))</f>
        <v>#N/A</v>
      </c>
      <c r="Q79" s="256" t="e">
        <f ca="1">IF(ISERR(RANK(Q78,INDIRECT("'Supplemental Data'!"&amp;ADDRESS(3,MATCH($B78&amp;" "&amp;Q$57,'Supplemental Data'!$B$1:$AZ$1,0)+1)&amp;":"&amp;ADDRESS(54,MATCH($B78&amp;" "&amp;Q$57,'Supplemental Data'!$B$1:$AZ$1,0)+1)),0)),"",RANK(Q78,INDIRECT("'Supplemental Data'!"&amp;ADDRESS(3,MATCH($B78&amp;" "&amp;Q$57,'Supplemental Data'!$B$1:$AZ$1,0)+1)&amp;":"&amp;ADDRESS(54,MATCH($B78&amp;" "&amp;Q$57,'Supplemental Data'!$B$1:$AZ$1,0)+1)),0))</f>
        <v>#N/A</v>
      </c>
      <c r="R79" s="298" t="e">
        <f ca="1">IF(ISERR(RANK(R78,INDIRECT("'Supplemental Data'!"&amp;ADDRESS(3,MATCH($B78&amp;" "&amp;R$57,'Supplemental Data'!$B$1:$AZ$1,0)+1)&amp;":"&amp;ADDRESS(54,MATCH($B78&amp;" "&amp;R$57,'Supplemental Data'!$B$1:$AZ$1,0)+1)),0)),"",RANK(R78,INDIRECT("'Supplemental Data'!"&amp;ADDRESS(3,MATCH($B78&amp;" "&amp;R$57,'Supplemental Data'!$B$1:$AZ$1,0)+1)&amp;":"&amp;ADDRESS(54,MATCH($B78&amp;" "&amp;R$57,'Supplemental Data'!$B$1:$AZ$1,0)+1)),0))</f>
        <v>#N/A</v>
      </c>
      <c r="S79" s="310"/>
      <c r="T79" s="297" t="e">
        <f ca="1">IF(ISERR(RANK(T78,INDIRECT("'Supplemental Data'!"&amp;ADDRESS(3,MATCH($B78&amp;" "&amp;T$57,'Supplemental Data'!$B$1:$AZ$1,0)+1)&amp;":"&amp;ADDRESS(54,MATCH($B78&amp;" "&amp;T$57,'Supplemental Data'!$B$1:$AZ$1,0)+1)),0)),"",RANK(T78,INDIRECT("'Supplemental Data'!"&amp;ADDRESS(3,MATCH($B78&amp;" "&amp;T$57,'Supplemental Data'!$B$1:$AZ$1,0)+1)&amp;":"&amp;ADDRESS(54,MATCH($B78&amp;" "&amp;T$57,'Supplemental Data'!$B$1:$AZ$1,0)+1)),0))</f>
        <v>#N/A</v>
      </c>
      <c r="U79" s="256" t="e">
        <f ca="1">IF(ISERR(RANK(U78,INDIRECT("'Supplemental Data'!"&amp;ADDRESS(3,MATCH($B78&amp;" "&amp;U$57,'Supplemental Data'!$B$1:$AZ$1,0)+1)&amp;":"&amp;ADDRESS(54,MATCH($B78&amp;" "&amp;U$57,'Supplemental Data'!$B$1:$AZ$1,0)+1)),0)),"",RANK(U78,INDIRECT("'Supplemental Data'!"&amp;ADDRESS(3,MATCH($B78&amp;" "&amp;U$57,'Supplemental Data'!$B$1:$AZ$1,0)+1)&amp;":"&amp;ADDRESS(54,MATCH($B78&amp;" "&amp;U$57,'Supplemental Data'!$B$1:$AZ$1,0)+1)),0))</f>
        <v>#N/A</v>
      </c>
      <c r="V79" s="257" t="e">
        <f ca="1">IF(ISERR(RANK(V78,INDIRECT("'Supplemental Data'!"&amp;ADDRESS(3,MATCH($B78&amp;" "&amp;V$57,'Supplemental Data'!$B$1:$AZ$1,0)+1)&amp;":"&amp;ADDRESS(54,MATCH($B78&amp;" "&amp;V$57,'Supplemental Data'!$B$1:$AZ$1,0)+1)),0)),"",RANK(V78,INDIRECT("'Supplemental Data'!"&amp;ADDRESS(3,MATCH($B78&amp;" "&amp;V$57,'Supplemental Data'!$B$1:$AZ$1,0)+1)&amp;":"&amp;ADDRESS(54,MATCH($B78&amp;" "&amp;V$57,'Supplemental Data'!$B$1:$AZ$1,0)+1)),0))</f>
        <v>#N/A</v>
      </c>
      <c r="W79" s="172"/>
      <c r="X79" s="173"/>
    </row>
    <row r="80" spans="2:24" s="139" customFormat="1" ht="12.75" x14ac:dyDescent="0.2">
      <c r="B80" s="240"/>
      <c r="C80" s="241"/>
      <c r="D80" s="241"/>
      <c r="E80" s="241"/>
      <c r="F80" s="241"/>
      <c r="G80" s="273"/>
      <c r="H80" s="281"/>
      <c r="I80" s="261"/>
      <c r="J80" s="282"/>
      <c r="K80" s="260"/>
      <c r="L80" s="313"/>
      <c r="M80" s="261"/>
      <c r="N80" s="282"/>
      <c r="O80" s="260"/>
      <c r="P80" s="313"/>
      <c r="Q80" s="261"/>
      <c r="R80" s="282"/>
      <c r="S80" s="260"/>
      <c r="T80" s="313"/>
      <c r="U80" s="261"/>
      <c r="V80" s="262"/>
      <c r="W80" s="154"/>
      <c r="X80" s="136"/>
    </row>
    <row r="81" spans="2:24" s="139" customFormat="1" ht="12.75" x14ac:dyDescent="0.2">
      <c r="B81" s="240" t="s">
        <v>381</v>
      </c>
      <c r="C81" s="241"/>
      <c r="D81" s="241"/>
      <c r="E81" s="241"/>
      <c r="F81" s="241"/>
      <c r="G81" s="273"/>
      <c r="H81" s="299">
        <f>VLOOKUP(H$56,'Supplemental Data'!$B:$AZ,MATCH($B81&amp;" "&amp;H$57,'Supplemental Data'!$B$1:$AZ$1,0),FALSE)</f>
        <v>48615</v>
      </c>
      <c r="I81" s="254">
        <f>VLOOKUP(H$56,'Supplemental Data'!$B:$AZ,MATCH($B81&amp;" "&amp;I$57,'Supplemental Data'!$B$1:$AZ$1,0),FALSE)</f>
        <v>49392</v>
      </c>
      <c r="J81" s="300">
        <f>VLOOKUP(H$56,'Supplemental Data'!$B:$AZ,MATCH($B81&amp;" "&amp;J$57,'Supplemental Data'!$B$1:$AZ$1,0),FALSE)</f>
        <v>50740</v>
      </c>
      <c r="K81" s="311"/>
      <c r="L81" s="299">
        <f>VLOOKUP(L$56,'Supplemental Data'!$B:$AZ,MATCH($B81&amp;" "&amp;L$57,'Supplemental Data'!$B$1:$AZ$1,0),FALSE)</f>
        <v>44409</v>
      </c>
      <c r="M81" s="254">
        <f>VLOOKUP(L$56,'Supplemental Data'!$B:$AZ,MATCH($B81&amp;" "&amp;M$57,'Supplemental Data'!$B$1:$AZ$1,0),FALSE)</f>
        <v>44299</v>
      </c>
      <c r="N81" s="300">
        <f>VLOOKUP(L$56,'Supplemental Data'!$B:$AZ,MATCH($B81&amp;" "&amp;N$57,'Supplemental Data'!$B$1:$AZ$1,0),FALSE)</f>
        <v>45040</v>
      </c>
      <c r="O81" s="311"/>
      <c r="P81" s="299" t="e">
        <f>VLOOKUP(P$56,'Supplemental Data'!$B:$AZ,MATCH($B81&amp;" "&amp;P$57,'Supplemental Data'!$B$1:$AZ$1,0),FALSE)</f>
        <v>#N/A</v>
      </c>
      <c r="Q81" s="254" t="e">
        <f>VLOOKUP(P$56,'Supplemental Data'!$B:$AZ,MATCH($B81&amp;" "&amp;Q$57,'Supplemental Data'!$B$1:$AZ$1,0),FALSE)</f>
        <v>#N/A</v>
      </c>
      <c r="R81" s="300" t="e">
        <f>VLOOKUP(P$56,'Supplemental Data'!$B:$AZ,MATCH($B81&amp;" "&amp;R$57,'Supplemental Data'!$B$1:$AZ$1,0),FALSE)</f>
        <v>#N/A</v>
      </c>
      <c r="S81" s="311"/>
      <c r="T81" s="299" t="e">
        <f>VLOOKUP(T$56,'Supplemental Data'!$B:$AZ,MATCH($B81&amp;" "&amp;T$57,'Supplemental Data'!$B$1:$AZ$1,0),FALSE)</f>
        <v>#N/A</v>
      </c>
      <c r="U81" s="254" t="e">
        <f>VLOOKUP(T$56,'Supplemental Data'!$B:$AZ,MATCH($B81&amp;" "&amp;U$57,'Supplemental Data'!$B$1:$AZ$1,0),FALSE)</f>
        <v>#N/A</v>
      </c>
      <c r="V81" s="255" t="e">
        <f>VLOOKUP(T$56,'Supplemental Data'!$B:$AZ,MATCH($B81&amp;" "&amp;V$57,'Supplemental Data'!$B$1:$AZ$1,0),FALSE)</f>
        <v>#N/A</v>
      </c>
      <c r="W81" s="154"/>
      <c r="X81" s="136"/>
    </row>
    <row r="82" spans="2:24" s="139" customFormat="1" ht="12.75" x14ac:dyDescent="0.2">
      <c r="B82" s="242" t="s">
        <v>391</v>
      </c>
      <c r="C82" s="241"/>
      <c r="D82" s="241"/>
      <c r="E82" s="241"/>
      <c r="F82" s="241"/>
      <c r="G82" s="273"/>
      <c r="H82" s="297">
        <f ca="1">IF(ISERR(RANK(H81,INDIRECT("'Supplemental Data'!"&amp;ADDRESS(3,MATCH($B81&amp;" "&amp;H$57,'Supplemental Data'!$B$1:$AZ$1,0)+1)&amp;":"&amp;ADDRESS(54,MATCH($B81&amp;" "&amp;H$57,'Supplemental Data'!$B$1:$AZ$1,0)+1)),0)),"",RANK(H81,INDIRECT("'Supplemental Data'!"&amp;ADDRESS(3,MATCH($B81&amp;" "&amp;H$57,'Supplemental Data'!$B$1:$AZ$1,0)+1)&amp;":"&amp;ADDRESS(54,MATCH($B81&amp;" "&amp;H$57,'Supplemental Data'!$B$1:$AZ$1,0)+1)),0))</f>
        <v>25</v>
      </c>
      <c r="I82" s="256">
        <f ca="1">IF(ISERR(RANK(I81,INDIRECT("'Supplemental Data'!"&amp;ADDRESS(3,MATCH($B81&amp;" "&amp;I$57,'Supplemental Data'!$B$1:$AZ$1,0)+1)&amp;":"&amp;ADDRESS(54,MATCH($B81&amp;" "&amp;I$57,'Supplemental Data'!$B$1:$AZ$1,0)+1)),0)),"",RANK(I81,INDIRECT("'Supplemental Data'!"&amp;ADDRESS(3,MATCH($B81&amp;" "&amp;I$57,'Supplemental Data'!$B$1:$AZ$1,0)+1)&amp;":"&amp;ADDRESS(54,MATCH($B81&amp;" "&amp;I$57,'Supplemental Data'!$B$1:$AZ$1,0)+1)),0))</f>
        <v>26</v>
      </c>
      <c r="J82" s="298">
        <f ca="1">IF(ISERR(RANK(J81,INDIRECT("'Supplemental Data'!"&amp;ADDRESS(3,MATCH($B81&amp;" "&amp;J$57,'Supplemental Data'!$B$1:$AZ$1,0)+1)&amp;":"&amp;ADDRESS(54,MATCH($B81&amp;" "&amp;J$57,'Supplemental Data'!$B$1:$AZ$1,0)+1)),0)),"",RANK(J81,INDIRECT("'Supplemental Data'!"&amp;ADDRESS(3,MATCH($B81&amp;" "&amp;J$57,'Supplemental Data'!$B$1:$AZ$1,0)+1)&amp;":"&amp;ADDRESS(54,MATCH($B81&amp;" "&amp;J$57,'Supplemental Data'!$B$1:$AZ$1,0)+1)),0))</f>
        <v>25</v>
      </c>
      <c r="K82" s="310"/>
      <c r="L82" s="297">
        <f ca="1">IF(ISERR(RANK(L81,INDIRECT("'Supplemental Data'!"&amp;ADDRESS(3,MATCH($B81&amp;" "&amp;L$57,'Supplemental Data'!$B$1:$AZ$1,0)+1)&amp;":"&amp;ADDRESS(54,MATCH($B81&amp;" "&amp;L$57,'Supplemental Data'!$B$1:$AZ$1,0)+1)),0)),"",RANK(L81,INDIRECT("'Supplemental Data'!"&amp;ADDRESS(3,MATCH($B81&amp;" "&amp;L$57,'Supplemental Data'!$B$1:$AZ$1,0)+1)&amp;":"&amp;ADDRESS(54,MATCH($B81&amp;" "&amp;L$57,'Supplemental Data'!$B$1:$AZ$1,0)+1)),0))</f>
        <v>37</v>
      </c>
      <c r="M82" s="256">
        <f ca="1">IF(ISERR(RANK(M81,INDIRECT("'Supplemental Data'!"&amp;ADDRESS(3,MATCH($B81&amp;" "&amp;M$57,'Supplemental Data'!$B$1:$AZ$1,0)+1)&amp;":"&amp;ADDRESS(54,MATCH($B81&amp;" "&amp;M$57,'Supplemental Data'!$B$1:$AZ$1,0)+1)),0)),"",RANK(M81,INDIRECT("'Supplemental Data'!"&amp;ADDRESS(3,MATCH($B81&amp;" "&amp;M$57,'Supplemental Data'!$B$1:$AZ$1,0)+1)&amp;":"&amp;ADDRESS(54,MATCH($B81&amp;" "&amp;M$57,'Supplemental Data'!$B$1:$AZ$1,0)+1)),0))</f>
        <v>38</v>
      </c>
      <c r="N82" s="298">
        <f ca="1">IF(ISERR(RANK(N81,INDIRECT("'Supplemental Data'!"&amp;ADDRESS(3,MATCH($B81&amp;" "&amp;N$57,'Supplemental Data'!$B$1:$AZ$1,0)+1)&amp;":"&amp;ADDRESS(54,MATCH($B81&amp;" "&amp;N$57,'Supplemental Data'!$B$1:$AZ$1,0)+1)),0)),"",RANK(N81,INDIRECT("'Supplemental Data'!"&amp;ADDRESS(3,MATCH($B81&amp;" "&amp;N$57,'Supplemental Data'!$B$1:$AZ$1,0)+1)&amp;":"&amp;ADDRESS(54,MATCH($B81&amp;" "&amp;N$57,'Supplemental Data'!$B$1:$AZ$1,0)+1)),0))</f>
        <v>41</v>
      </c>
      <c r="O82" s="310"/>
      <c r="P82" s="297" t="e">
        <f ca="1">IF(ISERR(RANK(P81,INDIRECT("'Supplemental Data'!"&amp;ADDRESS(3,MATCH($B81&amp;" "&amp;P$57,'Supplemental Data'!$B$1:$AZ$1,0)+1)&amp;":"&amp;ADDRESS(54,MATCH($B81&amp;" "&amp;P$57,'Supplemental Data'!$B$1:$AZ$1,0)+1)),0)),"",RANK(P81,INDIRECT("'Supplemental Data'!"&amp;ADDRESS(3,MATCH($B81&amp;" "&amp;P$57,'Supplemental Data'!$B$1:$AZ$1,0)+1)&amp;":"&amp;ADDRESS(54,MATCH($B81&amp;" "&amp;P$57,'Supplemental Data'!$B$1:$AZ$1,0)+1)),0))</f>
        <v>#N/A</v>
      </c>
      <c r="Q82" s="256" t="e">
        <f ca="1">IF(ISERR(RANK(Q81,INDIRECT("'Supplemental Data'!"&amp;ADDRESS(3,MATCH($B81&amp;" "&amp;Q$57,'Supplemental Data'!$B$1:$AZ$1,0)+1)&amp;":"&amp;ADDRESS(54,MATCH($B81&amp;" "&amp;Q$57,'Supplemental Data'!$B$1:$AZ$1,0)+1)),0)),"",RANK(Q81,INDIRECT("'Supplemental Data'!"&amp;ADDRESS(3,MATCH($B81&amp;" "&amp;Q$57,'Supplemental Data'!$B$1:$AZ$1,0)+1)&amp;":"&amp;ADDRESS(54,MATCH($B81&amp;" "&amp;Q$57,'Supplemental Data'!$B$1:$AZ$1,0)+1)),0))</f>
        <v>#N/A</v>
      </c>
      <c r="R82" s="298" t="e">
        <f ca="1">IF(ISERR(RANK(R81,INDIRECT("'Supplemental Data'!"&amp;ADDRESS(3,MATCH($B81&amp;" "&amp;R$57,'Supplemental Data'!$B$1:$AZ$1,0)+1)&amp;":"&amp;ADDRESS(54,MATCH($B81&amp;" "&amp;R$57,'Supplemental Data'!$B$1:$AZ$1,0)+1)),0)),"",RANK(R81,INDIRECT("'Supplemental Data'!"&amp;ADDRESS(3,MATCH($B81&amp;" "&amp;R$57,'Supplemental Data'!$B$1:$AZ$1,0)+1)&amp;":"&amp;ADDRESS(54,MATCH($B81&amp;" "&amp;R$57,'Supplemental Data'!$B$1:$AZ$1,0)+1)),0))</f>
        <v>#N/A</v>
      </c>
      <c r="S82" s="310"/>
      <c r="T82" s="297" t="e">
        <f ca="1">IF(ISERR(RANK(T81,INDIRECT("'Supplemental Data'!"&amp;ADDRESS(3,MATCH($B81&amp;" "&amp;T$57,'Supplemental Data'!$B$1:$AZ$1,0)+1)&amp;":"&amp;ADDRESS(54,MATCH($B81&amp;" "&amp;T$57,'Supplemental Data'!$B$1:$AZ$1,0)+1)),0)),"",RANK(T81,INDIRECT("'Supplemental Data'!"&amp;ADDRESS(3,MATCH($B81&amp;" "&amp;T$57,'Supplemental Data'!$B$1:$AZ$1,0)+1)&amp;":"&amp;ADDRESS(54,MATCH($B81&amp;" "&amp;T$57,'Supplemental Data'!$B$1:$AZ$1,0)+1)),0))</f>
        <v>#N/A</v>
      </c>
      <c r="U82" s="256" t="e">
        <f ca="1">IF(ISERR(RANK(U81,INDIRECT("'Supplemental Data'!"&amp;ADDRESS(3,MATCH($B81&amp;" "&amp;U$57,'Supplemental Data'!$B$1:$AZ$1,0)+1)&amp;":"&amp;ADDRESS(54,MATCH($B81&amp;" "&amp;U$57,'Supplemental Data'!$B$1:$AZ$1,0)+1)),0)),"",RANK(U81,INDIRECT("'Supplemental Data'!"&amp;ADDRESS(3,MATCH($B81&amp;" "&amp;U$57,'Supplemental Data'!$B$1:$AZ$1,0)+1)&amp;":"&amp;ADDRESS(54,MATCH($B81&amp;" "&amp;U$57,'Supplemental Data'!$B$1:$AZ$1,0)+1)),0))</f>
        <v>#N/A</v>
      </c>
      <c r="V82" s="257" t="e">
        <f ca="1">IF(ISERR(RANK(V81,INDIRECT("'Supplemental Data'!"&amp;ADDRESS(3,MATCH($B81&amp;" "&amp;V$57,'Supplemental Data'!$B$1:$AZ$1,0)+1)&amp;":"&amp;ADDRESS(54,MATCH($B81&amp;" "&amp;V$57,'Supplemental Data'!$B$1:$AZ$1,0)+1)),0)),"",RANK(V81,INDIRECT("'Supplemental Data'!"&amp;ADDRESS(3,MATCH($B81&amp;" "&amp;V$57,'Supplemental Data'!$B$1:$AZ$1,0)+1)&amp;":"&amp;ADDRESS(54,MATCH($B81&amp;" "&amp;V$57,'Supplemental Data'!$B$1:$AZ$1,0)+1)),0))</f>
        <v>#N/A</v>
      </c>
      <c r="W82" s="154"/>
      <c r="X82" s="136"/>
    </row>
    <row r="83" spans="2:24" s="139" customFormat="1" ht="12.75" x14ac:dyDescent="0.2">
      <c r="B83" s="240"/>
      <c r="C83" s="241"/>
      <c r="D83" s="241"/>
      <c r="E83" s="241"/>
      <c r="F83" s="241"/>
      <c r="G83" s="273"/>
      <c r="H83" s="281"/>
      <c r="I83" s="261"/>
      <c r="J83" s="282"/>
      <c r="K83" s="260"/>
      <c r="L83" s="313"/>
      <c r="M83" s="261"/>
      <c r="N83" s="282"/>
      <c r="O83" s="260"/>
      <c r="P83" s="313"/>
      <c r="Q83" s="261"/>
      <c r="R83" s="282"/>
      <c r="S83" s="260"/>
      <c r="T83" s="313"/>
      <c r="U83" s="261"/>
      <c r="V83" s="262"/>
      <c r="W83" s="154"/>
      <c r="X83" s="136"/>
    </row>
    <row r="84" spans="2:24" s="139" customFormat="1" ht="12.75" x14ac:dyDescent="0.2">
      <c r="B84" s="240" t="s">
        <v>134</v>
      </c>
      <c r="C84" s="241"/>
      <c r="D84" s="241"/>
      <c r="E84" s="241"/>
      <c r="F84" s="241"/>
      <c r="G84" s="273"/>
      <c r="H84" s="287">
        <f>VLOOKUP(H$56,'Supplemental Data'!$B:$AZ,MATCH($B84&amp;" "&amp;H$57,'Supplemental Data'!$B$1:$AZ$1,0),FALSE)</f>
        <v>8.7999999999999995E-2</v>
      </c>
      <c r="I84" s="224">
        <f>VLOOKUP(H$56,'Supplemental Data'!$B:$AZ,MATCH($B84&amp;" "&amp;I$57,'Supplemental Data'!$B$1:$AZ$1,0),FALSE)</f>
        <v>8.5000000000000006E-2</v>
      </c>
      <c r="J84" s="288">
        <f>VLOOKUP(H$56,'Supplemental Data'!$B:$AZ,MATCH($B84&amp;" "&amp;J$57,'Supplemental Data'!$B$1:$AZ$1,0),FALSE)</f>
        <v>0.08</v>
      </c>
      <c r="K84" s="260"/>
      <c r="L84" s="287">
        <f>VLOOKUP(L$56,'Supplemental Data'!$B:$AZ,MATCH($B84&amp;" "&amp;L$57,'Supplemental Data'!$B$1:$AZ$1,0),FALSE)</f>
        <v>0.13300000000000001</v>
      </c>
      <c r="M84" s="224">
        <f>VLOOKUP(L$56,'Supplemental Data'!$B:$AZ,MATCH($B84&amp;" "&amp;M$57,'Supplemental Data'!$B$1:$AZ$1,0),FALSE)</f>
        <v>0.124</v>
      </c>
      <c r="N84" s="288">
        <f>VLOOKUP(L$56,'Supplemental Data'!$B:$AZ,MATCH($B84&amp;" "&amp;N$57,'Supplemental Data'!$B$1:$AZ$1,0),FALSE)</f>
        <v>0.115</v>
      </c>
      <c r="O84" s="260"/>
      <c r="P84" s="287" t="e">
        <f>VLOOKUP(P$56,'Supplemental Data'!$B:$AZ,MATCH($B84&amp;" "&amp;P$57,'Supplemental Data'!$B$1:$AZ$1,0),FALSE)</f>
        <v>#N/A</v>
      </c>
      <c r="Q84" s="224" t="e">
        <f>VLOOKUP(P$56,'Supplemental Data'!$B:$AZ,MATCH($B84&amp;" "&amp;Q$57,'Supplemental Data'!$B$1:$AZ$1,0),FALSE)</f>
        <v>#N/A</v>
      </c>
      <c r="R84" s="288" t="e">
        <f>VLOOKUP(P$56,'Supplemental Data'!$B:$AZ,MATCH($B84&amp;" "&amp;R$57,'Supplemental Data'!$B$1:$AZ$1,0),FALSE)</f>
        <v>#N/A</v>
      </c>
      <c r="S84" s="260"/>
      <c r="T84" s="287" t="e">
        <f>VLOOKUP(T$56,'Supplemental Data'!$B:$AZ,MATCH($B84&amp;" "&amp;T$57,'Supplemental Data'!$B$1:$AZ$1,0),FALSE)</f>
        <v>#N/A</v>
      </c>
      <c r="U84" s="224" t="e">
        <f>VLOOKUP(T$56,'Supplemental Data'!$B:$AZ,MATCH($B84&amp;" "&amp;U$57,'Supplemental Data'!$B$1:$AZ$1,0),FALSE)</f>
        <v>#N/A</v>
      </c>
      <c r="V84" s="225" t="e">
        <f>VLOOKUP(T$56,'Supplemental Data'!$B:$AZ,MATCH($B84&amp;" "&amp;V$57,'Supplemental Data'!$B$1:$AZ$1,0),FALSE)</f>
        <v>#N/A</v>
      </c>
      <c r="W84" s="154"/>
      <c r="X84" s="136"/>
    </row>
    <row r="85" spans="2:24" s="139" customFormat="1" ht="12.75" x14ac:dyDescent="0.2">
      <c r="B85" s="242" t="s">
        <v>392</v>
      </c>
      <c r="C85" s="241"/>
      <c r="D85" s="241"/>
      <c r="E85" s="241"/>
      <c r="F85" s="241"/>
      <c r="G85" s="273"/>
      <c r="H85" s="297">
        <f ca="1">RANK(H84,INDIRECT("'Supplemental Data'!"&amp;ADDRESS(3,MATCH($B84&amp;" "&amp;H$57,'Supplemental Data'!$B$1:$AZ$1,0)+1)&amp;":"&amp;ADDRESS(54,MATCH($B84&amp;" "&amp;H$57,'Supplemental Data'!$B$1:$AZ$1,0)+1)),1)</f>
        <v>15</v>
      </c>
      <c r="I85" s="256">
        <f ca="1">RANK(I84,INDIRECT("'Supplemental Data'!"&amp;ADDRESS(3,MATCH($B84&amp;" "&amp;I$57,'Supplemental Data'!$B$1:$AZ$1,0)+1)&amp;":"&amp;ADDRESS(54,MATCH($B84&amp;" "&amp;I$57,'Supplemental Data'!$B$1:$AZ$1,0)+1)),1)</f>
        <v>16</v>
      </c>
      <c r="J85" s="298">
        <f ca="1">RANK(J84,INDIRECT("'Supplemental Data'!"&amp;ADDRESS(3,MATCH($B84&amp;" "&amp;J$57,'Supplemental Data'!$B$1:$AZ$1,0)+1)&amp;":"&amp;ADDRESS(54,MATCH($B84&amp;" "&amp;J$57,'Supplemental Data'!$B$1:$AZ$1,0)+1)),1)</f>
        <v>19</v>
      </c>
      <c r="K85" s="310"/>
      <c r="L85" s="297">
        <f ca="1">RANK(L84,INDIRECT("'Supplemental Data'!"&amp;ADDRESS(3,MATCH($B84&amp;" "&amp;L$57,'Supplemental Data'!$B$1:$AZ$1,0)+1)&amp;":"&amp;ADDRESS(54,MATCH($B84&amp;" "&amp;L$57,'Supplemental Data'!$B$1:$AZ$1,0)+1)),1)</f>
        <v>49</v>
      </c>
      <c r="M85" s="256">
        <f ca="1">RANK(M84,INDIRECT("'Supplemental Data'!"&amp;ADDRESS(3,MATCH($B84&amp;" "&amp;M$57,'Supplemental Data'!$B$1:$AZ$1,0)+1)&amp;":"&amp;ADDRESS(54,MATCH($B84&amp;" "&amp;M$57,'Supplemental Data'!$B$1:$AZ$1,0)+1)),1)</f>
        <v>49</v>
      </c>
      <c r="N85" s="298">
        <f ca="1">RANK(N84,INDIRECT("'Supplemental Data'!"&amp;ADDRESS(3,MATCH($B84&amp;" "&amp;N$57,'Supplemental Data'!$B$1:$AZ$1,0)+1)&amp;":"&amp;ADDRESS(54,MATCH($B84&amp;" "&amp;N$57,'Supplemental Data'!$B$1:$AZ$1,0)+1)),1)</f>
        <v>50</v>
      </c>
      <c r="O85" s="310"/>
      <c r="P85" s="297" t="e">
        <f ca="1">RANK(P84,INDIRECT("'Supplemental Data'!"&amp;ADDRESS(3,MATCH($B84&amp;" "&amp;P$57,'Supplemental Data'!$B$1:$AZ$1,0)+1)&amp;":"&amp;ADDRESS(54,MATCH($B84&amp;" "&amp;P$57,'Supplemental Data'!$B$1:$AZ$1,0)+1)),1)</f>
        <v>#N/A</v>
      </c>
      <c r="Q85" s="256" t="e">
        <f ca="1">RANK(Q84,INDIRECT("'Supplemental Data'!"&amp;ADDRESS(3,MATCH($B84&amp;" "&amp;Q$57,'Supplemental Data'!$B$1:$AZ$1,0)+1)&amp;":"&amp;ADDRESS(54,MATCH($B84&amp;" "&amp;Q$57,'Supplemental Data'!$B$1:$AZ$1,0)+1)),1)</f>
        <v>#N/A</v>
      </c>
      <c r="R85" s="298" t="e">
        <f ca="1">RANK(R84,INDIRECT("'Supplemental Data'!"&amp;ADDRESS(3,MATCH($B84&amp;" "&amp;R$57,'Supplemental Data'!$B$1:$AZ$1,0)+1)&amp;":"&amp;ADDRESS(54,MATCH($B84&amp;" "&amp;R$57,'Supplemental Data'!$B$1:$AZ$1,0)+1)),1)</f>
        <v>#N/A</v>
      </c>
      <c r="S85" s="310"/>
      <c r="T85" s="297" t="e">
        <f ca="1">RANK(T84,INDIRECT("'Supplemental Data'!"&amp;ADDRESS(3,MATCH($B84&amp;" "&amp;T$57,'Supplemental Data'!$B$1:$AZ$1,0)+1)&amp;":"&amp;ADDRESS(54,MATCH($B84&amp;" "&amp;T$57,'Supplemental Data'!$B$1:$AZ$1,0)+1)),1)</f>
        <v>#N/A</v>
      </c>
      <c r="U85" s="256" t="e">
        <f ca="1">RANK(U84,INDIRECT("'Supplemental Data'!"&amp;ADDRESS(3,MATCH($B84&amp;" "&amp;U$57,'Supplemental Data'!$B$1:$AZ$1,0)+1)&amp;":"&amp;ADDRESS(54,MATCH($B84&amp;" "&amp;U$57,'Supplemental Data'!$B$1:$AZ$1,0)+1)),1)</f>
        <v>#N/A</v>
      </c>
      <c r="V85" s="257" t="e">
        <f ca="1">RANK(V84,INDIRECT("'Supplemental Data'!"&amp;ADDRESS(3,MATCH($B84&amp;" "&amp;V$57,'Supplemental Data'!$B$1:$AZ$1,0)+1)&amp;":"&amp;ADDRESS(54,MATCH($B84&amp;" "&amp;V$57,'Supplemental Data'!$B$1:$AZ$1,0)+1)),1)</f>
        <v>#N/A</v>
      </c>
      <c r="W85" s="154"/>
      <c r="X85" s="136"/>
    </row>
    <row r="86" spans="2:24" s="139" customFormat="1" ht="12.75" x14ac:dyDescent="0.2">
      <c r="B86" s="240"/>
      <c r="C86" s="241"/>
      <c r="D86" s="241"/>
      <c r="E86" s="241"/>
      <c r="F86" s="241"/>
      <c r="G86" s="273"/>
      <c r="H86" s="281"/>
      <c r="I86" s="261"/>
      <c r="J86" s="282"/>
      <c r="K86" s="260"/>
      <c r="L86" s="313"/>
      <c r="M86" s="261"/>
      <c r="N86" s="282"/>
      <c r="O86" s="260"/>
      <c r="P86" s="313"/>
      <c r="Q86" s="261"/>
      <c r="R86" s="282"/>
      <c r="S86" s="260"/>
      <c r="T86" s="313"/>
      <c r="U86" s="261"/>
      <c r="V86" s="262"/>
      <c r="W86" s="154"/>
      <c r="X86" s="136"/>
    </row>
    <row r="87" spans="2:24" s="139" customFormat="1" ht="12.75" x14ac:dyDescent="0.2">
      <c r="B87" s="240" t="s">
        <v>342</v>
      </c>
      <c r="C87" s="241"/>
      <c r="D87" s="241"/>
      <c r="E87" s="241"/>
      <c r="F87" s="241"/>
      <c r="G87" s="273"/>
      <c r="H87" s="301">
        <f>VLOOKUP(H$56,'Supplemental Data'!$B:$AZ,MATCH($B87&amp;" "&amp;H$57,'Supplemental Data'!$B$1:$AZ$1,0),FALSE)</f>
        <v>24.6</v>
      </c>
      <c r="I87" s="231">
        <f>VLOOKUP(H$56,'Supplemental Data'!$B:$AZ,MATCH($B87&amp;" "&amp;I$57,'Supplemental Data'!$B$1:$AZ$1,0),FALSE)</f>
        <v>24.8</v>
      </c>
      <c r="J87" s="302">
        <f>VLOOKUP(H$56,'Supplemental Data'!$B:$AZ,MATCH($B87&amp;" "&amp;J$57,'Supplemental Data'!$B$1:$AZ$1,0),FALSE)</f>
        <v>25.3</v>
      </c>
      <c r="K87" s="260"/>
      <c r="L87" s="301">
        <f>VLOOKUP(L$56,'Supplemental Data'!$B:$AZ,MATCH($B87&amp;" "&amp;L$57,'Supplemental Data'!$B$1:$AZ$1,0),FALSE)</f>
        <v>25.5</v>
      </c>
      <c r="M87" s="231">
        <f>VLOOKUP(L$56,'Supplemental Data'!$B:$AZ,MATCH($B87&amp;" "&amp;M$57,'Supplemental Data'!$B$1:$AZ$1,0),FALSE)</f>
        <v>25.8</v>
      </c>
      <c r="N87" s="302">
        <f>VLOOKUP(L$56,'Supplemental Data'!$B:$AZ,MATCH($B87&amp;" "&amp;N$57,'Supplemental Data'!$B$1:$AZ$1,0),FALSE)</f>
        <v>26.2</v>
      </c>
      <c r="O87" s="260"/>
      <c r="P87" s="301" t="e">
        <f>VLOOKUP(P$56,'Supplemental Data'!$B:$AZ,MATCH($B87&amp;" "&amp;P$57,'Supplemental Data'!$B$1:$AZ$1,0),FALSE)</f>
        <v>#N/A</v>
      </c>
      <c r="Q87" s="231" t="e">
        <f>VLOOKUP(P$56,'Supplemental Data'!$B:$AZ,MATCH($B87&amp;" "&amp;Q$57,'Supplemental Data'!$B$1:$AZ$1,0),FALSE)</f>
        <v>#N/A</v>
      </c>
      <c r="R87" s="302" t="e">
        <f>VLOOKUP(P$56,'Supplemental Data'!$B:$AZ,MATCH($B87&amp;" "&amp;R$57,'Supplemental Data'!$B$1:$AZ$1,0),FALSE)</f>
        <v>#N/A</v>
      </c>
      <c r="S87" s="260"/>
      <c r="T87" s="301" t="e">
        <f>VLOOKUP(T$56,'Supplemental Data'!$B:$AZ,MATCH($B87&amp;" "&amp;T$57,'Supplemental Data'!$B$1:$AZ$1,0),FALSE)</f>
        <v>#N/A</v>
      </c>
      <c r="U87" s="231" t="e">
        <f>VLOOKUP(T$56,'Supplemental Data'!$B:$AZ,MATCH($B87&amp;" "&amp;U$57,'Supplemental Data'!$B$1:$AZ$1,0),FALSE)</f>
        <v>#N/A</v>
      </c>
      <c r="V87" s="232" t="e">
        <f>VLOOKUP(T$56,'Supplemental Data'!$B:$AZ,MATCH($B87&amp;" "&amp;V$57,'Supplemental Data'!$B$1:$AZ$1,0),FALSE)</f>
        <v>#N/A</v>
      </c>
      <c r="W87" s="154"/>
      <c r="X87" s="136"/>
    </row>
    <row r="88" spans="2:24" s="139" customFormat="1" ht="12.75" x14ac:dyDescent="0.2">
      <c r="B88" s="242" t="s">
        <v>392</v>
      </c>
      <c r="C88" s="241"/>
      <c r="D88" s="241"/>
      <c r="E88" s="241"/>
      <c r="F88" s="241"/>
      <c r="G88" s="273"/>
      <c r="H88" s="297">
        <f ca="1">RANK(H87,INDIRECT("'Supplemental Data'!"&amp;ADDRESS(3,MATCH($B87&amp;" "&amp;H$57,'Supplemental Data'!$B$1:$AZ$1,0)+1)&amp;":"&amp;ADDRESS(54,MATCH($B87&amp;" "&amp;H$57,'Supplemental Data'!$B$1:$AZ$1,0)+1)),1)</f>
        <v>34</v>
      </c>
      <c r="I88" s="256">
        <f ca="1">RANK(I87,INDIRECT("'Supplemental Data'!"&amp;ADDRESS(3,MATCH($B87&amp;" "&amp;I$57,'Supplemental Data'!$B$1:$AZ$1,0)+1)&amp;":"&amp;ADDRESS(54,MATCH($B87&amp;" "&amp;I$57,'Supplemental Data'!$B$1:$AZ$1,0)+1)),1)</f>
        <v>33</v>
      </c>
      <c r="J88" s="298">
        <f ca="1">RANK(J87,INDIRECT("'Supplemental Data'!"&amp;ADDRESS(3,MATCH($B87&amp;" "&amp;J$57,'Supplemental Data'!$B$1:$AZ$1,0)+1)&amp;":"&amp;ADDRESS(54,MATCH($B87&amp;" "&amp;J$57,'Supplemental Data'!$B$1:$AZ$1,0)+1)),1)</f>
        <v>36</v>
      </c>
      <c r="K88" s="310"/>
      <c r="L88" s="297">
        <f ca="1">RANK(L87,INDIRECT("'Supplemental Data'!"&amp;ADDRESS(3,MATCH($B87&amp;" "&amp;L$57,'Supplemental Data'!$B$1:$AZ$1,0)+1)&amp;":"&amp;ADDRESS(54,MATCH($B87&amp;" "&amp;L$57,'Supplemental Data'!$B$1:$AZ$1,0)+1)),1)</f>
        <v>38</v>
      </c>
      <c r="M88" s="256">
        <f ca="1">RANK(M87,INDIRECT("'Supplemental Data'!"&amp;ADDRESS(3,MATCH($B87&amp;" "&amp;M$57,'Supplemental Data'!$B$1:$AZ$1,0)+1)&amp;":"&amp;ADDRESS(54,MATCH($B87&amp;" "&amp;M$57,'Supplemental Data'!$B$1:$AZ$1,0)+1)),1)</f>
        <v>40</v>
      </c>
      <c r="N88" s="298">
        <f ca="1">RANK(N87,INDIRECT("'Supplemental Data'!"&amp;ADDRESS(3,MATCH($B87&amp;" "&amp;N$57,'Supplemental Data'!$B$1:$AZ$1,0)+1)&amp;":"&amp;ADDRESS(54,MATCH($B87&amp;" "&amp;N$57,'Supplemental Data'!$B$1:$AZ$1,0)+1)),1)</f>
        <v>41</v>
      </c>
      <c r="O88" s="310"/>
      <c r="P88" s="297" t="e">
        <f ca="1">RANK(P87,INDIRECT("'Supplemental Data'!"&amp;ADDRESS(3,MATCH($B87&amp;" "&amp;P$57,'Supplemental Data'!$B$1:$AZ$1,0)+1)&amp;":"&amp;ADDRESS(54,MATCH($B87&amp;" "&amp;P$57,'Supplemental Data'!$B$1:$AZ$1,0)+1)),1)</f>
        <v>#N/A</v>
      </c>
      <c r="Q88" s="256" t="e">
        <f ca="1">RANK(Q87,INDIRECT("'Supplemental Data'!"&amp;ADDRESS(3,MATCH($B87&amp;" "&amp;Q$57,'Supplemental Data'!$B$1:$AZ$1,0)+1)&amp;":"&amp;ADDRESS(54,MATCH($B87&amp;" "&amp;Q$57,'Supplemental Data'!$B$1:$AZ$1,0)+1)),1)</f>
        <v>#N/A</v>
      </c>
      <c r="R88" s="298" t="e">
        <f ca="1">RANK(R87,INDIRECT("'Supplemental Data'!"&amp;ADDRESS(3,MATCH($B87&amp;" "&amp;R$57,'Supplemental Data'!$B$1:$AZ$1,0)+1)&amp;":"&amp;ADDRESS(54,MATCH($B87&amp;" "&amp;R$57,'Supplemental Data'!$B$1:$AZ$1,0)+1)),1)</f>
        <v>#N/A</v>
      </c>
      <c r="S88" s="310"/>
      <c r="T88" s="297" t="e">
        <f ca="1">RANK(T87,INDIRECT("'Supplemental Data'!"&amp;ADDRESS(3,MATCH($B87&amp;" "&amp;T$57,'Supplemental Data'!$B$1:$AZ$1,0)+1)&amp;":"&amp;ADDRESS(54,MATCH($B87&amp;" "&amp;T$57,'Supplemental Data'!$B$1:$AZ$1,0)+1)),1)</f>
        <v>#N/A</v>
      </c>
      <c r="U88" s="256" t="e">
        <f ca="1">RANK(U87,INDIRECT("'Supplemental Data'!"&amp;ADDRESS(3,MATCH($B87&amp;" "&amp;U$57,'Supplemental Data'!$B$1:$AZ$1,0)+1)&amp;":"&amp;ADDRESS(54,MATCH($B87&amp;" "&amp;U$57,'Supplemental Data'!$B$1:$AZ$1,0)+1)),1)</f>
        <v>#N/A</v>
      </c>
      <c r="V88" s="257" t="e">
        <f ca="1">RANK(V87,INDIRECT("'Supplemental Data'!"&amp;ADDRESS(3,MATCH($B87&amp;" "&amp;V$57,'Supplemental Data'!$B$1:$AZ$1,0)+1)&amp;":"&amp;ADDRESS(54,MATCH($B87&amp;" "&amp;V$57,'Supplemental Data'!$B$1:$AZ$1,0)+1)),1)</f>
        <v>#N/A</v>
      </c>
      <c r="W88" s="154"/>
      <c r="X88" s="136"/>
    </row>
    <row r="89" spans="2:24" s="139" customFormat="1" ht="12.75" x14ac:dyDescent="0.2">
      <c r="B89" s="240"/>
      <c r="C89" s="241"/>
      <c r="D89" s="241"/>
      <c r="E89" s="241"/>
      <c r="F89" s="241"/>
      <c r="G89" s="273"/>
      <c r="H89" s="281"/>
      <c r="I89" s="261"/>
      <c r="J89" s="282"/>
      <c r="K89" s="260"/>
      <c r="L89" s="313"/>
      <c r="M89" s="261"/>
      <c r="N89" s="282"/>
      <c r="O89" s="260"/>
      <c r="P89" s="313"/>
      <c r="Q89" s="261"/>
      <c r="R89" s="282"/>
      <c r="S89" s="260"/>
      <c r="T89" s="313"/>
      <c r="U89" s="261"/>
      <c r="V89" s="262"/>
      <c r="W89" s="154"/>
      <c r="X89" s="136"/>
    </row>
    <row r="90" spans="2:24" s="139" customFormat="1" ht="12.75" x14ac:dyDescent="0.2">
      <c r="B90" s="240" t="s">
        <v>399</v>
      </c>
      <c r="C90" s="241"/>
      <c r="D90" s="241"/>
      <c r="E90" s="241"/>
      <c r="F90" s="241"/>
      <c r="G90" s="273"/>
      <c r="H90" s="287">
        <f>VLOOKUP(H$56,'Supplemental Data'!$B:$AZ,MATCH($B90&amp;" "&amp;H$57,'Supplemental Data'!$B$1:$AZ$1,0),FALSE)</f>
        <v>0.126</v>
      </c>
      <c r="I90" s="224">
        <f>VLOOKUP(H$56,'Supplemental Data'!$B:$AZ,MATCH($B90&amp;" "&amp;I$57,'Supplemental Data'!$B$1:$AZ$1,0),FALSE)</f>
        <v>0.124</v>
      </c>
      <c r="J90" s="288">
        <f>VLOOKUP(H$56,'Supplemental Data'!$B:$AZ,MATCH($B90&amp;" "&amp;J$57,'Supplemental Data'!$B$1:$AZ$1,0),FALSE)</f>
        <v>0.11700000000000001</v>
      </c>
      <c r="K90" s="260"/>
      <c r="L90" s="287">
        <f>VLOOKUP(L$56,'Supplemental Data'!$B:$AZ,MATCH($B90&amp;" "&amp;L$57,'Supplemental Data'!$B$1:$AZ$1,0),FALSE)</f>
        <v>0.218</v>
      </c>
      <c r="M90" s="224">
        <f>VLOOKUP(L$56,'Supplemental Data'!$B:$AZ,MATCH($B90&amp;" "&amp;M$57,'Supplemental Data'!$B$1:$AZ$1,0),FALSE)</f>
        <v>0.21299999999999999</v>
      </c>
      <c r="N90" s="288">
        <f>VLOOKUP(L$56,'Supplemental Data'!$B:$AZ,MATCH($B90&amp;" "&amp;N$57,'Supplemental Data'!$B$1:$AZ$1,0),FALSE)</f>
        <v>0.20300000000000001</v>
      </c>
      <c r="O90" s="260"/>
      <c r="P90" s="287" t="e">
        <f>VLOOKUP(P$56,'Supplemental Data'!$B:$AZ,MATCH($B90&amp;" "&amp;P$57,'Supplemental Data'!$B$1:$AZ$1,0),FALSE)</f>
        <v>#N/A</v>
      </c>
      <c r="Q90" s="224" t="e">
        <f>VLOOKUP(P$56,'Supplemental Data'!$B:$AZ,MATCH($B90&amp;" "&amp;Q$57,'Supplemental Data'!$B$1:$AZ$1,0),FALSE)</f>
        <v>#N/A</v>
      </c>
      <c r="R90" s="288" t="e">
        <f>VLOOKUP(P$56,'Supplemental Data'!$B:$AZ,MATCH($B90&amp;" "&amp;R$57,'Supplemental Data'!$B$1:$AZ$1,0),FALSE)</f>
        <v>#N/A</v>
      </c>
      <c r="S90" s="260"/>
      <c r="T90" s="287" t="e">
        <f>VLOOKUP(T$56,'Supplemental Data'!$B:$AZ,MATCH($B90&amp;" "&amp;T$57,'Supplemental Data'!$B$1:$AZ$1,0),FALSE)</f>
        <v>#N/A</v>
      </c>
      <c r="U90" s="224" t="e">
        <f>VLOOKUP(T$56,'Supplemental Data'!$B:$AZ,MATCH($B90&amp;" "&amp;U$57,'Supplemental Data'!$B$1:$AZ$1,0),FALSE)</f>
        <v>#N/A</v>
      </c>
      <c r="V90" s="225" t="e">
        <f>VLOOKUP(T$56,'Supplemental Data'!$B:$AZ,MATCH($B90&amp;" "&amp;V$57,'Supplemental Data'!$B$1:$AZ$1,0),FALSE)</f>
        <v>#N/A</v>
      </c>
      <c r="W90" s="154"/>
      <c r="X90" s="136"/>
    </row>
    <row r="91" spans="2:24" s="139" customFormat="1" ht="12.75" x14ac:dyDescent="0.2">
      <c r="B91" s="242" t="s">
        <v>391</v>
      </c>
      <c r="C91" s="241"/>
      <c r="D91" s="241"/>
      <c r="E91" s="241"/>
      <c r="F91" s="241"/>
      <c r="G91" s="273"/>
      <c r="H91" s="297">
        <f ca="1">RANK(H90,INDIRECT("'Supplemental Data'!"&amp;ADDRESS(3,MATCH($B90&amp;" "&amp;H$57,'Supplemental Data'!$B$1:$AZ$1,0)+1)&amp;":"&amp;ADDRESS(54,MATCH($B90&amp;" "&amp;H$57,'Supplemental Data'!$B$1:$AZ$1,0)+1)),0)</f>
        <v>31</v>
      </c>
      <c r="I91" s="256">
        <f ca="1">RANK(I90,INDIRECT("'Supplemental Data'!"&amp;ADDRESS(3,MATCH($B90&amp;" "&amp;I$57,'Supplemental Data'!$B$1:$AZ$1,0)+1)&amp;":"&amp;ADDRESS(54,MATCH($B90&amp;" "&amp;I$57,'Supplemental Data'!$B$1:$AZ$1,0)+1)),0)</f>
        <v>29</v>
      </c>
      <c r="J91" s="298">
        <f ca="1">RANK(J90,INDIRECT("'Supplemental Data'!"&amp;ADDRESS(3,MATCH($B90&amp;" "&amp;J$57,'Supplemental Data'!$B$1:$AZ$1,0)+1)&amp;":"&amp;ADDRESS(54,MATCH($B90&amp;" "&amp;J$57,'Supplemental Data'!$B$1:$AZ$1,0)+1)),0)</f>
        <v>30</v>
      </c>
      <c r="K91" s="310"/>
      <c r="L91" s="297">
        <f ca="1">RANK(L90,INDIRECT("'Supplemental Data'!"&amp;ADDRESS(3,MATCH($B90&amp;" "&amp;L$57,'Supplemental Data'!$B$1:$AZ$1,0)+1)&amp;":"&amp;ADDRESS(54,MATCH($B90&amp;" "&amp;L$57,'Supplemental Data'!$B$1:$AZ$1,0)+1)),0)</f>
        <v>2</v>
      </c>
      <c r="M91" s="256">
        <f ca="1">RANK(M90,INDIRECT("'Supplemental Data'!"&amp;ADDRESS(3,MATCH($B90&amp;" "&amp;M$57,'Supplemental Data'!$B$1:$AZ$1,0)+1)&amp;":"&amp;ADDRESS(54,MATCH($B90&amp;" "&amp;M$57,'Supplemental Data'!$B$1:$AZ$1,0)+1)),0)</f>
        <v>2</v>
      </c>
      <c r="N91" s="298">
        <f ca="1">RANK(N90,INDIRECT("'Supplemental Data'!"&amp;ADDRESS(3,MATCH($B90&amp;" "&amp;N$57,'Supplemental Data'!$B$1:$AZ$1,0)+1)&amp;":"&amp;ADDRESS(54,MATCH($B90&amp;" "&amp;N$57,'Supplemental Data'!$B$1:$AZ$1,0)+1)),0)</f>
        <v>2</v>
      </c>
      <c r="O91" s="310"/>
      <c r="P91" s="297" t="e">
        <f ca="1">RANK(P90,INDIRECT("'Supplemental Data'!"&amp;ADDRESS(3,MATCH($B90&amp;" "&amp;P$57,'Supplemental Data'!$B$1:$AZ$1,0)+1)&amp;":"&amp;ADDRESS(54,MATCH($B90&amp;" "&amp;P$57,'Supplemental Data'!$B$1:$AZ$1,0)+1)),0)</f>
        <v>#N/A</v>
      </c>
      <c r="Q91" s="256" t="e">
        <f ca="1">RANK(Q90,INDIRECT("'Supplemental Data'!"&amp;ADDRESS(3,MATCH($B90&amp;" "&amp;Q$57,'Supplemental Data'!$B$1:$AZ$1,0)+1)&amp;":"&amp;ADDRESS(54,MATCH($B90&amp;" "&amp;Q$57,'Supplemental Data'!$B$1:$AZ$1,0)+1)),0)</f>
        <v>#N/A</v>
      </c>
      <c r="R91" s="298" t="e">
        <f ca="1">RANK(R90,INDIRECT("'Supplemental Data'!"&amp;ADDRESS(3,MATCH($B90&amp;" "&amp;R$57,'Supplemental Data'!$B$1:$AZ$1,0)+1)&amp;":"&amp;ADDRESS(54,MATCH($B90&amp;" "&amp;R$57,'Supplemental Data'!$B$1:$AZ$1,0)+1)),0)</f>
        <v>#N/A</v>
      </c>
      <c r="S91" s="310"/>
      <c r="T91" s="297" t="e">
        <f ca="1">RANK(T90,INDIRECT("'Supplemental Data'!"&amp;ADDRESS(3,MATCH($B90&amp;" "&amp;T$57,'Supplemental Data'!$B$1:$AZ$1,0)+1)&amp;":"&amp;ADDRESS(54,MATCH($B90&amp;" "&amp;T$57,'Supplemental Data'!$B$1:$AZ$1,0)+1)),0)</f>
        <v>#N/A</v>
      </c>
      <c r="U91" s="256" t="e">
        <f ca="1">RANK(U90,INDIRECT("'Supplemental Data'!"&amp;ADDRESS(3,MATCH($B90&amp;" "&amp;U$57,'Supplemental Data'!$B$1:$AZ$1,0)+1)&amp;":"&amp;ADDRESS(54,MATCH($B90&amp;" "&amp;U$57,'Supplemental Data'!$B$1:$AZ$1,0)+1)),0)</f>
        <v>#N/A</v>
      </c>
      <c r="V91" s="257" t="e">
        <f ca="1">RANK(V90,INDIRECT("'Supplemental Data'!"&amp;ADDRESS(3,MATCH($B90&amp;" "&amp;V$57,'Supplemental Data'!$B$1:$AZ$1,0)+1)&amp;":"&amp;ADDRESS(54,MATCH($B90&amp;" "&amp;V$57,'Supplemental Data'!$B$1:$AZ$1,0)+1)),0)</f>
        <v>#N/A</v>
      </c>
      <c r="W91" s="154"/>
      <c r="X91" s="136"/>
    </row>
    <row r="92" spans="2:24" s="139" customFormat="1" ht="12.75" x14ac:dyDescent="0.2">
      <c r="B92" s="240"/>
      <c r="C92" s="241"/>
      <c r="D92" s="241"/>
      <c r="E92" s="241"/>
      <c r="F92" s="241"/>
      <c r="G92" s="273"/>
      <c r="H92" s="281"/>
      <c r="I92" s="261"/>
      <c r="J92" s="282"/>
      <c r="K92" s="260"/>
      <c r="L92" s="313"/>
      <c r="M92" s="261"/>
      <c r="N92" s="282"/>
      <c r="O92" s="260"/>
      <c r="P92" s="313"/>
      <c r="Q92" s="261"/>
      <c r="R92" s="282"/>
      <c r="S92" s="260"/>
      <c r="T92" s="313"/>
      <c r="U92" s="261"/>
      <c r="V92" s="262"/>
      <c r="W92" s="154"/>
      <c r="X92" s="136"/>
    </row>
    <row r="93" spans="2:24" s="139" customFormat="1" ht="12.75" x14ac:dyDescent="0.2">
      <c r="B93" s="240" t="s">
        <v>398</v>
      </c>
      <c r="C93" s="241"/>
      <c r="D93" s="241"/>
      <c r="E93" s="241"/>
      <c r="F93" s="241"/>
      <c r="G93" s="273"/>
      <c r="H93" s="299">
        <f>VLOOKUP(H$56,'Supplemental Data'!$B:$AZ,MATCH($B93&amp;" "&amp;H$57,'Supplemental Data'!$B$1:$AZ$1,0),FALSE)</f>
        <v>128100</v>
      </c>
      <c r="I93" s="254">
        <f>VLOOKUP(H$56,'Supplemental Data'!$B:$AZ,MATCH($B93&amp;" "&amp;I$57,'Supplemental Data'!$B$1:$AZ$1,0),FALSE)</f>
        <v>127700</v>
      </c>
      <c r="J93" s="300">
        <f>VLOOKUP(H$56,'Supplemental Data'!$B:$AZ,MATCH($B93&amp;" "&amp;J$57,'Supplemental Data'!$B$1:$AZ$1,0),FALSE)</f>
        <v>129200</v>
      </c>
      <c r="K93" s="311"/>
      <c r="L93" s="299">
        <f>VLOOKUP(L$56,'Supplemental Data'!$B:$AZ,MATCH($B93&amp;" "&amp;L$57,'Supplemental Data'!$B$1:$AZ$1,0),FALSE)</f>
        <v>164200</v>
      </c>
      <c r="M93" s="254">
        <f>VLOOKUP(L$56,'Supplemental Data'!$B:$AZ,MATCH($B93&amp;" "&amp;M$57,'Supplemental Data'!$B$1:$AZ$1,0),FALSE)</f>
        <v>151000</v>
      </c>
      <c r="N93" s="300">
        <f>VLOOKUP(L$56,'Supplemental Data'!$B:$AZ,MATCH($B93&amp;" "&amp;N$57,'Supplemental Data'!$B$1:$AZ$1,0),FALSE)</f>
        <v>148200</v>
      </c>
      <c r="O93" s="311"/>
      <c r="P93" s="299" t="e">
        <f>VLOOKUP(P$56,'Supplemental Data'!$B:$AZ,MATCH($B93&amp;" "&amp;P$57,'Supplemental Data'!$B$1:$AZ$1,0),FALSE)</f>
        <v>#N/A</v>
      </c>
      <c r="Q93" s="254" t="e">
        <f>VLOOKUP(P$56,'Supplemental Data'!$B:$AZ,MATCH($B93&amp;" "&amp;Q$57,'Supplemental Data'!$B$1:$AZ$1,0),FALSE)</f>
        <v>#N/A</v>
      </c>
      <c r="R93" s="300" t="e">
        <f>VLOOKUP(P$56,'Supplemental Data'!$B:$AZ,MATCH($B93&amp;" "&amp;R$57,'Supplemental Data'!$B$1:$AZ$1,0),FALSE)</f>
        <v>#N/A</v>
      </c>
      <c r="S93" s="311"/>
      <c r="T93" s="299" t="e">
        <f>VLOOKUP(T$56,'Supplemental Data'!$B:$AZ,MATCH($B93&amp;" "&amp;T$57,'Supplemental Data'!$B$1:$AZ$1,0),FALSE)</f>
        <v>#N/A</v>
      </c>
      <c r="U93" s="254" t="e">
        <f>VLOOKUP(T$56,'Supplemental Data'!$B:$AZ,MATCH($B93&amp;" "&amp;U$57,'Supplemental Data'!$B$1:$AZ$1,0),FALSE)</f>
        <v>#N/A</v>
      </c>
      <c r="V93" s="255" t="e">
        <f>VLOOKUP(T$56,'Supplemental Data'!$B:$AZ,MATCH($B93&amp;" "&amp;V$57,'Supplemental Data'!$B$1:$AZ$1,0),FALSE)</f>
        <v>#N/A</v>
      </c>
      <c r="W93" s="154"/>
      <c r="X93" s="136"/>
    </row>
    <row r="94" spans="2:24" s="139" customFormat="1" ht="12.75" x14ac:dyDescent="0.2">
      <c r="B94" s="242" t="s">
        <v>392</v>
      </c>
      <c r="C94" s="241"/>
      <c r="D94" s="241"/>
      <c r="E94" s="241"/>
      <c r="F94" s="241"/>
      <c r="G94" s="273"/>
      <c r="H94" s="297">
        <f ca="1">RANK(H93,INDIRECT("'Supplemental Data'!"&amp;ADDRESS(3,MATCH($B93&amp;" "&amp;H$57,'Supplemental Data'!$B$1:$AZ$1,0)+1)&amp;":"&amp;ADDRESS(54,MATCH($B93&amp;" "&amp;H$57,'Supplemental Data'!$B$1:$AZ$1,0)+1)),1)</f>
        <v>14</v>
      </c>
      <c r="I94" s="256">
        <f ca="1">RANK(I93,INDIRECT("'Supplemental Data'!"&amp;ADDRESS(3,MATCH($B93&amp;" "&amp;I$57,'Supplemental Data'!$B$1:$AZ$1,0)+1)&amp;":"&amp;ADDRESS(54,MATCH($B93&amp;" "&amp;I$57,'Supplemental Data'!$B$1:$AZ$1,0)+1)),1)</f>
        <v>12</v>
      </c>
      <c r="J94" s="298">
        <f ca="1">RANK(J93,INDIRECT("'Supplemental Data'!"&amp;ADDRESS(3,MATCH($B93&amp;" "&amp;J$57,'Supplemental Data'!$B$1:$AZ$1,0)+1)&amp;":"&amp;ADDRESS(54,MATCH($B93&amp;" "&amp;J$57,'Supplemental Data'!$B$1:$AZ$1,0)+1)),1)</f>
        <v>13</v>
      </c>
      <c r="K94" s="310"/>
      <c r="L94" s="297">
        <f ca="1">RANK(L93,INDIRECT("'Supplemental Data'!"&amp;ADDRESS(3,MATCH($B93&amp;" "&amp;L$57,'Supplemental Data'!$B$1:$AZ$1,0)+1)&amp;":"&amp;ADDRESS(54,MATCH($B93&amp;" "&amp;L$57,'Supplemental Data'!$B$1:$AZ$1,0)+1)),1)</f>
        <v>24</v>
      </c>
      <c r="M94" s="256">
        <f ca="1">RANK(M93,INDIRECT("'Supplemental Data'!"&amp;ADDRESS(3,MATCH($B93&amp;" "&amp;M$57,'Supplemental Data'!$B$1:$AZ$1,0)+1)&amp;":"&amp;ADDRESS(54,MATCH($B93&amp;" "&amp;M$57,'Supplemental Data'!$B$1:$AZ$1,0)+1)),1)</f>
        <v>22</v>
      </c>
      <c r="N94" s="298">
        <f ca="1">RANK(N93,INDIRECT("'Supplemental Data'!"&amp;ADDRESS(3,MATCH($B93&amp;" "&amp;N$57,'Supplemental Data'!$B$1:$AZ$1,0)+1)&amp;":"&amp;ADDRESS(54,MATCH($B93&amp;" "&amp;N$57,'Supplemental Data'!$B$1:$AZ$1,0)+1)),1)</f>
        <v>22</v>
      </c>
      <c r="O94" s="310"/>
      <c r="P94" s="297" t="e">
        <f ca="1">RANK(P93,INDIRECT("'Supplemental Data'!"&amp;ADDRESS(3,MATCH($B93&amp;" "&amp;P$57,'Supplemental Data'!$B$1:$AZ$1,0)+1)&amp;":"&amp;ADDRESS(54,MATCH($B93&amp;" "&amp;P$57,'Supplemental Data'!$B$1:$AZ$1,0)+1)),1)</f>
        <v>#N/A</v>
      </c>
      <c r="Q94" s="256" t="e">
        <f ca="1">RANK(Q93,INDIRECT("'Supplemental Data'!"&amp;ADDRESS(3,MATCH($B93&amp;" "&amp;Q$57,'Supplemental Data'!$B$1:$AZ$1,0)+1)&amp;":"&amp;ADDRESS(54,MATCH($B93&amp;" "&amp;Q$57,'Supplemental Data'!$B$1:$AZ$1,0)+1)),1)</f>
        <v>#N/A</v>
      </c>
      <c r="R94" s="298" t="e">
        <f ca="1">RANK(R93,INDIRECT("'Supplemental Data'!"&amp;ADDRESS(3,MATCH($B93&amp;" "&amp;R$57,'Supplemental Data'!$B$1:$AZ$1,0)+1)&amp;":"&amp;ADDRESS(54,MATCH($B93&amp;" "&amp;R$57,'Supplemental Data'!$B$1:$AZ$1,0)+1)),1)</f>
        <v>#N/A</v>
      </c>
      <c r="S94" s="310"/>
      <c r="T94" s="297" t="e">
        <f ca="1">RANK(T93,INDIRECT("'Supplemental Data'!"&amp;ADDRESS(3,MATCH($B93&amp;" "&amp;T$57,'Supplemental Data'!$B$1:$AZ$1,0)+1)&amp;":"&amp;ADDRESS(54,MATCH($B93&amp;" "&amp;T$57,'Supplemental Data'!$B$1:$AZ$1,0)+1)),1)</f>
        <v>#N/A</v>
      </c>
      <c r="U94" s="256" t="e">
        <f ca="1">RANK(U93,INDIRECT("'Supplemental Data'!"&amp;ADDRESS(3,MATCH($B93&amp;" "&amp;U$57,'Supplemental Data'!$B$1:$AZ$1,0)+1)&amp;":"&amp;ADDRESS(54,MATCH($B93&amp;" "&amp;U$57,'Supplemental Data'!$B$1:$AZ$1,0)+1)),1)</f>
        <v>#N/A</v>
      </c>
      <c r="V94" s="257" t="e">
        <f ca="1">RANK(V93,INDIRECT("'Supplemental Data'!"&amp;ADDRESS(3,MATCH($B93&amp;" "&amp;V$57,'Supplemental Data'!$B$1:$AZ$1,0)+1)&amp;":"&amp;ADDRESS(54,MATCH($B93&amp;" "&amp;V$57,'Supplemental Data'!$B$1:$AZ$1,0)+1)),1)</f>
        <v>#N/A</v>
      </c>
      <c r="W94" s="154"/>
      <c r="X94" s="136"/>
    </row>
    <row r="95" spans="2:24" s="139" customFormat="1" ht="12.75" x14ac:dyDescent="0.2">
      <c r="B95" s="240"/>
      <c r="C95" s="241"/>
      <c r="D95" s="241"/>
      <c r="E95" s="241"/>
      <c r="F95" s="241"/>
      <c r="G95" s="273"/>
      <c r="H95" s="281"/>
      <c r="I95" s="261"/>
      <c r="J95" s="282"/>
      <c r="K95" s="260"/>
      <c r="L95" s="313"/>
      <c r="M95" s="261"/>
      <c r="N95" s="282"/>
      <c r="O95" s="260"/>
      <c r="P95" s="313"/>
      <c r="Q95" s="261"/>
      <c r="R95" s="282"/>
      <c r="S95" s="260"/>
      <c r="T95" s="313"/>
      <c r="U95" s="261"/>
      <c r="V95" s="262"/>
      <c r="W95" s="154"/>
      <c r="X95" s="136"/>
    </row>
    <row r="96" spans="2:24" s="139" customFormat="1" ht="12.75" x14ac:dyDescent="0.2">
      <c r="B96" s="240" t="s">
        <v>397</v>
      </c>
      <c r="C96" s="241"/>
      <c r="D96" s="241"/>
      <c r="E96" s="241"/>
      <c r="F96" s="241"/>
      <c r="G96" s="273"/>
      <c r="H96" s="303">
        <f>VLOOKUP(H$56,'Supplemental Data'!$B:$AZ,MATCH($B96&amp;" "&amp;H$57,'Supplemental Data'!$B$1:$AZ$1,0),FALSE)</f>
        <v>801</v>
      </c>
      <c r="I96" s="252">
        <f>VLOOKUP(H$56,'Supplemental Data'!$B:$AZ,MATCH($B96&amp;" "&amp;I$57,'Supplemental Data'!$B$1:$AZ$1,0),FALSE)</f>
        <v>813</v>
      </c>
      <c r="J96" s="304">
        <f>VLOOKUP(H$56,'Supplemental Data'!$B:$AZ,MATCH($B96&amp;" "&amp;J$57,'Supplemental Data'!$B$1:$AZ$1,0),FALSE)</f>
        <v>831</v>
      </c>
      <c r="K96" s="312"/>
      <c r="L96" s="303">
        <f>VLOOKUP(L$56,'Supplemental Data'!$B:$AZ,MATCH($B96&amp;" "&amp;L$57,'Supplemental Data'!$B$1:$AZ$1,0),FALSE)</f>
        <v>947</v>
      </c>
      <c r="M96" s="252">
        <f>VLOOKUP(L$56,'Supplemental Data'!$B:$AZ,MATCH($B96&amp;" "&amp;M$57,'Supplemental Data'!$B$1:$AZ$1,0),FALSE)</f>
        <v>949</v>
      </c>
      <c r="N96" s="304">
        <f>VLOOKUP(L$56,'Supplemental Data'!$B:$AZ,MATCH($B96&amp;" "&amp;N$57,'Supplemental Data'!$B$1:$AZ$1,0),FALSE)</f>
        <v>954</v>
      </c>
      <c r="O96" s="312"/>
      <c r="P96" s="303" t="e">
        <f>VLOOKUP(P$56,'Supplemental Data'!$B:$AZ,MATCH($B96&amp;" "&amp;P$57,'Supplemental Data'!$B$1:$AZ$1,0),FALSE)</f>
        <v>#N/A</v>
      </c>
      <c r="Q96" s="252" t="e">
        <f>VLOOKUP(P$56,'Supplemental Data'!$B:$AZ,MATCH($B96&amp;" "&amp;Q$57,'Supplemental Data'!$B$1:$AZ$1,0),FALSE)</f>
        <v>#N/A</v>
      </c>
      <c r="R96" s="304" t="e">
        <f>VLOOKUP(P$56,'Supplemental Data'!$B:$AZ,MATCH($B96&amp;" "&amp;R$57,'Supplemental Data'!$B$1:$AZ$1,0),FALSE)</f>
        <v>#N/A</v>
      </c>
      <c r="S96" s="312"/>
      <c r="T96" s="303" t="e">
        <f>VLOOKUP(T$56,'Supplemental Data'!$B:$AZ,MATCH($B96&amp;" "&amp;T$57,'Supplemental Data'!$B$1:$AZ$1,0),FALSE)</f>
        <v>#N/A</v>
      </c>
      <c r="U96" s="252" t="e">
        <f>VLOOKUP(T$56,'Supplemental Data'!$B:$AZ,MATCH($B96&amp;" "&amp;U$57,'Supplemental Data'!$B$1:$AZ$1,0),FALSE)</f>
        <v>#N/A</v>
      </c>
      <c r="V96" s="253" t="e">
        <f>VLOOKUP(T$56,'Supplemental Data'!$B:$AZ,MATCH($B96&amp;" "&amp;V$57,'Supplemental Data'!$B$1:$AZ$1,0),FALSE)</f>
        <v>#N/A</v>
      </c>
      <c r="W96" s="154"/>
      <c r="X96" s="136"/>
    </row>
    <row r="97" spans="2:24" s="139" customFormat="1" ht="12.75" x14ac:dyDescent="0.2">
      <c r="B97" s="242" t="s">
        <v>392</v>
      </c>
      <c r="C97" s="241"/>
      <c r="D97" s="241"/>
      <c r="E97" s="241"/>
      <c r="F97" s="241"/>
      <c r="G97" s="273"/>
      <c r="H97" s="297">
        <f ca="1">RANK(H96,INDIRECT("'Supplemental Data'!"&amp;ADDRESS(3,MATCH($B96&amp;" "&amp;H$57,'Supplemental Data'!$B$1:$AZ$1,0)+1)&amp;":"&amp;ADDRESS(54,MATCH($B96&amp;" "&amp;H$57,'Supplemental Data'!$B$1:$AZ$1,0)+1)),1)</f>
        <v>30</v>
      </c>
      <c r="I97" s="256">
        <f ca="1">RANK(I96,INDIRECT("'Supplemental Data'!"&amp;ADDRESS(3,MATCH($B96&amp;" "&amp;I$57,'Supplemental Data'!$B$1:$AZ$1,0)+1)&amp;":"&amp;ADDRESS(54,MATCH($B96&amp;" "&amp;I$57,'Supplemental Data'!$B$1:$AZ$1,0)+1)),1)</f>
        <v>29</v>
      </c>
      <c r="J97" s="298">
        <f ca="1">RANK(J96,INDIRECT("'Supplemental Data'!"&amp;ADDRESS(3,MATCH($B96&amp;" "&amp;J$57,'Supplemental Data'!$B$1:$AZ$1,0)+1)&amp;":"&amp;ADDRESS(54,MATCH($B96&amp;" "&amp;J$57,'Supplemental Data'!$B$1:$AZ$1,0)+1)),1)</f>
        <v>29</v>
      </c>
      <c r="K97" s="310"/>
      <c r="L97" s="297">
        <f ca="1">RANK(L96,INDIRECT("'Supplemental Data'!"&amp;ADDRESS(3,MATCH($B96&amp;" "&amp;L$57,'Supplemental Data'!$B$1:$AZ$1,0)+1)&amp;":"&amp;ADDRESS(54,MATCH($B96&amp;" "&amp;L$57,'Supplemental Data'!$B$1:$AZ$1,0)+1)),1)</f>
        <v>39</v>
      </c>
      <c r="M97" s="256">
        <f ca="1">RANK(M96,INDIRECT("'Supplemental Data'!"&amp;ADDRESS(3,MATCH($B96&amp;" "&amp;M$57,'Supplemental Data'!$B$1:$AZ$1,0)+1)&amp;":"&amp;ADDRESS(54,MATCH($B96&amp;" "&amp;M$57,'Supplemental Data'!$B$1:$AZ$1,0)+1)),1)</f>
        <v>41</v>
      </c>
      <c r="N97" s="298">
        <f ca="1">RANK(N96,INDIRECT("'Supplemental Data'!"&amp;ADDRESS(3,MATCH($B96&amp;" "&amp;N$57,'Supplemental Data'!$B$1:$AZ$1,0)+1)&amp;":"&amp;ADDRESS(54,MATCH($B96&amp;" "&amp;N$57,'Supplemental Data'!$B$1:$AZ$1,0)+1)),1)</f>
        <v>39</v>
      </c>
      <c r="O97" s="310"/>
      <c r="P97" s="297" t="e">
        <f ca="1">RANK(P96,INDIRECT("'Supplemental Data'!"&amp;ADDRESS(3,MATCH($B96&amp;" "&amp;P$57,'Supplemental Data'!$B$1:$AZ$1,0)+1)&amp;":"&amp;ADDRESS(54,MATCH($B96&amp;" "&amp;P$57,'Supplemental Data'!$B$1:$AZ$1,0)+1)),1)</f>
        <v>#N/A</v>
      </c>
      <c r="Q97" s="256" t="e">
        <f ca="1">RANK(Q96,INDIRECT("'Supplemental Data'!"&amp;ADDRESS(3,MATCH($B96&amp;" "&amp;Q$57,'Supplemental Data'!$B$1:$AZ$1,0)+1)&amp;":"&amp;ADDRESS(54,MATCH($B96&amp;" "&amp;Q$57,'Supplemental Data'!$B$1:$AZ$1,0)+1)),1)</f>
        <v>#N/A</v>
      </c>
      <c r="R97" s="298" t="e">
        <f ca="1">RANK(R96,INDIRECT("'Supplemental Data'!"&amp;ADDRESS(3,MATCH($B96&amp;" "&amp;R$57,'Supplemental Data'!$B$1:$AZ$1,0)+1)&amp;":"&amp;ADDRESS(54,MATCH($B96&amp;" "&amp;R$57,'Supplemental Data'!$B$1:$AZ$1,0)+1)),1)</f>
        <v>#N/A</v>
      </c>
      <c r="S97" s="310"/>
      <c r="T97" s="297" t="e">
        <f ca="1">RANK(T96,INDIRECT("'Supplemental Data'!"&amp;ADDRESS(3,MATCH($B96&amp;" "&amp;T$57,'Supplemental Data'!$B$1:$AZ$1,0)+1)&amp;":"&amp;ADDRESS(54,MATCH($B96&amp;" "&amp;T$57,'Supplemental Data'!$B$1:$AZ$1,0)+1)),1)</f>
        <v>#N/A</v>
      </c>
      <c r="U97" s="256" t="e">
        <f ca="1">RANK(U96,INDIRECT("'Supplemental Data'!"&amp;ADDRESS(3,MATCH($B96&amp;" "&amp;U$57,'Supplemental Data'!$B$1:$AZ$1,0)+1)&amp;":"&amp;ADDRESS(54,MATCH($B96&amp;" "&amp;U$57,'Supplemental Data'!$B$1:$AZ$1,0)+1)),1)</f>
        <v>#N/A</v>
      </c>
      <c r="V97" s="257" t="e">
        <f ca="1">RANK(V96,INDIRECT("'Supplemental Data'!"&amp;ADDRESS(3,MATCH($B96&amp;" "&amp;V$57,'Supplemental Data'!$B$1:$AZ$1,0)+1)&amp;":"&amp;ADDRESS(54,MATCH($B96&amp;" "&amp;V$57,'Supplemental Data'!$B$1:$AZ$1,0)+1)),1)</f>
        <v>#N/A</v>
      </c>
      <c r="W97" s="154"/>
      <c r="X97" s="136"/>
    </row>
    <row r="98" spans="2:24" s="139" customFormat="1" ht="12.75" x14ac:dyDescent="0.2">
      <c r="B98" s="240"/>
      <c r="C98" s="241"/>
      <c r="D98" s="241"/>
      <c r="E98" s="241"/>
      <c r="F98" s="241"/>
      <c r="G98" s="273"/>
      <c r="H98" s="281"/>
      <c r="I98" s="261"/>
      <c r="J98" s="282"/>
      <c r="K98" s="260"/>
      <c r="L98" s="313"/>
      <c r="M98" s="261"/>
      <c r="N98" s="282"/>
      <c r="O98" s="260"/>
      <c r="P98" s="313"/>
      <c r="Q98" s="261"/>
      <c r="R98" s="282"/>
      <c r="S98" s="260"/>
      <c r="T98" s="313"/>
      <c r="U98" s="261"/>
      <c r="V98" s="262"/>
      <c r="W98" s="154"/>
      <c r="X98" s="136"/>
    </row>
    <row r="99" spans="2:24" s="139" customFormat="1" ht="12.75" x14ac:dyDescent="0.2">
      <c r="B99" s="240" t="s">
        <v>402</v>
      </c>
      <c r="C99" s="241"/>
      <c r="D99" s="241"/>
      <c r="E99" s="241"/>
      <c r="F99" s="241"/>
      <c r="G99" s="273"/>
      <c r="H99" s="287">
        <f>IF(VLOOKUP(H$56,'Supplemental Data'!$B:$AZ,MATCH($B99&amp;" "&amp;H$57,'Supplemental Data'!$B$1:$AZ$1,0),FALSE)=0,"N/A",VLOOKUP(H$56,'Supplemental Data'!$B:$AZ,MATCH($B99&amp;" "&amp;H$57,'Supplemental Data'!$B$1:$AZ$1,0),FALSE))</f>
        <v>0.49996459811939054</v>
      </c>
      <c r="I99" s="224">
        <f>IF(VLOOKUP(H$56,'Supplemental Data'!$B:$AZ,MATCH($B99&amp;" "&amp;I$57,'Supplemental Data'!$B$1:$AZ$1,0),FALSE)=0,"N/A",VLOOKUP(H$56,'Supplemental Data'!$B:$AZ,MATCH($B99&amp;" "&amp;I$57,'Supplemental Data'!$B$1:$AZ$1,0),FALSE))</f>
        <v>0.50445512109321877</v>
      </c>
      <c r="J99" s="288">
        <f>IF(VLOOKUP(H$56,'Supplemental Data'!$B:$AZ,MATCH($B99&amp;" "&amp;J$57,'Supplemental Data'!$B$1:$AZ$1,0),FALSE)=0,"N/A",VLOOKUP(H$56,'Supplemental Data'!$B:$AZ,MATCH($B99&amp;" "&amp;J$57,'Supplemental Data'!$B$1:$AZ$1,0),FALSE))</f>
        <v>0.50564091755671892</v>
      </c>
      <c r="K99" s="260"/>
      <c r="L99" s="287">
        <f>IF(VLOOKUP(L$56,'Supplemental Data'!$B:$AZ,MATCH($B99&amp;" "&amp;L$57,'Supplemental Data'!$B$1:$AZ$1,0),FALSE)=0,"N/A",VLOOKUP(L$56,'Supplemental Data'!$B:$AZ,MATCH($B99&amp;" "&amp;L$57,'Supplemental Data'!$B$1:$AZ$1,0),FALSE))</f>
        <v>0.50319606963950803</v>
      </c>
      <c r="M99" s="224">
        <f>IF(VLOOKUP(L$56,'Supplemental Data'!$B:$AZ,MATCH($B99&amp;" "&amp;M$57,'Supplemental Data'!$B$1:$AZ$1,0),FALSE)=0,"N/A",VLOOKUP(L$56,'Supplemental Data'!$B:$AZ,MATCH($B99&amp;" "&amp;M$57,'Supplemental Data'!$B$1:$AZ$1,0),FALSE))</f>
        <v>0.51160028065476393</v>
      </c>
      <c r="N99" s="288">
        <f>IF(VLOOKUP(L$56,'Supplemental Data'!$B:$AZ,MATCH($B99&amp;" "&amp;N$57,'Supplemental Data'!$B$1:$AZ$1,0),FALSE)=0,"N/A",VLOOKUP(L$56,'Supplemental Data'!$B:$AZ,MATCH($B99&amp;" "&amp;N$57,'Supplemental Data'!$B$1:$AZ$1,0),FALSE))</f>
        <v>0.51491846843238531</v>
      </c>
      <c r="O99" s="260"/>
      <c r="P99" s="287" t="e">
        <f>IF(VLOOKUP(P$56,'Supplemental Data'!$B:$AZ,MATCH($B99&amp;" "&amp;P$57,'Supplemental Data'!$B$1:$AZ$1,0),FALSE)=0,"N/A",VLOOKUP(P$56,'Supplemental Data'!$B:$AZ,MATCH($B99&amp;" "&amp;P$57,'Supplemental Data'!$B$1:$AZ$1,0),FALSE))</f>
        <v>#N/A</v>
      </c>
      <c r="Q99" s="224" t="e">
        <f>IF(VLOOKUP(P$56,'Supplemental Data'!$B:$AZ,MATCH($B99&amp;" "&amp;Q$57,'Supplemental Data'!$B$1:$AZ$1,0),FALSE)=0,"N/A",VLOOKUP(P$56,'Supplemental Data'!$B:$AZ,MATCH($B99&amp;" "&amp;Q$57,'Supplemental Data'!$B$1:$AZ$1,0),FALSE))</f>
        <v>#N/A</v>
      </c>
      <c r="R99" s="288" t="e">
        <f>IF(VLOOKUP(P$56,'Supplemental Data'!$B:$AZ,MATCH($B99&amp;" "&amp;R$57,'Supplemental Data'!$B$1:$AZ$1,0),FALSE)=0,"N/A",VLOOKUP(P$56,'Supplemental Data'!$B:$AZ,MATCH($B99&amp;" "&amp;R$57,'Supplemental Data'!$B$1:$AZ$1,0),FALSE))</f>
        <v>#N/A</v>
      </c>
      <c r="S99" s="260"/>
      <c r="T99" s="287" t="e">
        <f>IF(VLOOKUP(T$56,'Supplemental Data'!$B:$AZ,MATCH($B99&amp;" "&amp;T$57,'Supplemental Data'!$B$1:$AZ$1,0),FALSE)=0,"N/A",VLOOKUP(T$56,'Supplemental Data'!$B:$AZ,MATCH($B99&amp;" "&amp;T$57,'Supplemental Data'!$B$1:$AZ$1,0),FALSE))</f>
        <v>#N/A</v>
      </c>
      <c r="U99" s="224" t="e">
        <f>IF(VLOOKUP(T$56,'Supplemental Data'!$B:$AZ,MATCH($B99&amp;" "&amp;U$57,'Supplemental Data'!$B$1:$AZ$1,0),FALSE)=0,"N/A",VLOOKUP(T$56,'Supplemental Data'!$B:$AZ,MATCH($B99&amp;" "&amp;U$57,'Supplemental Data'!$B$1:$AZ$1,0),FALSE))</f>
        <v>#N/A</v>
      </c>
      <c r="V99" s="225" t="e">
        <f>IF(VLOOKUP(T$56,'Supplemental Data'!$B:$AZ,MATCH($B99&amp;" "&amp;V$57,'Supplemental Data'!$B$1:$AZ$1,0),FALSE)=0,"N/A",VLOOKUP(T$56,'Supplemental Data'!$B:$AZ,MATCH($B99&amp;" "&amp;V$57,'Supplemental Data'!$B$1:$AZ$1,0),FALSE))</f>
        <v>#N/A</v>
      </c>
      <c r="W99" s="154"/>
      <c r="X99" s="136"/>
    </row>
    <row r="100" spans="2:24" s="139" customFormat="1" ht="12.75" x14ac:dyDescent="0.2">
      <c r="B100" s="242" t="s">
        <v>391</v>
      </c>
      <c r="C100" s="241"/>
      <c r="D100" s="241"/>
      <c r="E100" s="241"/>
      <c r="F100" s="241"/>
      <c r="G100" s="273"/>
      <c r="H100" s="297">
        <f ca="1">IF(ISERR(RANK(H99,INDIRECT("'Supplemental Data'!"&amp;ADDRESS(3,MATCH($B99&amp;" "&amp;H$57,'Supplemental Data'!$B$1:$AZ$1,0)+1)&amp;":"&amp;ADDRESS(54,MATCH($B99&amp;" "&amp;H$57,'Supplemental Data'!$B$1:$AZ$1,0)+1)),0)),"",RANK(H99,INDIRECT("'Supplemental Data'!"&amp;ADDRESS(3,MATCH($B99&amp;" "&amp;H$57,'Supplemental Data'!$B$1:$AZ$1,0)+1)&amp;":"&amp;ADDRESS(54,MATCH($B99&amp;" "&amp;H$57,'Supplemental Data'!$B$1:$AZ$1,0)+1)),0))</f>
        <v>16</v>
      </c>
      <c r="I100" s="256">
        <f ca="1">IF(ISERR(RANK(I99,INDIRECT("'Supplemental Data'!"&amp;ADDRESS(3,MATCH($B99&amp;" "&amp;I$57,'Supplemental Data'!$B$1:$AZ$1,0)+1)&amp;":"&amp;ADDRESS(54,MATCH($B99&amp;" "&amp;I$57,'Supplemental Data'!$B$1:$AZ$1,0)+1)),0)),"",RANK(I99,INDIRECT("'Supplemental Data'!"&amp;ADDRESS(3,MATCH($B99&amp;" "&amp;I$57,'Supplemental Data'!$B$1:$AZ$1,0)+1)&amp;":"&amp;ADDRESS(54,MATCH($B99&amp;" "&amp;I$57,'Supplemental Data'!$B$1:$AZ$1,0)+1)),0))</f>
        <v>17</v>
      </c>
      <c r="J100" s="298">
        <f ca="1">IF(ISERR(RANK(J99,INDIRECT("'Supplemental Data'!"&amp;ADDRESS(3,MATCH($B99&amp;" "&amp;J$57,'Supplemental Data'!$B$1:$AZ$1,0)+1)&amp;":"&amp;ADDRESS(54,MATCH($B99&amp;" "&amp;J$57,'Supplemental Data'!$B$1:$AZ$1,0)+1)),0)),"",RANK(J99,INDIRECT("'Supplemental Data'!"&amp;ADDRESS(3,MATCH($B99&amp;" "&amp;J$57,'Supplemental Data'!$B$1:$AZ$1,0)+1)&amp;":"&amp;ADDRESS(54,MATCH($B99&amp;" "&amp;J$57,'Supplemental Data'!$B$1:$AZ$1,0)+1)),0))</f>
        <v>16</v>
      </c>
      <c r="K100" s="310"/>
      <c r="L100" s="297">
        <f ca="1">IF(ISERR(RANK(L99,INDIRECT("'Supplemental Data'!"&amp;ADDRESS(3,MATCH($B99&amp;" "&amp;L$57,'Supplemental Data'!$B$1:$AZ$1,0)+1)&amp;":"&amp;ADDRESS(54,MATCH($B99&amp;" "&amp;L$57,'Supplemental Data'!$B$1:$AZ$1,0)+1)),0)),"",RANK(L99,INDIRECT("'Supplemental Data'!"&amp;ADDRESS(3,MATCH($B99&amp;" "&amp;L$57,'Supplemental Data'!$B$1:$AZ$1,0)+1)&amp;":"&amp;ADDRESS(54,MATCH($B99&amp;" "&amp;L$57,'Supplemental Data'!$B$1:$AZ$1,0)+1)),0))</f>
        <v>10</v>
      </c>
      <c r="M100" s="256">
        <f ca="1">IF(ISERR(RANK(M99,INDIRECT("'Supplemental Data'!"&amp;ADDRESS(3,MATCH($B99&amp;" "&amp;M$57,'Supplemental Data'!$B$1:$AZ$1,0)+1)&amp;":"&amp;ADDRESS(54,MATCH($B99&amp;" "&amp;M$57,'Supplemental Data'!$B$1:$AZ$1,0)+1)),0)),"",RANK(M99,INDIRECT("'Supplemental Data'!"&amp;ADDRESS(3,MATCH($B99&amp;" "&amp;M$57,'Supplemental Data'!$B$1:$AZ$1,0)+1)&amp;":"&amp;ADDRESS(54,MATCH($B99&amp;" "&amp;M$57,'Supplemental Data'!$B$1:$AZ$1,0)+1)),0))</f>
        <v>9</v>
      </c>
      <c r="N100" s="298">
        <f ca="1">IF(ISERR(RANK(N99,INDIRECT("'Supplemental Data'!"&amp;ADDRESS(3,MATCH($B99&amp;" "&amp;N$57,'Supplemental Data'!$B$1:$AZ$1,0)+1)&amp;":"&amp;ADDRESS(54,MATCH($B99&amp;" "&amp;N$57,'Supplemental Data'!$B$1:$AZ$1,0)+1)),0)),"",RANK(N99,INDIRECT("'Supplemental Data'!"&amp;ADDRESS(3,MATCH($B99&amp;" "&amp;N$57,'Supplemental Data'!$B$1:$AZ$1,0)+1)&amp;":"&amp;ADDRESS(54,MATCH($B99&amp;" "&amp;N$57,'Supplemental Data'!$B$1:$AZ$1,0)+1)),0))</f>
        <v>10</v>
      </c>
      <c r="O100" s="310"/>
      <c r="P100" s="297" t="e">
        <f ca="1">IF(ISERR(RANK(P99,INDIRECT("'Supplemental Data'!"&amp;ADDRESS(3,MATCH($B99&amp;" "&amp;P$57,'Supplemental Data'!$B$1:$AZ$1,0)+1)&amp;":"&amp;ADDRESS(54,MATCH($B99&amp;" "&amp;P$57,'Supplemental Data'!$B$1:$AZ$1,0)+1)),0)),"",RANK(P99,INDIRECT("'Supplemental Data'!"&amp;ADDRESS(3,MATCH($B99&amp;" "&amp;P$57,'Supplemental Data'!$B$1:$AZ$1,0)+1)&amp;":"&amp;ADDRESS(54,MATCH($B99&amp;" "&amp;P$57,'Supplemental Data'!$B$1:$AZ$1,0)+1)),0))</f>
        <v>#N/A</v>
      </c>
      <c r="Q100" s="256" t="e">
        <f ca="1">IF(ISERR(RANK(Q99,INDIRECT("'Supplemental Data'!"&amp;ADDRESS(3,MATCH($B99&amp;" "&amp;Q$57,'Supplemental Data'!$B$1:$AZ$1,0)+1)&amp;":"&amp;ADDRESS(54,MATCH($B99&amp;" "&amp;Q$57,'Supplemental Data'!$B$1:$AZ$1,0)+1)),0)),"",RANK(Q99,INDIRECT("'Supplemental Data'!"&amp;ADDRESS(3,MATCH($B99&amp;" "&amp;Q$57,'Supplemental Data'!$B$1:$AZ$1,0)+1)&amp;":"&amp;ADDRESS(54,MATCH($B99&amp;" "&amp;Q$57,'Supplemental Data'!$B$1:$AZ$1,0)+1)),0))</f>
        <v>#N/A</v>
      </c>
      <c r="R100" s="298" t="e">
        <f ca="1">IF(ISERR(RANK(R99,INDIRECT("'Supplemental Data'!"&amp;ADDRESS(3,MATCH($B99&amp;" "&amp;R$57,'Supplemental Data'!$B$1:$AZ$1,0)+1)&amp;":"&amp;ADDRESS(54,MATCH($B99&amp;" "&amp;R$57,'Supplemental Data'!$B$1:$AZ$1,0)+1)),0)),"",RANK(R99,INDIRECT("'Supplemental Data'!"&amp;ADDRESS(3,MATCH($B99&amp;" "&amp;R$57,'Supplemental Data'!$B$1:$AZ$1,0)+1)&amp;":"&amp;ADDRESS(54,MATCH($B99&amp;" "&amp;R$57,'Supplemental Data'!$B$1:$AZ$1,0)+1)),0))</f>
        <v>#N/A</v>
      </c>
      <c r="S100" s="310"/>
      <c r="T100" s="297" t="e">
        <f ca="1">IF(ISERR(RANK(T99,INDIRECT("'Supplemental Data'!"&amp;ADDRESS(3,MATCH($B99&amp;" "&amp;T$57,'Supplemental Data'!$B$1:$AZ$1,0)+1)&amp;":"&amp;ADDRESS(54,MATCH($B99&amp;" "&amp;T$57,'Supplemental Data'!$B$1:$AZ$1,0)+1)),0)),"",RANK(T99,INDIRECT("'Supplemental Data'!"&amp;ADDRESS(3,MATCH($B99&amp;" "&amp;T$57,'Supplemental Data'!$B$1:$AZ$1,0)+1)&amp;":"&amp;ADDRESS(54,MATCH($B99&amp;" "&amp;T$57,'Supplemental Data'!$B$1:$AZ$1,0)+1)),0))</f>
        <v>#N/A</v>
      </c>
      <c r="U100" s="256" t="e">
        <f ca="1">IF(ISERR(RANK(U99,INDIRECT("'Supplemental Data'!"&amp;ADDRESS(3,MATCH($B99&amp;" "&amp;U$57,'Supplemental Data'!$B$1:$AZ$1,0)+1)&amp;":"&amp;ADDRESS(54,MATCH($B99&amp;" "&amp;U$57,'Supplemental Data'!$B$1:$AZ$1,0)+1)),0)),"",RANK(U99,INDIRECT("'Supplemental Data'!"&amp;ADDRESS(3,MATCH($B99&amp;" "&amp;U$57,'Supplemental Data'!$B$1:$AZ$1,0)+1)&amp;":"&amp;ADDRESS(54,MATCH($B99&amp;" "&amp;U$57,'Supplemental Data'!$B$1:$AZ$1,0)+1)),0))</f>
        <v>#N/A</v>
      </c>
      <c r="V100" s="257" t="e">
        <f ca="1">IF(ISERR(RANK(V99,INDIRECT("'Supplemental Data'!"&amp;ADDRESS(3,MATCH($B99&amp;" "&amp;V$57,'Supplemental Data'!$B$1:$AZ$1,0)+1)&amp;":"&amp;ADDRESS(54,MATCH($B99&amp;" "&amp;V$57,'Supplemental Data'!$B$1:$AZ$1,0)+1)),0)),"",RANK(V99,INDIRECT("'Supplemental Data'!"&amp;ADDRESS(3,MATCH($B99&amp;" "&amp;V$57,'Supplemental Data'!$B$1:$AZ$1,0)+1)&amp;":"&amp;ADDRESS(54,MATCH($B99&amp;" "&amp;V$57,'Supplemental Data'!$B$1:$AZ$1,0)+1)),0))</f>
        <v>#N/A</v>
      </c>
      <c r="W100" s="154"/>
      <c r="X100" s="136"/>
    </row>
    <row r="101" spans="2:24" s="139" customFormat="1" ht="12.75" x14ac:dyDescent="0.2">
      <c r="B101" s="240"/>
      <c r="C101" s="241"/>
      <c r="D101" s="241"/>
      <c r="E101" s="241"/>
      <c r="F101" s="241"/>
      <c r="G101" s="273"/>
      <c r="H101" s="281"/>
      <c r="I101" s="261"/>
      <c r="J101" s="282"/>
      <c r="K101" s="260"/>
      <c r="L101" s="313"/>
      <c r="M101" s="261"/>
      <c r="N101" s="282"/>
      <c r="O101" s="260"/>
      <c r="P101" s="313"/>
      <c r="Q101" s="261"/>
      <c r="R101" s="282"/>
      <c r="S101" s="260"/>
      <c r="T101" s="313"/>
      <c r="U101" s="261"/>
      <c r="V101" s="262"/>
      <c r="W101" s="154"/>
      <c r="X101" s="136"/>
    </row>
    <row r="102" spans="2:24" s="139" customFormat="1" ht="12.75" x14ac:dyDescent="0.2">
      <c r="B102" s="240" t="s">
        <v>395</v>
      </c>
      <c r="C102" s="241"/>
      <c r="D102" s="241"/>
      <c r="E102" s="241"/>
      <c r="F102" s="241"/>
      <c r="G102" s="273"/>
      <c r="H102" s="287">
        <f>IF(VLOOKUP(H$56,'Supplemental Data'!$B:$AZ,MATCH($B102&amp;" "&amp;H$57,'Supplemental Data'!$B$1:$AZ$1,0),FALSE)=0,"N/A",VLOOKUP(H$56,'Supplemental Data'!$B:$AZ,MATCH($B102&amp;" "&amp;H$57,'Supplemental Data'!$B$1:$AZ$1,0),FALSE))</f>
        <v>0.80700000000000005</v>
      </c>
      <c r="I102" s="224">
        <f>IF(VLOOKUP(H$56,'Supplemental Data'!$B:$AZ,MATCH($B102&amp;" "&amp;I$57,'Supplemental Data'!$B$1:$AZ$1,0),FALSE)=0,"N/A",VLOOKUP(H$56,'Supplemental Data'!$B:$AZ,MATCH($B102&amp;" "&amp;I$57,'Supplemental Data'!$B$1:$AZ$1,0),FALSE))</f>
        <v>0.81100000000000005</v>
      </c>
      <c r="J102" s="288">
        <f>IF(VLOOKUP(H$56,'Supplemental Data'!$B:$AZ,MATCH($B102&amp;" "&amp;J$57,'Supplemental Data'!$B$1:$AZ$1,0),FALSE)=0,"N/A",VLOOKUP(H$56,'Supplemental Data'!$B:$AZ,MATCH($B102&amp;" "&amp;J$57,'Supplemental Data'!$B$1:$AZ$1,0),FALSE))</f>
        <v>0.81399999999999995</v>
      </c>
      <c r="K102" s="260"/>
      <c r="L102" s="287">
        <f>IF(VLOOKUP(L$56,'Supplemental Data'!$B:$AZ,MATCH($B102&amp;" "&amp;L$57,'Supplemental Data'!$B$1:$AZ$1,0),FALSE)=0,"N/A",VLOOKUP(L$56,'Supplemental Data'!$B:$AZ,MATCH($B102&amp;" "&amp;L$57,'Supplemental Data'!$B$1:$AZ$1,0),FALSE))</f>
        <v>0.85499999999999998</v>
      </c>
      <c r="M102" s="224">
        <f>IF(VLOOKUP(L$56,'Supplemental Data'!$B:$AZ,MATCH($B102&amp;" "&amp;M$57,'Supplemental Data'!$B$1:$AZ$1,0),FALSE)=0,"N/A",VLOOKUP(L$56,'Supplemental Data'!$B:$AZ,MATCH($B102&amp;" "&amp;M$57,'Supplemental Data'!$B$1:$AZ$1,0),FALSE))</f>
        <v>0.85899999999999999</v>
      </c>
      <c r="N102" s="288">
        <f>IF(VLOOKUP(L$56,'Supplemental Data'!$B:$AZ,MATCH($B102&amp;" "&amp;N$57,'Supplemental Data'!$B$1:$AZ$1,0),FALSE)=0,"N/A",VLOOKUP(L$56,'Supplemental Data'!$B:$AZ,MATCH($B102&amp;" "&amp;N$57,'Supplemental Data'!$B$1:$AZ$1,0),FALSE))</f>
        <v>0.86499999999999999</v>
      </c>
      <c r="O102" s="260"/>
      <c r="P102" s="287" t="e">
        <f>IF(VLOOKUP(P$56,'Supplemental Data'!$B:$AZ,MATCH($B102&amp;" "&amp;P$57,'Supplemental Data'!$B$1:$AZ$1,0),FALSE)=0,"N/A",VLOOKUP(P$56,'Supplemental Data'!$B:$AZ,MATCH($B102&amp;" "&amp;P$57,'Supplemental Data'!$B$1:$AZ$1,0),FALSE))</f>
        <v>#N/A</v>
      </c>
      <c r="Q102" s="224" t="e">
        <f>IF(VLOOKUP(P$56,'Supplemental Data'!$B:$AZ,MATCH($B102&amp;" "&amp;Q$57,'Supplemental Data'!$B$1:$AZ$1,0),FALSE)=0,"N/A",VLOOKUP(P$56,'Supplemental Data'!$B:$AZ,MATCH($B102&amp;" "&amp;Q$57,'Supplemental Data'!$B$1:$AZ$1,0),FALSE))</f>
        <v>#N/A</v>
      </c>
      <c r="R102" s="288" t="e">
        <f>IF(VLOOKUP(P$56,'Supplemental Data'!$B:$AZ,MATCH($B102&amp;" "&amp;R$57,'Supplemental Data'!$B$1:$AZ$1,0),FALSE)=0,"N/A",VLOOKUP(P$56,'Supplemental Data'!$B:$AZ,MATCH($B102&amp;" "&amp;R$57,'Supplemental Data'!$B$1:$AZ$1,0),FALSE))</f>
        <v>#N/A</v>
      </c>
      <c r="S102" s="260"/>
      <c r="T102" s="287" t="e">
        <f>IF(VLOOKUP(T$56,'Supplemental Data'!$B:$AZ,MATCH($B102&amp;" "&amp;T$57,'Supplemental Data'!$B$1:$AZ$1,0),FALSE)=0,"N/A",VLOOKUP(T$56,'Supplemental Data'!$B:$AZ,MATCH($B102&amp;" "&amp;T$57,'Supplemental Data'!$B$1:$AZ$1,0),FALSE))</f>
        <v>#N/A</v>
      </c>
      <c r="U102" s="224" t="e">
        <f>IF(VLOOKUP(T$56,'Supplemental Data'!$B:$AZ,MATCH($B102&amp;" "&amp;U$57,'Supplemental Data'!$B$1:$AZ$1,0),FALSE)=0,"N/A",VLOOKUP(T$56,'Supplemental Data'!$B:$AZ,MATCH($B102&amp;" "&amp;U$57,'Supplemental Data'!$B$1:$AZ$1,0),FALSE))</f>
        <v>#N/A</v>
      </c>
      <c r="V102" s="225" t="e">
        <f>IF(VLOOKUP(T$56,'Supplemental Data'!$B:$AZ,MATCH($B102&amp;" "&amp;V$57,'Supplemental Data'!$B$1:$AZ$1,0),FALSE)=0,"N/A",VLOOKUP(T$56,'Supplemental Data'!$B:$AZ,MATCH($B102&amp;" "&amp;V$57,'Supplemental Data'!$B$1:$AZ$1,0),FALSE))</f>
        <v>#N/A</v>
      </c>
      <c r="W102" s="154"/>
      <c r="X102" s="136"/>
    </row>
    <row r="103" spans="2:24" s="139" customFormat="1" ht="12.75" x14ac:dyDescent="0.2">
      <c r="B103" s="242" t="s">
        <v>391</v>
      </c>
      <c r="C103" s="241"/>
      <c r="D103" s="241"/>
      <c r="E103" s="241"/>
      <c r="F103" s="241"/>
      <c r="G103" s="273"/>
      <c r="H103" s="297">
        <f ca="1">IF(ISERR(RANK(H102,INDIRECT("'Supplemental Data'!"&amp;ADDRESS(3,MATCH($B102&amp;" "&amp;H$57,'Supplemental Data'!$B$1:$AZ$1,0)+1)&amp;":"&amp;ADDRESS(54,MATCH($B102&amp;" "&amp;H$57,'Supplemental Data'!$B$1:$AZ$1,0)+1)),0)),"",RANK(H102,INDIRECT("'Supplemental Data'!"&amp;ADDRESS(3,MATCH($B102&amp;" "&amp;H$57,'Supplemental Data'!$B$1:$AZ$1,0)+1)&amp;":"&amp;ADDRESS(54,MATCH($B102&amp;" "&amp;H$57,'Supplemental Data'!$B$1:$AZ$1,0)+1)),0))</f>
        <v>50</v>
      </c>
      <c r="I103" s="256">
        <f ca="1">IF(ISERR(RANK(I102,INDIRECT("'Supplemental Data'!"&amp;ADDRESS(3,MATCH($B102&amp;" "&amp;I$57,'Supplemental Data'!$B$1:$AZ$1,0)+1)&amp;":"&amp;ADDRESS(54,MATCH($B102&amp;" "&amp;I$57,'Supplemental Data'!$B$1:$AZ$1,0)+1)),0)),"",RANK(I102,INDIRECT("'Supplemental Data'!"&amp;ADDRESS(3,MATCH($B102&amp;" "&amp;I$57,'Supplemental Data'!$B$1:$AZ$1,0)+1)&amp;":"&amp;ADDRESS(54,MATCH($B102&amp;" "&amp;I$57,'Supplemental Data'!$B$1:$AZ$1,0)+1)),0))</f>
        <v>49</v>
      </c>
      <c r="J103" s="298">
        <f ca="1">IF(ISERR(RANK(J102,INDIRECT("'Supplemental Data'!"&amp;ADDRESS(3,MATCH($B102&amp;" "&amp;J$57,'Supplemental Data'!$B$1:$AZ$1,0)+1)&amp;":"&amp;ADDRESS(54,MATCH($B102&amp;" "&amp;J$57,'Supplemental Data'!$B$1:$AZ$1,0)+1)),0)),"",RANK(J102,INDIRECT("'Supplemental Data'!"&amp;ADDRESS(3,MATCH($B102&amp;" "&amp;J$57,'Supplemental Data'!$B$1:$AZ$1,0)+1)&amp;":"&amp;ADDRESS(54,MATCH($B102&amp;" "&amp;J$57,'Supplemental Data'!$B$1:$AZ$1,0)+1)),0))</f>
        <v>51</v>
      </c>
      <c r="K103" s="310"/>
      <c r="L103" s="297">
        <f ca="1">IF(ISERR(RANK(L102,INDIRECT("'Supplemental Data'!"&amp;ADDRESS(3,MATCH($B102&amp;" "&amp;L$57,'Supplemental Data'!$B$1:$AZ$1,0)+1)&amp;":"&amp;ADDRESS(54,MATCH($B102&amp;" "&amp;L$57,'Supplemental Data'!$B$1:$AZ$1,0)+1)),0)),"",RANK(L102,INDIRECT("'Supplemental Data'!"&amp;ADDRESS(3,MATCH($B102&amp;" "&amp;L$57,'Supplemental Data'!$B$1:$AZ$1,0)+1)&amp;":"&amp;ADDRESS(54,MATCH($B102&amp;" "&amp;L$57,'Supplemental Data'!$B$1:$AZ$1,0)+1)),0))</f>
        <v>35</v>
      </c>
      <c r="M103" s="256">
        <f ca="1">IF(ISERR(RANK(M102,INDIRECT("'Supplemental Data'!"&amp;ADDRESS(3,MATCH($B102&amp;" "&amp;M$57,'Supplemental Data'!$B$1:$AZ$1,0)+1)&amp;":"&amp;ADDRESS(54,MATCH($B102&amp;" "&amp;M$57,'Supplemental Data'!$B$1:$AZ$1,0)+1)),0)),"",RANK(M102,INDIRECT("'Supplemental Data'!"&amp;ADDRESS(3,MATCH($B102&amp;" "&amp;M$57,'Supplemental Data'!$B$1:$AZ$1,0)+1)&amp;":"&amp;ADDRESS(54,MATCH($B102&amp;" "&amp;M$57,'Supplemental Data'!$B$1:$AZ$1,0)+1)),0))</f>
        <v>34</v>
      </c>
      <c r="N103" s="298">
        <f ca="1">IF(ISERR(RANK(N102,INDIRECT("'Supplemental Data'!"&amp;ADDRESS(3,MATCH($B102&amp;" "&amp;N$57,'Supplemental Data'!$B$1:$AZ$1,0)+1)&amp;":"&amp;ADDRESS(54,MATCH($B102&amp;" "&amp;N$57,'Supplemental Data'!$B$1:$AZ$1,0)+1)),0)),"",RANK(N102,INDIRECT("'Supplemental Data'!"&amp;ADDRESS(3,MATCH($B102&amp;" "&amp;N$57,'Supplemental Data'!$B$1:$AZ$1,0)+1)&amp;":"&amp;ADDRESS(54,MATCH($B102&amp;" "&amp;N$57,'Supplemental Data'!$B$1:$AZ$1,0)+1)),0))</f>
        <v>34</v>
      </c>
      <c r="O103" s="310"/>
      <c r="P103" s="297" t="e">
        <f ca="1">IF(ISERR(RANK(P102,INDIRECT("'Supplemental Data'!"&amp;ADDRESS(3,MATCH($B102&amp;" "&amp;P$57,'Supplemental Data'!$B$1:$AZ$1,0)+1)&amp;":"&amp;ADDRESS(54,MATCH($B102&amp;" "&amp;P$57,'Supplemental Data'!$B$1:$AZ$1,0)+1)),0)),"",RANK(P102,INDIRECT("'Supplemental Data'!"&amp;ADDRESS(3,MATCH($B102&amp;" "&amp;P$57,'Supplemental Data'!$B$1:$AZ$1,0)+1)&amp;":"&amp;ADDRESS(54,MATCH($B102&amp;" "&amp;P$57,'Supplemental Data'!$B$1:$AZ$1,0)+1)),0))</f>
        <v>#N/A</v>
      </c>
      <c r="Q103" s="256" t="e">
        <f ca="1">IF(ISERR(RANK(Q102,INDIRECT("'Supplemental Data'!"&amp;ADDRESS(3,MATCH($B102&amp;" "&amp;Q$57,'Supplemental Data'!$B$1:$AZ$1,0)+1)&amp;":"&amp;ADDRESS(54,MATCH($B102&amp;" "&amp;Q$57,'Supplemental Data'!$B$1:$AZ$1,0)+1)),0)),"",RANK(Q102,INDIRECT("'Supplemental Data'!"&amp;ADDRESS(3,MATCH($B102&amp;" "&amp;Q$57,'Supplemental Data'!$B$1:$AZ$1,0)+1)&amp;":"&amp;ADDRESS(54,MATCH($B102&amp;" "&amp;Q$57,'Supplemental Data'!$B$1:$AZ$1,0)+1)),0))</f>
        <v>#N/A</v>
      </c>
      <c r="R103" s="298" t="e">
        <f ca="1">IF(ISERR(RANK(R102,INDIRECT("'Supplemental Data'!"&amp;ADDRESS(3,MATCH($B102&amp;" "&amp;R$57,'Supplemental Data'!$B$1:$AZ$1,0)+1)&amp;":"&amp;ADDRESS(54,MATCH($B102&amp;" "&amp;R$57,'Supplemental Data'!$B$1:$AZ$1,0)+1)),0)),"",RANK(R102,INDIRECT("'Supplemental Data'!"&amp;ADDRESS(3,MATCH($B102&amp;" "&amp;R$57,'Supplemental Data'!$B$1:$AZ$1,0)+1)&amp;":"&amp;ADDRESS(54,MATCH($B102&amp;" "&amp;R$57,'Supplemental Data'!$B$1:$AZ$1,0)+1)),0))</f>
        <v>#N/A</v>
      </c>
      <c r="S103" s="310"/>
      <c r="T103" s="297" t="e">
        <f ca="1">IF(ISERR(RANK(T102,INDIRECT("'Supplemental Data'!"&amp;ADDRESS(3,MATCH($B102&amp;" "&amp;T$57,'Supplemental Data'!$B$1:$AZ$1,0)+1)&amp;":"&amp;ADDRESS(54,MATCH($B102&amp;" "&amp;T$57,'Supplemental Data'!$B$1:$AZ$1,0)+1)),0)),"",RANK(T102,INDIRECT("'Supplemental Data'!"&amp;ADDRESS(3,MATCH($B102&amp;" "&amp;T$57,'Supplemental Data'!$B$1:$AZ$1,0)+1)&amp;":"&amp;ADDRESS(54,MATCH($B102&amp;" "&amp;T$57,'Supplemental Data'!$B$1:$AZ$1,0)+1)),0))</f>
        <v>#N/A</v>
      </c>
      <c r="U103" s="256" t="e">
        <f ca="1">IF(ISERR(RANK(U102,INDIRECT("'Supplemental Data'!"&amp;ADDRESS(3,MATCH($B102&amp;" "&amp;U$57,'Supplemental Data'!$B$1:$AZ$1,0)+1)&amp;":"&amp;ADDRESS(54,MATCH($B102&amp;" "&amp;U$57,'Supplemental Data'!$B$1:$AZ$1,0)+1)),0)),"",RANK(U102,INDIRECT("'Supplemental Data'!"&amp;ADDRESS(3,MATCH($B102&amp;" "&amp;U$57,'Supplemental Data'!$B$1:$AZ$1,0)+1)&amp;":"&amp;ADDRESS(54,MATCH($B102&amp;" "&amp;U$57,'Supplemental Data'!$B$1:$AZ$1,0)+1)),0))</f>
        <v>#N/A</v>
      </c>
      <c r="V103" s="257" t="e">
        <f ca="1">IF(ISERR(RANK(V102,INDIRECT("'Supplemental Data'!"&amp;ADDRESS(3,MATCH($B102&amp;" "&amp;V$57,'Supplemental Data'!$B$1:$AZ$1,0)+1)&amp;":"&amp;ADDRESS(54,MATCH($B102&amp;" "&amp;V$57,'Supplemental Data'!$B$1:$AZ$1,0)+1)),0)),"",RANK(V102,INDIRECT("'Supplemental Data'!"&amp;ADDRESS(3,MATCH($B102&amp;" "&amp;V$57,'Supplemental Data'!$B$1:$AZ$1,0)+1)&amp;":"&amp;ADDRESS(54,MATCH($B102&amp;" "&amp;V$57,'Supplemental Data'!$B$1:$AZ$1,0)+1)),0))</f>
        <v>#N/A</v>
      </c>
      <c r="W103" s="154"/>
      <c r="X103" s="136"/>
    </row>
    <row r="104" spans="2:24" s="139" customFormat="1" ht="12.75" x14ac:dyDescent="0.2">
      <c r="B104" s="240"/>
      <c r="C104" s="241"/>
      <c r="D104" s="241"/>
      <c r="E104" s="241"/>
      <c r="F104" s="241"/>
      <c r="G104" s="273"/>
      <c r="H104" s="281"/>
      <c r="I104" s="261"/>
      <c r="J104" s="282"/>
      <c r="K104" s="260"/>
      <c r="L104" s="313"/>
      <c r="M104" s="261"/>
      <c r="N104" s="282"/>
      <c r="O104" s="260"/>
      <c r="P104" s="313"/>
      <c r="Q104" s="261"/>
      <c r="R104" s="282"/>
      <c r="S104" s="260"/>
      <c r="T104" s="313"/>
      <c r="U104" s="261"/>
      <c r="V104" s="262"/>
      <c r="W104" s="154"/>
      <c r="X104" s="136"/>
    </row>
    <row r="105" spans="2:24" s="139" customFormat="1" ht="12.75" x14ac:dyDescent="0.2">
      <c r="B105" s="240" t="s">
        <v>394</v>
      </c>
      <c r="C105" s="241"/>
      <c r="D105" s="241"/>
      <c r="E105" s="241"/>
      <c r="F105" s="241"/>
      <c r="G105" s="273"/>
      <c r="H105" s="287">
        <f>IF(VLOOKUP(H$56,'Supplemental Data'!$B:$AZ,MATCH($B105&amp;" "&amp;H$57,'Supplemental Data'!$B$1:$AZ$1,0),FALSE)=0,"N/A",VLOOKUP(H$56,'Supplemental Data'!$B:$AZ,MATCH($B105&amp;" "&amp;H$57,'Supplemental Data'!$B$1:$AZ$1,0),FALSE))</f>
        <v>0.25900000000000001</v>
      </c>
      <c r="I105" s="224">
        <f>IF(VLOOKUP(H$56,'Supplemental Data'!$B:$AZ,MATCH($B105&amp;" "&amp;I$57,'Supplemental Data'!$B$1:$AZ$1,0),FALSE)=0,"N/A",VLOOKUP(H$56,'Supplemental Data'!$B:$AZ,MATCH($B105&amp;" "&amp;I$57,'Supplemental Data'!$B$1:$AZ$1,0),FALSE))</f>
        <v>0.26400000000000001</v>
      </c>
      <c r="J105" s="288">
        <f>IF(VLOOKUP(H$56,'Supplemental Data'!$B:$AZ,MATCH($B105&amp;" "&amp;J$57,'Supplemental Data'!$B$1:$AZ$1,0),FALSE)=0,"N/A",VLOOKUP(H$56,'Supplemental Data'!$B:$AZ,MATCH($B105&amp;" "&amp;J$57,'Supplemental Data'!$B$1:$AZ$1,0),FALSE))</f>
        <v>0.26700000000000002</v>
      </c>
      <c r="K105" s="260"/>
      <c r="L105" s="287">
        <f>IF(VLOOKUP(L$56,'Supplemental Data'!$B:$AZ,MATCH($B105&amp;" "&amp;L$57,'Supplemental Data'!$B$1:$AZ$1,0),FALSE)=0,"N/A",VLOOKUP(L$56,'Supplemental Data'!$B:$AZ,MATCH($B105&amp;" "&amp;L$57,'Supplemental Data'!$B$1:$AZ$1,0),FALSE))</f>
        <v>0.25800000000000001</v>
      </c>
      <c r="M105" s="224">
        <f>IF(VLOOKUP(L$56,'Supplemental Data'!$B:$AZ,MATCH($B105&amp;" "&amp;M$57,'Supplemental Data'!$B$1:$AZ$1,0),FALSE)=0,"N/A",VLOOKUP(L$56,'Supplemental Data'!$B:$AZ,MATCH($B105&amp;" "&amp;M$57,'Supplemental Data'!$B$1:$AZ$1,0),FALSE))</f>
        <v>0.25800000000000001</v>
      </c>
      <c r="N105" s="288">
        <f>IF(VLOOKUP(L$56,'Supplemental Data'!$B:$AZ,MATCH($B105&amp;" "&amp;N$57,'Supplemental Data'!$B$1:$AZ$1,0),FALSE)=0,"N/A",VLOOKUP(L$56,'Supplemental Data'!$B:$AZ,MATCH($B105&amp;" "&amp;N$57,'Supplemental Data'!$B$1:$AZ$1,0),FALSE))</f>
        <v>0.26800000000000002</v>
      </c>
      <c r="O105" s="260"/>
      <c r="P105" s="287" t="e">
        <f>IF(VLOOKUP(P$56,'Supplemental Data'!$B:$AZ,MATCH($B105&amp;" "&amp;P$57,'Supplemental Data'!$B$1:$AZ$1,0),FALSE)=0,"N/A",VLOOKUP(P$56,'Supplemental Data'!$B:$AZ,MATCH($B105&amp;" "&amp;P$57,'Supplemental Data'!$B$1:$AZ$1,0),FALSE))</f>
        <v>#N/A</v>
      </c>
      <c r="Q105" s="224" t="e">
        <f>IF(VLOOKUP(P$56,'Supplemental Data'!$B:$AZ,MATCH($B105&amp;" "&amp;Q$57,'Supplemental Data'!$B$1:$AZ$1,0),FALSE)=0,"N/A",VLOOKUP(P$56,'Supplemental Data'!$B:$AZ,MATCH($B105&amp;" "&amp;Q$57,'Supplemental Data'!$B$1:$AZ$1,0),FALSE))</f>
        <v>#N/A</v>
      </c>
      <c r="R105" s="288" t="e">
        <f>IF(VLOOKUP(P$56,'Supplemental Data'!$B:$AZ,MATCH($B105&amp;" "&amp;R$57,'Supplemental Data'!$B$1:$AZ$1,0),FALSE)=0,"N/A",VLOOKUP(P$56,'Supplemental Data'!$B:$AZ,MATCH($B105&amp;" "&amp;R$57,'Supplemental Data'!$B$1:$AZ$1,0),FALSE))</f>
        <v>#N/A</v>
      </c>
      <c r="S105" s="260"/>
      <c r="T105" s="287" t="e">
        <f>IF(VLOOKUP(T$56,'Supplemental Data'!$B:$AZ,MATCH($B105&amp;" "&amp;T$57,'Supplemental Data'!$B$1:$AZ$1,0),FALSE)=0,"N/A",VLOOKUP(T$56,'Supplemental Data'!$B:$AZ,MATCH($B105&amp;" "&amp;T$57,'Supplemental Data'!$B$1:$AZ$1,0),FALSE))</f>
        <v>#N/A</v>
      </c>
      <c r="U105" s="224" t="e">
        <f>IF(VLOOKUP(T$56,'Supplemental Data'!$B:$AZ,MATCH($B105&amp;" "&amp;U$57,'Supplemental Data'!$B$1:$AZ$1,0),FALSE)=0,"N/A",VLOOKUP(T$56,'Supplemental Data'!$B:$AZ,MATCH($B105&amp;" "&amp;U$57,'Supplemental Data'!$B$1:$AZ$1,0),FALSE))</f>
        <v>#N/A</v>
      </c>
      <c r="V105" s="225" t="e">
        <f>IF(VLOOKUP(T$56,'Supplemental Data'!$B:$AZ,MATCH($B105&amp;" "&amp;V$57,'Supplemental Data'!$B$1:$AZ$1,0),FALSE)=0,"N/A",VLOOKUP(T$56,'Supplemental Data'!$B:$AZ,MATCH($B105&amp;" "&amp;V$57,'Supplemental Data'!$B$1:$AZ$1,0),FALSE))</f>
        <v>#N/A</v>
      </c>
      <c r="W105" s="154"/>
      <c r="X105" s="136"/>
    </row>
    <row r="106" spans="2:24" s="139" customFormat="1" ht="12.75" x14ac:dyDescent="0.2">
      <c r="B106" s="242" t="s">
        <v>391</v>
      </c>
      <c r="C106" s="241"/>
      <c r="D106" s="241"/>
      <c r="E106" s="241"/>
      <c r="F106" s="241"/>
      <c r="G106" s="273"/>
      <c r="H106" s="297">
        <f ca="1">IF(ISERR(RANK(H105,INDIRECT("'Supplemental Data'!"&amp;ADDRESS(3,MATCH($B105&amp;" "&amp;H$57,'Supplemental Data'!$B$1:$AZ$1,0)+1)&amp;":"&amp;ADDRESS(54,MATCH($B105&amp;" "&amp;H$57,'Supplemental Data'!$B$1:$AZ$1,0)+1)),0)),"",RANK(H105,INDIRECT("'Supplemental Data'!"&amp;ADDRESS(3,MATCH($B105&amp;" "&amp;H$57,'Supplemental Data'!$B$1:$AZ$1,0)+1)&amp;":"&amp;ADDRESS(54,MATCH($B105&amp;" "&amp;H$57,'Supplemental Data'!$B$1:$AZ$1,0)+1)),0))</f>
        <v>31</v>
      </c>
      <c r="I106" s="256">
        <f ca="1">IF(ISERR(RANK(I105,INDIRECT("'Supplemental Data'!"&amp;ADDRESS(3,MATCH($B105&amp;" "&amp;I$57,'Supplemental Data'!$B$1:$AZ$1,0)+1)&amp;":"&amp;ADDRESS(54,MATCH($B105&amp;" "&amp;I$57,'Supplemental Data'!$B$1:$AZ$1,0)+1)),0)),"",RANK(I105,INDIRECT("'Supplemental Data'!"&amp;ADDRESS(3,MATCH($B105&amp;" "&amp;I$57,'Supplemental Data'!$B$1:$AZ$1,0)+1)&amp;":"&amp;ADDRESS(54,MATCH($B105&amp;" "&amp;I$57,'Supplemental Data'!$B$1:$AZ$1,0)+1)),0))</f>
        <v>29</v>
      </c>
      <c r="J106" s="298">
        <f ca="1">IF(ISERR(RANK(J105,INDIRECT("'Supplemental Data'!"&amp;ADDRESS(3,MATCH($B105&amp;" "&amp;J$57,'Supplemental Data'!$B$1:$AZ$1,0)+1)&amp;":"&amp;ADDRESS(54,MATCH($B105&amp;" "&amp;J$57,'Supplemental Data'!$B$1:$AZ$1,0)+1)),0)),"",RANK(J105,INDIRECT("'Supplemental Data'!"&amp;ADDRESS(3,MATCH($B105&amp;" "&amp;J$57,'Supplemental Data'!$B$1:$AZ$1,0)+1)&amp;":"&amp;ADDRESS(54,MATCH($B105&amp;" "&amp;J$57,'Supplemental Data'!$B$1:$AZ$1,0)+1)),0))</f>
        <v>32</v>
      </c>
      <c r="K106" s="310"/>
      <c r="L106" s="297">
        <f ca="1">IF(ISERR(RANK(L105,INDIRECT("'Supplemental Data'!"&amp;ADDRESS(3,MATCH($B105&amp;" "&amp;L$57,'Supplemental Data'!$B$1:$AZ$1,0)+1)&amp;":"&amp;ADDRESS(54,MATCH($B105&amp;" "&amp;L$57,'Supplemental Data'!$B$1:$AZ$1,0)+1)),0)),"",RANK(L105,INDIRECT("'Supplemental Data'!"&amp;ADDRESS(3,MATCH($B105&amp;" "&amp;L$57,'Supplemental Data'!$B$1:$AZ$1,0)+1)&amp;":"&amp;ADDRESS(54,MATCH($B105&amp;" "&amp;L$57,'Supplemental Data'!$B$1:$AZ$1,0)+1)),0))</f>
        <v>33</v>
      </c>
      <c r="M106" s="256">
        <f ca="1">IF(ISERR(RANK(M105,INDIRECT("'Supplemental Data'!"&amp;ADDRESS(3,MATCH($B105&amp;" "&amp;M$57,'Supplemental Data'!$B$1:$AZ$1,0)+1)&amp;":"&amp;ADDRESS(54,MATCH($B105&amp;" "&amp;M$57,'Supplemental Data'!$B$1:$AZ$1,0)+1)),0)),"",RANK(M105,INDIRECT("'Supplemental Data'!"&amp;ADDRESS(3,MATCH($B105&amp;" "&amp;M$57,'Supplemental Data'!$B$1:$AZ$1,0)+1)&amp;":"&amp;ADDRESS(54,MATCH($B105&amp;" "&amp;M$57,'Supplemental Data'!$B$1:$AZ$1,0)+1)),0))</f>
        <v>34</v>
      </c>
      <c r="N106" s="298">
        <f ca="1">IF(ISERR(RANK(N105,INDIRECT("'Supplemental Data'!"&amp;ADDRESS(3,MATCH($B105&amp;" "&amp;N$57,'Supplemental Data'!$B$1:$AZ$1,0)+1)&amp;":"&amp;ADDRESS(54,MATCH($B105&amp;" "&amp;N$57,'Supplemental Data'!$B$1:$AZ$1,0)+1)),0)),"",RANK(N105,INDIRECT("'Supplemental Data'!"&amp;ADDRESS(3,MATCH($B105&amp;" "&amp;N$57,'Supplemental Data'!$B$1:$AZ$1,0)+1)&amp;":"&amp;ADDRESS(54,MATCH($B105&amp;" "&amp;N$57,'Supplemental Data'!$B$1:$AZ$1,0)+1)),0))</f>
        <v>31</v>
      </c>
      <c r="O106" s="310"/>
      <c r="P106" s="297" t="e">
        <f ca="1">IF(ISERR(RANK(P105,INDIRECT("'Supplemental Data'!"&amp;ADDRESS(3,MATCH($B105&amp;" "&amp;P$57,'Supplemental Data'!$B$1:$AZ$1,0)+1)&amp;":"&amp;ADDRESS(54,MATCH($B105&amp;" "&amp;P$57,'Supplemental Data'!$B$1:$AZ$1,0)+1)),0)),"",RANK(P105,INDIRECT("'Supplemental Data'!"&amp;ADDRESS(3,MATCH($B105&amp;" "&amp;P$57,'Supplemental Data'!$B$1:$AZ$1,0)+1)&amp;":"&amp;ADDRESS(54,MATCH($B105&amp;" "&amp;P$57,'Supplemental Data'!$B$1:$AZ$1,0)+1)),0))</f>
        <v>#N/A</v>
      </c>
      <c r="Q106" s="256" t="e">
        <f ca="1">IF(ISERR(RANK(Q105,INDIRECT("'Supplemental Data'!"&amp;ADDRESS(3,MATCH($B105&amp;" "&amp;Q$57,'Supplemental Data'!$B$1:$AZ$1,0)+1)&amp;":"&amp;ADDRESS(54,MATCH($B105&amp;" "&amp;Q$57,'Supplemental Data'!$B$1:$AZ$1,0)+1)),0)),"",RANK(Q105,INDIRECT("'Supplemental Data'!"&amp;ADDRESS(3,MATCH($B105&amp;" "&amp;Q$57,'Supplemental Data'!$B$1:$AZ$1,0)+1)&amp;":"&amp;ADDRESS(54,MATCH($B105&amp;" "&amp;Q$57,'Supplemental Data'!$B$1:$AZ$1,0)+1)),0))</f>
        <v>#N/A</v>
      </c>
      <c r="R106" s="298" t="e">
        <f ca="1">IF(ISERR(RANK(R105,INDIRECT("'Supplemental Data'!"&amp;ADDRESS(3,MATCH($B105&amp;" "&amp;R$57,'Supplemental Data'!$B$1:$AZ$1,0)+1)&amp;":"&amp;ADDRESS(54,MATCH($B105&amp;" "&amp;R$57,'Supplemental Data'!$B$1:$AZ$1,0)+1)),0)),"",RANK(R105,INDIRECT("'Supplemental Data'!"&amp;ADDRESS(3,MATCH($B105&amp;" "&amp;R$57,'Supplemental Data'!$B$1:$AZ$1,0)+1)&amp;":"&amp;ADDRESS(54,MATCH($B105&amp;" "&amp;R$57,'Supplemental Data'!$B$1:$AZ$1,0)+1)),0))</f>
        <v>#N/A</v>
      </c>
      <c r="S106" s="310"/>
      <c r="T106" s="297" t="e">
        <f ca="1">IF(ISERR(RANK(T105,INDIRECT("'Supplemental Data'!"&amp;ADDRESS(3,MATCH($B105&amp;" "&amp;T$57,'Supplemental Data'!$B$1:$AZ$1,0)+1)&amp;":"&amp;ADDRESS(54,MATCH($B105&amp;" "&amp;T$57,'Supplemental Data'!$B$1:$AZ$1,0)+1)),0)),"",RANK(T105,INDIRECT("'Supplemental Data'!"&amp;ADDRESS(3,MATCH($B105&amp;" "&amp;T$57,'Supplemental Data'!$B$1:$AZ$1,0)+1)&amp;":"&amp;ADDRESS(54,MATCH($B105&amp;" "&amp;T$57,'Supplemental Data'!$B$1:$AZ$1,0)+1)),0))</f>
        <v>#N/A</v>
      </c>
      <c r="U106" s="256" t="e">
        <f ca="1">IF(ISERR(RANK(U105,INDIRECT("'Supplemental Data'!"&amp;ADDRESS(3,MATCH($B105&amp;" "&amp;U$57,'Supplemental Data'!$B$1:$AZ$1,0)+1)&amp;":"&amp;ADDRESS(54,MATCH($B105&amp;" "&amp;U$57,'Supplemental Data'!$B$1:$AZ$1,0)+1)),0)),"",RANK(U105,INDIRECT("'Supplemental Data'!"&amp;ADDRESS(3,MATCH($B105&amp;" "&amp;U$57,'Supplemental Data'!$B$1:$AZ$1,0)+1)&amp;":"&amp;ADDRESS(54,MATCH($B105&amp;" "&amp;U$57,'Supplemental Data'!$B$1:$AZ$1,0)+1)),0))</f>
        <v>#N/A</v>
      </c>
      <c r="V106" s="257" t="e">
        <f ca="1">IF(ISERR(RANK(V105,INDIRECT("'Supplemental Data'!"&amp;ADDRESS(3,MATCH($B105&amp;" "&amp;V$57,'Supplemental Data'!$B$1:$AZ$1,0)+1)&amp;":"&amp;ADDRESS(54,MATCH($B105&amp;" "&amp;V$57,'Supplemental Data'!$B$1:$AZ$1,0)+1)),0)),"",RANK(V105,INDIRECT("'Supplemental Data'!"&amp;ADDRESS(3,MATCH($B105&amp;" "&amp;V$57,'Supplemental Data'!$B$1:$AZ$1,0)+1)&amp;":"&amp;ADDRESS(54,MATCH($B105&amp;" "&amp;V$57,'Supplemental Data'!$B$1:$AZ$1,0)+1)),0))</f>
        <v>#N/A</v>
      </c>
      <c r="W106" s="154"/>
      <c r="X106" s="136"/>
    </row>
    <row r="107" spans="2:24" s="139" customFormat="1" ht="12.75" x14ac:dyDescent="0.2">
      <c r="B107" s="240"/>
      <c r="C107" s="241"/>
      <c r="D107" s="241"/>
      <c r="E107" s="241"/>
      <c r="F107" s="241"/>
      <c r="G107" s="273"/>
      <c r="H107" s="281"/>
      <c r="I107" s="261"/>
      <c r="J107" s="282"/>
      <c r="K107" s="260"/>
      <c r="L107" s="313"/>
      <c r="M107" s="261"/>
      <c r="N107" s="282"/>
      <c r="O107" s="260"/>
      <c r="P107" s="313"/>
      <c r="Q107" s="261"/>
      <c r="R107" s="282"/>
      <c r="S107" s="260"/>
      <c r="T107" s="313"/>
      <c r="U107" s="261"/>
      <c r="V107" s="262"/>
      <c r="W107" s="154"/>
      <c r="X107" s="136"/>
    </row>
    <row r="108" spans="2:24" s="139" customFormat="1" ht="12.75" x14ac:dyDescent="0.2">
      <c r="B108" s="240" t="s">
        <v>393</v>
      </c>
      <c r="C108" s="241"/>
      <c r="D108" s="241"/>
      <c r="E108" s="241"/>
      <c r="F108" s="241"/>
      <c r="G108" s="273"/>
      <c r="H108" s="305">
        <f>VLOOKUP(H$56,'Supplemental Data'!$B:$AZ,MATCH($B108&amp;" "&amp;H$57,'Supplemental Data'!$B$1:$AZ$1,0),FALSE)</f>
        <v>65.599999999999994</v>
      </c>
      <c r="I108" s="233">
        <f>VLOOKUP(H$56,'Supplemental Data'!$B:$AZ,MATCH($B108&amp;" "&amp;I$57,'Supplemental Data'!$B$1:$AZ$1,0),FALSE)</f>
        <v>65.599999999999994</v>
      </c>
      <c r="J108" s="306">
        <f>VLOOKUP(H$56,'Supplemental Data'!$B:$AZ,MATCH($B108&amp;" "&amp;J$57,'Supplemental Data'!$B$1:$AZ$1,0),FALSE)</f>
        <v>65.599999999999994</v>
      </c>
      <c r="K108" s="260"/>
      <c r="L108" s="305">
        <f>VLOOKUP(L$56,'Supplemental Data'!$B:$AZ,MATCH($B108&amp;" "&amp;L$57,'Supplemental Data'!$B$1:$AZ$1,0),FALSE)</f>
        <v>71.8</v>
      </c>
      <c r="M108" s="233">
        <f>VLOOKUP(L$56,'Supplemental Data'!$B:$AZ,MATCH($B108&amp;" "&amp;M$57,'Supplemental Data'!$B$1:$AZ$1,0),FALSE)</f>
        <v>71.8</v>
      </c>
      <c r="N108" s="306">
        <f>VLOOKUP(L$56,'Supplemental Data'!$B:$AZ,MATCH($B108&amp;" "&amp;N$57,'Supplemental Data'!$B$1:$AZ$1,0),FALSE)</f>
        <v>71.8</v>
      </c>
      <c r="O108" s="260"/>
      <c r="P108" s="305" t="e">
        <f>VLOOKUP(P$56,'Supplemental Data'!$B:$AZ,MATCH($B108&amp;" "&amp;P$57,'Supplemental Data'!$B$1:$AZ$1,0),FALSE)</f>
        <v>#N/A</v>
      </c>
      <c r="Q108" s="233" t="e">
        <f>VLOOKUP(P$56,'Supplemental Data'!$B:$AZ,MATCH($B108&amp;" "&amp;Q$57,'Supplemental Data'!$B$1:$AZ$1,0),FALSE)</f>
        <v>#N/A</v>
      </c>
      <c r="R108" s="306" t="e">
        <f>VLOOKUP(P$56,'Supplemental Data'!$B:$AZ,MATCH($B108&amp;" "&amp;R$57,'Supplemental Data'!$B$1:$AZ$1,0),FALSE)</f>
        <v>#N/A</v>
      </c>
      <c r="S108" s="260"/>
      <c r="T108" s="305" t="e">
        <f>VLOOKUP(T$56,'Supplemental Data'!$B:$AZ,MATCH($B108&amp;" "&amp;T$57,'Supplemental Data'!$B$1:$AZ$1,0),FALSE)</f>
        <v>#N/A</v>
      </c>
      <c r="U108" s="233" t="e">
        <f>VLOOKUP(T$56,'Supplemental Data'!$B:$AZ,MATCH($B108&amp;" "&amp;U$57,'Supplemental Data'!$B$1:$AZ$1,0),FALSE)</f>
        <v>#N/A</v>
      </c>
      <c r="V108" s="234" t="e">
        <f>VLOOKUP(T$56,'Supplemental Data'!$B:$AZ,MATCH($B108&amp;" "&amp;V$57,'Supplemental Data'!$B$1:$AZ$1,0),FALSE)</f>
        <v>#N/A</v>
      </c>
      <c r="W108" s="154"/>
      <c r="X108" s="136"/>
    </row>
    <row r="109" spans="2:24" s="139" customFormat="1" ht="12.75" x14ac:dyDescent="0.2">
      <c r="B109" s="242" t="s">
        <v>391</v>
      </c>
      <c r="C109" s="241"/>
      <c r="D109" s="241"/>
      <c r="E109" s="241"/>
      <c r="F109" s="241"/>
      <c r="G109" s="273"/>
      <c r="H109" s="297">
        <f ca="1">RANK(H108,INDIRECT("'Supplemental Data'!"&amp;ADDRESS(3,MATCH($B108&amp;" "&amp;H$57,'Supplemental Data'!$B$1:$AZ$1,0)+1)&amp;":"&amp;ADDRESS(54,MATCH($B108&amp;" "&amp;H$57,'Supplemental Data'!$B$1:$AZ$1,0)+1)),0)</f>
        <v>5</v>
      </c>
      <c r="I109" s="256">
        <f ca="1">RANK(I108,INDIRECT("'Supplemental Data'!"&amp;ADDRESS(3,MATCH($B108&amp;" "&amp;I$57,'Supplemental Data'!$B$1:$AZ$1,0)+1)&amp;":"&amp;ADDRESS(54,MATCH($B108&amp;" "&amp;I$57,'Supplemental Data'!$B$1:$AZ$1,0)+1)),0)</f>
        <v>5</v>
      </c>
      <c r="J109" s="298">
        <f ca="1">RANK(J108,INDIRECT("'Supplemental Data'!"&amp;ADDRESS(3,MATCH($B108&amp;" "&amp;J$57,'Supplemental Data'!$B$1:$AZ$1,0)+1)&amp;":"&amp;ADDRESS(54,MATCH($B108&amp;" "&amp;J$57,'Supplemental Data'!$B$1:$AZ$1,0)+1)),0)</f>
        <v>5</v>
      </c>
      <c r="K109" s="310"/>
      <c r="L109" s="297">
        <f ca="1">RANK(L108,INDIRECT("'Supplemental Data'!"&amp;ADDRESS(3,MATCH($B108&amp;" "&amp;L$57,'Supplemental Data'!$B$1:$AZ$1,0)+1)&amp;":"&amp;ADDRESS(54,MATCH($B108&amp;" "&amp;L$57,'Supplemental Data'!$B$1:$AZ$1,0)+1)),0)</f>
        <v>2</v>
      </c>
      <c r="M109" s="256">
        <f ca="1">RANK(M108,INDIRECT("'Supplemental Data'!"&amp;ADDRESS(3,MATCH($B108&amp;" "&amp;M$57,'Supplemental Data'!$B$1:$AZ$1,0)+1)&amp;":"&amp;ADDRESS(54,MATCH($B108&amp;" "&amp;M$57,'Supplemental Data'!$B$1:$AZ$1,0)+1)),0)</f>
        <v>2</v>
      </c>
      <c r="N109" s="298">
        <f ca="1">RANK(N108,INDIRECT("'Supplemental Data'!"&amp;ADDRESS(3,MATCH($B108&amp;" "&amp;N$57,'Supplemental Data'!$B$1:$AZ$1,0)+1)&amp;":"&amp;ADDRESS(54,MATCH($B108&amp;" "&amp;N$57,'Supplemental Data'!$B$1:$AZ$1,0)+1)),0)</f>
        <v>2</v>
      </c>
      <c r="O109" s="310"/>
      <c r="P109" s="297" t="e">
        <f ca="1">RANK(P108,INDIRECT("'Supplemental Data'!"&amp;ADDRESS(3,MATCH($B108&amp;" "&amp;P$57,'Supplemental Data'!$B$1:$AZ$1,0)+1)&amp;":"&amp;ADDRESS(54,MATCH($B108&amp;" "&amp;P$57,'Supplemental Data'!$B$1:$AZ$1,0)+1)),0)</f>
        <v>#N/A</v>
      </c>
      <c r="Q109" s="256" t="e">
        <f ca="1">RANK(Q108,INDIRECT("'Supplemental Data'!"&amp;ADDRESS(3,MATCH($B108&amp;" "&amp;Q$57,'Supplemental Data'!$B$1:$AZ$1,0)+1)&amp;":"&amp;ADDRESS(54,MATCH($B108&amp;" "&amp;Q$57,'Supplemental Data'!$B$1:$AZ$1,0)+1)),0)</f>
        <v>#N/A</v>
      </c>
      <c r="R109" s="298" t="e">
        <f ca="1">RANK(R108,INDIRECT("'Supplemental Data'!"&amp;ADDRESS(3,MATCH($B108&amp;" "&amp;R$57,'Supplemental Data'!$B$1:$AZ$1,0)+1)&amp;":"&amp;ADDRESS(54,MATCH($B108&amp;" "&amp;R$57,'Supplemental Data'!$B$1:$AZ$1,0)+1)),0)</f>
        <v>#N/A</v>
      </c>
      <c r="S109" s="310"/>
      <c r="T109" s="297" t="e">
        <f ca="1">RANK(T108,INDIRECT("'Supplemental Data'!"&amp;ADDRESS(3,MATCH($B108&amp;" "&amp;T$57,'Supplemental Data'!$B$1:$AZ$1,0)+1)&amp;":"&amp;ADDRESS(54,MATCH($B108&amp;" "&amp;T$57,'Supplemental Data'!$B$1:$AZ$1,0)+1)),0)</f>
        <v>#N/A</v>
      </c>
      <c r="U109" s="256" t="e">
        <f ca="1">RANK(U108,INDIRECT("'Supplemental Data'!"&amp;ADDRESS(3,MATCH($B108&amp;" "&amp;U$57,'Supplemental Data'!$B$1:$AZ$1,0)+1)&amp;":"&amp;ADDRESS(54,MATCH($B108&amp;" "&amp;U$57,'Supplemental Data'!$B$1:$AZ$1,0)+1)),0)</f>
        <v>#N/A</v>
      </c>
      <c r="V109" s="257" t="e">
        <f ca="1">RANK(V108,INDIRECT("'Supplemental Data'!"&amp;ADDRESS(3,MATCH($B108&amp;" "&amp;V$57,'Supplemental Data'!$B$1:$AZ$1,0)+1)&amp;":"&amp;ADDRESS(54,MATCH($B108&amp;" "&amp;V$57,'Supplemental Data'!$B$1:$AZ$1,0)+1)),0)</f>
        <v>#N/A</v>
      </c>
      <c r="W109" s="154"/>
      <c r="X109" s="136"/>
    </row>
    <row r="110" spans="2:24" s="139" customFormat="1" ht="12.75" x14ac:dyDescent="0.2">
      <c r="B110" s="240"/>
      <c r="C110" s="241"/>
      <c r="D110" s="241"/>
      <c r="E110" s="241"/>
      <c r="F110" s="241"/>
      <c r="G110" s="273"/>
      <c r="H110" s="281"/>
      <c r="I110" s="261"/>
      <c r="J110" s="282"/>
      <c r="K110" s="260"/>
      <c r="L110" s="313"/>
      <c r="M110" s="261"/>
      <c r="N110" s="282"/>
      <c r="O110" s="260"/>
      <c r="P110" s="313"/>
      <c r="Q110" s="261"/>
      <c r="R110" s="282"/>
      <c r="S110" s="260"/>
      <c r="T110" s="313"/>
      <c r="U110" s="261"/>
      <c r="V110" s="262"/>
      <c r="W110" s="154"/>
      <c r="X110" s="136"/>
    </row>
    <row r="111" spans="2:24" s="139" customFormat="1" ht="12.75" x14ac:dyDescent="0.2">
      <c r="B111" s="240" t="s">
        <v>403</v>
      </c>
      <c r="C111" s="241"/>
      <c r="D111" s="241"/>
      <c r="E111" s="241"/>
      <c r="F111" s="241"/>
      <c r="G111" s="273"/>
      <c r="H111" s="307">
        <f>IF(VLOOKUP(H$56,'Supplemental Data'!$B:$AZ,MATCH($B111&amp;" "&amp;H$57,'Supplemental Data'!$B$1:$AZ$1,0),FALSE)=0,"N/A",VLOOKUP(H$56,'Supplemental Data'!$B:$AZ,MATCH($B111&amp;" "&amp;H$57,'Supplemental Data'!$B$1:$AZ$1,0),FALSE))</f>
        <v>450.3</v>
      </c>
      <c r="I111" s="235">
        <f>IF(VLOOKUP(H$56,'Supplemental Data'!$B:$AZ,MATCH($B111&amp;" "&amp;I$57,'Supplemental Data'!$B$1:$AZ$1,0),FALSE)=0,"N/A",VLOOKUP(H$56,'Supplemental Data'!$B:$AZ,MATCH($B111&amp;" "&amp;I$57,'Supplemental Data'!$B$1:$AZ$1,0),FALSE))</f>
        <v>408.5</v>
      </c>
      <c r="J111" s="308">
        <f>IF(VLOOKUP(H$56,'Supplemental Data'!$B:$AZ,MATCH($B111&amp;" "&amp;J$57,'Supplemental Data'!$B$1:$AZ$1,0),FALSE)=0,"N/A",VLOOKUP(H$56,'Supplemental Data'!$B:$AZ,MATCH($B111&amp;" "&amp;J$57,'Supplemental Data'!$B$1:$AZ$1,0),FALSE))</f>
        <v>408.6</v>
      </c>
      <c r="K111" s="260"/>
      <c r="L111" s="307">
        <f>IF(VLOOKUP(L$56,'Supplemental Data'!$B:$AZ,MATCH($B111&amp;" "&amp;L$57,'Supplemental Data'!$B$1:$AZ$1,0),FALSE)=0,"N/A",VLOOKUP(L$56,'Supplemental Data'!$B:$AZ,MATCH($B111&amp;" "&amp;L$57,'Supplemental Data'!$B$1:$AZ$1,0),FALSE))</f>
        <v>542.4</v>
      </c>
      <c r="M111" s="235">
        <f>IF(VLOOKUP(L$56,'Supplemental Data'!$B:$AZ,MATCH($B111&amp;" "&amp;M$57,'Supplemental Data'!$B$1:$AZ$1,0),FALSE)=0,"N/A",VLOOKUP(L$56,'Supplemental Data'!$B:$AZ,MATCH($B111&amp;" "&amp;M$57,'Supplemental Data'!$B$1:$AZ$1,0),FALSE))</f>
        <v>515.29999999999995</v>
      </c>
      <c r="N111" s="308">
        <f>IF(VLOOKUP(L$56,'Supplemental Data'!$B:$AZ,MATCH($B111&amp;" "&amp;N$57,'Supplemental Data'!$B$1:$AZ$1,0),FALSE)=0,"N/A",VLOOKUP(L$56,'Supplemental Data'!$B:$AZ,MATCH($B111&amp;" "&amp;N$57,'Supplemental Data'!$B$1:$AZ$1,0),FALSE))</f>
        <v>487.1</v>
      </c>
      <c r="O111" s="260"/>
      <c r="P111" s="307" t="e">
        <f>IF(VLOOKUP(P$56,'Supplemental Data'!$B:$AZ,MATCH($B111&amp;" "&amp;P$57,'Supplemental Data'!$B$1:$AZ$1,0),FALSE)=0,"N/A",VLOOKUP(P$56,'Supplemental Data'!$B:$AZ,MATCH($B111&amp;" "&amp;P$57,'Supplemental Data'!$B$1:$AZ$1,0),FALSE))</f>
        <v>#N/A</v>
      </c>
      <c r="Q111" s="235" t="e">
        <f>IF(VLOOKUP(P$56,'Supplemental Data'!$B:$AZ,MATCH($B111&amp;" "&amp;Q$57,'Supplemental Data'!$B$1:$AZ$1,0),FALSE)=0,"N/A",VLOOKUP(P$56,'Supplemental Data'!$B:$AZ,MATCH($B111&amp;" "&amp;Q$57,'Supplemental Data'!$B$1:$AZ$1,0),FALSE))</f>
        <v>#N/A</v>
      </c>
      <c r="R111" s="308" t="e">
        <f>IF(VLOOKUP(P$56,'Supplemental Data'!$B:$AZ,MATCH($B111&amp;" "&amp;R$57,'Supplemental Data'!$B$1:$AZ$1,0),FALSE)=0,"N/A",VLOOKUP(P$56,'Supplemental Data'!$B:$AZ,MATCH($B111&amp;" "&amp;R$57,'Supplemental Data'!$B$1:$AZ$1,0),FALSE))</f>
        <v>#N/A</v>
      </c>
      <c r="S111" s="260"/>
      <c r="T111" s="307" t="e">
        <f>IF(VLOOKUP(T$56,'Supplemental Data'!$B:$AZ,MATCH($B111&amp;" "&amp;T$57,'Supplemental Data'!$B$1:$AZ$1,0),FALSE)=0,"N/A",VLOOKUP(T$56,'Supplemental Data'!$B:$AZ,MATCH($B111&amp;" "&amp;T$57,'Supplemental Data'!$B$1:$AZ$1,0),FALSE))</f>
        <v>#N/A</v>
      </c>
      <c r="U111" s="235" t="e">
        <f>IF(VLOOKUP(T$56,'Supplemental Data'!$B:$AZ,MATCH($B111&amp;" "&amp;U$57,'Supplemental Data'!$B$1:$AZ$1,0),FALSE)=0,"N/A",VLOOKUP(T$56,'Supplemental Data'!$B:$AZ,MATCH($B111&amp;" "&amp;U$57,'Supplemental Data'!$B$1:$AZ$1,0),FALSE))</f>
        <v>#N/A</v>
      </c>
      <c r="V111" s="236" t="e">
        <f>IF(VLOOKUP(T$56,'Supplemental Data'!$B:$AZ,MATCH($B111&amp;" "&amp;V$57,'Supplemental Data'!$B$1:$AZ$1,0),FALSE)=0,"N/A",VLOOKUP(T$56,'Supplemental Data'!$B:$AZ,MATCH($B111&amp;" "&amp;V$57,'Supplemental Data'!$B$1:$AZ$1,0),FALSE))</f>
        <v>#N/A</v>
      </c>
      <c r="W111" s="154"/>
      <c r="X111" s="136"/>
    </row>
    <row r="112" spans="2:24" s="139" customFormat="1" ht="12.75" x14ac:dyDescent="0.2">
      <c r="B112" s="242" t="s">
        <v>392</v>
      </c>
      <c r="C112" s="241"/>
      <c r="D112" s="241"/>
      <c r="E112" s="241"/>
      <c r="F112" s="241"/>
      <c r="G112" s="273"/>
      <c r="H112" s="297">
        <f ca="1">IF(ISERR(RANK(H111,INDIRECT("'Supplemental Data'!"&amp;ADDRESS(3,MATCH($B111&amp;" "&amp;H$57,'Supplemental Data'!$B$1:$AZ$1,0)+1)&amp;":"&amp;ADDRESS(54,MATCH($B111&amp;" "&amp;H$57,'Supplemental Data'!$B$1:$AZ$1,0)+1)),1)),"",RANK(H111,INDIRECT("'Supplemental Data'!"&amp;ADDRESS(3,MATCH($B111&amp;" "&amp;H$57,'Supplemental Data'!$B$1:$AZ$1,0)+1)&amp;":"&amp;ADDRESS(54,MATCH($B111&amp;" "&amp;H$57,'Supplemental Data'!$B$1:$AZ$1,0)+1)),1))</f>
        <v>36</v>
      </c>
      <c r="I112" s="256">
        <f ca="1">IF(ISERR(RANK(I111,INDIRECT("'Supplemental Data'!"&amp;ADDRESS(3,MATCH($B111&amp;" "&amp;I$57,'Supplemental Data'!$B$1:$AZ$1,0)+1)&amp;":"&amp;ADDRESS(54,MATCH($B111&amp;" "&amp;I$57,'Supplemental Data'!$B$1:$AZ$1,0)+1)),1)),"",RANK(I111,INDIRECT("'Supplemental Data'!"&amp;ADDRESS(3,MATCH($B111&amp;" "&amp;I$57,'Supplemental Data'!$B$1:$AZ$1,0)+1)&amp;":"&amp;ADDRESS(54,MATCH($B111&amp;" "&amp;I$57,'Supplemental Data'!$B$1:$AZ$1,0)+1)),1))</f>
        <v>34</v>
      </c>
      <c r="J112" s="298">
        <f ca="1">IF(ISERR(RANK(J111,INDIRECT("'Supplemental Data'!"&amp;ADDRESS(3,MATCH($B111&amp;" "&amp;J$57,'Supplemental Data'!$B$1:$AZ$1,0)+1)&amp;":"&amp;ADDRESS(54,MATCH($B111&amp;" "&amp;J$57,'Supplemental Data'!$B$1:$AZ$1,0)+1)),1)),"",RANK(J111,INDIRECT("'Supplemental Data'!"&amp;ADDRESS(3,MATCH($B111&amp;" "&amp;J$57,'Supplemental Data'!$B$1:$AZ$1,0)+1)&amp;":"&amp;ADDRESS(54,MATCH($B111&amp;" "&amp;J$57,'Supplemental Data'!$B$1:$AZ$1,0)+1)),1))</f>
        <v>34</v>
      </c>
      <c r="K112" s="310"/>
      <c r="L112" s="297">
        <f ca="1">IF(ISERR(RANK(L111,INDIRECT("'Supplemental Data'!"&amp;ADDRESS(3,MATCH($B111&amp;" "&amp;L$57,'Supplemental Data'!$B$1:$AZ$1,0)+1)&amp;":"&amp;ADDRESS(54,MATCH($B111&amp;" "&amp;L$57,'Supplemental Data'!$B$1:$AZ$1,0)+1)),1)),"",RANK(L111,INDIRECT("'Supplemental Data'!"&amp;ADDRESS(3,MATCH($B111&amp;" "&amp;L$57,'Supplemental Data'!$B$1:$AZ$1,0)+1)&amp;":"&amp;ADDRESS(54,MATCH($B111&amp;" "&amp;L$57,'Supplemental Data'!$B$1:$AZ$1,0)+1)),1))</f>
        <v>42</v>
      </c>
      <c r="M112" s="256">
        <f ca="1">IF(ISERR(RANK(M111,INDIRECT("'Supplemental Data'!"&amp;ADDRESS(3,MATCH($B111&amp;" "&amp;M$57,'Supplemental Data'!$B$1:$AZ$1,0)+1)&amp;":"&amp;ADDRESS(54,MATCH($B111&amp;" "&amp;M$57,'Supplemental Data'!$B$1:$AZ$1,0)+1)),1)),"",RANK(M111,INDIRECT("'Supplemental Data'!"&amp;ADDRESS(3,MATCH($B111&amp;" "&amp;M$57,'Supplemental Data'!$B$1:$AZ$1,0)+1)&amp;":"&amp;ADDRESS(54,MATCH($B111&amp;" "&amp;M$57,'Supplemental Data'!$B$1:$AZ$1,0)+1)),1))</f>
        <v>44</v>
      </c>
      <c r="N112" s="298">
        <f ca="1">IF(ISERR(RANK(N111,INDIRECT("'Supplemental Data'!"&amp;ADDRESS(3,MATCH($B111&amp;" "&amp;N$57,'Supplemental Data'!$B$1:$AZ$1,0)+1)&amp;":"&amp;ADDRESS(54,MATCH($B111&amp;" "&amp;N$57,'Supplemental Data'!$B$1:$AZ$1,0)+1)),1)),"",RANK(N111,INDIRECT("'Supplemental Data'!"&amp;ADDRESS(3,MATCH($B111&amp;" "&amp;N$57,'Supplemental Data'!$B$1:$AZ$1,0)+1)&amp;":"&amp;ADDRESS(54,MATCH($B111&amp;" "&amp;N$57,'Supplemental Data'!$B$1:$AZ$1,0)+1)),1))</f>
        <v>44</v>
      </c>
      <c r="O112" s="310"/>
      <c r="P112" s="297" t="e">
        <f ca="1">IF(ISERR(RANK(P111,INDIRECT("'Supplemental Data'!"&amp;ADDRESS(3,MATCH($B111&amp;" "&amp;P$57,'Supplemental Data'!$B$1:$AZ$1,0)+1)&amp;":"&amp;ADDRESS(54,MATCH($B111&amp;" "&amp;P$57,'Supplemental Data'!$B$1:$AZ$1,0)+1)),1)),"",RANK(P111,INDIRECT("'Supplemental Data'!"&amp;ADDRESS(3,MATCH($B111&amp;" "&amp;P$57,'Supplemental Data'!$B$1:$AZ$1,0)+1)&amp;":"&amp;ADDRESS(54,MATCH($B111&amp;" "&amp;P$57,'Supplemental Data'!$B$1:$AZ$1,0)+1)),1))</f>
        <v>#N/A</v>
      </c>
      <c r="Q112" s="256" t="e">
        <f ca="1">IF(ISERR(RANK(Q111,INDIRECT("'Supplemental Data'!"&amp;ADDRESS(3,MATCH($B111&amp;" "&amp;Q$57,'Supplemental Data'!$B$1:$AZ$1,0)+1)&amp;":"&amp;ADDRESS(54,MATCH($B111&amp;" "&amp;Q$57,'Supplemental Data'!$B$1:$AZ$1,0)+1)),1)),"",RANK(Q111,INDIRECT("'Supplemental Data'!"&amp;ADDRESS(3,MATCH($B111&amp;" "&amp;Q$57,'Supplemental Data'!$B$1:$AZ$1,0)+1)&amp;":"&amp;ADDRESS(54,MATCH($B111&amp;" "&amp;Q$57,'Supplemental Data'!$B$1:$AZ$1,0)+1)),1))</f>
        <v>#N/A</v>
      </c>
      <c r="R112" s="298" t="e">
        <f ca="1">IF(ISERR(RANK(R111,INDIRECT("'Supplemental Data'!"&amp;ADDRESS(3,MATCH($B111&amp;" "&amp;R$57,'Supplemental Data'!$B$1:$AZ$1,0)+1)&amp;":"&amp;ADDRESS(54,MATCH($B111&amp;" "&amp;R$57,'Supplemental Data'!$B$1:$AZ$1,0)+1)),1)),"",RANK(R111,INDIRECT("'Supplemental Data'!"&amp;ADDRESS(3,MATCH($B111&amp;" "&amp;R$57,'Supplemental Data'!$B$1:$AZ$1,0)+1)&amp;":"&amp;ADDRESS(54,MATCH($B111&amp;" "&amp;R$57,'Supplemental Data'!$B$1:$AZ$1,0)+1)),1))</f>
        <v>#N/A</v>
      </c>
      <c r="S112" s="310"/>
      <c r="T112" s="297" t="e">
        <f ca="1">IF(ISERR(RANK(T111,INDIRECT("'Supplemental Data'!"&amp;ADDRESS(3,MATCH($B111&amp;" "&amp;T$57,'Supplemental Data'!$B$1:$AZ$1,0)+1)&amp;":"&amp;ADDRESS(54,MATCH($B111&amp;" "&amp;T$57,'Supplemental Data'!$B$1:$AZ$1,0)+1)),1)),"",RANK(T111,INDIRECT("'Supplemental Data'!"&amp;ADDRESS(3,MATCH($B111&amp;" "&amp;T$57,'Supplemental Data'!$B$1:$AZ$1,0)+1)&amp;":"&amp;ADDRESS(54,MATCH($B111&amp;" "&amp;T$57,'Supplemental Data'!$B$1:$AZ$1,0)+1)),1))</f>
        <v>#N/A</v>
      </c>
      <c r="U112" s="256" t="e">
        <f ca="1">IF(ISERR(RANK(U111,INDIRECT("'Supplemental Data'!"&amp;ADDRESS(3,MATCH($B111&amp;" "&amp;U$57,'Supplemental Data'!$B$1:$AZ$1,0)+1)&amp;":"&amp;ADDRESS(54,MATCH($B111&amp;" "&amp;U$57,'Supplemental Data'!$B$1:$AZ$1,0)+1)),1)),"",RANK(U111,INDIRECT("'Supplemental Data'!"&amp;ADDRESS(3,MATCH($B111&amp;" "&amp;U$57,'Supplemental Data'!$B$1:$AZ$1,0)+1)&amp;":"&amp;ADDRESS(54,MATCH($B111&amp;" "&amp;U$57,'Supplemental Data'!$B$1:$AZ$1,0)+1)),1))</f>
        <v>#N/A</v>
      </c>
      <c r="V112" s="257" t="e">
        <f ca="1">IF(ISERR(RANK(V111,INDIRECT("'Supplemental Data'!"&amp;ADDRESS(3,MATCH($B111&amp;" "&amp;V$57,'Supplemental Data'!$B$1:$AZ$1,0)+1)&amp;":"&amp;ADDRESS(54,MATCH($B111&amp;" "&amp;V$57,'Supplemental Data'!$B$1:$AZ$1,0)+1)),1)),"",RANK(V111,INDIRECT("'Supplemental Data'!"&amp;ADDRESS(3,MATCH($B111&amp;" "&amp;V$57,'Supplemental Data'!$B$1:$AZ$1,0)+1)&amp;":"&amp;ADDRESS(54,MATCH($B111&amp;" "&amp;V$57,'Supplemental Data'!$B$1:$AZ$1,0)+1)),1))</f>
        <v>#N/A</v>
      </c>
      <c r="W112" s="154"/>
      <c r="X112" s="136"/>
    </row>
    <row r="113" spans="2:24" s="139" customFormat="1" ht="12.75" x14ac:dyDescent="0.2">
      <c r="B113" s="240"/>
      <c r="C113" s="241"/>
      <c r="D113" s="241"/>
      <c r="E113" s="241"/>
      <c r="F113" s="241"/>
      <c r="G113" s="260"/>
      <c r="H113" s="261"/>
      <c r="I113" s="261"/>
      <c r="J113" s="261"/>
      <c r="K113" s="260"/>
      <c r="L113" s="261"/>
      <c r="M113" s="261"/>
      <c r="N113" s="261"/>
      <c r="O113" s="260"/>
      <c r="P113" s="261"/>
      <c r="Q113" s="261"/>
      <c r="R113" s="261"/>
      <c r="S113" s="260"/>
      <c r="T113" s="261"/>
      <c r="U113" s="261"/>
      <c r="V113" s="262"/>
      <c r="W113" s="154"/>
      <c r="X113" s="136"/>
    </row>
    <row r="114" spans="2:24" s="139" customFormat="1" ht="12.75" x14ac:dyDescent="0.2">
      <c r="B114" s="245" t="s">
        <v>400</v>
      </c>
      <c r="C114" s="241"/>
      <c r="D114" s="241"/>
      <c r="E114" s="241"/>
      <c r="F114" s="241"/>
      <c r="G114" s="260"/>
      <c r="H114" s="261"/>
      <c r="I114" s="261"/>
      <c r="J114" s="261"/>
      <c r="K114" s="260"/>
      <c r="L114" s="261"/>
      <c r="M114" s="261"/>
      <c r="N114" s="261"/>
      <c r="O114" s="260"/>
      <c r="P114" s="261"/>
      <c r="Q114" s="261"/>
      <c r="R114" s="261"/>
      <c r="S114" s="260"/>
      <c r="T114" s="261"/>
      <c r="U114" s="261"/>
      <c r="V114" s="262"/>
      <c r="W114" s="154"/>
      <c r="X114" s="136"/>
    </row>
    <row r="115" spans="2:24" s="139" customFormat="1" ht="12.75" x14ac:dyDescent="0.2">
      <c r="B115" s="258" t="s">
        <v>401</v>
      </c>
      <c r="C115" s="259"/>
      <c r="D115" s="259"/>
      <c r="E115" s="259"/>
      <c r="F115" s="259"/>
      <c r="G115" s="263"/>
      <c r="H115" s="264"/>
      <c r="I115" s="264"/>
      <c r="J115" s="264"/>
      <c r="K115" s="263"/>
      <c r="L115" s="264"/>
      <c r="M115" s="264"/>
      <c r="N115" s="264"/>
      <c r="O115" s="263"/>
      <c r="P115" s="264"/>
      <c r="Q115" s="264"/>
      <c r="R115" s="264"/>
      <c r="S115" s="263"/>
      <c r="T115" s="264"/>
      <c r="U115" s="264"/>
      <c r="V115" s="265"/>
      <c r="W115" s="154"/>
      <c r="X115" s="136"/>
    </row>
    <row r="116" spans="2:24" s="139" customFormat="1" ht="12.75" x14ac:dyDescent="0.2">
      <c r="B116" s="159"/>
      <c r="C116" s="160"/>
      <c r="D116" s="160"/>
      <c r="E116" s="160"/>
      <c r="F116" s="160"/>
      <c r="G116" s="162"/>
      <c r="H116" s="161"/>
      <c r="I116" s="161"/>
      <c r="J116" s="161"/>
      <c r="K116" s="162"/>
      <c r="L116" s="161"/>
      <c r="M116" s="161"/>
      <c r="N116" s="161"/>
      <c r="O116" s="162"/>
      <c r="P116" s="161"/>
      <c r="Q116" s="161"/>
      <c r="R116" s="161"/>
      <c r="S116" s="162"/>
      <c r="T116" s="161"/>
      <c r="U116" s="161"/>
      <c r="V116" s="163"/>
      <c r="W116" s="154"/>
      <c r="X116" s="136"/>
    </row>
    <row r="117" spans="2:24" s="139" customFormat="1" ht="12.75" x14ac:dyDescent="0.2">
      <c r="B117" s="155"/>
      <c r="C117" s="147"/>
      <c r="D117" s="147"/>
      <c r="E117" s="147"/>
      <c r="F117" s="147"/>
      <c r="G117" s="157"/>
      <c r="H117" s="156"/>
      <c r="I117" s="156"/>
      <c r="J117" s="156"/>
      <c r="K117" s="157"/>
      <c r="L117" s="156"/>
      <c r="M117" s="156"/>
      <c r="N117" s="156"/>
      <c r="O117" s="157"/>
      <c r="P117" s="156"/>
      <c r="Q117" s="156"/>
      <c r="R117" s="156"/>
      <c r="S117" s="157"/>
      <c r="T117" s="156"/>
      <c r="U117" s="156"/>
      <c r="V117" s="158"/>
      <c r="W117" s="154"/>
      <c r="X117" s="136"/>
    </row>
    <row r="118" spans="2:24" s="139" customFormat="1" ht="12.75" x14ac:dyDescent="0.2">
      <c r="B118" s="155"/>
      <c r="C118" s="147"/>
      <c r="D118" s="147"/>
      <c r="E118" s="147"/>
      <c r="F118" s="147"/>
      <c r="G118" s="157"/>
      <c r="H118" s="156"/>
      <c r="I118" s="156"/>
      <c r="J118" s="156"/>
      <c r="K118" s="157"/>
      <c r="L118" s="156"/>
      <c r="M118" s="156"/>
      <c r="N118" s="156"/>
      <c r="O118" s="157"/>
      <c r="P118" s="156"/>
      <c r="Q118" s="156"/>
      <c r="R118" s="156"/>
      <c r="S118" s="157"/>
      <c r="T118" s="156"/>
      <c r="U118" s="156"/>
      <c r="V118" s="158"/>
      <c r="W118" s="154"/>
      <c r="X118" s="136"/>
    </row>
    <row r="119" spans="2:24" s="139" customFormat="1" ht="12.75" x14ac:dyDescent="0.2">
      <c r="B119" s="155"/>
      <c r="C119" s="147"/>
      <c r="D119" s="147"/>
      <c r="E119" s="147"/>
      <c r="F119" s="147"/>
      <c r="G119" s="157"/>
      <c r="H119" s="156"/>
      <c r="I119" s="156"/>
      <c r="J119" s="156"/>
      <c r="K119" s="157"/>
      <c r="L119" s="156"/>
      <c r="M119" s="156"/>
      <c r="N119" s="156"/>
      <c r="O119" s="157"/>
      <c r="P119" s="156"/>
      <c r="Q119" s="156"/>
      <c r="R119" s="156"/>
      <c r="S119" s="157"/>
      <c r="T119" s="156"/>
      <c r="U119" s="156"/>
      <c r="V119" s="158"/>
      <c r="W119" s="154"/>
      <c r="X119" s="136"/>
    </row>
    <row r="120" spans="2:24" s="139" customFormat="1" ht="12.75" x14ac:dyDescent="0.2">
      <c r="B120" s="212"/>
      <c r="C120" s="142"/>
      <c r="D120" s="142"/>
      <c r="E120" s="142"/>
      <c r="F120" s="147"/>
      <c r="G120" s="157"/>
      <c r="H120" s="156"/>
      <c r="I120" s="156"/>
      <c r="J120" s="156"/>
      <c r="K120" s="157"/>
      <c r="L120" s="156"/>
      <c r="M120" s="156"/>
      <c r="N120" s="156"/>
      <c r="O120" s="157"/>
      <c r="P120" s="156"/>
      <c r="Q120" s="156"/>
      <c r="R120" s="156"/>
      <c r="S120" s="157"/>
      <c r="T120" s="156"/>
      <c r="U120" s="156"/>
      <c r="V120" s="158"/>
      <c r="W120" s="154"/>
      <c r="X120" s="136"/>
    </row>
    <row r="121" spans="2:24" s="139" customFormat="1" ht="12.75" x14ac:dyDescent="0.2">
      <c r="B121" s="212"/>
      <c r="C121" s="142"/>
      <c r="D121" s="142"/>
      <c r="E121" s="142"/>
      <c r="F121" s="147"/>
      <c r="G121" s="157"/>
      <c r="H121" s="156"/>
      <c r="I121" s="156"/>
      <c r="J121" s="156"/>
      <c r="K121" s="157"/>
      <c r="L121" s="156"/>
      <c r="M121" s="156"/>
      <c r="N121" s="156"/>
      <c r="O121" s="157"/>
      <c r="P121" s="156"/>
      <c r="Q121" s="156"/>
      <c r="R121" s="156"/>
      <c r="S121" s="157"/>
      <c r="T121" s="156"/>
      <c r="U121" s="156"/>
      <c r="V121" s="158"/>
      <c r="W121" s="154"/>
      <c r="X121" s="136"/>
    </row>
    <row r="122" spans="2:24" s="139" customFormat="1" ht="15" customHeight="1" x14ac:dyDescent="0.25">
      <c r="B122" s="325"/>
      <c r="C122" s="326"/>
      <c r="D122" s="326"/>
      <c r="E122" s="147"/>
      <c r="F122" s="147"/>
      <c r="G122" s="157"/>
      <c r="H122" s="156"/>
      <c r="I122" s="156"/>
      <c r="J122" s="156"/>
      <c r="K122" s="157"/>
      <c r="L122" s="156"/>
      <c r="M122" s="156"/>
      <c r="N122" s="156"/>
      <c r="O122" s="157"/>
      <c r="P122" s="156"/>
      <c r="Q122" s="156"/>
      <c r="R122" s="156"/>
      <c r="S122" s="157"/>
      <c r="T122" s="156"/>
      <c r="U122" s="156"/>
      <c r="V122" s="158"/>
      <c r="W122" s="154"/>
      <c r="X122" s="136"/>
    </row>
    <row r="123" spans="2:24" s="139" customFormat="1" ht="12.75" customHeight="1" x14ac:dyDescent="0.2">
      <c r="B123" s="155"/>
      <c r="C123" s="147"/>
      <c r="D123" s="147"/>
      <c r="E123" s="147"/>
      <c r="F123" s="147"/>
      <c r="G123" s="157"/>
      <c r="H123" s="156"/>
      <c r="I123" s="156"/>
      <c r="J123" s="156"/>
      <c r="K123" s="157"/>
      <c r="L123" s="156"/>
      <c r="M123" s="156"/>
      <c r="N123" s="156"/>
      <c r="O123" s="157"/>
      <c r="P123" s="156"/>
      <c r="Q123" s="156"/>
      <c r="R123" s="156"/>
      <c r="S123" s="157"/>
      <c r="T123" s="156"/>
      <c r="U123" s="156"/>
      <c r="V123" s="158"/>
      <c r="W123" s="154"/>
      <c r="X123" s="136"/>
    </row>
    <row r="124" spans="2:24" s="139" customFormat="1" ht="12.75" customHeight="1" x14ac:dyDescent="0.2">
      <c r="B124" s="213"/>
      <c r="C124" s="336" t="s">
        <v>152</v>
      </c>
      <c r="D124" s="337"/>
      <c r="E124" s="337"/>
      <c r="F124" s="338"/>
      <c r="G124" s="157"/>
      <c r="H124" s="156"/>
      <c r="I124" s="156"/>
      <c r="J124" s="156"/>
      <c r="K124" s="157"/>
      <c r="L124" s="156"/>
      <c r="M124" s="156"/>
      <c r="N124" s="156"/>
      <c r="O124" s="157"/>
      <c r="P124" s="156"/>
      <c r="Q124" s="156"/>
      <c r="R124" s="156"/>
      <c r="S124" s="157"/>
      <c r="T124" s="156"/>
      <c r="U124" s="156"/>
      <c r="V124" s="158"/>
      <c r="W124" s="154"/>
      <c r="X124" s="136"/>
    </row>
    <row r="125" spans="2:24" s="139" customFormat="1" ht="15" customHeight="1" x14ac:dyDescent="0.2">
      <c r="B125" s="213"/>
      <c r="C125" s="339"/>
      <c r="D125" s="340"/>
      <c r="E125" s="340"/>
      <c r="F125" s="341"/>
      <c r="G125" s="157"/>
      <c r="H125" s="156"/>
      <c r="I125" s="156"/>
      <c r="J125" s="156"/>
      <c r="K125" s="157"/>
      <c r="L125" s="156"/>
      <c r="M125" s="156"/>
      <c r="N125" s="156"/>
      <c r="O125" s="157"/>
      <c r="P125" s="156"/>
      <c r="Q125" s="156"/>
      <c r="R125" s="156"/>
      <c r="S125" s="157"/>
      <c r="T125" s="156"/>
      <c r="U125" s="156"/>
      <c r="V125" s="158"/>
      <c r="W125" s="154"/>
      <c r="X125" s="136"/>
    </row>
    <row r="126" spans="2:24" s="139" customFormat="1" ht="15" customHeight="1" x14ac:dyDescent="0.2">
      <c r="B126" s="213"/>
      <c r="C126" s="342"/>
      <c r="D126" s="343"/>
      <c r="E126" s="343"/>
      <c r="F126" s="344"/>
      <c r="G126" s="157"/>
      <c r="H126" s="156"/>
      <c r="I126" s="156"/>
      <c r="J126" s="156"/>
      <c r="K126" s="157"/>
      <c r="L126" s="156"/>
      <c r="M126" s="156"/>
      <c r="N126" s="156"/>
      <c r="O126" s="157"/>
      <c r="P126" s="156"/>
      <c r="Q126" s="156"/>
      <c r="R126" s="156"/>
      <c r="S126" s="157"/>
      <c r="T126" s="156"/>
      <c r="U126" s="156"/>
      <c r="V126" s="158"/>
      <c r="W126" s="154"/>
      <c r="X126" s="136"/>
    </row>
    <row r="127" spans="2:24" s="139" customFormat="1" ht="12.75" x14ac:dyDescent="0.2">
      <c r="B127" s="155"/>
      <c r="C127" s="147"/>
      <c r="D127" s="147"/>
      <c r="E127" s="147"/>
      <c r="F127" s="147"/>
      <c r="G127" s="157"/>
      <c r="H127" s="156"/>
      <c r="I127" s="156"/>
      <c r="J127" s="156"/>
      <c r="K127" s="157"/>
      <c r="L127" s="156"/>
      <c r="M127" s="156"/>
      <c r="N127" s="156"/>
      <c r="O127" s="157"/>
      <c r="P127" s="156"/>
      <c r="Q127" s="156"/>
      <c r="R127" s="156"/>
      <c r="S127" s="157"/>
      <c r="T127" s="156"/>
      <c r="U127" s="156"/>
      <c r="V127" s="158"/>
      <c r="W127" s="154"/>
      <c r="X127" s="136"/>
    </row>
    <row r="128" spans="2:24" s="139" customFormat="1" ht="12.75" x14ac:dyDescent="0.2">
      <c r="B128" s="155"/>
      <c r="C128" s="147"/>
      <c r="D128" s="147"/>
      <c r="E128" s="147"/>
      <c r="F128" s="147"/>
      <c r="G128" s="157"/>
      <c r="H128" s="156"/>
      <c r="I128" s="156"/>
      <c r="J128" s="156"/>
      <c r="K128" s="157"/>
      <c r="L128" s="156"/>
      <c r="M128" s="156"/>
      <c r="N128" s="156"/>
      <c r="O128" s="157"/>
      <c r="P128" s="156"/>
      <c r="Q128" s="156"/>
      <c r="R128" s="156"/>
      <c r="S128" s="157"/>
      <c r="T128" s="156"/>
      <c r="U128" s="156"/>
      <c r="V128" s="158"/>
      <c r="W128" s="154"/>
      <c r="X128" s="136"/>
    </row>
    <row r="129" spans="2:24" s="139" customFormat="1" ht="12.75" x14ac:dyDescent="0.2">
      <c r="B129" s="155"/>
      <c r="C129" s="147"/>
      <c r="D129" s="147"/>
      <c r="E129" s="147"/>
      <c r="F129" s="147"/>
      <c r="G129" s="157"/>
      <c r="H129" s="156"/>
      <c r="I129" s="156"/>
      <c r="J129" s="156"/>
      <c r="K129" s="157"/>
      <c r="L129" s="156"/>
      <c r="M129" s="156"/>
      <c r="N129" s="156"/>
      <c r="O129" s="157"/>
      <c r="P129" s="156"/>
      <c r="Q129" s="156"/>
      <c r="R129" s="156"/>
      <c r="S129" s="157"/>
      <c r="T129" s="156"/>
      <c r="U129" s="156"/>
      <c r="V129" s="158"/>
      <c r="W129" s="154"/>
      <c r="X129" s="136"/>
    </row>
    <row r="130" spans="2:24" s="139" customFormat="1" ht="12.75" x14ac:dyDescent="0.2">
      <c r="B130" s="155"/>
      <c r="C130" s="147"/>
      <c r="D130" s="147"/>
      <c r="E130" s="147"/>
      <c r="F130" s="147"/>
      <c r="G130" s="157"/>
      <c r="H130" s="156"/>
      <c r="I130" s="156"/>
      <c r="J130" s="156"/>
      <c r="K130" s="157"/>
      <c r="L130" s="156"/>
      <c r="M130" s="156"/>
      <c r="N130" s="156"/>
      <c r="O130" s="157"/>
      <c r="P130" s="156"/>
      <c r="Q130" s="156"/>
      <c r="R130" s="156"/>
      <c r="S130" s="157"/>
      <c r="T130" s="156"/>
      <c r="U130" s="156"/>
      <c r="V130" s="158"/>
      <c r="W130" s="154"/>
      <c r="X130" s="136"/>
    </row>
    <row r="131" spans="2:24" s="139" customFormat="1" ht="12.75" x14ac:dyDescent="0.2">
      <c r="B131" s="155"/>
      <c r="C131" s="147"/>
      <c r="D131" s="147"/>
      <c r="E131" s="147"/>
      <c r="F131" s="147"/>
      <c r="G131" s="157"/>
      <c r="H131" s="156"/>
      <c r="I131" s="156"/>
      <c r="J131" s="156"/>
      <c r="K131" s="157"/>
      <c r="L131" s="156"/>
      <c r="M131" s="156"/>
      <c r="N131" s="156"/>
      <c r="O131" s="157"/>
      <c r="P131" s="156"/>
      <c r="Q131" s="156"/>
      <c r="R131" s="156"/>
      <c r="S131" s="157"/>
      <c r="T131" s="156"/>
      <c r="U131" s="156"/>
      <c r="V131" s="158"/>
      <c r="W131" s="154"/>
      <c r="X131" s="136"/>
    </row>
    <row r="132" spans="2:24" s="139" customFormat="1" ht="12.75" x14ac:dyDescent="0.2">
      <c r="B132" s="155"/>
      <c r="C132" s="147"/>
      <c r="D132" s="147"/>
      <c r="E132" s="147"/>
      <c r="F132" s="147"/>
      <c r="G132" s="157"/>
      <c r="H132" s="156"/>
      <c r="I132" s="156"/>
      <c r="J132" s="156"/>
      <c r="K132" s="157"/>
      <c r="L132" s="156"/>
      <c r="M132" s="156"/>
      <c r="N132" s="156"/>
      <c r="O132" s="157"/>
      <c r="P132" s="156"/>
      <c r="Q132" s="156"/>
      <c r="R132" s="156"/>
      <c r="S132" s="157"/>
      <c r="T132" s="156"/>
      <c r="U132" s="156"/>
      <c r="V132" s="158"/>
      <c r="W132" s="154"/>
      <c r="X132" s="136"/>
    </row>
    <row r="133" spans="2:24" s="139" customFormat="1" ht="12.75" x14ac:dyDescent="0.2">
      <c r="B133" s="155"/>
      <c r="C133" s="147"/>
      <c r="D133" s="147"/>
      <c r="E133" s="147"/>
      <c r="F133" s="147"/>
      <c r="G133" s="157"/>
      <c r="H133" s="156"/>
      <c r="I133" s="156"/>
      <c r="J133" s="156"/>
      <c r="K133" s="157"/>
      <c r="L133" s="156"/>
      <c r="M133" s="156"/>
      <c r="N133" s="156"/>
      <c r="O133" s="157"/>
      <c r="P133" s="156"/>
      <c r="Q133" s="156"/>
      <c r="R133" s="156"/>
      <c r="S133" s="157"/>
      <c r="T133" s="156"/>
      <c r="U133" s="156"/>
      <c r="V133" s="158"/>
      <c r="W133" s="154"/>
      <c r="X133" s="136"/>
    </row>
    <row r="134" spans="2:24" s="139" customFormat="1" ht="12.75" x14ac:dyDescent="0.2">
      <c r="B134" s="155"/>
      <c r="C134" s="147"/>
      <c r="D134" s="147"/>
      <c r="E134" s="147"/>
      <c r="F134" s="147"/>
      <c r="G134" s="157"/>
      <c r="H134" s="156"/>
      <c r="I134" s="156"/>
      <c r="J134" s="156"/>
      <c r="K134" s="157"/>
      <c r="L134" s="156"/>
      <c r="M134" s="156"/>
      <c r="N134" s="156"/>
      <c r="O134" s="157"/>
      <c r="P134" s="156"/>
      <c r="Q134" s="156"/>
      <c r="R134" s="156"/>
      <c r="S134" s="157"/>
      <c r="T134" s="156"/>
      <c r="U134" s="156"/>
      <c r="V134" s="158"/>
      <c r="W134" s="154"/>
      <c r="X134" s="136"/>
    </row>
    <row r="135" spans="2:24" s="139" customFormat="1" ht="12.75" x14ac:dyDescent="0.2">
      <c r="B135" s="155"/>
      <c r="C135" s="147"/>
      <c r="D135" s="147"/>
      <c r="E135" s="147"/>
      <c r="F135" s="147"/>
      <c r="G135" s="157"/>
      <c r="H135" s="156"/>
      <c r="I135" s="156"/>
      <c r="J135" s="156"/>
      <c r="K135" s="157"/>
      <c r="L135" s="156"/>
      <c r="M135" s="156"/>
      <c r="N135" s="156"/>
      <c r="O135" s="157"/>
      <c r="P135" s="156"/>
      <c r="Q135" s="156"/>
      <c r="R135" s="156"/>
      <c r="S135" s="157"/>
      <c r="T135" s="156"/>
      <c r="U135" s="156"/>
      <c r="V135" s="158"/>
      <c r="W135" s="154"/>
      <c r="X135" s="136"/>
    </row>
    <row r="136" spans="2:24" s="139" customFormat="1" ht="12.75" x14ac:dyDescent="0.2">
      <c r="B136" s="155"/>
      <c r="C136" s="147"/>
      <c r="D136" s="147"/>
      <c r="E136" s="147"/>
      <c r="F136" s="147"/>
      <c r="G136" s="157"/>
      <c r="H136" s="156"/>
      <c r="I136" s="156"/>
      <c r="J136" s="156"/>
      <c r="K136" s="157"/>
      <c r="L136" s="156"/>
      <c r="M136" s="156"/>
      <c r="N136" s="156"/>
      <c r="O136" s="157"/>
      <c r="P136" s="156"/>
      <c r="Q136" s="156"/>
      <c r="R136" s="156"/>
      <c r="S136" s="157"/>
      <c r="T136" s="156"/>
      <c r="U136" s="156"/>
      <c r="V136" s="158"/>
      <c r="W136" s="154"/>
      <c r="X136" s="136"/>
    </row>
    <row r="137" spans="2:24" s="139" customFormat="1" ht="12.75" x14ac:dyDescent="0.2">
      <c r="B137" s="159"/>
      <c r="C137" s="160"/>
      <c r="D137" s="160"/>
      <c r="E137" s="160"/>
      <c r="F137" s="160"/>
      <c r="G137" s="162"/>
      <c r="H137" s="161"/>
      <c r="I137" s="161"/>
      <c r="J137" s="161"/>
      <c r="K137" s="162"/>
      <c r="L137" s="161"/>
      <c r="M137" s="161"/>
      <c r="N137" s="161"/>
      <c r="O137" s="162"/>
      <c r="P137" s="161"/>
      <c r="Q137" s="161"/>
      <c r="R137" s="161"/>
      <c r="S137" s="162"/>
      <c r="T137" s="161"/>
      <c r="U137" s="161"/>
      <c r="V137" s="163"/>
      <c r="W137" s="154"/>
      <c r="X137" s="136"/>
    </row>
    <row r="138" spans="2:24" s="139" customFormat="1" ht="12.75" x14ac:dyDescent="0.2">
      <c r="B138" s="147"/>
      <c r="C138" s="147"/>
      <c r="D138" s="147"/>
      <c r="E138" s="147"/>
      <c r="F138" s="147"/>
      <c r="G138" s="157"/>
      <c r="H138" s="156"/>
      <c r="I138" s="156"/>
      <c r="J138" s="156"/>
      <c r="K138" s="157"/>
      <c r="L138" s="156"/>
      <c r="M138" s="156"/>
      <c r="N138" s="156"/>
      <c r="O138" s="157"/>
      <c r="P138" s="156"/>
      <c r="Q138" s="156"/>
      <c r="R138" s="156"/>
      <c r="S138" s="157"/>
      <c r="T138" s="156"/>
      <c r="U138" s="156"/>
      <c r="V138" s="156"/>
      <c r="W138" s="154"/>
      <c r="X138" s="136"/>
    </row>
    <row r="139" spans="2:24" s="139" customFormat="1" ht="12" x14ac:dyDescent="0.2">
      <c r="B139" s="179" t="s">
        <v>128</v>
      </c>
      <c r="C139" s="142"/>
      <c r="D139" s="142"/>
      <c r="E139" s="142"/>
      <c r="F139" s="142"/>
      <c r="G139" s="180"/>
      <c r="H139" s="181"/>
      <c r="I139" s="181"/>
      <c r="J139" s="181"/>
      <c r="K139" s="180"/>
      <c r="L139" s="181"/>
      <c r="M139" s="181"/>
      <c r="N139" s="181"/>
      <c r="O139" s="180"/>
      <c r="P139" s="181"/>
      <c r="Q139" s="181"/>
      <c r="R139" s="181"/>
      <c r="S139" s="180"/>
      <c r="T139" s="181"/>
      <c r="U139" s="181"/>
      <c r="V139" s="181"/>
      <c r="W139" s="182"/>
    </row>
    <row r="140" spans="2:24" s="139" customFormat="1" ht="12" x14ac:dyDescent="0.2">
      <c r="B140" s="315" t="s">
        <v>406</v>
      </c>
      <c r="C140" s="315"/>
      <c r="D140" s="315"/>
      <c r="E140" s="315"/>
      <c r="F140" s="315"/>
      <c r="G140" s="315"/>
      <c r="H140" s="315"/>
      <c r="I140" s="315"/>
      <c r="J140" s="315"/>
      <c r="K140" s="180"/>
      <c r="L140" s="181"/>
      <c r="M140" s="181"/>
      <c r="N140" s="181"/>
      <c r="O140" s="180"/>
      <c r="P140" s="181"/>
      <c r="Q140" s="181"/>
      <c r="R140" s="181"/>
      <c r="S140" s="180"/>
      <c r="T140" s="181"/>
      <c r="U140" s="181"/>
      <c r="V140" s="181"/>
      <c r="W140" s="182"/>
    </row>
    <row r="141" spans="2:24" s="139" customFormat="1" ht="3" customHeight="1" x14ac:dyDescent="0.2">
      <c r="B141" s="183"/>
      <c r="C141" s="183"/>
      <c r="D141" s="183"/>
      <c r="E141" s="183"/>
      <c r="F141" s="183"/>
      <c r="G141" s="183"/>
      <c r="H141" s="183"/>
      <c r="I141" s="183"/>
      <c r="J141" s="183"/>
      <c r="K141" s="180"/>
      <c r="L141" s="181"/>
      <c r="M141" s="181"/>
      <c r="N141" s="181"/>
      <c r="O141" s="180"/>
      <c r="P141" s="181"/>
      <c r="Q141" s="181"/>
      <c r="R141" s="181"/>
      <c r="S141" s="180"/>
      <c r="T141" s="181"/>
      <c r="U141" s="181"/>
      <c r="V141" s="181"/>
      <c r="W141" s="182"/>
    </row>
    <row r="142" spans="2:24" s="139" customFormat="1" ht="12" x14ac:dyDescent="0.2">
      <c r="B142" s="315" t="s">
        <v>407</v>
      </c>
      <c r="C142" s="315"/>
      <c r="D142" s="315"/>
      <c r="E142" s="315"/>
      <c r="F142" s="315"/>
      <c r="G142" s="315"/>
      <c r="H142" s="315"/>
      <c r="I142" s="315"/>
      <c r="J142" s="315"/>
      <c r="K142" s="315"/>
      <c r="L142" s="315"/>
      <c r="M142" s="315"/>
      <c r="N142" s="315"/>
      <c r="O142" s="315"/>
      <c r="P142" s="315"/>
      <c r="Q142" s="315"/>
      <c r="R142" s="315"/>
      <c r="S142" s="315"/>
      <c r="T142" s="315"/>
      <c r="U142" s="141"/>
      <c r="V142" s="141"/>
    </row>
    <row r="143" spans="2:24" s="139" customFormat="1" ht="12" x14ac:dyDescent="0.2">
      <c r="B143" s="315" t="s">
        <v>405</v>
      </c>
      <c r="C143" s="315"/>
      <c r="D143" s="315"/>
      <c r="E143" s="315"/>
      <c r="F143" s="315"/>
      <c r="G143" s="315"/>
      <c r="H143" s="315"/>
      <c r="I143" s="315"/>
      <c r="J143" s="315"/>
      <c r="K143" s="315"/>
      <c r="L143" s="315"/>
      <c r="M143" s="315"/>
      <c r="N143" s="315"/>
      <c r="O143" s="180"/>
      <c r="P143" s="181"/>
      <c r="Q143" s="181"/>
      <c r="R143" s="181"/>
      <c r="S143" s="180"/>
      <c r="T143" s="181"/>
      <c r="U143" s="181"/>
      <c r="V143" s="181"/>
      <c r="W143" s="182"/>
    </row>
    <row r="144" spans="2:24" s="139" customFormat="1" ht="3" customHeight="1" x14ac:dyDescent="0.2">
      <c r="B144" s="183"/>
      <c r="C144" s="183"/>
      <c r="D144" s="183"/>
      <c r="E144" s="183"/>
      <c r="F144" s="183"/>
      <c r="G144" s="183"/>
      <c r="H144" s="183"/>
      <c r="I144" s="183"/>
      <c r="J144" s="183"/>
      <c r="K144" s="183"/>
      <c r="L144" s="183"/>
      <c r="M144" s="183"/>
      <c r="N144" s="183"/>
      <c r="O144" s="180"/>
      <c r="P144" s="181"/>
      <c r="Q144" s="181"/>
      <c r="R144" s="181"/>
      <c r="S144" s="180"/>
      <c r="T144" s="181"/>
      <c r="U144" s="181"/>
      <c r="V144" s="181"/>
      <c r="W144" s="182"/>
    </row>
    <row r="145" spans="2:14" s="139" customFormat="1" ht="12" x14ac:dyDescent="0.2">
      <c r="B145" s="315" t="s">
        <v>408</v>
      </c>
      <c r="C145" s="315"/>
      <c r="D145" s="315"/>
      <c r="E145" s="315"/>
      <c r="F145" s="315"/>
      <c r="G145" s="315"/>
      <c r="H145" s="315"/>
      <c r="I145" s="315"/>
      <c r="J145" s="315"/>
      <c r="K145" s="315"/>
      <c r="L145" s="315"/>
      <c r="M145" s="315"/>
      <c r="N145" s="315"/>
    </row>
    <row r="146" spans="2:14" s="139" customFormat="1" ht="3" customHeight="1" x14ac:dyDescent="0.2">
      <c r="B146" s="183"/>
      <c r="C146" s="183"/>
      <c r="D146" s="183"/>
      <c r="E146" s="183"/>
      <c r="F146" s="183"/>
      <c r="G146" s="183"/>
      <c r="H146" s="183"/>
      <c r="I146" s="183"/>
      <c r="J146" s="183"/>
      <c r="K146" s="183"/>
      <c r="L146" s="183"/>
      <c r="M146" s="183"/>
      <c r="N146" s="183"/>
    </row>
    <row r="147" spans="2:14" s="139" customFormat="1" ht="12" x14ac:dyDescent="0.2">
      <c r="B147" s="316" t="s">
        <v>409</v>
      </c>
      <c r="C147" s="316"/>
      <c r="D147" s="316"/>
      <c r="E147" s="316"/>
      <c r="F147" s="316"/>
      <c r="G147" s="316"/>
      <c r="H147" s="316"/>
      <c r="I147" s="316"/>
      <c r="J147" s="316"/>
      <c r="K147" s="316"/>
      <c r="L147" s="316"/>
    </row>
    <row r="148" spans="2:14" s="139" customFormat="1" ht="12" x14ac:dyDescent="0.2"/>
    <row r="149" spans="2:14" s="139" customFormat="1" ht="12" x14ac:dyDescent="0.2"/>
    <row r="150" spans="2:14" s="139" customFormat="1" ht="12" x14ac:dyDescent="0.2"/>
    <row r="151" spans="2:14" s="139" customFormat="1" ht="12" x14ac:dyDescent="0.2"/>
    <row r="152" spans="2:14" s="139" customFormat="1" ht="12" x14ac:dyDescent="0.2"/>
    <row r="153" spans="2:14" s="139" customFormat="1" ht="12" x14ac:dyDescent="0.2"/>
    <row r="154" spans="2:14" s="139" customFormat="1" ht="12" x14ac:dyDescent="0.2"/>
    <row r="155" spans="2:14" s="139" customFormat="1" ht="12" x14ac:dyDescent="0.2"/>
    <row r="156" spans="2:14" s="139" customFormat="1" ht="12" x14ac:dyDescent="0.2"/>
    <row r="157" spans="2:14" s="139" customFormat="1" ht="12" x14ac:dyDescent="0.2"/>
    <row r="158" spans="2:14" s="139" customFormat="1" ht="12" x14ac:dyDescent="0.2"/>
    <row r="159" spans="2:14" s="139" customFormat="1" ht="12" x14ac:dyDescent="0.2"/>
    <row r="160" spans="2:14" s="139" customFormat="1" ht="12" x14ac:dyDescent="0.2"/>
    <row r="161" s="139" customFormat="1" ht="12" x14ac:dyDescent="0.2"/>
    <row r="162" s="139" customFormat="1" ht="12" x14ac:dyDescent="0.2"/>
    <row r="163" s="139" customFormat="1" ht="12" x14ac:dyDescent="0.2"/>
    <row r="164" s="139" customFormat="1" ht="12" x14ac:dyDescent="0.2"/>
    <row r="165" s="139" customFormat="1" ht="12" x14ac:dyDescent="0.2"/>
    <row r="166" s="139" customFormat="1" ht="12" x14ac:dyDescent="0.2"/>
    <row r="167" s="139" customFormat="1" ht="12" x14ac:dyDescent="0.2"/>
    <row r="168" s="139" customFormat="1" ht="12" x14ac:dyDescent="0.2"/>
    <row r="169" s="139" customFormat="1" ht="12" x14ac:dyDescent="0.2"/>
    <row r="170" s="139" customFormat="1" ht="12" x14ac:dyDescent="0.2"/>
    <row r="171" s="139" customFormat="1" ht="12" x14ac:dyDescent="0.2"/>
    <row r="172" s="139" customFormat="1" ht="12" x14ac:dyDescent="0.2"/>
    <row r="173" s="139" customFormat="1" ht="12" x14ac:dyDescent="0.2"/>
    <row r="174" s="139" customFormat="1" ht="12" x14ac:dyDescent="0.2"/>
    <row r="175" s="139" customFormat="1" ht="12" x14ac:dyDescent="0.2"/>
    <row r="176" s="139" customFormat="1" ht="12" x14ac:dyDescent="0.2"/>
    <row r="177" s="139" customFormat="1" ht="12" x14ac:dyDescent="0.2"/>
    <row r="178" s="139" customFormat="1" ht="12" x14ac:dyDescent="0.2"/>
    <row r="179" s="139" customFormat="1" ht="12" x14ac:dyDescent="0.2"/>
    <row r="180" s="139" customFormat="1" ht="12" x14ac:dyDescent="0.2"/>
    <row r="181" s="139" customFormat="1" ht="12" x14ac:dyDescent="0.2"/>
    <row r="182" s="139" customFormat="1" ht="12" x14ac:dyDescent="0.2"/>
    <row r="183" s="139" customFormat="1" ht="12" x14ac:dyDescent="0.2"/>
    <row r="184" s="139" customFormat="1" ht="12" x14ac:dyDescent="0.2"/>
    <row r="185" s="139" customFormat="1" ht="12" x14ac:dyDescent="0.2"/>
    <row r="186" s="139" customFormat="1" ht="12" x14ac:dyDescent="0.2"/>
    <row r="187" s="139" customFormat="1" ht="12" x14ac:dyDescent="0.2"/>
    <row r="188" s="139" customFormat="1" ht="12" x14ac:dyDescent="0.2"/>
    <row r="189" s="139" customFormat="1" ht="12" x14ac:dyDescent="0.2"/>
    <row r="190" s="139" customFormat="1" ht="12" x14ac:dyDescent="0.2"/>
    <row r="191" s="139" customFormat="1" ht="12" x14ac:dyDescent="0.2"/>
    <row r="192" s="139" customFormat="1" ht="12" x14ac:dyDescent="0.2"/>
    <row r="193" spans="2:24" s="139" customFormat="1" ht="12" x14ac:dyDescent="0.2"/>
    <row r="194" spans="2:24" s="139" customFormat="1" ht="12" x14ac:dyDescent="0.2"/>
    <row r="195" spans="2:24" s="139" customFormat="1" ht="12" x14ac:dyDescent="0.2"/>
    <row r="196" spans="2:24" s="139" customFormat="1" ht="12" x14ac:dyDescent="0.2"/>
    <row r="197" spans="2:24" s="139" customFormat="1" ht="12" x14ac:dyDescent="0.2"/>
    <row r="198" spans="2:24" s="139" customFormat="1" ht="12" x14ac:dyDescent="0.2"/>
    <row r="199" spans="2:24" s="139" customFormat="1" ht="12" x14ac:dyDescent="0.2"/>
    <row r="200" spans="2:24" s="139" customFormat="1" ht="12" x14ac:dyDescent="0.2"/>
    <row r="201" spans="2:24" s="139" customFormat="1" ht="12" x14ac:dyDescent="0.2"/>
    <row r="202" spans="2:24" s="139" customFormat="1" ht="12" x14ac:dyDescent="0.2"/>
    <row r="203" spans="2:24" s="139" customFormat="1" ht="12" x14ac:dyDescent="0.2"/>
    <row r="204" spans="2:24" s="139" customFormat="1" ht="12" x14ac:dyDescent="0.2"/>
    <row r="205" spans="2:24" s="139" customFormat="1" ht="12" x14ac:dyDescent="0.2"/>
    <row r="206" spans="2:24" s="139" customFormat="1" ht="12" x14ac:dyDescent="0.2"/>
    <row r="207" spans="2:24" s="139" customFormat="1" ht="12.75" x14ac:dyDescent="0.2">
      <c r="B207" s="136"/>
      <c r="C207" s="136"/>
      <c r="D207" s="136"/>
      <c r="E207" s="136"/>
      <c r="F207" s="136"/>
      <c r="G207" s="136"/>
      <c r="H207" s="136"/>
      <c r="I207" s="136"/>
      <c r="J207" s="136"/>
      <c r="K207" s="136"/>
      <c r="L207" s="136"/>
      <c r="M207" s="136"/>
      <c r="N207" s="136"/>
      <c r="O207" s="136"/>
      <c r="P207" s="136"/>
      <c r="Q207" s="136"/>
      <c r="R207" s="136"/>
      <c r="S207" s="136"/>
      <c r="T207" s="136"/>
      <c r="U207" s="136"/>
      <c r="V207" s="136"/>
      <c r="W207" s="136"/>
      <c r="X207" s="136"/>
    </row>
    <row r="208" spans="2:24" s="139" customFormat="1" ht="12.75" x14ac:dyDescent="0.2">
      <c r="B208" s="136"/>
      <c r="C208" s="136"/>
      <c r="D208" s="136"/>
      <c r="E208" s="136"/>
      <c r="F208" s="136"/>
      <c r="G208" s="136"/>
      <c r="H208" s="136"/>
      <c r="I208" s="136"/>
      <c r="J208" s="136"/>
      <c r="K208" s="136"/>
      <c r="L208" s="136"/>
      <c r="M208" s="136"/>
      <c r="N208" s="136"/>
      <c r="O208" s="136"/>
      <c r="P208" s="136"/>
      <c r="Q208" s="136"/>
      <c r="R208" s="136"/>
      <c r="S208" s="136"/>
      <c r="T208" s="136"/>
      <c r="U208" s="136"/>
      <c r="V208" s="136"/>
      <c r="W208" s="136"/>
      <c r="X208" s="136"/>
    </row>
    <row r="209" spans="2:24" s="139" customFormat="1" ht="12.75" x14ac:dyDescent="0.2">
      <c r="B209" s="136"/>
      <c r="C209" s="136"/>
      <c r="D209" s="136"/>
      <c r="E209" s="136"/>
      <c r="F209" s="136"/>
      <c r="G209" s="136"/>
      <c r="H209" s="136"/>
      <c r="I209" s="136"/>
      <c r="J209" s="136"/>
      <c r="K209" s="136"/>
      <c r="L209" s="136"/>
      <c r="M209" s="136"/>
      <c r="N209" s="136"/>
      <c r="O209" s="136"/>
      <c r="P209" s="136"/>
      <c r="Q209" s="136"/>
      <c r="R209" s="136"/>
      <c r="S209" s="136"/>
      <c r="T209" s="136"/>
      <c r="U209" s="136"/>
      <c r="V209" s="136"/>
      <c r="W209" s="136"/>
      <c r="X209" s="136"/>
    </row>
    <row r="210" spans="2:24" s="139" customFormat="1" ht="12.75" x14ac:dyDescent="0.2">
      <c r="B210" s="136"/>
      <c r="C210" s="136"/>
      <c r="D210" s="136"/>
      <c r="E210" s="136"/>
      <c r="F210" s="136"/>
      <c r="G210" s="136"/>
      <c r="H210" s="136"/>
      <c r="I210" s="136"/>
      <c r="J210" s="136"/>
      <c r="K210" s="136"/>
      <c r="L210" s="136"/>
      <c r="M210" s="136"/>
      <c r="N210" s="136"/>
      <c r="O210" s="136"/>
      <c r="P210" s="136"/>
      <c r="Q210" s="136"/>
      <c r="R210" s="136"/>
      <c r="S210" s="136"/>
      <c r="T210" s="136"/>
      <c r="U210" s="136"/>
      <c r="V210" s="136"/>
      <c r="W210" s="136"/>
      <c r="X210" s="136"/>
    </row>
    <row r="211" spans="2:24" s="139" customFormat="1" ht="12.75" x14ac:dyDescent="0.2">
      <c r="B211" s="136"/>
      <c r="C211" s="136"/>
      <c r="D211" s="136"/>
      <c r="E211" s="136"/>
      <c r="F211" s="136"/>
      <c r="G211" s="136"/>
      <c r="H211" s="136"/>
      <c r="I211" s="136"/>
      <c r="J211" s="136"/>
      <c r="K211" s="136"/>
      <c r="L211" s="136"/>
      <c r="M211" s="136"/>
      <c r="N211" s="136"/>
      <c r="O211" s="136"/>
      <c r="P211" s="136"/>
      <c r="Q211" s="136"/>
      <c r="R211" s="136"/>
      <c r="S211" s="136"/>
      <c r="T211" s="136"/>
      <c r="U211" s="136"/>
      <c r="V211" s="136"/>
      <c r="W211" s="136"/>
      <c r="X211" s="136"/>
    </row>
    <row r="212" spans="2:24" s="139" customFormat="1" ht="12.75" x14ac:dyDescent="0.2">
      <c r="B212" s="136"/>
      <c r="C212" s="136"/>
      <c r="D212" s="136"/>
      <c r="E212" s="136"/>
      <c r="F212" s="136"/>
      <c r="G212" s="136"/>
      <c r="H212" s="136"/>
      <c r="I212" s="136"/>
      <c r="J212" s="136"/>
      <c r="K212" s="136"/>
      <c r="L212" s="136"/>
      <c r="M212" s="136"/>
      <c r="N212" s="136"/>
      <c r="O212" s="136"/>
      <c r="P212" s="136"/>
      <c r="Q212" s="136"/>
      <c r="R212" s="136"/>
      <c r="S212" s="136"/>
      <c r="T212" s="136"/>
      <c r="U212" s="136"/>
      <c r="V212" s="136"/>
      <c r="W212" s="136"/>
      <c r="X212" s="136"/>
    </row>
    <row r="213" spans="2:24" s="139" customFormat="1" ht="12.75" x14ac:dyDescent="0.2">
      <c r="B213" s="136"/>
      <c r="C213" s="136"/>
      <c r="D213" s="136"/>
      <c r="E213" s="136"/>
      <c r="F213" s="136"/>
      <c r="G213" s="136"/>
      <c r="H213" s="136"/>
      <c r="I213" s="136"/>
      <c r="J213" s="136"/>
      <c r="K213" s="136"/>
      <c r="L213" s="136"/>
      <c r="M213" s="136"/>
      <c r="N213" s="136"/>
      <c r="O213" s="136"/>
      <c r="P213" s="136"/>
      <c r="Q213" s="136"/>
      <c r="R213" s="136"/>
      <c r="S213" s="136"/>
      <c r="T213" s="136"/>
      <c r="U213" s="136"/>
      <c r="V213" s="136"/>
      <c r="W213" s="136"/>
      <c r="X213" s="136"/>
    </row>
    <row r="214" spans="2:24" s="139" customFormat="1" ht="12.75" x14ac:dyDescent="0.2">
      <c r="B214" s="136"/>
      <c r="C214" s="136"/>
      <c r="D214" s="136"/>
      <c r="E214" s="136"/>
      <c r="F214" s="136"/>
      <c r="G214" s="136"/>
      <c r="H214" s="136"/>
      <c r="I214" s="136"/>
      <c r="J214" s="136"/>
      <c r="K214" s="136"/>
      <c r="L214" s="136"/>
      <c r="M214" s="136"/>
      <c r="N214" s="136"/>
      <c r="O214" s="136"/>
      <c r="P214" s="136"/>
      <c r="Q214" s="136"/>
      <c r="R214" s="136"/>
      <c r="S214" s="136"/>
      <c r="T214" s="136"/>
      <c r="U214" s="136"/>
      <c r="V214" s="136"/>
      <c r="W214" s="136"/>
      <c r="X214" s="136"/>
    </row>
    <row r="215" spans="2:24" s="139" customFormat="1" ht="12.75" x14ac:dyDescent="0.2">
      <c r="B215" s="136"/>
      <c r="C215" s="136"/>
      <c r="D215" s="136"/>
      <c r="E215" s="136"/>
      <c r="F215" s="136"/>
      <c r="G215" s="136"/>
      <c r="H215" s="136"/>
      <c r="I215" s="136"/>
      <c r="J215" s="136"/>
      <c r="K215" s="136"/>
      <c r="L215" s="136"/>
      <c r="M215" s="136"/>
      <c r="N215" s="136"/>
      <c r="O215" s="136"/>
      <c r="P215" s="136"/>
      <c r="Q215" s="136"/>
      <c r="R215" s="136"/>
      <c r="S215" s="136"/>
      <c r="T215" s="136"/>
      <c r="U215" s="136"/>
      <c r="V215" s="136"/>
      <c r="W215" s="136"/>
      <c r="X215" s="136"/>
    </row>
    <row r="216" spans="2:24" s="139" customFormat="1" ht="12.75" x14ac:dyDescent="0.2">
      <c r="B216" s="136"/>
      <c r="C216" s="136"/>
      <c r="D216" s="136"/>
      <c r="E216" s="136"/>
      <c r="F216" s="136"/>
      <c r="G216" s="136"/>
      <c r="H216" s="136"/>
      <c r="I216" s="136"/>
      <c r="J216" s="136"/>
      <c r="K216" s="136"/>
      <c r="L216" s="136"/>
      <c r="M216" s="136"/>
      <c r="N216" s="136"/>
      <c r="O216" s="136"/>
      <c r="P216" s="136"/>
      <c r="Q216" s="136"/>
      <c r="R216" s="136"/>
      <c r="S216" s="136"/>
      <c r="T216" s="136"/>
      <c r="U216" s="136"/>
      <c r="V216" s="136"/>
      <c r="W216" s="136"/>
      <c r="X216" s="136"/>
    </row>
    <row r="217" spans="2:24" s="139" customFormat="1" ht="12.75" x14ac:dyDescent="0.2">
      <c r="B217" s="136"/>
      <c r="C217" s="136"/>
      <c r="D217" s="136"/>
      <c r="E217" s="136"/>
      <c r="F217" s="136"/>
      <c r="G217" s="136"/>
      <c r="H217" s="136"/>
      <c r="I217" s="136"/>
      <c r="J217" s="136"/>
      <c r="K217" s="136"/>
      <c r="L217" s="136"/>
      <c r="M217" s="136"/>
      <c r="N217" s="136"/>
      <c r="O217" s="136"/>
      <c r="P217" s="136"/>
      <c r="Q217" s="136"/>
      <c r="R217" s="136"/>
      <c r="S217" s="136"/>
      <c r="T217" s="136"/>
      <c r="U217" s="136"/>
      <c r="V217" s="136"/>
      <c r="W217" s="136"/>
      <c r="X217" s="136"/>
    </row>
    <row r="218" spans="2:24" s="139" customFormat="1" ht="12.75" x14ac:dyDescent="0.2">
      <c r="B218" s="136"/>
      <c r="C218" s="136"/>
      <c r="D218" s="136"/>
      <c r="E218" s="136"/>
      <c r="F218" s="136"/>
      <c r="G218" s="136"/>
      <c r="H218" s="136"/>
      <c r="I218" s="136"/>
      <c r="J218" s="136"/>
      <c r="K218" s="136"/>
      <c r="L218" s="136"/>
      <c r="M218" s="136"/>
      <c r="N218" s="136"/>
      <c r="O218" s="136"/>
      <c r="P218" s="136"/>
      <c r="Q218" s="136"/>
      <c r="R218" s="136"/>
      <c r="S218" s="136"/>
      <c r="T218" s="136"/>
      <c r="U218" s="136"/>
      <c r="V218" s="136"/>
      <c r="W218" s="136"/>
      <c r="X218" s="136"/>
    </row>
    <row r="219" spans="2:24" s="139" customFormat="1" ht="12.75" x14ac:dyDescent="0.2">
      <c r="B219" s="136"/>
      <c r="C219" s="136"/>
      <c r="D219" s="136"/>
      <c r="E219" s="136"/>
      <c r="F219" s="136"/>
      <c r="G219" s="136"/>
      <c r="H219" s="136"/>
      <c r="I219" s="136"/>
      <c r="J219" s="136"/>
      <c r="K219" s="136"/>
      <c r="L219" s="136"/>
      <c r="M219" s="136"/>
      <c r="N219" s="136"/>
      <c r="O219" s="136"/>
      <c r="P219" s="136"/>
      <c r="Q219" s="136"/>
      <c r="R219" s="136"/>
      <c r="S219" s="136"/>
      <c r="T219" s="136"/>
      <c r="U219" s="136"/>
      <c r="V219" s="136"/>
      <c r="W219" s="136"/>
      <c r="X219" s="136"/>
    </row>
    <row r="220" spans="2:24" s="139" customFormat="1" ht="12.75" x14ac:dyDescent="0.2">
      <c r="B220" s="136"/>
      <c r="C220" s="136"/>
      <c r="D220" s="136"/>
      <c r="E220" s="136"/>
      <c r="F220" s="136"/>
      <c r="G220" s="136"/>
      <c r="H220" s="136"/>
      <c r="I220" s="136"/>
      <c r="J220" s="136"/>
      <c r="K220" s="136"/>
      <c r="L220" s="136"/>
      <c r="M220" s="136"/>
      <c r="N220" s="136"/>
      <c r="O220" s="136"/>
      <c r="P220" s="136"/>
      <c r="Q220" s="136"/>
      <c r="R220" s="136"/>
      <c r="S220" s="136"/>
      <c r="T220" s="136"/>
      <c r="U220" s="136"/>
      <c r="V220" s="136"/>
      <c r="W220" s="136"/>
      <c r="X220" s="136"/>
    </row>
    <row r="221" spans="2:24" s="139" customFormat="1" ht="12.75" x14ac:dyDescent="0.2">
      <c r="B221" s="136"/>
      <c r="C221" s="136"/>
      <c r="D221" s="136"/>
      <c r="E221" s="136"/>
      <c r="F221" s="136"/>
      <c r="G221" s="136"/>
      <c r="H221" s="136"/>
      <c r="I221" s="136"/>
      <c r="J221" s="136"/>
      <c r="K221" s="136"/>
      <c r="L221" s="136"/>
      <c r="M221" s="136"/>
      <c r="N221" s="136"/>
      <c r="O221" s="136"/>
      <c r="P221" s="136"/>
      <c r="Q221" s="136"/>
      <c r="R221" s="136"/>
      <c r="S221" s="136"/>
      <c r="T221" s="136"/>
      <c r="U221" s="136"/>
      <c r="V221" s="136"/>
      <c r="W221" s="136"/>
      <c r="X221" s="136"/>
    </row>
    <row r="222" spans="2:24" s="139" customFormat="1" ht="12.75" x14ac:dyDescent="0.2">
      <c r="B222" s="136"/>
      <c r="C222" s="136"/>
      <c r="D222" s="136"/>
      <c r="E222" s="136"/>
      <c r="F222" s="136"/>
      <c r="G222" s="136"/>
      <c r="H222" s="136"/>
      <c r="I222" s="136"/>
      <c r="J222" s="136"/>
      <c r="K222" s="136"/>
      <c r="L222" s="136"/>
      <c r="M222" s="136"/>
      <c r="N222" s="136"/>
      <c r="O222" s="136"/>
      <c r="P222" s="136"/>
      <c r="Q222" s="136"/>
      <c r="R222" s="136"/>
      <c r="S222" s="136"/>
      <c r="T222" s="136"/>
      <c r="U222" s="136"/>
      <c r="V222" s="136"/>
      <c r="W222" s="136"/>
      <c r="X222" s="136"/>
    </row>
    <row r="223" spans="2:24" s="139" customFormat="1" ht="12.75" x14ac:dyDescent="0.2">
      <c r="B223" s="136"/>
      <c r="C223" s="136"/>
      <c r="D223" s="136"/>
      <c r="E223" s="136"/>
      <c r="F223" s="136"/>
      <c r="G223" s="136"/>
      <c r="H223" s="136"/>
      <c r="I223" s="136"/>
      <c r="J223" s="136"/>
      <c r="K223" s="136"/>
      <c r="L223" s="136"/>
      <c r="M223" s="136"/>
      <c r="N223" s="136"/>
      <c r="O223" s="136"/>
      <c r="P223" s="136"/>
      <c r="Q223" s="136"/>
      <c r="R223" s="136"/>
      <c r="S223" s="136"/>
      <c r="T223" s="136"/>
      <c r="U223" s="136"/>
      <c r="V223" s="136"/>
      <c r="W223" s="136"/>
      <c r="X223" s="136"/>
    </row>
    <row r="224" spans="2:24" s="139" customFormat="1" ht="12.75" x14ac:dyDescent="0.2">
      <c r="B224" s="136"/>
      <c r="C224" s="136"/>
      <c r="D224" s="136"/>
      <c r="E224" s="136"/>
      <c r="F224" s="136"/>
      <c r="G224" s="136"/>
      <c r="H224" s="136"/>
      <c r="I224" s="136"/>
      <c r="J224" s="136"/>
      <c r="K224" s="136"/>
      <c r="L224" s="136"/>
      <c r="M224" s="136"/>
      <c r="N224" s="136"/>
      <c r="O224" s="136"/>
      <c r="P224" s="136"/>
      <c r="Q224" s="136"/>
      <c r="R224" s="136"/>
      <c r="S224" s="136"/>
      <c r="T224" s="136"/>
      <c r="U224" s="136"/>
      <c r="V224" s="136"/>
      <c r="W224" s="136"/>
      <c r="X224" s="136"/>
    </row>
    <row r="225" spans="2:24" s="139" customFormat="1" ht="12.75" x14ac:dyDescent="0.2">
      <c r="B225" s="136"/>
      <c r="C225" s="136"/>
      <c r="D225" s="136"/>
      <c r="E225" s="136"/>
      <c r="F225" s="136"/>
      <c r="G225" s="136"/>
      <c r="H225" s="136"/>
      <c r="I225" s="136"/>
      <c r="J225" s="136"/>
      <c r="K225" s="136"/>
      <c r="L225" s="136"/>
      <c r="M225" s="136"/>
      <c r="N225" s="136"/>
      <c r="O225" s="136"/>
      <c r="P225" s="136"/>
      <c r="Q225" s="136"/>
      <c r="R225" s="136"/>
      <c r="S225" s="136"/>
      <c r="T225" s="136"/>
      <c r="U225" s="136"/>
      <c r="V225" s="136"/>
      <c r="W225" s="136"/>
      <c r="X225" s="136"/>
    </row>
    <row r="226" spans="2:24" s="139" customFormat="1" ht="12.75" x14ac:dyDescent="0.2">
      <c r="B226" s="136"/>
      <c r="C226" s="136"/>
      <c r="D226" s="136"/>
      <c r="E226" s="136"/>
      <c r="F226" s="136"/>
      <c r="G226" s="136"/>
      <c r="H226" s="136"/>
      <c r="I226" s="136"/>
      <c r="J226" s="136"/>
      <c r="K226" s="136"/>
      <c r="L226" s="136"/>
      <c r="M226" s="136"/>
      <c r="N226" s="136"/>
      <c r="O226" s="136"/>
      <c r="P226" s="136"/>
      <c r="Q226" s="136"/>
      <c r="R226" s="136"/>
      <c r="S226" s="136"/>
      <c r="T226" s="136"/>
      <c r="U226" s="136"/>
      <c r="V226" s="136"/>
      <c r="W226" s="136"/>
      <c r="X226" s="136"/>
    </row>
    <row r="227" spans="2:24" s="139" customFormat="1" ht="12.75" x14ac:dyDescent="0.2">
      <c r="B227" s="136"/>
      <c r="C227" s="136"/>
      <c r="D227" s="136"/>
      <c r="E227" s="136"/>
      <c r="F227" s="136"/>
      <c r="G227" s="136"/>
      <c r="H227" s="136"/>
      <c r="I227" s="136"/>
      <c r="J227" s="136"/>
      <c r="K227" s="136"/>
      <c r="L227" s="136"/>
      <c r="M227" s="136"/>
      <c r="N227" s="136"/>
      <c r="O227" s="136"/>
      <c r="P227" s="136"/>
      <c r="Q227" s="136"/>
      <c r="R227" s="136"/>
      <c r="S227" s="136"/>
      <c r="T227" s="136"/>
      <c r="U227" s="136"/>
      <c r="V227" s="136"/>
      <c r="W227" s="136"/>
      <c r="X227" s="136"/>
    </row>
    <row r="228" spans="2:24" s="139" customFormat="1" ht="12.75" x14ac:dyDescent="0.2">
      <c r="B228" s="136"/>
      <c r="C228" s="136"/>
      <c r="D228" s="136"/>
      <c r="E228" s="136"/>
      <c r="F228" s="136"/>
      <c r="G228" s="136"/>
      <c r="H228" s="136"/>
      <c r="I228" s="136"/>
      <c r="J228" s="136"/>
      <c r="K228" s="136"/>
      <c r="L228" s="136"/>
      <c r="M228" s="136"/>
      <c r="N228" s="136"/>
      <c r="O228" s="136"/>
      <c r="P228" s="136"/>
      <c r="Q228" s="136"/>
      <c r="R228" s="136"/>
      <c r="S228" s="136"/>
      <c r="T228" s="136"/>
      <c r="U228" s="136"/>
      <c r="V228" s="136"/>
      <c r="W228" s="136"/>
      <c r="X228" s="136"/>
    </row>
    <row r="229" spans="2:24" s="139" customFormat="1" ht="12.75" x14ac:dyDescent="0.2">
      <c r="B229" s="136"/>
      <c r="C229" s="136"/>
      <c r="D229" s="136"/>
      <c r="E229" s="136"/>
      <c r="F229" s="136"/>
      <c r="G229" s="136"/>
      <c r="H229" s="136"/>
      <c r="I229" s="136"/>
      <c r="J229" s="136"/>
      <c r="K229" s="136"/>
      <c r="L229" s="136"/>
      <c r="M229" s="136"/>
      <c r="N229" s="136"/>
      <c r="O229" s="136"/>
      <c r="P229" s="136"/>
      <c r="Q229" s="136"/>
      <c r="R229" s="136"/>
      <c r="S229" s="136"/>
      <c r="T229" s="136"/>
      <c r="U229" s="136"/>
      <c r="V229" s="136"/>
      <c r="W229" s="136"/>
      <c r="X229" s="136"/>
    </row>
    <row r="230" spans="2:24" s="139" customFormat="1" ht="12.75" x14ac:dyDescent="0.2">
      <c r="B230" s="136"/>
      <c r="C230" s="136"/>
      <c r="D230" s="136"/>
      <c r="E230" s="136"/>
      <c r="F230" s="136"/>
      <c r="G230" s="136"/>
      <c r="H230" s="136"/>
      <c r="I230" s="136"/>
      <c r="J230" s="136"/>
      <c r="K230" s="136"/>
      <c r="L230" s="136"/>
      <c r="M230" s="136"/>
      <c r="N230" s="136"/>
      <c r="O230" s="136"/>
      <c r="P230" s="136"/>
      <c r="Q230" s="136"/>
      <c r="R230" s="136"/>
      <c r="S230" s="136"/>
      <c r="T230" s="136"/>
      <c r="U230" s="136"/>
      <c r="V230" s="136"/>
      <c r="W230" s="136"/>
      <c r="X230" s="136"/>
    </row>
    <row r="231" spans="2:24" s="139" customFormat="1" ht="12.75" x14ac:dyDescent="0.2">
      <c r="B231" s="136"/>
      <c r="C231" s="136"/>
      <c r="D231" s="136"/>
      <c r="E231" s="136"/>
      <c r="F231" s="136"/>
      <c r="G231" s="136"/>
      <c r="H231" s="136"/>
      <c r="I231" s="136"/>
      <c r="J231" s="136"/>
      <c r="K231" s="136"/>
      <c r="L231" s="136"/>
      <c r="M231" s="136"/>
      <c r="N231" s="136"/>
      <c r="O231" s="136"/>
      <c r="P231" s="136"/>
      <c r="Q231" s="136"/>
      <c r="R231" s="136"/>
      <c r="S231" s="136"/>
      <c r="T231" s="136"/>
      <c r="U231" s="136"/>
      <c r="V231" s="136"/>
      <c r="W231" s="136"/>
      <c r="X231" s="136"/>
    </row>
    <row r="232" spans="2:24" s="139" customFormat="1" ht="12.75" x14ac:dyDescent="0.2">
      <c r="B232" s="136"/>
      <c r="C232" s="136"/>
      <c r="D232" s="136"/>
      <c r="E232" s="136"/>
      <c r="F232" s="136"/>
      <c r="G232" s="136"/>
      <c r="H232" s="136"/>
      <c r="I232" s="136"/>
      <c r="J232" s="136"/>
      <c r="K232" s="136"/>
      <c r="L232" s="136"/>
      <c r="M232" s="136"/>
      <c r="N232" s="136"/>
      <c r="O232" s="136"/>
      <c r="P232" s="136"/>
      <c r="Q232" s="136"/>
      <c r="R232" s="136"/>
      <c r="S232" s="136"/>
      <c r="T232" s="136"/>
      <c r="U232" s="136"/>
      <c r="V232" s="136"/>
      <c r="W232" s="136"/>
      <c r="X232" s="136"/>
    </row>
    <row r="233" spans="2:24" s="139" customFormat="1" ht="12.75" x14ac:dyDescent="0.2">
      <c r="B233" s="136"/>
      <c r="C233" s="136"/>
      <c r="D233" s="136"/>
      <c r="E233" s="136"/>
      <c r="F233" s="136"/>
      <c r="G233" s="136"/>
      <c r="H233" s="136"/>
      <c r="I233" s="136"/>
      <c r="J233" s="136"/>
      <c r="K233" s="136"/>
      <c r="L233" s="136"/>
      <c r="M233" s="136"/>
      <c r="N233" s="136"/>
      <c r="O233" s="136"/>
      <c r="P233" s="136"/>
      <c r="Q233" s="136"/>
      <c r="R233" s="136"/>
      <c r="S233" s="136"/>
      <c r="T233" s="136"/>
      <c r="U233" s="136"/>
      <c r="V233" s="136"/>
      <c r="W233" s="136"/>
      <c r="X233" s="136"/>
    </row>
    <row r="234" spans="2:24" s="139" customFormat="1" ht="12.75" x14ac:dyDescent="0.2">
      <c r="B234" s="136"/>
      <c r="C234" s="136"/>
      <c r="D234" s="136"/>
      <c r="E234" s="136"/>
      <c r="F234" s="136"/>
      <c r="G234" s="136"/>
      <c r="H234" s="136"/>
      <c r="I234" s="136"/>
      <c r="J234" s="136"/>
      <c r="K234" s="136"/>
      <c r="L234" s="136"/>
      <c r="M234" s="136"/>
      <c r="N234" s="136"/>
      <c r="O234" s="136"/>
      <c r="P234" s="136"/>
      <c r="Q234" s="136"/>
      <c r="R234" s="136"/>
      <c r="S234" s="136"/>
      <c r="T234" s="136"/>
      <c r="U234" s="136"/>
      <c r="V234" s="136"/>
      <c r="W234" s="136"/>
      <c r="X234" s="136"/>
    </row>
    <row r="235" spans="2:24" s="139" customFormat="1" ht="12.75" x14ac:dyDescent="0.2">
      <c r="B235" s="136"/>
      <c r="C235" s="136"/>
      <c r="D235" s="136"/>
      <c r="E235" s="136"/>
      <c r="F235" s="136"/>
      <c r="G235" s="136"/>
      <c r="H235" s="136"/>
      <c r="I235" s="136"/>
      <c r="J235" s="136"/>
      <c r="K235" s="136"/>
      <c r="L235" s="136"/>
      <c r="M235" s="136"/>
      <c r="N235" s="136"/>
      <c r="O235" s="136"/>
      <c r="P235" s="136"/>
      <c r="Q235" s="136"/>
      <c r="R235" s="136"/>
      <c r="S235" s="136"/>
      <c r="T235" s="136"/>
      <c r="U235" s="136"/>
      <c r="V235" s="136"/>
      <c r="W235" s="136"/>
      <c r="X235" s="136"/>
    </row>
    <row r="236" spans="2:24" s="139" customFormat="1" ht="12.75" x14ac:dyDescent="0.2">
      <c r="B236" s="136"/>
      <c r="C236" s="136"/>
      <c r="D236" s="136"/>
      <c r="E236" s="136"/>
      <c r="F236" s="136"/>
      <c r="G236" s="136"/>
      <c r="H236" s="136"/>
      <c r="I236" s="136"/>
      <c r="J236" s="136"/>
      <c r="K236" s="136"/>
      <c r="L236" s="136"/>
      <c r="M236" s="136"/>
      <c r="N236" s="136"/>
      <c r="O236" s="136"/>
      <c r="P236" s="136"/>
      <c r="Q236" s="136"/>
      <c r="R236" s="136"/>
      <c r="S236" s="136"/>
      <c r="T236" s="136"/>
      <c r="U236" s="136"/>
      <c r="V236" s="136"/>
      <c r="W236" s="136"/>
      <c r="X236" s="136"/>
    </row>
    <row r="237" spans="2:24" s="139" customFormat="1" ht="12.75" x14ac:dyDescent="0.2">
      <c r="B237" s="136"/>
      <c r="C237" s="136"/>
      <c r="D237" s="136"/>
      <c r="E237" s="136"/>
      <c r="F237" s="136"/>
      <c r="G237" s="136"/>
      <c r="H237" s="136"/>
      <c r="I237" s="136"/>
      <c r="J237" s="136"/>
      <c r="K237" s="136"/>
      <c r="L237" s="136"/>
      <c r="M237" s="136"/>
      <c r="N237" s="136"/>
      <c r="O237" s="136"/>
      <c r="P237" s="136"/>
      <c r="Q237" s="136"/>
      <c r="R237" s="136"/>
      <c r="S237" s="136"/>
      <c r="T237" s="136"/>
      <c r="U237" s="136"/>
      <c r="V237" s="136"/>
      <c r="W237" s="136"/>
      <c r="X237" s="136"/>
    </row>
    <row r="238" spans="2:24" s="139" customFormat="1" ht="12.75" x14ac:dyDescent="0.2">
      <c r="B238" s="136"/>
      <c r="C238" s="136"/>
      <c r="D238" s="136"/>
      <c r="E238" s="136"/>
      <c r="F238" s="136"/>
      <c r="G238" s="136"/>
      <c r="H238" s="136"/>
      <c r="I238" s="136"/>
      <c r="J238" s="136"/>
      <c r="K238" s="136"/>
      <c r="L238" s="136"/>
      <c r="M238" s="136"/>
      <c r="N238" s="136"/>
      <c r="O238" s="136"/>
      <c r="P238" s="136"/>
      <c r="Q238" s="136"/>
      <c r="R238" s="136"/>
      <c r="S238" s="136"/>
      <c r="T238" s="136"/>
      <c r="U238" s="136"/>
      <c r="V238" s="136"/>
      <c r="W238" s="136"/>
      <c r="X238" s="136"/>
    </row>
    <row r="239" spans="2:24" s="139" customFormat="1" ht="12.75" x14ac:dyDescent="0.2">
      <c r="B239" s="136"/>
      <c r="C239" s="136"/>
      <c r="D239" s="136"/>
      <c r="E239" s="136"/>
      <c r="F239" s="136"/>
      <c r="G239" s="136"/>
      <c r="H239" s="136"/>
      <c r="I239" s="136"/>
      <c r="J239" s="136"/>
      <c r="K239" s="136"/>
      <c r="L239" s="136"/>
      <c r="M239" s="136"/>
      <c r="N239" s="136"/>
      <c r="O239" s="136"/>
      <c r="P239" s="136"/>
      <c r="Q239" s="136"/>
      <c r="R239" s="136"/>
      <c r="S239" s="136"/>
      <c r="T239" s="136"/>
      <c r="U239" s="136"/>
      <c r="V239" s="136"/>
      <c r="W239" s="136"/>
      <c r="X239" s="136"/>
    </row>
    <row r="240" spans="2:24" s="139" customFormat="1" ht="12.75" x14ac:dyDescent="0.2">
      <c r="B240" s="136"/>
      <c r="C240" s="136"/>
      <c r="D240" s="136"/>
      <c r="E240" s="136"/>
      <c r="F240" s="136"/>
      <c r="G240" s="136"/>
      <c r="H240" s="136"/>
      <c r="I240" s="136"/>
      <c r="J240" s="136"/>
      <c r="K240" s="136"/>
      <c r="L240" s="136"/>
      <c r="M240" s="136"/>
      <c r="N240" s="136"/>
      <c r="O240" s="136"/>
      <c r="P240" s="136"/>
      <c r="Q240" s="136"/>
      <c r="R240" s="136"/>
      <c r="S240" s="136"/>
      <c r="T240" s="136"/>
      <c r="U240" s="136"/>
      <c r="V240" s="136"/>
      <c r="W240" s="136"/>
      <c r="X240" s="136"/>
    </row>
    <row r="241" spans="2:24" s="139" customFormat="1" ht="12.75" x14ac:dyDescent="0.2">
      <c r="B241" s="136"/>
      <c r="C241" s="136"/>
      <c r="D241" s="136"/>
      <c r="E241" s="136"/>
      <c r="F241" s="136"/>
      <c r="G241" s="136"/>
      <c r="H241" s="136"/>
      <c r="I241" s="136"/>
      <c r="J241" s="136"/>
      <c r="K241" s="136"/>
      <c r="L241" s="136"/>
      <c r="M241" s="136"/>
      <c r="N241" s="136"/>
      <c r="O241" s="136"/>
      <c r="P241" s="136"/>
      <c r="Q241" s="136"/>
      <c r="R241" s="136"/>
      <c r="S241" s="136"/>
      <c r="T241" s="136"/>
      <c r="U241" s="136"/>
      <c r="V241" s="136"/>
      <c r="W241" s="136"/>
      <c r="X241" s="136"/>
    </row>
    <row r="242" spans="2:24" s="139" customFormat="1" ht="12.75" x14ac:dyDescent="0.2">
      <c r="B242" s="136"/>
      <c r="C242" s="136"/>
      <c r="D242" s="136"/>
      <c r="E242" s="136"/>
      <c r="F242" s="136"/>
      <c r="G242" s="136"/>
      <c r="H242" s="136"/>
      <c r="I242" s="136"/>
      <c r="J242" s="136"/>
      <c r="K242" s="136"/>
      <c r="L242" s="136"/>
      <c r="M242" s="136"/>
      <c r="N242" s="136"/>
      <c r="O242" s="136"/>
      <c r="P242" s="136"/>
      <c r="Q242" s="136"/>
      <c r="R242" s="136"/>
      <c r="S242" s="136"/>
      <c r="T242" s="136"/>
      <c r="U242" s="136"/>
      <c r="V242" s="136"/>
      <c r="W242" s="136"/>
      <c r="X242" s="136"/>
    </row>
    <row r="243" spans="2:24" s="139" customFormat="1" ht="12.75" x14ac:dyDescent="0.2">
      <c r="B243" s="136"/>
      <c r="C243" s="136"/>
      <c r="D243" s="136"/>
      <c r="E243" s="136"/>
      <c r="F243" s="136"/>
      <c r="G243" s="136"/>
      <c r="H243" s="136"/>
      <c r="I243" s="136"/>
      <c r="J243" s="136"/>
      <c r="K243" s="136"/>
      <c r="L243" s="136"/>
      <c r="M243" s="136"/>
      <c r="N243" s="136"/>
      <c r="O243" s="136"/>
      <c r="P243" s="136"/>
      <c r="Q243" s="136"/>
      <c r="R243" s="136"/>
      <c r="S243" s="136"/>
      <c r="T243" s="136"/>
      <c r="U243" s="136"/>
      <c r="V243" s="136"/>
      <c r="W243" s="136"/>
      <c r="X243" s="136"/>
    </row>
    <row r="244" spans="2:24" s="139" customFormat="1" ht="12.75" x14ac:dyDescent="0.2">
      <c r="B244" s="136"/>
      <c r="C244" s="136"/>
      <c r="D244" s="136"/>
      <c r="E244" s="136"/>
      <c r="F244" s="136"/>
      <c r="G244" s="136"/>
      <c r="H244" s="136"/>
      <c r="I244" s="136"/>
      <c r="J244" s="136"/>
      <c r="K244" s="136"/>
      <c r="L244" s="136"/>
      <c r="M244" s="136"/>
      <c r="N244" s="136"/>
      <c r="O244" s="136"/>
      <c r="P244" s="136"/>
      <c r="Q244" s="136"/>
      <c r="R244" s="136"/>
      <c r="S244" s="136"/>
      <c r="T244" s="136"/>
      <c r="U244" s="136"/>
      <c r="V244" s="136"/>
      <c r="W244" s="136"/>
      <c r="X244" s="136"/>
    </row>
    <row r="245" spans="2:24" s="139" customFormat="1" ht="12.75" x14ac:dyDescent="0.2">
      <c r="B245" s="136"/>
      <c r="C245" s="136"/>
      <c r="D245" s="136"/>
      <c r="E245" s="136"/>
      <c r="F245" s="136"/>
      <c r="G245" s="136"/>
      <c r="H245" s="136"/>
      <c r="I245" s="136"/>
      <c r="J245" s="136"/>
      <c r="K245" s="136"/>
      <c r="L245" s="136"/>
      <c r="M245" s="136"/>
      <c r="N245" s="136"/>
      <c r="O245" s="136"/>
      <c r="P245" s="136"/>
      <c r="Q245" s="136"/>
      <c r="R245" s="136"/>
      <c r="S245" s="136"/>
      <c r="T245" s="136"/>
      <c r="U245" s="136"/>
      <c r="V245" s="136"/>
      <c r="W245" s="136"/>
      <c r="X245" s="136"/>
    </row>
    <row r="246" spans="2:24" s="139" customFormat="1" ht="12.75" x14ac:dyDescent="0.2">
      <c r="B246" s="136"/>
      <c r="C246" s="136"/>
      <c r="D246" s="136"/>
      <c r="E246" s="136"/>
      <c r="F246" s="136"/>
      <c r="G246" s="136"/>
      <c r="H246" s="136"/>
      <c r="I246" s="136"/>
      <c r="J246" s="136"/>
      <c r="K246" s="136"/>
      <c r="L246" s="136"/>
      <c r="M246" s="136"/>
      <c r="N246" s="136"/>
      <c r="O246" s="136"/>
      <c r="P246" s="136"/>
      <c r="Q246" s="136"/>
      <c r="R246" s="136"/>
      <c r="S246" s="136"/>
      <c r="T246" s="136"/>
      <c r="U246" s="136"/>
      <c r="V246" s="136"/>
      <c r="W246" s="136"/>
      <c r="X246" s="136"/>
    </row>
    <row r="247" spans="2:24" s="139" customFormat="1" ht="12.75" x14ac:dyDescent="0.2">
      <c r="B247" s="136"/>
      <c r="C247" s="136"/>
      <c r="D247" s="136"/>
      <c r="E247" s="136"/>
      <c r="F247" s="136"/>
      <c r="G247" s="136"/>
      <c r="H247" s="136"/>
      <c r="I247" s="136"/>
      <c r="J247" s="136"/>
      <c r="K247" s="136"/>
      <c r="L247" s="136"/>
      <c r="M247" s="136"/>
      <c r="N247" s="136"/>
      <c r="O247" s="136"/>
      <c r="P247" s="136"/>
      <c r="Q247" s="136"/>
      <c r="R247" s="136"/>
      <c r="S247" s="136"/>
      <c r="T247" s="136"/>
      <c r="U247" s="136"/>
      <c r="V247" s="136"/>
      <c r="W247" s="136"/>
      <c r="X247" s="136"/>
    </row>
    <row r="248" spans="2:24" s="139" customFormat="1" ht="12.75" x14ac:dyDescent="0.2">
      <c r="B248" s="136"/>
      <c r="C248" s="136"/>
      <c r="D248" s="136"/>
      <c r="E248" s="136"/>
      <c r="F248" s="136"/>
      <c r="G248" s="136"/>
      <c r="H248" s="136"/>
      <c r="I248" s="136"/>
      <c r="J248" s="136"/>
      <c r="K248" s="136"/>
      <c r="L248" s="136"/>
      <c r="M248" s="136"/>
      <c r="N248" s="136"/>
      <c r="O248" s="136"/>
      <c r="P248" s="136"/>
      <c r="Q248" s="136"/>
      <c r="R248" s="136"/>
      <c r="S248" s="136"/>
      <c r="T248" s="136"/>
      <c r="U248" s="136"/>
      <c r="V248" s="136"/>
      <c r="W248" s="136"/>
      <c r="X248" s="136"/>
    </row>
    <row r="249" spans="2:24" s="139" customFormat="1" ht="12.75" x14ac:dyDescent="0.2">
      <c r="B249" s="136"/>
      <c r="C249" s="136"/>
      <c r="D249" s="136"/>
      <c r="E249" s="136"/>
      <c r="F249" s="136"/>
      <c r="G249" s="136"/>
      <c r="H249" s="136"/>
      <c r="I249" s="136"/>
      <c r="J249" s="136"/>
      <c r="K249" s="136"/>
      <c r="L249" s="136"/>
      <c r="M249" s="136"/>
      <c r="N249" s="136"/>
      <c r="O249" s="136"/>
      <c r="P249" s="136"/>
      <c r="Q249" s="136"/>
      <c r="R249" s="136"/>
      <c r="S249" s="136"/>
      <c r="T249" s="136"/>
      <c r="U249" s="136"/>
      <c r="V249" s="136"/>
      <c r="W249" s="136"/>
      <c r="X249" s="136"/>
    </row>
    <row r="250" spans="2:24" s="139" customFormat="1" ht="12.75" x14ac:dyDescent="0.2">
      <c r="B250" s="136"/>
      <c r="C250" s="136"/>
      <c r="D250" s="136"/>
      <c r="E250" s="136"/>
      <c r="F250" s="136"/>
      <c r="G250" s="136"/>
      <c r="H250" s="136"/>
      <c r="I250" s="136"/>
      <c r="J250" s="136"/>
      <c r="K250" s="136"/>
      <c r="L250" s="136"/>
      <c r="M250" s="136"/>
      <c r="N250" s="136"/>
      <c r="O250" s="136"/>
      <c r="P250" s="136"/>
      <c r="Q250" s="136"/>
      <c r="R250" s="136"/>
      <c r="S250" s="136"/>
      <c r="T250" s="136"/>
      <c r="U250" s="136"/>
      <c r="V250" s="136"/>
      <c r="W250" s="136"/>
      <c r="X250" s="136"/>
    </row>
    <row r="251" spans="2:24" s="139" customFormat="1" ht="12.75" x14ac:dyDescent="0.2">
      <c r="B251" s="136"/>
      <c r="C251" s="136"/>
      <c r="D251" s="136"/>
      <c r="E251" s="136"/>
      <c r="F251" s="136"/>
      <c r="G251" s="136"/>
      <c r="H251" s="136"/>
      <c r="I251" s="136"/>
      <c r="J251" s="136"/>
      <c r="K251" s="136"/>
      <c r="L251" s="136"/>
      <c r="M251" s="136"/>
      <c r="N251" s="136"/>
      <c r="O251" s="136"/>
      <c r="P251" s="136"/>
      <c r="Q251" s="136"/>
      <c r="R251" s="136"/>
      <c r="S251" s="136"/>
      <c r="T251" s="136"/>
      <c r="U251" s="136"/>
      <c r="V251" s="136"/>
      <c r="W251" s="136"/>
      <c r="X251" s="136"/>
    </row>
    <row r="252" spans="2:24" s="139" customFormat="1" ht="12.75" x14ac:dyDescent="0.2">
      <c r="B252" s="136"/>
      <c r="C252" s="136"/>
      <c r="D252" s="136"/>
      <c r="E252" s="136"/>
      <c r="F252" s="136"/>
      <c r="G252" s="136"/>
      <c r="H252" s="136"/>
      <c r="I252" s="136"/>
      <c r="J252" s="136"/>
      <c r="K252" s="136"/>
      <c r="L252" s="136"/>
      <c r="M252" s="136"/>
      <c r="N252" s="136"/>
      <c r="O252" s="136"/>
      <c r="P252" s="136"/>
      <c r="Q252" s="136"/>
      <c r="R252" s="136"/>
      <c r="S252" s="136"/>
      <c r="T252" s="136"/>
      <c r="U252" s="136"/>
      <c r="V252" s="136"/>
      <c r="W252" s="136"/>
      <c r="X252" s="136"/>
    </row>
    <row r="253" spans="2:24" s="139" customFormat="1" ht="12.75" x14ac:dyDescent="0.2">
      <c r="B253" s="136"/>
      <c r="C253" s="136"/>
      <c r="D253" s="136"/>
      <c r="E253" s="136"/>
      <c r="F253" s="136"/>
      <c r="G253" s="136"/>
      <c r="H253" s="136"/>
      <c r="I253" s="136"/>
      <c r="J253" s="136"/>
      <c r="K253" s="136"/>
      <c r="L253" s="136"/>
      <c r="M253" s="136"/>
      <c r="N253" s="136"/>
      <c r="O253" s="136"/>
      <c r="P253" s="136"/>
      <c r="Q253" s="136"/>
      <c r="R253" s="136"/>
      <c r="S253" s="136"/>
      <c r="T253" s="136"/>
      <c r="U253" s="136"/>
      <c r="V253" s="136"/>
      <c r="W253" s="136"/>
      <c r="X253" s="136"/>
    </row>
    <row r="254" spans="2:24" s="139" customFormat="1" ht="12.75" x14ac:dyDescent="0.2">
      <c r="B254" s="136"/>
      <c r="C254" s="136"/>
      <c r="D254" s="136"/>
      <c r="E254" s="136"/>
      <c r="F254" s="136"/>
      <c r="G254" s="136"/>
      <c r="H254" s="136"/>
      <c r="I254" s="136"/>
      <c r="J254" s="136"/>
      <c r="K254" s="136"/>
      <c r="L254" s="136"/>
      <c r="M254" s="136"/>
      <c r="N254" s="136"/>
      <c r="O254" s="136"/>
      <c r="P254" s="136"/>
      <c r="Q254" s="136"/>
      <c r="R254" s="136"/>
      <c r="S254" s="136"/>
      <c r="T254" s="136"/>
      <c r="U254" s="136"/>
      <c r="V254" s="136"/>
      <c r="W254" s="136"/>
      <c r="X254" s="136"/>
    </row>
    <row r="255" spans="2:24" s="139" customFormat="1" ht="12.75" x14ac:dyDescent="0.2">
      <c r="B255" s="136"/>
      <c r="C255" s="136"/>
      <c r="D255" s="136"/>
      <c r="E255" s="136"/>
      <c r="F255" s="136"/>
      <c r="G255" s="136"/>
      <c r="H255" s="136"/>
      <c r="I255" s="136"/>
      <c r="J255" s="136"/>
      <c r="K255" s="136"/>
      <c r="L255" s="136"/>
      <c r="M255" s="136"/>
      <c r="N255" s="136"/>
      <c r="O255" s="136"/>
      <c r="P255" s="136"/>
      <c r="Q255" s="136"/>
      <c r="R255" s="136"/>
      <c r="S255" s="136"/>
      <c r="T255" s="136"/>
      <c r="U255" s="136"/>
      <c r="V255" s="136"/>
      <c r="W255" s="136"/>
      <c r="X255" s="136"/>
    </row>
    <row r="256" spans="2:24" s="139" customFormat="1" ht="12.75" x14ac:dyDescent="0.2">
      <c r="B256" s="136"/>
      <c r="C256" s="136"/>
      <c r="D256" s="136"/>
      <c r="E256" s="136"/>
      <c r="F256" s="136"/>
      <c r="G256" s="136"/>
      <c r="H256" s="136"/>
      <c r="I256" s="136"/>
      <c r="J256" s="136"/>
      <c r="K256" s="136"/>
      <c r="L256" s="136"/>
      <c r="M256" s="136"/>
      <c r="N256" s="136"/>
      <c r="O256" s="136"/>
      <c r="P256" s="136"/>
      <c r="Q256" s="136"/>
      <c r="R256" s="136"/>
      <c r="S256" s="136"/>
      <c r="T256" s="136"/>
      <c r="U256" s="136"/>
      <c r="V256" s="136"/>
      <c r="W256" s="136"/>
      <c r="X256" s="136"/>
    </row>
    <row r="257" spans="2:24" s="139" customFormat="1" ht="12.75" x14ac:dyDescent="0.2">
      <c r="B257" s="136"/>
      <c r="C257" s="136"/>
      <c r="D257" s="136"/>
      <c r="E257" s="136"/>
      <c r="F257" s="136"/>
      <c r="G257" s="136"/>
      <c r="H257" s="136"/>
      <c r="I257" s="136"/>
      <c r="J257" s="136"/>
      <c r="K257" s="136"/>
      <c r="L257" s="136"/>
      <c r="M257" s="136"/>
      <c r="N257" s="136"/>
      <c r="O257" s="136"/>
      <c r="P257" s="136"/>
      <c r="Q257" s="136"/>
      <c r="R257" s="136"/>
      <c r="S257" s="136"/>
      <c r="T257" s="136"/>
      <c r="U257" s="136"/>
      <c r="V257" s="136"/>
      <c r="W257" s="136"/>
      <c r="X257" s="136"/>
    </row>
    <row r="258" spans="2:24" s="139" customFormat="1" ht="12.75" x14ac:dyDescent="0.2">
      <c r="B258" s="136"/>
      <c r="C258" s="136"/>
      <c r="D258" s="136"/>
      <c r="E258" s="136"/>
      <c r="F258" s="136"/>
      <c r="G258" s="136"/>
      <c r="H258" s="136"/>
      <c r="I258" s="136"/>
      <c r="J258" s="136"/>
      <c r="K258" s="136"/>
      <c r="L258" s="136"/>
      <c r="M258" s="136"/>
      <c r="N258" s="136"/>
      <c r="O258" s="136"/>
      <c r="P258" s="136"/>
      <c r="Q258" s="136"/>
      <c r="R258" s="136"/>
      <c r="S258" s="136"/>
      <c r="T258" s="136"/>
      <c r="U258" s="136"/>
      <c r="V258" s="136"/>
      <c r="W258" s="136"/>
      <c r="X258" s="136"/>
    </row>
    <row r="259" spans="2:24" s="139" customFormat="1" ht="12.75" x14ac:dyDescent="0.2">
      <c r="B259" s="136"/>
      <c r="C259" s="136"/>
      <c r="D259" s="136"/>
      <c r="E259" s="136"/>
      <c r="F259" s="136"/>
      <c r="G259" s="136"/>
      <c r="H259" s="136"/>
      <c r="I259" s="136"/>
      <c r="J259" s="136"/>
      <c r="K259" s="136"/>
      <c r="L259" s="136"/>
      <c r="M259" s="136"/>
      <c r="N259" s="136"/>
      <c r="O259" s="136"/>
      <c r="P259" s="136"/>
      <c r="Q259" s="136"/>
      <c r="R259" s="136"/>
      <c r="S259" s="136"/>
      <c r="T259" s="136"/>
      <c r="U259" s="136"/>
      <c r="V259" s="136"/>
      <c r="W259" s="136"/>
      <c r="X259" s="136"/>
    </row>
    <row r="260" spans="2:24" s="139" customFormat="1" ht="12.75" x14ac:dyDescent="0.2">
      <c r="B260" s="136"/>
      <c r="C260" s="136"/>
      <c r="D260" s="136"/>
      <c r="E260" s="136"/>
      <c r="F260" s="136"/>
      <c r="G260" s="136"/>
      <c r="H260" s="136"/>
      <c r="I260" s="136"/>
      <c r="J260" s="136"/>
      <c r="K260" s="136"/>
      <c r="L260" s="136"/>
      <c r="M260" s="136"/>
      <c r="N260" s="136"/>
      <c r="O260" s="136"/>
      <c r="P260" s="136"/>
      <c r="Q260" s="136"/>
      <c r="R260" s="136"/>
      <c r="S260" s="136"/>
      <c r="T260" s="136"/>
      <c r="U260" s="136"/>
      <c r="V260" s="136"/>
      <c r="W260" s="136"/>
      <c r="X260" s="136"/>
    </row>
    <row r="261" spans="2:24" s="139" customFormat="1" ht="12.75" x14ac:dyDescent="0.2">
      <c r="B261" s="136"/>
      <c r="C261" s="136"/>
      <c r="D261" s="136"/>
      <c r="E261" s="136"/>
      <c r="F261" s="136"/>
      <c r="G261" s="136"/>
      <c r="H261" s="136"/>
      <c r="I261" s="136"/>
      <c r="J261" s="136"/>
      <c r="K261" s="136"/>
      <c r="L261" s="136"/>
      <c r="M261" s="136"/>
      <c r="N261" s="136"/>
      <c r="O261" s="136"/>
      <c r="P261" s="136"/>
      <c r="Q261" s="136"/>
      <c r="R261" s="136"/>
      <c r="S261" s="136"/>
      <c r="T261" s="136"/>
      <c r="U261" s="136"/>
      <c r="V261" s="136"/>
      <c r="W261" s="136"/>
      <c r="X261" s="136"/>
    </row>
    <row r="262" spans="2:24" s="139" customFormat="1" ht="12.75" x14ac:dyDescent="0.2">
      <c r="B262" s="136"/>
      <c r="C262" s="136"/>
      <c r="D262" s="136"/>
      <c r="E262" s="136"/>
      <c r="F262" s="136"/>
      <c r="G262" s="136"/>
      <c r="H262" s="136"/>
      <c r="I262" s="136"/>
      <c r="J262" s="136"/>
      <c r="K262" s="136"/>
      <c r="L262" s="136"/>
      <c r="M262" s="136"/>
      <c r="N262" s="136"/>
      <c r="O262" s="136"/>
      <c r="P262" s="136"/>
      <c r="Q262" s="136"/>
      <c r="R262" s="136"/>
      <c r="S262" s="136"/>
      <c r="T262" s="136"/>
      <c r="U262" s="136"/>
      <c r="V262" s="136"/>
      <c r="W262" s="136"/>
      <c r="X262" s="136"/>
    </row>
    <row r="263" spans="2:24" s="139" customFormat="1" ht="12.75" x14ac:dyDescent="0.2">
      <c r="B263" s="136"/>
      <c r="C263" s="136"/>
      <c r="D263" s="136"/>
      <c r="E263" s="136"/>
      <c r="F263" s="136"/>
      <c r="G263" s="136"/>
      <c r="H263" s="136"/>
      <c r="I263" s="136"/>
      <c r="J263" s="136"/>
      <c r="K263" s="136"/>
      <c r="L263" s="136"/>
      <c r="M263" s="136"/>
      <c r="N263" s="136"/>
      <c r="O263" s="136"/>
      <c r="P263" s="136"/>
      <c r="Q263" s="136"/>
      <c r="R263" s="136"/>
      <c r="S263" s="136"/>
      <c r="T263" s="136"/>
      <c r="U263" s="136"/>
      <c r="V263" s="136"/>
      <c r="W263" s="136"/>
      <c r="X263" s="136"/>
    </row>
    <row r="264" spans="2:24" s="139" customFormat="1" ht="12.75" x14ac:dyDescent="0.2">
      <c r="B264" s="136"/>
      <c r="C264" s="136"/>
      <c r="D264" s="136"/>
      <c r="E264" s="136"/>
      <c r="F264" s="136"/>
      <c r="G264" s="136"/>
      <c r="H264" s="136"/>
      <c r="I264" s="136"/>
      <c r="J264" s="136"/>
      <c r="K264" s="136"/>
      <c r="L264" s="136"/>
      <c r="M264" s="136"/>
      <c r="N264" s="136"/>
      <c r="O264" s="136"/>
      <c r="P264" s="136"/>
      <c r="Q264" s="136"/>
      <c r="R264" s="136"/>
      <c r="S264" s="136"/>
      <c r="T264" s="136"/>
      <c r="U264" s="136"/>
      <c r="V264" s="136"/>
      <c r="W264" s="136"/>
      <c r="X264" s="136"/>
    </row>
    <row r="265" spans="2:24" s="139" customFormat="1" ht="12.75" x14ac:dyDescent="0.2">
      <c r="B265" s="136"/>
      <c r="C265" s="136"/>
      <c r="D265" s="136"/>
      <c r="E265" s="136"/>
      <c r="F265" s="136"/>
      <c r="G265" s="136"/>
      <c r="H265" s="136"/>
      <c r="I265" s="136"/>
      <c r="J265" s="136"/>
      <c r="K265" s="136"/>
      <c r="L265" s="136"/>
      <c r="M265" s="136"/>
      <c r="N265" s="136"/>
      <c r="O265" s="136"/>
      <c r="P265" s="136"/>
      <c r="Q265" s="136"/>
      <c r="R265" s="136"/>
      <c r="S265" s="136"/>
      <c r="T265" s="136"/>
      <c r="U265" s="136"/>
      <c r="V265" s="136"/>
      <c r="W265" s="136"/>
      <c r="X265" s="136"/>
    </row>
    <row r="266" spans="2:24" s="139" customFormat="1" ht="12.75" x14ac:dyDescent="0.2">
      <c r="B266" s="136"/>
      <c r="C266" s="136"/>
      <c r="D266" s="136"/>
      <c r="E266" s="136"/>
      <c r="F266" s="136"/>
      <c r="G266" s="136"/>
      <c r="H266" s="136"/>
      <c r="I266" s="136"/>
      <c r="J266" s="136"/>
      <c r="K266" s="136"/>
      <c r="L266" s="136"/>
      <c r="M266" s="136"/>
      <c r="N266" s="136"/>
      <c r="O266" s="136"/>
      <c r="P266" s="136"/>
      <c r="Q266" s="136"/>
      <c r="R266" s="136"/>
      <c r="S266" s="136"/>
      <c r="T266" s="136"/>
      <c r="U266" s="136"/>
      <c r="V266" s="136"/>
      <c r="W266" s="136"/>
      <c r="X266" s="136"/>
    </row>
    <row r="267" spans="2:24" s="139" customFormat="1" ht="12.75" x14ac:dyDescent="0.2">
      <c r="B267" s="136"/>
      <c r="C267" s="136"/>
      <c r="D267" s="136"/>
      <c r="E267" s="136"/>
      <c r="F267" s="136"/>
      <c r="G267" s="136"/>
      <c r="H267" s="136"/>
      <c r="I267" s="136"/>
      <c r="J267" s="136"/>
      <c r="K267" s="136"/>
      <c r="L267" s="136"/>
      <c r="M267" s="136"/>
      <c r="N267" s="136"/>
      <c r="O267" s="136"/>
      <c r="P267" s="136"/>
      <c r="Q267" s="136"/>
      <c r="R267" s="136"/>
      <c r="S267" s="136"/>
      <c r="T267" s="136"/>
      <c r="U267" s="136"/>
      <c r="V267" s="136"/>
      <c r="W267" s="136"/>
      <c r="X267" s="136"/>
    </row>
    <row r="268" spans="2:24" s="139" customFormat="1" ht="12.75" x14ac:dyDescent="0.2">
      <c r="B268" s="136"/>
      <c r="C268" s="136"/>
      <c r="D268" s="136"/>
      <c r="E268" s="136"/>
      <c r="F268" s="136"/>
      <c r="G268" s="136"/>
      <c r="H268" s="136"/>
      <c r="I268" s="136"/>
      <c r="J268" s="136"/>
      <c r="K268" s="136"/>
      <c r="L268" s="136"/>
      <c r="M268" s="136"/>
      <c r="N268" s="136"/>
      <c r="O268" s="136"/>
      <c r="P268" s="136"/>
      <c r="Q268" s="136"/>
      <c r="R268" s="136"/>
      <c r="S268" s="136"/>
      <c r="T268" s="136"/>
      <c r="U268" s="136"/>
      <c r="V268" s="136"/>
      <c r="W268" s="136"/>
      <c r="X268" s="136"/>
    </row>
    <row r="269" spans="2:24" s="139" customFormat="1" ht="12.75" x14ac:dyDescent="0.2">
      <c r="B269" s="136"/>
      <c r="C269" s="136"/>
      <c r="D269" s="136"/>
      <c r="E269" s="136"/>
      <c r="F269" s="136"/>
      <c r="G269" s="136"/>
      <c r="H269" s="136"/>
      <c r="I269" s="136"/>
      <c r="J269" s="136"/>
      <c r="K269" s="136"/>
      <c r="L269" s="136"/>
      <c r="M269" s="136"/>
      <c r="N269" s="136"/>
      <c r="O269" s="136"/>
      <c r="P269" s="136"/>
      <c r="Q269" s="136"/>
      <c r="R269" s="136"/>
      <c r="S269" s="136"/>
      <c r="T269" s="136"/>
      <c r="U269" s="136"/>
      <c r="V269" s="136"/>
      <c r="W269" s="136"/>
      <c r="X269" s="136"/>
    </row>
    <row r="270" spans="2:24" s="139" customFormat="1" ht="12.75" x14ac:dyDescent="0.2">
      <c r="B270" s="136"/>
      <c r="C270" s="136"/>
      <c r="D270" s="136"/>
      <c r="E270" s="136"/>
      <c r="F270" s="136"/>
      <c r="G270" s="136"/>
      <c r="H270" s="136"/>
      <c r="I270" s="136"/>
      <c r="J270" s="136"/>
      <c r="K270" s="136"/>
      <c r="L270" s="136"/>
      <c r="M270" s="136"/>
      <c r="N270" s="136"/>
      <c r="O270" s="136"/>
      <c r="P270" s="136"/>
      <c r="Q270" s="136"/>
      <c r="R270" s="136"/>
      <c r="S270" s="136"/>
      <c r="T270" s="136"/>
      <c r="U270" s="136"/>
      <c r="V270" s="136"/>
      <c r="W270" s="136"/>
      <c r="X270" s="136"/>
    </row>
    <row r="271" spans="2:24" s="139" customFormat="1" ht="12.75" x14ac:dyDescent="0.2">
      <c r="B271" s="136"/>
      <c r="C271" s="136"/>
      <c r="D271" s="136"/>
      <c r="E271" s="136"/>
      <c r="F271" s="136"/>
      <c r="G271" s="136"/>
      <c r="H271" s="136"/>
      <c r="I271" s="136"/>
      <c r="J271" s="136"/>
      <c r="K271" s="136"/>
      <c r="L271" s="136"/>
      <c r="M271" s="136"/>
      <c r="N271" s="136"/>
      <c r="O271" s="136"/>
      <c r="P271" s="136"/>
      <c r="Q271" s="136"/>
      <c r="R271" s="136"/>
      <c r="S271" s="136"/>
      <c r="T271" s="136"/>
      <c r="U271" s="136"/>
      <c r="V271" s="136"/>
      <c r="W271" s="136"/>
      <c r="X271" s="136"/>
    </row>
    <row r="272" spans="2:24" s="139" customFormat="1" ht="12.75" x14ac:dyDescent="0.2">
      <c r="B272" s="136"/>
      <c r="C272" s="136"/>
      <c r="D272" s="136"/>
      <c r="E272" s="136"/>
      <c r="F272" s="136"/>
      <c r="G272" s="136"/>
      <c r="H272" s="136"/>
      <c r="I272" s="136"/>
      <c r="J272" s="136"/>
      <c r="K272" s="136"/>
      <c r="L272" s="136"/>
      <c r="M272" s="136"/>
      <c r="N272" s="136"/>
      <c r="O272" s="136"/>
      <c r="P272" s="136"/>
      <c r="Q272" s="136"/>
      <c r="R272" s="136"/>
      <c r="S272" s="136"/>
      <c r="T272" s="136"/>
      <c r="U272" s="136"/>
      <c r="V272" s="136"/>
      <c r="W272" s="136"/>
      <c r="X272" s="136"/>
    </row>
    <row r="273" spans="2:24" s="139" customFormat="1" ht="12.75" x14ac:dyDescent="0.2">
      <c r="B273" s="136"/>
      <c r="C273" s="136"/>
      <c r="D273" s="136"/>
      <c r="E273" s="136"/>
      <c r="F273" s="136"/>
      <c r="G273" s="136"/>
      <c r="H273" s="136"/>
      <c r="I273" s="136"/>
      <c r="J273" s="136"/>
      <c r="K273" s="136"/>
      <c r="L273" s="136"/>
      <c r="M273" s="136"/>
      <c r="N273" s="136"/>
      <c r="O273" s="136"/>
      <c r="P273" s="136"/>
      <c r="Q273" s="136"/>
      <c r="R273" s="136"/>
      <c r="S273" s="136"/>
      <c r="T273" s="136"/>
      <c r="U273" s="136"/>
      <c r="V273" s="136"/>
      <c r="W273" s="136"/>
      <c r="X273" s="136"/>
    </row>
    <row r="274" spans="2:24" s="139" customFormat="1" ht="12.75" x14ac:dyDescent="0.2">
      <c r="B274" s="136"/>
      <c r="C274" s="136"/>
      <c r="D274" s="136"/>
      <c r="E274" s="136"/>
      <c r="F274" s="136"/>
      <c r="G274" s="136"/>
      <c r="H274" s="136"/>
      <c r="I274" s="136"/>
      <c r="J274" s="136"/>
      <c r="K274" s="136"/>
      <c r="L274" s="136"/>
      <c r="M274" s="136"/>
      <c r="N274" s="136"/>
      <c r="O274" s="136"/>
      <c r="P274" s="136"/>
      <c r="Q274" s="136"/>
      <c r="R274" s="136"/>
      <c r="S274" s="136"/>
      <c r="T274" s="136"/>
      <c r="U274" s="136"/>
      <c r="V274" s="136"/>
      <c r="W274" s="136"/>
      <c r="X274" s="136"/>
    </row>
    <row r="275" spans="2:24" s="139" customFormat="1" ht="12.75" x14ac:dyDescent="0.2">
      <c r="B275" s="136"/>
      <c r="C275" s="136"/>
      <c r="D275" s="136"/>
      <c r="E275" s="136"/>
      <c r="F275" s="136"/>
      <c r="G275" s="136"/>
      <c r="H275" s="136"/>
      <c r="I275" s="136"/>
      <c r="J275" s="136"/>
      <c r="K275" s="136"/>
      <c r="L275" s="136"/>
      <c r="M275" s="136"/>
      <c r="N275" s="136"/>
      <c r="O275" s="136"/>
      <c r="P275" s="136"/>
      <c r="Q275" s="136"/>
      <c r="R275" s="136"/>
      <c r="S275" s="136"/>
      <c r="T275" s="136"/>
      <c r="U275" s="136"/>
      <c r="V275" s="136"/>
      <c r="W275" s="136"/>
      <c r="X275" s="136"/>
    </row>
    <row r="276" spans="2:24" s="139" customFormat="1" ht="12.75" x14ac:dyDescent="0.2">
      <c r="B276" s="136"/>
      <c r="C276" s="136"/>
      <c r="D276" s="136"/>
      <c r="E276" s="136"/>
      <c r="F276" s="136"/>
      <c r="H276" s="136"/>
    </row>
    <row r="277" spans="2:24" s="139" customFormat="1" ht="12.75" x14ac:dyDescent="0.2">
      <c r="B277" s="136"/>
      <c r="C277" s="136"/>
      <c r="D277" s="136"/>
      <c r="E277" s="136"/>
      <c r="F277" s="136"/>
      <c r="H277" s="136"/>
    </row>
    <row r="278" spans="2:24" s="139" customFormat="1" ht="12.75" x14ac:dyDescent="0.2">
      <c r="B278" s="136"/>
      <c r="C278" s="136"/>
      <c r="D278" s="136"/>
      <c r="E278" s="136"/>
      <c r="F278" s="136"/>
      <c r="H278" s="136"/>
    </row>
    <row r="279" spans="2:24" s="139" customFormat="1" ht="12.75" x14ac:dyDescent="0.2">
      <c r="B279" s="136"/>
      <c r="C279" s="136"/>
      <c r="D279" s="136"/>
      <c r="E279" s="136"/>
      <c r="F279" s="136"/>
      <c r="H279" s="136"/>
    </row>
    <row r="280" spans="2:24" s="139" customFormat="1" ht="12" x14ac:dyDescent="0.2"/>
    <row r="281" spans="2:24" s="139" customFormat="1" ht="12" x14ac:dyDescent="0.2"/>
    <row r="282" spans="2:24" s="139" customFormat="1" ht="12" x14ac:dyDescent="0.2"/>
    <row r="283" spans="2:24" s="139" customFormat="1" ht="12" x14ac:dyDescent="0.2"/>
    <row r="284" spans="2:24" s="139" customFormat="1" ht="12" x14ac:dyDescent="0.2"/>
    <row r="285" spans="2:24" s="139" customFormat="1" ht="12" x14ac:dyDescent="0.2"/>
    <row r="286" spans="2:24" s="139" customFormat="1" ht="12" x14ac:dyDescent="0.2"/>
    <row r="287" spans="2:24" s="139" customFormat="1" ht="12" x14ac:dyDescent="0.2"/>
    <row r="288" spans="2:24" s="139" customFormat="1" ht="12" x14ac:dyDescent="0.2"/>
    <row r="289" s="139" customFormat="1" ht="12" x14ac:dyDescent="0.2"/>
    <row r="290" s="139" customFormat="1" ht="12" x14ac:dyDescent="0.2"/>
    <row r="291" s="139" customFormat="1" ht="12" x14ac:dyDescent="0.2"/>
    <row r="292" s="139" customFormat="1" ht="12" x14ac:dyDescent="0.2"/>
    <row r="293" s="139" customFormat="1" ht="12" x14ac:dyDescent="0.2"/>
    <row r="294" s="139" customFormat="1" ht="12" x14ac:dyDescent="0.2"/>
    <row r="295" s="139" customFormat="1" ht="12" x14ac:dyDescent="0.2"/>
    <row r="296" s="139" customFormat="1" ht="12" x14ac:dyDescent="0.2"/>
    <row r="297" s="139" customFormat="1" ht="12" x14ac:dyDescent="0.2"/>
    <row r="298" s="139" customFormat="1" ht="12" x14ac:dyDescent="0.2"/>
    <row r="299" s="139" customFormat="1" ht="12" x14ac:dyDescent="0.2"/>
    <row r="300" s="139" customFormat="1" ht="12" x14ac:dyDescent="0.2"/>
    <row r="301" s="139" customFormat="1" ht="12" x14ac:dyDescent="0.2"/>
    <row r="302" s="139" customFormat="1" ht="12" x14ac:dyDescent="0.2"/>
    <row r="303" s="139" customFormat="1" ht="12" x14ac:dyDescent="0.2"/>
    <row r="304" s="139" customFormat="1" ht="12" x14ac:dyDescent="0.2"/>
    <row r="305" s="139" customFormat="1" ht="12" x14ac:dyDescent="0.2"/>
    <row r="306" s="139" customFormat="1" ht="12" x14ac:dyDescent="0.2"/>
    <row r="307" s="139" customFormat="1" ht="12" x14ac:dyDescent="0.2"/>
    <row r="308" s="139" customFormat="1" ht="12" x14ac:dyDescent="0.2"/>
    <row r="309" s="139" customFormat="1" ht="12" x14ac:dyDescent="0.2"/>
    <row r="310" s="139" customFormat="1" ht="12" x14ac:dyDescent="0.2"/>
    <row r="311" s="139" customFormat="1" ht="12" x14ac:dyDescent="0.2"/>
    <row r="312" s="139" customFormat="1" ht="12" x14ac:dyDescent="0.2"/>
    <row r="313" s="139" customFormat="1" ht="12" x14ac:dyDescent="0.2"/>
    <row r="314" s="139" customFormat="1" ht="12" x14ac:dyDescent="0.2"/>
    <row r="315" s="139" customFormat="1" ht="12" x14ac:dyDescent="0.2"/>
    <row r="316" s="139" customFormat="1" ht="12" x14ac:dyDescent="0.2"/>
    <row r="317" s="139" customFormat="1" ht="12" x14ac:dyDescent="0.2"/>
    <row r="318" s="139" customFormat="1" ht="12" x14ac:dyDescent="0.2"/>
    <row r="319" s="139" customFormat="1" ht="12" x14ac:dyDescent="0.2"/>
    <row r="320" s="139" customFormat="1" ht="12" x14ac:dyDescent="0.2"/>
    <row r="321" s="139" customFormat="1" ht="12" x14ac:dyDescent="0.2"/>
    <row r="322" s="139" customFormat="1" ht="12" x14ac:dyDescent="0.2"/>
    <row r="323" s="139" customFormat="1" ht="12" x14ac:dyDescent="0.2"/>
    <row r="324" s="139" customFormat="1" ht="12" x14ac:dyDescent="0.2"/>
    <row r="325" s="139" customFormat="1" ht="12" x14ac:dyDescent="0.2"/>
    <row r="326" s="139" customFormat="1" ht="12" x14ac:dyDescent="0.2"/>
    <row r="327" s="139" customFormat="1" ht="12" x14ac:dyDescent="0.2"/>
    <row r="328" s="139" customFormat="1" ht="12" x14ac:dyDescent="0.2"/>
    <row r="329" s="139" customFormat="1" ht="12" x14ac:dyDescent="0.2"/>
    <row r="330" s="139" customFormat="1" ht="12" x14ac:dyDescent="0.2"/>
    <row r="331" s="139" customFormat="1" ht="12" x14ac:dyDescent="0.2"/>
    <row r="332" s="139" customFormat="1" ht="12" x14ac:dyDescent="0.2"/>
    <row r="333" s="139" customFormat="1" ht="12" x14ac:dyDescent="0.2"/>
    <row r="334" s="139" customFormat="1" ht="12" x14ac:dyDescent="0.2"/>
    <row r="335" s="139" customFormat="1" ht="12" x14ac:dyDescent="0.2"/>
    <row r="336" s="139" customFormat="1" ht="12" x14ac:dyDescent="0.2"/>
    <row r="337" spans="2:23" s="139" customFormat="1" ht="12" x14ac:dyDescent="0.2"/>
    <row r="338" spans="2:23" s="139" customFormat="1" ht="12" x14ac:dyDescent="0.2"/>
    <row r="339" spans="2:23" s="139" customFormat="1" ht="12" x14ac:dyDescent="0.2"/>
    <row r="340" spans="2:23" s="139" customFormat="1" ht="12" x14ac:dyDescent="0.2"/>
    <row r="341" spans="2:23" s="139" customFormat="1" ht="12" x14ac:dyDescent="0.2"/>
    <row r="342" spans="2:23" s="139" customFormat="1" ht="12" x14ac:dyDescent="0.2"/>
    <row r="343" spans="2:23" s="139" customFormat="1" ht="12" x14ac:dyDescent="0.2"/>
    <row r="344" spans="2:23" s="139" customFormat="1" ht="12" x14ac:dyDescent="0.2"/>
    <row r="345" spans="2:23" s="139" customFormat="1" ht="12" x14ac:dyDescent="0.2"/>
    <row r="346" spans="2:23" x14ac:dyDescent="0.2">
      <c r="B346" s="131"/>
      <c r="C346" s="131"/>
      <c r="D346" s="131"/>
      <c r="E346" s="131"/>
      <c r="F346" s="131"/>
      <c r="G346" s="139"/>
      <c r="H346" s="139"/>
      <c r="I346" s="139"/>
      <c r="J346" s="139"/>
      <c r="K346" s="139"/>
      <c r="L346" s="139"/>
      <c r="M346" s="139"/>
      <c r="N346" s="139"/>
      <c r="O346" s="139"/>
      <c r="P346" s="139"/>
      <c r="Q346" s="139"/>
      <c r="R346" s="139"/>
      <c r="S346" s="139"/>
      <c r="T346" s="139"/>
      <c r="U346" s="139"/>
      <c r="V346" s="139"/>
      <c r="W346" s="139"/>
    </row>
    <row r="347" spans="2:23" x14ac:dyDescent="0.2">
      <c r="B347" s="131"/>
      <c r="C347" s="131"/>
      <c r="D347" s="131"/>
      <c r="E347" s="131"/>
      <c r="F347" s="131"/>
      <c r="G347" s="139"/>
      <c r="H347" s="139"/>
      <c r="I347" s="139"/>
      <c r="J347" s="139"/>
      <c r="K347" s="139"/>
      <c r="L347" s="139"/>
      <c r="M347" s="139"/>
      <c r="N347" s="139"/>
      <c r="O347" s="139"/>
      <c r="P347" s="139"/>
      <c r="Q347" s="139"/>
      <c r="R347" s="139"/>
      <c r="S347" s="139"/>
      <c r="T347" s="139"/>
      <c r="U347" s="139"/>
      <c r="V347" s="139"/>
      <c r="W347" s="139"/>
    </row>
    <row r="348" spans="2:23" x14ac:dyDescent="0.2">
      <c r="B348" s="131"/>
      <c r="C348" s="131"/>
      <c r="D348" s="131"/>
      <c r="E348" s="131"/>
      <c r="F348" s="131"/>
      <c r="G348" s="139"/>
      <c r="H348" s="139"/>
      <c r="I348" s="139"/>
      <c r="J348" s="139"/>
      <c r="K348" s="139"/>
      <c r="L348" s="139"/>
      <c r="M348" s="139"/>
      <c r="N348" s="139"/>
      <c r="O348" s="139"/>
      <c r="P348" s="139"/>
      <c r="Q348" s="139"/>
      <c r="R348" s="139"/>
      <c r="S348" s="139"/>
      <c r="T348" s="139"/>
      <c r="U348" s="139"/>
      <c r="V348" s="139"/>
      <c r="W348" s="139"/>
    </row>
    <row r="349" spans="2:23" x14ac:dyDescent="0.2">
      <c r="B349" s="131"/>
      <c r="C349" s="131"/>
      <c r="D349" s="131"/>
      <c r="E349" s="131"/>
      <c r="F349" s="131"/>
      <c r="G349" s="139"/>
      <c r="H349" s="139"/>
      <c r="I349" s="139"/>
      <c r="J349" s="139"/>
      <c r="K349" s="139"/>
      <c r="L349" s="139"/>
      <c r="M349" s="139"/>
      <c r="N349" s="139"/>
      <c r="O349" s="139"/>
      <c r="P349" s="139"/>
      <c r="Q349" s="139"/>
      <c r="R349" s="139"/>
      <c r="S349" s="139"/>
      <c r="T349" s="139"/>
      <c r="U349" s="139"/>
      <c r="V349" s="139"/>
      <c r="W349" s="139"/>
    </row>
    <row r="350" spans="2:23" x14ac:dyDescent="0.2">
      <c r="B350" s="131"/>
      <c r="C350" s="131"/>
      <c r="D350" s="131"/>
      <c r="E350" s="131"/>
      <c r="F350" s="131"/>
      <c r="G350" s="139"/>
      <c r="H350" s="139"/>
      <c r="I350" s="139"/>
      <c r="J350" s="139"/>
      <c r="K350" s="139"/>
      <c r="L350" s="139"/>
      <c r="M350" s="139"/>
      <c r="N350" s="139"/>
      <c r="O350" s="139"/>
      <c r="P350" s="139"/>
      <c r="Q350" s="139"/>
      <c r="R350" s="139"/>
      <c r="S350" s="139"/>
      <c r="T350" s="139"/>
      <c r="U350" s="139"/>
      <c r="V350" s="139"/>
      <c r="W350" s="139"/>
    </row>
    <row r="351" spans="2:23" x14ac:dyDescent="0.2">
      <c r="B351" s="131"/>
      <c r="C351" s="131"/>
      <c r="D351" s="131"/>
      <c r="E351" s="131"/>
      <c r="F351" s="131"/>
      <c r="G351" s="139"/>
      <c r="H351" s="139"/>
      <c r="I351" s="139"/>
      <c r="J351" s="139"/>
      <c r="K351" s="139"/>
      <c r="L351" s="139"/>
      <c r="M351" s="139"/>
      <c r="N351" s="139"/>
      <c r="O351" s="139"/>
      <c r="P351" s="139"/>
      <c r="Q351" s="139"/>
      <c r="R351" s="139"/>
      <c r="S351" s="139"/>
      <c r="T351" s="139"/>
      <c r="U351" s="139"/>
      <c r="V351" s="139"/>
      <c r="W351" s="139"/>
    </row>
    <row r="352" spans="2:23" x14ac:dyDescent="0.2">
      <c r="B352" s="131"/>
      <c r="C352" s="131"/>
      <c r="D352" s="131"/>
      <c r="E352" s="131"/>
      <c r="F352" s="131"/>
      <c r="G352" s="139"/>
      <c r="H352" s="139"/>
      <c r="I352" s="139"/>
      <c r="J352" s="139"/>
      <c r="K352" s="139"/>
      <c r="L352" s="139"/>
      <c r="M352" s="139"/>
      <c r="N352" s="139"/>
      <c r="O352" s="139"/>
      <c r="P352" s="139"/>
      <c r="Q352" s="139"/>
      <c r="R352" s="139"/>
      <c r="S352" s="139"/>
      <c r="T352" s="139"/>
      <c r="U352" s="139"/>
      <c r="V352" s="139"/>
      <c r="W352" s="139"/>
    </row>
    <row r="353" spans="2:23" x14ac:dyDescent="0.2">
      <c r="B353" s="131"/>
      <c r="C353" s="131"/>
      <c r="D353" s="131"/>
      <c r="E353" s="131"/>
      <c r="F353" s="131"/>
      <c r="G353" s="139"/>
      <c r="H353" s="139"/>
      <c r="I353" s="139"/>
      <c r="J353" s="139"/>
      <c r="K353" s="139"/>
      <c r="L353" s="139"/>
      <c r="M353" s="139"/>
      <c r="N353" s="139"/>
      <c r="O353" s="139"/>
      <c r="P353" s="139"/>
      <c r="Q353" s="139"/>
      <c r="R353" s="139"/>
      <c r="S353" s="139"/>
      <c r="T353" s="139"/>
      <c r="U353" s="139"/>
      <c r="V353" s="139"/>
      <c r="W353" s="139"/>
    </row>
    <row r="354" spans="2:23" x14ac:dyDescent="0.2">
      <c r="B354" s="131"/>
      <c r="C354" s="131"/>
      <c r="D354" s="131"/>
      <c r="E354" s="131"/>
      <c r="F354" s="131"/>
      <c r="G354" s="139"/>
      <c r="H354" s="139"/>
      <c r="I354" s="139"/>
      <c r="J354" s="139"/>
      <c r="K354" s="139"/>
      <c r="L354" s="139"/>
      <c r="M354" s="139"/>
      <c r="N354" s="139"/>
      <c r="O354" s="139"/>
      <c r="P354" s="139"/>
      <c r="Q354" s="139"/>
      <c r="R354" s="139"/>
      <c r="S354" s="139"/>
      <c r="T354" s="139"/>
      <c r="U354" s="139"/>
      <c r="V354" s="139"/>
      <c r="W354" s="139"/>
    </row>
    <row r="355" spans="2:23" x14ac:dyDescent="0.2">
      <c r="B355" s="131"/>
      <c r="C355" s="131"/>
      <c r="D355" s="131"/>
      <c r="E355" s="131"/>
      <c r="F355" s="131"/>
      <c r="G355" s="139"/>
      <c r="H355" s="139"/>
      <c r="I355" s="139"/>
      <c r="J355" s="139"/>
      <c r="K355" s="139"/>
      <c r="L355" s="139"/>
      <c r="M355" s="139"/>
      <c r="N355" s="139"/>
      <c r="O355" s="139"/>
      <c r="P355" s="139"/>
      <c r="Q355" s="139"/>
      <c r="R355" s="139"/>
      <c r="S355" s="139"/>
      <c r="T355" s="139"/>
      <c r="U355" s="139"/>
      <c r="V355" s="139"/>
      <c r="W355" s="139"/>
    </row>
    <row r="356" spans="2:23" x14ac:dyDescent="0.2">
      <c r="B356" s="131"/>
      <c r="C356" s="131"/>
      <c r="D356" s="131"/>
      <c r="E356" s="131"/>
      <c r="F356" s="131"/>
      <c r="G356" s="139"/>
      <c r="H356" s="139"/>
      <c r="I356" s="139"/>
      <c r="J356" s="139"/>
      <c r="K356" s="139"/>
      <c r="L356" s="139"/>
      <c r="M356" s="139"/>
      <c r="N356" s="139"/>
      <c r="O356" s="139"/>
      <c r="P356" s="139"/>
      <c r="Q356" s="139"/>
      <c r="R356" s="139"/>
      <c r="S356" s="139"/>
      <c r="T356" s="139"/>
      <c r="U356" s="139"/>
      <c r="V356" s="139"/>
      <c r="W356" s="139"/>
    </row>
    <row r="357" spans="2:23" x14ac:dyDescent="0.2">
      <c r="B357" s="131"/>
      <c r="C357" s="131"/>
      <c r="D357" s="131"/>
      <c r="E357" s="131"/>
      <c r="F357" s="131"/>
      <c r="G357" s="139"/>
      <c r="H357" s="139"/>
      <c r="I357" s="139"/>
      <c r="J357" s="139"/>
      <c r="K357" s="139"/>
      <c r="L357" s="139"/>
      <c r="M357" s="139"/>
      <c r="N357" s="139"/>
      <c r="O357" s="139"/>
      <c r="P357" s="139"/>
      <c r="Q357" s="139"/>
      <c r="R357" s="139"/>
      <c r="S357" s="139"/>
      <c r="T357" s="139"/>
      <c r="U357" s="139"/>
      <c r="V357" s="139"/>
      <c r="W357" s="139"/>
    </row>
    <row r="358" spans="2:23" x14ac:dyDescent="0.2">
      <c r="B358" s="131"/>
      <c r="C358" s="131"/>
      <c r="D358" s="131"/>
      <c r="E358" s="131"/>
      <c r="F358" s="131"/>
      <c r="G358" s="139"/>
      <c r="H358" s="139"/>
      <c r="I358" s="139"/>
      <c r="J358" s="139"/>
      <c r="K358" s="139"/>
      <c r="L358" s="139"/>
      <c r="M358" s="139"/>
      <c r="N358" s="139"/>
      <c r="O358" s="139"/>
      <c r="P358" s="139"/>
      <c r="Q358" s="139"/>
      <c r="R358" s="139"/>
      <c r="S358" s="139"/>
      <c r="T358" s="139"/>
      <c r="U358" s="139"/>
      <c r="V358" s="139"/>
      <c r="W358" s="139"/>
    </row>
    <row r="359" spans="2:23" x14ac:dyDescent="0.2">
      <c r="B359" s="131"/>
      <c r="C359" s="131"/>
      <c r="D359" s="131"/>
      <c r="E359" s="131"/>
      <c r="F359" s="131"/>
      <c r="G359" s="139"/>
      <c r="H359" s="139"/>
      <c r="I359" s="139"/>
      <c r="J359" s="139"/>
      <c r="K359" s="139"/>
      <c r="L359" s="139"/>
      <c r="M359" s="139"/>
      <c r="N359" s="139"/>
      <c r="O359" s="139"/>
      <c r="P359" s="139"/>
      <c r="Q359" s="139"/>
      <c r="R359" s="139"/>
      <c r="S359" s="139"/>
      <c r="T359" s="139"/>
      <c r="U359" s="139"/>
      <c r="V359" s="139"/>
      <c r="W359" s="139"/>
    </row>
    <row r="360" spans="2:23" x14ac:dyDescent="0.2">
      <c r="B360" s="131"/>
      <c r="C360" s="131"/>
      <c r="D360" s="131"/>
      <c r="E360" s="131"/>
      <c r="F360" s="131"/>
      <c r="G360" s="139"/>
      <c r="H360" s="139"/>
      <c r="I360" s="139"/>
      <c r="J360" s="139"/>
      <c r="K360" s="139"/>
      <c r="L360" s="139"/>
      <c r="M360" s="139"/>
      <c r="N360" s="139"/>
      <c r="O360" s="139"/>
      <c r="P360" s="139"/>
      <c r="Q360" s="139"/>
      <c r="R360" s="139"/>
      <c r="S360" s="139"/>
      <c r="T360" s="139"/>
      <c r="U360" s="139"/>
      <c r="V360" s="139"/>
      <c r="W360" s="139"/>
    </row>
    <row r="361" spans="2:23" x14ac:dyDescent="0.2">
      <c r="B361" s="131"/>
      <c r="C361" s="131"/>
      <c r="D361" s="131"/>
      <c r="E361" s="131"/>
      <c r="F361" s="131"/>
      <c r="G361" s="139"/>
      <c r="H361" s="139"/>
      <c r="I361" s="139"/>
      <c r="J361" s="139"/>
      <c r="K361" s="139"/>
      <c r="L361" s="139"/>
      <c r="M361" s="139"/>
      <c r="N361" s="139"/>
      <c r="O361" s="139"/>
      <c r="P361" s="139"/>
      <c r="Q361" s="139"/>
      <c r="R361" s="139"/>
      <c r="S361" s="139"/>
      <c r="T361" s="139"/>
      <c r="U361" s="139"/>
      <c r="V361" s="139"/>
      <c r="W361" s="139"/>
    </row>
    <row r="362" spans="2:23" x14ac:dyDescent="0.2">
      <c r="B362" s="131"/>
      <c r="C362" s="131"/>
      <c r="D362" s="131"/>
      <c r="E362" s="131"/>
      <c r="F362" s="131"/>
      <c r="G362" s="139"/>
      <c r="H362" s="139"/>
      <c r="I362" s="139"/>
      <c r="J362" s="139"/>
      <c r="K362" s="139"/>
      <c r="L362" s="139"/>
      <c r="M362" s="139"/>
      <c r="N362" s="139"/>
      <c r="O362" s="139"/>
      <c r="P362" s="139"/>
      <c r="Q362" s="139"/>
      <c r="R362" s="139"/>
      <c r="S362" s="139"/>
      <c r="T362" s="139"/>
      <c r="U362" s="139"/>
      <c r="V362" s="139"/>
      <c r="W362" s="139"/>
    </row>
    <row r="363" spans="2:23" x14ac:dyDescent="0.2">
      <c r="B363" s="131"/>
      <c r="C363" s="131"/>
      <c r="D363" s="131"/>
      <c r="E363" s="131"/>
      <c r="F363" s="131"/>
      <c r="G363" s="139"/>
      <c r="H363" s="139"/>
      <c r="I363" s="139"/>
      <c r="J363" s="139"/>
      <c r="K363" s="139"/>
      <c r="L363" s="139"/>
      <c r="M363" s="139"/>
      <c r="N363" s="139"/>
      <c r="O363" s="139"/>
      <c r="P363" s="139"/>
      <c r="Q363" s="139"/>
      <c r="R363" s="139"/>
      <c r="S363" s="139"/>
      <c r="T363" s="139"/>
      <c r="U363" s="139"/>
      <c r="V363" s="139"/>
      <c r="W363" s="139"/>
    </row>
    <row r="364" spans="2:23" x14ac:dyDescent="0.2">
      <c r="B364" s="131"/>
      <c r="C364" s="131"/>
      <c r="D364" s="131"/>
      <c r="E364" s="131"/>
      <c r="F364" s="131"/>
      <c r="G364" s="139"/>
      <c r="H364" s="139"/>
      <c r="I364" s="139"/>
      <c r="J364" s="139"/>
      <c r="K364" s="139"/>
      <c r="L364" s="139"/>
      <c r="M364" s="139"/>
      <c r="N364" s="139"/>
      <c r="O364" s="139"/>
      <c r="P364" s="139"/>
      <c r="Q364" s="139"/>
      <c r="R364" s="139"/>
      <c r="S364" s="139"/>
      <c r="T364" s="139"/>
      <c r="U364" s="139"/>
      <c r="V364" s="139"/>
      <c r="W364" s="139"/>
    </row>
    <row r="365" spans="2:23" x14ac:dyDescent="0.2">
      <c r="B365" s="131"/>
      <c r="C365" s="131"/>
      <c r="D365" s="131"/>
      <c r="E365" s="131"/>
      <c r="F365" s="131"/>
      <c r="G365" s="139"/>
      <c r="H365" s="139"/>
      <c r="I365" s="139"/>
      <c r="J365" s="139"/>
      <c r="K365" s="139"/>
      <c r="L365" s="139"/>
      <c r="M365" s="139"/>
      <c r="N365" s="139"/>
      <c r="O365" s="139"/>
      <c r="P365" s="139"/>
      <c r="Q365" s="139"/>
      <c r="R365" s="139"/>
      <c r="S365" s="139"/>
      <c r="T365" s="139"/>
      <c r="U365" s="139"/>
      <c r="V365" s="139"/>
      <c r="W365" s="139"/>
    </row>
    <row r="366" spans="2:23" x14ac:dyDescent="0.2">
      <c r="B366" s="131"/>
      <c r="C366" s="131"/>
      <c r="D366" s="131"/>
      <c r="E366" s="131"/>
      <c r="F366" s="131"/>
      <c r="G366" s="139"/>
      <c r="H366" s="139"/>
      <c r="I366" s="139"/>
      <c r="J366" s="139"/>
      <c r="K366" s="139"/>
      <c r="L366" s="139"/>
      <c r="M366" s="139"/>
      <c r="N366" s="139"/>
      <c r="O366" s="139"/>
      <c r="P366" s="139"/>
      <c r="Q366" s="139"/>
      <c r="R366" s="139"/>
      <c r="S366" s="139"/>
      <c r="T366" s="139"/>
      <c r="U366" s="139"/>
      <c r="V366" s="139"/>
      <c r="W366" s="139"/>
    </row>
    <row r="367" spans="2:23" x14ac:dyDescent="0.2">
      <c r="B367" s="131"/>
      <c r="C367" s="131"/>
      <c r="D367" s="131"/>
      <c r="E367" s="131"/>
      <c r="F367" s="131"/>
      <c r="G367" s="139"/>
      <c r="H367" s="139"/>
      <c r="I367" s="139"/>
      <c r="J367" s="139"/>
      <c r="K367" s="139"/>
      <c r="L367" s="139"/>
      <c r="M367" s="139"/>
      <c r="N367" s="139"/>
      <c r="O367" s="139"/>
      <c r="P367" s="139"/>
      <c r="Q367" s="139"/>
      <c r="R367" s="139"/>
      <c r="S367" s="139"/>
      <c r="T367" s="139"/>
      <c r="U367" s="139"/>
      <c r="V367" s="139"/>
      <c r="W367" s="139"/>
    </row>
    <row r="368" spans="2:23" x14ac:dyDescent="0.2">
      <c r="B368" s="131"/>
      <c r="C368" s="131"/>
      <c r="D368" s="131"/>
      <c r="E368" s="131"/>
      <c r="F368" s="131"/>
      <c r="G368" s="139"/>
      <c r="H368" s="139"/>
      <c r="I368" s="139"/>
      <c r="J368" s="139"/>
      <c r="K368" s="139"/>
      <c r="L368" s="139"/>
      <c r="M368" s="139"/>
      <c r="N368" s="139"/>
      <c r="O368" s="139"/>
      <c r="P368" s="139"/>
      <c r="Q368" s="139"/>
      <c r="R368" s="139"/>
      <c r="S368" s="139"/>
      <c r="T368" s="139"/>
      <c r="U368" s="139"/>
      <c r="V368" s="139"/>
      <c r="W368" s="139"/>
    </row>
    <row r="369" spans="2:23" x14ac:dyDescent="0.2">
      <c r="B369" s="131"/>
      <c r="C369" s="131"/>
      <c r="D369" s="131"/>
      <c r="E369" s="131"/>
      <c r="F369" s="131"/>
      <c r="G369" s="139"/>
      <c r="H369" s="139"/>
      <c r="I369" s="139"/>
      <c r="J369" s="139"/>
      <c r="K369" s="139"/>
      <c r="L369" s="139"/>
      <c r="M369" s="139"/>
      <c r="N369" s="139"/>
      <c r="O369" s="139"/>
      <c r="P369" s="139"/>
      <c r="Q369" s="139"/>
      <c r="R369" s="139"/>
      <c r="S369" s="139"/>
      <c r="T369" s="139"/>
      <c r="U369" s="139"/>
      <c r="V369" s="139"/>
      <c r="W369" s="139"/>
    </row>
    <row r="370" spans="2:23" x14ac:dyDescent="0.2">
      <c r="B370" s="131"/>
      <c r="C370" s="131"/>
      <c r="D370" s="131"/>
      <c r="E370" s="131"/>
      <c r="F370" s="131"/>
      <c r="G370" s="139"/>
      <c r="H370" s="139"/>
      <c r="I370" s="139"/>
      <c r="J370" s="139"/>
      <c r="K370" s="139"/>
      <c r="L370" s="139"/>
      <c r="M370" s="139"/>
      <c r="N370" s="139"/>
      <c r="O370" s="139"/>
      <c r="P370" s="139"/>
      <c r="Q370" s="139"/>
      <c r="R370" s="139"/>
      <c r="S370" s="139"/>
      <c r="T370" s="139"/>
      <c r="U370" s="139"/>
      <c r="V370" s="139"/>
      <c r="W370" s="139"/>
    </row>
    <row r="371" spans="2:23" x14ac:dyDescent="0.2">
      <c r="B371" s="131"/>
      <c r="C371" s="131"/>
      <c r="D371" s="131"/>
      <c r="E371" s="131"/>
      <c r="F371" s="131"/>
      <c r="G371" s="139"/>
      <c r="H371" s="139"/>
      <c r="I371" s="139"/>
      <c r="J371" s="139"/>
      <c r="K371" s="139"/>
      <c r="L371" s="139"/>
      <c r="M371" s="139"/>
      <c r="N371" s="139"/>
      <c r="O371" s="139"/>
      <c r="P371" s="139"/>
      <c r="Q371" s="139"/>
      <c r="R371" s="139"/>
      <c r="S371" s="139"/>
      <c r="T371" s="139"/>
      <c r="U371" s="139"/>
      <c r="V371" s="139"/>
      <c r="W371" s="139"/>
    </row>
    <row r="372" spans="2:23" x14ac:dyDescent="0.2">
      <c r="B372" s="131"/>
      <c r="C372" s="131"/>
      <c r="D372" s="131"/>
      <c r="E372" s="131"/>
      <c r="F372" s="131"/>
      <c r="G372" s="139"/>
      <c r="H372" s="139"/>
      <c r="I372" s="139"/>
      <c r="J372" s="139"/>
      <c r="K372" s="139"/>
      <c r="L372" s="139"/>
      <c r="M372" s="139"/>
      <c r="N372" s="139"/>
      <c r="O372" s="139"/>
      <c r="P372" s="139"/>
      <c r="Q372" s="139"/>
      <c r="R372" s="139"/>
      <c r="S372" s="139"/>
      <c r="T372" s="139"/>
      <c r="U372" s="139"/>
      <c r="V372" s="139"/>
      <c r="W372" s="139"/>
    </row>
    <row r="373" spans="2:23" x14ac:dyDescent="0.2">
      <c r="B373" s="131"/>
      <c r="C373" s="131"/>
      <c r="D373" s="131"/>
      <c r="E373" s="131"/>
      <c r="F373" s="131"/>
      <c r="G373" s="139"/>
      <c r="H373" s="139"/>
      <c r="I373" s="139"/>
      <c r="J373" s="139"/>
      <c r="K373" s="139"/>
      <c r="L373" s="139"/>
      <c r="M373" s="139"/>
      <c r="N373" s="139"/>
      <c r="O373" s="139"/>
      <c r="P373" s="139"/>
      <c r="Q373" s="139"/>
      <c r="R373" s="139"/>
      <c r="S373" s="139"/>
      <c r="T373" s="139"/>
      <c r="U373" s="139"/>
      <c r="V373" s="139"/>
      <c r="W373" s="139"/>
    </row>
    <row r="374" spans="2:23" x14ac:dyDescent="0.2">
      <c r="B374" s="131"/>
      <c r="C374" s="131"/>
      <c r="D374" s="131"/>
      <c r="E374" s="131"/>
      <c r="F374" s="131"/>
      <c r="G374" s="139"/>
      <c r="H374" s="139"/>
      <c r="I374" s="139"/>
      <c r="J374" s="139"/>
      <c r="K374" s="139"/>
      <c r="L374" s="139"/>
      <c r="M374" s="139"/>
      <c r="N374" s="139"/>
      <c r="O374" s="139"/>
      <c r="P374" s="139"/>
      <c r="Q374" s="139"/>
      <c r="R374" s="139"/>
      <c r="S374" s="139"/>
      <c r="T374" s="139"/>
      <c r="U374" s="139"/>
      <c r="V374" s="139"/>
      <c r="W374" s="139"/>
    </row>
    <row r="375" spans="2:23" x14ac:dyDescent="0.2">
      <c r="B375" s="131"/>
      <c r="C375" s="131"/>
      <c r="D375" s="131"/>
      <c r="E375" s="131"/>
      <c r="F375" s="131"/>
      <c r="G375" s="139"/>
      <c r="H375" s="139"/>
      <c r="I375" s="139"/>
      <c r="J375" s="139"/>
      <c r="K375" s="139"/>
      <c r="L375" s="139"/>
      <c r="M375" s="139"/>
      <c r="N375" s="139"/>
      <c r="O375" s="139"/>
      <c r="P375" s="139"/>
      <c r="Q375" s="139"/>
      <c r="R375" s="139"/>
      <c r="S375" s="139"/>
      <c r="T375" s="139"/>
      <c r="U375" s="139"/>
      <c r="V375" s="139"/>
      <c r="W375" s="139"/>
    </row>
    <row r="376" spans="2:23" x14ac:dyDescent="0.2">
      <c r="B376" s="131"/>
      <c r="C376" s="131"/>
      <c r="D376" s="131"/>
      <c r="E376" s="131"/>
      <c r="F376" s="131"/>
      <c r="G376" s="139"/>
      <c r="H376" s="139"/>
      <c r="I376" s="139"/>
      <c r="J376" s="139"/>
      <c r="K376" s="139"/>
      <c r="L376" s="139"/>
      <c r="M376" s="139"/>
      <c r="N376" s="139"/>
      <c r="O376" s="139"/>
      <c r="P376" s="139"/>
      <c r="Q376" s="139"/>
      <c r="R376" s="139"/>
      <c r="S376" s="139"/>
      <c r="T376" s="139"/>
      <c r="U376" s="139"/>
      <c r="V376" s="139"/>
      <c r="W376" s="139"/>
    </row>
    <row r="377" spans="2:23" x14ac:dyDescent="0.2">
      <c r="B377" s="131"/>
      <c r="C377" s="131"/>
      <c r="D377" s="131"/>
      <c r="E377" s="131"/>
      <c r="F377" s="131"/>
      <c r="G377" s="139"/>
      <c r="H377" s="139"/>
      <c r="I377" s="139"/>
      <c r="J377" s="139"/>
      <c r="K377" s="139"/>
      <c r="L377" s="139"/>
      <c r="M377" s="139"/>
      <c r="N377" s="139"/>
      <c r="O377" s="139"/>
      <c r="P377" s="139"/>
      <c r="Q377" s="139"/>
      <c r="R377" s="139"/>
      <c r="S377" s="139"/>
      <c r="T377" s="139"/>
      <c r="U377" s="139"/>
      <c r="V377" s="139"/>
      <c r="W377" s="139"/>
    </row>
    <row r="378" spans="2:23" x14ac:dyDescent="0.2">
      <c r="B378" s="131"/>
      <c r="C378" s="131"/>
      <c r="D378" s="131"/>
      <c r="E378" s="131"/>
      <c r="F378" s="131"/>
      <c r="G378" s="139"/>
      <c r="H378" s="139"/>
      <c r="I378" s="139"/>
      <c r="J378" s="139"/>
      <c r="K378" s="139"/>
      <c r="L378" s="139"/>
      <c r="M378" s="139"/>
      <c r="N378" s="139"/>
      <c r="O378" s="139"/>
      <c r="P378" s="139"/>
      <c r="Q378" s="139"/>
      <c r="R378" s="139"/>
      <c r="S378" s="139"/>
      <c r="T378" s="139"/>
      <c r="U378" s="139"/>
      <c r="V378" s="139"/>
      <c r="W378" s="139"/>
    </row>
    <row r="379" spans="2:23" x14ac:dyDescent="0.2">
      <c r="B379" s="131"/>
      <c r="C379" s="131"/>
      <c r="D379" s="131"/>
      <c r="E379" s="131"/>
      <c r="F379" s="131"/>
      <c r="G379" s="139"/>
      <c r="H379" s="139"/>
      <c r="I379" s="139"/>
      <c r="J379" s="139"/>
      <c r="K379" s="139"/>
      <c r="L379" s="139"/>
      <c r="M379" s="139"/>
      <c r="N379" s="139"/>
      <c r="O379" s="139"/>
      <c r="P379" s="139"/>
      <c r="Q379" s="139"/>
      <c r="R379" s="139"/>
      <c r="S379" s="139"/>
      <c r="T379" s="139"/>
      <c r="U379" s="139"/>
      <c r="V379" s="139"/>
      <c r="W379" s="139"/>
    </row>
    <row r="380" spans="2:23" x14ac:dyDescent="0.2">
      <c r="B380" s="131"/>
      <c r="C380" s="131"/>
      <c r="D380" s="131"/>
      <c r="E380" s="131"/>
      <c r="F380" s="131"/>
      <c r="G380" s="139"/>
      <c r="H380" s="139"/>
      <c r="I380" s="139"/>
      <c r="J380" s="139"/>
      <c r="K380" s="139"/>
      <c r="L380" s="139"/>
      <c r="M380" s="139"/>
      <c r="N380" s="139"/>
      <c r="O380" s="139"/>
      <c r="P380" s="139"/>
      <c r="Q380" s="139"/>
      <c r="R380" s="139"/>
      <c r="S380" s="139"/>
      <c r="T380" s="139"/>
      <c r="U380" s="139"/>
      <c r="V380" s="139"/>
      <c r="W380" s="139"/>
    </row>
    <row r="381" spans="2:23" x14ac:dyDescent="0.2">
      <c r="B381" s="131"/>
      <c r="C381" s="131"/>
      <c r="D381" s="131"/>
      <c r="E381" s="131"/>
      <c r="F381" s="131"/>
      <c r="G381" s="139"/>
      <c r="H381" s="139"/>
      <c r="I381" s="139"/>
      <c r="J381" s="139"/>
      <c r="K381" s="139"/>
      <c r="L381" s="139"/>
      <c r="M381" s="139"/>
      <c r="N381" s="139"/>
      <c r="O381" s="139"/>
      <c r="P381" s="139"/>
      <c r="Q381" s="139"/>
      <c r="R381" s="139"/>
      <c r="S381" s="139"/>
      <c r="T381" s="139"/>
      <c r="U381" s="139"/>
      <c r="V381" s="139"/>
      <c r="W381" s="139"/>
    </row>
    <row r="382" spans="2:23" x14ac:dyDescent="0.2">
      <c r="B382" s="131"/>
      <c r="C382" s="131"/>
      <c r="D382" s="131"/>
      <c r="E382" s="131"/>
      <c r="F382" s="131"/>
      <c r="G382" s="139"/>
      <c r="H382" s="139"/>
      <c r="I382" s="139"/>
      <c r="J382" s="139"/>
      <c r="K382" s="139"/>
      <c r="L382" s="139"/>
      <c r="M382" s="139"/>
      <c r="N382" s="139"/>
      <c r="O382" s="139"/>
      <c r="P382" s="139"/>
      <c r="Q382" s="139"/>
      <c r="R382" s="139"/>
      <c r="S382" s="139"/>
      <c r="T382" s="139"/>
      <c r="U382" s="139"/>
      <c r="V382" s="139"/>
      <c r="W382" s="139"/>
    </row>
    <row r="383" spans="2:23" x14ac:dyDescent="0.2">
      <c r="B383" s="131"/>
      <c r="C383" s="131"/>
      <c r="D383" s="131"/>
      <c r="E383" s="131"/>
      <c r="F383" s="131"/>
      <c r="G383" s="139"/>
      <c r="H383" s="139"/>
      <c r="I383" s="139"/>
      <c r="J383" s="139"/>
      <c r="K383" s="139"/>
      <c r="L383" s="139"/>
      <c r="M383" s="139"/>
      <c r="N383" s="139"/>
      <c r="O383" s="139"/>
      <c r="P383" s="139"/>
      <c r="Q383" s="139"/>
      <c r="R383" s="139"/>
      <c r="S383" s="139"/>
      <c r="T383" s="139"/>
      <c r="U383" s="139"/>
      <c r="V383" s="139"/>
      <c r="W383" s="139"/>
    </row>
    <row r="384" spans="2:23" x14ac:dyDescent="0.2">
      <c r="B384" s="131"/>
      <c r="C384" s="131"/>
      <c r="D384" s="131"/>
      <c r="E384" s="131"/>
      <c r="F384" s="131"/>
      <c r="G384" s="139"/>
      <c r="H384" s="139"/>
      <c r="I384" s="139"/>
      <c r="J384" s="139"/>
      <c r="K384" s="139"/>
      <c r="L384" s="139"/>
      <c r="M384" s="139"/>
      <c r="N384" s="139"/>
      <c r="O384" s="139"/>
      <c r="P384" s="139"/>
      <c r="Q384" s="139"/>
      <c r="R384" s="139"/>
      <c r="S384" s="139"/>
      <c r="T384" s="139"/>
      <c r="U384" s="139"/>
      <c r="V384" s="139"/>
      <c r="W384" s="139"/>
    </row>
    <row r="385" spans="2:23" x14ac:dyDescent="0.2">
      <c r="B385" s="131"/>
      <c r="C385" s="131"/>
      <c r="D385" s="131"/>
      <c r="E385" s="131"/>
      <c r="F385" s="131"/>
      <c r="G385" s="139"/>
      <c r="H385" s="139"/>
      <c r="I385" s="139"/>
      <c r="J385" s="139"/>
      <c r="K385" s="139"/>
      <c r="L385" s="139"/>
      <c r="M385" s="139"/>
      <c r="N385" s="139"/>
      <c r="O385" s="139"/>
      <c r="P385" s="139"/>
      <c r="Q385" s="139"/>
      <c r="R385" s="139"/>
      <c r="S385" s="139"/>
      <c r="T385" s="139"/>
      <c r="U385" s="139"/>
      <c r="V385" s="139"/>
      <c r="W385" s="139"/>
    </row>
    <row r="386" spans="2:23" x14ac:dyDescent="0.2">
      <c r="B386" s="131"/>
      <c r="C386" s="131"/>
      <c r="D386" s="131"/>
      <c r="E386" s="131"/>
      <c r="F386" s="131"/>
      <c r="G386" s="139"/>
      <c r="H386" s="139"/>
      <c r="I386" s="139"/>
      <c r="J386" s="139"/>
      <c r="K386" s="139"/>
      <c r="L386" s="139"/>
      <c r="M386" s="139"/>
      <c r="N386" s="139"/>
      <c r="O386" s="139"/>
      <c r="P386" s="139"/>
      <c r="Q386" s="139"/>
      <c r="R386" s="139"/>
      <c r="S386" s="139"/>
      <c r="T386" s="139"/>
      <c r="U386" s="139"/>
      <c r="V386" s="139"/>
      <c r="W386" s="139"/>
    </row>
    <row r="387" spans="2:23" x14ac:dyDescent="0.2">
      <c r="B387" s="131"/>
      <c r="C387" s="131"/>
      <c r="D387" s="131"/>
      <c r="E387" s="131"/>
      <c r="F387" s="131"/>
      <c r="G387" s="139"/>
      <c r="H387" s="139"/>
      <c r="I387" s="139"/>
      <c r="J387" s="139"/>
      <c r="K387" s="139"/>
      <c r="L387" s="139"/>
      <c r="M387" s="139"/>
      <c r="N387" s="139"/>
      <c r="O387" s="139"/>
      <c r="P387" s="139"/>
      <c r="Q387" s="139"/>
      <c r="R387" s="139"/>
      <c r="S387" s="139"/>
      <c r="T387" s="139"/>
      <c r="U387" s="139"/>
      <c r="V387" s="139"/>
      <c r="W387" s="139"/>
    </row>
    <row r="388" spans="2:23" x14ac:dyDescent="0.2">
      <c r="B388" s="131"/>
      <c r="C388" s="131"/>
      <c r="D388" s="131"/>
      <c r="E388" s="131"/>
      <c r="F388" s="131"/>
      <c r="G388" s="139"/>
      <c r="H388" s="139"/>
      <c r="I388" s="139"/>
      <c r="J388" s="139"/>
      <c r="K388" s="139"/>
      <c r="L388" s="139"/>
      <c r="M388" s="139"/>
      <c r="N388" s="139"/>
      <c r="O388" s="139"/>
      <c r="P388" s="139"/>
      <c r="Q388" s="139"/>
      <c r="R388" s="139"/>
      <c r="S388" s="139"/>
      <c r="T388" s="139"/>
      <c r="U388" s="139"/>
      <c r="V388" s="139"/>
      <c r="W388" s="139"/>
    </row>
    <row r="389" spans="2:23" x14ac:dyDescent="0.2">
      <c r="B389" s="131"/>
      <c r="C389" s="131"/>
      <c r="D389" s="131"/>
      <c r="E389" s="131"/>
      <c r="F389" s="131"/>
      <c r="G389" s="139"/>
      <c r="H389" s="139"/>
      <c r="I389" s="139"/>
      <c r="J389" s="139"/>
      <c r="K389" s="139"/>
      <c r="L389" s="139"/>
      <c r="M389" s="139"/>
      <c r="N389" s="139"/>
      <c r="O389" s="139"/>
      <c r="P389" s="139"/>
      <c r="Q389" s="139"/>
      <c r="R389" s="139"/>
      <c r="S389" s="139"/>
      <c r="T389" s="139"/>
      <c r="U389" s="139"/>
      <c r="V389" s="139"/>
      <c r="W389" s="139"/>
    </row>
    <row r="390" spans="2:23" x14ac:dyDescent="0.2">
      <c r="B390" s="131"/>
      <c r="C390" s="131"/>
      <c r="D390" s="131"/>
      <c r="E390" s="131"/>
      <c r="F390" s="131"/>
      <c r="G390" s="139"/>
      <c r="H390" s="139"/>
      <c r="I390" s="139"/>
      <c r="J390" s="139"/>
      <c r="K390" s="139"/>
      <c r="L390" s="139"/>
      <c r="M390" s="139"/>
      <c r="N390" s="139"/>
      <c r="O390" s="139"/>
      <c r="P390" s="139"/>
      <c r="Q390" s="139"/>
      <c r="R390" s="139"/>
      <c r="S390" s="139"/>
      <c r="T390" s="139"/>
      <c r="U390" s="139"/>
      <c r="V390" s="139"/>
      <c r="W390" s="139"/>
    </row>
    <row r="391" spans="2:23" x14ac:dyDescent="0.2">
      <c r="B391" s="131"/>
      <c r="C391" s="131"/>
      <c r="D391" s="131"/>
      <c r="E391" s="131"/>
      <c r="F391" s="131"/>
      <c r="G391" s="139"/>
      <c r="H391" s="139"/>
      <c r="I391" s="139"/>
      <c r="J391" s="139"/>
      <c r="K391" s="139"/>
      <c r="L391" s="139"/>
      <c r="M391" s="139"/>
      <c r="N391" s="139"/>
      <c r="O391" s="139"/>
      <c r="P391" s="139"/>
      <c r="Q391" s="139"/>
      <c r="R391" s="139"/>
      <c r="S391" s="139"/>
      <c r="T391" s="139"/>
      <c r="U391" s="139"/>
      <c r="V391" s="139"/>
      <c r="W391" s="139"/>
    </row>
    <row r="392" spans="2:23" x14ac:dyDescent="0.2">
      <c r="B392" s="131"/>
      <c r="C392" s="131"/>
      <c r="D392" s="131"/>
      <c r="E392" s="131"/>
      <c r="F392" s="131"/>
      <c r="G392" s="139"/>
      <c r="H392" s="139"/>
      <c r="I392" s="139"/>
      <c r="J392" s="139"/>
      <c r="K392" s="139"/>
      <c r="L392" s="139"/>
      <c r="M392" s="139"/>
      <c r="N392" s="139"/>
      <c r="O392" s="139"/>
      <c r="P392" s="139"/>
      <c r="Q392" s="139"/>
      <c r="R392" s="139"/>
      <c r="S392" s="139"/>
      <c r="T392" s="139"/>
      <c r="U392" s="139"/>
      <c r="V392" s="139"/>
      <c r="W392" s="139"/>
    </row>
    <row r="393" spans="2:23" x14ac:dyDescent="0.2">
      <c r="B393" s="131"/>
      <c r="C393" s="131"/>
      <c r="D393" s="131"/>
      <c r="E393" s="131"/>
      <c r="F393" s="131"/>
      <c r="G393" s="139"/>
      <c r="H393" s="139"/>
      <c r="I393" s="139"/>
      <c r="J393" s="139"/>
      <c r="K393" s="139"/>
      <c r="L393" s="139"/>
      <c r="M393" s="139"/>
      <c r="N393" s="139"/>
      <c r="O393" s="139"/>
      <c r="P393" s="139"/>
      <c r="Q393" s="139"/>
      <c r="R393" s="139"/>
      <c r="S393" s="139"/>
      <c r="T393" s="139"/>
      <c r="U393" s="139"/>
      <c r="V393" s="139"/>
      <c r="W393" s="139"/>
    </row>
    <row r="394" spans="2:23" x14ac:dyDescent="0.2">
      <c r="B394" s="131"/>
      <c r="C394" s="131"/>
      <c r="D394" s="131"/>
      <c r="E394" s="131"/>
      <c r="F394" s="131"/>
      <c r="G394" s="139"/>
      <c r="H394" s="139"/>
      <c r="I394" s="139"/>
      <c r="J394" s="139"/>
      <c r="K394" s="139"/>
      <c r="L394" s="139"/>
      <c r="M394" s="139"/>
      <c r="N394" s="139"/>
      <c r="O394" s="139"/>
      <c r="P394" s="139"/>
      <c r="Q394" s="139"/>
      <c r="R394" s="139"/>
      <c r="S394" s="139"/>
      <c r="T394" s="139"/>
      <c r="U394" s="139"/>
      <c r="V394" s="139"/>
      <c r="W394" s="139"/>
    </row>
    <row r="395" spans="2:23" x14ac:dyDescent="0.2">
      <c r="B395" s="131"/>
      <c r="C395" s="131"/>
      <c r="D395" s="131"/>
      <c r="E395" s="131"/>
      <c r="F395" s="131"/>
      <c r="G395" s="139"/>
      <c r="H395" s="139"/>
      <c r="I395" s="139"/>
      <c r="J395" s="139"/>
      <c r="K395" s="139"/>
      <c r="L395" s="139"/>
      <c r="M395" s="139"/>
      <c r="N395" s="139"/>
      <c r="O395" s="139"/>
      <c r="P395" s="139"/>
      <c r="Q395" s="139"/>
      <c r="R395" s="139"/>
      <c r="S395" s="139"/>
      <c r="T395" s="139"/>
      <c r="U395" s="139"/>
      <c r="V395" s="139"/>
      <c r="W395" s="139"/>
    </row>
    <row r="396" spans="2:23" x14ac:dyDescent="0.2">
      <c r="B396" s="131"/>
      <c r="C396" s="131"/>
      <c r="D396" s="131"/>
      <c r="E396" s="131"/>
      <c r="F396" s="131"/>
      <c r="G396" s="139"/>
      <c r="H396" s="139"/>
      <c r="I396" s="139"/>
      <c r="J396" s="139"/>
      <c r="K396" s="139"/>
      <c r="L396" s="139"/>
      <c r="M396" s="139"/>
      <c r="N396" s="139"/>
      <c r="O396" s="139"/>
      <c r="P396" s="139"/>
      <c r="Q396" s="139"/>
      <c r="R396" s="139"/>
      <c r="S396" s="139"/>
      <c r="T396" s="139"/>
      <c r="U396" s="139"/>
      <c r="V396" s="139"/>
      <c r="W396" s="139"/>
    </row>
    <row r="397" spans="2:23" x14ac:dyDescent="0.2">
      <c r="B397" s="131"/>
      <c r="C397" s="131"/>
      <c r="D397" s="131"/>
      <c r="E397" s="131"/>
      <c r="F397" s="131"/>
      <c r="G397" s="139"/>
      <c r="H397" s="139"/>
      <c r="I397" s="139"/>
      <c r="J397" s="139"/>
      <c r="K397" s="139"/>
      <c r="L397" s="139"/>
      <c r="M397" s="139"/>
      <c r="N397" s="139"/>
      <c r="O397" s="139"/>
      <c r="P397" s="139"/>
      <c r="Q397" s="139"/>
      <c r="R397" s="139"/>
      <c r="S397" s="139"/>
      <c r="T397" s="139"/>
      <c r="U397" s="139"/>
      <c r="V397" s="139"/>
      <c r="W397" s="139"/>
    </row>
    <row r="398" spans="2:23" x14ac:dyDescent="0.2">
      <c r="B398" s="131"/>
      <c r="C398" s="131"/>
      <c r="D398" s="131"/>
      <c r="E398" s="131"/>
      <c r="F398" s="131"/>
      <c r="G398" s="139"/>
      <c r="H398" s="139"/>
      <c r="I398" s="139"/>
      <c r="J398" s="139"/>
      <c r="K398" s="139"/>
      <c r="L398" s="139"/>
      <c r="M398" s="139"/>
      <c r="N398" s="139"/>
      <c r="O398" s="139"/>
      <c r="P398" s="139"/>
      <c r="Q398" s="139"/>
      <c r="R398" s="139"/>
      <c r="S398" s="139"/>
      <c r="T398" s="139"/>
      <c r="U398" s="139"/>
      <c r="V398" s="139"/>
      <c r="W398" s="139"/>
    </row>
    <row r="399" spans="2:23" x14ac:dyDescent="0.2">
      <c r="B399" s="131"/>
      <c r="C399" s="131"/>
      <c r="D399" s="131"/>
      <c r="E399" s="131"/>
      <c r="F399" s="131"/>
      <c r="G399" s="139"/>
      <c r="H399" s="139"/>
      <c r="I399" s="139"/>
      <c r="J399" s="139"/>
      <c r="K399" s="139"/>
      <c r="L399" s="139"/>
      <c r="M399" s="139"/>
      <c r="N399" s="139"/>
      <c r="O399" s="139"/>
      <c r="P399" s="139"/>
      <c r="Q399" s="139"/>
      <c r="R399" s="139"/>
      <c r="S399" s="139"/>
      <c r="T399" s="139"/>
      <c r="U399" s="139"/>
      <c r="V399" s="139"/>
      <c r="W399" s="139"/>
    </row>
    <row r="400" spans="2:23" x14ac:dyDescent="0.2">
      <c r="B400" s="131"/>
      <c r="C400" s="131"/>
      <c r="D400" s="131"/>
      <c r="E400" s="131"/>
      <c r="F400" s="131"/>
      <c r="G400" s="139"/>
      <c r="H400" s="139"/>
      <c r="I400" s="139"/>
      <c r="J400" s="139"/>
      <c r="K400" s="139"/>
      <c r="L400" s="139"/>
      <c r="M400" s="139"/>
      <c r="N400" s="139"/>
      <c r="O400" s="139"/>
      <c r="P400" s="139"/>
      <c r="Q400" s="139"/>
      <c r="R400" s="139"/>
      <c r="S400" s="139"/>
      <c r="T400" s="139"/>
      <c r="U400" s="139"/>
      <c r="V400" s="139"/>
      <c r="W400" s="139"/>
    </row>
    <row r="401" spans="2:23" x14ac:dyDescent="0.2">
      <c r="B401" s="131"/>
      <c r="C401" s="131"/>
      <c r="D401" s="131"/>
      <c r="E401" s="131"/>
      <c r="F401" s="131"/>
      <c r="G401" s="139"/>
      <c r="H401" s="139"/>
      <c r="I401" s="139"/>
      <c r="J401" s="139"/>
      <c r="K401" s="139"/>
      <c r="L401" s="139"/>
      <c r="M401" s="139"/>
      <c r="N401" s="139"/>
      <c r="O401" s="139"/>
      <c r="P401" s="139"/>
      <c r="Q401" s="139"/>
      <c r="R401" s="139"/>
      <c r="S401" s="139"/>
      <c r="T401" s="139"/>
      <c r="U401" s="139"/>
      <c r="V401" s="139"/>
      <c r="W401" s="139"/>
    </row>
    <row r="402" spans="2:23" x14ac:dyDescent="0.2">
      <c r="B402" s="131"/>
      <c r="C402" s="131"/>
      <c r="D402" s="131"/>
      <c r="E402" s="131"/>
      <c r="F402" s="131"/>
      <c r="G402" s="139"/>
      <c r="H402" s="139"/>
      <c r="I402" s="139"/>
      <c r="J402" s="139"/>
      <c r="K402" s="139"/>
      <c r="L402" s="139"/>
      <c r="M402" s="139"/>
      <c r="N402" s="139"/>
      <c r="O402" s="139"/>
      <c r="P402" s="139"/>
      <c r="Q402" s="139"/>
      <c r="R402" s="139"/>
      <c r="S402" s="139"/>
      <c r="T402" s="139"/>
      <c r="U402" s="139"/>
      <c r="V402" s="139"/>
      <c r="W402" s="139"/>
    </row>
    <row r="403" spans="2:23" x14ac:dyDescent="0.2">
      <c r="B403" s="131"/>
      <c r="C403" s="131"/>
      <c r="D403" s="131"/>
      <c r="E403" s="131"/>
      <c r="F403" s="131"/>
      <c r="G403" s="139"/>
      <c r="H403" s="139"/>
      <c r="I403" s="139"/>
      <c r="J403" s="139"/>
      <c r="K403" s="139"/>
      <c r="L403" s="139"/>
      <c r="M403" s="139"/>
      <c r="N403" s="139"/>
      <c r="O403" s="139"/>
      <c r="P403" s="139"/>
      <c r="Q403" s="139"/>
      <c r="R403" s="139"/>
      <c r="S403" s="139"/>
      <c r="T403" s="139"/>
      <c r="U403" s="139"/>
      <c r="V403" s="139"/>
      <c r="W403" s="139"/>
    </row>
    <row r="404" spans="2:23" x14ac:dyDescent="0.2">
      <c r="B404" s="131"/>
      <c r="C404" s="131"/>
      <c r="D404" s="131"/>
      <c r="E404" s="131"/>
      <c r="F404" s="131"/>
      <c r="G404" s="139"/>
      <c r="H404" s="139"/>
      <c r="I404" s="139"/>
      <c r="J404" s="139"/>
      <c r="K404" s="139"/>
      <c r="L404" s="139"/>
      <c r="M404" s="139"/>
      <c r="N404" s="139"/>
      <c r="O404" s="139"/>
      <c r="P404" s="139"/>
      <c r="Q404" s="139"/>
      <c r="R404" s="139"/>
      <c r="S404" s="139"/>
      <c r="T404" s="139"/>
      <c r="U404" s="139"/>
      <c r="V404" s="139"/>
      <c r="W404" s="139"/>
    </row>
    <row r="405" spans="2:23" x14ac:dyDescent="0.2">
      <c r="B405" s="131"/>
      <c r="C405" s="131"/>
      <c r="D405" s="131"/>
      <c r="E405" s="131"/>
      <c r="F405" s="131"/>
      <c r="G405" s="139"/>
      <c r="H405" s="139"/>
      <c r="I405" s="139"/>
      <c r="J405" s="139"/>
      <c r="K405" s="139"/>
      <c r="L405" s="139"/>
      <c r="M405" s="139"/>
      <c r="N405" s="139"/>
      <c r="O405" s="139"/>
      <c r="P405" s="139"/>
      <c r="Q405" s="139"/>
      <c r="R405" s="139"/>
      <c r="S405" s="139"/>
      <c r="T405" s="139"/>
      <c r="U405" s="139"/>
      <c r="V405" s="139"/>
      <c r="W405" s="139"/>
    </row>
    <row r="406" spans="2:23" x14ac:dyDescent="0.2">
      <c r="B406" s="131"/>
      <c r="C406" s="131"/>
      <c r="D406" s="131"/>
      <c r="E406" s="131"/>
      <c r="F406" s="131"/>
      <c r="G406" s="139"/>
      <c r="H406" s="139"/>
      <c r="I406" s="139"/>
      <c r="J406" s="139"/>
      <c r="K406" s="139"/>
      <c r="L406" s="139"/>
      <c r="M406" s="139"/>
      <c r="N406" s="139"/>
      <c r="O406" s="139"/>
      <c r="P406" s="139"/>
      <c r="Q406" s="139"/>
      <c r="R406" s="139"/>
      <c r="S406" s="139"/>
      <c r="T406" s="139"/>
      <c r="U406" s="139"/>
      <c r="V406" s="139"/>
      <c r="W406" s="139"/>
    </row>
    <row r="407" spans="2:23" x14ac:dyDescent="0.2">
      <c r="B407" s="131"/>
      <c r="C407" s="131"/>
      <c r="D407" s="131"/>
      <c r="E407" s="131"/>
      <c r="F407" s="131"/>
      <c r="G407" s="139"/>
      <c r="H407" s="139"/>
      <c r="I407" s="139"/>
      <c r="J407" s="139"/>
      <c r="K407" s="139"/>
      <c r="L407" s="139"/>
      <c r="M407" s="139"/>
      <c r="N407" s="139"/>
      <c r="O407" s="139"/>
      <c r="P407" s="139"/>
      <c r="Q407" s="139"/>
      <c r="R407" s="139"/>
      <c r="S407" s="139"/>
      <c r="T407" s="139"/>
      <c r="U407" s="139"/>
      <c r="V407" s="139"/>
      <c r="W407" s="139"/>
    </row>
    <row r="408" spans="2:23" x14ac:dyDescent="0.2">
      <c r="B408" s="131"/>
      <c r="C408" s="131"/>
      <c r="D408" s="131"/>
      <c r="E408" s="131"/>
      <c r="F408" s="131"/>
      <c r="G408" s="139"/>
      <c r="H408" s="139"/>
      <c r="I408" s="139"/>
      <c r="J408" s="139"/>
      <c r="K408" s="139"/>
      <c r="L408" s="139"/>
      <c r="M408" s="139"/>
      <c r="N408" s="139"/>
      <c r="O408" s="139"/>
      <c r="P408" s="139"/>
      <c r="Q408" s="139"/>
      <c r="R408" s="139"/>
      <c r="S408" s="139"/>
      <c r="T408" s="139"/>
      <c r="U408" s="139"/>
      <c r="V408" s="139"/>
      <c r="W408" s="139"/>
    </row>
    <row r="409" spans="2:23" x14ac:dyDescent="0.2">
      <c r="B409" s="131"/>
      <c r="C409" s="131"/>
      <c r="D409" s="131"/>
      <c r="E409" s="131"/>
      <c r="F409" s="131"/>
      <c r="G409" s="139"/>
      <c r="H409" s="139"/>
      <c r="I409" s="139"/>
      <c r="J409" s="139"/>
      <c r="K409" s="139"/>
      <c r="L409" s="139"/>
      <c r="M409" s="139"/>
      <c r="N409" s="139"/>
      <c r="O409" s="139"/>
      <c r="P409" s="139"/>
      <c r="Q409" s="139"/>
      <c r="R409" s="139"/>
      <c r="S409" s="139"/>
      <c r="T409" s="139"/>
      <c r="U409" s="139"/>
      <c r="V409" s="139"/>
      <c r="W409" s="139"/>
    </row>
    <row r="410" spans="2:23" x14ac:dyDescent="0.2">
      <c r="B410" s="131"/>
      <c r="C410" s="131"/>
      <c r="D410" s="131"/>
      <c r="E410" s="131"/>
      <c r="F410" s="131"/>
      <c r="G410" s="139"/>
      <c r="H410" s="139"/>
      <c r="I410" s="139"/>
      <c r="J410" s="139"/>
      <c r="K410" s="139"/>
      <c r="L410" s="139"/>
      <c r="M410" s="139"/>
      <c r="N410" s="139"/>
      <c r="O410" s="139"/>
      <c r="P410" s="139"/>
      <c r="Q410" s="139"/>
      <c r="R410" s="139"/>
      <c r="S410" s="139"/>
      <c r="T410" s="139"/>
      <c r="U410" s="139"/>
      <c r="V410" s="139"/>
      <c r="W410" s="139"/>
    </row>
    <row r="411" spans="2:23" x14ac:dyDescent="0.2">
      <c r="B411" s="131"/>
      <c r="C411" s="131"/>
      <c r="D411" s="131"/>
      <c r="E411" s="131"/>
      <c r="F411" s="131"/>
      <c r="G411" s="139"/>
      <c r="H411" s="139"/>
      <c r="I411" s="139"/>
      <c r="J411" s="139"/>
      <c r="K411" s="139"/>
      <c r="L411" s="139"/>
      <c r="M411" s="139"/>
      <c r="N411" s="139"/>
      <c r="O411" s="139"/>
      <c r="P411" s="139"/>
      <c r="Q411" s="139"/>
      <c r="R411" s="139"/>
      <c r="S411" s="139"/>
      <c r="T411" s="139"/>
      <c r="U411" s="139"/>
      <c r="V411" s="139"/>
      <c r="W411" s="139"/>
    </row>
    <row r="412" spans="2:23" x14ac:dyDescent="0.2">
      <c r="B412" s="131"/>
      <c r="C412" s="131"/>
      <c r="D412" s="131"/>
      <c r="E412" s="131"/>
      <c r="F412" s="131"/>
      <c r="G412" s="139"/>
      <c r="H412" s="139"/>
      <c r="I412" s="139"/>
      <c r="J412" s="139"/>
      <c r="K412" s="139"/>
      <c r="L412" s="139"/>
      <c r="M412" s="139"/>
      <c r="N412" s="139"/>
      <c r="O412" s="139"/>
      <c r="P412" s="139"/>
      <c r="Q412" s="139"/>
      <c r="R412" s="139"/>
      <c r="S412" s="139"/>
      <c r="T412" s="139"/>
      <c r="U412" s="139"/>
      <c r="V412" s="139"/>
      <c r="W412" s="139"/>
    </row>
    <row r="413" spans="2:23" x14ac:dyDescent="0.2">
      <c r="B413" s="131"/>
      <c r="C413" s="131"/>
      <c r="D413" s="131"/>
      <c r="E413" s="131"/>
      <c r="F413" s="131"/>
      <c r="G413" s="139"/>
      <c r="H413" s="139"/>
      <c r="I413" s="139"/>
      <c r="J413" s="139"/>
      <c r="K413" s="139"/>
      <c r="L413" s="139"/>
      <c r="M413" s="139"/>
      <c r="N413" s="139"/>
      <c r="O413" s="139"/>
      <c r="P413" s="139"/>
      <c r="Q413" s="139"/>
      <c r="R413" s="139"/>
      <c r="S413" s="139"/>
      <c r="T413" s="139"/>
      <c r="U413" s="139"/>
      <c r="V413" s="139"/>
      <c r="W413" s="139"/>
    </row>
    <row r="414" spans="2:23" x14ac:dyDescent="0.2">
      <c r="B414" s="131"/>
      <c r="C414" s="131"/>
      <c r="D414" s="131"/>
      <c r="E414" s="131"/>
      <c r="F414" s="131"/>
      <c r="G414" s="139"/>
      <c r="H414" s="139"/>
      <c r="I414" s="139"/>
      <c r="J414" s="139"/>
      <c r="K414" s="139"/>
      <c r="L414" s="139"/>
      <c r="M414" s="139"/>
      <c r="N414" s="139"/>
      <c r="O414" s="139"/>
      <c r="P414" s="139"/>
      <c r="Q414" s="139"/>
      <c r="R414" s="139"/>
      <c r="S414" s="139"/>
      <c r="T414" s="139"/>
      <c r="U414" s="139"/>
      <c r="V414" s="139"/>
      <c r="W414" s="139"/>
    </row>
    <row r="415" spans="2:23" x14ac:dyDescent="0.2">
      <c r="B415" s="131"/>
      <c r="C415" s="131"/>
      <c r="D415" s="131"/>
      <c r="E415" s="131"/>
      <c r="F415" s="131"/>
      <c r="G415" s="139"/>
      <c r="H415" s="139"/>
      <c r="I415" s="139"/>
      <c r="J415" s="139"/>
      <c r="K415" s="139"/>
      <c r="L415" s="139"/>
      <c r="M415" s="139"/>
      <c r="N415" s="139"/>
      <c r="O415" s="139"/>
      <c r="P415" s="139"/>
      <c r="Q415" s="139"/>
      <c r="R415" s="139"/>
      <c r="S415" s="139"/>
      <c r="T415" s="139"/>
      <c r="U415" s="139"/>
      <c r="V415" s="139"/>
      <c r="W415" s="139"/>
    </row>
    <row r="416" spans="2:23" x14ac:dyDescent="0.2">
      <c r="B416" s="131"/>
      <c r="C416" s="131"/>
      <c r="D416" s="131"/>
      <c r="E416" s="131"/>
      <c r="F416" s="131"/>
      <c r="G416" s="139"/>
      <c r="H416" s="139"/>
      <c r="I416" s="139"/>
      <c r="J416" s="139"/>
      <c r="K416" s="139"/>
      <c r="L416" s="139"/>
      <c r="M416" s="139"/>
      <c r="N416" s="139"/>
      <c r="O416" s="139"/>
      <c r="P416" s="139"/>
      <c r="Q416" s="139"/>
      <c r="R416" s="139"/>
      <c r="S416" s="139"/>
      <c r="T416" s="139"/>
      <c r="U416" s="139"/>
      <c r="V416" s="139"/>
      <c r="W416" s="139"/>
    </row>
    <row r="417" spans="2:23" x14ac:dyDescent="0.2">
      <c r="B417" s="131"/>
      <c r="C417" s="131"/>
      <c r="D417" s="131"/>
      <c r="E417" s="131"/>
      <c r="F417" s="131"/>
      <c r="G417" s="139"/>
      <c r="H417" s="139"/>
      <c r="I417" s="139"/>
      <c r="J417" s="139"/>
      <c r="K417" s="139"/>
      <c r="L417" s="139"/>
      <c r="M417" s="139"/>
      <c r="N417" s="139"/>
      <c r="O417" s="139"/>
      <c r="P417" s="139"/>
      <c r="Q417" s="139"/>
      <c r="R417" s="139"/>
      <c r="S417" s="139"/>
      <c r="T417" s="139"/>
      <c r="U417" s="139"/>
      <c r="V417" s="139"/>
      <c r="W417" s="139"/>
    </row>
    <row r="418" spans="2:23" x14ac:dyDescent="0.2">
      <c r="B418" s="131"/>
      <c r="C418" s="131"/>
      <c r="D418" s="131"/>
      <c r="E418" s="131"/>
      <c r="F418" s="131"/>
      <c r="G418" s="139"/>
      <c r="H418" s="139"/>
      <c r="I418" s="139"/>
      <c r="J418" s="139"/>
      <c r="K418" s="139"/>
      <c r="L418" s="139"/>
      <c r="M418" s="139"/>
      <c r="N418" s="139"/>
      <c r="O418" s="139"/>
      <c r="P418" s="139"/>
      <c r="Q418" s="139"/>
      <c r="R418" s="139"/>
      <c r="S418" s="139"/>
      <c r="T418" s="139"/>
      <c r="U418" s="139"/>
      <c r="V418" s="139"/>
      <c r="W418" s="139"/>
    </row>
    <row r="419" spans="2:23" x14ac:dyDescent="0.2">
      <c r="B419" s="131"/>
      <c r="C419" s="131"/>
      <c r="D419" s="131"/>
      <c r="E419" s="131"/>
      <c r="F419" s="131"/>
      <c r="G419" s="139"/>
      <c r="H419" s="139"/>
      <c r="I419" s="139"/>
      <c r="J419" s="139"/>
      <c r="K419" s="139"/>
      <c r="L419" s="139"/>
      <c r="M419" s="139"/>
      <c r="N419" s="139"/>
      <c r="O419" s="139"/>
      <c r="P419" s="139"/>
      <c r="Q419" s="139"/>
      <c r="R419" s="139"/>
      <c r="S419" s="139"/>
      <c r="T419" s="139"/>
      <c r="U419" s="139"/>
      <c r="V419" s="139"/>
      <c r="W419" s="139"/>
    </row>
    <row r="420" spans="2:23" x14ac:dyDescent="0.2">
      <c r="B420" s="131"/>
      <c r="C420" s="131"/>
      <c r="D420" s="131"/>
      <c r="E420" s="131"/>
      <c r="F420" s="131"/>
      <c r="G420" s="139"/>
      <c r="H420" s="139"/>
      <c r="I420" s="139"/>
      <c r="J420" s="139"/>
      <c r="K420" s="139"/>
      <c r="L420" s="139"/>
      <c r="M420" s="139"/>
      <c r="N420" s="139"/>
      <c r="O420" s="139"/>
      <c r="P420" s="139"/>
      <c r="Q420" s="139"/>
      <c r="R420" s="139"/>
      <c r="S420" s="139"/>
      <c r="T420" s="139"/>
      <c r="U420" s="139"/>
      <c r="V420" s="139"/>
      <c r="W420" s="139"/>
    </row>
    <row r="421" spans="2:23" x14ac:dyDescent="0.2">
      <c r="B421" s="131"/>
      <c r="C421" s="131"/>
      <c r="D421" s="131"/>
      <c r="E421" s="131"/>
      <c r="F421" s="131"/>
      <c r="G421" s="139"/>
      <c r="H421" s="139"/>
      <c r="I421" s="139"/>
      <c r="J421" s="139"/>
      <c r="K421" s="139"/>
      <c r="L421" s="139"/>
      <c r="M421" s="139"/>
      <c r="N421" s="139"/>
      <c r="O421" s="139"/>
      <c r="P421" s="139"/>
      <c r="Q421" s="139"/>
      <c r="R421" s="139"/>
      <c r="S421" s="139"/>
      <c r="T421" s="139"/>
      <c r="U421" s="139"/>
      <c r="V421" s="139"/>
      <c r="W421" s="139"/>
    </row>
    <row r="422" spans="2:23" x14ac:dyDescent="0.2">
      <c r="B422" s="131"/>
      <c r="C422" s="131"/>
      <c r="D422" s="131"/>
      <c r="E422" s="131"/>
      <c r="F422" s="131"/>
      <c r="G422" s="139"/>
      <c r="H422" s="139"/>
      <c r="I422" s="139"/>
      <c r="J422" s="139"/>
      <c r="K422" s="139"/>
      <c r="L422" s="139"/>
      <c r="M422" s="139"/>
      <c r="N422" s="139"/>
      <c r="O422" s="139"/>
      <c r="P422" s="139"/>
      <c r="Q422" s="139"/>
      <c r="R422" s="139"/>
      <c r="S422" s="139"/>
      <c r="T422" s="139"/>
      <c r="U422" s="139"/>
      <c r="V422" s="139"/>
      <c r="W422" s="139"/>
    </row>
    <row r="423" spans="2:23" x14ac:dyDescent="0.2">
      <c r="B423" s="131"/>
      <c r="C423" s="131"/>
      <c r="D423" s="131"/>
      <c r="E423" s="131"/>
      <c r="F423" s="131"/>
      <c r="G423" s="139"/>
      <c r="H423" s="139"/>
      <c r="I423" s="139"/>
      <c r="J423" s="139"/>
      <c r="K423" s="139"/>
      <c r="L423" s="139"/>
      <c r="M423" s="139"/>
      <c r="N423" s="139"/>
      <c r="O423" s="139"/>
      <c r="P423" s="139"/>
      <c r="Q423" s="139"/>
      <c r="R423" s="139"/>
      <c r="S423" s="139"/>
      <c r="T423" s="139"/>
      <c r="U423" s="139"/>
      <c r="V423" s="139"/>
      <c r="W423" s="139"/>
    </row>
    <row r="424" spans="2:23" x14ac:dyDescent="0.2">
      <c r="B424" s="131"/>
      <c r="C424" s="131"/>
      <c r="D424" s="131"/>
      <c r="E424" s="131"/>
      <c r="F424" s="131"/>
      <c r="G424" s="139"/>
      <c r="H424" s="139"/>
      <c r="I424" s="139"/>
      <c r="J424" s="139"/>
      <c r="K424" s="139"/>
      <c r="L424" s="139"/>
      <c r="M424" s="139"/>
      <c r="N424" s="139"/>
      <c r="O424" s="139"/>
      <c r="P424" s="139"/>
      <c r="Q424" s="139"/>
      <c r="R424" s="139"/>
      <c r="S424" s="139"/>
      <c r="T424" s="139"/>
      <c r="U424" s="139"/>
      <c r="V424" s="139"/>
      <c r="W424" s="139"/>
    </row>
    <row r="425" spans="2:23" x14ac:dyDescent="0.2">
      <c r="B425" s="131"/>
      <c r="C425" s="131"/>
      <c r="D425" s="131"/>
      <c r="E425" s="131"/>
      <c r="F425" s="131"/>
      <c r="G425" s="139"/>
      <c r="H425" s="139"/>
      <c r="I425" s="139"/>
      <c r="J425" s="139"/>
      <c r="K425" s="139"/>
      <c r="L425" s="139"/>
      <c r="M425" s="139"/>
      <c r="N425" s="139"/>
      <c r="O425" s="139"/>
      <c r="P425" s="139"/>
      <c r="Q425" s="139"/>
      <c r="R425" s="139"/>
      <c r="S425" s="139"/>
      <c r="T425" s="139"/>
      <c r="U425" s="139"/>
      <c r="V425" s="139"/>
      <c r="W425" s="139"/>
    </row>
    <row r="426" spans="2:23" x14ac:dyDescent="0.2">
      <c r="B426" s="131"/>
      <c r="C426" s="131"/>
      <c r="D426" s="131"/>
      <c r="E426" s="131"/>
      <c r="F426" s="131"/>
      <c r="G426" s="139"/>
      <c r="H426" s="139"/>
      <c r="I426" s="139"/>
      <c r="J426" s="139"/>
      <c r="K426" s="139"/>
      <c r="L426" s="139"/>
      <c r="M426" s="139"/>
      <c r="N426" s="139"/>
      <c r="O426" s="139"/>
      <c r="P426" s="139"/>
      <c r="Q426" s="139"/>
      <c r="R426" s="139"/>
      <c r="S426" s="139"/>
      <c r="T426" s="139"/>
      <c r="U426" s="139"/>
      <c r="V426" s="139"/>
      <c r="W426" s="139"/>
    </row>
    <row r="427" spans="2:23" x14ac:dyDescent="0.2">
      <c r="B427" s="131"/>
      <c r="C427" s="131"/>
      <c r="D427" s="131"/>
      <c r="E427" s="131"/>
      <c r="F427" s="131"/>
      <c r="G427" s="139"/>
      <c r="H427" s="139"/>
      <c r="I427" s="139"/>
      <c r="J427" s="139"/>
      <c r="K427" s="139"/>
      <c r="L427" s="139"/>
      <c r="M427" s="139"/>
      <c r="N427" s="139"/>
      <c r="O427" s="139"/>
      <c r="P427" s="139"/>
      <c r="Q427" s="139"/>
      <c r="R427" s="139"/>
      <c r="S427" s="139"/>
      <c r="T427" s="139"/>
      <c r="U427" s="139"/>
      <c r="V427" s="139"/>
      <c r="W427" s="139"/>
    </row>
    <row r="428" spans="2:23" x14ac:dyDescent="0.2">
      <c r="B428" s="131"/>
      <c r="C428" s="131"/>
      <c r="D428" s="131"/>
      <c r="E428" s="131"/>
      <c r="F428" s="131"/>
      <c r="G428" s="139"/>
      <c r="H428" s="139"/>
      <c r="I428" s="139"/>
      <c r="J428" s="139"/>
      <c r="K428" s="139"/>
      <c r="L428" s="139"/>
      <c r="M428" s="139"/>
      <c r="N428" s="139"/>
      <c r="O428" s="139"/>
      <c r="P428" s="139"/>
      <c r="Q428" s="139"/>
      <c r="R428" s="139"/>
      <c r="S428" s="139"/>
      <c r="T428" s="139"/>
      <c r="U428" s="139"/>
      <c r="V428" s="139"/>
      <c r="W428" s="139"/>
    </row>
    <row r="429" spans="2:23" x14ac:dyDescent="0.2">
      <c r="B429" s="131"/>
      <c r="C429" s="131"/>
      <c r="D429" s="131"/>
      <c r="E429" s="131"/>
      <c r="F429" s="131"/>
      <c r="G429" s="139"/>
      <c r="H429" s="139"/>
      <c r="I429" s="139"/>
      <c r="J429" s="139"/>
      <c r="K429" s="139"/>
      <c r="L429" s="139"/>
      <c r="M429" s="139"/>
      <c r="N429" s="139"/>
      <c r="O429" s="139"/>
      <c r="P429" s="139"/>
      <c r="Q429" s="139"/>
      <c r="R429" s="139"/>
      <c r="S429" s="139"/>
      <c r="T429" s="139"/>
      <c r="U429" s="139"/>
      <c r="V429" s="139"/>
      <c r="W429" s="139"/>
    </row>
    <row r="430" spans="2:23" x14ac:dyDescent="0.2">
      <c r="B430" s="131"/>
      <c r="C430" s="131"/>
      <c r="D430" s="131"/>
      <c r="E430" s="131"/>
      <c r="F430" s="131"/>
      <c r="G430" s="139"/>
      <c r="H430" s="139"/>
      <c r="I430" s="139"/>
      <c r="J430" s="139"/>
      <c r="K430" s="139"/>
      <c r="L430" s="139"/>
      <c r="M430" s="139"/>
      <c r="N430" s="139"/>
      <c r="O430" s="139"/>
      <c r="P430" s="139"/>
      <c r="Q430" s="139"/>
      <c r="R430" s="139"/>
      <c r="S430" s="139"/>
      <c r="T430" s="139"/>
      <c r="U430" s="139"/>
      <c r="V430" s="139"/>
      <c r="W430" s="139"/>
    </row>
    <row r="431" spans="2:23" x14ac:dyDescent="0.2">
      <c r="B431" s="131"/>
      <c r="C431" s="131"/>
      <c r="D431" s="131"/>
      <c r="E431" s="131"/>
      <c r="F431" s="131"/>
      <c r="G431" s="139"/>
      <c r="H431" s="139"/>
      <c r="I431" s="139"/>
      <c r="J431" s="139"/>
      <c r="K431" s="139"/>
      <c r="L431" s="139"/>
      <c r="M431" s="139"/>
      <c r="N431" s="139"/>
      <c r="O431" s="139"/>
      <c r="P431" s="139"/>
      <c r="Q431" s="139"/>
      <c r="R431" s="139"/>
      <c r="S431" s="139"/>
      <c r="T431" s="139"/>
      <c r="U431" s="139"/>
      <c r="V431" s="139"/>
      <c r="W431" s="139"/>
    </row>
    <row r="432" spans="2:23" x14ac:dyDescent="0.2">
      <c r="B432" s="131"/>
      <c r="C432" s="131"/>
      <c r="D432" s="131"/>
      <c r="E432" s="131"/>
      <c r="F432" s="131"/>
      <c r="G432" s="139"/>
      <c r="H432" s="139"/>
      <c r="I432" s="139"/>
      <c r="J432" s="139"/>
      <c r="K432" s="139"/>
      <c r="L432" s="139"/>
      <c r="M432" s="139"/>
      <c r="N432" s="139"/>
      <c r="O432" s="139"/>
      <c r="P432" s="139"/>
      <c r="Q432" s="139"/>
      <c r="R432" s="139"/>
      <c r="S432" s="139"/>
      <c r="T432" s="139"/>
      <c r="U432" s="139"/>
      <c r="V432" s="139"/>
      <c r="W432" s="139"/>
    </row>
    <row r="433" spans="2:23" x14ac:dyDescent="0.2">
      <c r="B433" s="131"/>
      <c r="C433" s="131"/>
      <c r="D433" s="131"/>
      <c r="E433" s="131"/>
      <c r="F433" s="131"/>
      <c r="G433" s="139"/>
      <c r="H433" s="139"/>
      <c r="I433" s="139"/>
      <c r="J433" s="139"/>
      <c r="K433" s="139"/>
      <c r="L433" s="139"/>
      <c r="M433" s="139"/>
      <c r="N433" s="139"/>
      <c r="O433" s="139"/>
      <c r="P433" s="139"/>
      <c r="Q433" s="139"/>
      <c r="R433" s="139"/>
      <c r="S433" s="139"/>
      <c r="T433" s="139"/>
      <c r="U433" s="139"/>
      <c r="V433" s="139"/>
      <c r="W433" s="139"/>
    </row>
    <row r="434" spans="2:23" x14ac:dyDescent="0.2">
      <c r="B434" s="131"/>
      <c r="C434" s="131"/>
      <c r="D434" s="131"/>
      <c r="E434" s="131"/>
      <c r="F434" s="131"/>
      <c r="G434" s="139"/>
      <c r="H434" s="139"/>
      <c r="I434" s="139"/>
      <c r="J434" s="139"/>
      <c r="K434" s="139"/>
      <c r="L434" s="139"/>
      <c r="M434" s="139"/>
      <c r="N434" s="139"/>
      <c r="O434" s="139"/>
      <c r="P434" s="139"/>
      <c r="Q434" s="139"/>
      <c r="R434" s="139"/>
      <c r="S434" s="139"/>
      <c r="T434" s="139"/>
      <c r="U434" s="139"/>
      <c r="V434" s="139"/>
      <c r="W434" s="139"/>
    </row>
    <row r="435" spans="2:23" x14ac:dyDescent="0.2">
      <c r="B435" s="131"/>
      <c r="C435" s="131"/>
      <c r="D435" s="131"/>
      <c r="E435" s="131"/>
      <c r="F435" s="131"/>
      <c r="G435" s="139"/>
      <c r="H435" s="139"/>
      <c r="I435" s="139"/>
      <c r="J435" s="139"/>
      <c r="K435" s="139"/>
      <c r="L435" s="139"/>
      <c r="M435" s="139"/>
      <c r="N435" s="139"/>
      <c r="O435" s="139"/>
      <c r="P435" s="139"/>
      <c r="Q435" s="139"/>
      <c r="R435" s="139"/>
      <c r="S435" s="139"/>
      <c r="T435" s="139"/>
      <c r="U435" s="139"/>
      <c r="V435" s="139"/>
      <c r="W435" s="139"/>
    </row>
    <row r="436" spans="2:23" x14ac:dyDescent="0.2">
      <c r="B436" s="131"/>
      <c r="C436" s="131"/>
      <c r="D436" s="131"/>
      <c r="E436" s="131"/>
      <c r="F436" s="131"/>
      <c r="G436" s="139"/>
      <c r="H436" s="139"/>
      <c r="I436" s="139"/>
      <c r="J436" s="139"/>
      <c r="K436" s="139"/>
      <c r="L436" s="139"/>
      <c r="M436" s="139"/>
      <c r="N436" s="139"/>
      <c r="O436" s="139"/>
      <c r="P436" s="139"/>
      <c r="Q436" s="139"/>
      <c r="R436" s="139"/>
      <c r="S436" s="139"/>
      <c r="T436" s="139"/>
      <c r="U436" s="139"/>
      <c r="V436" s="139"/>
      <c r="W436" s="139"/>
    </row>
    <row r="437" spans="2:23" x14ac:dyDescent="0.2">
      <c r="B437" s="131"/>
      <c r="C437" s="131"/>
      <c r="D437" s="131"/>
      <c r="E437" s="131"/>
      <c r="F437" s="131"/>
      <c r="G437" s="139"/>
      <c r="H437" s="139"/>
      <c r="I437" s="139"/>
      <c r="J437" s="139"/>
      <c r="K437" s="139"/>
      <c r="L437" s="139"/>
      <c r="M437" s="139"/>
      <c r="N437" s="139"/>
      <c r="O437" s="139"/>
      <c r="P437" s="139"/>
      <c r="Q437" s="139"/>
      <c r="R437" s="139"/>
      <c r="S437" s="139"/>
      <c r="T437" s="139"/>
      <c r="U437" s="139"/>
      <c r="V437" s="139"/>
      <c r="W437" s="139"/>
    </row>
    <row r="438" spans="2:23" x14ac:dyDescent="0.2">
      <c r="B438" s="131"/>
      <c r="C438" s="131"/>
      <c r="D438" s="131"/>
      <c r="E438" s="131"/>
      <c r="F438" s="131"/>
      <c r="G438" s="139"/>
      <c r="H438" s="139"/>
      <c r="I438" s="139"/>
      <c r="J438" s="139"/>
      <c r="K438" s="139"/>
      <c r="L438" s="139"/>
      <c r="M438" s="139"/>
      <c r="N438" s="139"/>
      <c r="O438" s="139"/>
      <c r="P438" s="139"/>
      <c r="Q438" s="139"/>
      <c r="R438" s="139"/>
      <c r="S438" s="139"/>
      <c r="T438" s="139"/>
      <c r="U438" s="139"/>
      <c r="V438" s="139"/>
      <c r="W438" s="139"/>
    </row>
    <row r="439" spans="2:23" x14ac:dyDescent="0.2">
      <c r="B439" s="131"/>
      <c r="C439" s="131"/>
      <c r="D439" s="131"/>
      <c r="E439" s="131"/>
      <c r="F439" s="131"/>
      <c r="G439" s="139"/>
      <c r="H439" s="139"/>
      <c r="I439" s="139"/>
      <c r="J439" s="139"/>
      <c r="K439" s="139"/>
      <c r="L439" s="139"/>
      <c r="M439" s="139"/>
      <c r="N439" s="139"/>
      <c r="O439" s="139"/>
      <c r="P439" s="139"/>
      <c r="Q439" s="139"/>
      <c r="R439" s="139"/>
      <c r="S439" s="139"/>
      <c r="T439" s="139"/>
      <c r="U439" s="139"/>
      <c r="V439" s="139"/>
      <c r="W439" s="139"/>
    </row>
    <row r="440" spans="2:23" x14ac:dyDescent="0.2">
      <c r="B440" s="131"/>
      <c r="C440" s="131"/>
      <c r="D440" s="131"/>
      <c r="E440" s="131"/>
      <c r="F440" s="131"/>
      <c r="G440" s="139"/>
      <c r="H440" s="139"/>
      <c r="I440" s="139"/>
      <c r="J440" s="139"/>
      <c r="K440" s="139"/>
      <c r="L440" s="139"/>
      <c r="M440" s="139"/>
      <c r="N440" s="139"/>
      <c r="O440" s="139"/>
      <c r="P440" s="139"/>
      <c r="Q440" s="139"/>
      <c r="R440" s="139"/>
      <c r="S440" s="139"/>
      <c r="T440" s="139"/>
      <c r="U440" s="139"/>
      <c r="V440" s="139"/>
      <c r="W440" s="139"/>
    </row>
    <row r="441" spans="2:23" x14ac:dyDescent="0.2">
      <c r="B441" s="131"/>
      <c r="C441" s="131"/>
      <c r="D441" s="131"/>
      <c r="E441" s="131"/>
      <c r="F441" s="131"/>
      <c r="G441" s="139"/>
      <c r="H441" s="139"/>
      <c r="I441" s="139"/>
      <c r="J441" s="139"/>
      <c r="K441" s="139"/>
      <c r="L441" s="139"/>
      <c r="M441" s="139"/>
      <c r="N441" s="139"/>
      <c r="O441" s="139"/>
      <c r="P441" s="139"/>
      <c r="Q441" s="139"/>
      <c r="R441" s="139"/>
      <c r="S441" s="139"/>
      <c r="T441" s="139"/>
      <c r="U441" s="139"/>
      <c r="V441" s="139"/>
      <c r="W441" s="139"/>
    </row>
    <row r="442" spans="2:23" x14ac:dyDescent="0.2">
      <c r="B442" s="131"/>
      <c r="C442" s="131"/>
      <c r="D442" s="131"/>
      <c r="E442" s="131"/>
      <c r="F442" s="131"/>
      <c r="G442" s="139"/>
      <c r="H442" s="139"/>
      <c r="I442" s="139"/>
      <c r="J442" s="139"/>
      <c r="K442" s="139"/>
      <c r="L442" s="139"/>
      <c r="M442" s="139"/>
      <c r="N442" s="139"/>
      <c r="O442" s="139"/>
      <c r="P442" s="139"/>
      <c r="Q442" s="139"/>
      <c r="R442" s="139"/>
      <c r="S442" s="139"/>
      <c r="T442" s="139"/>
      <c r="U442" s="139"/>
      <c r="V442" s="139"/>
      <c r="W442" s="139"/>
    </row>
    <row r="443" spans="2:23" x14ac:dyDescent="0.2">
      <c r="B443" s="131"/>
      <c r="C443" s="131"/>
      <c r="D443" s="131"/>
      <c r="E443" s="131"/>
      <c r="F443" s="131"/>
      <c r="G443" s="139"/>
      <c r="H443" s="139"/>
      <c r="I443" s="139"/>
      <c r="J443" s="139"/>
      <c r="K443" s="139"/>
      <c r="L443" s="139"/>
      <c r="M443" s="139"/>
      <c r="N443" s="139"/>
      <c r="O443" s="139"/>
      <c r="P443" s="139"/>
      <c r="Q443" s="139"/>
      <c r="R443" s="139"/>
      <c r="S443" s="139"/>
      <c r="T443" s="139"/>
      <c r="U443" s="139"/>
      <c r="V443" s="139"/>
      <c r="W443" s="139"/>
    </row>
    <row r="444" spans="2:23" x14ac:dyDescent="0.2">
      <c r="B444" s="131"/>
      <c r="C444" s="131"/>
      <c r="D444" s="131"/>
      <c r="E444" s="131"/>
      <c r="F444" s="131"/>
      <c r="G444" s="139"/>
      <c r="H444" s="139"/>
      <c r="I444" s="139"/>
      <c r="J444" s="139"/>
      <c r="K444" s="139"/>
      <c r="L444" s="139"/>
      <c r="M444" s="139"/>
      <c r="N444" s="139"/>
      <c r="O444" s="139"/>
      <c r="P444" s="139"/>
      <c r="Q444" s="139"/>
      <c r="R444" s="139"/>
      <c r="S444" s="139"/>
      <c r="T444" s="139"/>
      <c r="U444" s="139"/>
      <c r="V444" s="139"/>
      <c r="W444" s="139"/>
    </row>
    <row r="445" spans="2:23" x14ac:dyDescent="0.2">
      <c r="B445" s="131"/>
      <c r="C445" s="131"/>
      <c r="D445" s="131"/>
      <c r="E445" s="131"/>
      <c r="F445" s="131"/>
      <c r="G445" s="139"/>
      <c r="H445" s="139"/>
      <c r="I445" s="139"/>
      <c r="J445" s="139"/>
      <c r="K445" s="139"/>
      <c r="L445" s="139"/>
      <c r="M445" s="139"/>
      <c r="N445" s="139"/>
      <c r="O445" s="139"/>
      <c r="P445" s="139"/>
      <c r="Q445" s="139"/>
      <c r="R445" s="139"/>
      <c r="S445" s="139"/>
      <c r="T445" s="139"/>
      <c r="U445" s="139"/>
      <c r="V445" s="139"/>
      <c r="W445" s="139"/>
    </row>
    <row r="446" spans="2:23" x14ac:dyDescent="0.2">
      <c r="B446" s="131"/>
      <c r="C446" s="131"/>
      <c r="D446" s="131"/>
      <c r="E446" s="131"/>
      <c r="F446" s="131"/>
      <c r="G446" s="139"/>
      <c r="H446" s="139"/>
      <c r="I446" s="139"/>
      <c r="J446" s="139"/>
      <c r="K446" s="139"/>
      <c r="L446" s="139"/>
      <c r="M446" s="139"/>
      <c r="N446" s="139"/>
      <c r="O446" s="139"/>
      <c r="P446" s="139"/>
      <c r="Q446" s="139"/>
      <c r="R446" s="139"/>
      <c r="S446" s="139"/>
      <c r="T446" s="139"/>
      <c r="U446" s="139"/>
      <c r="V446" s="139"/>
      <c r="W446" s="139"/>
    </row>
    <row r="447" spans="2:23" x14ac:dyDescent="0.2">
      <c r="B447" s="131"/>
      <c r="C447" s="131"/>
      <c r="D447" s="131"/>
      <c r="E447" s="131"/>
      <c r="F447" s="131"/>
      <c r="G447" s="139"/>
      <c r="H447" s="139"/>
      <c r="I447" s="139"/>
      <c r="J447" s="139"/>
      <c r="K447" s="139"/>
      <c r="L447" s="139"/>
      <c r="M447" s="139"/>
      <c r="N447" s="139"/>
      <c r="O447" s="139"/>
      <c r="P447" s="139"/>
      <c r="Q447" s="139"/>
      <c r="R447" s="139"/>
      <c r="S447" s="139"/>
      <c r="T447" s="139"/>
      <c r="U447" s="139"/>
      <c r="V447" s="139"/>
      <c r="W447" s="139"/>
    </row>
    <row r="448" spans="2:23" x14ac:dyDescent="0.2">
      <c r="B448" s="131"/>
      <c r="C448" s="131"/>
      <c r="D448" s="131"/>
      <c r="E448" s="131"/>
      <c r="F448" s="131"/>
      <c r="G448" s="139"/>
      <c r="H448" s="139"/>
      <c r="I448" s="139"/>
      <c r="J448" s="139"/>
      <c r="K448" s="139"/>
      <c r="L448" s="139"/>
      <c r="M448" s="139"/>
      <c r="N448" s="139"/>
      <c r="O448" s="139"/>
      <c r="P448" s="139"/>
      <c r="Q448" s="139"/>
      <c r="R448" s="139"/>
      <c r="S448" s="139"/>
      <c r="T448" s="139"/>
      <c r="U448" s="139"/>
      <c r="V448" s="139"/>
      <c r="W448" s="139"/>
    </row>
    <row r="449" spans="2:23" x14ac:dyDescent="0.2">
      <c r="B449" s="131"/>
      <c r="C449" s="131"/>
      <c r="D449" s="131"/>
      <c r="E449" s="131"/>
      <c r="F449" s="131"/>
      <c r="G449" s="139"/>
      <c r="H449" s="139"/>
      <c r="I449" s="139"/>
      <c r="J449" s="139"/>
      <c r="K449" s="139"/>
      <c r="L449" s="139"/>
      <c r="M449" s="139"/>
      <c r="N449" s="139"/>
      <c r="O449" s="139"/>
      <c r="P449" s="139"/>
      <c r="Q449" s="139"/>
      <c r="R449" s="139"/>
      <c r="S449" s="139"/>
      <c r="T449" s="139"/>
      <c r="U449" s="139"/>
      <c r="V449" s="139"/>
      <c r="W449" s="139"/>
    </row>
    <row r="450" spans="2:23" x14ac:dyDescent="0.2">
      <c r="B450" s="131"/>
      <c r="C450" s="131"/>
      <c r="D450" s="131"/>
      <c r="E450" s="131"/>
      <c r="F450" s="131"/>
      <c r="G450" s="139"/>
      <c r="H450" s="139"/>
      <c r="I450" s="139"/>
      <c r="J450" s="139"/>
      <c r="K450" s="139"/>
      <c r="L450" s="139"/>
      <c r="M450" s="139"/>
      <c r="N450" s="139"/>
      <c r="O450" s="139"/>
      <c r="P450" s="139"/>
      <c r="Q450" s="139"/>
      <c r="R450" s="139"/>
      <c r="S450" s="139"/>
      <c r="T450" s="139"/>
      <c r="U450" s="139"/>
      <c r="V450" s="139"/>
      <c r="W450" s="139"/>
    </row>
    <row r="451" spans="2:23" x14ac:dyDescent="0.2">
      <c r="B451" s="131"/>
      <c r="C451" s="131"/>
      <c r="D451" s="131"/>
      <c r="E451" s="131"/>
      <c r="F451" s="131"/>
      <c r="G451" s="139"/>
      <c r="H451" s="139"/>
      <c r="I451" s="139"/>
      <c r="J451" s="139"/>
      <c r="K451" s="139"/>
      <c r="L451" s="139"/>
      <c r="M451" s="139"/>
      <c r="N451" s="139"/>
      <c r="O451" s="139"/>
      <c r="P451" s="139"/>
      <c r="Q451" s="139"/>
      <c r="R451" s="139"/>
      <c r="S451" s="139"/>
      <c r="T451" s="139"/>
      <c r="U451" s="139"/>
      <c r="V451" s="139"/>
      <c r="W451" s="139"/>
    </row>
    <row r="452" spans="2:23" x14ac:dyDescent="0.2">
      <c r="B452" s="131"/>
      <c r="C452" s="131"/>
      <c r="D452" s="131"/>
      <c r="E452" s="131"/>
      <c r="F452" s="131"/>
      <c r="G452" s="139"/>
      <c r="H452" s="139"/>
      <c r="I452" s="139"/>
      <c r="J452" s="139"/>
      <c r="K452" s="139"/>
      <c r="L452" s="139"/>
      <c r="M452" s="139"/>
      <c r="N452" s="139"/>
      <c r="O452" s="139"/>
      <c r="P452" s="139"/>
      <c r="Q452" s="139"/>
      <c r="R452" s="139"/>
      <c r="S452" s="139"/>
      <c r="T452" s="139"/>
      <c r="U452" s="139"/>
      <c r="V452" s="139"/>
      <c r="W452" s="139"/>
    </row>
    <row r="453" spans="2:23" x14ac:dyDescent="0.2">
      <c r="B453" s="131"/>
      <c r="C453" s="131"/>
      <c r="D453" s="131"/>
      <c r="E453" s="131"/>
      <c r="F453" s="131"/>
      <c r="G453" s="139"/>
      <c r="H453" s="139"/>
      <c r="I453" s="139"/>
      <c r="J453" s="139"/>
      <c r="K453" s="139"/>
      <c r="L453" s="139"/>
      <c r="M453" s="139"/>
      <c r="N453" s="139"/>
      <c r="O453" s="139"/>
      <c r="P453" s="139"/>
      <c r="Q453" s="139"/>
      <c r="R453" s="139"/>
      <c r="S453" s="139"/>
      <c r="T453" s="139"/>
      <c r="U453" s="139"/>
      <c r="V453" s="139"/>
      <c r="W453" s="139"/>
    </row>
    <row r="454" spans="2:23" x14ac:dyDescent="0.2">
      <c r="B454" s="131"/>
      <c r="C454" s="131"/>
      <c r="D454" s="131"/>
      <c r="E454" s="131"/>
      <c r="F454" s="131"/>
      <c r="G454" s="139"/>
      <c r="H454" s="139"/>
      <c r="I454" s="139"/>
      <c r="J454" s="139"/>
      <c r="K454" s="139"/>
      <c r="L454" s="139"/>
      <c r="M454" s="139"/>
      <c r="N454" s="139"/>
      <c r="O454" s="139"/>
      <c r="P454" s="139"/>
      <c r="Q454" s="139"/>
      <c r="R454" s="139"/>
      <c r="S454" s="139"/>
      <c r="T454" s="139"/>
      <c r="U454" s="139"/>
      <c r="V454" s="139"/>
      <c r="W454" s="139"/>
    </row>
    <row r="455" spans="2:23" x14ac:dyDescent="0.2">
      <c r="B455" s="131"/>
      <c r="C455" s="131"/>
      <c r="D455" s="131"/>
      <c r="E455" s="131"/>
      <c r="F455" s="131"/>
      <c r="G455" s="139"/>
      <c r="H455" s="139"/>
      <c r="I455" s="139"/>
      <c r="J455" s="139"/>
      <c r="K455" s="139"/>
      <c r="L455" s="139"/>
      <c r="M455" s="139"/>
      <c r="N455" s="139"/>
      <c r="O455" s="139"/>
      <c r="P455" s="139"/>
      <c r="Q455" s="139"/>
      <c r="R455" s="139"/>
      <c r="S455" s="139"/>
      <c r="T455" s="139"/>
      <c r="U455" s="139"/>
      <c r="V455" s="139"/>
      <c r="W455" s="139"/>
    </row>
    <row r="456" spans="2:23" x14ac:dyDescent="0.2">
      <c r="B456" s="131"/>
      <c r="C456" s="131"/>
      <c r="D456" s="131"/>
      <c r="E456" s="131"/>
      <c r="F456" s="131"/>
      <c r="G456" s="139"/>
      <c r="H456" s="139"/>
      <c r="I456" s="139"/>
      <c r="J456" s="139"/>
      <c r="K456" s="139"/>
      <c r="L456" s="139"/>
      <c r="M456" s="139"/>
      <c r="N456" s="139"/>
      <c r="O456" s="139"/>
      <c r="P456" s="139"/>
      <c r="Q456" s="139"/>
      <c r="R456" s="139"/>
      <c r="S456" s="139"/>
      <c r="T456" s="139"/>
      <c r="U456" s="139"/>
      <c r="V456" s="139"/>
      <c r="W456" s="139"/>
    </row>
    <row r="457" spans="2:23" x14ac:dyDescent="0.2">
      <c r="B457" s="131"/>
      <c r="C457" s="131"/>
      <c r="D457" s="131"/>
      <c r="E457" s="131"/>
      <c r="F457" s="131"/>
      <c r="G457" s="139"/>
      <c r="H457" s="139"/>
      <c r="I457" s="139"/>
      <c r="J457" s="139"/>
      <c r="K457" s="139"/>
      <c r="L457" s="139"/>
      <c r="M457" s="139"/>
      <c r="N457" s="139"/>
      <c r="O457" s="139"/>
      <c r="P457" s="139"/>
      <c r="Q457" s="139"/>
      <c r="R457" s="139"/>
      <c r="S457" s="139"/>
      <c r="T457" s="139"/>
      <c r="U457" s="139"/>
      <c r="V457" s="139"/>
      <c r="W457" s="139"/>
    </row>
    <row r="458" spans="2:23" x14ac:dyDescent="0.2">
      <c r="B458" s="131"/>
      <c r="C458" s="131"/>
      <c r="D458" s="131"/>
      <c r="E458" s="131"/>
      <c r="F458" s="131"/>
      <c r="G458" s="139"/>
      <c r="H458" s="139"/>
      <c r="I458" s="139"/>
      <c r="J458" s="139"/>
      <c r="K458" s="139"/>
      <c r="L458" s="139"/>
      <c r="M458" s="139"/>
      <c r="N458" s="139"/>
      <c r="O458" s="139"/>
      <c r="P458" s="139"/>
      <c r="Q458" s="139"/>
      <c r="R458" s="139"/>
      <c r="S458" s="139"/>
      <c r="T458" s="139"/>
      <c r="U458" s="139"/>
      <c r="V458" s="139"/>
      <c r="W458" s="139"/>
    </row>
    <row r="459" spans="2:23" x14ac:dyDescent="0.2">
      <c r="B459" s="131"/>
      <c r="C459" s="131"/>
      <c r="D459" s="131"/>
      <c r="E459" s="131"/>
      <c r="F459" s="131"/>
      <c r="G459" s="139"/>
      <c r="H459" s="139"/>
      <c r="I459" s="139"/>
      <c r="J459" s="139"/>
      <c r="K459" s="139"/>
      <c r="L459" s="139"/>
      <c r="M459" s="139"/>
      <c r="N459" s="139"/>
      <c r="O459" s="139"/>
      <c r="P459" s="139"/>
      <c r="Q459" s="139"/>
      <c r="R459" s="139"/>
      <c r="S459" s="139"/>
      <c r="T459" s="139"/>
      <c r="U459" s="139"/>
      <c r="V459" s="139"/>
      <c r="W459" s="139"/>
    </row>
    <row r="460" spans="2:23" x14ac:dyDescent="0.2">
      <c r="B460" s="131"/>
      <c r="C460" s="131"/>
      <c r="D460" s="131"/>
      <c r="E460" s="131"/>
      <c r="F460" s="131"/>
      <c r="G460" s="139"/>
      <c r="H460" s="139"/>
      <c r="I460" s="139"/>
      <c r="J460" s="139"/>
      <c r="K460" s="139"/>
      <c r="L460" s="139"/>
      <c r="M460" s="139"/>
      <c r="N460" s="139"/>
      <c r="O460" s="139"/>
      <c r="P460" s="139"/>
      <c r="Q460" s="139"/>
      <c r="R460" s="139"/>
      <c r="S460" s="139"/>
      <c r="T460" s="139"/>
      <c r="U460" s="139"/>
      <c r="V460" s="139"/>
      <c r="W460" s="139"/>
    </row>
    <row r="461" spans="2:23" x14ac:dyDescent="0.2">
      <c r="B461" s="131"/>
      <c r="C461" s="131"/>
      <c r="D461" s="131"/>
      <c r="E461" s="131"/>
      <c r="F461" s="131"/>
      <c r="G461" s="139"/>
      <c r="H461" s="139"/>
      <c r="I461" s="139"/>
      <c r="J461" s="139"/>
      <c r="K461" s="139"/>
      <c r="L461" s="139"/>
      <c r="M461" s="139"/>
      <c r="N461" s="139"/>
      <c r="O461" s="139"/>
      <c r="P461" s="139"/>
      <c r="Q461" s="139"/>
      <c r="R461" s="139"/>
      <c r="S461" s="139"/>
      <c r="T461" s="139"/>
      <c r="U461" s="139"/>
      <c r="V461" s="139"/>
      <c r="W461" s="139"/>
    </row>
    <row r="462" spans="2:23" x14ac:dyDescent="0.2">
      <c r="B462" s="131"/>
      <c r="C462" s="131"/>
      <c r="D462" s="131"/>
      <c r="E462" s="131"/>
      <c r="F462" s="131"/>
      <c r="G462" s="139"/>
      <c r="H462" s="139"/>
      <c r="I462" s="139"/>
      <c r="J462" s="139"/>
      <c r="K462" s="139"/>
      <c r="L462" s="139"/>
      <c r="M462" s="139"/>
      <c r="N462" s="139"/>
      <c r="O462" s="139"/>
      <c r="P462" s="139"/>
      <c r="Q462" s="139"/>
      <c r="R462" s="139"/>
      <c r="S462" s="139"/>
      <c r="T462" s="139"/>
      <c r="U462" s="139"/>
      <c r="V462" s="139"/>
      <c r="W462" s="139"/>
    </row>
    <row r="463" spans="2:23" x14ac:dyDescent="0.2">
      <c r="B463" s="131"/>
      <c r="C463" s="131"/>
      <c r="D463" s="131"/>
      <c r="E463" s="131"/>
      <c r="F463" s="131"/>
      <c r="G463" s="139"/>
      <c r="H463" s="139"/>
      <c r="I463" s="139"/>
      <c r="J463" s="139"/>
      <c r="K463" s="139"/>
      <c r="L463" s="139"/>
      <c r="M463" s="139"/>
      <c r="N463" s="139"/>
      <c r="O463" s="139"/>
      <c r="P463" s="139"/>
      <c r="Q463" s="139"/>
      <c r="R463" s="139"/>
      <c r="S463" s="139"/>
      <c r="T463" s="139"/>
      <c r="U463" s="139"/>
      <c r="V463" s="139"/>
      <c r="W463" s="139"/>
    </row>
    <row r="464" spans="2:23" x14ac:dyDescent="0.2">
      <c r="B464" s="131"/>
      <c r="C464" s="131"/>
      <c r="D464" s="131"/>
      <c r="E464" s="131"/>
      <c r="F464" s="131"/>
      <c r="G464" s="139"/>
      <c r="H464" s="139"/>
      <c r="I464" s="139"/>
      <c r="J464" s="139"/>
      <c r="K464" s="139"/>
      <c r="L464" s="139"/>
      <c r="M464" s="139"/>
      <c r="N464" s="139"/>
      <c r="O464" s="139"/>
      <c r="P464" s="139"/>
      <c r="Q464" s="139"/>
      <c r="R464" s="139"/>
      <c r="S464" s="139"/>
      <c r="T464" s="139"/>
      <c r="U464" s="139"/>
      <c r="V464" s="139"/>
      <c r="W464" s="139"/>
    </row>
    <row r="465" spans="2:23" x14ac:dyDescent="0.2">
      <c r="B465" s="131"/>
      <c r="C465" s="131"/>
      <c r="D465" s="131"/>
      <c r="E465" s="131"/>
      <c r="F465" s="131"/>
      <c r="G465" s="139"/>
      <c r="H465" s="139"/>
      <c r="I465" s="139"/>
      <c r="J465" s="139"/>
      <c r="K465" s="139"/>
      <c r="L465" s="139"/>
      <c r="M465" s="139"/>
      <c r="N465" s="139"/>
      <c r="O465" s="139"/>
      <c r="P465" s="139"/>
      <c r="Q465" s="139"/>
      <c r="R465" s="139"/>
      <c r="S465" s="139"/>
      <c r="T465" s="139"/>
      <c r="U465" s="139"/>
      <c r="V465" s="139"/>
      <c r="W465" s="139"/>
    </row>
    <row r="466" spans="2:23" x14ac:dyDescent="0.2">
      <c r="B466" s="131"/>
      <c r="C466" s="131"/>
      <c r="D466" s="131"/>
      <c r="E466" s="131"/>
      <c r="F466" s="131"/>
      <c r="G466" s="139"/>
      <c r="H466" s="139"/>
      <c r="I466" s="139"/>
      <c r="J466" s="139"/>
      <c r="K466" s="139"/>
      <c r="L466" s="139"/>
      <c r="M466" s="139"/>
      <c r="N466" s="139"/>
      <c r="O466" s="139"/>
      <c r="P466" s="139"/>
      <c r="Q466" s="139"/>
      <c r="R466" s="139"/>
      <c r="S466" s="139"/>
      <c r="T466" s="139"/>
      <c r="U466" s="139"/>
      <c r="V466" s="139"/>
      <c r="W466" s="139"/>
    </row>
    <row r="467" spans="2:23" x14ac:dyDescent="0.2">
      <c r="B467" s="131"/>
      <c r="C467" s="131"/>
      <c r="D467" s="131"/>
      <c r="E467" s="131"/>
      <c r="F467" s="131"/>
      <c r="G467" s="139"/>
      <c r="H467" s="139"/>
      <c r="I467" s="139"/>
      <c r="J467" s="139"/>
      <c r="K467" s="139"/>
      <c r="L467" s="139"/>
      <c r="M467" s="139"/>
      <c r="N467" s="139"/>
      <c r="O467" s="139"/>
      <c r="P467" s="139"/>
      <c r="Q467" s="139"/>
      <c r="R467" s="139"/>
      <c r="S467" s="139"/>
      <c r="T467" s="139"/>
      <c r="U467" s="139"/>
      <c r="V467" s="139"/>
      <c r="W467" s="139"/>
    </row>
    <row r="468" spans="2:23" x14ac:dyDescent="0.2">
      <c r="B468" s="131"/>
      <c r="C468" s="131"/>
      <c r="D468" s="131"/>
      <c r="E468" s="131"/>
      <c r="F468" s="131"/>
      <c r="G468" s="139"/>
      <c r="H468" s="139"/>
      <c r="I468" s="139"/>
      <c r="J468" s="139"/>
      <c r="K468" s="139"/>
      <c r="L468" s="139"/>
      <c r="M468" s="139"/>
      <c r="N468" s="139"/>
      <c r="O468" s="139"/>
      <c r="P468" s="139"/>
      <c r="Q468" s="139"/>
      <c r="R468" s="139"/>
      <c r="S468" s="139"/>
      <c r="T468" s="139"/>
      <c r="U468" s="139"/>
      <c r="V468" s="139"/>
      <c r="W468" s="139"/>
    </row>
    <row r="469" spans="2:23" x14ac:dyDescent="0.2">
      <c r="B469" s="131"/>
      <c r="C469" s="131"/>
      <c r="D469" s="131"/>
      <c r="E469" s="131"/>
      <c r="F469" s="131"/>
      <c r="G469" s="139"/>
      <c r="H469" s="139"/>
      <c r="I469" s="139"/>
      <c r="J469" s="139"/>
      <c r="K469" s="139"/>
      <c r="L469" s="139"/>
      <c r="M469" s="139"/>
      <c r="N469" s="139"/>
      <c r="O469" s="139"/>
      <c r="P469" s="139"/>
      <c r="Q469" s="139"/>
      <c r="R469" s="139"/>
      <c r="S469" s="139"/>
      <c r="T469" s="139"/>
      <c r="U469" s="139"/>
      <c r="V469" s="139"/>
      <c r="W469" s="139"/>
    </row>
    <row r="470" spans="2:23" x14ac:dyDescent="0.2">
      <c r="B470" s="131"/>
      <c r="C470" s="131"/>
      <c r="D470" s="131"/>
      <c r="E470" s="131"/>
      <c r="F470" s="131"/>
      <c r="G470" s="139"/>
      <c r="H470" s="139"/>
      <c r="I470" s="139"/>
      <c r="J470" s="139"/>
      <c r="K470" s="139"/>
      <c r="L470" s="139"/>
      <c r="M470" s="139"/>
      <c r="N470" s="139"/>
      <c r="O470" s="139"/>
      <c r="P470" s="139"/>
      <c r="Q470" s="139"/>
      <c r="R470" s="139"/>
      <c r="S470" s="139"/>
      <c r="T470" s="139"/>
      <c r="U470" s="139"/>
      <c r="V470" s="139"/>
      <c r="W470" s="139"/>
    </row>
    <row r="471" spans="2:23" x14ac:dyDescent="0.2">
      <c r="B471" s="131"/>
      <c r="C471" s="131"/>
      <c r="D471" s="131"/>
      <c r="E471" s="131"/>
      <c r="F471" s="131"/>
      <c r="G471" s="139"/>
      <c r="H471" s="139"/>
      <c r="I471" s="139"/>
      <c r="J471" s="139"/>
      <c r="K471" s="139"/>
      <c r="L471" s="139"/>
      <c r="M471" s="139"/>
      <c r="N471" s="139"/>
      <c r="O471" s="139"/>
      <c r="P471" s="139"/>
      <c r="Q471" s="139"/>
      <c r="R471" s="139"/>
      <c r="S471" s="139"/>
      <c r="T471" s="139"/>
      <c r="U471" s="139"/>
      <c r="V471" s="139"/>
      <c r="W471" s="139"/>
    </row>
    <row r="472" spans="2:23" x14ac:dyDescent="0.2">
      <c r="B472" s="131"/>
      <c r="C472" s="131"/>
      <c r="D472" s="131"/>
      <c r="E472" s="131"/>
      <c r="F472" s="131"/>
      <c r="G472" s="139"/>
      <c r="H472" s="139"/>
      <c r="I472" s="139"/>
      <c r="J472" s="139"/>
      <c r="K472" s="139"/>
      <c r="L472" s="139"/>
      <c r="M472" s="139"/>
      <c r="N472" s="139"/>
      <c r="O472" s="139"/>
      <c r="P472" s="139"/>
      <c r="Q472" s="139"/>
      <c r="R472" s="139"/>
      <c r="S472" s="139"/>
      <c r="T472" s="139"/>
      <c r="U472" s="139"/>
      <c r="V472" s="139"/>
      <c r="W472" s="139"/>
    </row>
    <row r="473" spans="2:23" x14ac:dyDescent="0.2">
      <c r="B473" s="131"/>
      <c r="C473" s="131"/>
      <c r="D473" s="131"/>
      <c r="E473" s="131"/>
      <c r="F473" s="131"/>
      <c r="G473" s="139"/>
      <c r="H473" s="139"/>
      <c r="I473" s="139"/>
      <c r="J473" s="139"/>
      <c r="K473" s="139"/>
      <c r="L473" s="139"/>
      <c r="M473" s="139"/>
      <c r="N473" s="139"/>
      <c r="O473" s="139"/>
      <c r="P473" s="139"/>
      <c r="Q473" s="139"/>
      <c r="R473" s="139"/>
      <c r="S473" s="139"/>
      <c r="T473" s="139"/>
      <c r="U473" s="139"/>
      <c r="V473" s="139"/>
      <c r="W473" s="139"/>
    </row>
    <row r="474" spans="2:23" x14ac:dyDescent="0.2">
      <c r="B474" s="131"/>
      <c r="C474" s="131"/>
      <c r="D474" s="131"/>
      <c r="E474" s="131"/>
      <c r="F474" s="131"/>
      <c r="G474" s="139"/>
      <c r="H474" s="139"/>
      <c r="I474" s="139"/>
      <c r="J474" s="139"/>
      <c r="K474" s="139"/>
      <c r="L474" s="139"/>
      <c r="M474" s="139"/>
      <c r="N474" s="139"/>
      <c r="O474" s="139"/>
      <c r="P474" s="139"/>
      <c r="Q474" s="139"/>
      <c r="R474" s="139"/>
      <c r="S474" s="139"/>
      <c r="T474" s="139"/>
      <c r="U474" s="139"/>
      <c r="V474" s="139"/>
      <c r="W474" s="139"/>
    </row>
    <row r="475" spans="2:23" x14ac:dyDescent="0.2">
      <c r="B475" s="131"/>
      <c r="C475" s="131"/>
      <c r="D475" s="131"/>
      <c r="E475" s="131"/>
      <c r="F475" s="131"/>
      <c r="G475" s="139"/>
      <c r="H475" s="139"/>
      <c r="I475" s="139"/>
      <c r="J475" s="139"/>
      <c r="K475" s="139"/>
      <c r="L475" s="139"/>
      <c r="M475" s="139"/>
      <c r="N475" s="139"/>
      <c r="O475" s="139"/>
      <c r="P475" s="139"/>
      <c r="Q475" s="139"/>
      <c r="R475" s="139"/>
      <c r="S475" s="139"/>
      <c r="T475" s="139"/>
      <c r="U475" s="139"/>
      <c r="V475" s="139"/>
      <c r="W475" s="139"/>
    </row>
    <row r="476" spans="2:23" x14ac:dyDescent="0.2">
      <c r="B476" s="131"/>
      <c r="C476" s="131"/>
      <c r="D476" s="131"/>
      <c r="E476" s="131"/>
      <c r="F476" s="131"/>
      <c r="G476" s="139"/>
      <c r="H476" s="139"/>
      <c r="I476" s="139"/>
      <c r="J476" s="139"/>
      <c r="K476" s="139"/>
      <c r="L476" s="139"/>
      <c r="M476" s="139"/>
      <c r="N476" s="139"/>
      <c r="O476" s="139"/>
      <c r="P476" s="139"/>
      <c r="Q476" s="139"/>
      <c r="R476" s="139"/>
      <c r="S476" s="139"/>
      <c r="T476" s="139"/>
      <c r="U476" s="139"/>
      <c r="V476" s="139"/>
      <c r="W476" s="139"/>
    </row>
    <row r="477" spans="2:23" x14ac:dyDescent="0.2">
      <c r="B477" s="131"/>
      <c r="C477" s="131"/>
      <c r="D477" s="131"/>
      <c r="E477" s="131"/>
      <c r="F477" s="131"/>
      <c r="G477" s="139"/>
      <c r="H477" s="139"/>
      <c r="I477" s="139"/>
      <c r="J477" s="139"/>
      <c r="K477" s="139"/>
      <c r="L477" s="139"/>
      <c r="M477" s="139"/>
      <c r="N477" s="139"/>
      <c r="O477" s="139"/>
      <c r="P477" s="139"/>
      <c r="Q477" s="139"/>
      <c r="R477" s="139"/>
      <c r="S477" s="139"/>
      <c r="T477" s="139"/>
      <c r="U477" s="139"/>
      <c r="V477" s="139"/>
      <c r="W477" s="139"/>
    </row>
    <row r="478" spans="2:23" x14ac:dyDescent="0.2">
      <c r="B478" s="131"/>
      <c r="C478" s="131"/>
      <c r="D478" s="131"/>
      <c r="E478" s="131"/>
      <c r="F478" s="131"/>
      <c r="G478" s="139"/>
      <c r="H478" s="139"/>
      <c r="I478" s="139"/>
      <c r="J478" s="139"/>
      <c r="K478" s="139"/>
      <c r="L478" s="139"/>
      <c r="M478" s="139"/>
      <c r="N478" s="139"/>
      <c r="O478" s="139"/>
      <c r="P478" s="139"/>
      <c r="Q478" s="139"/>
      <c r="R478" s="139"/>
      <c r="S478" s="139"/>
      <c r="T478" s="139"/>
      <c r="U478" s="139"/>
      <c r="V478" s="139"/>
      <c r="W478" s="139"/>
    </row>
    <row r="479" spans="2:23" x14ac:dyDescent="0.2">
      <c r="B479" s="131"/>
      <c r="C479" s="131"/>
      <c r="D479" s="131"/>
      <c r="E479" s="131"/>
      <c r="F479" s="131"/>
      <c r="G479" s="139"/>
      <c r="H479" s="139"/>
      <c r="I479" s="139"/>
      <c r="J479" s="139"/>
      <c r="K479" s="139"/>
      <c r="L479" s="139"/>
      <c r="M479" s="139"/>
      <c r="N479" s="139"/>
      <c r="O479" s="139"/>
      <c r="P479" s="139"/>
      <c r="Q479" s="139"/>
      <c r="R479" s="139"/>
      <c r="S479" s="139"/>
      <c r="T479" s="139"/>
      <c r="U479" s="139"/>
      <c r="V479" s="139"/>
      <c r="W479" s="139"/>
    </row>
    <row r="480" spans="2:23" x14ac:dyDescent="0.2">
      <c r="B480" s="131"/>
      <c r="C480" s="131"/>
      <c r="D480" s="131"/>
      <c r="E480" s="131"/>
      <c r="F480" s="131"/>
      <c r="G480" s="139"/>
      <c r="H480" s="139"/>
      <c r="I480" s="139"/>
      <c r="J480" s="139"/>
      <c r="K480" s="139"/>
      <c r="L480" s="139"/>
      <c r="M480" s="139"/>
      <c r="N480" s="139"/>
      <c r="O480" s="139"/>
      <c r="P480" s="139"/>
      <c r="Q480" s="139"/>
      <c r="R480" s="139"/>
      <c r="S480" s="139"/>
      <c r="T480" s="139"/>
      <c r="U480" s="139"/>
      <c r="V480" s="139"/>
      <c r="W480" s="139"/>
    </row>
    <row r="481" spans="2:23" x14ac:dyDescent="0.2">
      <c r="B481" s="131"/>
      <c r="C481" s="131"/>
      <c r="D481" s="131"/>
      <c r="E481" s="131"/>
      <c r="F481" s="131"/>
      <c r="G481" s="139"/>
      <c r="H481" s="139"/>
      <c r="I481" s="139"/>
      <c r="J481" s="139"/>
      <c r="K481" s="139"/>
      <c r="L481" s="139"/>
      <c r="M481" s="139"/>
      <c r="N481" s="139"/>
      <c r="O481" s="139"/>
      <c r="P481" s="139"/>
      <c r="Q481" s="139"/>
      <c r="R481" s="139"/>
      <c r="S481" s="139"/>
      <c r="T481" s="139"/>
      <c r="U481" s="139"/>
      <c r="V481" s="139"/>
      <c r="W481" s="139"/>
    </row>
    <row r="482" spans="2:23" x14ac:dyDescent="0.2">
      <c r="B482" s="131"/>
      <c r="C482" s="131"/>
      <c r="D482" s="131"/>
      <c r="E482" s="131"/>
      <c r="F482" s="131"/>
      <c r="G482" s="139"/>
      <c r="H482" s="139"/>
      <c r="I482" s="139"/>
      <c r="J482" s="139"/>
      <c r="K482" s="139"/>
      <c r="L482" s="139"/>
      <c r="M482" s="139"/>
      <c r="N482" s="139"/>
      <c r="O482" s="139"/>
      <c r="P482" s="139"/>
      <c r="Q482" s="139"/>
      <c r="R482" s="139"/>
      <c r="S482" s="139"/>
      <c r="T482" s="139"/>
      <c r="U482" s="139"/>
      <c r="V482" s="139"/>
      <c r="W482" s="139"/>
    </row>
    <row r="483" spans="2:23" x14ac:dyDescent="0.2">
      <c r="B483" s="131"/>
      <c r="C483" s="131"/>
      <c r="D483" s="131"/>
      <c r="E483" s="131"/>
      <c r="F483" s="131"/>
      <c r="G483" s="139"/>
      <c r="H483" s="139"/>
      <c r="I483" s="139"/>
      <c r="J483" s="139"/>
      <c r="K483" s="139"/>
      <c r="L483" s="139"/>
      <c r="M483" s="139"/>
      <c r="N483" s="139"/>
      <c r="O483" s="139"/>
      <c r="P483" s="139"/>
      <c r="Q483" s="139"/>
      <c r="R483" s="139"/>
      <c r="S483" s="139"/>
      <c r="T483" s="139"/>
      <c r="U483" s="139"/>
      <c r="V483" s="139"/>
      <c r="W483" s="139"/>
    </row>
    <row r="484" spans="2:23" x14ac:dyDescent="0.2">
      <c r="B484" s="131"/>
      <c r="C484" s="131"/>
      <c r="D484" s="131"/>
      <c r="E484" s="131"/>
      <c r="F484" s="131"/>
      <c r="G484" s="139"/>
      <c r="H484" s="139"/>
      <c r="I484" s="139"/>
      <c r="J484" s="139"/>
      <c r="K484" s="139"/>
      <c r="L484" s="139"/>
      <c r="M484" s="139"/>
      <c r="N484" s="139"/>
      <c r="O484" s="139"/>
      <c r="P484" s="139"/>
      <c r="Q484" s="139"/>
      <c r="R484" s="139"/>
      <c r="S484" s="139"/>
      <c r="T484" s="139"/>
      <c r="U484" s="139"/>
      <c r="V484" s="139"/>
      <c r="W484" s="139"/>
    </row>
    <row r="485" spans="2:23" x14ac:dyDescent="0.2">
      <c r="B485" s="131"/>
      <c r="C485" s="131"/>
      <c r="D485" s="131"/>
      <c r="E485" s="131"/>
      <c r="F485" s="131"/>
      <c r="G485" s="139"/>
      <c r="H485" s="139"/>
      <c r="I485" s="139"/>
      <c r="J485" s="139"/>
      <c r="K485" s="139"/>
      <c r="L485" s="139"/>
      <c r="M485" s="139"/>
      <c r="N485" s="139"/>
      <c r="O485" s="139"/>
      <c r="P485" s="139"/>
      <c r="Q485" s="139"/>
      <c r="R485" s="139"/>
      <c r="S485" s="139"/>
      <c r="T485" s="139"/>
      <c r="U485" s="139"/>
      <c r="V485" s="139"/>
      <c r="W485" s="139"/>
    </row>
    <row r="486" spans="2:23" x14ac:dyDescent="0.2">
      <c r="B486" s="131"/>
      <c r="C486" s="131"/>
      <c r="D486" s="131"/>
      <c r="E486" s="131"/>
      <c r="F486" s="131"/>
      <c r="G486" s="139"/>
      <c r="H486" s="139"/>
      <c r="I486" s="139"/>
      <c r="J486" s="139"/>
      <c r="K486" s="139"/>
      <c r="L486" s="139"/>
      <c r="M486" s="139"/>
      <c r="N486" s="139"/>
      <c r="O486" s="139"/>
      <c r="P486" s="139"/>
      <c r="Q486" s="139"/>
      <c r="R486" s="139"/>
      <c r="S486" s="139"/>
      <c r="T486" s="139"/>
      <c r="U486" s="139"/>
      <c r="V486" s="139"/>
      <c r="W486" s="139"/>
    </row>
    <row r="487" spans="2:23" x14ac:dyDescent="0.2">
      <c r="B487" s="131"/>
      <c r="C487" s="131"/>
      <c r="D487" s="131"/>
      <c r="E487" s="131"/>
      <c r="F487" s="131"/>
      <c r="G487" s="139"/>
      <c r="H487" s="139"/>
      <c r="I487" s="139"/>
      <c r="J487" s="139"/>
      <c r="K487" s="139"/>
      <c r="L487" s="139"/>
      <c r="M487" s="139"/>
      <c r="N487" s="139"/>
      <c r="O487" s="139"/>
      <c r="P487" s="139"/>
      <c r="Q487" s="139"/>
      <c r="R487" s="139"/>
      <c r="S487" s="139"/>
      <c r="T487" s="139"/>
      <c r="U487" s="139"/>
      <c r="V487" s="139"/>
      <c r="W487" s="139"/>
    </row>
    <row r="488" spans="2:23" x14ac:dyDescent="0.2">
      <c r="B488" s="131"/>
      <c r="C488" s="131"/>
      <c r="D488" s="131"/>
      <c r="E488" s="131"/>
      <c r="F488" s="131"/>
      <c r="G488" s="139"/>
      <c r="H488" s="139"/>
      <c r="I488" s="139"/>
      <c r="J488" s="139"/>
      <c r="K488" s="139"/>
      <c r="L488" s="139"/>
      <c r="M488" s="139"/>
      <c r="N488" s="139"/>
      <c r="O488" s="139"/>
      <c r="P488" s="139"/>
      <c r="Q488" s="139"/>
      <c r="R488" s="139"/>
      <c r="S488" s="139"/>
      <c r="T488" s="139"/>
      <c r="U488" s="139"/>
      <c r="V488" s="139"/>
      <c r="W488" s="139"/>
    </row>
    <row r="489" spans="2:23" x14ac:dyDescent="0.2">
      <c r="B489" s="131"/>
      <c r="C489" s="131"/>
      <c r="D489" s="131"/>
      <c r="E489" s="131"/>
      <c r="F489" s="131"/>
      <c r="G489" s="139"/>
      <c r="H489" s="139"/>
      <c r="I489" s="139"/>
      <c r="J489" s="139"/>
      <c r="K489" s="139"/>
      <c r="L489" s="139"/>
      <c r="M489" s="139"/>
      <c r="N489" s="139"/>
      <c r="O489" s="139"/>
      <c r="P489" s="139"/>
      <c r="Q489" s="139"/>
      <c r="R489" s="139"/>
      <c r="S489" s="139"/>
      <c r="T489" s="139"/>
      <c r="U489" s="139"/>
      <c r="V489" s="139"/>
      <c r="W489" s="139"/>
    </row>
    <row r="490" spans="2:23" x14ac:dyDescent="0.2">
      <c r="B490" s="131"/>
      <c r="C490" s="131"/>
      <c r="D490" s="131"/>
      <c r="E490" s="131"/>
      <c r="F490" s="131"/>
      <c r="G490" s="139"/>
      <c r="H490" s="139"/>
      <c r="I490" s="139"/>
      <c r="J490" s="139"/>
      <c r="K490" s="139"/>
      <c r="L490" s="139"/>
      <c r="M490" s="139"/>
      <c r="N490" s="139"/>
      <c r="O490" s="139"/>
      <c r="P490" s="139"/>
      <c r="Q490" s="139"/>
      <c r="R490" s="139"/>
      <c r="S490" s="139"/>
      <c r="T490" s="139"/>
      <c r="U490" s="139"/>
      <c r="V490" s="139"/>
      <c r="W490" s="139"/>
    </row>
    <row r="491" spans="2:23" x14ac:dyDescent="0.2">
      <c r="B491" s="131"/>
      <c r="C491" s="131"/>
      <c r="D491" s="131"/>
      <c r="E491" s="131"/>
      <c r="F491" s="131"/>
      <c r="G491" s="139"/>
      <c r="H491" s="139"/>
      <c r="I491" s="139"/>
      <c r="J491" s="139"/>
      <c r="K491" s="139"/>
      <c r="L491" s="139"/>
      <c r="M491" s="139"/>
      <c r="N491" s="139"/>
      <c r="O491" s="139"/>
      <c r="P491" s="139"/>
      <c r="Q491" s="139"/>
      <c r="R491" s="139"/>
      <c r="S491" s="139"/>
      <c r="T491" s="139"/>
      <c r="U491" s="139"/>
      <c r="V491" s="139"/>
      <c r="W491" s="139"/>
    </row>
    <row r="492" spans="2:23" x14ac:dyDescent="0.2">
      <c r="B492" s="131"/>
      <c r="C492" s="131"/>
      <c r="D492" s="131"/>
      <c r="E492" s="131"/>
      <c r="F492" s="131"/>
      <c r="G492" s="139"/>
      <c r="H492" s="139"/>
      <c r="I492" s="139"/>
      <c r="J492" s="139"/>
      <c r="K492" s="139"/>
      <c r="L492" s="139"/>
      <c r="M492" s="139"/>
      <c r="N492" s="139"/>
      <c r="O492" s="139"/>
      <c r="P492" s="139"/>
      <c r="Q492" s="139"/>
      <c r="R492" s="139"/>
      <c r="S492" s="139"/>
      <c r="T492" s="139"/>
      <c r="U492" s="139"/>
      <c r="V492" s="139"/>
      <c r="W492" s="139"/>
    </row>
    <row r="493" spans="2:23" x14ac:dyDescent="0.2">
      <c r="B493" s="131"/>
      <c r="C493" s="131"/>
      <c r="D493" s="131"/>
      <c r="E493" s="131"/>
      <c r="F493" s="131"/>
      <c r="G493" s="139"/>
      <c r="H493" s="139"/>
      <c r="I493" s="139"/>
      <c r="J493" s="139"/>
      <c r="K493" s="139"/>
      <c r="L493" s="139"/>
      <c r="M493" s="139"/>
      <c r="N493" s="139"/>
      <c r="O493" s="139"/>
      <c r="P493" s="139"/>
      <c r="Q493" s="139"/>
      <c r="R493" s="139"/>
      <c r="S493" s="139"/>
      <c r="T493" s="139"/>
      <c r="U493" s="139"/>
      <c r="V493" s="139"/>
      <c r="W493" s="139"/>
    </row>
    <row r="494" spans="2:23" x14ac:dyDescent="0.2">
      <c r="B494" s="131"/>
      <c r="C494" s="131"/>
      <c r="D494" s="131"/>
      <c r="E494" s="131"/>
      <c r="F494" s="131"/>
      <c r="G494" s="139"/>
      <c r="H494" s="139"/>
      <c r="I494" s="139"/>
      <c r="J494" s="139"/>
      <c r="K494" s="139"/>
      <c r="L494" s="139"/>
      <c r="M494" s="139"/>
      <c r="N494" s="139"/>
      <c r="O494" s="139"/>
      <c r="P494" s="139"/>
      <c r="Q494" s="139"/>
      <c r="R494" s="139"/>
      <c r="S494" s="139"/>
      <c r="T494" s="139"/>
      <c r="U494" s="139"/>
      <c r="V494" s="139"/>
      <c r="W494" s="139"/>
    </row>
    <row r="495" spans="2:23" x14ac:dyDescent="0.2">
      <c r="B495" s="131"/>
      <c r="C495" s="131"/>
      <c r="D495" s="131"/>
      <c r="E495" s="131"/>
      <c r="F495" s="131"/>
      <c r="G495" s="139"/>
      <c r="H495" s="139"/>
      <c r="I495" s="139"/>
      <c r="J495" s="139"/>
      <c r="K495" s="139"/>
      <c r="L495" s="139"/>
      <c r="M495" s="139"/>
      <c r="N495" s="139"/>
      <c r="O495" s="139"/>
      <c r="P495" s="139"/>
      <c r="Q495" s="139"/>
      <c r="R495" s="139"/>
      <c r="S495" s="139"/>
      <c r="T495" s="139"/>
      <c r="U495" s="139"/>
      <c r="V495" s="139"/>
      <c r="W495" s="139"/>
    </row>
    <row r="496" spans="2:23" x14ac:dyDescent="0.2">
      <c r="B496" s="131"/>
      <c r="C496" s="131"/>
      <c r="D496" s="131"/>
      <c r="E496" s="131"/>
      <c r="F496" s="131"/>
      <c r="G496" s="139"/>
      <c r="H496" s="139"/>
      <c r="I496" s="139"/>
      <c r="J496" s="139"/>
      <c r="K496" s="139"/>
      <c r="L496" s="139"/>
      <c r="M496" s="139"/>
      <c r="N496" s="139"/>
      <c r="O496" s="139"/>
      <c r="P496" s="139"/>
      <c r="Q496" s="139"/>
      <c r="R496" s="139"/>
      <c r="S496" s="139"/>
      <c r="T496" s="139"/>
      <c r="U496" s="139"/>
      <c r="V496" s="139"/>
      <c r="W496" s="139"/>
    </row>
    <row r="497" spans="2:23" x14ac:dyDescent="0.2">
      <c r="B497" s="131"/>
      <c r="C497" s="131"/>
      <c r="D497" s="131"/>
      <c r="E497" s="131"/>
      <c r="F497" s="131"/>
      <c r="G497" s="139"/>
      <c r="H497" s="139"/>
      <c r="I497" s="139"/>
      <c r="J497" s="139"/>
      <c r="K497" s="139"/>
      <c r="L497" s="139"/>
      <c r="M497" s="139"/>
      <c r="N497" s="139"/>
      <c r="O497" s="139"/>
      <c r="P497" s="139"/>
      <c r="Q497" s="139"/>
      <c r="R497" s="139"/>
      <c r="S497" s="139"/>
      <c r="T497" s="139"/>
      <c r="U497" s="139"/>
      <c r="V497" s="139"/>
      <c r="W497" s="139"/>
    </row>
    <row r="498" spans="2:23" x14ac:dyDescent="0.2">
      <c r="B498" s="131"/>
      <c r="C498" s="131"/>
      <c r="D498" s="131"/>
      <c r="E498" s="131"/>
      <c r="F498" s="131"/>
      <c r="G498" s="139"/>
      <c r="H498" s="139"/>
      <c r="I498" s="139"/>
      <c r="J498" s="139"/>
      <c r="K498" s="139"/>
      <c r="L498" s="139"/>
      <c r="M498" s="139"/>
      <c r="N498" s="139"/>
      <c r="O498" s="139"/>
      <c r="P498" s="139"/>
      <c r="Q498" s="139"/>
      <c r="R498" s="139"/>
      <c r="S498" s="139"/>
      <c r="T498" s="139"/>
      <c r="U498" s="139"/>
      <c r="V498" s="139"/>
      <c r="W498" s="139"/>
    </row>
    <row r="499" spans="2:23" x14ac:dyDescent="0.2">
      <c r="B499" s="131"/>
      <c r="C499" s="131"/>
      <c r="D499" s="131"/>
      <c r="E499" s="131"/>
      <c r="F499" s="131"/>
      <c r="G499" s="139"/>
      <c r="H499" s="139"/>
      <c r="I499" s="139"/>
      <c r="J499" s="139"/>
      <c r="K499" s="139"/>
      <c r="L499" s="139"/>
      <c r="M499" s="139"/>
      <c r="N499" s="139"/>
      <c r="O499" s="139"/>
      <c r="P499" s="139"/>
      <c r="Q499" s="139"/>
      <c r="R499" s="139"/>
      <c r="S499" s="139"/>
      <c r="T499" s="139"/>
      <c r="U499" s="139"/>
      <c r="V499" s="139"/>
      <c r="W499" s="139"/>
    </row>
    <row r="500" spans="2:23" x14ac:dyDescent="0.2">
      <c r="B500" s="131"/>
      <c r="C500" s="131"/>
      <c r="D500" s="131"/>
      <c r="E500" s="131"/>
      <c r="F500" s="131"/>
      <c r="G500" s="139"/>
      <c r="H500" s="139"/>
      <c r="I500" s="139"/>
      <c r="J500" s="139"/>
      <c r="K500" s="139"/>
      <c r="L500" s="139"/>
      <c r="M500" s="139"/>
      <c r="N500" s="139"/>
      <c r="O500" s="139"/>
      <c r="P500" s="139"/>
      <c r="Q500" s="139"/>
      <c r="R500" s="139"/>
      <c r="S500" s="139"/>
      <c r="T500" s="139"/>
      <c r="U500" s="139"/>
      <c r="V500" s="139"/>
      <c r="W500" s="139"/>
    </row>
    <row r="501" spans="2:23" x14ac:dyDescent="0.2">
      <c r="B501" s="131"/>
      <c r="C501" s="131"/>
      <c r="D501" s="131"/>
      <c r="E501" s="131"/>
      <c r="F501" s="131"/>
      <c r="G501" s="139"/>
      <c r="H501" s="139"/>
      <c r="I501" s="139"/>
      <c r="J501" s="139"/>
      <c r="K501" s="139"/>
      <c r="L501" s="139"/>
      <c r="M501" s="139"/>
      <c r="N501" s="139"/>
      <c r="O501" s="139"/>
      <c r="P501" s="139"/>
      <c r="Q501" s="139"/>
      <c r="R501" s="139"/>
      <c r="S501" s="139"/>
      <c r="T501" s="139"/>
      <c r="U501" s="139"/>
      <c r="V501" s="139"/>
      <c r="W501" s="139"/>
    </row>
    <row r="502" spans="2:23" x14ac:dyDescent="0.2">
      <c r="B502" s="131"/>
      <c r="C502" s="131"/>
      <c r="D502" s="131"/>
      <c r="E502" s="131"/>
      <c r="F502" s="131"/>
      <c r="G502" s="139"/>
      <c r="H502" s="139"/>
      <c r="I502" s="139"/>
      <c r="J502" s="139"/>
      <c r="K502" s="139"/>
      <c r="L502" s="139"/>
      <c r="M502" s="139"/>
      <c r="N502" s="139"/>
      <c r="O502" s="139"/>
      <c r="P502" s="139"/>
      <c r="Q502" s="139"/>
      <c r="R502" s="139"/>
      <c r="S502" s="139"/>
      <c r="T502" s="139"/>
      <c r="U502" s="139"/>
      <c r="V502" s="139"/>
      <c r="W502" s="139"/>
    </row>
    <row r="503" spans="2:23" x14ac:dyDescent="0.2">
      <c r="B503" s="131"/>
      <c r="C503" s="131"/>
      <c r="D503" s="131"/>
      <c r="E503" s="131"/>
      <c r="F503" s="131"/>
      <c r="G503" s="139"/>
      <c r="H503" s="139"/>
      <c r="I503" s="139"/>
      <c r="J503" s="139"/>
      <c r="K503" s="139"/>
      <c r="L503" s="139"/>
      <c r="M503" s="139"/>
      <c r="N503" s="139"/>
      <c r="O503" s="139"/>
      <c r="P503" s="139"/>
      <c r="Q503" s="139"/>
      <c r="R503" s="139"/>
      <c r="S503" s="139"/>
      <c r="T503" s="139"/>
      <c r="U503" s="139"/>
      <c r="V503" s="139"/>
      <c r="W503" s="139"/>
    </row>
    <row r="504" spans="2:23" x14ac:dyDescent="0.2">
      <c r="B504" s="131"/>
      <c r="C504" s="131"/>
      <c r="D504" s="131"/>
      <c r="E504" s="131"/>
      <c r="F504" s="131"/>
      <c r="G504" s="139"/>
      <c r="H504" s="139"/>
      <c r="I504" s="139"/>
      <c r="J504" s="139"/>
      <c r="K504" s="139"/>
      <c r="L504" s="139"/>
      <c r="M504" s="139"/>
      <c r="N504" s="139"/>
      <c r="O504" s="139"/>
      <c r="P504" s="139"/>
      <c r="Q504" s="139"/>
      <c r="R504" s="139"/>
      <c r="S504" s="139"/>
      <c r="T504" s="139"/>
      <c r="U504" s="139"/>
      <c r="V504" s="139"/>
      <c r="W504" s="139"/>
    </row>
    <row r="505" spans="2:23" x14ac:dyDescent="0.2">
      <c r="B505" s="131"/>
      <c r="C505" s="131"/>
      <c r="D505" s="131"/>
      <c r="E505" s="131"/>
      <c r="F505" s="131"/>
      <c r="G505" s="139"/>
      <c r="H505" s="139"/>
      <c r="I505" s="139"/>
      <c r="J505" s="139"/>
      <c r="K505" s="139"/>
      <c r="L505" s="139"/>
      <c r="M505" s="139"/>
      <c r="N505" s="139"/>
      <c r="O505" s="139"/>
      <c r="P505" s="139"/>
      <c r="Q505" s="139"/>
      <c r="R505" s="139"/>
      <c r="S505" s="139"/>
      <c r="T505" s="139"/>
      <c r="U505" s="139"/>
      <c r="V505" s="139"/>
      <c r="W505" s="139"/>
    </row>
    <row r="506" spans="2:23" x14ac:dyDescent="0.2">
      <c r="B506" s="131"/>
      <c r="C506" s="131"/>
      <c r="D506" s="131"/>
      <c r="E506" s="131"/>
      <c r="F506" s="131"/>
      <c r="G506" s="139"/>
      <c r="H506" s="139"/>
      <c r="I506" s="139"/>
      <c r="J506" s="139"/>
      <c r="K506" s="139"/>
      <c r="L506" s="139"/>
      <c r="M506" s="139"/>
      <c r="N506" s="139"/>
      <c r="O506" s="139"/>
      <c r="P506" s="139"/>
      <c r="Q506" s="139"/>
      <c r="R506" s="139"/>
      <c r="S506" s="139"/>
      <c r="T506" s="139"/>
      <c r="U506" s="139"/>
      <c r="V506" s="139"/>
      <c r="W506" s="139"/>
    </row>
    <row r="507" spans="2:23" x14ac:dyDescent="0.2">
      <c r="B507" s="131"/>
      <c r="C507" s="131"/>
      <c r="D507" s="131"/>
      <c r="E507" s="131"/>
      <c r="F507" s="131"/>
      <c r="G507" s="139"/>
      <c r="H507" s="139"/>
      <c r="I507" s="139"/>
      <c r="J507" s="139"/>
      <c r="K507" s="139"/>
      <c r="L507" s="139"/>
      <c r="M507" s="139"/>
      <c r="N507" s="139"/>
      <c r="O507" s="139"/>
      <c r="P507" s="139"/>
      <c r="Q507" s="139"/>
      <c r="R507" s="139"/>
      <c r="S507" s="139"/>
      <c r="T507" s="139"/>
      <c r="U507" s="139"/>
      <c r="V507" s="139"/>
      <c r="W507" s="139"/>
    </row>
    <row r="508" spans="2:23" x14ac:dyDescent="0.2">
      <c r="B508" s="131"/>
      <c r="C508" s="131"/>
      <c r="D508" s="131"/>
      <c r="E508" s="131"/>
      <c r="F508" s="131"/>
      <c r="G508" s="139"/>
      <c r="H508" s="139"/>
      <c r="I508" s="139"/>
      <c r="J508" s="139"/>
      <c r="K508" s="139"/>
      <c r="L508" s="139"/>
      <c r="M508" s="139"/>
      <c r="N508" s="139"/>
      <c r="O508" s="139"/>
      <c r="P508" s="139"/>
      <c r="Q508" s="139"/>
      <c r="R508" s="139"/>
      <c r="S508" s="139"/>
      <c r="T508" s="139"/>
      <c r="U508" s="139"/>
      <c r="V508" s="139"/>
      <c r="W508" s="139"/>
    </row>
    <row r="509" spans="2:23" x14ac:dyDescent="0.2">
      <c r="B509" s="131"/>
      <c r="C509" s="131"/>
      <c r="D509" s="131"/>
      <c r="E509" s="131"/>
      <c r="F509" s="131"/>
      <c r="G509" s="139"/>
      <c r="H509" s="139"/>
      <c r="I509" s="139"/>
      <c r="J509" s="139"/>
      <c r="K509" s="139"/>
      <c r="L509" s="139"/>
      <c r="M509" s="139"/>
      <c r="N509" s="139"/>
      <c r="O509" s="139"/>
      <c r="P509" s="139"/>
      <c r="Q509" s="139"/>
      <c r="R509" s="139"/>
      <c r="S509" s="139"/>
      <c r="T509" s="139"/>
      <c r="U509" s="139"/>
      <c r="V509" s="139"/>
      <c r="W509" s="139"/>
    </row>
    <row r="510" spans="2:23" x14ac:dyDescent="0.2">
      <c r="B510" s="131"/>
      <c r="C510" s="131"/>
      <c r="D510" s="131"/>
      <c r="E510" s="131"/>
      <c r="F510" s="131"/>
      <c r="G510" s="139"/>
      <c r="H510" s="139"/>
      <c r="I510" s="139"/>
      <c r="J510" s="139"/>
      <c r="K510" s="139"/>
      <c r="L510" s="139"/>
      <c r="M510" s="139"/>
      <c r="N510" s="139"/>
      <c r="O510" s="139"/>
      <c r="P510" s="139"/>
      <c r="Q510" s="139"/>
      <c r="R510" s="139"/>
      <c r="S510" s="139"/>
      <c r="T510" s="139"/>
      <c r="U510" s="139"/>
      <c r="V510" s="139"/>
      <c r="W510" s="139"/>
    </row>
    <row r="511" spans="2:23" x14ac:dyDescent="0.2">
      <c r="B511" s="131"/>
      <c r="C511" s="131"/>
      <c r="D511" s="131"/>
      <c r="E511" s="131"/>
      <c r="F511" s="131"/>
      <c r="G511" s="139"/>
      <c r="H511" s="139"/>
      <c r="I511" s="139"/>
      <c r="J511" s="139"/>
      <c r="K511" s="139"/>
      <c r="L511" s="139"/>
      <c r="M511" s="139"/>
      <c r="N511" s="139"/>
      <c r="O511" s="139"/>
      <c r="P511" s="139"/>
      <c r="Q511" s="139"/>
      <c r="R511" s="139"/>
      <c r="S511" s="139"/>
      <c r="T511" s="139"/>
      <c r="U511" s="139"/>
      <c r="V511" s="139"/>
      <c r="W511" s="139"/>
    </row>
    <row r="512" spans="2:23" x14ac:dyDescent="0.2">
      <c r="B512" s="131"/>
      <c r="C512" s="131"/>
      <c r="D512" s="131"/>
      <c r="E512" s="131"/>
      <c r="F512" s="131"/>
      <c r="G512" s="139"/>
      <c r="K512" s="139"/>
      <c r="L512" s="139"/>
      <c r="M512" s="139"/>
      <c r="N512" s="139"/>
      <c r="O512" s="139"/>
      <c r="P512" s="139"/>
      <c r="Q512" s="139"/>
      <c r="R512" s="139"/>
      <c r="S512" s="139"/>
      <c r="T512" s="139"/>
      <c r="U512" s="139"/>
      <c r="V512" s="139"/>
      <c r="W512" s="139"/>
    </row>
  </sheetData>
  <mergeCells count="20">
    <mergeCell ref="B1:W1"/>
    <mergeCell ref="B2:W2"/>
    <mergeCell ref="Q5:U5"/>
    <mergeCell ref="H56:J56"/>
    <mergeCell ref="L56:N56"/>
    <mergeCell ref="P56:R56"/>
    <mergeCell ref="T56:V56"/>
    <mergeCell ref="B143:N143"/>
    <mergeCell ref="B145:N145"/>
    <mergeCell ref="B147:L147"/>
    <mergeCell ref="F5:H5"/>
    <mergeCell ref="K5:L5"/>
    <mergeCell ref="B54:V54"/>
    <mergeCell ref="B122:D122"/>
    <mergeCell ref="B8:V8"/>
    <mergeCell ref="B9:V9"/>
    <mergeCell ref="B10:V10"/>
    <mergeCell ref="C124:F126"/>
    <mergeCell ref="B140:J140"/>
    <mergeCell ref="B142:T142"/>
  </mergeCells>
  <conditionalFormatting sqref="H76:J76 L76:N76 P76:R76 T76:V76">
    <cfRule type="cellIs" dxfId="3941" priority="4185" operator="lessThan">
      <formula>-0.005</formula>
    </cfRule>
    <cfRule type="cellIs" dxfId="3940" priority="4186" operator="between">
      <formula>-0.004</formula>
      <formula>-0.005</formula>
    </cfRule>
    <cfRule type="cellIs" dxfId="3939" priority="4187" operator="between">
      <formula>-0.003</formula>
      <formula>-0.004</formula>
    </cfRule>
    <cfRule type="cellIs" dxfId="3938" priority="4188" operator="between">
      <formula>-0.002</formula>
      <formula>-0.003</formula>
    </cfRule>
    <cfRule type="cellIs" dxfId="3937" priority="4189" operator="between">
      <formula>-0.001</formula>
      <formula>-0.002</formula>
    </cfRule>
    <cfRule type="cellIs" dxfId="3936" priority="4190" operator="greaterThan">
      <formula>0.005</formula>
    </cfRule>
    <cfRule type="cellIs" dxfId="3935" priority="4191" operator="between">
      <formula>0.004</formula>
      <formula>0.005</formula>
    </cfRule>
    <cfRule type="cellIs" dxfId="3934" priority="4192" operator="between">
      <formula>0.003</formula>
      <formula>0.004</formula>
    </cfRule>
    <cfRule type="cellIs" dxfId="3933" priority="4193" operator="between">
      <formula>0.002</formula>
      <formula>0.003</formula>
    </cfRule>
    <cfRule type="cellIs" dxfId="3932" priority="4194" operator="between">
      <formula>0.001</formula>
      <formula>0.002</formula>
    </cfRule>
  </conditionalFormatting>
  <conditionalFormatting sqref="H79:J79">
    <cfRule type="cellIs" dxfId="3931" priority="4174" operator="equal">
      <formula>47</formula>
    </cfRule>
    <cfRule type="cellIs" dxfId="3930" priority="4175" operator="equal">
      <formula>48</formula>
    </cfRule>
    <cfRule type="cellIs" dxfId="3929" priority="4176" operator="equal">
      <formula>49</formula>
    </cfRule>
    <cfRule type="cellIs" dxfId="3928" priority="4177" operator="equal">
      <formula>50</formula>
    </cfRule>
    <cfRule type="cellIs" dxfId="3927" priority="4178" operator="equal">
      <formula>52</formula>
    </cfRule>
    <cfRule type="cellIs" dxfId="3926" priority="4179" operator="equal">
      <formula>51</formula>
    </cfRule>
    <cfRule type="cellIs" dxfId="3925" priority="4180" operator="equal">
      <formula>5</formula>
    </cfRule>
    <cfRule type="cellIs" dxfId="3924" priority="4181" operator="equal">
      <formula>4</formula>
    </cfRule>
    <cfRule type="cellIs" dxfId="3923" priority="4182" operator="equal">
      <formula>3</formula>
    </cfRule>
    <cfRule type="cellIs" dxfId="3922" priority="4183" operator="equal">
      <formula>2</formula>
    </cfRule>
    <cfRule type="cellIs" dxfId="3921" priority="4184" operator="equal">
      <formula>1</formula>
    </cfRule>
  </conditionalFormatting>
  <conditionalFormatting sqref="H82:J82">
    <cfRule type="cellIs" dxfId="3920" priority="4130" operator="equal">
      <formula>47</formula>
    </cfRule>
    <cfRule type="cellIs" dxfId="3919" priority="4131" operator="equal">
      <formula>48</formula>
    </cfRule>
    <cfRule type="cellIs" dxfId="3918" priority="4132" operator="equal">
      <formula>49</formula>
    </cfRule>
    <cfRule type="cellIs" dxfId="3917" priority="4133" operator="equal">
      <formula>50</formula>
    </cfRule>
    <cfRule type="cellIs" dxfId="3916" priority="4134" operator="equal">
      <formula>52</formula>
    </cfRule>
    <cfRule type="cellIs" dxfId="3915" priority="4135" operator="equal">
      <formula>51</formula>
    </cfRule>
    <cfRule type="cellIs" dxfId="3914" priority="4136" operator="equal">
      <formula>5</formula>
    </cfRule>
    <cfRule type="cellIs" dxfId="3913" priority="4137" operator="equal">
      <formula>4</formula>
    </cfRule>
    <cfRule type="cellIs" dxfId="3912" priority="4138" operator="equal">
      <formula>3</formula>
    </cfRule>
    <cfRule type="cellIs" dxfId="3911" priority="4139" operator="equal">
      <formula>2</formula>
    </cfRule>
    <cfRule type="cellIs" dxfId="3910" priority="4140" operator="equal">
      <formula>1</formula>
    </cfRule>
  </conditionalFormatting>
  <conditionalFormatting sqref="L82:N82">
    <cfRule type="cellIs" dxfId="3909" priority="4119" operator="equal">
      <formula>47</formula>
    </cfRule>
    <cfRule type="cellIs" dxfId="3908" priority="4120" operator="equal">
      <formula>48</formula>
    </cfRule>
    <cfRule type="cellIs" dxfId="3907" priority="4121" operator="equal">
      <formula>49</formula>
    </cfRule>
    <cfRule type="cellIs" dxfId="3906" priority="4122" operator="equal">
      <formula>50</formula>
    </cfRule>
    <cfRule type="cellIs" dxfId="3905" priority="4123" operator="equal">
      <formula>52</formula>
    </cfRule>
    <cfRule type="cellIs" dxfId="3904" priority="4124" operator="equal">
      <formula>51</formula>
    </cfRule>
    <cfRule type="cellIs" dxfId="3903" priority="4125" operator="equal">
      <formula>5</formula>
    </cfRule>
    <cfRule type="cellIs" dxfId="3902" priority="4126" operator="equal">
      <formula>4</formula>
    </cfRule>
    <cfRule type="cellIs" dxfId="3901" priority="4127" operator="equal">
      <formula>3</formula>
    </cfRule>
    <cfRule type="cellIs" dxfId="3900" priority="4128" operator="equal">
      <formula>2</formula>
    </cfRule>
    <cfRule type="cellIs" dxfId="3899" priority="4129" operator="equal">
      <formula>1</formula>
    </cfRule>
  </conditionalFormatting>
  <conditionalFormatting sqref="P82:R82">
    <cfRule type="cellIs" dxfId="3898" priority="4108" operator="equal">
      <formula>47</formula>
    </cfRule>
    <cfRule type="cellIs" dxfId="3897" priority="4109" operator="equal">
      <formula>48</formula>
    </cfRule>
    <cfRule type="cellIs" dxfId="3896" priority="4110" operator="equal">
      <formula>49</formula>
    </cfRule>
    <cfRule type="cellIs" dxfId="3895" priority="4111" operator="equal">
      <formula>50</formula>
    </cfRule>
    <cfRule type="cellIs" dxfId="3894" priority="4112" operator="equal">
      <formula>52</formula>
    </cfRule>
    <cfRule type="cellIs" dxfId="3893" priority="4113" operator="equal">
      <formula>51</formula>
    </cfRule>
    <cfRule type="cellIs" dxfId="3892" priority="4114" operator="equal">
      <formula>5</formula>
    </cfRule>
    <cfRule type="cellIs" dxfId="3891" priority="4115" operator="equal">
      <formula>4</formula>
    </cfRule>
    <cfRule type="cellIs" dxfId="3890" priority="4116" operator="equal">
      <formula>3</formula>
    </cfRule>
    <cfRule type="cellIs" dxfId="3889" priority="4117" operator="equal">
      <formula>2</formula>
    </cfRule>
    <cfRule type="cellIs" dxfId="3888" priority="4118" operator="equal">
      <formula>1</formula>
    </cfRule>
  </conditionalFormatting>
  <conditionalFormatting sqref="T82:V82">
    <cfRule type="cellIs" dxfId="3887" priority="4097" operator="equal">
      <formula>47</formula>
    </cfRule>
    <cfRule type="cellIs" dxfId="3886" priority="4098" operator="equal">
      <formula>48</formula>
    </cfRule>
    <cfRule type="cellIs" dxfId="3885" priority="4099" operator="equal">
      <formula>49</formula>
    </cfRule>
    <cfRule type="cellIs" dxfId="3884" priority="4100" operator="equal">
      <formula>50</formula>
    </cfRule>
    <cfRule type="cellIs" dxfId="3883" priority="4101" operator="equal">
      <formula>52</formula>
    </cfRule>
    <cfRule type="cellIs" dxfId="3882" priority="4102" operator="equal">
      <formula>51</formula>
    </cfRule>
    <cfRule type="cellIs" dxfId="3881" priority="4103" operator="equal">
      <formula>5</formula>
    </cfRule>
    <cfRule type="cellIs" dxfId="3880" priority="4104" operator="equal">
      <formula>4</formula>
    </cfRule>
    <cfRule type="cellIs" dxfId="3879" priority="4105" operator="equal">
      <formula>3</formula>
    </cfRule>
    <cfRule type="cellIs" dxfId="3878" priority="4106" operator="equal">
      <formula>2</formula>
    </cfRule>
    <cfRule type="cellIs" dxfId="3877" priority="4107" operator="equal">
      <formula>1</formula>
    </cfRule>
  </conditionalFormatting>
  <conditionalFormatting sqref="H85:J85">
    <cfRule type="cellIs" dxfId="3876" priority="4086" operator="equal">
      <formula>47</formula>
    </cfRule>
    <cfRule type="cellIs" dxfId="3875" priority="4087" operator="equal">
      <formula>48</formula>
    </cfRule>
    <cfRule type="cellIs" dxfId="3874" priority="4088" operator="equal">
      <formula>49</formula>
    </cfRule>
    <cfRule type="cellIs" dxfId="3873" priority="4089" operator="equal">
      <formula>50</formula>
    </cfRule>
    <cfRule type="cellIs" dxfId="3872" priority="4090" operator="equal">
      <formula>52</formula>
    </cfRule>
    <cfRule type="cellIs" dxfId="3871" priority="4091" operator="equal">
      <formula>51</formula>
    </cfRule>
    <cfRule type="cellIs" dxfId="3870" priority="4092" operator="equal">
      <formula>5</formula>
    </cfRule>
    <cfRule type="cellIs" dxfId="3869" priority="4093" operator="equal">
      <formula>4</formula>
    </cfRule>
    <cfRule type="cellIs" dxfId="3868" priority="4094" operator="equal">
      <formula>3</formula>
    </cfRule>
    <cfRule type="cellIs" dxfId="3867" priority="4095" operator="equal">
      <formula>2</formula>
    </cfRule>
    <cfRule type="cellIs" dxfId="3866" priority="4096" operator="equal">
      <formula>1</formula>
    </cfRule>
  </conditionalFormatting>
  <conditionalFormatting sqref="L85:N85">
    <cfRule type="cellIs" dxfId="3865" priority="4075" operator="equal">
      <formula>47</formula>
    </cfRule>
    <cfRule type="cellIs" dxfId="3864" priority="4076" operator="equal">
      <formula>48</formula>
    </cfRule>
    <cfRule type="cellIs" dxfId="3863" priority="4077" operator="equal">
      <formula>49</formula>
    </cfRule>
    <cfRule type="cellIs" dxfId="3862" priority="4078" operator="equal">
      <formula>50</formula>
    </cfRule>
    <cfRule type="cellIs" dxfId="3861" priority="4079" operator="equal">
      <formula>52</formula>
    </cfRule>
    <cfRule type="cellIs" dxfId="3860" priority="4080" operator="equal">
      <formula>51</formula>
    </cfRule>
    <cfRule type="cellIs" dxfId="3859" priority="4081" operator="equal">
      <formula>5</formula>
    </cfRule>
    <cfRule type="cellIs" dxfId="3858" priority="4082" operator="equal">
      <formula>4</formula>
    </cfRule>
    <cfRule type="cellIs" dxfId="3857" priority="4083" operator="equal">
      <formula>3</formula>
    </cfRule>
    <cfRule type="cellIs" dxfId="3856" priority="4084" operator="equal">
      <formula>2</formula>
    </cfRule>
    <cfRule type="cellIs" dxfId="3855" priority="4085" operator="equal">
      <formula>1</formula>
    </cfRule>
  </conditionalFormatting>
  <conditionalFormatting sqref="P85:R85">
    <cfRule type="cellIs" dxfId="3854" priority="4064" operator="equal">
      <formula>47</formula>
    </cfRule>
    <cfRule type="cellIs" dxfId="3853" priority="4065" operator="equal">
      <formula>48</formula>
    </cfRule>
    <cfRule type="cellIs" dxfId="3852" priority="4066" operator="equal">
      <formula>49</formula>
    </cfRule>
    <cfRule type="cellIs" dxfId="3851" priority="4067" operator="equal">
      <formula>50</formula>
    </cfRule>
    <cfRule type="cellIs" dxfId="3850" priority="4068" operator="equal">
      <formula>52</formula>
    </cfRule>
    <cfRule type="cellIs" dxfId="3849" priority="4069" operator="equal">
      <formula>51</formula>
    </cfRule>
    <cfRule type="cellIs" dxfId="3848" priority="4070" operator="equal">
      <formula>5</formula>
    </cfRule>
    <cfRule type="cellIs" dxfId="3847" priority="4071" operator="equal">
      <formula>4</formula>
    </cfRule>
    <cfRule type="cellIs" dxfId="3846" priority="4072" operator="equal">
      <formula>3</formula>
    </cfRule>
    <cfRule type="cellIs" dxfId="3845" priority="4073" operator="equal">
      <formula>2</formula>
    </cfRule>
    <cfRule type="cellIs" dxfId="3844" priority="4074" operator="equal">
      <formula>1</formula>
    </cfRule>
  </conditionalFormatting>
  <conditionalFormatting sqref="T85:V85">
    <cfRule type="cellIs" dxfId="3843" priority="4053" operator="equal">
      <formula>47</formula>
    </cfRule>
    <cfRule type="cellIs" dxfId="3842" priority="4054" operator="equal">
      <formula>48</formula>
    </cfRule>
    <cfRule type="cellIs" dxfId="3841" priority="4055" operator="equal">
      <formula>49</formula>
    </cfRule>
    <cfRule type="cellIs" dxfId="3840" priority="4056" operator="equal">
      <formula>50</formula>
    </cfRule>
    <cfRule type="cellIs" dxfId="3839" priority="4057" operator="equal">
      <formula>52</formula>
    </cfRule>
    <cfRule type="cellIs" dxfId="3838" priority="4058" operator="equal">
      <formula>51</formula>
    </cfRule>
    <cfRule type="cellIs" dxfId="3837" priority="4059" operator="equal">
      <formula>5</formula>
    </cfRule>
    <cfRule type="cellIs" dxfId="3836" priority="4060" operator="equal">
      <formula>4</formula>
    </cfRule>
    <cfRule type="cellIs" dxfId="3835" priority="4061" operator="equal">
      <formula>3</formula>
    </cfRule>
    <cfRule type="cellIs" dxfId="3834" priority="4062" operator="equal">
      <formula>2</formula>
    </cfRule>
    <cfRule type="cellIs" dxfId="3833" priority="4063" operator="equal">
      <formula>1</formula>
    </cfRule>
  </conditionalFormatting>
  <conditionalFormatting sqref="H88:J88">
    <cfRule type="cellIs" dxfId="3832" priority="4042" operator="equal">
      <formula>47</formula>
    </cfRule>
    <cfRule type="cellIs" dxfId="3831" priority="4043" operator="equal">
      <formula>48</formula>
    </cfRule>
    <cfRule type="cellIs" dxfId="3830" priority="4044" operator="equal">
      <formula>49</formula>
    </cfRule>
    <cfRule type="cellIs" dxfId="3829" priority="4045" operator="equal">
      <formula>50</formula>
    </cfRule>
    <cfRule type="cellIs" dxfId="3828" priority="4046" operator="equal">
      <formula>52</formula>
    </cfRule>
    <cfRule type="cellIs" dxfId="3827" priority="4047" operator="equal">
      <formula>51</formula>
    </cfRule>
    <cfRule type="cellIs" dxfId="3826" priority="4048" operator="equal">
      <formula>5</formula>
    </cfRule>
    <cfRule type="cellIs" dxfId="3825" priority="4049" operator="equal">
      <formula>4</formula>
    </cfRule>
    <cfRule type="cellIs" dxfId="3824" priority="4050" operator="equal">
      <formula>3</formula>
    </cfRule>
    <cfRule type="cellIs" dxfId="3823" priority="4051" operator="equal">
      <formula>2</formula>
    </cfRule>
    <cfRule type="cellIs" dxfId="3822" priority="4052" operator="equal">
      <formula>1</formula>
    </cfRule>
  </conditionalFormatting>
  <conditionalFormatting sqref="L88:N88">
    <cfRule type="cellIs" dxfId="3821" priority="4031" operator="equal">
      <formula>47</formula>
    </cfRule>
    <cfRule type="cellIs" dxfId="3820" priority="4032" operator="equal">
      <formula>48</formula>
    </cfRule>
    <cfRule type="cellIs" dxfId="3819" priority="4033" operator="equal">
      <formula>49</formula>
    </cfRule>
    <cfRule type="cellIs" dxfId="3818" priority="4034" operator="equal">
      <formula>50</formula>
    </cfRule>
    <cfRule type="cellIs" dxfId="3817" priority="4035" operator="equal">
      <formula>52</formula>
    </cfRule>
    <cfRule type="cellIs" dxfId="3816" priority="4036" operator="equal">
      <formula>51</formula>
    </cfRule>
    <cfRule type="cellIs" dxfId="3815" priority="4037" operator="equal">
      <formula>5</formula>
    </cfRule>
    <cfRule type="cellIs" dxfId="3814" priority="4038" operator="equal">
      <formula>4</formula>
    </cfRule>
    <cfRule type="cellIs" dxfId="3813" priority="4039" operator="equal">
      <formula>3</formula>
    </cfRule>
    <cfRule type="cellIs" dxfId="3812" priority="4040" operator="equal">
      <formula>2</formula>
    </cfRule>
    <cfRule type="cellIs" dxfId="3811" priority="4041" operator="equal">
      <formula>1</formula>
    </cfRule>
  </conditionalFormatting>
  <conditionalFormatting sqref="P88:R88">
    <cfRule type="cellIs" dxfId="3810" priority="4020" operator="equal">
      <formula>47</formula>
    </cfRule>
    <cfRule type="cellIs" dxfId="3809" priority="4021" operator="equal">
      <formula>48</formula>
    </cfRule>
    <cfRule type="cellIs" dxfId="3808" priority="4022" operator="equal">
      <formula>49</formula>
    </cfRule>
    <cfRule type="cellIs" dxfId="3807" priority="4023" operator="equal">
      <formula>50</formula>
    </cfRule>
    <cfRule type="cellIs" dxfId="3806" priority="4024" operator="equal">
      <formula>52</formula>
    </cfRule>
    <cfRule type="cellIs" dxfId="3805" priority="4025" operator="equal">
      <formula>51</formula>
    </cfRule>
    <cfRule type="cellIs" dxfId="3804" priority="4026" operator="equal">
      <formula>5</formula>
    </cfRule>
    <cfRule type="cellIs" dxfId="3803" priority="4027" operator="equal">
      <formula>4</formula>
    </cfRule>
    <cfRule type="cellIs" dxfId="3802" priority="4028" operator="equal">
      <formula>3</formula>
    </cfRule>
    <cfRule type="cellIs" dxfId="3801" priority="4029" operator="equal">
      <formula>2</formula>
    </cfRule>
    <cfRule type="cellIs" dxfId="3800" priority="4030" operator="equal">
      <formula>1</formula>
    </cfRule>
  </conditionalFormatting>
  <conditionalFormatting sqref="T88:V88">
    <cfRule type="cellIs" dxfId="3799" priority="4009" operator="equal">
      <formula>47</formula>
    </cfRule>
    <cfRule type="cellIs" dxfId="3798" priority="4010" operator="equal">
      <formula>48</formula>
    </cfRule>
    <cfRule type="cellIs" dxfId="3797" priority="4011" operator="equal">
      <formula>49</formula>
    </cfRule>
    <cfRule type="cellIs" dxfId="3796" priority="4012" operator="equal">
      <formula>50</formula>
    </cfRule>
    <cfRule type="cellIs" dxfId="3795" priority="4013" operator="equal">
      <formula>52</formula>
    </cfRule>
    <cfRule type="cellIs" dxfId="3794" priority="4014" operator="equal">
      <formula>51</formula>
    </cfRule>
    <cfRule type="cellIs" dxfId="3793" priority="4015" operator="equal">
      <formula>5</formula>
    </cfRule>
    <cfRule type="cellIs" dxfId="3792" priority="4016" operator="equal">
      <formula>4</formula>
    </cfRule>
    <cfRule type="cellIs" dxfId="3791" priority="4017" operator="equal">
      <formula>3</formula>
    </cfRule>
    <cfRule type="cellIs" dxfId="3790" priority="4018" operator="equal">
      <formula>2</formula>
    </cfRule>
    <cfRule type="cellIs" dxfId="3789" priority="4019" operator="equal">
      <formula>1</formula>
    </cfRule>
  </conditionalFormatting>
  <conditionalFormatting sqref="H91:J91">
    <cfRule type="cellIs" dxfId="3788" priority="3998" operator="equal">
      <formula>47</formula>
    </cfRule>
    <cfRule type="cellIs" dxfId="3787" priority="3999" operator="equal">
      <formula>48</formula>
    </cfRule>
    <cfRule type="cellIs" dxfId="3786" priority="4000" operator="equal">
      <formula>49</formula>
    </cfRule>
    <cfRule type="cellIs" dxfId="3785" priority="4001" operator="equal">
      <formula>50</formula>
    </cfRule>
    <cfRule type="cellIs" dxfId="3784" priority="4002" operator="equal">
      <formula>52</formula>
    </cfRule>
    <cfRule type="cellIs" dxfId="3783" priority="4003" operator="equal">
      <formula>51</formula>
    </cfRule>
    <cfRule type="cellIs" dxfId="3782" priority="4004" operator="equal">
      <formula>5</formula>
    </cfRule>
    <cfRule type="cellIs" dxfId="3781" priority="4005" operator="equal">
      <formula>4</formula>
    </cfRule>
    <cfRule type="cellIs" dxfId="3780" priority="4006" operator="equal">
      <formula>3</formula>
    </cfRule>
    <cfRule type="cellIs" dxfId="3779" priority="4007" operator="equal">
      <formula>2</formula>
    </cfRule>
    <cfRule type="cellIs" dxfId="3778" priority="4008" operator="equal">
      <formula>1</formula>
    </cfRule>
  </conditionalFormatting>
  <conditionalFormatting sqref="L91:N91">
    <cfRule type="cellIs" dxfId="3777" priority="3987" operator="equal">
      <formula>47</formula>
    </cfRule>
    <cfRule type="cellIs" dxfId="3776" priority="3988" operator="equal">
      <formula>48</formula>
    </cfRule>
    <cfRule type="cellIs" dxfId="3775" priority="3989" operator="equal">
      <formula>49</formula>
    </cfRule>
    <cfRule type="cellIs" dxfId="3774" priority="3990" operator="equal">
      <formula>50</formula>
    </cfRule>
    <cfRule type="cellIs" dxfId="3773" priority="3991" operator="equal">
      <formula>52</formula>
    </cfRule>
    <cfRule type="cellIs" dxfId="3772" priority="3992" operator="equal">
      <formula>51</formula>
    </cfRule>
    <cfRule type="cellIs" dxfId="3771" priority="3993" operator="equal">
      <formula>5</formula>
    </cfRule>
    <cfRule type="cellIs" dxfId="3770" priority="3994" operator="equal">
      <formula>4</formula>
    </cfRule>
    <cfRule type="cellIs" dxfId="3769" priority="3995" operator="equal">
      <formula>3</formula>
    </cfRule>
    <cfRule type="cellIs" dxfId="3768" priority="3996" operator="equal">
      <formula>2</formula>
    </cfRule>
    <cfRule type="cellIs" dxfId="3767" priority="3997" operator="equal">
      <formula>1</formula>
    </cfRule>
  </conditionalFormatting>
  <conditionalFormatting sqref="P91:R91">
    <cfRule type="cellIs" dxfId="3766" priority="3976" operator="equal">
      <formula>47</formula>
    </cfRule>
    <cfRule type="cellIs" dxfId="3765" priority="3977" operator="equal">
      <formula>48</formula>
    </cfRule>
    <cfRule type="cellIs" dxfId="3764" priority="3978" operator="equal">
      <formula>49</formula>
    </cfRule>
    <cfRule type="cellIs" dxfId="3763" priority="3979" operator="equal">
      <formula>50</formula>
    </cfRule>
    <cfRule type="cellIs" dxfId="3762" priority="3980" operator="equal">
      <formula>52</formula>
    </cfRule>
    <cfRule type="cellIs" dxfId="3761" priority="3981" operator="equal">
      <formula>51</formula>
    </cfRule>
    <cfRule type="cellIs" dxfId="3760" priority="3982" operator="equal">
      <formula>5</formula>
    </cfRule>
    <cfRule type="cellIs" dxfId="3759" priority="3983" operator="equal">
      <formula>4</formula>
    </cfRule>
    <cfRule type="cellIs" dxfId="3758" priority="3984" operator="equal">
      <formula>3</formula>
    </cfRule>
    <cfRule type="cellIs" dxfId="3757" priority="3985" operator="equal">
      <formula>2</formula>
    </cfRule>
    <cfRule type="cellIs" dxfId="3756" priority="3986" operator="equal">
      <formula>1</formula>
    </cfRule>
  </conditionalFormatting>
  <conditionalFormatting sqref="T91:V91">
    <cfRule type="cellIs" dxfId="3755" priority="3965" operator="equal">
      <formula>47</formula>
    </cfRule>
    <cfRule type="cellIs" dxfId="3754" priority="3966" operator="equal">
      <formula>48</formula>
    </cfRule>
    <cfRule type="cellIs" dxfId="3753" priority="3967" operator="equal">
      <formula>49</formula>
    </cfRule>
    <cfRule type="cellIs" dxfId="3752" priority="3968" operator="equal">
      <formula>50</formula>
    </cfRule>
    <cfRule type="cellIs" dxfId="3751" priority="3969" operator="equal">
      <formula>52</formula>
    </cfRule>
    <cfRule type="cellIs" dxfId="3750" priority="3970" operator="equal">
      <formula>51</formula>
    </cfRule>
    <cfRule type="cellIs" dxfId="3749" priority="3971" operator="equal">
      <formula>5</formula>
    </cfRule>
    <cfRule type="cellIs" dxfId="3748" priority="3972" operator="equal">
      <formula>4</formula>
    </cfRule>
    <cfRule type="cellIs" dxfId="3747" priority="3973" operator="equal">
      <formula>3</formula>
    </cfRule>
    <cfRule type="cellIs" dxfId="3746" priority="3974" operator="equal">
      <formula>2</formula>
    </cfRule>
    <cfRule type="cellIs" dxfId="3745" priority="3975" operator="equal">
      <formula>1</formula>
    </cfRule>
  </conditionalFormatting>
  <conditionalFormatting sqref="H94:J94">
    <cfRule type="cellIs" dxfId="3744" priority="3954" operator="equal">
      <formula>47</formula>
    </cfRule>
    <cfRule type="cellIs" dxfId="3743" priority="3955" operator="equal">
      <formula>48</formula>
    </cfRule>
    <cfRule type="cellIs" dxfId="3742" priority="3956" operator="equal">
      <formula>49</formula>
    </cfRule>
    <cfRule type="cellIs" dxfId="3741" priority="3957" operator="equal">
      <formula>50</formula>
    </cfRule>
    <cfRule type="cellIs" dxfId="3740" priority="3958" operator="equal">
      <formula>52</formula>
    </cfRule>
    <cfRule type="cellIs" dxfId="3739" priority="3959" operator="equal">
      <formula>51</formula>
    </cfRule>
    <cfRule type="cellIs" dxfId="3738" priority="3960" operator="equal">
      <formula>5</formula>
    </cfRule>
    <cfRule type="cellIs" dxfId="3737" priority="3961" operator="equal">
      <formula>4</formula>
    </cfRule>
    <cfRule type="cellIs" dxfId="3736" priority="3962" operator="equal">
      <formula>3</formula>
    </cfRule>
    <cfRule type="cellIs" dxfId="3735" priority="3963" operator="equal">
      <formula>2</formula>
    </cfRule>
    <cfRule type="cellIs" dxfId="3734" priority="3964" operator="equal">
      <formula>1</formula>
    </cfRule>
  </conditionalFormatting>
  <conditionalFormatting sqref="L94:N94">
    <cfRule type="cellIs" dxfId="3733" priority="3943" operator="equal">
      <formula>47</formula>
    </cfRule>
    <cfRule type="cellIs" dxfId="3732" priority="3944" operator="equal">
      <formula>48</formula>
    </cfRule>
    <cfRule type="cellIs" dxfId="3731" priority="3945" operator="equal">
      <formula>49</formula>
    </cfRule>
    <cfRule type="cellIs" dxfId="3730" priority="3946" operator="equal">
      <formula>50</formula>
    </cfRule>
    <cfRule type="cellIs" dxfId="3729" priority="3947" operator="equal">
      <formula>52</formula>
    </cfRule>
    <cfRule type="cellIs" dxfId="3728" priority="3948" operator="equal">
      <formula>51</formula>
    </cfRule>
    <cfRule type="cellIs" dxfId="3727" priority="3949" operator="equal">
      <formula>5</formula>
    </cfRule>
    <cfRule type="cellIs" dxfId="3726" priority="3950" operator="equal">
      <formula>4</formula>
    </cfRule>
    <cfRule type="cellIs" dxfId="3725" priority="3951" operator="equal">
      <formula>3</formula>
    </cfRule>
    <cfRule type="cellIs" dxfId="3724" priority="3952" operator="equal">
      <formula>2</formula>
    </cfRule>
    <cfRule type="cellIs" dxfId="3723" priority="3953" operator="equal">
      <formula>1</formula>
    </cfRule>
  </conditionalFormatting>
  <conditionalFormatting sqref="P94:R94">
    <cfRule type="cellIs" dxfId="3722" priority="3932" operator="equal">
      <formula>47</formula>
    </cfRule>
    <cfRule type="cellIs" dxfId="3721" priority="3933" operator="equal">
      <formula>48</formula>
    </cfRule>
    <cfRule type="cellIs" dxfId="3720" priority="3934" operator="equal">
      <formula>49</formula>
    </cfRule>
    <cfRule type="cellIs" dxfId="3719" priority="3935" operator="equal">
      <formula>50</formula>
    </cfRule>
    <cfRule type="cellIs" dxfId="3718" priority="3936" operator="equal">
      <formula>52</formula>
    </cfRule>
    <cfRule type="cellIs" dxfId="3717" priority="3937" operator="equal">
      <formula>51</formula>
    </cfRule>
    <cfRule type="cellIs" dxfId="3716" priority="3938" operator="equal">
      <formula>5</formula>
    </cfRule>
    <cfRule type="cellIs" dxfId="3715" priority="3939" operator="equal">
      <formula>4</formula>
    </cfRule>
    <cfRule type="cellIs" dxfId="3714" priority="3940" operator="equal">
      <formula>3</formula>
    </cfRule>
    <cfRule type="cellIs" dxfId="3713" priority="3941" operator="equal">
      <formula>2</formula>
    </cfRule>
    <cfRule type="cellIs" dxfId="3712" priority="3942" operator="equal">
      <formula>1</formula>
    </cfRule>
  </conditionalFormatting>
  <conditionalFormatting sqref="T94:V94">
    <cfRule type="cellIs" dxfId="3711" priority="3921" operator="equal">
      <formula>47</formula>
    </cfRule>
    <cfRule type="cellIs" dxfId="3710" priority="3922" operator="equal">
      <formula>48</formula>
    </cfRule>
    <cfRule type="cellIs" dxfId="3709" priority="3923" operator="equal">
      <formula>49</formula>
    </cfRule>
    <cfRule type="cellIs" dxfId="3708" priority="3924" operator="equal">
      <formula>50</formula>
    </cfRule>
    <cfRule type="cellIs" dxfId="3707" priority="3925" operator="equal">
      <formula>52</formula>
    </cfRule>
    <cfRule type="cellIs" dxfId="3706" priority="3926" operator="equal">
      <formula>51</formula>
    </cfRule>
    <cfRule type="cellIs" dxfId="3705" priority="3927" operator="equal">
      <formula>5</formula>
    </cfRule>
    <cfRule type="cellIs" dxfId="3704" priority="3928" operator="equal">
      <formula>4</formula>
    </cfRule>
    <cfRule type="cellIs" dxfId="3703" priority="3929" operator="equal">
      <formula>3</formula>
    </cfRule>
    <cfRule type="cellIs" dxfId="3702" priority="3930" operator="equal">
      <formula>2</formula>
    </cfRule>
    <cfRule type="cellIs" dxfId="3701" priority="3931" operator="equal">
      <formula>1</formula>
    </cfRule>
  </conditionalFormatting>
  <conditionalFormatting sqref="H97:J97">
    <cfRule type="cellIs" dxfId="3700" priority="3910" operator="equal">
      <formula>47</formula>
    </cfRule>
    <cfRule type="cellIs" dxfId="3699" priority="3911" operator="equal">
      <formula>48</formula>
    </cfRule>
    <cfRule type="cellIs" dxfId="3698" priority="3912" operator="equal">
      <formula>49</formula>
    </cfRule>
    <cfRule type="cellIs" dxfId="3697" priority="3913" operator="equal">
      <formula>50</formula>
    </cfRule>
    <cfRule type="cellIs" dxfId="3696" priority="3914" operator="equal">
      <formula>52</formula>
    </cfRule>
    <cfRule type="cellIs" dxfId="3695" priority="3915" operator="equal">
      <formula>51</formula>
    </cfRule>
    <cfRule type="cellIs" dxfId="3694" priority="3916" operator="equal">
      <formula>5</formula>
    </cfRule>
    <cfRule type="cellIs" dxfId="3693" priority="3917" operator="equal">
      <formula>4</formula>
    </cfRule>
    <cfRule type="cellIs" dxfId="3692" priority="3918" operator="equal">
      <formula>3</formula>
    </cfRule>
    <cfRule type="cellIs" dxfId="3691" priority="3919" operator="equal">
      <formula>2</formula>
    </cfRule>
    <cfRule type="cellIs" dxfId="3690" priority="3920" operator="equal">
      <formula>1</formula>
    </cfRule>
  </conditionalFormatting>
  <conditionalFormatting sqref="L97:N97">
    <cfRule type="cellIs" dxfId="3689" priority="3899" operator="equal">
      <formula>47</formula>
    </cfRule>
    <cfRule type="cellIs" dxfId="3688" priority="3900" operator="equal">
      <formula>48</formula>
    </cfRule>
    <cfRule type="cellIs" dxfId="3687" priority="3901" operator="equal">
      <formula>49</formula>
    </cfRule>
    <cfRule type="cellIs" dxfId="3686" priority="3902" operator="equal">
      <formula>50</formula>
    </cfRule>
    <cfRule type="cellIs" dxfId="3685" priority="3903" operator="equal">
      <formula>52</formula>
    </cfRule>
    <cfRule type="cellIs" dxfId="3684" priority="3904" operator="equal">
      <formula>51</formula>
    </cfRule>
    <cfRule type="cellIs" dxfId="3683" priority="3905" operator="equal">
      <formula>5</formula>
    </cfRule>
    <cfRule type="cellIs" dxfId="3682" priority="3906" operator="equal">
      <formula>4</formula>
    </cfRule>
    <cfRule type="cellIs" dxfId="3681" priority="3907" operator="equal">
      <formula>3</formula>
    </cfRule>
    <cfRule type="cellIs" dxfId="3680" priority="3908" operator="equal">
      <formula>2</formula>
    </cfRule>
    <cfRule type="cellIs" dxfId="3679" priority="3909" operator="equal">
      <formula>1</formula>
    </cfRule>
  </conditionalFormatting>
  <conditionalFormatting sqref="P97:R97">
    <cfRule type="cellIs" dxfId="3678" priority="3888" operator="equal">
      <formula>47</formula>
    </cfRule>
    <cfRule type="cellIs" dxfId="3677" priority="3889" operator="equal">
      <formula>48</formula>
    </cfRule>
    <cfRule type="cellIs" dxfId="3676" priority="3890" operator="equal">
      <formula>49</formula>
    </cfRule>
    <cfRule type="cellIs" dxfId="3675" priority="3891" operator="equal">
      <formula>50</formula>
    </cfRule>
    <cfRule type="cellIs" dxfId="3674" priority="3892" operator="equal">
      <formula>52</formula>
    </cfRule>
    <cfRule type="cellIs" dxfId="3673" priority="3893" operator="equal">
      <formula>51</formula>
    </cfRule>
    <cfRule type="cellIs" dxfId="3672" priority="3894" operator="equal">
      <formula>5</formula>
    </cfRule>
    <cfRule type="cellIs" dxfId="3671" priority="3895" operator="equal">
      <formula>4</formula>
    </cfRule>
    <cfRule type="cellIs" dxfId="3670" priority="3896" operator="equal">
      <formula>3</formula>
    </cfRule>
    <cfRule type="cellIs" dxfId="3669" priority="3897" operator="equal">
      <formula>2</formula>
    </cfRule>
    <cfRule type="cellIs" dxfId="3668" priority="3898" operator="equal">
      <formula>1</formula>
    </cfRule>
  </conditionalFormatting>
  <conditionalFormatting sqref="T97:V97">
    <cfRule type="cellIs" dxfId="3667" priority="3877" operator="equal">
      <formula>47</formula>
    </cfRule>
    <cfRule type="cellIs" dxfId="3666" priority="3878" operator="equal">
      <formula>48</formula>
    </cfRule>
    <cfRule type="cellIs" dxfId="3665" priority="3879" operator="equal">
      <formula>49</formula>
    </cfRule>
    <cfRule type="cellIs" dxfId="3664" priority="3880" operator="equal">
      <formula>50</formula>
    </cfRule>
    <cfRule type="cellIs" dxfId="3663" priority="3881" operator="equal">
      <formula>52</formula>
    </cfRule>
    <cfRule type="cellIs" dxfId="3662" priority="3882" operator="equal">
      <formula>51</formula>
    </cfRule>
    <cfRule type="cellIs" dxfId="3661" priority="3883" operator="equal">
      <formula>5</formula>
    </cfRule>
    <cfRule type="cellIs" dxfId="3660" priority="3884" operator="equal">
      <formula>4</formula>
    </cfRule>
    <cfRule type="cellIs" dxfId="3659" priority="3885" operator="equal">
      <formula>3</formula>
    </cfRule>
    <cfRule type="cellIs" dxfId="3658" priority="3886" operator="equal">
      <formula>2</formula>
    </cfRule>
    <cfRule type="cellIs" dxfId="3657" priority="3887" operator="equal">
      <formula>1</formula>
    </cfRule>
  </conditionalFormatting>
  <conditionalFormatting sqref="H109:J109">
    <cfRule type="cellIs" dxfId="3656" priority="3734" operator="equal">
      <formula>47</formula>
    </cfRule>
    <cfRule type="cellIs" dxfId="3655" priority="3735" operator="equal">
      <formula>48</formula>
    </cfRule>
    <cfRule type="cellIs" dxfId="3654" priority="3736" operator="equal">
      <formula>49</formula>
    </cfRule>
    <cfRule type="cellIs" dxfId="3653" priority="3737" operator="equal">
      <formula>50</formula>
    </cfRule>
    <cfRule type="cellIs" dxfId="3652" priority="3738" operator="equal">
      <formula>52</formula>
    </cfRule>
    <cfRule type="cellIs" dxfId="3651" priority="3739" operator="equal">
      <formula>51</formula>
    </cfRule>
    <cfRule type="cellIs" dxfId="3650" priority="3740" operator="equal">
      <formula>5</formula>
    </cfRule>
    <cfRule type="cellIs" dxfId="3649" priority="3741" operator="equal">
      <formula>4</formula>
    </cfRule>
    <cfRule type="cellIs" dxfId="3648" priority="3742" operator="equal">
      <formula>3</formula>
    </cfRule>
    <cfRule type="cellIs" dxfId="3647" priority="3743" operator="equal">
      <formula>2</formula>
    </cfRule>
    <cfRule type="cellIs" dxfId="3646" priority="3744" operator="equal">
      <formula>1</formula>
    </cfRule>
  </conditionalFormatting>
  <conditionalFormatting sqref="L109:N109">
    <cfRule type="cellIs" dxfId="3645" priority="3723" operator="equal">
      <formula>47</formula>
    </cfRule>
    <cfRule type="cellIs" dxfId="3644" priority="3724" operator="equal">
      <formula>48</formula>
    </cfRule>
    <cfRule type="cellIs" dxfId="3643" priority="3725" operator="equal">
      <formula>49</formula>
    </cfRule>
    <cfRule type="cellIs" dxfId="3642" priority="3726" operator="equal">
      <formula>50</formula>
    </cfRule>
    <cfRule type="cellIs" dxfId="3641" priority="3727" operator="equal">
      <formula>52</formula>
    </cfRule>
    <cfRule type="cellIs" dxfId="3640" priority="3728" operator="equal">
      <formula>51</formula>
    </cfRule>
    <cfRule type="cellIs" dxfId="3639" priority="3729" operator="equal">
      <formula>5</formula>
    </cfRule>
    <cfRule type="cellIs" dxfId="3638" priority="3730" operator="equal">
      <formula>4</formula>
    </cfRule>
    <cfRule type="cellIs" dxfId="3637" priority="3731" operator="equal">
      <formula>3</formula>
    </cfRule>
    <cfRule type="cellIs" dxfId="3636" priority="3732" operator="equal">
      <formula>2</formula>
    </cfRule>
    <cfRule type="cellIs" dxfId="3635" priority="3733" operator="equal">
      <formula>1</formula>
    </cfRule>
  </conditionalFormatting>
  <conditionalFormatting sqref="P109:R109">
    <cfRule type="cellIs" dxfId="3634" priority="3712" operator="equal">
      <formula>47</formula>
    </cfRule>
    <cfRule type="cellIs" dxfId="3633" priority="3713" operator="equal">
      <formula>48</formula>
    </cfRule>
    <cfRule type="cellIs" dxfId="3632" priority="3714" operator="equal">
      <formula>49</formula>
    </cfRule>
    <cfRule type="cellIs" dxfId="3631" priority="3715" operator="equal">
      <formula>50</formula>
    </cfRule>
    <cfRule type="cellIs" dxfId="3630" priority="3716" operator="equal">
      <formula>52</formula>
    </cfRule>
    <cfRule type="cellIs" dxfId="3629" priority="3717" operator="equal">
      <formula>51</formula>
    </cfRule>
    <cfRule type="cellIs" dxfId="3628" priority="3718" operator="equal">
      <formula>5</formula>
    </cfRule>
    <cfRule type="cellIs" dxfId="3627" priority="3719" operator="equal">
      <formula>4</formula>
    </cfRule>
    <cfRule type="cellIs" dxfId="3626" priority="3720" operator="equal">
      <formula>3</formula>
    </cfRule>
    <cfRule type="cellIs" dxfId="3625" priority="3721" operator="equal">
      <formula>2</formula>
    </cfRule>
    <cfRule type="cellIs" dxfId="3624" priority="3722" operator="equal">
      <formula>1</formula>
    </cfRule>
  </conditionalFormatting>
  <conditionalFormatting sqref="T109:V109">
    <cfRule type="cellIs" dxfId="3623" priority="3701" operator="equal">
      <formula>47</formula>
    </cfRule>
    <cfRule type="cellIs" dxfId="3622" priority="3702" operator="equal">
      <formula>48</formula>
    </cfRule>
    <cfRule type="cellIs" dxfId="3621" priority="3703" operator="equal">
      <formula>49</formula>
    </cfRule>
    <cfRule type="cellIs" dxfId="3620" priority="3704" operator="equal">
      <formula>50</formula>
    </cfRule>
    <cfRule type="cellIs" dxfId="3619" priority="3705" operator="equal">
      <formula>52</formula>
    </cfRule>
    <cfRule type="cellIs" dxfId="3618" priority="3706" operator="equal">
      <formula>51</formula>
    </cfRule>
    <cfRule type="cellIs" dxfId="3617" priority="3707" operator="equal">
      <formula>5</formula>
    </cfRule>
    <cfRule type="cellIs" dxfId="3616" priority="3708" operator="equal">
      <formula>4</formula>
    </cfRule>
    <cfRule type="cellIs" dxfId="3615" priority="3709" operator="equal">
      <formula>3</formula>
    </cfRule>
    <cfRule type="cellIs" dxfId="3614" priority="3710" operator="equal">
      <formula>2</formula>
    </cfRule>
    <cfRule type="cellIs" dxfId="3613" priority="3711" operator="equal">
      <formula>1</formula>
    </cfRule>
  </conditionalFormatting>
  <conditionalFormatting sqref="H112:J112">
    <cfRule type="cellIs" dxfId="3612" priority="3690" operator="equal">
      <formula>47</formula>
    </cfRule>
    <cfRule type="cellIs" dxfId="3611" priority="3691" operator="equal">
      <formula>48</formula>
    </cfRule>
    <cfRule type="cellIs" dxfId="3610" priority="3692" operator="equal">
      <formula>49</formula>
    </cfRule>
    <cfRule type="cellIs" dxfId="3609" priority="3693" operator="equal">
      <formula>50</formula>
    </cfRule>
    <cfRule type="cellIs" dxfId="3608" priority="3694" operator="equal">
      <formula>52</formula>
    </cfRule>
    <cfRule type="cellIs" dxfId="3607" priority="3695" operator="equal">
      <formula>51</formula>
    </cfRule>
    <cfRule type="cellIs" dxfId="3606" priority="3696" operator="equal">
      <formula>5</formula>
    </cfRule>
    <cfRule type="cellIs" dxfId="3605" priority="3697" operator="equal">
      <formula>4</formula>
    </cfRule>
    <cfRule type="cellIs" dxfId="3604" priority="3698" operator="equal">
      <formula>3</formula>
    </cfRule>
    <cfRule type="cellIs" dxfId="3603" priority="3699" operator="equal">
      <formula>2</formula>
    </cfRule>
    <cfRule type="cellIs" dxfId="3602" priority="3700" operator="equal">
      <formula>1</formula>
    </cfRule>
  </conditionalFormatting>
  <conditionalFormatting sqref="L79:N79">
    <cfRule type="cellIs" dxfId="3601" priority="3602" operator="equal">
      <formula>47</formula>
    </cfRule>
    <cfRule type="cellIs" dxfId="3600" priority="3603" operator="equal">
      <formula>48</formula>
    </cfRule>
    <cfRule type="cellIs" dxfId="3599" priority="3604" operator="equal">
      <formula>49</formula>
    </cfRule>
    <cfRule type="cellIs" dxfId="3598" priority="3605" operator="equal">
      <formula>50</formula>
    </cfRule>
    <cfRule type="cellIs" dxfId="3597" priority="3606" operator="equal">
      <formula>52</formula>
    </cfRule>
    <cfRule type="cellIs" dxfId="3596" priority="3607" operator="equal">
      <formula>51</formula>
    </cfRule>
    <cfRule type="cellIs" dxfId="3595" priority="3608" operator="equal">
      <formula>5</formula>
    </cfRule>
    <cfRule type="cellIs" dxfId="3594" priority="3609" operator="equal">
      <formula>4</formula>
    </cfRule>
    <cfRule type="cellIs" dxfId="3593" priority="3610" operator="equal">
      <formula>3</formula>
    </cfRule>
    <cfRule type="cellIs" dxfId="3592" priority="3611" operator="equal">
      <formula>2</formula>
    </cfRule>
    <cfRule type="cellIs" dxfId="3591" priority="3612" operator="equal">
      <formula>1</formula>
    </cfRule>
  </conditionalFormatting>
  <conditionalFormatting sqref="P79:R79">
    <cfRule type="cellIs" dxfId="3590" priority="3580" operator="equal">
      <formula>47</formula>
    </cfRule>
    <cfRule type="cellIs" dxfId="3589" priority="3581" operator="equal">
      <formula>48</formula>
    </cfRule>
    <cfRule type="cellIs" dxfId="3588" priority="3582" operator="equal">
      <formula>49</formula>
    </cfRule>
    <cfRule type="cellIs" dxfId="3587" priority="3583" operator="equal">
      <formula>50</formula>
    </cfRule>
    <cfRule type="cellIs" dxfId="3586" priority="3584" operator="equal">
      <formula>52</formula>
    </cfRule>
    <cfRule type="cellIs" dxfId="3585" priority="3585" operator="equal">
      <formula>51</formula>
    </cfRule>
    <cfRule type="cellIs" dxfId="3584" priority="3586" operator="equal">
      <formula>5</formula>
    </cfRule>
    <cfRule type="cellIs" dxfId="3583" priority="3587" operator="equal">
      <formula>4</formula>
    </cfRule>
    <cfRule type="cellIs" dxfId="3582" priority="3588" operator="equal">
      <formula>3</formula>
    </cfRule>
    <cfRule type="cellIs" dxfId="3581" priority="3589" operator="equal">
      <formula>2</formula>
    </cfRule>
    <cfRule type="cellIs" dxfId="3580" priority="3590" operator="equal">
      <formula>1</formula>
    </cfRule>
  </conditionalFormatting>
  <conditionalFormatting sqref="T79:V79">
    <cfRule type="cellIs" dxfId="3579" priority="3569" operator="equal">
      <formula>47</formula>
    </cfRule>
    <cfRule type="cellIs" dxfId="3578" priority="3570" operator="equal">
      <formula>48</formula>
    </cfRule>
    <cfRule type="cellIs" dxfId="3577" priority="3571" operator="equal">
      <formula>49</formula>
    </cfRule>
    <cfRule type="cellIs" dxfId="3576" priority="3572" operator="equal">
      <formula>50</formula>
    </cfRule>
    <cfRule type="cellIs" dxfId="3575" priority="3573" operator="equal">
      <formula>52</formula>
    </cfRule>
    <cfRule type="cellIs" dxfId="3574" priority="3574" operator="equal">
      <formula>51</formula>
    </cfRule>
    <cfRule type="cellIs" dxfId="3573" priority="3575" operator="equal">
      <formula>5</formula>
    </cfRule>
    <cfRule type="cellIs" dxfId="3572" priority="3576" operator="equal">
      <formula>4</formula>
    </cfRule>
    <cfRule type="cellIs" dxfId="3571" priority="3577" operator="equal">
      <formula>3</formula>
    </cfRule>
    <cfRule type="cellIs" dxfId="3570" priority="3578" operator="equal">
      <formula>2</formula>
    </cfRule>
    <cfRule type="cellIs" dxfId="3569" priority="3579" operator="equal">
      <formula>1</formula>
    </cfRule>
  </conditionalFormatting>
  <conditionalFormatting sqref="H100:J100">
    <cfRule type="cellIs" dxfId="3568" priority="3558" operator="equal">
      <formula>47</formula>
    </cfRule>
    <cfRule type="cellIs" dxfId="3567" priority="3559" operator="equal">
      <formula>48</formula>
    </cfRule>
    <cfRule type="cellIs" dxfId="3566" priority="3560" operator="equal">
      <formula>49</formula>
    </cfRule>
    <cfRule type="cellIs" dxfId="3565" priority="3561" operator="equal">
      <formula>50</formula>
    </cfRule>
    <cfRule type="cellIs" dxfId="3564" priority="3562" operator="equal">
      <formula>52</formula>
    </cfRule>
    <cfRule type="cellIs" dxfId="3563" priority="3563" operator="equal">
      <formula>51</formula>
    </cfRule>
    <cfRule type="cellIs" dxfId="3562" priority="3564" operator="equal">
      <formula>5</formula>
    </cfRule>
    <cfRule type="cellIs" dxfId="3561" priority="3565" operator="equal">
      <formula>4</formula>
    </cfRule>
    <cfRule type="cellIs" dxfId="3560" priority="3566" operator="equal">
      <formula>3</formula>
    </cfRule>
    <cfRule type="cellIs" dxfId="3559" priority="3567" operator="equal">
      <formula>2</formula>
    </cfRule>
    <cfRule type="cellIs" dxfId="3558" priority="3568" operator="equal">
      <formula>1</formula>
    </cfRule>
  </conditionalFormatting>
  <conditionalFormatting sqref="L100:N100">
    <cfRule type="cellIs" dxfId="3557" priority="3547" operator="equal">
      <formula>47</formula>
    </cfRule>
    <cfRule type="cellIs" dxfId="3556" priority="3548" operator="equal">
      <formula>48</formula>
    </cfRule>
    <cfRule type="cellIs" dxfId="3555" priority="3549" operator="equal">
      <formula>49</formula>
    </cfRule>
    <cfRule type="cellIs" dxfId="3554" priority="3550" operator="equal">
      <formula>50</formula>
    </cfRule>
    <cfRule type="cellIs" dxfId="3553" priority="3551" operator="equal">
      <formula>52</formula>
    </cfRule>
    <cfRule type="cellIs" dxfId="3552" priority="3552" operator="equal">
      <formula>51</formula>
    </cfRule>
    <cfRule type="cellIs" dxfId="3551" priority="3553" operator="equal">
      <formula>5</formula>
    </cfRule>
    <cfRule type="cellIs" dxfId="3550" priority="3554" operator="equal">
      <formula>4</formula>
    </cfRule>
    <cfRule type="cellIs" dxfId="3549" priority="3555" operator="equal">
      <formula>3</formula>
    </cfRule>
    <cfRule type="cellIs" dxfId="3548" priority="3556" operator="equal">
      <formula>2</formula>
    </cfRule>
    <cfRule type="cellIs" dxfId="3547" priority="3557" operator="equal">
      <formula>1</formula>
    </cfRule>
  </conditionalFormatting>
  <conditionalFormatting sqref="P100:R100">
    <cfRule type="cellIs" dxfId="3546" priority="3536" operator="equal">
      <formula>47</formula>
    </cfRule>
    <cfRule type="cellIs" dxfId="3545" priority="3537" operator="equal">
      <formula>48</formula>
    </cfRule>
    <cfRule type="cellIs" dxfId="3544" priority="3538" operator="equal">
      <formula>49</formula>
    </cfRule>
    <cfRule type="cellIs" dxfId="3543" priority="3539" operator="equal">
      <formula>50</formula>
    </cfRule>
    <cfRule type="cellIs" dxfId="3542" priority="3540" operator="equal">
      <formula>52</formula>
    </cfRule>
    <cfRule type="cellIs" dxfId="3541" priority="3541" operator="equal">
      <formula>51</formula>
    </cfRule>
    <cfRule type="cellIs" dxfId="3540" priority="3542" operator="equal">
      <formula>5</formula>
    </cfRule>
    <cfRule type="cellIs" dxfId="3539" priority="3543" operator="equal">
      <formula>4</formula>
    </cfRule>
    <cfRule type="cellIs" dxfId="3538" priority="3544" operator="equal">
      <formula>3</formula>
    </cfRule>
    <cfRule type="cellIs" dxfId="3537" priority="3545" operator="equal">
      <formula>2</formula>
    </cfRule>
    <cfRule type="cellIs" dxfId="3536" priority="3546" operator="equal">
      <formula>1</formula>
    </cfRule>
  </conditionalFormatting>
  <conditionalFormatting sqref="T100:V100">
    <cfRule type="cellIs" dxfId="3535" priority="3525" operator="equal">
      <formula>47</formula>
    </cfRule>
    <cfRule type="cellIs" dxfId="3534" priority="3526" operator="equal">
      <formula>48</formula>
    </cfRule>
    <cfRule type="cellIs" dxfId="3533" priority="3527" operator="equal">
      <formula>49</formula>
    </cfRule>
    <cfRule type="cellIs" dxfId="3532" priority="3528" operator="equal">
      <formula>50</formula>
    </cfRule>
    <cfRule type="cellIs" dxfId="3531" priority="3529" operator="equal">
      <formula>52</formula>
    </cfRule>
    <cfRule type="cellIs" dxfId="3530" priority="3530" operator="equal">
      <formula>51</formula>
    </cfRule>
    <cfRule type="cellIs" dxfId="3529" priority="3531" operator="equal">
      <formula>5</formula>
    </cfRule>
    <cfRule type="cellIs" dxfId="3528" priority="3532" operator="equal">
      <formula>4</formula>
    </cfRule>
    <cfRule type="cellIs" dxfId="3527" priority="3533" operator="equal">
      <formula>3</formula>
    </cfRule>
    <cfRule type="cellIs" dxfId="3526" priority="3534" operator="equal">
      <formula>2</formula>
    </cfRule>
    <cfRule type="cellIs" dxfId="3525" priority="3535" operator="equal">
      <formula>1</formula>
    </cfRule>
  </conditionalFormatting>
  <conditionalFormatting sqref="H103:J103">
    <cfRule type="cellIs" dxfId="3524" priority="3514" operator="equal">
      <formula>47</formula>
    </cfRule>
    <cfRule type="cellIs" dxfId="3523" priority="3515" operator="equal">
      <formula>48</formula>
    </cfRule>
    <cfRule type="cellIs" dxfId="3522" priority="3516" operator="equal">
      <formula>49</formula>
    </cfRule>
    <cfRule type="cellIs" dxfId="3521" priority="3517" operator="equal">
      <formula>50</formula>
    </cfRule>
    <cfRule type="cellIs" dxfId="3520" priority="3518" operator="equal">
      <formula>52</formula>
    </cfRule>
    <cfRule type="cellIs" dxfId="3519" priority="3519" operator="equal">
      <formula>51</formula>
    </cfRule>
    <cfRule type="cellIs" dxfId="3518" priority="3520" operator="equal">
      <formula>5</formula>
    </cfRule>
    <cfRule type="cellIs" dxfId="3517" priority="3521" operator="equal">
      <formula>4</formula>
    </cfRule>
    <cfRule type="cellIs" dxfId="3516" priority="3522" operator="equal">
      <formula>3</formula>
    </cfRule>
    <cfRule type="cellIs" dxfId="3515" priority="3523" operator="equal">
      <formula>2</formula>
    </cfRule>
    <cfRule type="cellIs" dxfId="3514" priority="3524" operator="equal">
      <formula>1</formula>
    </cfRule>
  </conditionalFormatting>
  <conditionalFormatting sqref="L103:N103">
    <cfRule type="cellIs" dxfId="3513" priority="3503" operator="equal">
      <formula>47</formula>
    </cfRule>
    <cfRule type="cellIs" dxfId="3512" priority="3504" operator="equal">
      <formula>48</formula>
    </cfRule>
    <cfRule type="cellIs" dxfId="3511" priority="3505" operator="equal">
      <formula>49</formula>
    </cfRule>
    <cfRule type="cellIs" dxfId="3510" priority="3506" operator="equal">
      <formula>50</formula>
    </cfRule>
    <cfRule type="cellIs" dxfId="3509" priority="3507" operator="equal">
      <formula>52</formula>
    </cfRule>
    <cfRule type="cellIs" dxfId="3508" priority="3508" operator="equal">
      <formula>51</formula>
    </cfRule>
    <cfRule type="cellIs" dxfId="3507" priority="3509" operator="equal">
      <formula>5</formula>
    </cfRule>
    <cfRule type="cellIs" dxfId="3506" priority="3510" operator="equal">
      <formula>4</formula>
    </cfRule>
    <cfRule type="cellIs" dxfId="3505" priority="3511" operator="equal">
      <formula>3</formula>
    </cfRule>
    <cfRule type="cellIs" dxfId="3504" priority="3512" operator="equal">
      <formula>2</formula>
    </cfRule>
    <cfRule type="cellIs" dxfId="3503" priority="3513" operator="equal">
      <formula>1</formula>
    </cfRule>
  </conditionalFormatting>
  <conditionalFormatting sqref="P103:R103">
    <cfRule type="cellIs" dxfId="3502" priority="3492" operator="equal">
      <formula>47</formula>
    </cfRule>
    <cfRule type="cellIs" dxfId="3501" priority="3493" operator="equal">
      <formula>48</formula>
    </cfRule>
    <cfRule type="cellIs" dxfId="3500" priority="3494" operator="equal">
      <formula>49</formula>
    </cfRule>
    <cfRule type="cellIs" dxfId="3499" priority="3495" operator="equal">
      <formula>50</formula>
    </cfRule>
    <cfRule type="cellIs" dxfId="3498" priority="3496" operator="equal">
      <formula>52</formula>
    </cfRule>
    <cfRule type="cellIs" dxfId="3497" priority="3497" operator="equal">
      <formula>51</formula>
    </cfRule>
    <cfRule type="cellIs" dxfId="3496" priority="3498" operator="equal">
      <formula>5</formula>
    </cfRule>
    <cfRule type="cellIs" dxfId="3495" priority="3499" operator="equal">
      <formula>4</formula>
    </cfRule>
    <cfRule type="cellIs" dxfId="3494" priority="3500" operator="equal">
      <formula>3</formula>
    </cfRule>
    <cfRule type="cellIs" dxfId="3493" priority="3501" operator="equal">
      <formula>2</formula>
    </cfRule>
    <cfRule type="cellIs" dxfId="3492" priority="3502" operator="equal">
      <formula>1</formula>
    </cfRule>
  </conditionalFormatting>
  <conditionalFormatting sqref="T103:V103">
    <cfRule type="cellIs" dxfId="3491" priority="3481" operator="equal">
      <formula>47</formula>
    </cfRule>
    <cfRule type="cellIs" dxfId="3490" priority="3482" operator="equal">
      <formula>48</formula>
    </cfRule>
    <cfRule type="cellIs" dxfId="3489" priority="3483" operator="equal">
      <formula>49</formula>
    </cfRule>
    <cfRule type="cellIs" dxfId="3488" priority="3484" operator="equal">
      <formula>50</formula>
    </cfRule>
    <cfRule type="cellIs" dxfId="3487" priority="3485" operator="equal">
      <formula>52</formula>
    </cfRule>
    <cfRule type="cellIs" dxfId="3486" priority="3486" operator="equal">
      <formula>51</formula>
    </cfRule>
    <cfRule type="cellIs" dxfId="3485" priority="3487" operator="equal">
      <formula>5</formula>
    </cfRule>
    <cfRule type="cellIs" dxfId="3484" priority="3488" operator="equal">
      <formula>4</formula>
    </cfRule>
    <cfRule type="cellIs" dxfId="3483" priority="3489" operator="equal">
      <formula>3</formula>
    </cfRule>
    <cfRule type="cellIs" dxfId="3482" priority="3490" operator="equal">
      <formula>2</formula>
    </cfRule>
    <cfRule type="cellIs" dxfId="3481" priority="3491" operator="equal">
      <formula>1</formula>
    </cfRule>
  </conditionalFormatting>
  <conditionalFormatting sqref="H106:J106">
    <cfRule type="cellIs" dxfId="3480" priority="3470" operator="equal">
      <formula>47</formula>
    </cfRule>
    <cfRule type="cellIs" dxfId="3479" priority="3471" operator="equal">
      <formula>48</formula>
    </cfRule>
    <cfRule type="cellIs" dxfId="3478" priority="3472" operator="equal">
      <formula>49</formula>
    </cfRule>
    <cfRule type="cellIs" dxfId="3477" priority="3473" operator="equal">
      <formula>50</formula>
    </cfRule>
    <cfRule type="cellIs" dxfId="3476" priority="3474" operator="equal">
      <formula>52</formula>
    </cfRule>
    <cfRule type="cellIs" dxfId="3475" priority="3475" operator="equal">
      <formula>51</formula>
    </cfRule>
    <cfRule type="cellIs" dxfId="3474" priority="3476" operator="equal">
      <formula>5</formula>
    </cfRule>
    <cfRule type="cellIs" dxfId="3473" priority="3477" operator="equal">
      <formula>4</formula>
    </cfRule>
    <cfRule type="cellIs" dxfId="3472" priority="3478" operator="equal">
      <formula>3</formula>
    </cfRule>
    <cfRule type="cellIs" dxfId="3471" priority="3479" operator="equal">
      <formula>2</formula>
    </cfRule>
    <cfRule type="cellIs" dxfId="3470" priority="3480" operator="equal">
      <formula>1</formula>
    </cfRule>
  </conditionalFormatting>
  <conditionalFormatting sqref="L106:N106">
    <cfRule type="cellIs" dxfId="3469" priority="3459" operator="equal">
      <formula>47</formula>
    </cfRule>
    <cfRule type="cellIs" dxfId="3468" priority="3460" operator="equal">
      <formula>48</formula>
    </cfRule>
    <cfRule type="cellIs" dxfId="3467" priority="3461" operator="equal">
      <formula>49</formula>
    </cfRule>
    <cfRule type="cellIs" dxfId="3466" priority="3462" operator="equal">
      <formula>50</formula>
    </cfRule>
    <cfRule type="cellIs" dxfId="3465" priority="3463" operator="equal">
      <formula>52</formula>
    </cfRule>
    <cfRule type="cellIs" dxfId="3464" priority="3464" operator="equal">
      <formula>51</formula>
    </cfRule>
    <cfRule type="cellIs" dxfId="3463" priority="3465" operator="equal">
      <formula>5</formula>
    </cfRule>
    <cfRule type="cellIs" dxfId="3462" priority="3466" operator="equal">
      <formula>4</formula>
    </cfRule>
    <cfRule type="cellIs" dxfId="3461" priority="3467" operator="equal">
      <formula>3</formula>
    </cfRule>
    <cfRule type="cellIs" dxfId="3460" priority="3468" operator="equal">
      <formula>2</formula>
    </cfRule>
    <cfRule type="cellIs" dxfId="3459" priority="3469" operator="equal">
      <formula>1</formula>
    </cfRule>
  </conditionalFormatting>
  <conditionalFormatting sqref="P106:R106">
    <cfRule type="cellIs" dxfId="3458" priority="3448" operator="equal">
      <formula>47</formula>
    </cfRule>
    <cfRule type="cellIs" dxfId="3457" priority="3449" operator="equal">
      <formula>48</formula>
    </cfRule>
    <cfRule type="cellIs" dxfId="3456" priority="3450" operator="equal">
      <formula>49</formula>
    </cfRule>
    <cfRule type="cellIs" dxfId="3455" priority="3451" operator="equal">
      <formula>50</formula>
    </cfRule>
    <cfRule type="cellIs" dxfId="3454" priority="3452" operator="equal">
      <formula>52</formula>
    </cfRule>
    <cfRule type="cellIs" dxfId="3453" priority="3453" operator="equal">
      <formula>51</formula>
    </cfRule>
    <cfRule type="cellIs" dxfId="3452" priority="3454" operator="equal">
      <formula>5</formula>
    </cfRule>
    <cfRule type="cellIs" dxfId="3451" priority="3455" operator="equal">
      <formula>4</formula>
    </cfRule>
    <cfRule type="cellIs" dxfId="3450" priority="3456" operator="equal">
      <formula>3</formula>
    </cfRule>
    <cfRule type="cellIs" dxfId="3449" priority="3457" operator="equal">
      <formula>2</formula>
    </cfRule>
    <cfRule type="cellIs" dxfId="3448" priority="3458" operator="equal">
      <formula>1</formula>
    </cfRule>
  </conditionalFormatting>
  <conditionalFormatting sqref="T106:V106">
    <cfRule type="cellIs" dxfId="3447" priority="3437" operator="equal">
      <formula>47</formula>
    </cfRule>
    <cfRule type="cellIs" dxfId="3446" priority="3438" operator="equal">
      <formula>48</formula>
    </cfRule>
    <cfRule type="cellIs" dxfId="3445" priority="3439" operator="equal">
      <formula>49</formula>
    </cfRule>
    <cfRule type="cellIs" dxfId="3444" priority="3440" operator="equal">
      <formula>50</formula>
    </cfRule>
    <cfRule type="cellIs" dxfId="3443" priority="3441" operator="equal">
      <formula>52</formula>
    </cfRule>
    <cfRule type="cellIs" dxfId="3442" priority="3442" operator="equal">
      <formula>51</formula>
    </cfRule>
    <cfRule type="cellIs" dxfId="3441" priority="3443" operator="equal">
      <formula>5</formula>
    </cfRule>
    <cfRule type="cellIs" dxfId="3440" priority="3444" operator="equal">
      <formula>4</formula>
    </cfRule>
    <cfRule type="cellIs" dxfId="3439" priority="3445" operator="equal">
      <formula>3</formula>
    </cfRule>
    <cfRule type="cellIs" dxfId="3438" priority="3446" operator="equal">
      <formula>2</formula>
    </cfRule>
    <cfRule type="cellIs" dxfId="3437" priority="3447" operator="equal">
      <formula>1</formula>
    </cfRule>
  </conditionalFormatting>
  <conditionalFormatting sqref="L112:N112">
    <cfRule type="cellIs" dxfId="3436" priority="3426" operator="equal">
      <formula>47</formula>
    </cfRule>
    <cfRule type="cellIs" dxfId="3435" priority="3427" operator="equal">
      <formula>48</formula>
    </cfRule>
    <cfRule type="cellIs" dxfId="3434" priority="3428" operator="equal">
      <formula>49</formula>
    </cfRule>
    <cfRule type="cellIs" dxfId="3433" priority="3429" operator="equal">
      <formula>50</formula>
    </cfRule>
    <cfRule type="cellIs" dxfId="3432" priority="3430" operator="equal">
      <formula>52</formula>
    </cfRule>
    <cfRule type="cellIs" dxfId="3431" priority="3431" operator="equal">
      <formula>51</formula>
    </cfRule>
    <cfRule type="cellIs" dxfId="3430" priority="3432" operator="equal">
      <formula>5</formula>
    </cfRule>
    <cfRule type="cellIs" dxfId="3429" priority="3433" operator="equal">
      <formula>4</formula>
    </cfRule>
    <cfRule type="cellIs" dxfId="3428" priority="3434" operator="equal">
      <formula>3</formula>
    </cfRule>
    <cfRule type="cellIs" dxfId="3427" priority="3435" operator="equal">
      <formula>2</formula>
    </cfRule>
    <cfRule type="cellIs" dxfId="3426" priority="3436" operator="equal">
      <formula>1</formula>
    </cfRule>
  </conditionalFormatting>
  <conditionalFormatting sqref="P112:R112">
    <cfRule type="cellIs" dxfId="3425" priority="3415" operator="equal">
      <formula>47</formula>
    </cfRule>
    <cfRule type="cellIs" dxfId="3424" priority="3416" operator="equal">
      <formula>48</formula>
    </cfRule>
    <cfRule type="cellIs" dxfId="3423" priority="3417" operator="equal">
      <formula>49</formula>
    </cfRule>
    <cfRule type="cellIs" dxfId="3422" priority="3418" operator="equal">
      <formula>50</formula>
    </cfRule>
    <cfRule type="cellIs" dxfId="3421" priority="3419" operator="equal">
      <formula>52</formula>
    </cfRule>
    <cfRule type="cellIs" dxfId="3420" priority="3420" operator="equal">
      <formula>51</formula>
    </cfRule>
    <cfRule type="cellIs" dxfId="3419" priority="3421" operator="equal">
      <formula>5</formula>
    </cfRule>
    <cfRule type="cellIs" dxfId="3418" priority="3422" operator="equal">
      <formula>4</formula>
    </cfRule>
    <cfRule type="cellIs" dxfId="3417" priority="3423" operator="equal">
      <formula>3</formula>
    </cfRule>
    <cfRule type="cellIs" dxfId="3416" priority="3424" operator="equal">
      <formula>2</formula>
    </cfRule>
    <cfRule type="cellIs" dxfId="3415" priority="3425" operator="equal">
      <formula>1</formula>
    </cfRule>
  </conditionalFormatting>
  <conditionalFormatting sqref="T112:V112">
    <cfRule type="cellIs" dxfId="3414" priority="3404" operator="equal">
      <formula>47</formula>
    </cfRule>
    <cfRule type="cellIs" dxfId="3413" priority="3405" operator="equal">
      <formula>48</formula>
    </cfRule>
    <cfRule type="cellIs" dxfId="3412" priority="3406" operator="equal">
      <formula>49</formula>
    </cfRule>
    <cfRule type="cellIs" dxfId="3411" priority="3407" operator="equal">
      <formula>50</formula>
    </cfRule>
    <cfRule type="cellIs" dxfId="3410" priority="3408" operator="equal">
      <formula>52</formula>
    </cfRule>
    <cfRule type="cellIs" dxfId="3409" priority="3409" operator="equal">
      <formula>51</formula>
    </cfRule>
    <cfRule type="cellIs" dxfId="3408" priority="3410" operator="equal">
      <formula>5</formula>
    </cfRule>
    <cfRule type="cellIs" dxfId="3407" priority="3411" operator="equal">
      <formula>4</formula>
    </cfRule>
    <cfRule type="cellIs" dxfId="3406" priority="3412" operator="equal">
      <formula>3</formula>
    </cfRule>
    <cfRule type="cellIs" dxfId="3405" priority="3413" operator="equal">
      <formula>2</formula>
    </cfRule>
    <cfRule type="cellIs" dxfId="3404" priority="3414" operator="equal">
      <formula>1</formula>
    </cfRule>
  </conditionalFormatting>
  <conditionalFormatting sqref="H59:V73 H108:V115 H105:V106 H102:V103 H99:V100 H96:V97 H93:V94 H90:V91 H87:V88 H84:V85 H81:V82 H78:V79 H75:V76">
    <cfRule type="expression" dxfId="3403" priority="3403">
      <formula>ISNA(H59)</formula>
    </cfRule>
  </conditionalFormatting>
  <conditionalFormatting sqref="H76:V76">
    <cfRule type="expression" dxfId="3402" priority="3402">
      <formula>H76=""</formula>
    </cfRule>
  </conditionalFormatting>
  <conditionalFormatting sqref="H82:J82">
    <cfRule type="cellIs" dxfId="3401" priority="3391" operator="equal">
      <formula>47</formula>
    </cfRule>
    <cfRule type="cellIs" dxfId="3400" priority="3392" operator="equal">
      <formula>48</formula>
    </cfRule>
    <cfRule type="cellIs" dxfId="3399" priority="3393" operator="equal">
      <formula>49</formula>
    </cfRule>
    <cfRule type="cellIs" dxfId="3398" priority="3394" operator="equal">
      <formula>50</formula>
    </cfRule>
    <cfRule type="cellIs" dxfId="3397" priority="3395" operator="equal">
      <formula>52</formula>
    </cfRule>
    <cfRule type="cellIs" dxfId="3396" priority="3396" operator="equal">
      <formula>51</formula>
    </cfRule>
    <cfRule type="cellIs" dxfId="3395" priority="3397" operator="equal">
      <formula>5</formula>
    </cfRule>
    <cfRule type="cellIs" dxfId="3394" priority="3398" operator="equal">
      <formula>4</formula>
    </cfRule>
    <cfRule type="cellIs" dxfId="3393" priority="3399" operator="equal">
      <formula>3</formula>
    </cfRule>
    <cfRule type="cellIs" dxfId="3392" priority="3400" operator="equal">
      <formula>2</formula>
    </cfRule>
    <cfRule type="cellIs" dxfId="3391" priority="3401" operator="equal">
      <formula>1</formula>
    </cfRule>
  </conditionalFormatting>
  <conditionalFormatting sqref="L82:N82">
    <cfRule type="cellIs" dxfId="3390" priority="3380" operator="equal">
      <formula>47</formula>
    </cfRule>
    <cfRule type="cellIs" dxfId="3389" priority="3381" operator="equal">
      <formula>48</formula>
    </cfRule>
    <cfRule type="cellIs" dxfId="3388" priority="3382" operator="equal">
      <formula>49</formula>
    </cfRule>
    <cfRule type="cellIs" dxfId="3387" priority="3383" operator="equal">
      <formula>50</formula>
    </cfRule>
    <cfRule type="cellIs" dxfId="3386" priority="3384" operator="equal">
      <formula>52</formula>
    </cfRule>
    <cfRule type="cellIs" dxfId="3385" priority="3385" operator="equal">
      <formula>51</formula>
    </cfRule>
    <cfRule type="cellIs" dxfId="3384" priority="3386" operator="equal">
      <formula>5</formula>
    </cfRule>
    <cfRule type="cellIs" dxfId="3383" priority="3387" operator="equal">
      <formula>4</formula>
    </cfRule>
    <cfRule type="cellIs" dxfId="3382" priority="3388" operator="equal">
      <formula>3</formula>
    </cfRule>
    <cfRule type="cellIs" dxfId="3381" priority="3389" operator="equal">
      <formula>2</formula>
    </cfRule>
    <cfRule type="cellIs" dxfId="3380" priority="3390" operator="equal">
      <formula>1</formula>
    </cfRule>
  </conditionalFormatting>
  <conditionalFormatting sqref="P82:R82">
    <cfRule type="cellIs" dxfId="3379" priority="3369" operator="equal">
      <formula>47</formula>
    </cfRule>
    <cfRule type="cellIs" dxfId="3378" priority="3370" operator="equal">
      <formula>48</formula>
    </cfRule>
    <cfRule type="cellIs" dxfId="3377" priority="3371" operator="equal">
      <formula>49</formula>
    </cfRule>
    <cfRule type="cellIs" dxfId="3376" priority="3372" operator="equal">
      <formula>50</formula>
    </cfRule>
    <cfRule type="cellIs" dxfId="3375" priority="3373" operator="equal">
      <formula>52</formula>
    </cfRule>
    <cfRule type="cellIs" dxfId="3374" priority="3374" operator="equal">
      <formula>51</formula>
    </cfRule>
    <cfRule type="cellIs" dxfId="3373" priority="3375" operator="equal">
      <formula>5</formula>
    </cfRule>
    <cfRule type="cellIs" dxfId="3372" priority="3376" operator="equal">
      <formula>4</formula>
    </cfRule>
    <cfRule type="cellIs" dxfId="3371" priority="3377" operator="equal">
      <formula>3</formula>
    </cfRule>
    <cfRule type="cellIs" dxfId="3370" priority="3378" operator="equal">
      <formula>2</formula>
    </cfRule>
    <cfRule type="cellIs" dxfId="3369" priority="3379" operator="equal">
      <formula>1</formula>
    </cfRule>
  </conditionalFormatting>
  <conditionalFormatting sqref="T82:V82">
    <cfRule type="cellIs" dxfId="3368" priority="3358" operator="equal">
      <formula>47</formula>
    </cfRule>
    <cfRule type="cellIs" dxfId="3367" priority="3359" operator="equal">
      <formula>48</formula>
    </cfRule>
    <cfRule type="cellIs" dxfId="3366" priority="3360" operator="equal">
      <formula>49</formula>
    </cfRule>
    <cfRule type="cellIs" dxfId="3365" priority="3361" operator="equal">
      <formula>50</formula>
    </cfRule>
    <cfRule type="cellIs" dxfId="3364" priority="3362" operator="equal">
      <formula>52</formula>
    </cfRule>
    <cfRule type="cellIs" dxfId="3363" priority="3363" operator="equal">
      <formula>51</formula>
    </cfRule>
    <cfRule type="cellIs" dxfId="3362" priority="3364" operator="equal">
      <formula>5</formula>
    </cfRule>
    <cfRule type="cellIs" dxfId="3361" priority="3365" operator="equal">
      <formula>4</formula>
    </cfRule>
    <cfRule type="cellIs" dxfId="3360" priority="3366" operator="equal">
      <formula>3</formula>
    </cfRule>
    <cfRule type="cellIs" dxfId="3359" priority="3367" operator="equal">
      <formula>2</formula>
    </cfRule>
    <cfRule type="cellIs" dxfId="3358" priority="3368" operator="equal">
      <formula>1</formula>
    </cfRule>
  </conditionalFormatting>
  <conditionalFormatting sqref="H82:J82">
    <cfRule type="cellIs" dxfId="3357" priority="3347" operator="equal">
      <formula>47</formula>
    </cfRule>
    <cfRule type="cellIs" dxfId="3356" priority="3348" operator="equal">
      <formula>48</formula>
    </cfRule>
    <cfRule type="cellIs" dxfId="3355" priority="3349" operator="equal">
      <formula>49</formula>
    </cfRule>
    <cfRule type="cellIs" dxfId="3354" priority="3350" operator="equal">
      <formula>50</formula>
    </cfRule>
    <cfRule type="cellIs" dxfId="3353" priority="3351" operator="equal">
      <formula>52</formula>
    </cfRule>
    <cfRule type="cellIs" dxfId="3352" priority="3352" operator="equal">
      <formula>51</formula>
    </cfRule>
    <cfRule type="cellIs" dxfId="3351" priority="3353" operator="equal">
      <formula>5</formula>
    </cfRule>
    <cfRule type="cellIs" dxfId="3350" priority="3354" operator="equal">
      <formula>4</formula>
    </cfRule>
    <cfRule type="cellIs" dxfId="3349" priority="3355" operator="equal">
      <formula>3</formula>
    </cfRule>
    <cfRule type="cellIs" dxfId="3348" priority="3356" operator="equal">
      <formula>2</formula>
    </cfRule>
    <cfRule type="cellIs" dxfId="3347" priority="3357" operator="equal">
      <formula>1</formula>
    </cfRule>
  </conditionalFormatting>
  <conditionalFormatting sqref="L82:N82">
    <cfRule type="cellIs" dxfId="3346" priority="3336" operator="equal">
      <formula>47</formula>
    </cfRule>
    <cfRule type="cellIs" dxfId="3345" priority="3337" operator="equal">
      <formula>48</formula>
    </cfRule>
    <cfRule type="cellIs" dxfId="3344" priority="3338" operator="equal">
      <formula>49</formula>
    </cfRule>
    <cfRule type="cellIs" dxfId="3343" priority="3339" operator="equal">
      <formula>50</formula>
    </cfRule>
    <cfRule type="cellIs" dxfId="3342" priority="3340" operator="equal">
      <formula>52</formula>
    </cfRule>
    <cfRule type="cellIs" dxfId="3341" priority="3341" operator="equal">
      <formula>51</formula>
    </cfRule>
    <cfRule type="cellIs" dxfId="3340" priority="3342" operator="equal">
      <formula>5</formula>
    </cfRule>
    <cfRule type="cellIs" dxfId="3339" priority="3343" operator="equal">
      <formula>4</formula>
    </cfRule>
    <cfRule type="cellIs" dxfId="3338" priority="3344" operator="equal">
      <formula>3</formula>
    </cfRule>
    <cfRule type="cellIs" dxfId="3337" priority="3345" operator="equal">
      <formula>2</formula>
    </cfRule>
    <cfRule type="cellIs" dxfId="3336" priority="3346" operator="equal">
      <formula>1</formula>
    </cfRule>
  </conditionalFormatting>
  <conditionalFormatting sqref="P82:R82">
    <cfRule type="cellIs" dxfId="3335" priority="3325" operator="equal">
      <formula>47</formula>
    </cfRule>
    <cfRule type="cellIs" dxfId="3334" priority="3326" operator="equal">
      <formula>48</formula>
    </cfRule>
    <cfRule type="cellIs" dxfId="3333" priority="3327" operator="equal">
      <formula>49</formula>
    </cfRule>
    <cfRule type="cellIs" dxfId="3332" priority="3328" operator="equal">
      <formula>50</formula>
    </cfRule>
    <cfRule type="cellIs" dxfId="3331" priority="3329" operator="equal">
      <formula>52</formula>
    </cfRule>
    <cfRule type="cellIs" dxfId="3330" priority="3330" operator="equal">
      <formula>51</formula>
    </cfRule>
    <cfRule type="cellIs" dxfId="3329" priority="3331" operator="equal">
      <formula>5</formula>
    </cfRule>
    <cfRule type="cellIs" dxfId="3328" priority="3332" operator="equal">
      <formula>4</formula>
    </cfRule>
    <cfRule type="cellIs" dxfId="3327" priority="3333" operator="equal">
      <formula>3</formula>
    </cfRule>
    <cfRule type="cellIs" dxfId="3326" priority="3334" operator="equal">
      <formula>2</formula>
    </cfRule>
    <cfRule type="cellIs" dxfId="3325" priority="3335" operator="equal">
      <formula>1</formula>
    </cfRule>
  </conditionalFormatting>
  <conditionalFormatting sqref="T82:V82">
    <cfRule type="cellIs" dxfId="3324" priority="3314" operator="equal">
      <formula>47</formula>
    </cfRule>
    <cfRule type="cellIs" dxfId="3323" priority="3315" operator="equal">
      <formula>48</formula>
    </cfRule>
    <cfRule type="cellIs" dxfId="3322" priority="3316" operator="equal">
      <formula>49</formula>
    </cfRule>
    <cfRule type="cellIs" dxfId="3321" priority="3317" operator="equal">
      <formula>50</formula>
    </cfRule>
    <cfRule type="cellIs" dxfId="3320" priority="3318" operator="equal">
      <formula>52</formula>
    </cfRule>
    <cfRule type="cellIs" dxfId="3319" priority="3319" operator="equal">
      <formula>51</formula>
    </cfRule>
    <cfRule type="cellIs" dxfId="3318" priority="3320" operator="equal">
      <formula>5</formula>
    </cfRule>
    <cfRule type="cellIs" dxfId="3317" priority="3321" operator="equal">
      <formula>4</formula>
    </cfRule>
    <cfRule type="cellIs" dxfId="3316" priority="3322" operator="equal">
      <formula>3</formula>
    </cfRule>
    <cfRule type="cellIs" dxfId="3315" priority="3323" operator="equal">
      <formula>2</formula>
    </cfRule>
    <cfRule type="cellIs" dxfId="3314" priority="3324" operator="equal">
      <formula>1</formula>
    </cfRule>
  </conditionalFormatting>
  <conditionalFormatting sqref="H85:J85">
    <cfRule type="cellIs" dxfId="3313" priority="3303" operator="equal">
      <formula>47</formula>
    </cfRule>
    <cfRule type="cellIs" dxfId="3312" priority="3304" operator="equal">
      <formula>48</formula>
    </cfRule>
    <cfRule type="cellIs" dxfId="3311" priority="3305" operator="equal">
      <formula>49</formula>
    </cfRule>
    <cfRule type="cellIs" dxfId="3310" priority="3306" operator="equal">
      <formula>50</formula>
    </cfRule>
    <cfRule type="cellIs" dxfId="3309" priority="3307" operator="equal">
      <formula>52</formula>
    </cfRule>
    <cfRule type="cellIs" dxfId="3308" priority="3308" operator="equal">
      <formula>51</formula>
    </cfRule>
    <cfRule type="cellIs" dxfId="3307" priority="3309" operator="equal">
      <formula>5</formula>
    </cfRule>
    <cfRule type="cellIs" dxfId="3306" priority="3310" operator="equal">
      <formula>4</formula>
    </cfRule>
    <cfRule type="cellIs" dxfId="3305" priority="3311" operator="equal">
      <formula>3</formula>
    </cfRule>
    <cfRule type="cellIs" dxfId="3304" priority="3312" operator="equal">
      <formula>2</formula>
    </cfRule>
    <cfRule type="cellIs" dxfId="3303" priority="3313" operator="equal">
      <formula>1</formula>
    </cfRule>
  </conditionalFormatting>
  <conditionalFormatting sqref="L85:N85">
    <cfRule type="cellIs" dxfId="3302" priority="3292" operator="equal">
      <formula>47</formula>
    </cfRule>
    <cfRule type="cellIs" dxfId="3301" priority="3293" operator="equal">
      <formula>48</formula>
    </cfRule>
    <cfRule type="cellIs" dxfId="3300" priority="3294" operator="equal">
      <formula>49</formula>
    </cfRule>
    <cfRule type="cellIs" dxfId="3299" priority="3295" operator="equal">
      <formula>50</formula>
    </cfRule>
    <cfRule type="cellIs" dxfId="3298" priority="3296" operator="equal">
      <formula>52</formula>
    </cfRule>
    <cfRule type="cellIs" dxfId="3297" priority="3297" operator="equal">
      <formula>51</formula>
    </cfRule>
    <cfRule type="cellIs" dxfId="3296" priority="3298" operator="equal">
      <formula>5</formula>
    </cfRule>
    <cfRule type="cellIs" dxfId="3295" priority="3299" operator="equal">
      <formula>4</formula>
    </cfRule>
    <cfRule type="cellIs" dxfId="3294" priority="3300" operator="equal">
      <formula>3</formula>
    </cfRule>
    <cfRule type="cellIs" dxfId="3293" priority="3301" operator="equal">
      <formula>2</formula>
    </cfRule>
    <cfRule type="cellIs" dxfId="3292" priority="3302" operator="equal">
      <formula>1</formula>
    </cfRule>
  </conditionalFormatting>
  <conditionalFormatting sqref="P85:R85">
    <cfRule type="cellIs" dxfId="3291" priority="3281" operator="equal">
      <formula>47</formula>
    </cfRule>
    <cfRule type="cellIs" dxfId="3290" priority="3282" operator="equal">
      <formula>48</formula>
    </cfRule>
    <cfRule type="cellIs" dxfId="3289" priority="3283" operator="equal">
      <formula>49</formula>
    </cfRule>
    <cfRule type="cellIs" dxfId="3288" priority="3284" operator="equal">
      <formula>50</formula>
    </cfRule>
    <cfRule type="cellIs" dxfId="3287" priority="3285" operator="equal">
      <formula>52</formula>
    </cfRule>
    <cfRule type="cellIs" dxfId="3286" priority="3286" operator="equal">
      <formula>51</formula>
    </cfRule>
    <cfRule type="cellIs" dxfId="3285" priority="3287" operator="equal">
      <formula>5</formula>
    </cfRule>
    <cfRule type="cellIs" dxfId="3284" priority="3288" operator="equal">
      <formula>4</formula>
    </cfRule>
    <cfRule type="cellIs" dxfId="3283" priority="3289" operator="equal">
      <formula>3</formula>
    </cfRule>
    <cfRule type="cellIs" dxfId="3282" priority="3290" operator="equal">
      <formula>2</formula>
    </cfRule>
    <cfRule type="cellIs" dxfId="3281" priority="3291" operator="equal">
      <formula>1</formula>
    </cfRule>
  </conditionalFormatting>
  <conditionalFormatting sqref="T85:V85">
    <cfRule type="cellIs" dxfId="3280" priority="3270" operator="equal">
      <formula>47</formula>
    </cfRule>
    <cfRule type="cellIs" dxfId="3279" priority="3271" operator="equal">
      <formula>48</formula>
    </cfRule>
    <cfRule type="cellIs" dxfId="3278" priority="3272" operator="equal">
      <formula>49</formula>
    </cfRule>
    <cfRule type="cellIs" dxfId="3277" priority="3273" operator="equal">
      <formula>50</formula>
    </cfRule>
    <cfRule type="cellIs" dxfId="3276" priority="3274" operator="equal">
      <formula>52</formula>
    </cfRule>
    <cfRule type="cellIs" dxfId="3275" priority="3275" operator="equal">
      <formula>51</formula>
    </cfRule>
    <cfRule type="cellIs" dxfId="3274" priority="3276" operator="equal">
      <formula>5</formula>
    </cfRule>
    <cfRule type="cellIs" dxfId="3273" priority="3277" operator="equal">
      <formula>4</formula>
    </cfRule>
    <cfRule type="cellIs" dxfId="3272" priority="3278" operator="equal">
      <formula>3</formula>
    </cfRule>
    <cfRule type="cellIs" dxfId="3271" priority="3279" operator="equal">
      <formula>2</formula>
    </cfRule>
    <cfRule type="cellIs" dxfId="3270" priority="3280" operator="equal">
      <formula>1</formula>
    </cfRule>
  </conditionalFormatting>
  <conditionalFormatting sqref="H85:J85">
    <cfRule type="cellIs" dxfId="3269" priority="3259" operator="equal">
      <formula>47</formula>
    </cfRule>
    <cfRule type="cellIs" dxfId="3268" priority="3260" operator="equal">
      <formula>48</formula>
    </cfRule>
    <cfRule type="cellIs" dxfId="3267" priority="3261" operator="equal">
      <formula>49</formula>
    </cfRule>
    <cfRule type="cellIs" dxfId="3266" priority="3262" operator="equal">
      <formula>50</formula>
    </cfRule>
    <cfRule type="cellIs" dxfId="3265" priority="3263" operator="equal">
      <formula>52</formula>
    </cfRule>
    <cfRule type="cellIs" dxfId="3264" priority="3264" operator="equal">
      <formula>51</formula>
    </cfRule>
    <cfRule type="cellIs" dxfId="3263" priority="3265" operator="equal">
      <formula>5</formula>
    </cfRule>
    <cfRule type="cellIs" dxfId="3262" priority="3266" operator="equal">
      <formula>4</formula>
    </cfRule>
    <cfRule type="cellIs" dxfId="3261" priority="3267" operator="equal">
      <formula>3</formula>
    </cfRule>
    <cfRule type="cellIs" dxfId="3260" priority="3268" operator="equal">
      <formula>2</formula>
    </cfRule>
    <cfRule type="cellIs" dxfId="3259" priority="3269" operator="equal">
      <formula>1</formula>
    </cfRule>
  </conditionalFormatting>
  <conditionalFormatting sqref="L85:N85">
    <cfRule type="cellIs" dxfId="3258" priority="3248" operator="equal">
      <formula>47</formula>
    </cfRule>
    <cfRule type="cellIs" dxfId="3257" priority="3249" operator="equal">
      <formula>48</formula>
    </cfRule>
    <cfRule type="cellIs" dxfId="3256" priority="3250" operator="equal">
      <formula>49</formula>
    </cfRule>
    <cfRule type="cellIs" dxfId="3255" priority="3251" operator="equal">
      <formula>50</formula>
    </cfRule>
    <cfRule type="cellIs" dxfId="3254" priority="3252" operator="equal">
      <formula>52</formula>
    </cfRule>
    <cfRule type="cellIs" dxfId="3253" priority="3253" operator="equal">
      <formula>51</formula>
    </cfRule>
    <cfRule type="cellIs" dxfId="3252" priority="3254" operator="equal">
      <formula>5</formula>
    </cfRule>
    <cfRule type="cellIs" dxfId="3251" priority="3255" operator="equal">
      <formula>4</formula>
    </cfRule>
    <cfRule type="cellIs" dxfId="3250" priority="3256" operator="equal">
      <formula>3</formula>
    </cfRule>
    <cfRule type="cellIs" dxfId="3249" priority="3257" operator="equal">
      <formula>2</formula>
    </cfRule>
    <cfRule type="cellIs" dxfId="3248" priority="3258" operator="equal">
      <formula>1</formula>
    </cfRule>
  </conditionalFormatting>
  <conditionalFormatting sqref="P85:R85">
    <cfRule type="cellIs" dxfId="3247" priority="3237" operator="equal">
      <formula>47</formula>
    </cfRule>
    <cfRule type="cellIs" dxfId="3246" priority="3238" operator="equal">
      <formula>48</formula>
    </cfRule>
    <cfRule type="cellIs" dxfId="3245" priority="3239" operator="equal">
      <formula>49</formula>
    </cfRule>
    <cfRule type="cellIs" dxfId="3244" priority="3240" operator="equal">
      <formula>50</formula>
    </cfRule>
    <cfRule type="cellIs" dxfId="3243" priority="3241" operator="equal">
      <formula>52</formula>
    </cfRule>
    <cfRule type="cellIs" dxfId="3242" priority="3242" operator="equal">
      <formula>51</formula>
    </cfRule>
    <cfRule type="cellIs" dxfId="3241" priority="3243" operator="equal">
      <formula>5</formula>
    </cfRule>
    <cfRule type="cellIs" dxfId="3240" priority="3244" operator="equal">
      <formula>4</formula>
    </cfRule>
    <cfRule type="cellIs" dxfId="3239" priority="3245" operator="equal">
      <formula>3</formula>
    </cfRule>
    <cfRule type="cellIs" dxfId="3238" priority="3246" operator="equal">
      <formula>2</formula>
    </cfRule>
    <cfRule type="cellIs" dxfId="3237" priority="3247" operator="equal">
      <formula>1</formula>
    </cfRule>
  </conditionalFormatting>
  <conditionalFormatting sqref="T85:V85">
    <cfRule type="cellIs" dxfId="3236" priority="3226" operator="equal">
      <formula>47</formula>
    </cfRule>
    <cfRule type="cellIs" dxfId="3235" priority="3227" operator="equal">
      <formula>48</formula>
    </cfRule>
    <cfRule type="cellIs" dxfId="3234" priority="3228" operator="equal">
      <formula>49</formula>
    </cfRule>
    <cfRule type="cellIs" dxfId="3233" priority="3229" operator="equal">
      <formula>50</formula>
    </cfRule>
    <cfRule type="cellIs" dxfId="3232" priority="3230" operator="equal">
      <formula>52</formula>
    </cfRule>
    <cfRule type="cellIs" dxfId="3231" priority="3231" operator="equal">
      <formula>51</formula>
    </cfRule>
    <cfRule type="cellIs" dxfId="3230" priority="3232" operator="equal">
      <formula>5</formula>
    </cfRule>
    <cfRule type="cellIs" dxfId="3229" priority="3233" operator="equal">
      <formula>4</formula>
    </cfRule>
    <cfRule type="cellIs" dxfId="3228" priority="3234" operator="equal">
      <formula>3</formula>
    </cfRule>
    <cfRule type="cellIs" dxfId="3227" priority="3235" operator="equal">
      <formula>2</formula>
    </cfRule>
    <cfRule type="cellIs" dxfId="3226" priority="3236" operator="equal">
      <formula>1</formula>
    </cfRule>
  </conditionalFormatting>
  <conditionalFormatting sqref="H85:J85">
    <cfRule type="cellIs" dxfId="3225" priority="3215" operator="equal">
      <formula>47</formula>
    </cfRule>
    <cfRule type="cellIs" dxfId="3224" priority="3216" operator="equal">
      <formula>48</formula>
    </cfRule>
    <cfRule type="cellIs" dxfId="3223" priority="3217" operator="equal">
      <formula>49</formula>
    </cfRule>
    <cfRule type="cellIs" dxfId="3222" priority="3218" operator="equal">
      <formula>50</formula>
    </cfRule>
    <cfRule type="cellIs" dxfId="3221" priority="3219" operator="equal">
      <formula>52</formula>
    </cfRule>
    <cfRule type="cellIs" dxfId="3220" priority="3220" operator="equal">
      <formula>51</formula>
    </cfRule>
    <cfRule type="cellIs" dxfId="3219" priority="3221" operator="equal">
      <formula>5</formula>
    </cfRule>
    <cfRule type="cellIs" dxfId="3218" priority="3222" operator="equal">
      <formula>4</formula>
    </cfRule>
    <cfRule type="cellIs" dxfId="3217" priority="3223" operator="equal">
      <formula>3</formula>
    </cfRule>
    <cfRule type="cellIs" dxfId="3216" priority="3224" operator="equal">
      <formula>2</formula>
    </cfRule>
    <cfRule type="cellIs" dxfId="3215" priority="3225" operator="equal">
      <formula>1</formula>
    </cfRule>
  </conditionalFormatting>
  <conditionalFormatting sqref="L85:N85">
    <cfRule type="cellIs" dxfId="3214" priority="3204" operator="equal">
      <formula>47</formula>
    </cfRule>
    <cfRule type="cellIs" dxfId="3213" priority="3205" operator="equal">
      <formula>48</formula>
    </cfRule>
    <cfRule type="cellIs" dxfId="3212" priority="3206" operator="equal">
      <formula>49</formula>
    </cfRule>
    <cfRule type="cellIs" dxfId="3211" priority="3207" operator="equal">
      <formula>50</formula>
    </cfRule>
    <cfRule type="cellIs" dxfId="3210" priority="3208" operator="equal">
      <formula>52</formula>
    </cfRule>
    <cfRule type="cellIs" dxfId="3209" priority="3209" operator="equal">
      <formula>51</formula>
    </cfRule>
    <cfRule type="cellIs" dxfId="3208" priority="3210" operator="equal">
      <formula>5</formula>
    </cfRule>
    <cfRule type="cellIs" dxfId="3207" priority="3211" operator="equal">
      <formula>4</formula>
    </cfRule>
    <cfRule type="cellIs" dxfId="3206" priority="3212" operator="equal">
      <formula>3</formula>
    </cfRule>
    <cfRule type="cellIs" dxfId="3205" priority="3213" operator="equal">
      <formula>2</formula>
    </cfRule>
    <cfRule type="cellIs" dxfId="3204" priority="3214" operator="equal">
      <formula>1</formula>
    </cfRule>
  </conditionalFormatting>
  <conditionalFormatting sqref="P85:R85">
    <cfRule type="cellIs" dxfId="3203" priority="3193" operator="equal">
      <formula>47</formula>
    </cfRule>
    <cfRule type="cellIs" dxfId="3202" priority="3194" operator="equal">
      <formula>48</formula>
    </cfRule>
    <cfRule type="cellIs" dxfId="3201" priority="3195" operator="equal">
      <formula>49</formula>
    </cfRule>
    <cfRule type="cellIs" dxfId="3200" priority="3196" operator="equal">
      <formula>50</formula>
    </cfRule>
    <cfRule type="cellIs" dxfId="3199" priority="3197" operator="equal">
      <formula>52</formula>
    </cfRule>
    <cfRule type="cellIs" dxfId="3198" priority="3198" operator="equal">
      <formula>51</formula>
    </cfRule>
    <cfRule type="cellIs" dxfId="3197" priority="3199" operator="equal">
      <formula>5</formula>
    </cfRule>
    <cfRule type="cellIs" dxfId="3196" priority="3200" operator="equal">
      <formula>4</formula>
    </cfRule>
    <cfRule type="cellIs" dxfId="3195" priority="3201" operator="equal">
      <formula>3</formula>
    </cfRule>
    <cfRule type="cellIs" dxfId="3194" priority="3202" operator="equal">
      <formula>2</formula>
    </cfRule>
    <cfRule type="cellIs" dxfId="3193" priority="3203" operator="equal">
      <formula>1</formula>
    </cfRule>
  </conditionalFormatting>
  <conditionalFormatting sqref="T85:V85">
    <cfRule type="cellIs" dxfId="3192" priority="3182" operator="equal">
      <formula>47</formula>
    </cfRule>
    <cfRule type="cellIs" dxfId="3191" priority="3183" operator="equal">
      <formula>48</formula>
    </cfRule>
    <cfRule type="cellIs" dxfId="3190" priority="3184" operator="equal">
      <formula>49</formula>
    </cfRule>
    <cfRule type="cellIs" dxfId="3189" priority="3185" operator="equal">
      <formula>50</formula>
    </cfRule>
    <cfRule type="cellIs" dxfId="3188" priority="3186" operator="equal">
      <formula>52</formula>
    </cfRule>
    <cfRule type="cellIs" dxfId="3187" priority="3187" operator="equal">
      <formula>51</formula>
    </cfRule>
    <cfRule type="cellIs" dxfId="3186" priority="3188" operator="equal">
      <formula>5</formula>
    </cfRule>
    <cfRule type="cellIs" dxfId="3185" priority="3189" operator="equal">
      <formula>4</formula>
    </cfRule>
    <cfRule type="cellIs" dxfId="3184" priority="3190" operator="equal">
      <formula>3</formula>
    </cfRule>
    <cfRule type="cellIs" dxfId="3183" priority="3191" operator="equal">
      <formula>2</formula>
    </cfRule>
    <cfRule type="cellIs" dxfId="3182" priority="3192" operator="equal">
      <formula>1</formula>
    </cfRule>
  </conditionalFormatting>
  <conditionalFormatting sqref="H88:J88">
    <cfRule type="cellIs" dxfId="3181" priority="3171" operator="equal">
      <formula>47</formula>
    </cfRule>
    <cfRule type="cellIs" dxfId="3180" priority="3172" operator="equal">
      <formula>48</formula>
    </cfRule>
    <cfRule type="cellIs" dxfId="3179" priority="3173" operator="equal">
      <formula>49</formula>
    </cfRule>
    <cfRule type="cellIs" dxfId="3178" priority="3174" operator="equal">
      <formula>50</formula>
    </cfRule>
    <cfRule type="cellIs" dxfId="3177" priority="3175" operator="equal">
      <formula>52</formula>
    </cfRule>
    <cfRule type="cellIs" dxfId="3176" priority="3176" operator="equal">
      <formula>51</formula>
    </cfRule>
    <cfRule type="cellIs" dxfId="3175" priority="3177" operator="equal">
      <formula>5</formula>
    </cfRule>
    <cfRule type="cellIs" dxfId="3174" priority="3178" operator="equal">
      <formula>4</formula>
    </cfRule>
    <cfRule type="cellIs" dxfId="3173" priority="3179" operator="equal">
      <formula>3</formula>
    </cfRule>
    <cfRule type="cellIs" dxfId="3172" priority="3180" operator="equal">
      <formula>2</formula>
    </cfRule>
    <cfRule type="cellIs" dxfId="3171" priority="3181" operator="equal">
      <formula>1</formula>
    </cfRule>
  </conditionalFormatting>
  <conditionalFormatting sqref="L88:N88">
    <cfRule type="cellIs" dxfId="3170" priority="3160" operator="equal">
      <formula>47</formula>
    </cfRule>
    <cfRule type="cellIs" dxfId="3169" priority="3161" operator="equal">
      <formula>48</formula>
    </cfRule>
    <cfRule type="cellIs" dxfId="3168" priority="3162" operator="equal">
      <formula>49</formula>
    </cfRule>
    <cfRule type="cellIs" dxfId="3167" priority="3163" operator="equal">
      <formula>50</formula>
    </cfRule>
    <cfRule type="cellIs" dxfId="3166" priority="3164" operator="equal">
      <formula>52</formula>
    </cfRule>
    <cfRule type="cellIs" dxfId="3165" priority="3165" operator="equal">
      <formula>51</formula>
    </cfRule>
    <cfRule type="cellIs" dxfId="3164" priority="3166" operator="equal">
      <formula>5</formula>
    </cfRule>
    <cfRule type="cellIs" dxfId="3163" priority="3167" operator="equal">
      <formula>4</formula>
    </cfRule>
    <cfRule type="cellIs" dxfId="3162" priority="3168" operator="equal">
      <formula>3</formula>
    </cfRule>
    <cfRule type="cellIs" dxfId="3161" priority="3169" operator="equal">
      <formula>2</formula>
    </cfRule>
    <cfRule type="cellIs" dxfId="3160" priority="3170" operator="equal">
      <formula>1</formula>
    </cfRule>
  </conditionalFormatting>
  <conditionalFormatting sqref="P88:R88">
    <cfRule type="cellIs" dxfId="3159" priority="3149" operator="equal">
      <formula>47</formula>
    </cfRule>
    <cfRule type="cellIs" dxfId="3158" priority="3150" operator="equal">
      <formula>48</formula>
    </cfRule>
    <cfRule type="cellIs" dxfId="3157" priority="3151" operator="equal">
      <formula>49</formula>
    </cfRule>
    <cfRule type="cellIs" dxfId="3156" priority="3152" operator="equal">
      <formula>50</formula>
    </cfRule>
    <cfRule type="cellIs" dxfId="3155" priority="3153" operator="equal">
      <formula>52</formula>
    </cfRule>
    <cfRule type="cellIs" dxfId="3154" priority="3154" operator="equal">
      <formula>51</formula>
    </cfRule>
    <cfRule type="cellIs" dxfId="3153" priority="3155" operator="equal">
      <formula>5</formula>
    </cfRule>
    <cfRule type="cellIs" dxfId="3152" priority="3156" operator="equal">
      <formula>4</formula>
    </cfRule>
    <cfRule type="cellIs" dxfId="3151" priority="3157" operator="equal">
      <formula>3</formula>
    </cfRule>
    <cfRule type="cellIs" dxfId="3150" priority="3158" operator="equal">
      <formula>2</formula>
    </cfRule>
    <cfRule type="cellIs" dxfId="3149" priority="3159" operator="equal">
      <formula>1</formula>
    </cfRule>
  </conditionalFormatting>
  <conditionalFormatting sqref="T88:V88">
    <cfRule type="cellIs" dxfId="3148" priority="3138" operator="equal">
      <formula>47</formula>
    </cfRule>
    <cfRule type="cellIs" dxfId="3147" priority="3139" operator="equal">
      <formula>48</formula>
    </cfRule>
    <cfRule type="cellIs" dxfId="3146" priority="3140" operator="equal">
      <formula>49</formula>
    </cfRule>
    <cfRule type="cellIs" dxfId="3145" priority="3141" operator="equal">
      <formula>50</formula>
    </cfRule>
    <cfRule type="cellIs" dxfId="3144" priority="3142" operator="equal">
      <formula>52</formula>
    </cfRule>
    <cfRule type="cellIs" dxfId="3143" priority="3143" operator="equal">
      <formula>51</formula>
    </cfRule>
    <cfRule type="cellIs" dxfId="3142" priority="3144" operator="equal">
      <formula>5</formula>
    </cfRule>
    <cfRule type="cellIs" dxfId="3141" priority="3145" operator="equal">
      <formula>4</formula>
    </cfRule>
    <cfRule type="cellIs" dxfId="3140" priority="3146" operator="equal">
      <formula>3</formula>
    </cfRule>
    <cfRule type="cellIs" dxfId="3139" priority="3147" operator="equal">
      <formula>2</formula>
    </cfRule>
    <cfRule type="cellIs" dxfId="3138" priority="3148" operator="equal">
      <formula>1</formula>
    </cfRule>
  </conditionalFormatting>
  <conditionalFormatting sqref="H88:J88">
    <cfRule type="cellIs" dxfId="3137" priority="3127" operator="equal">
      <formula>47</formula>
    </cfRule>
    <cfRule type="cellIs" dxfId="3136" priority="3128" operator="equal">
      <formula>48</formula>
    </cfRule>
    <cfRule type="cellIs" dxfId="3135" priority="3129" operator="equal">
      <formula>49</formula>
    </cfRule>
    <cfRule type="cellIs" dxfId="3134" priority="3130" operator="equal">
      <formula>50</formula>
    </cfRule>
    <cfRule type="cellIs" dxfId="3133" priority="3131" operator="equal">
      <formula>52</formula>
    </cfRule>
    <cfRule type="cellIs" dxfId="3132" priority="3132" operator="equal">
      <formula>51</formula>
    </cfRule>
    <cfRule type="cellIs" dxfId="3131" priority="3133" operator="equal">
      <formula>5</formula>
    </cfRule>
    <cfRule type="cellIs" dxfId="3130" priority="3134" operator="equal">
      <formula>4</formula>
    </cfRule>
    <cfRule type="cellIs" dxfId="3129" priority="3135" operator="equal">
      <formula>3</formula>
    </cfRule>
    <cfRule type="cellIs" dxfId="3128" priority="3136" operator="equal">
      <formula>2</formula>
    </cfRule>
    <cfRule type="cellIs" dxfId="3127" priority="3137" operator="equal">
      <formula>1</formula>
    </cfRule>
  </conditionalFormatting>
  <conditionalFormatting sqref="L88:N88">
    <cfRule type="cellIs" dxfId="3126" priority="3116" operator="equal">
      <formula>47</formula>
    </cfRule>
    <cfRule type="cellIs" dxfId="3125" priority="3117" operator="equal">
      <formula>48</formula>
    </cfRule>
    <cfRule type="cellIs" dxfId="3124" priority="3118" operator="equal">
      <formula>49</formula>
    </cfRule>
    <cfRule type="cellIs" dxfId="3123" priority="3119" operator="equal">
      <formula>50</formula>
    </cfRule>
    <cfRule type="cellIs" dxfId="3122" priority="3120" operator="equal">
      <formula>52</formula>
    </cfRule>
    <cfRule type="cellIs" dxfId="3121" priority="3121" operator="equal">
      <formula>51</formula>
    </cfRule>
    <cfRule type="cellIs" dxfId="3120" priority="3122" operator="equal">
      <formula>5</formula>
    </cfRule>
    <cfRule type="cellIs" dxfId="3119" priority="3123" operator="equal">
      <formula>4</formula>
    </cfRule>
    <cfRule type="cellIs" dxfId="3118" priority="3124" operator="equal">
      <formula>3</formula>
    </cfRule>
    <cfRule type="cellIs" dxfId="3117" priority="3125" operator="equal">
      <formula>2</formula>
    </cfRule>
    <cfRule type="cellIs" dxfId="3116" priority="3126" operator="equal">
      <formula>1</formula>
    </cfRule>
  </conditionalFormatting>
  <conditionalFormatting sqref="P88:R88">
    <cfRule type="cellIs" dxfId="3115" priority="3105" operator="equal">
      <formula>47</formula>
    </cfRule>
    <cfRule type="cellIs" dxfId="3114" priority="3106" operator="equal">
      <formula>48</formula>
    </cfRule>
    <cfRule type="cellIs" dxfId="3113" priority="3107" operator="equal">
      <formula>49</formula>
    </cfRule>
    <cfRule type="cellIs" dxfId="3112" priority="3108" operator="equal">
      <formula>50</formula>
    </cfRule>
    <cfRule type="cellIs" dxfId="3111" priority="3109" operator="equal">
      <formula>52</formula>
    </cfRule>
    <cfRule type="cellIs" dxfId="3110" priority="3110" operator="equal">
      <formula>51</formula>
    </cfRule>
    <cfRule type="cellIs" dxfId="3109" priority="3111" operator="equal">
      <formula>5</formula>
    </cfRule>
    <cfRule type="cellIs" dxfId="3108" priority="3112" operator="equal">
      <formula>4</formula>
    </cfRule>
    <cfRule type="cellIs" dxfId="3107" priority="3113" operator="equal">
      <formula>3</formula>
    </cfRule>
    <cfRule type="cellIs" dxfId="3106" priority="3114" operator="equal">
      <formula>2</formula>
    </cfRule>
    <cfRule type="cellIs" dxfId="3105" priority="3115" operator="equal">
      <formula>1</formula>
    </cfRule>
  </conditionalFormatting>
  <conditionalFormatting sqref="T88:V88">
    <cfRule type="cellIs" dxfId="3104" priority="3094" operator="equal">
      <formula>47</formula>
    </cfRule>
    <cfRule type="cellIs" dxfId="3103" priority="3095" operator="equal">
      <formula>48</formula>
    </cfRule>
    <cfRule type="cellIs" dxfId="3102" priority="3096" operator="equal">
      <formula>49</formula>
    </cfRule>
    <cfRule type="cellIs" dxfId="3101" priority="3097" operator="equal">
      <formula>50</formula>
    </cfRule>
    <cfRule type="cellIs" dxfId="3100" priority="3098" operator="equal">
      <formula>52</formula>
    </cfRule>
    <cfRule type="cellIs" dxfId="3099" priority="3099" operator="equal">
      <formula>51</formula>
    </cfRule>
    <cfRule type="cellIs" dxfId="3098" priority="3100" operator="equal">
      <formula>5</formula>
    </cfRule>
    <cfRule type="cellIs" dxfId="3097" priority="3101" operator="equal">
      <formula>4</formula>
    </cfRule>
    <cfRule type="cellIs" dxfId="3096" priority="3102" operator="equal">
      <formula>3</formula>
    </cfRule>
    <cfRule type="cellIs" dxfId="3095" priority="3103" operator="equal">
      <formula>2</formula>
    </cfRule>
    <cfRule type="cellIs" dxfId="3094" priority="3104" operator="equal">
      <formula>1</formula>
    </cfRule>
  </conditionalFormatting>
  <conditionalFormatting sqref="H88:J88">
    <cfRule type="cellIs" dxfId="3093" priority="3083" operator="equal">
      <formula>47</formula>
    </cfRule>
    <cfRule type="cellIs" dxfId="3092" priority="3084" operator="equal">
      <formula>48</formula>
    </cfRule>
    <cfRule type="cellIs" dxfId="3091" priority="3085" operator="equal">
      <formula>49</formula>
    </cfRule>
    <cfRule type="cellIs" dxfId="3090" priority="3086" operator="equal">
      <formula>50</formula>
    </cfRule>
    <cfRule type="cellIs" dxfId="3089" priority="3087" operator="equal">
      <formula>52</formula>
    </cfRule>
    <cfRule type="cellIs" dxfId="3088" priority="3088" operator="equal">
      <formula>51</formula>
    </cfRule>
    <cfRule type="cellIs" dxfId="3087" priority="3089" operator="equal">
      <formula>5</formula>
    </cfRule>
    <cfRule type="cellIs" dxfId="3086" priority="3090" operator="equal">
      <formula>4</formula>
    </cfRule>
    <cfRule type="cellIs" dxfId="3085" priority="3091" operator="equal">
      <formula>3</formula>
    </cfRule>
    <cfRule type="cellIs" dxfId="3084" priority="3092" operator="equal">
      <formula>2</formula>
    </cfRule>
    <cfRule type="cellIs" dxfId="3083" priority="3093" operator="equal">
      <formula>1</formula>
    </cfRule>
  </conditionalFormatting>
  <conditionalFormatting sqref="L88:N88">
    <cfRule type="cellIs" dxfId="3082" priority="3072" operator="equal">
      <formula>47</formula>
    </cfRule>
    <cfRule type="cellIs" dxfId="3081" priority="3073" operator="equal">
      <formula>48</formula>
    </cfRule>
    <cfRule type="cellIs" dxfId="3080" priority="3074" operator="equal">
      <formula>49</formula>
    </cfRule>
    <cfRule type="cellIs" dxfId="3079" priority="3075" operator="equal">
      <formula>50</formula>
    </cfRule>
    <cfRule type="cellIs" dxfId="3078" priority="3076" operator="equal">
      <formula>52</formula>
    </cfRule>
    <cfRule type="cellIs" dxfId="3077" priority="3077" operator="equal">
      <formula>51</formula>
    </cfRule>
    <cfRule type="cellIs" dxfId="3076" priority="3078" operator="equal">
      <formula>5</formula>
    </cfRule>
    <cfRule type="cellIs" dxfId="3075" priority="3079" operator="equal">
      <formula>4</formula>
    </cfRule>
    <cfRule type="cellIs" dxfId="3074" priority="3080" operator="equal">
      <formula>3</formula>
    </cfRule>
    <cfRule type="cellIs" dxfId="3073" priority="3081" operator="equal">
      <formula>2</formula>
    </cfRule>
    <cfRule type="cellIs" dxfId="3072" priority="3082" operator="equal">
      <formula>1</formula>
    </cfRule>
  </conditionalFormatting>
  <conditionalFormatting sqref="P88:R88">
    <cfRule type="cellIs" dxfId="3071" priority="3061" operator="equal">
      <formula>47</formula>
    </cfRule>
    <cfRule type="cellIs" dxfId="3070" priority="3062" operator="equal">
      <formula>48</formula>
    </cfRule>
    <cfRule type="cellIs" dxfId="3069" priority="3063" operator="equal">
      <formula>49</formula>
    </cfRule>
    <cfRule type="cellIs" dxfId="3068" priority="3064" operator="equal">
      <formula>50</formula>
    </cfRule>
    <cfRule type="cellIs" dxfId="3067" priority="3065" operator="equal">
      <formula>52</formula>
    </cfRule>
    <cfRule type="cellIs" dxfId="3066" priority="3066" operator="equal">
      <formula>51</formula>
    </cfRule>
    <cfRule type="cellIs" dxfId="3065" priority="3067" operator="equal">
      <formula>5</formula>
    </cfRule>
    <cfRule type="cellIs" dxfId="3064" priority="3068" operator="equal">
      <formula>4</formula>
    </cfRule>
    <cfRule type="cellIs" dxfId="3063" priority="3069" operator="equal">
      <formula>3</formula>
    </cfRule>
    <cfRule type="cellIs" dxfId="3062" priority="3070" operator="equal">
      <formula>2</formula>
    </cfRule>
    <cfRule type="cellIs" dxfId="3061" priority="3071" operator="equal">
      <formula>1</formula>
    </cfRule>
  </conditionalFormatting>
  <conditionalFormatting sqref="T88:V88">
    <cfRule type="cellIs" dxfId="3060" priority="3050" operator="equal">
      <formula>47</formula>
    </cfRule>
    <cfRule type="cellIs" dxfId="3059" priority="3051" operator="equal">
      <formula>48</formula>
    </cfRule>
    <cfRule type="cellIs" dxfId="3058" priority="3052" operator="equal">
      <formula>49</formula>
    </cfRule>
    <cfRule type="cellIs" dxfId="3057" priority="3053" operator="equal">
      <formula>50</formula>
    </cfRule>
    <cfRule type="cellIs" dxfId="3056" priority="3054" operator="equal">
      <formula>52</formula>
    </cfRule>
    <cfRule type="cellIs" dxfId="3055" priority="3055" operator="equal">
      <formula>51</formula>
    </cfRule>
    <cfRule type="cellIs" dxfId="3054" priority="3056" operator="equal">
      <formula>5</formula>
    </cfRule>
    <cfRule type="cellIs" dxfId="3053" priority="3057" operator="equal">
      <formula>4</formula>
    </cfRule>
    <cfRule type="cellIs" dxfId="3052" priority="3058" operator="equal">
      <formula>3</formula>
    </cfRule>
    <cfRule type="cellIs" dxfId="3051" priority="3059" operator="equal">
      <formula>2</formula>
    </cfRule>
    <cfRule type="cellIs" dxfId="3050" priority="3060" operator="equal">
      <formula>1</formula>
    </cfRule>
  </conditionalFormatting>
  <conditionalFormatting sqref="H88:J88">
    <cfRule type="cellIs" dxfId="3049" priority="3039" operator="equal">
      <formula>47</formula>
    </cfRule>
    <cfRule type="cellIs" dxfId="3048" priority="3040" operator="equal">
      <formula>48</formula>
    </cfRule>
    <cfRule type="cellIs" dxfId="3047" priority="3041" operator="equal">
      <formula>49</formula>
    </cfRule>
    <cfRule type="cellIs" dxfId="3046" priority="3042" operator="equal">
      <formula>50</formula>
    </cfRule>
    <cfRule type="cellIs" dxfId="3045" priority="3043" operator="equal">
      <formula>52</formula>
    </cfRule>
    <cfRule type="cellIs" dxfId="3044" priority="3044" operator="equal">
      <formula>51</formula>
    </cfRule>
    <cfRule type="cellIs" dxfId="3043" priority="3045" operator="equal">
      <formula>5</formula>
    </cfRule>
    <cfRule type="cellIs" dxfId="3042" priority="3046" operator="equal">
      <formula>4</formula>
    </cfRule>
    <cfRule type="cellIs" dxfId="3041" priority="3047" operator="equal">
      <formula>3</formula>
    </cfRule>
    <cfRule type="cellIs" dxfId="3040" priority="3048" operator="equal">
      <formula>2</formula>
    </cfRule>
    <cfRule type="cellIs" dxfId="3039" priority="3049" operator="equal">
      <formula>1</formula>
    </cfRule>
  </conditionalFormatting>
  <conditionalFormatting sqref="L88:N88">
    <cfRule type="cellIs" dxfId="3038" priority="3028" operator="equal">
      <formula>47</formula>
    </cfRule>
    <cfRule type="cellIs" dxfId="3037" priority="3029" operator="equal">
      <formula>48</formula>
    </cfRule>
    <cfRule type="cellIs" dxfId="3036" priority="3030" operator="equal">
      <formula>49</formula>
    </cfRule>
    <cfRule type="cellIs" dxfId="3035" priority="3031" operator="equal">
      <formula>50</formula>
    </cfRule>
    <cfRule type="cellIs" dxfId="3034" priority="3032" operator="equal">
      <formula>52</formula>
    </cfRule>
    <cfRule type="cellIs" dxfId="3033" priority="3033" operator="equal">
      <formula>51</formula>
    </cfRule>
    <cfRule type="cellIs" dxfId="3032" priority="3034" operator="equal">
      <formula>5</formula>
    </cfRule>
    <cfRule type="cellIs" dxfId="3031" priority="3035" operator="equal">
      <formula>4</formula>
    </cfRule>
    <cfRule type="cellIs" dxfId="3030" priority="3036" operator="equal">
      <formula>3</formula>
    </cfRule>
    <cfRule type="cellIs" dxfId="3029" priority="3037" operator="equal">
      <formula>2</formula>
    </cfRule>
    <cfRule type="cellIs" dxfId="3028" priority="3038" operator="equal">
      <formula>1</formula>
    </cfRule>
  </conditionalFormatting>
  <conditionalFormatting sqref="P88:R88">
    <cfRule type="cellIs" dxfId="3027" priority="3017" operator="equal">
      <formula>47</formula>
    </cfRule>
    <cfRule type="cellIs" dxfId="3026" priority="3018" operator="equal">
      <formula>48</formula>
    </cfRule>
    <cfRule type="cellIs" dxfId="3025" priority="3019" operator="equal">
      <formula>49</formula>
    </cfRule>
    <cfRule type="cellIs" dxfId="3024" priority="3020" operator="equal">
      <formula>50</formula>
    </cfRule>
    <cfRule type="cellIs" dxfId="3023" priority="3021" operator="equal">
      <formula>52</formula>
    </cfRule>
    <cfRule type="cellIs" dxfId="3022" priority="3022" operator="equal">
      <formula>51</formula>
    </cfRule>
    <cfRule type="cellIs" dxfId="3021" priority="3023" operator="equal">
      <formula>5</formula>
    </cfRule>
    <cfRule type="cellIs" dxfId="3020" priority="3024" operator="equal">
      <formula>4</formula>
    </cfRule>
    <cfRule type="cellIs" dxfId="3019" priority="3025" operator="equal">
      <formula>3</formula>
    </cfRule>
    <cfRule type="cellIs" dxfId="3018" priority="3026" operator="equal">
      <formula>2</formula>
    </cfRule>
    <cfRule type="cellIs" dxfId="3017" priority="3027" operator="equal">
      <formula>1</formula>
    </cfRule>
  </conditionalFormatting>
  <conditionalFormatting sqref="T88:V88">
    <cfRule type="cellIs" dxfId="3016" priority="3006" operator="equal">
      <formula>47</formula>
    </cfRule>
    <cfRule type="cellIs" dxfId="3015" priority="3007" operator="equal">
      <formula>48</formula>
    </cfRule>
    <cfRule type="cellIs" dxfId="3014" priority="3008" operator="equal">
      <formula>49</formula>
    </cfRule>
    <cfRule type="cellIs" dxfId="3013" priority="3009" operator="equal">
      <formula>50</formula>
    </cfRule>
    <cfRule type="cellIs" dxfId="3012" priority="3010" operator="equal">
      <formula>52</formula>
    </cfRule>
    <cfRule type="cellIs" dxfId="3011" priority="3011" operator="equal">
      <formula>51</formula>
    </cfRule>
    <cfRule type="cellIs" dxfId="3010" priority="3012" operator="equal">
      <formula>5</formula>
    </cfRule>
    <cfRule type="cellIs" dxfId="3009" priority="3013" operator="equal">
      <formula>4</formula>
    </cfRule>
    <cfRule type="cellIs" dxfId="3008" priority="3014" operator="equal">
      <formula>3</formula>
    </cfRule>
    <cfRule type="cellIs" dxfId="3007" priority="3015" operator="equal">
      <formula>2</formula>
    </cfRule>
    <cfRule type="cellIs" dxfId="3006" priority="3016" operator="equal">
      <formula>1</formula>
    </cfRule>
  </conditionalFormatting>
  <conditionalFormatting sqref="H91:J91">
    <cfRule type="cellIs" dxfId="3005" priority="2995" operator="equal">
      <formula>47</formula>
    </cfRule>
    <cfRule type="cellIs" dxfId="3004" priority="2996" operator="equal">
      <formula>48</formula>
    </cfRule>
    <cfRule type="cellIs" dxfId="3003" priority="2997" operator="equal">
      <formula>49</formula>
    </cfRule>
    <cfRule type="cellIs" dxfId="3002" priority="2998" operator="equal">
      <formula>50</formula>
    </cfRule>
    <cfRule type="cellIs" dxfId="3001" priority="2999" operator="equal">
      <formula>52</formula>
    </cfRule>
    <cfRule type="cellIs" dxfId="3000" priority="3000" operator="equal">
      <formula>51</formula>
    </cfRule>
    <cfRule type="cellIs" dxfId="2999" priority="3001" operator="equal">
      <formula>5</formula>
    </cfRule>
    <cfRule type="cellIs" dxfId="2998" priority="3002" operator="equal">
      <formula>4</formula>
    </cfRule>
    <cfRule type="cellIs" dxfId="2997" priority="3003" operator="equal">
      <formula>3</formula>
    </cfRule>
    <cfRule type="cellIs" dxfId="2996" priority="3004" operator="equal">
      <formula>2</formula>
    </cfRule>
    <cfRule type="cellIs" dxfId="2995" priority="3005" operator="equal">
      <formula>1</formula>
    </cfRule>
  </conditionalFormatting>
  <conditionalFormatting sqref="L91:N91">
    <cfRule type="cellIs" dxfId="2994" priority="2984" operator="equal">
      <formula>47</formula>
    </cfRule>
    <cfRule type="cellIs" dxfId="2993" priority="2985" operator="equal">
      <formula>48</formula>
    </cfRule>
    <cfRule type="cellIs" dxfId="2992" priority="2986" operator="equal">
      <formula>49</formula>
    </cfRule>
    <cfRule type="cellIs" dxfId="2991" priority="2987" operator="equal">
      <formula>50</formula>
    </cfRule>
    <cfRule type="cellIs" dxfId="2990" priority="2988" operator="equal">
      <formula>52</formula>
    </cfRule>
    <cfRule type="cellIs" dxfId="2989" priority="2989" operator="equal">
      <formula>51</formula>
    </cfRule>
    <cfRule type="cellIs" dxfId="2988" priority="2990" operator="equal">
      <formula>5</formula>
    </cfRule>
    <cfRule type="cellIs" dxfId="2987" priority="2991" operator="equal">
      <formula>4</formula>
    </cfRule>
    <cfRule type="cellIs" dxfId="2986" priority="2992" operator="equal">
      <formula>3</formula>
    </cfRule>
    <cfRule type="cellIs" dxfId="2985" priority="2993" operator="equal">
      <formula>2</formula>
    </cfRule>
    <cfRule type="cellIs" dxfId="2984" priority="2994" operator="equal">
      <formula>1</formula>
    </cfRule>
  </conditionalFormatting>
  <conditionalFormatting sqref="P91:R91">
    <cfRule type="cellIs" dxfId="2983" priority="2973" operator="equal">
      <formula>47</formula>
    </cfRule>
    <cfRule type="cellIs" dxfId="2982" priority="2974" operator="equal">
      <formula>48</formula>
    </cfRule>
    <cfRule type="cellIs" dxfId="2981" priority="2975" operator="equal">
      <formula>49</formula>
    </cfRule>
    <cfRule type="cellIs" dxfId="2980" priority="2976" operator="equal">
      <formula>50</formula>
    </cfRule>
    <cfRule type="cellIs" dxfId="2979" priority="2977" operator="equal">
      <formula>52</formula>
    </cfRule>
    <cfRule type="cellIs" dxfId="2978" priority="2978" operator="equal">
      <formula>51</formula>
    </cfRule>
    <cfRule type="cellIs" dxfId="2977" priority="2979" operator="equal">
      <formula>5</formula>
    </cfRule>
    <cfRule type="cellIs" dxfId="2976" priority="2980" operator="equal">
      <formula>4</formula>
    </cfRule>
    <cfRule type="cellIs" dxfId="2975" priority="2981" operator="equal">
      <formula>3</formula>
    </cfRule>
    <cfRule type="cellIs" dxfId="2974" priority="2982" operator="equal">
      <formula>2</formula>
    </cfRule>
    <cfRule type="cellIs" dxfId="2973" priority="2983" operator="equal">
      <formula>1</formula>
    </cfRule>
  </conditionalFormatting>
  <conditionalFormatting sqref="T91:V91">
    <cfRule type="cellIs" dxfId="2972" priority="2962" operator="equal">
      <formula>47</formula>
    </cfRule>
    <cfRule type="cellIs" dxfId="2971" priority="2963" operator="equal">
      <formula>48</formula>
    </cfRule>
    <cfRule type="cellIs" dxfId="2970" priority="2964" operator="equal">
      <formula>49</formula>
    </cfRule>
    <cfRule type="cellIs" dxfId="2969" priority="2965" operator="equal">
      <formula>50</formula>
    </cfRule>
    <cfRule type="cellIs" dxfId="2968" priority="2966" operator="equal">
      <formula>52</formula>
    </cfRule>
    <cfRule type="cellIs" dxfId="2967" priority="2967" operator="equal">
      <formula>51</formula>
    </cfRule>
    <cfRule type="cellIs" dxfId="2966" priority="2968" operator="equal">
      <formula>5</formula>
    </cfRule>
    <cfRule type="cellIs" dxfId="2965" priority="2969" operator="equal">
      <formula>4</formula>
    </cfRule>
    <cfRule type="cellIs" dxfId="2964" priority="2970" operator="equal">
      <formula>3</formula>
    </cfRule>
    <cfRule type="cellIs" dxfId="2963" priority="2971" operator="equal">
      <formula>2</formula>
    </cfRule>
    <cfRule type="cellIs" dxfId="2962" priority="2972" operator="equal">
      <formula>1</formula>
    </cfRule>
  </conditionalFormatting>
  <conditionalFormatting sqref="H91:J91">
    <cfRule type="cellIs" dxfId="2961" priority="2951" operator="equal">
      <formula>47</formula>
    </cfRule>
    <cfRule type="cellIs" dxfId="2960" priority="2952" operator="equal">
      <formula>48</formula>
    </cfRule>
    <cfRule type="cellIs" dxfId="2959" priority="2953" operator="equal">
      <formula>49</formula>
    </cfRule>
    <cfRule type="cellIs" dxfId="2958" priority="2954" operator="equal">
      <formula>50</formula>
    </cfRule>
    <cfRule type="cellIs" dxfId="2957" priority="2955" operator="equal">
      <formula>52</formula>
    </cfRule>
    <cfRule type="cellIs" dxfId="2956" priority="2956" operator="equal">
      <formula>51</formula>
    </cfRule>
    <cfRule type="cellIs" dxfId="2955" priority="2957" operator="equal">
      <formula>5</formula>
    </cfRule>
    <cfRule type="cellIs" dxfId="2954" priority="2958" operator="equal">
      <formula>4</formula>
    </cfRule>
    <cfRule type="cellIs" dxfId="2953" priority="2959" operator="equal">
      <formula>3</formula>
    </cfRule>
    <cfRule type="cellIs" dxfId="2952" priority="2960" operator="equal">
      <formula>2</formula>
    </cfRule>
    <cfRule type="cellIs" dxfId="2951" priority="2961" operator="equal">
      <formula>1</formula>
    </cfRule>
  </conditionalFormatting>
  <conditionalFormatting sqref="L91:N91">
    <cfRule type="cellIs" dxfId="2950" priority="2940" operator="equal">
      <formula>47</formula>
    </cfRule>
    <cfRule type="cellIs" dxfId="2949" priority="2941" operator="equal">
      <formula>48</formula>
    </cfRule>
    <cfRule type="cellIs" dxfId="2948" priority="2942" operator="equal">
      <formula>49</formula>
    </cfRule>
    <cfRule type="cellIs" dxfId="2947" priority="2943" operator="equal">
      <formula>50</formula>
    </cfRule>
    <cfRule type="cellIs" dxfId="2946" priority="2944" operator="equal">
      <formula>52</formula>
    </cfRule>
    <cfRule type="cellIs" dxfId="2945" priority="2945" operator="equal">
      <formula>51</formula>
    </cfRule>
    <cfRule type="cellIs" dxfId="2944" priority="2946" operator="equal">
      <formula>5</formula>
    </cfRule>
    <cfRule type="cellIs" dxfId="2943" priority="2947" operator="equal">
      <formula>4</formula>
    </cfRule>
    <cfRule type="cellIs" dxfId="2942" priority="2948" operator="equal">
      <formula>3</formula>
    </cfRule>
    <cfRule type="cellIs" dxfId="2941" priority="2949" operator="equal">
      <formula>2</formula>
    </cfRule>
    <cfRule type="cellIs" dxfId="2940" priority="2950" operator="equal">
      <formula>1</formula>
    </cfRule>
  </conditionalFormatting>
  <conditionalFormatting sqref="P91:R91">
    <cfRule type="cellIs" dxfId="2939" priority="2929" operator="equal">
      <formula>47</formula>
    </cfRule>
    <cfRule type="cellIs" dxfId="2938" priority="2930" operator="equal">
      <formula>48</formula>
    </cfRule>
    <cfRule type="cellIs" dxfId="2937" priority="2931" operator="equal">
      <formula>49</formula>
    </cfRule>
    <cfRule type="cellIs" dxfId="2936" priority="2932" operator="equal">
      <formula>50</formula>
    </cfRule>
    <cfRule type="cellIs" dxfId="2935" priority="2933" operator="equal">
      <formula>52</formula>
    </cfRule>
    <cfRule type="cellIs" dxfId="2934" priority="2934" operator="equal">
      <formula>51</formula>
    </cfRule>
    <cfRule type="cellIs" dxfId="2933" priority="2935" operator="equal">
      <formula>5</formula>
    </cfRule>
    <cfRule type="cellIs" dxfId="2932" priority="2936" operator="equal">
      <formula>4</formula>
    </cfRule>
    <cfRule type="cellIs" dxfId="2931" priority="2937" operator="equal">
      <formula>3</formula>
    </cfRule>
    <cfRule type="cellIs" dxfId="2930" priority="2938" operator="equal">
      <formula>2</formula>
    </cfRule>
    <cfRule type="cellIs" dxfId="2929" priority="2939" operator="equal">
      <formula>1</formula>
    </cfRule>
  </conditionalFormatting>
  <conditionalFormatting sqref="T91:V91">
    <cfRule type="cellIs" dxfId="2928" priority="2918" operator="equal">
      <formula>47</formula>
    </cfRule>
    <cfRule type="cellIs" dxfId="2927" priority="2919" operator="equal">
      <formula>48</formula>
    </cfRule>
    <cfRule type="cellIs" dxfId="2926" priority="2920" operator="equal">
      <formula>49</formula>
    </cfRule>
    <cfRule type="cellIs" dxfId="2925" priority="2921" operator="equal">
      <formula>50</formula>
    </cfRule>
    <cfRule type="cellIs" dxfId="2924" priority="2922" operator="equal">
      <formula>52</formula>
    </cfRule>
    <cfRule type="cellIs" dxfId="2923" priority="2923" operator="equal">
      <formula>51</formula>
    </cfRule>
    <cfRule type="cellIs" dxfId="2922" priority="2924" operator="equal">
      <formula>5</formula>
    </cfRule>
    <cfRule type="cellIs" dxfId="2921" priority="2925" operator="equal">
      <formula>4</formula>
    </cfRule>
    <cfRule type="cellIs" dxfId="2920" priority="2926" operator="equal">
      <formula>3</formula>
    </cfRule>
    <cfRule type="cellIs" dxfId="2919" priority="2927" operator="equal">
      <formula>2</formula>
    </cfRule>
    <cfRule type="cellIs" dxfId="2918" priority="2928" operator="equal">
      <formula>1</formula>
    </cfRule>
  </conditionalFormatting>
  <conditionalFormatting sqref="H91:J91">
    <cfRule type="cellIs" dxfId="2917" priority="2907" operator="equal">
      <formula>47</formula>
    </cfRule>
    <cfRule type="cellIs" dxfId="2916" priority="2908" operator="equal">
      <formula>48</formula>
    </cfRule>
    <cfRule type="cellIs" dxfId="2915" priority="2909" operator="equal">
      <formula>49</formula>
    </cfRule>
    <cfRule type="cellIs" dxfId="2914" priority="2910" operator="equal">
      <formula>50</formula>
    </cfRule>
    <cfRule type="cellIs" dxfId="2913" priority="2911" operator="equal">
      <formula>52</formula>
    </cfRule>
    <cfRule type="cellIs" dxfId="2912" priority="2912" operator="equal">
      <formula>51</formula>
    </cfRule>
    <cfRule type="cellIs" dxfId="2911" priority="2913" operator="equal">
      <formula>5</formula>
    </cfRule>
    <cfRule type="cellIs" dxfId="2910" priority="2914" operator="equal">
      <formula>4</formula>
    </cfRule>
    <cfRule type="cellIs" dxfId="2909" priority="2915" operator="equal">
      <formula>3</formula>
    </cfRule>
    <cfRule type="cellIs" dxfId="2908" priority="2916" operator="equal">
      <formula>2</formula>
    </cfRule>
    <cfRule type="cellIs" dxfId="2907" priority="2917" operator="equal">
      <formula>1</formula>
    </cfRule>
  </conditionalFormatting>
  <conditionalFormatting sqref="L91:N91">
    <cfRule type="cellIs" dxfId="2906" priority="2896" operator="equal">
      <formula>47</formula>
    </cfRule>
    <cfRule type="cellIs" dxfId="2905" priority="2897" operator="equal">
      <formula>48</formula>
    </cfRule>
    <cfRule type="cellIs" dxfId="2904" priority="2898" operator="equal">
      <formula>49</formula>
    </cfRule>
    <cfRule type="cellIs" dxfId="2903" priority="2899" operator="equal">
      <formula>50</formula>
    </cfRule>
    <cfRule type="cellIs" dxfId="2902" priority="2900" operator="equal">
      <formula>52</formula>
    </cfRule>
    <cfRule type="cellIs" dxfId="2901" priority="2901" operator="equal">
      <formula>51</formula>
    </cfRule>
    <cfRule type="cellIs" dxfId="2900" priority="2902" operator="equal">
      <formula>5</formula>
    </cfRule>
    <cfRule type="cellIs" dxfId="2899" priority="2903" operator="equal">
      <formula>4</formula>
    </cfRule>
    <cfRule type="cellIs" dxfId="2898" priority="2904" operator="equal">
      <formula>3</formula>
    </cfRule>
    <cfRule type="cellIs" dxfId="2897" priority="2905" operator="equal">
      <formula>2</formula>
    </cfRule>
    <cfRule type="cellIs" dxfId="2896" priority="2906" operator="equal">
      <formula>1</formula>
    </cfRule>
  </conditionalFormatting>
  <conditionalFormatting sqref="P91:R91">
    <cfRule type="cellIs" dxfId="2895" priority="2885" operator="equal">
      <formula>47</formula>
    </cfRule>
    <cfRule type="cellIs" dxfId="2894" priority="2886" operator="equal">
      <formula>48</formula>
    </cfRule>
    <cfRule type="cellIs" dxfId="2893" priority="2887" operator="equal">
      <formula>49</formula>
    </cfRule>
    <cfRule type="cellIs" dxfId="2892" priority="2888" operator="equal">
      <formula>50</formula>
    </cfRule>
    <cfRule type="cellIs" dxfId="2891" priority="2889" operator="equal">
      <formula>52</formula>
    </cfRule>
    <cfRule type="cellIs" dxfId="2890" priority="2890" operator="equal">
      <formula>51</formula>
    </cfRule>
    <cfRule type="cellIs" dxfId="2889" priority="2891" operator="equal">
      <formula>5</formula>
    </cfRule>
    <cfRule type="cellIs" dxfId="2888" priority="2892" operator="equal">
      <formula>4</formula>
    </cfRule>
    <cfRule type="cellIs" dxfId="2887" priority="2893" operator="equal">
      <formula>3</formula>
    </cfRule>
    <cfRule type="cellIs" dxfId="2886" priority="2894" operator="equal">
      <formula>2</formula>
    </cfRule>
    <cfRule type="cellIs" dxfId="2885" priority="2895" operator="equal">
      <formula>1</formula>
    </cfRule>
  </conditionalFormatting>
  <conditionalFormatting sqref="T91:V91">
    <cfRule type="cellIs" dxfId="2884" priority="2874" operator="equal">
      <formula>47</formula>
    </cfRule>
    <cfRule type="cellIs" dxfId="2883" priority="2875" operator="equal">
      <formula>48</formula>
    </cfRule>
    <cfRule type="cellIs" dxfId="2882" priority="2876" operator="equal">
      <formula>49</formula>
    </cfRule>
    <cfRule type="cellIs" dxfId="2881" priority="2877" operator="equal">
      <formula>50</formula>
    </cfRule>
    <cfRule type="cellIs" dxfId="2880" priority="2878" operator="equal">
      <formula>52</formula>
    </cfRule>
    <cfRule type="cellIs" dxfId="2879" priority="2879" operator="equal">
      <formula>51</formula>
    </cfRule>
    <cfRule type="cellIs" dxfId="2878" priority="2880" operator="equal">
      <formula>5</formula>
    </cfRule>
    <cfRule type="cellIs" dxfId="2877" priority="2881" operator="equal">
      <formula>4</formula>
    </cfRule>
    <cfRule type="cellIs" dxfId="2876" priority="2882" operator="equal">
      <formula>3</formula>
    </cfRule>
    <cfRule type="cellIs" dxfId="2875" priority="2883" operator="equal">
      <formula>2</formula>
    </cfRule>
    <cfRule type="cellIs" dxfId="2874" priority="2884" operator="equal">
      <formula>1</formula>
    </cfRule>
  </conditionalFormatting>
  <conditionalFormatting sqref="H91:J91">
    <cfRule type="cellIs" dxfId="2873" priority="2863" operator="equal">
      <formula>47</formula>
    </cfRule>
    <cfRule type="cellIs" dxfId="2872" priority="2864" operator="equal">
      <formula>48</formula>
    </cfRule>
    <cfRule type="cellIs" dxfId="2871" priority="2865" operator="equal">
      <formula>49</formula>
    </cfRule>
    <cfRule type="cellIs" dxfId="2870" priority="2866" operator="equal">
      <formula>50</formula>
    </cfRule>
    <cfRule type="cellIs" dxfId="2869" priority="2867" operator="equal">
      <formula>52</formula>
    </cfRule>
    <cfRule type="cellIs" dxfId="2868" priority="2868" operator="equal">
      <formula>51</formula>
    </cfRule>
    <cfRule type="cellIs" dxfId="2867" priority="2869" operator="equal">
      <formula>5</formula>
    </cfRule>
    <cfRule type="cellIs" dxfId="2866" priority="2870" operator="equal">
      <formula>4</formula>
    </cfRule>
    <cfRule type="cellIs" dxfId="2865" priority="2871" operator="equal">
      <formula>3</formula>
    </cfRule>
    <cfRule type="cellIs" dxfId="2864" priority="2872" operator="equal">
      <formula>2</formula>
    </cfRule>
    <cfRule type="cellIs" dxfId="2863" priority="2873" operator="equal">
      <formula>1</formula>
    </cfRule>
  </conditionalFormatting>
  <conditionalFormatting sqref="L91:N91">
    <cfRule type="cellIs" dxfId="2862" priority="2852" operator="equal">
      <formula>47</formula>
    </cfRule>
    <cfRule type="cellIs" dxfId="2861" priority="2853" operator="equal">
      <formula>48</formula>
    </cfRule>
    <cfRule type="cellIs" dxfId="2860" priority="2854" operator="equal">
      <formula>49</formula>
    </cfRule>
    <cfRule type="cellIs" dxfId="2859" priority="2855" operator="equal">
      <formula>50</formula>
    </cfRule>
    <cfRule type="cellIs" dxfId="2858" priority="2856" operator="equal">
      <formula>52</formula>
    </cfRule>
    <cfRule type="cellIs" dxfId="2857" priority="2857" operator="equal">
      <formula>51</formula>
    </cfRule>
    <cfRule type="cellIs" dxfId="2856" priority="2858" operator="equal">
      <formula>5</formula>
    </cfRule>
    <cfRule type="cellIs" dxfId="2855" priority="2859" operator="equal">
      <formula>4</formula>
    </cfRule>
    <cfRule type="cellIs" dxfId="2854" priority="2860" operator="equal">
      <formula>3</formula>
    </cfRule>
    <cfRule type="cellIs" dxfId="2853" priority="2861" operator="equal">
      <formula>2</formula>
    </cfRule>
    <cfRule type="cellIs" dxfId="2852" priority="2862" operator="equal">
      <formula>1</formula>
    </cfRule>
  </conditionalFormatting>
  <conditionalFormatting sqref="P91:R91">
    <cfRule type="cellIs" dxfId="2851" priority="2841" operator="equal">
      <formula>47</formula>
    </cfRule>
    <cfRule type="cellIs" dxfId="2850" priority="2842" operator="equal">
      <formula>48</formula>
    </cfRule>
    <cfRule type="cellIs" dxfId="2849" priority="2843" operator="equal">
      <formula>49</formula>
    </cfRule>
    <cfRule type="cellIs" dxfId="2848" priority="2844" operator="equal">
      <formula>50</formula>
    </cfRule>
    <cfRule type="cellIs" dxfId="2847" priority="2845" operator="equal">
      <formula>52</formula>
    </cfRule>
    <cfRule type="cellIs" dxfId="2846" priority="2846" operator="equal">
      <formula>51</formula>
    </cfRule>
    <cfRule type="cellIs" dxfId="2845" priority="2847" operator="equal">
      <formula>5</formula>
    </cfRule>
    <cfRule type="cellIs" dxfId="2844" priority="2848" operator="equal">
      <formula>4</formula>
    </cfRule>
    <cfRule type="cellIs" dxfId="2843" priority="2849" operator="equal">
      <formula>3</formula>
    </cfRule>
    <cfRule type="cellIs" dxfId="2842" priority="2850" operator="equal">
      <formula>2</formula>
    </cfRule>
    <cfRule type="cellIs" dxfId="2841" priority="2851" operator="equal">
      <formula>1</formula>
    </cfRule>
  </conditionalFormatting>
  <conditionalFormatting sqref="T91:V91">
    <cfRule type="cellIs" dxfId="2840" priority="2830" operator="equal">
      <formula>47</formula>
    </cfRule>
    <cfRule type="cellIs" dxfId="2839" priority="2831" operator="equal">
      <formula>48</formula>
    </cfRule>
    <cfRule type="cellIs" dxfId="2838" priority="2832" operator="equal">
      <formula>49</formula>
    </cfRule>
    <cfRule type="cellIs" dxfId="2837" priority="2833" operator="equal">
      <formula>50</formula>
    </cfRule>
    <cfRule type="cellIs" dxfId="2836" priority="2834" operator="equal">
      <formula>52</formula>
    </cfRule>
    <cfRule type="cellIs" dxfId="2835" priority="2835" operator="equal">
      <formula>51</formula>
    </cfRule>
    <cfRule type="cellIs" dxfId="2834" priority="2836" operator="equal">
      <formula>5</formula>
    </cfRule>
    <cfRule type="cellIs" dxfId="2833" priority="2837" operator="equal">
      <formula>4</formula>
    </cfRule>
    <cfRule type="cellIs" dxfId="2832" priority="2838" operator="equal">
      <formula>3</formula>
    </cfRule>
    <cfRule type="cellIs" dxfId="2831" priority="2839" operator="equal">
      <formula>2</formula>
    </cfRule>
    <cfRule type="cellIs" dxfId="2830" priority="2840" operator="equal">
      <formula>1</formula>
    </cfRule>
  </conditionalFormatting>
  <conditionalFormatting sqref="H91:J91">
    <cfRule type="cellIs" dxfId="2829" priority="2819" operator="equal">
      <formula>47</formula>
    </cfRule>
    <cfRule type="cellIs" dxfId="2828" priority="2820" operator="equal">
      <formula>48</formula>
    </cfRule>
    <cfRule type="cellIs" dxfId="2827" priority="2821" operator="equal">
      <formula>49</formula>
    </cfRule>
    <cfRule type="cellIs" dxfId="2826" priority="2822" operator="equal">
      <formula>50</formula>
    </cfRule>
    <cfRule type="cellIs" dxfId="2825" priority="2823" operator="equal">
      <formula>52</formula>
    </cfRule>
    <cfRule type="cellIs" dxfId="2824" priority="2824" operator="equal">
      <formula>51</formula>
    </cfRule>
    <cfRule type="cellIs" dxfId="2823" priority="2825" operator="equal">
      <formula>5</formula>
    </cfRule>
    <cfRule type="cellIs" dxfId="2822" priority="2826" operator="equal">
      <formula>4</formula>
    </cfRule>
    <cfRule type="cellIs" dxfId="2821" priority="2827" operator="equal">
      <formula>3</formula>
    </cfRule>
    <cfRule type="cellIs" dxfId="2820" priority="2828" operator="equal">
      <formula>2</formula>
    </cfRule>
    <cfRule type="cellIs" dxfId="2819" priority="2829" operator="equal">
      <formula>1</formula>
    </cfRule>
  </conditionalFormatting>
  <conditionalFormatting sqref="L91:N91">
    <cfRule type="cellIs" dxfId="2818" priority="2808" operator="equal">
      <formula>47</formula>
    </cfRule>
    <cfRule type="cellIs" dxfId="2817" priority="2809" operator="equal">
      <formula>48</formula>
    </cfRule>
    <cfRule type="cellIs" dxfId="2816" priority="2810" operator="equal">
      <formula>49</formula>
    </cfRule>
    <cfRule type="cellIs" dxfId="2815" priority="2811" operator="equal">
      <formula>50</formula>
    </cfRule>
    <cfRule type="cellIs" dxfId="2814" priority="2812" operator="equal">
      <formula>52</formula>
    </cfRule>
    <cfRule type="cellIs" dxfId="2813" priority="2813" operator="equal">
      <formula>51</formula>
    </cfRule>
    <cfRule type="cellIs" dxfId="2812" priority="2814" operator="equal">
      <formula>5</formula>
    </cfRule>
    <cfRule type="cellIs" dxfId="2811" priority="2815" operator="equal">
      <formula>4</formula>
    </cfRule>
    <cfRule type="cellIs" dxfId="2810" priority="2816" operator="equal">
      <formula>3</formula>
    </cfRule>
    <cfRule type="cellIs" dxfId="2809" priority="2817" operator="equal">
      <formula>2</formula>
    </cfRule>
    <cfRule type="cellIs" dxfId="2808" priority="2818" operator="equal">
      <formula>1</formula>
    </cfRule>
  </conditionalFormatting>
  <conditionalFormatting sqref="P91:R91">
    <cfRule type="cellIs" dxfId="2807" priority="2797" operator="equal">
      <formula>47</formula>
    </cfRule>
    <cfRule type="cellIs" dxfId="2806" priority="2798" operator="equal">
      <formula>48</formula>
    </cfRule>
    <cfRule type="cellIs" dxfId="2805" priority="2799" operator="equal">
      <formula>49</formula>
    </cfRule>
    <cfRule type="cellIs" dxfId="2804" priority="2800" operator="equal">
      <formula>50</formula>
    </cfRule>
    <cfRule type="cellIs" dxfId="2803" priority="2801" operator="equal">
      <formula>52</formula>
    </cfRule>
    <cfRule type="cellIs" dxfId="2802" priority="2802" operator="equal">
      <formula>51</formula>
    </cfRule>
    <cfRule type="cellIs" dxfId="2801" priority="2803" operator="equal">
      <formula>5</formula>
    </cfRule>
    <cfRule type="cellIs" dxfId="2800" priority="2804" operator="equal">
      <formula>4</formula>
    </cfRule>
    <cfRule type="cellIs" dxfId="2799" priority="2805" operator="equal">
      <formula>3</formula>
    </cfRule>
    <cfRule type="cellIs" dxfId="2798" priority="2806" operator="equal">
      <formula>2</formula>
    </cfRule>
    <cfRule type="cellIs" dxfId="2797" priority="2807" operator="equal">
      <formula>1</formula>
    </cfRule>
  </conditionalFormatting>
  <conditionalFormatting sqref="T91:V91">
    <cfRule type="cellIs" dxfId="2796" priority="2786" operator="equal">
      <formula>47</formula>
    </cfRule>
    <cfRule type="cellIs" dxfId="2795" priority="2787" operator="equal">
      <formula>48</formula>
    </cfRule>
    <cfRule type="cellIs" dxfId="2794" priority="2788" operator="equal">
      <formula>49</formula>
    </cfRule>
    <cfRule type="cellIs" dxfId="2793" priority="2789" operator="equal">
      <formula>50</formula>
    </cfRule>
    <cfRule type="cellIs" dxfId="2792" priority="2790" operator="equal">
      <formula>52</formula>
    </cfRule>
    <cfRule type="cellIs" dxfId="2791" priority="2791" operator="equal">
      <formula>51</formula>
    </cfRule>
    <cfRule type="cellIs" dxfId="2790" priority="2792" operator="equal">
      <formula>5</formula>
    </cfRule>
    <cfRule type="cellIs" dxfId="2789" priority="2793" operator="equal">
      <formula>4</formula>
    </cfRule>
    <cfRule type="cellIs" dxfId="2788" priority="2794" operator="equal">
      <formula>3</formula>
    </cfRule>
    <cfRule type="cellIs" dxfId="2787" priority="2795" operator="equal">
      <formula>2</formula>
    </cfRule>
    <cfRule type="cellIs" dxfId="2786" priority="2796" operator="equal">
      <formula>1</formula>
    </cfRule>
  </conditionalFormatting>
  <conditionalFormatting sqref="H94:J94">
    <cfRule type="cellIs" dxfId="2785" priority="2775" operator="equal">
      <formula>47</formula>
    </cfRule>
    <cfRule type="cellIs" dxfId="2784" priority="2776" operator="equal">
      <formula>48</formula>
    </cfRule>
    <cfRule type="cellIs" dxfId="2783" priority="2777" operator="equal">
      <formula>49</formula>
    </cfRule>
    <cfRule type="cellIs" dxfId="2782" priority="2778" operator="equal">
      <formula>50</formula>
    </cfRule>
    <cfRule type="cellIs" dxfId="2781" priority="2779" operator="equal">
      <formula>52</formula>
    </cfRule>
    <cfRule type="cellIs" dxfId="2780" priority="2780" operator="equal">
      <formula>51</formula>
    </cfRule>
    <cfRule type="cellIs" dxfId="2779" priority="2781" operator="equal">
      <formula>5</formula>
    </cfRule>
    <cfRule type="cellIs" dxfId="2778" priority="2782" operator="equal">
      <formula>4</formula>
    </cfRule>
    <cfRule type="cellIs" dxfId="2777" priority="2783" operator="equal">
      <formula>3</formula>
    </cfRule>
    <cfRule type="cellIs" dxfId="2776" priority="2784" operator="equal">
      <formula>2</formula>
    </cfRule>
    <cfRule type="cellIs" dxfId="2775" priority="2785" operator="equal">
      <formula>1</formula>
    </cfRule>
  </conditionalFormatting>
  <conditionalFormatting sqref="L94:N94">
    <cfRule type="cellIs" dxfId="2774" priority="2764" operator="equal">
      <formula>47</formula>
    </cfRule>
    <cfRule type="cellIs" dxfId="2773" priority="2765" operator="equal">
      <formula>48</formula>
    </cfRule>
    <cfRule type="cellIs" dxfId="2772" priority="2766" operator="equal">
      <formula>49</formula>
    </cfRule>
    <cfRule type="cellIs" dxfId="2771" priority="2767" operator="equal">
      <formula>50</formula>
    </cfRule>
    <cfRule type="cellIs" dxfId="2770" priority="2768" operator="equal">
      <formula>52</formula>
    </cfRule>
    <cfRule type="cellIs" dxfId="2769" priority="2769" operator="equal">
      <formula>51</formula>
    </cfRule>
    <cfRule type="cellIs" dxfId="2768" priority="2770" operator="equal">
      <formula>5</formula>
    </cfRule>
    <cfRule type="cellIs" dxfId="2767" priority="2771" operator="equal">
      <formula>4</formula>
    </cfRule>
    <cfRule type="cellIs" dxfId="2766" priority="2772" operator="equal">
      <formula>3</formula>
    </cfRule>
    <cfRule type="cellIs" dxfId="2765" priority="2773" operator="equal">
      <formula>2</formula>
    </cfRule>
    <cfRule type="cellIs" dxfId="2764" priority="2774" operator="equal">
      <formula>1</formula>
    </cfRule>
  </conditionalFormatting>
  <conditionalFormatting sqref="P94:R94">
    <cfRule type="cellIs" dxfId="2763" priority="2753" operator="equal">
      <formula>47</formula>
    </cfRule>
    <cfRule type="cellIs" dxfId="2762" priority="2754" operator="equal">
      <formula>48</formula>
    </cfRule>
    <cfRule type="cellIs" dxfId="2761" priority="2755" operator="equal">
      <formula>49</formula>
    </cfRule>
    <cfRule type="cellIs" dxfId="2760" priority="2756" operator="equal">
      <formula>50</formula>
    </cfRule>
    <cfRule type="cellIs" dxfId="2759" priority="2757" operator="equal">
      <formula>52</formula>
    </cfRule>
    <cfRule type="cellIs" dxfId="2758" priority="2758" operator="equal">
      <formula>51</formula>
    </cfRule>
    <cfRule type="cellIs" dxfId="2757" priority="2759" operator="equal">
      <formula>5</formula>
    </cfRule>
    <cfRule type="cellIs" dxfId="2756" priority="2760" operator="equal">
      <formula>4</formula>
    </cfRule>
    <cfRule type="cellIs" dxfId="2755" priority="2761" operator="equal">
      <formula>3</formula>
    </cfRule>
    <cfRule type="cellIs" dxfId="2754" priority="2762" operator="equal">
      <formula>2</formula>
    </cfRule>
    <cfRule type="cellIs" dxfId="2753" priority="2763" operator="equal">
      <formula>1</formula>
    </cfRule>
  </conditionalFormatting>
  <conditionalFormatting sqref="T94:V94">
    <cfRule type="cellIs" dxfId="2752" priority="2742" operator="equal">
      <formula>47</formula>
    </cfRule>
    <cfRule type="cellIs" dxfId="2751" priority="2743" operator="equal">
      <formula>48</formula>
    </cfRule>
    <cfRule type="cellIs" dxfId="2750" priority="2744" operator="equal">
      <formula>49</formula>
    </cfRule>
    <cfRule type="cellIs" dxfId="2749" priority="2745" operator="equal">
      <formula>50</formula>
    </cfRule>
    <cfRule type="cellIs" dxfId="2748" priority="2746" operator="equal">
      <formula>52</formula>
    </cfRule>
    <cfRule type="cellIs" dxfId="2747" priority="2747" operator="equal">
      <formula>51</formula>
    </cfRule>
    <cfRule type="cellIs" dxfId="2746" priority="2748" operator="equal">
      <formula>5</formula>
    </cfRule>
    <cfRule type="cellIs" dxfId="2745" priority="2749" operator="equal">
      <formula>4</formula>
    </cfRule>
    <cfRule type="cellIs" dxfId="2744" priority="2750" operator="equal">
      <formula>3</formula>
    </cfRule>
    <cfRule type="cellIs" dxfId="2743" priority="2751" operator="equal">
      <formula>2</formula>
    </cfRule>
    <cfRule type="cellIs" dxfId="2742" priority="2752" operator="equal">
      <formula>1</formula>
    </cfRule>
  </conditionalFormatting>
  <conditionalFormatting sqref="H94:J94">
    <cfRule type="cellIs" dxfId="2741" priority="2731" operator="equal">
      <formula>47</formula>
    </cfRule>
    <cfRule type="cellIs" dxfId="2740" priority="2732" operator="equal">
      <formula>48</formula>
    </cfRule>
    <cfRule type="cellIs" dxfId="2739" priority="2733" operator="equal">
      <formula>49</formula>
    </cfRule>
    <cfRule type="cellIs" dxfId="2738" priority="2734" operator="equal">
      <formula>50</formula>
    </cfRule>
    <cfRule type="cellIs" dxfId="2737" priority="2735" operator="equal">
      <formula>52</formula>
    </cfRule>
    <cfRule type="cellIs" dxfId="2736" priority="2736" operator="equal">
      <formula>51</formula>
    </cfRule>
    <cfRule type="cellIs" dxfId="2735" priority="2737" operator="equal">
      <formula>5</formula>
    </cfRule>
    <cfRule type="cellIs" dxfId="2734" priority="2738" operator="equal">
      <formula>4</formula>
    </cfRule>
    <cfRule type="cellIs" dxfId="2733" priority="2739" operator="equal">
      <formula>3</formula>
    </cfRule>
    <cfRule type="cellIs" dxfId="2732" priority="2740" operator="equal">
      <formula>2</formula>
    </cfRule>
    <cfRule type="cellIs" dxfId="2731" priority="2741" operator="equal">
      <formula>1</formula>
    </cfRule>
  </conditionalFormatting>
  <conditionalFormatting sqref="L94:N94">
    <cfRule type="cellIs" dxfId="2730" priority="2720" operator="equal">
      <formula>47</formula>
    </cfRule>
    <cfRule type="cellIs" dxfId="2729" priority="2721" operator="equal">
      <formula>48</formula>
    </cfRule>
    <cfRule type="cellIs" dxfId="2728" priority="2722" operator="equal">
      <formula>49</formula>
    </cfRule>
    <cfRule type="cellIs" dxfId="2727" priority="2723" operator="equal">
      <formula>50</formula>
    </cfRule>
    <cfRule type="cellIs" dxfId="2726" priority="2724" operator="equal">
      <formula>52</formula>
    </cfRule>
    <cfRule type="cellIs" dxfId="2725" priority="2725" operator="equal">
      <formula>51</formula>
    </cfRule>
    <cfRule type="cellIs" dxfId="2724" priority="2726" operator="equal">
      <formula>5</formula>
    </cfRule>
    <cfRule type="cellIs" dxfId="2723" priority="2727" operator="equal">
      <formula>4</formula>
    </cfRule>
    <cfRule type="cellIs" dxfId="2722" priority="2728" operator="equal">
      <formula>3</formula>
    </cfRule>
    <cfRule type="cellIs" dxfId="2721" priority="2729" operator="equal">
      <formula>2</formula>
    </cfRule>
    <cfRule type="cellIs" dxfId="2720" priority="2730" operator="equal">
      <formula>1</formula>
    </cfRule>
  </conditionalFormatting>
  <conditionalFormatting sqref="P94:R94">
    <cfRule type="cellIs" dxfId="2719" priority="2709" operator="equal">
      <formula>47</formula>
    </cfRule>
    <cfRule type="cellIs" dxfId="2718" priority="2710" operator="equal">
      <formula>48</formula>
    </cfRule>
    <cfRule type="cellIs" dxfId="2717" priority="2711" operator="equal">
      <formula>49</formula>
    </cfRule>
    <cfRule type="cellIs" dxfId="2716" priority="2712" operator="equal">
      <formula>50</formula>
    </cfRule>
    <cfRule type="cellIs" dxfId="2715" priority="2713" operator="equal">
      <formula>52</formula>
    </cfRule>
    <cfRule type="cellIs" dxfId="2714" priority="2714" operator="equal">
      <formula>51</formula>
    </cfRule>
    <cfRule type="cellIs" dxfId="2713" priority="2715" operator="equal">
      <formula>5</formula>
    </cfRule>
    <cfRule type="cellIs" dxfId="2712" priority="2716" operator="equal">
      <formula>4</formula>
    </cfRule>
    <cfRule type="cellIs" dxfId="2711" priority="2717" operator="equal">
      <formula>3</formula>
    </cfRule>
    <cfRule type="cellIs" dxfId="2710" priority="2718" operator="equal">
      <formula>2</formula>
    </cfRule>
    <cfRule type="cellIs" dxfId="2709" priority="2719" operator="equal">
      <formula>1</formula>
    </cfRule>
  </conditionalFormatting>
  <conditionalFormatting sqref="T94:V94">
    <cfRule type="cellIs" dxfId="2708" priority="2698" operator="equal">
      <formula>47</formula>
    </cfRule>
    <cfRule type="cellIs" dxfId="2707" priority="2699" operator="equal">
      <formula>48</formula>
    </cfRule>
    <cfRule type="cellIs" dxfId="2706" priority="2700" operator="equal">
      <formula>49</formula>
    </cfRule>
    <cfRule type="cellIs" dxfId="2705" priority="2701" operator="equal">
      <formula>50</formula>
    </cfRule>
    <cfRule type="cellIs" dxfId="2704" priority="2702" operator="equal">
      <formula>52</formula>
    </cfRule>
    <cfRule type="cellIs" dxfId="2703" priority="2703" operator="equal">
      <formula>51</formula>
    </cfRule>
    <cfRule type="cellIs" dxfId="2702" priority="2704" operator="equal">
      <formula>5</formula>
    </cfRule>
    <cfRule type="cellIs" dxfId="2701" priority="2705" operator="equal">
      <formula>4</formula>
    </cfRule>
    <cfRule type="cellIs" dxfId="2700" priority="2706" operator="equal">
      <formula>3</formula>
    </cfRule>
    <cfRule type="cellIs" dxfId="2699" priority="2707" operator="equal">
      <formula>2</formula>
    </cfRule>
    <cfRule type="cellIs" dxfId="2698" priority="2708" operator="equal">
      <formula>1</formula>
    </cfRule>
  </conditionalFormatting>
  <conditionalFormatting sqref="H94:J94">
    <cfRule type="cellIs" dxfId="2697" priority="2687" operator="equal">
      <formula>47</formula>
    </cfRule>
    <cfRule type="cellIs" dxfId="2696" priority="2688" operator="equal">
      <formula>48</formula>
    </cfRule>
    <cfRule type="cellIs" dxfId="2695" priority="2689" operator="equal">
      <formula>49</formula>
    </cfRule>
    <cfRule type="cellIs" dxfId="2694" priority="2690" operator="equal">
      <formula>50</formula>
    </cfRule>
    <cfRule type="cellIs" dxfId="2693" priority="2691" operator="equal">
      <formula>52</formula>
    </cfRule>
    <cfRule type="cellIs" dxfId="2692" priority="2692" operator="equal">
      <formula>51</formula>
    </cfRule>
    <cfRule type="cellIs" dxfId="2691" priority="2693" operator="equal">
      <formula>5</formula>
    </cfRule>
    <cfRule type="cellIs" dxfId="2690" priority="2694" operator="equal">
      <formula>4</formula>
    </cfRule>
    <cfRule type="cellIs" dxfId="2689" priority="2695" operator="equal">
      <formula>3</formula>
    </cfRule>
    <cfRule type="cellIs" dxfId="2688" priority="2696" operator="equal">
      <formula>2</formula>
    </cfRule>
    <cfRule type="cellIs" dxfId="2687" priority="2697" operator="equal">
      <formula>1</formula>
    </cfRule>
  </conditionalFormatting>
  <conditionalFormatting sqref="L94:N94">
    <cfRule type="cellIs" dxfId="2686" priority="2676" operator="equal">
      <formula>47</formula>
    </cfRule>
    <cfRule type="cellIs" dxfId="2685" priority="2677" operator="equal">
      <formula>48</formula>
    </cfRule>
    <cfRule type="cellIs" dxfId="2684" priority="2678" operator="equal">
      <formula>49</formula>
    </cfRule>
    <cfRule type="cellIs" dxfId="2683" priority="2679" operator="equal">
      <formula>50</formula>
    </cfRule>
    <cfRule type="cellIs" dxfId="2682" priority="2680" operator="equal">
      <formula>52</formula>
    </cfRule>
    <cfRule type="cellIs" dxfId="2681" priority="2681" operator="equal">
      <formula>51</formula>
    </cfRule>
    <cfRule type="cellIs" dxfId="2680" priority="2682" operator="equal">
      <formula>5</formula>
    </cfRule>
    <cfRule type="cellIs" dxfId="2679" priority="2683" operator="equal">
      <formula>4</formula>
    </cfRule>
    <cfRule type="cellIs" dxfId="2678" priority="2684" operator="equal">
      <formula>3</formula>
    </cfRule>
    <cfRule type="cellIs" dxfId="2677" priority="2685" operator="equal">
      <formula>2</formula>
    </cfRule>
    <cfRule type="cellIs" dxfId="2676" priority="2686" operator="equal">
      <formula>1</formula>
    </cfRule>
  </conditionalFormatting>
  <conditionalFormatting sqref="P94:R94">
    <cfRule type="cellIs" dxfId="2675" priority="2665" operator="equal">
      <formula>47</formula>
    </cfRule>
    <cfRule type="cellIs" dxfId="2674" priority="2666" operator="equal">
      <formula>48</formula>
    </cfRule>
    <cfRule type="cellIs" dxfId="2673" priority="2667" operator="equal">
      <formula>49</formula>
    </cfRule>
    <cfRule type="cellIs" dxfId="2672" priority="2668" operator="equal">
      <formula>50</formula>
    </cfRule>
    <cfRule type="cellIs" dxfId="2671" priority="2669" operator="equal">
      <formula>52</formula>
    </cfRule>
    <cfRule type="cellIs" dxfId="2670" priority="2670" operator="equal">
      <formula>51</formula>
    </cfRule>
    <cfRule type="cellIs" dxfId="2669" priority="2671" operator="equal">
      <formula>5</formula>
    </cfRule>
    <cfRule type="cellIs" dxfId="2668" priority="2672" operator="equal">
      <formula>4</formula>
    </cfRule>
    <cfRule type="cellIs" dxfId="2667" priority="2673" operator="equal">
      <formula>3</formula>
    </cfRule>
    <cfRule type="cellIs" dxfId="2666" priority="2674" operator="equal">
      <formula>2</formula>
    </cfRule>
    <cfRule type="cellIs" dxfId="2665" priority="2675" operator="equal">
      <formula>1</formula>
    </cfRule>
  </conditionalFormatting>
  <conditionalFormatting sqref="T94:V94">
    <cfRule type="cellIs" dxfId="2664" priority="2654" operator="equal">
      <formula>47</formula>
    </cfRule>
    <cfRule type="cellIs" dxfId="2663" priority="2655" operator="equal">
      <formula>48</formula>
    </cfRule>
    <cfRule type="cellIs" dxfId="2662" priority="2656" operator="equal">
      <formula>49</formula>
    </cfRule>
    <cfRule type="cellIs" dxfId="2661" priority="2657" operator="equal">
      <formula>50</formula>
    </cfRule>
    <cfRule type="cellIs" dxfId="2660" priority="2658" operator="equal">
      <formula>52</formula>
    </cfRule>
    <cfRule type="cellIs" dxfId="2659" priority="2659" operator="equal">
      <formula>51</formula>
    </cfRule>
    <cfRule type="cellIs" dxfId="2658" priority="2660" operator="equal">
      <formula>5</formula>
    </cfRule>
    <cfRule type="cellIs" dxfId="2657" priority="2661" operator="equal">
      <formula>4</formula>
    </cfRule>
    <cfRule type="cellIs" dxfId="2656" priority="2662" operator="equal">
      <formula>3</formula>
    </cfRule>
    <cfRule type="cellIs" dxfId="2655" priority="2663" operator="equal">
      <formula>2</formula>
    </cfRule>
    <cfRule type="cellIs" dxfId="2654" priority="2664" operator="equal">
      <formula>1</formula>
    </cfRule>
  </conditionalFormatting>
  <conditionalFormatting sqref="H94:J94">
    <cfRule type="cellIs" dxfId="2653" priority="2643" operator="equal">
      <formula>47</formula>
    </cfRule>
    <cfRule type="cellIs" dxfId="2652" priority="2644" operator="equal">
      <formula>48</formula>
    </cfRule>
    <cfRule type="cellIs" dxfId="2651" priority="2645" operator="equal">
      <formula>49</formula>
    </cfRule>
    <cfRule type="cellIs" dxfId="2650" priority="2646" operator="equal">
      <formula>50</formula>
    </cfRule>
    <cfRule type="cellIs" dxfId="2649" priority="2647" operator="equal">
      <formula>52</formula>
    </cfRule>
    <cfRule type="cellIs" dxfId="2648" priority="2648" operator="equal">
      <formula>51</formula>
    </cfRule>
    <cfRule type="cellIs" dxfId="2647" priority="2649" operator="equal">
      <formula>5</formula>
    </cfRule>
    <cfRule type="cellIs" dxfId="2646" priority="2650" operator="equal">
      <formula>4</formula>
    </cfRule>
    <cfRule type="cellIs" dxfId="2645" priority="2651" operator="equal">
      <formula>3</formula>
    </cfRule>
    <cfRule type="cellIs" dxfId="2644" priority="2652" operator="equal">
      <formula>2</formula>
    </cfRule>
    <cfRule type="cellIs" dxfId="2643" priority="2653" operator="equal">
      <formula>1</formula>
    </cfRule>
  </conditionalFormatting>
  <conditionalFormatting sqref="L94:N94">
    <cfRule type="cellIs" dxfId="2642" priority="2632" operator="equal">
      <formula>47</formula>
    </cfRule>
    <cfRule type="cellIs" dxfId="2641" priority="2633" operator="equal">
      <formula>48</formula>
    </cfRule>
    <cfRule type="cellIs" dxfId="2640" priority="2634" operator="equal">
      <formula>49</formula>
    </cfRule>
    <cfRule type="cellIs" dxfId="2639" priority="2635" operator="equal">
      <formula>50</formula>
    </cfRule>
    <cfRule type="cellIs" dxfId="2638" priority="2636" operator="equal">
      <formula>52</formula>
    </cfRule>
    <cfRule type="cellIs" dxfId="2637" priority="2637" operator="equal">
      <formula>51</formula>
    </cfRule>
    <cfRule type="cellIs" dxfId="2636" priority="2638" operator="equal">
      <formula>5</formula>
    </cfRule>
    <cfRule type="cellIs" dxfId="2635" priority="2639" operator="equal">
      <formula>4</formula>
    </cfRule>
    <cfRule type="cellIs" dxfId="2634" priority="2640" operator="equal">
      <formula>3</formula>
    </cfRule>
    <cfRule type="cellIs" dxfId="2633" priority="2641" operator="equal">
      <formula>2</formula>
    </cfRule>
    <cfRule type="cellIs" dxfId="2632" priority="2642" operator="equal">
      <formula>1</formula>
    </cfRule>
  </conditionalFormatting>
  <conditionalFormatting sqref="P94:R94">
    <cfRule type="cellIs" dxfId="2631" priority="2621" operator="equal">
      <formula>47</formula>
    </cfRule>
    <cfRule type="cellIs" dxfId="2630" priority="2622" operator="equal">
      <formula>48</formula>
    </cfRule>
    <cfRule type="cellIs" dxfId="2629" priority="2623" operator="equal">
      <formula>49</formula>
    </cfRule>
    <cfRule type="cellIs" dxfId="2628" priority="2624" operator="equal">
      <formula>50</formula>
    </cfRule>
    <cfRule type="cellIs" dxfId="2627" priority="2625" operator="equal">
      <formula>52</formula>
    </cfRule>
    <cfRule type="cellIs" dxfId="2626" priority="2626" operator="equal">
      <formula>51</formula>
    </cfRule>
    <cfRule type="cellIs" dxfId="2625" priority="2627" operator="equal">
      <formula>5</formula>
    </cfRule>
    <cfRule type="cellIs" dxfId="2624" priority="2628" operator="equal">
      <formula>4</formula>
    </cfRule>
    <cfRule type="cellIs" dxfId="2623" priority="2629" operator="equal">
      <formula>3</formula>
    </cfRule>
    <cfRule type="cellIs" dxfId="2622" priority="2630" operator="equal">
      <formula>2</formula>
    </cfRule>
    <cfRule type="cellIs" dxfId="2621" priority="2631" operator="equal">
      <formula>1</formula>
    </cfRule>
  </conditionalFormatting>
  <conditionalFormatting sqref="T94:V94">
    <cfRule type="cellIs" dxfId="2620" priority="2610" operator="equal">
      <formula>47</formula>
    </cfRule>
    <cfRule type="cellIs" dxfId="2619" priority="2611" operator="equal">
      <formula>48</formula>
    </cfRule>
    <cfRule type="cellIs" dxfId="2618" priority="2612" operator="equal">
      <formula>49</formula>
    </cfRule>
    <cfRule type="cellIs" dxfId="2617" priority="2613" operator="equal">
      <formula>50</formula>
    </cfRule>
    <cfRule type="cellIs" dxfId="2616" priority="2614" operator="equal">
      <formula>52</formula>
    </cfRule>
    <cfRule type="cellIs" dxfId="2615" priority="2615" operator="equal">
      <formula>51</formula>
    </cfRule>
    <cfRule type="cellIs" dxfId="2614" priority="2616" operator="equal">
      <formula>5</formula>
    </cfRule>
    <cfRule type="cellIs" dxfId="2613" priority="2617" operator="equal">
      <formula>4</formula>
    </cfRule>
    <cfRule type="cellIs" dxfId="2612" priority="2618" operator="equal">
      <formula>3</formula>
    </cfRule>
    <cfRule type="cellIs" dxfId="2611" priority="2619" operator="equal">
      <formula>2</formula>
    </cfRule>
    <cfRule type="cellIs" dxfId="2610" priority="2620" operator="equal">
      <formula>1</formula>
    </cfRule>
  </conditionalFormatting>
  <conditionalFormatting sqref="H94:J94">
    <cfRule type="cellIs" dxfId="2609" priority="2599" operator="equal">
      <formula>47</formula>
    </cfRule>
    <cfRule type="cellIs" dxfId="2608" priority="2600" operator="equal">
      <formula>48</formula>
    </cfRule>
    <cfRule type="cellIs" dxfId="2607" priority="2601" operator="equal">
      <formula>49</formula>
    </cfRule>
    <cfRule type="cellIs" dxfId="2606" priority="2602" operator="equal">
      <formula>50</formula>
    </cfRule>
    <cfRule type="cellIs" dxfId="2605" priority="2603" operator="equal">
      <formula>52</formula>
    </cfRule>
    <cfRule type="cellIs" dxfId="2604" priority="2604" operator="equal">
      <formula>51</formula>
    </cfRule>
    <cfRule type="cellIs" dxfId="2603" priority="2605" operator="equal">
      <formula>5</formula>
    </cfRule>
    <cfRule type="cellIs" dxfId="2602" priority="2606" operator="equal">
      <formula>4</formula>
    </cfRule>
    <cfRule type="cellIs" dxfId="2601" priority="2607" operator="equal">
      <formula>3</formula>
    </cfRule>
    <cfRule type="cellIs" dxfId="2600" priority="2608" operator="equal">
      <formula>2</formula>
    </cfRule>
    <cfRule type="cellIs" dxfId="2599" priority="2609" operator="equal">
      <formula>1</formula>
    </cfRule>
  </conditionalFormatting>
  <conditionalFormatting sqref="L94:N94">
    <cfRule type="cellIs" dxfId="2598" priority="2588" operator="equal">
      <formula>47</formula>
    </cfRule>
    <cfRule type="cellIs" dxfId="2597" priority="2589" operator="equal">
      <formula>48</formula>
    </cfRule>
    <cfRule type="cellIs" dxfId="2596" priority="2590" operator="equal">
      <formula>49</formula>
    </cfRule>
    <cfRule type="cellIs" dxfId="2595" priority="2591" operator="equal">
      <formula>50</formula>
    </cfRule>
    <cfRule type="cellIs" dxfId="2594" priority="2592" operator="equal">
      <formula>52</formula>
    </cfRule>
    <cfRule type="cellIs" dxfId="2593" priority="2593" operator="equal">
      <formula>51</formula>
    </cfRule>
    <cfRule type="cellIs" dxfId="2592" priority="2594" operator="equal">
      <formula>5</formula>
    </cfRule>
    <cfRule type="cellIs" dxfId="2591" priority="2595" operator="equal">
      <formula>4</formula>
    </cfRule>
    <cfRule type="cellIs" dxfId="2590" priority="2596" operator="equal">
      <formula>3</formula>
    </cfRule>
    <cfRule type="cellIs" dxfId="2589" priority="2597" operator="equal">
      <formula>2</formula>
    </cfRule>
    <cfRule type="cellIs" dxfId="2588" priority="2598" operator="equal">
      <formula>1</formula>
    </cfRule>
  </conditionalFormatting>
  <conditionalFormatting sqref="P94:R94">
    <cfRule type="cellIs" dxfId="2587" priority="2577" operator="equal">
      <formula>47</formula>
    </cfRule>
    <cfRule type="cellIs" dxfId="2586" priority="2578" operator="equal">
      <formula>48</formula>
    </cfRule>
    <cfRule type="cellIs" dxfId="2585" priority="2579" operator="equal">
      <formula>49</formula>
    </cfRule>
    <cfRule type="cellIs" dxfId="2584" priority="2580" operator="equal">
      <formula>50</formula>
    </cfRule>
    <cfRule type="cellIs" dxfId="2583" priority="2581" operator="equal">
      <formula>52</formula>
    </cfRule>
    <cfRule type="cellIs" dxfId="2582" priority="2582" operator="equal">
      <formula>51</formula>
    </cfRule>
    <cfRule type="cellIs" dxfId="2581" priority="2583" operator="equal">
      <formula>5</formula>
    </cfRule>
    <cfRule type="cellIs" dxfId="2580" priority="2584" operator="equal">
      <formula>4</formula>
    </cfRule>
    <cfRule type="cellIs" dxfId="2579" priority="2585" operator="equal">
      <formula>3</formula>
    </cfRule>
    <cfRule type="cellIs" dxfId="2578" priority="2586" operator="equal">
      <formula>2</formula>
    </cfRule>
    <cfRule type="cellIs" dxfId="2577" priority="2587" operator="equal">
      <formula>1</formula>
    </cfRule>
  </conditionalFormatting>
  <conditionalFormatting sqref="T94:V94">
    <cfRule type="cellIs" dxfId="2576" priority="2566" operator="equal">
      <formula>47</formula>
    </cfRule>
    <cfRule type="cellIs" dxfId="2575" priority="2567" operator="equal">
      <formula>48</formula>
    </cfRule>
    <cfRule type="cellIs" dxfId="2574" priority="2568" operator="equal">
      <formula>49</formula>
    </cfRule>
    <cfRule type="cellIs" dxfId="2573" priority="2569" operator="equal">
      <formula>50</formula>
    </cfRule>
    <cfRule type="cellIs" dxfId="2572" priority="2570" operator="equal">
      <formula>52</formula>
    </cfRule>
    <cfRule type="cellIs" dxfId="2571" priority="2571" operator="equal">
      <formula>51</formula>
    </cfRule>
    <cfRule type="cellIs" dxfId="2570" priority="2572" operator="equal">
      <formula>5</formula>
    </cfRule>
    <cfRule type="cellIs" dxfId="2569" priority="2573" operator="equal">
      <formula>4</formula>
    </cfRule>
    <cfRule type="cellIs" dxfId="2568" priority="2574" operator="equal">
      <formula>3</formula>
    </cfRule>
    <cfRule type="cellIs" dxfId="2567" priority="2575" operator="equal">
      <formula>2</formula>
    </cfRule>
    <cfRule type="cellIs" dxfId="2566" priority="2576" operator="equal">
      <formula>1</formula>
    </cfRule>
  </conditionalFormatting>
  <conditionalFormatting sqref="H94:J94">
    <cfRule type="cellIs" dxfId="2565" priority="2555" operator="equal">
      <formula>47</formula>
    </cfRule>
    <cfRule type="cellIs" dxfId="2564" priority="2556" operator="equal">
      <formula>48</formula>
    </cfRule>
    <cfRule type="cellIs" dxfId="2563" priority="2557" operator="equal">
      <formula>49</formula>
    </cfRule>
    <cfRule type="cellIs" dxfId="2562" priority="2558" operator="equal">
      <formula>50</formula>
    </cfRule>
    <cfRule type="cellIs" dxfId="2561" priority="2559" operator="equal">
      <formula>52</formula>
    </cfRule>
    <cfRule type="cellIs" dxfId="2560" priority="2560" operator="equal">
      <formula>51</formula>
    </cfRule>
    <cfRule type="cellIs" dxfId="2559" priority="2561" operator="equal">
      <formula>5</formula>
    </cfRule>
    <cfRule type="cellIs" dxfId="2558" priority="2562" operator="equal">
      <formula>4</formula>
    </cfRule>
    <cfRule type="cellIs" dxfId="2557" priority="2563" operator="equal">
      <formula>3</formula>
    </cfRule>
    <cfRule type="cellIs" dxfId="2556" priority="2564" operator="equal">
      <formula>2</formula>
    </cfRule>
    <cfRule type="cellIs" dxfId="2555" priority="2565" operator="equal">
      <formula>1</formula>
    </cfRule>
  </conditionalFormatting>
  <conditionalFormatting sqref="L94:N94">
    <cfRule type="cellIs" dxfId="2554" priority="2544" operator="equal">
      <formula>47</formula>
    </cfRule>
    <cfRule type="cellIs" dxfId="2553" priority="2545" operator="equal">
      <formula>48</formula>
    </cfRule>
    <cfRule type="cellIs" dxfId="2552" priority="2546" operator="equal">
      <formula>49</formula>
    </cfRule>
    <cfRule type="cellIs" dxfId="2551" priority="2547" operator="equal">
      <formula>50</formula>
    </cfRule>
    <cfRule type="cellIs" dxfId="2550" priority="2548" operator="equal">
      <formula>52</formula>
    </cfRule>
    <cfRule type="cellIs" dxfId="2549" priority="2549" operator="equal">
      <formula>51</formula>
    </cfRule>
    <cfRule type="cellIs" dxfId="2548" priority="2550" operator="equal">
      <formula>5</formula>
    </cfRule>
    <cfRule type="cellIs" dxfId="2547" priority="2551" operator="equal">
      <formula>4</formula>
    </cfRule>
    <cfRule type="cellIs" dxfId="2546" priority="2552" operator="equal">
      <formula>3</formula>
    </cfRule>
    <cfRule type="cellIs" dxfId="2545" priority="2553" operator="equal">
      <formula>2</formula>
    </cfRule>
    <cfRule type="cellIs" dxfId="2544" priority="2554" operator="equal">
      <formula>1</formula>
    </cfRule>
  </conditionalFormatting>
  <conditionalFormatting sqref="P94:R94">
    <cfRule type="cellIs" dxfId="2543" priority="2533" operator="equal">
      <formula>47</formula>
    </cfRule>
    <cfRule type="cellIs" dxfId="2542" priority="2534" operator="equal">
      <formula>48</formula>
    </cfRule>
    <cfRule type="cellIs" dxfId="2541" priority="2535" operator="equal">
      <formula>49</formula>
    </cfRule>
    <cfRule type="cellIs" dxfId="2540" priority="2536" operator="equal">
      <formula>50</formula>
    </cfRule>
    <cfRule type="cellIs" dxfId="2539" priority="2537" operator="equal">
      <formula>52</formula>
    </cfRule>
    <cfRule type="cellIs" dxfId="2538" priority="2538" operator="equal">
      <formula>51</formula>
    </cfRule>
    <cfRule type="cellIs" dxfId="2537" priority="2539" operator="equal">
      <formula>5</formula>
    </cfRule>
    <cfRule type="cellIs" dxfId="2536" priority="2540" operator="equal">
      <formula>4</formula>
    </cfRule>
    <cfRule type="cellIs" dxfId="2535" priority="2541" operator="equal">
      <formula>3</formula>
    </cfRule>
    <cfRule type="cellIs" dxfId="2534" priority="2542" operator="equal">
      <formula>2</formula>
    </cfRule>
    <cfRule type="cellIs" dxfId="2533" priority="2543" operator="equal">
      <formula>1</formula>
    </cfRule>
  </conditionalFormatting>
  <conditionalFormatting sqref="T94:V94">
    <cfRule type="cellIs" dxfId="2532" priority="2522" operator="equal">
      <formula>47</formula>
    </cfRule>
    <cfRule type="cellIs" dxfId="2531" priority="2523" operator="equal">
      <formula>48</formula>
    </cfRule>
    <cfRule type="cellIs" dxfId="2530" priority="2524" operator="equal">
      <formula>49</formula>
    </cfRule>
    <cfRule type="cellIs" dxfId="2529" priority="2525" operator="equal">
      <formula>50</formula>
    </cfRule>
    <cfRule type="cellIs" dxfId="2528" priority="2526" operator="equal">
      <formula>52</formula>
    </cfRule>
    <cfRule type="cellIs" dxfId="2527" priority="2527" operator="equal">
      <formula>51</formula>
    </cfRule>
    <cfRule type="cellIs" dxfId="2526" priority="2528" operator="equal">
      <formula>5</formula>
    </cfRule>
    <cfRule type="cellIs" dxfId="2525" priority="2529" operator="equal">
      <formula>4</formula>
    </cfRule>
    <cfRule type="cellIs" dxfId="2524" priority="2530" operator="equal">
      <formula>3</formula>
    </cfRule>
    <cfRule type="cellIs" dxfId="2523" priority="2531" operator="equal">
      <formula>2</formula>
    </cfRule>
    <cfRule type="cellIs" dxfId="2522" priority="2532" operator="equal">
      <formula>1</formula>
    </cfRule>
  </conditionalFormatting>
  <conditionalFormatting sqref="H97:J97">
    <cfRule type="cellIs" dxfId="2521" priority="2511" operator="equal">
      <formula>47</formula>
    </cfRule>
    <cfRule type="cellIs" dxfId="2520" priority="2512" operator="equal">
      <formula>48</formula>
    </cfRule>
    <cfRule type="cellIs" dxfId="2519" priority="2513" operator="equal">
      <formula>49</formula>
    </cfRule>
    <cfRule type="cellIs" dxfId="2518" priority="2514" operator="equal">
      <formula>50</formula>
    </cfRule>
    <cfRule type="cellIs" dxfId="2517" priority="2515" operator="equal">
      <formula>52</formula>
    </cfRule>
    <cfRule type="cellIs" dxfId="2516" priority="2516" operator="equal">
      <formula>51</formula>
    </cfRule>
    <cfRule type="cellIs" dxfId="2515" priority="2517" operator="equal">
      <formula>5</formula>
    </cfRule>
    <cfRule type="cellIs" dxfId="2514" priority="2518" operator="equal">
      <formula>4</formula>
    </cfRule>
    <cfRule type="cellIs" dxfId="2513" priority="2519" operator="equal">
      <formula>3</formula>
    </cfRule>
    <cfRule type="cellIs" dxfId="2512" priority="2520" operator="equal">
      <formula>2</formula>
    </cfRule>
    <cfRule type="cellIs" dxfId="2511" priority="2521" operator="equal">
      <formula>1</formula>
    </cfRule>
  </conditionalFormatting>
  <conditionalFormatting sqref="L97:N97">
    <cfRule type="cellIs" dxfId="2510" priority="2500" operator="equal">
      <formula>47</formula>
    </cfRule>
    <cfRule type="cellIs" dxfId="2509" priority="2501" operator="equal">
      <formula>48</formula>
    </cfRule>
    <cfRule type="cellIs" dxfId="2508" priority="2502" operator="equal">
      <formula>49</formula>
    </cfRule>
    <cfRule type="cellIs" dxfId="2507" priority="2503" operator="equal">
      <formula>50</formula>
    </cfRule>
    <cfRule type="cellIs" dxfId="2506" priority="2504" operator="equal">
      <formula>52</formula>
    </cfRule>
    <cfRule type="cellIs" dxfId="2505" priority="2505" operator="equal">
      <formula>51</formula>
    </cfRule>
    <cfRule type="cellIs" dxfId="2504" priority="2506" operator="equal">
      <formula>5</formula>
    </cfRule>
    <cfRule type="cellIs" dxfId="2503" priority="2507" operator="equal">
      <formula>4</formula>
    </cfRule>
    <cfRule type="cellIs" dxfId="2502" priority="2508" operator="equal">
      <formula>3</formula>
    </cfRule>
    <cfRule type="cellIs" dxfId="2501" priority="2509" operator="equal">
      <formula>2</formula>
    </cfRule>
    <cfRule type="cellIs" dxfId="2500" priority="2510" operator="equal">
      <formula>1</formula>
    </cfRule>
  </conditionalFormatting>
  <conditionalFormatting sqref="P97:R97">
    <cfRule type="cellIs" dxfId="2499" priority="2489" operator="equal">
      <formula>47</formula>
    </cfRule>
    <cfRule type="cellIs" dxfId="2498" priority="2490" operator="equal">
      <formula>48</formula>
    </cfRule>
    <cfRule type="cellIs" dxfId="2497" priority="2491" operator="equal">
      <formula>49</formula>
    </cfRule>
    <cfRule type="cellIs" dxfId="2496" priority="2492" operator="equal">
      <formula>50</formula>
    </cfRule>
    <cfRule type="cellIs" dxfId="2495" priority="2493" operator="equal">
      <formula>52</formula>
    </cfRule>
    <cfRule type="cellIs" dxfId="2494" priority="2494" operator="equal">
      <formula>51</formula>
    </cfRule>
    <cfRule type="cellIs" dxfId="2493" priority="2495" operator="equal">
      <formula>5</formula>
    </cfRule>
    <cfRule type="cellIs" dxfId="2492" priority="2496" operator="equal">
      <formula>4</formula>
    </cfRule>
    <cfRule type="cellIs" dxfId="2491" priority="2497" operator="equal">
      <formula>3</formula>
    </cfRule>
    <cfRule type="cellIs" dxfId="2490" priority="2498" operator="equal">
      <formula>2</formula>
    </cfRule>
    <cfRule type="cellIs" dxfId="2489" priority="2499" operator="equal">
      <formula>1</formula>
    </cfRule>
  </conditionalFormatting>
  <conditionalFormatting sqref="T97:V97">
    <cfRule type="cellIs" dxfId="2488" priority="2478" operator="equal">
      <formula>47</formula>
    </cfRule>
    <cfRule type="cellIs" dxfId="2487" priority="2479" operator="equal">
      <formula>48</formula>
    </cfRule>
    <cfRule type="cellIs" dxfId="2486" priority="2480" operator="equal">
      <formula>49</formula>
    </cfRule>
    <cfRule type="cellIs" dxfId="2485" priority="2481" operator="equal">
      <formula>50</formula>
    </cfRule>
    <cfRule type="cellIs" dxfId="2484" priority="2482" operator="equal">
      <formula>52</formula>
    </cfRule>
    <cfRule type="cellIs" dxfId="2483" priority="2483" operator="equal">
      <formula>51</formula>
    </cfRule>
    <cfRule type="cellIs" dxfId="2482" priority="2484" operator="equal">
      <formula>5</formula>
    </cfRule>
    <cfRule type="cellIs" dxfId="2481" priority="2485" operator="equal">
      <formula>4</formula>
    </cfRule>
    <cfRule type="cellIs" dxfId="2480" priority="2486" operator="equal">
      <formula>3</formula>
    </cfRule>
    <cfRule type="cellIs" dxfId="2479" priority="2487" operator="equal">
      <formula>2</formula>
    </cfRule>
    <cfRule type="cellIs" dxfId="2478" priority="2488" operator="equal">
      <formula>1</formula>
    </cfRule>
  </conditionalFormatting>
  <conditionalFormatting sqref="H97:J97">
    <cfRule type="cellIs" dxfId="2477" priority="2467" operator="equal">
      <formula>47</formula>
    </cfRule>
    <cfRule type="cellIs" dxfId="2476" priority="2468" operator="equal">
      <formula>48</formula>
    </cfRule>
    <cfRule type="cellIs" dxfId="2475" priority="2469" operator="equal">
      <formula>49</formula>
    </cfRule>
    <cfRule type="cellIs" dxfId="2474" priority="2470" operator="equal">
      <formula>50</formula>
    </cfRule>
    <cfRule type="cellIs" dxfId="2473" priority="2471" operator="equal">
      <formula>52</formula>
    </cfRule>
    <cfRule type="cellIs" dxfId="2472" priority="2472" operator="equal">
      <formula>51</formula>
    </cfRule>
    <cfRule type="cellIs" dxfId="2471" priority="2473" operator="equal">
      <formula>5</formula>
    </cfRule>
    <cfRule type="cellIs" dxfId="2470" priority="2474" operator="equal">
      <formula>4</formula>
    </cfRule>
    <cfRule type="cellIs" dxfId="2469" priority="2475" operator="equal">
      <formula>3</formula>
    </cfRule>
    <cfRule type="cellIs" dxfId="2468" priority="2476" operator="equal">
      <formula>2</formula>
    </cfRule>
    <cfRule type="cellIs" dxfId="2467" priority="2477" operator="equal">
      <formula>1</formula>
    </cfRule>
  </conditionalFormatting>
  <conditionalFormatting sqref="L97:N97">
    <cfRule type="cellIs" dxfId="2466" priority="2456" operator="equal">
      <formula>47</formula>
    </cfRule>
    <cfRule type="cellIs" dxfId="2465" priority="2457" operator="equal">
      <formula>48</formula>
    </cfRule>
    <cfRule type="cellIs" dxfId="2464" priority="2458" operator="equal">
      <formula>49</formula>
    </cfRule>
    <cfRule type="cellIs" dxfId="2463" priority="2459" operator="equal">
      <formula>50</formula>
    </cfRule>
    <cfRule type="cellIs" dxfId="2462" priority="2460" operator="equal">
      <formula>52</formula>
    </cfRule>
    <cfRule type="cellIs" dxfId="2461" priority="2461" operator="equal">
      <formula>51</formula>
    </cfRule>
    <cfRule type="cellIs" dxfId="2460" priority="2462" operator="equal">
      <formula>5</formula>
    </cfRule>
    <cfRule type="cellIs" dxfId="2459" priority="2463" operator="equal">
      <formula>4</formula>
    </cfRule>
    <cfRule type="cellIs" dxfId="2458" priority="2464" operator="equal">
      <formula>3</formula>
    </cfRule>
    <cfRule type="cellIs" dxfId="2457" priority="2465" operator="equal">
      <formula>2</formula>
    </cfRule>
    <cfRule type="cellIs" dxfId="2456" priority="2466" operator="equal">
      <formula>1</formula>
    </cfRule>
  </conditionalFormatting>
  <conditionalFormatting sqref="P97:R97">
    <cfRule type="cellIs" dxfId="2455" priority="2445" operator="equal">
      <formula>47</formula>
    </cfRule>
    <cfRule type="cellIs" dxfId="2454" priority="2446" operator="equal">
      <formula>48</formula>
    </cfRule>
    <cfRule type="cellIs" dxfId="2453" priority="2447" operator="equal">
      <formula>49</formula>
    </cfRule>
    <cfRule type="cellIs" dxfId="2452" priority="2448" operator="equal">
      <formula>50</formula>
    </cfRule>
    <cfRule type="cellIs" dxfId="2451" priority="2449" operator="equal">
      <formula>52</formula>
    </cfRule>
    <cfRule type="cellIs" dxfId="2450" priority="2450" operator="equal">
      <formula>51</formula>
    </cfRule>
    <cfRule type="cellIs" dxfId="2449" priority="2451" operator="equal">
      <formula>5</formula>
    </cfRule>
    <cfRule type="cellIs" dxfId="2448" priority="2452" operator="equal">
      <formula>4</formula>
    </cfRule>
    <cfRule type="cellIs" dxfId="2447" priority="2453" operator="equal">
      <formula>3</formula>
    </cfRule>
    <cfRule type="cellIs" dxfId="2446" priority="2454" operator="equal">
      <formula>2</formula>
    </cfRule>
    <cfRule type="cellIs" dxfId="2445" priority="2455" operator="equal">
      <formula>1</formula>
    </cfRule>
  </conditionalFormatting>
  <conditionalFormatting sqref="T97:V97">
    <cfRule type="cellIs" dxfId="2444" priority="2434" operator="equal">
      <formula>47</formula>
    </cfRule>
    <cfRule type="cellIs" dxfId="2443" priority="2435" operator="equal">
      <formula>48</formula>
    </cfRule>
    <cfRule type="cellIs" dxfId="2442" priority="2436" operator="equal">
      <formula>49</formula>
    </cfRule>
    <cfRule type="cellIs" dxfId="2441" priority="2437" operator="equal">
      <formula>50</formula>
    </cfRule>
    <cfRule type="cellIs" dxfId="2440" priority="2438" operator="equal">
      <formula>52</formula>
    </cfRule>
    <cfRule type="cellIs" dxfId="2439" priority="2439" operator="equal">
      <formula>51</formula>
    </cfRule>
    <cfRule type="cellIs" dxfId="2438" priority="2440" operator="equal">
      <formula>5</formula>
    </cfRule>
    <cfRule type="cellIs" dxfId="2437" priority="2441" operator="equal">
      <formula>4</formula>
    </cfRule>
    <cfRule type="cellIs" dxfId="2436" priority="2442" operator="equal">
      <formula>3</formula>
    </cfRule>
    <cfRule type="cellIs" dxfId="2435" priority="2443" operator="equal">
      <formula>2</formula>
    </cfRule>
    <cfRule type="cellIs" dxfId="2434" priority="2444" operator="equal">
      <formula>1</formula>
    </cfRule>
  </conditionalFormatting>
  <conditionalFormatting sqref="H97:J97">
    <cfRule type="cellIs" dxfId="2433" priority="2423" operator="equal">
      <formula>47</formula>
    </cfRule>
    <cfRule type="cellIs" dxfId="2432" priority="2424" operator="equal">
      <formula>48</formula>
    </cfRule>
    <cfRule type="cellIs" dxfId="2431" priority="2425" operator="equal">
      <formula>49</formula>
    </cfRule>
    <cfRule type="cellIs" dxfId="2430" priority="2426" operator="equal">
      <formula>50</formula>
    </cfRule>
    <cfRule type="cellIs" dxfId="2429" priority="2427" operator="equal">
      <formula>52</formula>
    </cfRule>
    <cfRule type="cellIs" dxfId="2428" priority="2428" operator="equal">
      <formula>51</formula>
    </cfRule>
    <cfRule type="cellIs" dxfId="2427" priority="2429" operator="equal">
      <formula>5</formula>
    </cfRule>
    <cfRule type="cellIs" dxfId="2426" priority="2430" operator="equal">
      <formula>4</formula>
    </cfRule>
    <cfRule type="cellIs" dxfId="2425" priority="2431" operator="equal">
      <formula>3</formula>
    </cfRule>
    <cfRule type="cellIs" dxfId="2424" priority="2432" operator="equal">
      <formula>2</formula>
    </cfRule>
    <cfRule type="cellIs" dxfId="2423" priority="2433" operator="equal">
      <formula>1</formula>
    </cfRule>
  </conditionalFormatting>
  <conditionalFormatting sqref="L97:N97">
    <cfRule type="cellIs" dxfId="2422" priority="2412" operator="equal">
      <formula>47</formula>
    </cfRule>
    <cfRule type="cellIs" dxfId="2421" priority="2413" operator="equal">
      <formula>48</formula>
    </cfRule>
    <cfRule type="cellIs" dxfId="2420" priority="2414" operator="equal">
      <formula>49</formula>
    </cfRule>
    <cfRule type="cellIs" dxfId="2419" priority="2415" operator="equal">
      <formula>50</formula>
    </cfRule>
    <cfRule type="cellIs" dxfId="2418" priority="2416" operator="equal">
      <formula>52</formula>
    </cfRule>
    <cfRule type="cellIs" dxfId="2417" priority="2417" operator="equal">
      <formula>51</formula>
    </cfRule>
    <cfRule type="cellIs" dxfId="2416" priority="2418" operator="equal">
      <formula>5</formula>
    </cfRule>
    <cfRule type="cellIs" dxfId="2415" priority="2419" operator="equal">
      <formula>4</formula>
    </cfRule>
    <cfRule type="cellIs" dxfId="2414" priority="2420" operator="equal">
      <formula>3</formula>
    </cfRule>
    <cfRule type="cellIs" dxfId="2413" priority="2421" operator="equal">
      <formula>2</formula>
    </cfRule>
    <cfRule type="cellIs" dxfId="2412" priority="2422" operator="equal">
      <formula>1</formula>
    </cfRule>
  </conditionalFormatting>
  <conditionalFormatting sqref="P97:R97">
    <cfRule type="cellIs" dxfId="2411" priority="2401" operator="equal">
      <formula>47</formula>
    </cfRule>
    <cfRule type="cellIs" dxfId="2410" priority="2402" operator="equal">
      <formula>48</formula>
    </cfRule>
    <cfRule type="cellIs" dxfId="2409" priority="2403" operator="equal">
      <formula>49</formula>
    </cfRule>
    <cfRule type="cellIs" dxfId="2408" priority="2404" operator="equal">
      <formula>50</formula>
    </cfRule>
    <cfRule type="cellIs" dxfId="2407" priority="2405" operator="equal">
      <formula>52</formula>
    </cfRule>
    <cfRule type="cellIs" dxfId="2406" priority="2406" operator="equal">
      <formula>51</formula>
    </cfRule>
    <cfRule type="cellIs" dxfId="2405" priority="2407" operator="equal">
      <formula>5</formula>
    </cfRule>
    <cfRule type="cellIs" dxfId="2404" priority="2408" operator="equal">
      <formula>4</formula>
    </cfRule>
    <cfRule type="cellIs" dxfId="2403" priority="2409" operator="equal">
      <formula>3</formula>
    </cfRule>
    <cfRule type="cellIs" dxfId="2402" priority="2410" operator="equal">
      <formula>2</formula>
    </cfRule>
    <cfRule type="cellIs" dxfId="2401" priority="2411" operator="equal">
      <formula>1</formula>
    </cfRule>
  </conditionalFormatting>
  <conditionalFormatting sqref="T97:V97">
    <cfRule type="cellIs" dxfId="2400" priority="2390" operator="equal">
      <formula>47</formula>
    </cfRule>
    <cfRule type="cellIs" dxfId="2399" priority="2391" operator="equal">
      <formula>48</formula>
    </cfRule>
    <cfRule type="cellIs" dxfId="2398" priority="2392" operator="equal">
      <formula>49</formula>
    </cfRule>
    <cfRule type="cellIs" dxfId="2397" priority="2393" operator="equal">
      <formula>50</formula>
    </cfRule>
    <cfRule type="cellIs" dxfId="2396" priority="2394" operator="equal">
      <formula>52</formula>
    </cfRule>
    <cfRule type="cellIs" dxfId="2395" priority="2395" operator="equal">
      <formula>51</formula>
    </cfRule>
    <cfRule type="cellIs" dxfId="2394" priority="2396" operator="equal">
      <formula>5</formula>
    </cfRule>
    <cfRule type="cellIs" dxfId="2393" priority="2397" operator="equal">
      <formula>4</formula>
    </cfRule>
    <cfRule type="cellIs" dxfId="2392" priority="2398" operator="equal">
      <formula>3</formula>
    </cfRule>
    <cfRule type="cellIs" dxfId="2391" priority="2399" operator="equal">
      <formula>2</formula>
    </cfRule>
    <cfRule type="cellIs" dxfId="2390" priority="2400" operator="equal">
      <formula>1</formula>
    </cfRule>
  </conditionalFormatting>
  <conditionalFormatting sqref="H97:J97">
    <cfRule type="cellIs" dxfId="2389" priority="2379" operator="equal">
      <formula>47</formula>
    </cfRule>
    <cfRule type="cellIs" dxfId="2388" priority="2380" operator="equal">
      <formula>48</formula>
    </cfRule>
    <cfRule type="cellIs" dxfId="2387" priority="2381" operator="equal">
      <formula>49</formula>
    </cfRule>
    <cfRule type="cellIs" dxfId="2386" priority="2382" operator="equal">
      <formula>50</formula>
    </cfRule>
    <cfRule type="cellIs" dxfId="2385" priority="2383" operator="equal">
      <formula>52</formula>
    </cfRule>
    <cfRule type="cellIs" dxfId="2384" priority="2384" operator="equal">
      <formula>51</formula>
    </cfRule>
    <cfRule type="cellIs" dxfId="2383" priority="2385" operator="equal">
      <formula>5</formula>
    </cfRule>
    <cfRule type="cellIs" dxfId="2382" priority="2386" operator="equal">
      <formula>4</formula>
    </cfRule>
    <cfRule type="cellIs" dxfId="2381" priority="2387" operator="equal">
      <formula>3</formula>
    </cfRule>
    <cfRule type="cellIs" dxfId="2380" priority="2388" operator="equal">
      <formula>2</formula>
    </cfRule>
    <cfRule type="cellIs" dxfId="2379" priority="2389" operator="equal">
      <formula>1</formula>
    </cfRule>
  </conditionalFormatting>
  <conditionalFormatting sqref="L97:N97">
    <cfRule type="cellIs" dxfId="2378" priority="2368" operator="equal">
      <formula>47</formula>
    </cfRule>
    <cfRule type="cellIs" dxfId="2377" priority="2369" operator="equal">
      <formula>48</formula>
    </cfRule>
    <cfRule type="cellIs" dxfId="2376" priority="2370" operator="equal">
      <formula>49</formula>
    </cfRule>
    <cfRule type="cellIs" dxfId="2375" priority="2371" operator="equal">
      <formula>50</formula>
    </cfRule>
    <cfRule type="cellIs" dxfId="2374" priority="2372" operator="equal">
      <formula>52</formula>
    </cfRule>
    <cfRule type="cellIs" dxfId="2373" priority="2373" operator="equal">
      <formula>51</formula>
    </cfRule>
    <cfRule type="cellIs" dxfId="2372" priority="2374" operator="equal">
      <formula>5</formula>
    </cfRule>
    <cfRule type="cellIs" dxfId="2371" priority="2375" operator="equal">
      <formula>4</formula>
    </cfRule>
    <cfRule type="cellIs" dxfId="2370" priority="2376" operator="equal">
      <formula>3</formula>
    </cfRule>
    <cfRule type="cellIs" dxfId="2369" priority="2377" operator="equal">
      <formula>2</formula>
    </cfRule>
    <cfRule type="cellIs" dxfId="2368" priority="2378" operator="equal">
      <formula>1</formula>
    </cfRule>
  </conditionalFormatting>
  <conditionalFormatting sqref="P97:R97">
    <cfRule type="cellIs" dxfId="2367" priority="2357" operator="equal">
      <formula>47</formula>
    </cfRule>
    <cfRule type="cellIs" dxfId="2366" priority="2358" operator="equal">
      <formula>48</formula>
    </cfRule>
    <cfRule type="cellIs" dxfId="2365" priority="2359" operator="equal">
      <formula>49</formula>
    </cfRule>
    <cfRule type="cellIs" dxfId="2364" priority="2360" operator="equal">
      <formula>50</formula>
    </cfRule>
    <cfRule type="cellIs" dxfId="2363" priority="2361" operator="equal">
      <formula>52</formula>
    </cfRule>
    <cfRule type="cellIs" dxfId="2362" priority="2362" operator="equal">
      <formula>51</formula>
    </cfRule>
    <cfRule type="cellIs" dxfId="2361" priority="2363" operator="equal">
      <formula>5</formula>
    </cfRule>
    <cfRule type="cellIs" dxfId="2360" priority="2364" operator="equal">
      <formula>4</formula>
    </cfRule>
    <cfRule type="cellIs" dxfId="2359" priority="2365" operator="equal">
      <formula>3</formula>
    </cfRule>
    <cfRule type="cellIs" dxfId="2358" priority="2366" operator="equal">
      <formula>2</formula>
    </cfRule>
    <cfRule type="cellIs" dxfId="2357" priority="2367" operator="equal">
      <formula>1</formula>
    </cfRule>
  </conditionalFormatting>
  <conditionalFormatting sqref="T97:V97">
    <cfRule type="cellIs" dxfId="2356" priority="2346" operator="equal">
      <formula>47</formula>
    </cfRule>
    <cfRule type="cellIs" dxfId="2355" priority="2347" operator="equal">
      <formula>48</formula>
    </cfRule>
    <cfRule type="cellIs" dxfId="2354" priority="2348" operator="equal">
      <formula>49</formula>
    </cfRule>
    <cfRule type="cellIs" dxfId="2353" priority="2349" operator="equal">
      <formula>50</formula>
    </cfRule>
    <cfRule type="cellIs" dxfId="2352" priority="2350" operator="equal">
      <formula>52</formula>
    </cfRule>
    <cfRule type="cellIs" dxfId="2351" priority="2351" operator="equal">
      <formula>51</formula>
    </cfRule>
    <cfRule type="cellIs" dxfId="2350" priority="2352" operator="equal">
      <formula>5</formula>
    </cfRule>
    <cfRule type="cellIs" dxfId="2349" priority="2353" operator="equal">
      <formula>4</formula>
    </cfRule>
    <cfRule type="cellIs" dxfId="2348" priority="2354" operator="equal">
      <formula>3</formula>
    </cfRule>
    <cfRule type="cellIs" dxfId="2347" priority="2355" operator="equal">
      <formula>2</formula>
    </cfRule>
    <cfRule type="cellIs" dxfId="2346" priority="2356" operator="equal">
      <formula>1</formula>
    </cfRule>
  </conditionalFormatting>
  <conditionalFormatting sqref="H97:J97">
    <cfRule type="cellIs" dxfId="2345" priority="2335" operator="equal">
      <formula>47</formula>
    </cfRule>
    <cfRule type="cellIs" dxfId="2344" priority="2336" operator="equal">
      <formula>48</formula>
    </cfRule>
    <cfRule type="cellIs" dxfId="2343" priority="2337" operator="equal">
      <formula>49</formula>
    </cfRule>
    <cfRule type="cellIs" dxfId="2342" priority="2338" operator="equal">
      <formula>50</formula>
    </cfRule>
    <cfRule type="cellIs" dxfId="2341" priority="2339" operator="equal">
      <formula>52</formula>
    </cfRule>
    <cfRule type="cellIs" dxfId="2340" priority="2340" operator="equal">
      <formula>51</formula>
    </cfRule>
    <cfRule type="cellIs" dxfId="2339" priority="2341" operator="equal">
      <formula>5</formula>
    </cfRule>
    <cfRule type="cellIs" dxfId="2338" priority="2342" operator="equal">
      <formula>4</formula>
    </cfRule>
    <cfRule type="cellIs" dxfId="2337" priority="2343" operator="equal">
      <formula>3</formula>
    </cfRule>
    <cfRule type="cellIs" dxfId="2336" priority="2344" operator="equal">
      <formula>2</formula>
    </cfRule>
    <cfRule type="cellIs" dxfId="2335" priority="2345" operator="equal">
      <formula>1</formula>
    </cfRule>
  </conditionalFormatting>
  <conditionalFormatting sqref="L97:N97">
    <cfRule type="cellIs" dxfId="2334" priority="2324" operator="equal">
      <formula>47</formula>
    </cfRule>
    <cfRule type="cellIs" dxfId="2333" priority="2325" operator="equal">
      <formula>48</formula>
    </cfRule>
    <cfRule type="cellIs" dxfId="2332" priority="2326" operator="equal">
      <formula>49</formula>
    </cfRule>
    <cfRule type="cellIs" dxfId="2331" priority="2327" operator="equal">
      <formula>50</formula>
    </cfRule>
    <cfRule type="cellIs" dxfId="2330" priority="2328" operator="equal">
      <formula>52</formula>
    </cfRule>
    <cfRule type="cellIs" dxfId="2329" priority="2329" operator="equal">
      <formula>51</formula>
    </cfRule>
    <cfRule type="cellIs" dxfId="2328" priority="2330" operator="equal">
      <formula>5</formula>
    </cfRule>
    <cfRule type="cellIs" dxfId="2327" priority="2331" operator="equal">
      <formula>4</formula>
    </cfRule>
    <cfRule type="cellIs" dxfId="2326" priority="2332" operator="equal">
      <formula>3</formula>
    </cfRule>
    <cfRule type="cellIs" dxfId="2325" priority="2333" operator="equal">
      <formula>2</formula>
    </cfRule>
    <cfRule type="cellIs" dxfId="2324" priority="2334" operator="equal">
      <formula>1</formula>
    </cfRule>
  </conditionalFormatting>
  <conditionalFormatting sqref="P97:R97">
    <cfRule type="cellIs" dxfId="2323" priority="2313" operator="equal">
      <formula>47</formula>
    </cfRule>
    <cfRule type="cellIs" dxfId="2322" priority="2314" operator="equal">
      <formula>48</formula>
    </cfRule>
    <cfRule type="cellIs" dxfId="2321" priority="2315" operator="equal">
      <formula>49</formula>
    </cfRule>
    <cfRule type="cellIs" dxfId="2320" priority="2316" operator="equal">
      <formula>50</formula>
    </cfRule>
    <cfRule type="cellIs" dxfId="2319" priority="2317" operator="equal">
      <formula>52</formula>
    </cfRule>
    <cfRule type="cellIs" dxfId="2318" priority="2318" operator="equal">
      <formula>51</formula>
    </cfRule>
    <cfRule type="cellIs" dxfId="2317" priority="2319" operator="equal">
      <formula>5</formula>
    </cfRule>
    <cfRule type="cellIs" dxfId="2316" priority="2320" operator="equal">
      <formula>4</formula>
    </cfRule>
    <cfRule type="cellIs" dxfId="2315" priority="2321" operator="equal">
      <formula>3</formula>
    </cfRule>
    <cfRule type="cellIs" dxfId="2314" priority="2322" operator="equal">
      <formula>2</formula>
    </cfRule>
    <cfRule type="cellIs" dxfId="2313" priority="2323" operator="equal">
      <formula>1</formula>
    </cfRule>
  </conditionalFormatting>
  <conditionalFormatting sqref="T97:V97">
    <cfRule type="cellIs" dxfId="2312" priority="2302" operator="equal">
      <formula>47</formula>
    </cfRule>
    <cfRule type="cellIs" dxfId="2311" priority="2303" operator="equal">
      <formula>48</formula>
    </cfRule>
    <cfRule type="cellIs" dxfId="2310" priority="2304" operator="equal">
      <formula>49</formula>
    </cfRule>
    <cfRule type="cellIs" dxfId="2309" priority="2305" operator="equal">
      <formula>50</formula>
    </cfRule>
    <cfRule type="cellIs" dxfId="2308" priority="2306" operator="equal">
      <formula>52</formula>
    </cfRule>
    <cfRule type="cellIs" dxfId="2307" priority="2307" operator="equal">
      <formula>51</formula>
    </cfRule>
    <cfRule type="cellIs" dxfId="2306" priority="2308" operator="equal">
      <formula>5</formula>
    </cfRule>
    <cfRule type="cellIs" dxfId="2305" priority="2309" operator="equal">
      <formula>4</formula>
    </cfRule>
    <cfRule type="cellIs" dxfId="2304" priority="2310" operator="equal">
      <formula>3</formula>
    </cfRule>
    <cfRule type="cellIs" dxfId="2303" priority="2311" operator="equal">
      <formula>2</formula>
    </cfRule>
    <cfRule type="cellIs" dxfId="2302" priority="2312" operator="equal">
      <formula>1</formula>
    </cfRule>
  </conditionalFormatting>
  <conditionalFormatting sqref="H97:J97">
    <cfRule type="cellIs" dxfId="2301" priority="2291" operator="equal">
      <formula>47</formula>
    </cfRule>
    <cfRule type="cellIs" dxfId="2300" priority="2292" operator="equal">
      <formula>48</formula>
    </cfRule>
    <cfRule type="cellIs" dxfId="2299" priority="2293" operator="equal">
      <formula>49</formula>
    </cfRule>
    <cfRule type="cellIs" dxfId="2298" priority="2294" operator="equal">
      <formula>50</formula>
    </cfRule>
    <cfRule type="cellIs" dxfId="2297" priority="2295" operator="equal">
      <formula>52</formula>
    </cfRule>
    <cfRule type="cellIs" dxfId="2296" priority="2296" operator="equal">
      <formula>51</formula>
    </cfRule>
    <cfRule type="cellIs" dxfId="2295" priority="2297" operator="equal">
      <formula>5</formula>
    </cfRule>
    <cfRule type="cellIs" dxfId="2294" priority="2298" operator="equal">
      <formula>4</formula>
    </cfRule>
    <cfRule type="cellIs" dxfId="2293" priority="2299" operator="equal">
      <formula>3</formula>
    </cfRule>
    <cfRule type="cellIs" dxfId="2292" priority="2300" operator="equal">
      <formula>2</formula>
    </cfRule>
    <cfRule type="cellIs" dxfId="2291" priority="2301" operator="equal">
      <formula>1</formula>
    </cfRule>
  </conditionalFormatting>
  <conditionalFormatting sqref="L97:N97">
    <cfRule type="cellIs" dxfId="2290" priority="2280" operator="equal">
      <formula>47</formula>
    </cfRule>
    <cfRule type="cellIs" dxfId="2289" priority="2281" operator="equal">
      <formula>48</formula>
    </cfRule>
    <cfRule type="cellIs" dxfId="2288" priority="2282" operator="equal">
      <formula>49</formula>
    </cfRule>
    <cfRule type="cellIs" dxfId="2287" priority="2283" operator="equal">
      <formula>50</formula>
    </cfRule>
    <cfRule type="cellIs" dxfId="2286" priority="2284" operator="equal">
      <formula>52</formula>
    </cfRule>
    <cfRule type="cellIs" dxfId="2285" priority="2285" operator="equal">
      <formula>51</formula>
    </cfRule>
    <cfRule type="cellIs" dxfId="2284" priority="2286" operator="equal">
      <formula>5</formula>
    </cfRule>
    <cfRule type="cellIs" dxfId="2283" priority="2287" operator="equal">
      <formula>4</formula>
    </cfRule>
    <cfRule type="cellIs" dxfId="2282" priority="2288" operator="equal">
      <formula>3</formula>
    </cfRule>
    <cfRule type="cellIs" dxfId="2281" priority="2289" operator="equal">
      <formula>2</formula>
    </cfRule>
    <cfRule type="cellIs" dxfId="2280" priority="2290" operator="equal">
      <formula>1</formula>
    </cfRule>
  </conditionalFormatting>
  <conditionalFormatting sqref="P97:R97">
    <cfRule type="cellIs" dxfId="2279" priority="2269" operator="equal">
      <formula>47</formula>
    </cfRule>
    <cfRule type="cellIs" dxfId="2278" priority="2270" operator="equal">
      <formula>48</formula>
    </cfRule>
    <cfRule type="cellIs" dxfId="2277" priority="2271" operator="equal">
      <formula>49</formula>
    </cfRule>
    <cfRule type="cellIs" dxfId="2276" priority="2272" operator="equal">
      <formula>50</formula>
    </cfRule>
    <cfRule type="cellIs" dxfId="2275" priority="2273" operator="equal">
      <formula>52</formula>
    </cfRule>
    <cfRule type="cellIs" dxfId="2274" priority="2274" operator="equal">
      <formula>51</formula>
    </cfRule>
    <cfRule type="cellIs" dxfId="2273" priority="2275" operator="equal">
      <formula>5</formula>
    </cfRule>
    <cfRule type="cellIs" dxfId="2272" priority="2276" operator="equal">
      <formula>4</formula>
    </cfRule>
    <cfRule type="cellIs" dxfId="2271" priority="2277" operator="equal">
      <formula>3</formula>
    </cfRule>
    <cfRule type="cellIs" dxfId="2270" priority="2278" operator="equal">
      <formula>2</formula>
    </cfRule>
    <cfRule type="cellIs" dxfId="2269" priority="2279" operator="equal">
      <formula>1</formula>
    </cfRule>
  </conditionalFormatting>
  <conditionalFormatting sqref="T97:V97">
    <cfRule type="cellIs" dxfId="2268" priority="2258" operator="equal">
      <formula>47</formula>
    </cfRule>
    <cfRule type="cellIs" dxfId="2267" priority="2259" operator="equal">
      <formula>48</formula>
    </cfRule>
    <cfRule type="cellIs" dxfId="2266" priority="2260" operator="equal">
      <formula>49</formula>
    </cfRule>
    <cfRule type="cellIs" dxfId="2265" priority="2261" operator="equal">
      <formula>50</formula>
    </cfRule>
    <cfRule type="cellIs" dxfId="2264" priority="2262" operator="equal">
      <formula>52</formula>
    </cfRule>
    <cfRule type="cellIs" dxfId="2263" priority="2263" operator="equal">
      <formula>51</formula>
    </cfRule>
    <cfRule type="cellIs" dxfId="2262" priority="2264" operator="equal">
      <formula>5</formula>
    </cfRule>
    <cfRule type="cellIs" dxfId="2261" priority="2265" operator="equal">
      <formula>4</formula>
    </cfRule>
    <cfRule type="cellIs" dxfId="2260" priority="2266" operator="equal">
      <formula>3</formula>
    </cfRule>
    <cfRule type="cellIs" dxfId="2259" priority="2267" operator="equal">
      <formula>2</formula>
    </cfRule>
    <cfRule type="cellIs" dxfId="2258" priority="2268" operator="equal">
      <formula>1</formula>
    </cfRule>
  </conditionalFormatting>
  <conditionalFormatting sqref="H97:J97">
    <cfRule type="cellIs" dxfId="2257" priority="2247" operator="equal">
      <formula>47</formula>
    </cfRule>
    <cfRule type="cellIs" dxfId="2256" priority="2248" operator="equal">
      <formula>48</formula>
    </cfRule>
    <cfRule type="cellIs" dxfId="2255" priority="2249" operator="equal">
      <formula>49</formula>
    </cfRule>
    <cfRule type="cellIs" dxfId="2254" priority="2250" operator="equal">
      <formula>50</formula>
    </cfRule>
    <cfRule type="cellIs" dxfId="2253" priority="2251" operator="equal">
      <formula>52</formula>
    </cfRule>
    <cfRule type="cellIs" dxfId="2252" priority="2252" operator="equal">
      <formula>51</formula>
    </cfRule>
    <cfRule type="cellIs" dxfId="2251" priority="2253" operator="equal">
      <formula>5</formula>
    </cfRule>
    <cfRule type="cellIs" dxfId="2250" priority="2254" operator="equal">
      <formula>4</formula>
    </cfRule>
    <cfRule type="cellIs" dxfId="2249" priority="2255" operator="equal">
      <formula>3</formula>
    </cfRule>
    <cfRule type="cellIs" dxfId="2248" priority="2256" operator="equal">
      <formula>2</formula>
    </cfRule>
    <cfRule type="cellIs" dxfId="2247" priority="2257" operator="equal">
      <formula>1</formula>
    </cfRule>
  </conditionalFormatting>
  <conditionalFormatting sqref="L97:N97">
    <cfRule type="cellIs" dxfId="2246" priority="2236" operator="equal">
      <formula>47</formula>
    </cfRule>
    <cfRule type="cellIs" dxfId="2245" priority="2237" operator="equal">
      <formula>48</formula>
    </cfRule>
    <cfRule type="cellIs" dxfId="2244" priority="2238" operator="equal">
      <formula>49</formula>
    </cfRule>
    <cfRule type="cellIs" dxfId="2243" priority="2239" operator="equal">
      <formula>50</formula>
    </cfRule>
    <cfRule type="cellIs" dxfId="2242" priority="2240" operator="equal">
      <formula>52</formula>
    </cfRule>
    <cfRule type="cellIs" dxfId="2241" priority="2241" operator="equal">
      <formula>51</formula>
    </cfRule>
    <cfRule type="cellIs" dxfId="2240" priority="2242" operator="equal">
      <formula>5</formula>
    </cfRule>
    <cfRule type="cellIs" dxfId="2239" priority="2243" operator="equal">
      <formula>4</formula>
    </cfRule>
    <cfRule type="cellIs" dxfId="2238" priority="2244" operator="equal">
      <formula>3</formula>
    </cfRule>
    <cfRule type="cellIs" dxfId="2237" priority="2245" operator="equal">
      <formula>2</formula>
    </cfRule>
    <cfRule type="cellIs" dxfId="2236" priority="2246" operator="equal">
      <formula>1</formula>
    </cfRule>
  </conditionalFormatting>
  <conditionalFormatting sqref="P97:R97">
    <cfRule type="cellIs" dxfId="2235" priority="2225" operator="equal">
      <formula>47</formula>
    </cfRule>
    <cfRule type="cellIs" dxfId="2234" priority="2226" operator="equal">
      <formula>48</formula>
    </cfRule>
    <cfRule type="cellIs" dxfId="2233" priority="2227" operator="equal">
      <formula>49</formula>
    </cfRule>
    <cfRule type="cellIs" dxfId="2232" priority="2228" operator="equal">
      <formula>50</formula>
    </cfRule>
    <cfRule type="cellIs" dxfId="2231" priority="2229" operator="equal">
      <formula>52</formula>
    </cfRule>
    <cfRule type="cellIs" dxfId="2230" priority="2230" operator="equal">
      <formula>51</formula>
    </cfRule>
    <cfRule type="cellIs" dxfId="2229" priority="2231" operator="equal">
      <formula>5</formula>
    </cfRule>
    <cfRule type="cellIs" dxfId="2228" priority="2232" operator="equal">
      <formula>4</formula>
    </cfRule>
    <cfRule type="cellIs" dxfId="2227" priority="2233" operator="equal">
      <formula>3</formula>
    </cfRule>
    <cfRule type="cellIs" dxfId="2226" priority="2234" operator="equal">
      <formula>2</formula>
    </cfRule>
    <cfRule type="cellIs" dxfId="2225" priority="2235" operator="equal">
      <formula>1</formula>
    </cfRule>
  </conditionalFormatting>
  <conditionalFormatting sqref="T97:V97">
    <cfRule type="cellIs" dxfId="2224" priority="2214" operator="equal">
      <formula>47</formula>
    </cfRule>
    <cfRule type="cellIs" dxfId="2223" priority="2215" operator="equal">
      <formula>48</formula>
    </cfRule>
    <cfRule type="cellIs" dxfId="2222" priority="2216" operator="equal">
      <formula>49</formula>
    </cfRule>
    <cfRule type="cellIs" dxfId="2221" priority="2217" operator="equal">
      <formula>50</formula>
    </cfRule>
    <cfRule type="cellIs" dxfId="2220" priority="2218" operator="equal">
      <formula>52</formula>
    </cfRule>
    <cfRule type="cellIs" dxfId="2219" priority="2219" operator="equal">
      <formula>51</formula>
    </cfRule>
    <cfRule type="cellIs" dxfId="2218" priority="2220" operator="equal">
      <formula>5</formula>
    </cfRule>
    <cfRule type="cellIs" dxfId="2217" priority="2221" operator="equal">
      <formula>4</formula>
    </cfRule>
    <cfRule type="cellIs" dxfId="2216" priority="2222" operator="equal">
      <formula>3</formula>
    </cfRule>
    <cfRule type="cellIs" dxfId="2215" priority="2223" operator="equal">
      <formula>2</formula>
    </cfRule>
    <cfRule type="cellIs" dxfId="2214" priority="2224" operator="equal">
      <formula>1</formula>
    </cfRule>
  </conditionalFormatting>
  <conditionalFormatting sqref="H100:J100">
    <cfRule type="cellIs" dxfId="2213" priority="2203" operator="equal">
      <formula>47</formula>
    </cfRule>
    <cfRule type="cellIs" dxfId="2212" priority="2204" operator="equal">
      <formula>48</formula>
    </cfRule>
    <cfRule type="cellIs" dxfId="2211" priority="2205" operator="equal">
      <formula>49</formula>
    </cfRule>
    <cfRule type="cellIs" dxfId="2210" priority="2206" operator="equal">
      <formula>50</formula>
    </cfRule>
    <cfRule type="cellIs" dxfId="2209" priority="2207" operator="equal">
      <formula>52</formula>
    </cfRule>
    <cfRule type="cellIs" dxfId="2208" priority="2208" operator="equal">
      <formula>51</formula>
    </cfRule>
    <cfRule type="cellIs" dxfId="2207" priority="2209" operator="equal">
      <formula>5</formula>
    </cfRule>
    <cfRule type="cellIs" dxfId="2206" priority="2210" operator="equal">
      <formula>4</formula>
    </cfRule>
    <cfRule type="cellIs" dxfId="2205" priority="2211" operator="equal">
      <formula>3</formula>
    </cfRule>
    <cfRule type="cellIs" dxfId="2204" priority="2212" operator="equal">
      <formula>2</formula>
    </cfRule>
    <cfRule type="cellIs" dxfId="2203" priority="2213" operator="equal">
      <formula>1</formula>
    </cfRule>
  </conditionalFormatting>
  <conditionalFormatting sqref="L100:N100">
    <cfRule type="cellIs" dxfId="2202" priority="2192" operator="equal">
      <formula>47</formula>
    </cfRule>
    <cfRule type="cellIs" dxfId="2201" priority="2193" operator="equal">
      <formula>48</formula>
    </cfRule>
    <cfRule type="cellIs" dxfId="2200" priority="2194" operator="equal">
      <formula>49</formula>
    </cfRule>
    <cfRule type="cellIs" dxfId="2199" priority="2195" operator="equal">
      <formula>50</formula>
    </cfRule>
    <cfRule type="cellIs" dxfId="2198" priority="2196" operator="equal">
      <formula>52</formula>
    </cfRule>
    <cfRule type="cellIs" dxfId="2197" priority="2197" operator="equal">
      <formula>51</formula>
    </cfRule>
    <cfRule type="cellIs" dxfId="2196" priority="2198" operator="equal">
      <formula>5</formula>
    </cfRule>
    <cfRule type="cellIs" dxfId="2195" priority="2199" operator="equal">
      <formula>4</formula>
    </cfRule>
    <cfRule type="cellIs" dxfId="2194" priority="2200" operator="equal">
      <formula>3</formula>
    </cfRule>
    <cfRule type="cellIs" dxfId="2193" priority="2201" operator="equal">
      <formula>2</formula>
    </cfRule>
    <cfRule type="cellIs" dxfId="2192" priority="2202" operator="equal">
      <formula>1</formula>
    </cfRule>
  </conditionalFormatting>
  <conditionalFormatting sqref="P100:R100">
    <cfRule type="cellIs" dxfId="2191" priority="2181" operator="equal">
      <formula>47</formula>
    </cfRule>
    <cfRule type="cellIs" dxfId="2190" priority="2182" operator="equal">
      <formula>48</formula>
    </cfRule>
    <cfRule type="cellIs" dxfId="2189" priority="2183" operator="equal">
      <formula>49</formula>
    </cfRule>
    <cfRule type="cellIs" dxfId="2188" priority="2184" operator="equal">
      <formula>50</formula>
    </cfRule>
    <cfRule type="cellIs" dxfId="2187" priority="2185" operator="equal">
      <formula>52</formula>
    </cfRule>
    <cfRule type="cellIs" dxfId="2186" priority="2186" operator="equal">
      <formula>51</formula>
    </cfRule>
    <cfRule type="cellIs" dxfId="2185" priority="2187" operator="equal">
      <formula>5</formula>
    </cfRule>
    <cfRule type="cellIs" dxfId="2184" priority="2188" operator="equal">
      <formula>4</formula>
    </cfRule>
    <cfRule type="cellIs" dxfId="2183" priority="2189" operator="equal">
      <formula>3</formula>
    </cfRule>
    <cfRule type="cellIs" dxfId="2182" priority="2190" operator="equal">
      <formula>2</formula>
    </cfRule>
    <cfRule type="cellIs" dxfId="2181" priority="2191" operator="equal">
      <formula>1</formula>
    </cfRule>
  </conditionalFormatting>
  <conditionalFormatting sqref="T100:V100">
    <cfRule type="cellIs" dxfId="2180" priority="2170" operator="equal">
      <formula>47</formula>
    </cfRule>
    <cfRule type="cellIs" dxfId="2179" priority="2171" operator="equal">
      <formula>48</formula>
    </cfRule>
    <cfRule type="cellIs" dxfId="2178" priority="2172" operator="equal">
      <formula>49</formula>
    </cfRule>
    <cfRule type="cellIs" dxfId="2177" priority="2173" operator="equal">
      <formula>50</formula>
    </cfRule>
    <cfRule type="cellIs" dxfId="2176" priority="2174" operator="equal">
      <formula>52</formula>
    </cfRule>
    <cfRule type="cellIs" dxfId="2175" priority="2175" operator="equal">
      <formula>51</formula>
    </cfRule>
    <cfRule type="cellIs" dxfId="2174" priority="2176" operator="equal">
      <formula>5</formula>
    </cfRule>
    <cfRule type="cellIs" dxfId="2173" priority="2177" operator="equal">
      <formula>4</formula>
    </cfRule>
    <cfRule type="cellIs" dxfId="2172" priority="2178" operator="equal">
      <formula>3</formula>
    </cfRule>
    <cfRule type="cellIs" dxfId="2171" priority="2179" operator="equal">
      <formula>2</formula>
    </cfRule>
    <cfRule type="cellIs" dxfId="2170" priority="2180" operator="equal">
      <formula>1</formula>
    </cfRule>
  </conditionalFormatting>
  <conditionalFormatting sqref="H100:J100">
    <cfRule type="cellIs" dxfId="2169" priority="2159" operator="equal">
      <formula>47</formula>
    </cfRule>
    <cfRule type="cellIs" dxfId="2168" priority="2160" operator="equal">
      <formula>48</formula>
    </cfRule>
    <cfRule type="cellIs" dxfId="2167" priority="2161" operator="equal">
      <formula>49</formula>
    </cfRule>
    <cfRule type="cellIs" dxfId="2166" priority="2162" operator="equal">
      <formula>50</formula>
    </cfRule>
    <cfRule type="cellIs" dxfId="2165" priority="2163" operator="equal">
      <formula>52</formula>
    </cfRule>
    <cfRule type="cellIs" dxfId="2164" priority="2164" operator="equal">
      <formula>51</formula>
    </cfRule>
    <cfRule type="cellIs" dxfId="2163" priority="2165" operator="equal">
      <formula>5</formula>
    </cfRule>
    <cfRule type="cellIs" dxfId="2162" priority="2166" operator="equal">
      <formula>4</formula>
    </cfRule>
    <cfRule type="cellIs" dxfId="2161" priority="2167" operator="equal">
      <formula>3</formula>
    </cfRule>
    <cfRule type="cellIs" dxfId="2160" priority="2168" operator="equal">
      <formula>2</formula>
    </cfRule>
    <cfRule type="cellIs" dxfId="2159" priority="2169" operator="equal">
      <formula>1</formula>
    </cfRule>
  </conditionalFormatting>
  <conditionalFormatting sqref="L100:N100">
    <cfRule type="cellIs" dxfId="2158" priority="2148" operator="equal">
      <formula>47</formula>
    </cfRule>
    <cfRule type="cellIs" dxfId="2157" priority="2149" operator="equal">
      <formula>48</formula>
    </cfRule>
    <cfRule type="cellIs" dxfId="2156" priority="2150" operator="equal">
      <formula>49</formula>
    </cfRule>
    <cfRule type="cellIs" dxfId="2155" priority="2151" operator="equal">
      <formula>50</formula>
    </cfRule>
    <cfRule type="cellIs" dxfId="2154" priority="2152" operator="equal">
      <formula>52</formula>
    </cfRule>
    <cfRule type="cellIs" dxfId="2153" priority="2153" operator="equal">
      <formula>51</formula>
    </cfRule>
    <cfRule type="cellIs" dxfId="2152" priority="2154" operator="equal">
      <formula>5</formula>
    </cfRule>
    <cfRule type="cellIs" dxfId="2151" priority="2155" operator="equal">
      <formula>4</formula>
    </cfRule>
    <cfRule type="cellIs" dxfId="2150" priority="2156" operator="equal">
      <formula>3</formula>
    </cfRule>
    <cfRule type="cellIs" dxfId="2149" priority="2157" operator="equal">
      <formula>2</formula>
    </cfRule>
    <cfRule type="cellIs" dxfId="2148" priority="2158" operator="equal">
      <formula>1</formula>
    </cfRule>
  </conditionalFormatting>
  <conditionalFormatting sqref="P100:R100">
    <cfRule type="cellIs" dxfId="2147" priority="2137" operator="equal">
      <formula>47</formula>
    </cfRule>
    <cfRule type="cellIs" dxfId="2146" priority="2138" operator="equal">
      <formula>48</formula>
    </cfRule>
    <cfRule type="cellIs" dxfId="2145" priority="2139" operator="equal">
      <formula>49</formula>
    </cfRule>
    <cfRule type="cellIs" dxfId="2144" priority="2140" operator="equal">
      <formula>50</formula>
    </cfRule>
    <cfRule type="cellIs" dxfId="2143" priority="2141" operator="equal">
      <formula>52</formula>
    </cfRule>
    <cfRule type="cellIs" dxfId="2142" priority="2142" operator="equal">
      <formula>51</formula>
    </cfRule>
    <cfRule type="cellIs" dxfId="2141" priority="2143" operator="equal">
      <formula>5</formula>
    </cfRule>
    <cfRule type="cellIs" dxfId="2140" priority="2144" operator="equal">
      <formula>4</formula>
    </cfRule>
    <cfRule type="cellIs" dxfId="2139" priority="2145" operator="equal">
      <formula>3</formula>
    </cfRule>
    <cfRule type="cellIs" dxfId="2138" priority="2146" operator="equal">
      <formula>2</formula>
    </cfRule>
    <cfRule type="cellIs" dxfId="2137" priority="2147" operator="equal">
      <formula>1</formula>
    </cfRule>
  </conditionalFormatting>
  <conditionalFormatting sqref="T100:V100">
    <cfRule type="cellIs" dxfId="2136" priority="2126" operator="equal">
      <formula>47</formula>
    </cfRule>
    <cfRule type="cellIs" dxfId="2135" priority="2127" operator="equal">
      <formula>48</formula>
    </cfRule>
    <cfRule type="cellIs" dxfId="2134" priority="2128" operator="equal">
      <formula>49</formula>
    </cfRule>
    <cfRule type="cellIs" dxfId="2133" priority="2129" operator="equal">
      <formula>50</formula>
    </cfRule>
    <cfRule type="cellIs" dxfId="2132" priority="2130" operator="equal">
      <formula>52</formula>
    </cfRule>
    <cfRule type="cellIs" dxfId="2131" priority="2131" operator="equal">
      <formula>51</formula>
    </cfRule>
    <cfRule type="cellIs" dxfId="2130" priority="2132" operator="equal">
      <formula>5</formula>
    </cfRule>
    <cfRule type="cellIs" dxfId="2129" priority="2133" operator="equal">
      <formula>4</formula>
    </cfRule>
    <cfRule type="cellIs" dxfId="2128" priority="2134" operator="equal">
      <formula>3</formula>
    </cfRule>
    <cfRule type="cellIs" dxfId="2127" priority="2135" operator="equal">
      <formula>2</formula>
    </cfRule>
    <cfRule type="cellIs" dxfId="2126" priority="2136" operator="equal">
      <formula>1</formula>
    </cfRule>
  </conditionalFormatting>
  <conditionalFormatting sqref="H100:J100">
    <cfRule type="cellIs" dxfId="2125" priority="2115" operator="equal">
      <formula>47</formula>
    </cfRule>
    <cfRule type="cellIs" dxfId="2124" priority="2116" operator="equal">
      <formula>48</formula>
    </cfRule>
    <cfRule type="cellIs" dxfId="2123" priority="2117" operator="equal">
      <formula>49</formula>
    </cfRule>
    <cfRule type="cellIs" dxfId="2122" priority="2118" operator="equal">
      <formula>50</formula>
    </cfRule>
    <cfRule type="cellIs" dxfId="2121" priority="2119" operator="equal">
      <formula>52</formula>
    </cfRule>
    <cfRule type="cellIs" dxfId="2120" priority="2120" operator="equal">
      <formula>51</formula>
    </cfRule>
    <cfRule type="cellIs" dxfId="2119" priority="2121" operator="equal">
      <formula>5</formula>
    </cfRule>
    <cfRule type="cellIs" dxfId="2118" priority="2122" operator="equal">
      <formula>4</formula>
    </cfRule>
    <cfRule type="cellIs" dxfId="2117" priority="2123" operator="equal">
      <formula>3</formula>
    </cfRule>
    <cfRule type="cellIs" dxfId="2116" priority="2124" operator="equal">
      <formula>2</formula>
    </cfRule>
    <cfRule type="cellIs" dxfId="2115" priority="2125" operator="equal">
      <formula>1</formula>
    </cfRule>
  </conditionalFormatting>
  <conditionalFormatting sqref="L100:N100">
    <cfRule type="cellIs" dxfId="2114" priority="2104" operator="equal">
      <formula>47</formula>
    </cfRule>
    <cfRule type="cellIs" dxfId="2113" priority="2105" operator="equal">
      <formula>48</formula>
    </cfRule>
    <cfRule type="cellIs" dxfId="2112" priority="2106" operator="equal">
      <formula>49</formula>
    </cfRule>
    <cfRule type="cellIs" dxfId="2111" priority="2107" operator="equal">
      <formula>50</formula>
    </cfRule>
    <cfRule type="cellIs" dxfId="2110" priority="2108" operator="equal">
      <formula>52</formula>
    </cfRule>
    <cfRule type="cellIs" dxfId="2109" priority="2109" operator="equal">
      <formula>51</formula>
    </cfRule>
    <cfRule type="cellIs" dxfId="2108" priority="2110" operator="equal">
      <formula>5</formula>
    </cfRule>
    <cfRule type="cellIs" dxfId="2107" priority="2111" operator="equal">
      <formula>4</formula>
    </cfRule>
    <cfRule type="cellIs" dxfId="2106" priority="2112" operator="equal">
      <formula>3</formula>
    </cfRule>
    <cfRule type="cellIs" dxfId="2105" priority="2113" operator="equal">
      <formula>2</formula>
    </cfRule>
    <cfRule type="cellIs" dxfId="2104" priority="2114" operator="equal">
      <formula>1</formula>
    </cfRule>
  </conditionalFormatting>
  <conditionalFormatting sqref="P100:R100">
    <cfRule type="cellIs" dxfId="2103" priority="2093" operator="equal">
      <formula>47</formula>
    </cfRule>
    <cfRule type="cellIs" dxfId="2102" priority="2094" operator="equal">
      <formula>48</formula>
    </cfRule>
    <cfRule type="cellIs" dxfId="2101" priority="2095" operator="equal">
      <formula>49</formula>
    </cfRule>
    <cfRule type="cellIs" dxfId="2100" priority="2096" operator="equal">
      <formula>50</formula>
    </cfRule>
    <cfRule type="cellIs" dxfId="2099" priority="2097" operator="equal">
      <formula>52</formula>
    </cfRule>
    <cfRule type="cellIs" dxfId="2098" priority="2098" operator="equal">
      <formula>51</formula>
    </cfRule>
    <cfRule type="cellIs" dxfId="2097" priority="2099" operator="equal">
      <formula>5</formula>
    </cfRule>
    <cfRule type="cellIs" dxfId="2096" priority="2100" operator="equal">
      <formula>4</formula>
    </cfRule>
    <cfRule type="cellIs" dxfId="2095" priority="2101" operator="equal">
      <formula>3</formula>
    </cfRule>
    <cfRule type="cellIs" dxfId="2094" priority="2102" operator="equal">
      <formula>2</formula>
    </cfRule>
    <cfRule type="cellIs" dxfId="2093" priority="2103" operator="equal">
      <formula>1</formula>
    </cfRule>
  </conditionalFormatting>
  <conditionalFormatting sqref="T100:V100">
    <cfRule type="cellIs" dxfId="2092" priority="2082" operator="equal">
      <formula>47</formula>
    </cfRule>
    <cfRule type="cellIs" dxfId="2091" priority="2083" operator="equal">
      <formula>48</formula>
    </cfRule>
    <cfRule type="cellIs" dxfId="2090" priority="2084" operator="equal">
      <formula>49</formula>
    </cfRule>
    <cfRule type="cellIs" dxfId="2089" priority="2085" operator="equal">
      <formula>50</formula>
    </cfRule>
    <cfRule type="cellIs" dxfId="2088" priority="2086" operator="equal">
      <formula>52</formula>
    </cfRule>
    <cfRule type="cellIs" dxfId="2087" priority="2087" operator="equal">
      <formula>51</formula>
    </cfRule>
    <cfRule type="cellIs" dxfId="2086" priority="2088" operator="equal">
      <formula>5</formula>
    </cfRule>
    <cfRule type="cellIs" dxfId="2085" priority="2089" operator="equal">
      <formula>4</formula>
    </cfRule>
    <cfRule type="cellIs" dxfId="2084" priority="2090" operator="equal">
      <formula>3</formula>
    </cfRule>
    <cfRule type="cellIs" dxfId="2083" priority="2091" operator="equal">
      <formula>2</formula>
    </cfRule>
    <cfRule type="cellIs" dxfId="2082" priority="2092" operator="equal">
      <formula>1</formula>
    </cfRule>
  </conditionalFormatting>
  <conditionalFormatting sqref="H100:J100">
    <cfRule type="cellIs" dxfId="2081" priority="2071" operator="equal">
      <formula>47</formula>
    </cfRule>
    <cfRule type="cellIs" dxfId="2080" priority="2072" operator="equal">
      <formula>48</formula>
    </cfRule>
    <cfRule type="cellIs" dxfId="2079" priority="2073" operator="equal">
      <formula>49</formula>
    </cfRule>
    <cfRule type="cellIs" dxfId="2078" priority="2074" operator="equal">
      <formula>50</formula>
    </cfRule>
    <cfRule type="cellIs" dxfId="2077" priority="2075" operator="equal">
      <formula>52</formula>
    </cfRule>
    <cfRule type="cellIs" dxfId="2076" priority="2076" operator="equal">
      <formula>51</formula>
    </cfRule>
    <cfRule type="cellIs" dxfId="2075" priority="2077" operator="equal">
      <formula>5</formula>
    </cfRule>
    <cfRule type="cellIs" dxfId="2074" priority="2078" operator="equal">
      <formula>4</formula>
    </cfRule>
    <cfRule type="cellIs" dxfId="2073" priority="2079" operator="equal">
      <formula>3</formula>
    </cfRule>
    <cfRule type="cellIs" dxfId="2072" priority="2080" operator="equal">
      <formula>2</formula>
    </cfRule>
    <cfRule type="cellIs" dxfId="2071" priority="2081" operator="equal">
      <formula>1</formula>
    </cfRule>
  </conditionalFormatting>
  <conditionalFormatting sqref="L100:N100">
    <cfRule type="cellIs" dxfId="2070" priority="2060" operator="equal">
      <formula>47</formula>
    </cfRule>
    <cfRule type="cellIs" dxfId="2069" priority="2061" operator="equal">
      <formula>48</formula>
    </cfRule>
    <cfRule type="cellIs" dxfId="2068" priority="2062" operator="equal">
      <formula>49</formula>
    </cfRule>
    <cfRule type="cellIs" dxfId="2067" priority="2063" operator="equal">
      <formula>50</formula>
    </cfRule>
    <cfRule type="cellIs" dxfId="2066" priority="2064" operator="equal">
      <formula>52</formula>
    </cfRule>
    <cfRule type="cellIs" dxfId="2065" priority="2065" operator="equal">
      <formula>51</formula>
    </cfRule>
    <cfRule type="cellIs" dxfId="2064" priority="2066" operator="equal">
      <formula>5</formula>
    </cfRule>
    <cfRule type="cellIs" dxfId="2063" priority="2067" operator="equal">
      <formula>4</formula>
    </cfRule>
    <cfRule type="cellIs" dxfId="2062" priority="2068" operator="equal">
      <formula>3</formula>
    </cfRule>
    <cfRule type="cellIs" dxfId="2061" priority="2069" operator="equal">
      <formula>2</formula>
    </cfRule>
    <cfRule type="cellIs" dxfId="2060" priority="2070" operator="equal">
      <formula>1</formula>
    </cfRule>
  </conditionalFormatting>
  <conditionalFormatting sqref="P100:R100">
    <cfRule type="cellIs" dxfId="2059" priority="2049" operator="equal">
      <formula>47</formula>
    </cfRule>
    <cfRule type="cellIs" dxfId="2058" priority="2050" operator="equal">
      <formula>48</formula>
    </cfRule>
    <cfRule type="cellIs" dxfId="2057" priority="2051" operator="equal">
      <formula>49</formula>
    </cfRule>
    <cfRule type="cellIs" dxfId="2056" priority="2052" operator="equal">
      <formula>50</formula>
    </cfRule>
    <cfRule type="cellIs" dxfId="2055" priority="2053" operator="equal">
      <formula>52</formula>
    </cfRule>
    <cfRule type="cellIs" dxfId="2054" priority="2054" operator="equal">
      <formula>51</formula>
    </cfRule>
    <cfRule type="cellIs" dxfId="2053" priority="2055" operator="equal">
      <formula>5</formula>
    </cfRule>
    <cfRule type="cellIs" dxfId="2052" priority="2056" operator="equal">
      <formula>4</formula>
    </cfRule>
    <cfRule type="cellIs" dxfId="2051" priority="2057" operator="equal">
      <formula>3</formula>
    </cfRule>
    <cfRule type="cellIs" dxfId="2050" priority="2058" operator="equal">
      <formula>2</formula>
    </cfRule>
    <cfRule type="cellIs" dxfId="2049" priority="2059" operator="equal">
      <formula>1</formula>
    </cfRule>
  </conditionalFormatting>
  <conditionalFormatting sqref="T100:V100">
    <cfRule type="cellIs" dxfId="2048" priority="2038" operator="equal">
      <formula>47</formula>
    </cfRule>
    <cfRule type="cellIs" dxfId="2047" priority="2039" operator="equal">
      <formula>48</formula>
    </cfRule>
    <cfRule type="cellIs" dxfId="2046" priority="2040" operator="equal">
      <formula>49</formula>
    </cfRule>
    <cfRule type="cellIs" dxfId="2045" priority="2041" operator="equal">
      <formula>50</formula>
    </cfRule>
    <cfRule type="cellIs" dxfId="2044" priority="2042" operator="equal">
      <formula>52</formula>
    </cfRule>
    <cfRule type="cellIs" dxfId="2043" priority="2043" operator="equal">
      <formula>51</formula>
    </cfRule>
    <cfRule type="cellIs" dxfId="2042" priority="2044" operator="equal">
      <formula>5</formula>
    </cfRule>
    <cfRule type="cellIs" dxfId="2041" priority="2045" operator="equal">
      <formula>4</formula>
    </cfRule>
    <cfRule type="cellIs" dxfId="2040" priority="2046" operator="equal">
      <formula>3</formula>
    </cfRule>
    <cfRule type="cellIs" dxfId="2039" priority="2047" operator="equal">
      <formula>2</formula>
    </cfRule>
    <cfRule type="cellIs" dxfId="2038" priority="2048" operator="equal">
      <formula>1</formula>
    </cfRule>
  </conditionalFormatting>
  <conditionalFormatting sqref="H100:J100">
    <cfRule type="cellIs" dxfId="2037" priority="2027" operator="equal">
      <formula>47</formula>
    </cfRule>
    <cfRule type="cellIs" dxfId="2036" priority="2028" operator="equal">
      <formula>48</formula>
    </cfRule>
    <cfRule type="cellIs" dxfId="2035" priority="2029" operator="equal">
      <formula>49</formula>
    </cfRule>
    <cfRule type="cellIs" dxfId="2034" priority="2030" operator="equal">
      <formula>50</formula>
    </cfRule>
    <cfRule type="cellIs" dxfId="2033" priority="2031" operator="equal">
      <formula>52</formula>
    </cfRule>
    <cfRule type="cellIs" dxfId="2032" priority="2032" operator="equal">
      <formula>51</formula>
    </cfRule>
    <cfRule type="cellIs" dxfId="2031" priority="2033" operator="equal">
      <formula>5</formula>
    </cfRule>
    <cfRule type="cellIs" dxfId="2030" priority="2034" operator="equal">
      <formula>4</formula>
    </cfRule>
    <cfRule type="cellIs" dxfId="2029" priority="2035" operator="equal">
      <formula>3</formula>
    </cfRule>
    <cfRule type="cellIs" dxfId="2028" priority="2036" operator="equal">
      <formula>2</formula>
    </cfRule>
    <cfRule type="cellIs" dxfId="2027" priority="2037" operator="equal">
      <formula>1</formula>
    </cfRule>
  </conditionalFormatting>
  <conditionalFormatting sqref="L100:N100">
    <cfRule type="cellIs" dxfId="2026" priority="2016" operator="equal">
      <formula>47</formula>
    </cfRule>
    <cfRule type="cellIs" dxfId="2025" priority="2017" operator="equal">
      <formula>48</formula>
    </cfRule>
    <cfRule type="cellIs" dxfId="2024" priority="2018" operator="equal">
      <formula>49</formula>
    </cfRule>
    <cfRule type="cellIs" dxfId="2023" priority="2019" operator="equal">
      <formula>50</formula>
    </cfRule>
    <cfRule type="cellIs" dxfId="2022" priority="2020" operator="equal">
      <formula>52</formula>
    </cfRule>
    <cfRule type="cellIs" dxfId="2021" priority="2021" operator="equal">
      <formula>51</formula>
    </cfRule>
    <cfRule type="cellIs" dxfId="2020" priority="2022" operator="equal">
      <formula>5</formula>
    </cfRule>
    <cfRule type="cellIs" dxfId="2019" priority="2023" operator="equal">
      <formula>4</formula>
    </cfRule>
    <cfRule type="cellIs" dxfId="2018" priority="2024" operator="equal">
      <formula>3</formula>
    </cfRule>
    <cfRule type="cellIs" dxfId="2017" priority="2025" operator="equal">
      <formula>2</formula>
    </cfRule>
    <cfRule type="cellIs" dxfId="2016" priority="2026" operator="equal">
      <formula>1</formula>
    </cfRule>
  </conditionalFormatting>
  <conditionalFormatting sqref="P100:R100">
    <cfRule type="cellIs" dxfId="2015" priority="2005" operator="equal">
      <formula>47</formula>
    </cfRule>
    <cfRule type="cellIs" dxfId="2014" priority="2006" operator="equal">
      <formula>48</formula>
    </cfRule>
    <cfRule type="cellIs" dxfId="2013" priority="2007" operator="equal">
      <formula>49</formula>
    </cfRule>
    <cfRule type="cellIs" dxfId="2012" priority="2008" operator="equal">
      <formula>50</formula>
    </cfRule>
    <cfRule type="cellIs" dxfId="2011" priority="2009" operator="equal">
      <formula>52</formula>
    </cfRule>
    <cfRule type="cellIs" dxfId="2010" priority="2010" operator="equal">
      <formula>51</formula>
    </cfRule>
    <cfRule type="cellIs" dxfId="2009" priority="2011" operator="equal">
      <formula>5</formula>
    </cfRule>
    <cfRule type="cellIs" dxfId="2008" priority="2012" operator="equal">
      <formula>4</formula>
    </cfRule>
    <cfRule type="cellIs" dxfId="2007" priority="2013" operator="equal">
      <formula>3</formula>
    </cfRule>
    <cfRule type="cellIs" dxfId="2006" priority="2014" operator="equal">
      <formula>2</formula>
    </cfRule>
    <cfRule type="cellIs" dxfId="2005" priority="2015" operator="equal">
      <formula>1</formula>
    </cfRule>
  </conditionalFormatting>
  <conditionalFormatting sqref="T100:V100">
    <cfRule type="cellIs" dxfId="2004" priority="1994" operator="equal">
      <formula>47</formula>
    </cfRule>
    <cfRule type="cellIs" dxfId="2003" priority="1995" operator="equal">
      <formula>48</formula>
    </cfRule>
    <cfRule type="cellIs" dxfId="2002" priority="1996" operator="equal">
      <formula>49</formula>
    </cfRule>
    <cfRule type="cellIs" dxfId="2001" priority="1997" operator="equal">
      <formula>50</formula>
    </cfRule>
    <cfRule type="cellIs" dxfId="2000" priority="1998" operator="equal">
      <formula>52</formula>
    </cfRule>
    <cfRule type="cellIs" dxfId="1999" priority="1999" operator="equal">
      <formula>51</formula>
    </cfRule>
    <cfRule type="cellIs" dxfId="1998" priority="2000" operator="equal">
      <formula>5</formula>
    </cfRule>
    <cfRule type="cellIs" dxfId="1997" priority="2001" operator="equal">
      <formula>4</formula>
    </cfRule>
    <cfRule type="cellIs" dxfId="1996" priority="2002" operator="equal">
      <formula>3</formula>
    </cfRule>
    <cfRule type="cellIs" dxfId="1995" priority="2003" operator="equal">
      <formula>2</formula>
    </cfRule>
    <cfRule type="cellIs" dxfId="1994" priority="2004" operator="equal">
      <formula>1</formula>
    </cfRule>
  </conditionalFormatting>
  <conditionalFormatting sqref="H100:J100">
    <cfRule type="cellIs" dxfId="1993" priority="1983" operator="equal">
      <formula>47</formula>
    </cfRule>
    <cfRule type="cellIs" dxfId="1992" priority="1984" operator="equal">
      <formula>48</formula>
    </cfRule>
    <cfRule type="cellIs" dxfId="1991" priority="1985" operator="equal">
      <formula>49</formula>
    </cfRule>
    <cfRule type="cellIs" dxfId="1990" priority="1986" operator="equal">
      <formula>50</formula>
    </cfRule>
    <cfRule type="cellIs" dxfId="1989" priority="1987" operator="equal">
      <formula>52</formula>
    </cfRule>
    <cfRule type="cellIs" dxfId="1988" priority="1988" operator="equal">
      <formula>51</formula>
    </cfRule>
    <cfRule type="cellIs" dxfId="1987" priority="1989" operator="equal">
      <formula>5</formula>
    </cfRule>
    <cfRule type="cellIs" dxfId="1986" priority="1990" operator="equal">
      <formula>4</formula>
    </cfRule>
    <cfRule type="cellIs" dxfId="1985" priority="1991" operator="equal">
      <formula>3</formula>
    </cfRule>
    <cfRule type="cellIs" dxfId="1984" priority="1992" operator="equal">
      <formula>2</formula>
    </cfRule>
    <cfRule type="cellIs" dxfId="1983" priority="1993" operator="equal">
      <formula>1</formula>
    </cfRule>
  </conditionalFormatting>
  <conditionalFormatting sqref="L100:N100">
    <cfRule type="cellIs" dxfId="1982" priority="1972" operator="equal">
      <formula>47</formula>
    </cfRule>
    <cfRule type="cellIs" dxfId="1981" priority="1973" operator="equal">
      <formula>48</formula>
    </cfRule>
    <cfRule type="cellIs" dxfId="1980" priority="1974" operator="equal">
      <formula>49</formula>
    </cfRule>
    <cfRule type="cellIs" dxfId="1979" priority="1975" operator="equal">
      <formula>50</formula>
    </cfRule>
    <cfRule type="cellIs" dxfId="1978" priority="1976" operator="equal">
      <formula>52</formula>
    </cfRule>
    <cfRule type="cellIs" dxfId="1977" priority="1977" operator="equal">
      <formula>51</formula>
    </cfRule>
    <cfRule type="cellIs" dxfId="1976" priority="1978" operator="equal">
      <formula>5</formula>
    </cfRule>
    <cfRule type="cellIs" dxfId="1975" priority="1979" operator="equal">
      <formula>4</formula>
    </cfRule>
    <cfRule type="cellIs" dxfId="1974" priority="1980" operator="equal">
      <formula>3</formula>
    </cfRule>
    <cfRule type="cellIs" dxfId="1973" priority="1981" operator="equal">
      <formula>2</formula>
    </cfRule>
    <cfRule type="cellIs" dxfId="1972" priority="1982" operator="equal">
      <formula>1</formula>
    </cfRule>
  </conditionalFormatting>
  <conditionalFormatting sqref="P100:R100">
    <cfRule type="cellIs" dxfId="1971" priority="1961" operator="equal">
      <formula>47</formula>
    </cfRule>
    <cfRule type="cellIs" dxfId="1970" priority="1962" operator="equal">
      <formula>48</formula>
    </cfRule>
    <cfRule type="cellIs" dxfId="1969" priority="1963" operator="equal">
      <formula>49</formula>
    </cfRule>
    <cfRule type="cellIs" dxfId="1968" priority="1964" operator="equal">
      <formula>50</formula>
    </cfRule>
    <cfRule type="cellIs" dxfId="1967" priority="1965" operator="equal">
      <formula>52</formula>
    </cfRule>
    <cfRule type="cellIs" dxfId="1966" priority="1966" operator="equal">
      <formula>51</formula>
    </cfRule>
    <cfRule type="cellIs" dxfId="1965" priority="1967" operator="equal">
      <formula>5</formula>
    </cfRule>
    <cfRule type="cellIs" dxfId="1964" priority="1968" operator="equal">
      <formula>4</formula>
    </cfRule>
    <cfRule type="cellIs" dxfId="1963" priority="1969" operator="equal">
      <formula>3</formula>
    </cfRule>
    <cfRule type="cellIs" dxfId="1962" priority="1970" operator="equal">
      <formula>2</formula>
    </cfRule>
    <cfRule type="cellIs" dxfId="1961" priority="1971" operator="equal">
      <formula>1</formula>
    </cfRule>
  </conditionalFormatting>
  <conditionalFormatting sqref="T100:V100">
    <cfRule type="cellIs" dxfId="1960" priority="1950" operator="equal">
      <formula>47</formula>
    </cfRule>
    <cfRule type="cellIs" dxfId="1959" priority="1951" operator="equal">
      <formula>48</formula>
    </cfRule>
    <cfRule type="cellIs" dxfId="1958" priority="1952" operator="equal">
      <formula>49</formula>
    </cfRule>
    <cfRule type="cellIs" dxfId="1957" priority="1953" operator="equal">
      <formula>50</formula>
    </cfRule>
    <cfRule type="cellIs" dxfId="1956" priority="1954" operator="equal">
      <formula>52</formula>
    </cfRule>
    <cfRule type="cellIs" dxfId="1955" priority="1955" operator="equal">
      <formula>51</formula>
    </cfRule>
    <cfRule type="cellIs" dxfId="1954" priority="1956" operator="equal">
      <formula>5</formula>
    </cfRule>
    <cfRule type="cellIs" dxfId="1953" priority="1957" operator="equal">
      <formula>4</formula>
    </cfRule>
    <cfRule type="cellIs" dxfId="1952" priority="1958" operator="equal">
      <formula>3</formula>
    </cfRule>
    <cfRule type="cellIs" dxfId="1951" priority="1959" operator="equal">
      <formula>2</formula>
    </cfRule>
    <cfRule type="cellIs" dxfId="1950" priority="1960" operator="equal">
      <formula>1</formula>
    </cfRule>
  </conditionalFormatting>
  <conditionalFormatting sqref="H100:J100">
    <cfRule type="cellIs" dxfId="1949" priority="1939" operator="equal">
      <formula>47</formula>
    </cfRule>
    <cfRule type="cellIs" dxfId="1948" priority="1940" operator="equal">
      <formula>48</formula>
    </cfRule>
    <cfRule type="cellIs" dxfId="1947" priority="1941" operator="equal">
      <formula>49</formula>
    </cfRule>
    <cfRule type="cellIs" dxfId="1946" priority="1942" operator="equal">
      <formula>50</formula>
    </cfRule>
    <cfRule type="cellIs" dxfId="1945" priority="1943" operator="equal">
      <formula>52</formula>
    </cfRule>
    <cfRule type="cellIs" dxfId="1944" priority="1944" operator="equal">
      <formula>51</formula>
    </cfRule>
    <cfRule type="cellIs" dxfId="1943" priority="1945" operator="equal">
      <formula>5</formula>
    </cfRule>
    <cfRule type="cellIs" dxfId="1942" priority="1946" operator="equal">
      <formula>4</formula>
    </cfRule>
    <cfRule type="cellIs" dxfId="1941" priority="1947" operator="equal">
      <formula>3</formula>
    </cfRule>
    <cfRule type="cellIs" dxfId="1940" priority="1948" operator="equal">
      <formula>2</formula>
    </cfRule>
    <cfRule type="cellIs" dxfId="1939" priority="1949" operator="equal">
      <formula>1</formula>
    </cfRule>
  </conditionalFormatting>
  <conditionalFormatting sqref="L100:N100">
    <cfRule type="cellIs" dxfId="1938" priority="1928" operator="equal">
      <formula>47</formula>
    </cfRule>
    <cfRule type="cellIs" dxfId="1937" priority="1929" operator="equal">
      <formula>48</formula>
    </cfRule>
    <cfRule type="cellIs" dxfId="1936" priority="1930" operator="equal">
      <formula>49</formula>
    </cfRule>
    <cfRule type="cellIs" dxfId="1935" priority="1931" operator="equal">
      <formula>50</formula>
    </cfRule>
    <cfRule type="cellIs" dxfId="1934" priority="1932" operator="equal">
      <formula>52</formula>
    </cfRule>
    <cfRule type="cellIs" dxfId="1933" priority="1933" operator="equal">
      <formula>51</formula>
    </cfRule>
    <cfRule type="cellIs" dxfId="1932" priority="1934" operator="equal">
      <formula>5</formula>
    </cfRule>
    <cfRule type="cellIs" dxfId="1931" priority="1935" operator="equal">
      <formula>4</formula>
    </cfRule>
    <cfRule type="cellIs" dxfId="1930" priority="1936" operator="equal">
      <formula>3</formula>
    </cfRule>
    <cfRule type="cellIs" dxfId="1929" priority="1937" operator="equal">
      <formula>2</formula>
    </cfRule>
    <cfRule type="cellIs" dxfId="1928" priority="1938" operator="equal">
      <formula>1</formula>
    </cfRule>
  </conditionalFormatting>
  <conditionalFormatting sqref="P100:R100">
    <cfRule type="cellIs" dxfId="1927" priority="1917" operator="equal">
      <formula>47</formula>
    </cfRule>
    <cfRule type="cellIs" dxfId="1926" priority="1918" operator="equal">
      <formula>48</formula>
    </cfRule>
    <cfRule type="cellIs" dxfId="1925" priority="1919" operator="equal">
      <formula>49</formula>
    </cfRule>
    <cfRule type="cellIs" dxfId="1924" priority="1920" operator="equal">
      <formula>50</formula>
    </cfRule>
    <cfRule type="cellIs" dxfId="1923" priority="1921" operator="equal">
      <formula>52</formula>
    </cfRule>
    <cfRule type="cellIs" dxfId="1922" priority="1922" operator="equal">
      <formula>51</formula>
    </cfRule>
    <cfRule type="cellIs" dxfId="1921" priority="1923" operator="equal">
      <formula>5</formula>
    </cfRule>
    <cfRule type="cellIs" dxfId="1920" priority="1924" operator="equal">
      <formula>4</formula>
    </cfRule>
    <cfRule type="cellIs" dxfId="1919" priority="1925" operator="equal">
      <formula>3</formula>
    </cfRule>
    <cfRule type="cellIs" dxfId="1918" priority="1926" operator="equal">
      <formula>2</formula>
    </cfRule>
    <cfRule type="cellIs" dxfId="1917" priority="1927" operator="equal">
      <formula>1</formula>
    </cfRule>
  </conditionalFormatting>
  <conditionalFormatting sqref="T100:V100">
    <cfRule type="cellIs" dxfId="1916" priority="1906" operator="equal">
      <formula>47</formula>
    </cfRule>
    <cfRule type="cellIs" dxfId="1915" priority="1907" operator="equal">
      <formula>48</formula>
    </cfRule>
    <cfRule type="cellIs" dxfId="1914" priority="1908" operator="equal">
      <formula>49</formula>
    </cfRule>
    <cfRule type="cellIs" dxfId="1913" priority="1909" operator="equal">
      <formula>50</formula>
    </cfRule>
    <cfRule type="cellIs" dxfId="1912" priority="1910" operator="equal">
      <formula>52</formula>
    </cfRule>
    <cfRule type="cellIs" dxfId="1911" priority="1911" operator="equal">
      <formula>51</formula>
    </cfRule>
    <cfRule type="cellIs" dxfId="1910" priority="1912" operator="equal">
      <formula>5</formula>
    </cfRule>
    <cfRule type="cellIs" dxfId="1909" priority="1913" operator="equal">
      <formula>4</formula>
    </cfRule>
    <cfRule type="cellIs" dxfId="1908" priority="1914" operator="equal">
      <formula>3</formula>
    </cfRule>
    <cfRule type="cellIs" dxfId="1907" priority="1915" operator="equal">
      <formula>2</formula>
    </cfRule>
    <cfRule type="cellIs" dxfId="1906" priority="1916" operator="equal">
      <formula>1</formula>
    </cfRule>
  </conditionalFormatting>
  <conditionalFormatting sqref="H100:J100">
    <cfRule type="cellIs" dxfId="1905" priority="1895" operator="equal">
      <formula>47</formula>
    </cfRule>
    <cfRule type="cellIs" dxfId="1904" priority="1896" operator="equal">
      <formula>48</formula>
    </cfRule>
    <cfRule type="cellIs" dxfId="1903" priority="1897" operator="equal">
      <formula>49</formula>
    </cfRule>
    <cfRule type="cellIs" dxfId="1902" priority="1898" operator="equal">
      <formula>50</formula>
    </cfRule>
    <cfRule type="cellIs" dxfId="1901" priority="1899" operator="equal">
      <formula>52</formula>
    </cfRule>
    <cfRule type="cellIs" dxfId="1900" priority="1900" operator="equal">
      <formula>51</formula>
    </cfRule>
    <cfRule type="cellIs" dxfId="1899" priority="1901" operator="equal">
      <formula>5</formula>
    </cfRule>
    <cfRule type="cellIs" dxfId="1898" priority="1902" operator="equal">
      <formula>4</formula>
    </cfRule>
    <cfRule type="cellIs" dxfId="1897" priority="1903" operator="equal">
      <formula>3</formula>
    </cfRule>
    <cfRule type="cellIs" dxfId="1896" priority="1904" operator="equal">
      <formula>2</formula>
    </cfRule>
    <cfRule type="cellIs" dxfId="1895" priority="1905" operator="equal">
      <formula>1</formula>
    </cfRule>
  </conditionalFormatting>
  <conditionalFormatting sqref="L100:N100">
    <cfRule type="cellIs" dxfId="1894" priority="1884" operator="equal">
      <formula>47</formula>
    </cfRule>
    <cfRule type="cellIs" dxfId="1893" priority="1885" operator="equal">
      <formula>48</formula>
    </cfRule>
    <cfRule type="cellIs" dxfId="1892" priority="1886" operator="equal">
      <formula>49</formula>
    </cfRule>
    <cfRule type="cellIs" dxfId="1891" priority="1887" operator="equal">
      <formula>50</formula>
    </cfRule>
    <cfRule type="cellIs" dxfId="1890" priority="1888" operator="equal">
      <formula>52</formula>
    </cfRule>
    <cfRule type="cellIs" dxfId="1889" priority="1889" operator="equal">
      <formula>51</formula>
    </cfRule>
    <cfRule type="cellIs" dxfId="1888" priority="1890" operator="equal">
      <formula>5</formula>
    </cfRule>
    <cfRule type="cellIs" dxfId="1887" priority="1891" operator="equal">
      <formula>4</formula>
    </cfRule>
    <cfRule type="cellIs" dxfId="1886" priority="1892" operator="equal">
      <formula>3</formula>
    </cfRule>
    <cfRule type="cellIs" dxfId="1885" priority="1893" operator="equal">
      <formula>2</formula>
    </cfRule>
    <cfRule type="cellIs" dxfId="1884" priority="1894" operator="equal">
      <formula>1</formula>
    </cfRule>
  </conditionalFormatting>
  <conditionalFormatting sqref="P100:R100">
    <cfRule type="cellIs" dxfId="1883" priority="1873" operator="equal">
      <formula>47</formula>
    </cfRule>
    <cfRule type="cellIs" dxfId="1882" priority="1874" operator="equal">
      <formula>48</formula>
    </cfRule>
    <cfRule type="cellIs" dxfId="1881" priority="1875" operator="equal">
      <formula>49</formula>
    </cfRule>
    <cfRule type="cellIs" dxfId="1880" priority="1876" operator="equal">
      <formula>50</formula>
    </cfRule>
    <cfRule type="cellIs" dxfId="1879" priority="1877" operator="equal">
      <formula>52</formula>
    </cfRule>
    <cfRule type="cellIs" dxfId="1878" priority="1878" operator="equal">
      <formula>51</formula>
    </cfRule>
    <cfRule type="cellIs" dxfId="1877" priority="1879" operator="equal">
      <formula>5</formula>
    </cfRule>
    <cfRule type="cellIs" dxfId="1876" priority="1880" operator="equal">
      <formula>4</formula>
    </cfRule>
    <cfRule type="cellIs" dxfId="1875" priority="1881" operator="equal">
      <formula>3</formula>
    </cfRule>
    <cfRule type="cellIs" dxfId="1874" priority="1882" operator="equal">
      <formula>2</formula>
    </cfRule>
    <cfRule type="cellIs" dxfId="1873" priority="1883" operator="equal">
      <formula>1</formula>
    </cfRule>
  </conditionalFormatting>
  <conditionalFormatting sqref="T100:V100">
    <cfRule type="cellIs" dxfId="1872" priority="1862" operator="equal">
      <formula>47</formula>
    </cfRule>
    <cfRule type="cellIs" dxfId="1871" priority="1863" operator="equal">
      <formula>48</formula>
    </cfRule>
    <cfRule type="cellIs" dxfId="1870" priority="1864" operator="equal">
      <formula>49</formula>
    </cfRule>
    <cfRule type="cellIs" dxfId="1869" priority="1865" operator="equal">
      <formula>50</formula>
    </cfRule>
    <cfRule type="cellIs" dxfId="1868" priority="1866" operator="equal">
      <formula>52</formula>
    </cfRule>
    <cfRule type="cellIs" dxfId="1867" priority="1867" operator="equal">
      <formula>51</formula>
    </cfRule>
    <cfRule type="cellIs" dxfId="1866" priority="1868" operator="equal">
      <formula>5</formula>
    </cfRule>
    <cfRule type="cellIs" dxfId="1865" priority="1869" operator="equal">
      <formula>4</formula>
    </cfRule>
    <cfRule type="cellIs" dxfId="1864" priority="1870" operator="equal">
      <formula>3</formula>
    </cfRule>
    <cfRule type="cellIs" dxfId="1863" priority="1871" operator="equal">
      <formula>2</formula>
    </cfRule>
    <cfRule type="cellIs" dxfId="1862" priority="1872" operator="equal">
      <formula>1</formula>
    </cfRule>
  </conditionalFormatting>
  <conditionalFormatting sqref="H103:J103">
    <cfRule type="cellIs" dxfId="1861" priority="1851" operator="equal">
      <formula>47</formula>
    </cfRule>
    <cfRule type="cellIs" dxfId="1860" priority="1852" operator="equal">
      <formula>48</formula>
    </cfRule>
    <cfRule type="cellIs" dxfId="1859" priority="1853" operator="equal">
      <formula>49</formula>
    </cfRule>
    <cfRule type="cellIs" dxfId="1858" priority="1854" operator="equal">
      <formula>50</formula>
    </cfRule>
    <cfRule type="cellIs" dxfId="1857" priority="1855" operator="equal">
      <formula>52</formula>
    </cfRule>
    <cfRule type="cellIs" dxfId="1856" priority="1856" operator="equal">
      <formula>51</formula>
    </cfRule>
    <cfRule type="cellIs" dxfId="1855" priority="1857" operator="equal">
      <formula>5</formula>
    </cfRule>
    <cfRule type="cellIs" dxfId="1854" priority="1858" operator="equal">
      <formula>4</formula>
    </cfRule>
    <cfRule type="cellIs" dxfId="1853" priority="1859" operator="equal">
      <formula>3</formula>
    </cfRule>
    <cfRule type="cellIs" dxfId="1852" priority="1860" operator="equal">
      <formula>2</formula>
    </cfRule>
    <cfRule type="cellIs" dxfId="1851" priority="1861" operator="equal">
      <formula>1</formula>
    </cfRule>
  </conditionalFormatting>
  <conditionalFormatting sqref="L103:N103">
    <cfRule type="cellIs" dxfId="1850" priority="1840" operator="equal">
      <formula>47</formula>
    </cfRule>
    <cfRule type="cellIs" dxfId="1849" priority="1841" operator="equal">
      <formula>48</formula>
    </cfRule>
    <cfRule type="cellIs" dxfId="1848" priority="1842" operator="equal">
      <formula>49</formula>
    </cfRule>
    <cfRule type="cellIs" dxfId="1847" priority="1843" operator="equal">
      <formula>50</formula>
    </cfRule>
    <cfRule type="cellIs" dxfId="1846" priority="1844" operator="equal">
      <formula>52</formula>
    </cfRule>
    <cfRule type="cellIs" dxfId="1845" priority="1845" operator="equal">
      <formula>51</formula>
    </cfRule>
    <cfRule type="cellIs" dxfId="1844" priority="1846" operator="equal">
      <formula>5</formula>
    </cfRule>
    <cfRule type="cellIs" dxfId="1843" priority="1847" operator="equal">
      <formula>4</formula>
    </cfRule>
    <cfRule type="cellIs" dxfId="1842" priority="1848" operator="equal">
      <formula>3</formula>
    </cfRule>
    <cfRule type="cellIs" dxfId="1841" priority="1849" operator="equal">
      <formula>2</formula>
    </cfRule>
    <cfRule type="cellIs" dxfId="1840" priority="1850" operator="equal">
      <formula>1</formula>
    </cfRule>
  </conditionalFormatting>
  <conditionalFormatting sqref="P103:R103">
    <cfRule type="cellIs" dxfId="1839" priority="1829" operator="equal">
      <formula>47</formula>
    </cfRule>
    <cfRule type="cellIs" dxfId="1838" priority="1830" operator="equal">
      <formula>48</formula>
    </cfRule>
    <cfRule type="cellIs" dxfId="1837" priority="1831" operator="equal">
      <formula>49</formula>
    </cfRule>
    <cfRule type="cellIs" dxfId="1836" priority="1832" operator="equal">
      <formula>50</formula>
    </cfRule>
    <cfRule type="cellIs" dxfId="1835" priority="1833" operator="equal">
      <formula>52</formula>
    </cfRule>
    <cfRule type="cellIs" dxfId="1834" priority="1834" operator="equal">
      <formula>51</formula>
    </cfRule>
    <cfRule type="cellIs" dxfId="1833" priority="1835" operator="equal">
      <formula>5</formula>
    </cfRule>
    <cfRule type="cellIs" dxfId="1832" priority="1836" operator="equal">
      <formula>4</formula>
    </cfRule>
    <cfRule type="cellIs" dxfId="1831" priority="1837" operator="equal">
      <formula>3</formula>
    </cfRule>
    <cfRule type="cellIs" dxfId="1830" priority="1838" operator="equal">
      <formula>2</formula>
    </cfRule>
    <cfRule type="cellIs" dxfId="1829" priority="1839" operator="equal">
      <formula>1</formula>
    </cfRule>
  </conditionalFormatting>
  <conditionalFormatting sqref="T103:V103">
    <cfRule type="cellIs" dxfId="1828" priority="1818" operator="equal">
      <formula>47</formula>
    </cfRule>
    <cfRule type="cellIs" dxfId="1827" priority="1819" operator="equal">
      <formula>48</formula>
    </cfRule>
    <cfRule type="cellIs" dxfId="1826" priority="1820" operator="equal">
      <formula>49</formula>
    </cfRule>
    <cfRule type="cellIs" dxfId="1825" priority="1821" operator="equal">
      <formula>50</formula>
    </cfRule>
    <cfRule type="cellIs" dxfId="1824" priority="1822" operator="equal">
      <formula>52</formula>
    </cfRule>
    <cfRule type="cellIs" dxfId="1823" priority="1823" operator="equal">
      <formula>51</formula>
    </cfRule>
    <cfRule type="cellIs" dxfId="1822" priority="1824" operator="equal">
      <formula>5</formula>
    </cfRule>
    <cfRule type="cellIs" dxfId="1821" priority="1825" operator="equal">
      <formula>4</formula>
    </cfRule>
    <cfRule type="cellIs" dxfId="1820" priority="1826" operator="equal">
      <formula>3</formula>
    </cfRule>
    <cfRule type="cellIs" dxfId="1819" priority="1827" operator="equal">
      <formula>2</formula>
    </cfRule>
    <cfRule type="cellIs" dxfId="1818" priority="1828" operator="equal">
      <formula>1</formula>
    </cfRule>
  </conditionalFormatting>
  <conditionalFormatting sqref="H103:J103">
    <cfRule type="cellIs" dxfId="1817" priority="1807" operator="equal">
      <formula>47</formula>
    </cfRule>
    <cfRule type="cellIs" dxfId="1816" priority="1808" operator="equal">
      <formula>48</formula>
    </cfRule>
    <cfRule type="cellIs" dxfId="1815" priority="1809" operator="equal">
      <formula>49</formula>
    </cfRule>
    <cfRule type="cellIs" dxfId="1814" priority="1810" operator="equal">
      <formula>50</formula>
    </cfRule>
    <cfRule type="cellIs" dxfId="1813" priority="1811" operator="equal">
      <formula>52</formula>
    </cfRule>
    <cfRule type="cellIs" dxfId="1812" priority="1812" operator="equal">
      <formula>51</formula>
    </cfRule>
    <cfRule type="cellIs" dxfId="1811" priority="1813" operator="equal">
      <formula>5</formula>
    </cfRule>
    <cfRule type="cellIs" dxfId="1810" priority="1814" operator="equal">
      <formula>4</formula>
    </cfRule>
    <cfRule type="cellIs" dxfId="1809" priority="1815" operator="equal">
      <formula>3</formula>
    </cfRule>
    <cfRule type="cellIs" dxfId="1808" priority="1816" operator="equal">
      <formula>2</formula>
    </cfRule>
    <cfRule type="cellIs" dxfId="1807" priority="1817" operator="equal">
      <formula>1</formula>
    </cfRule>
  </conditionalFormatting>
  <conditionalFormatting sqref="L103:N103">
    <cfRule type="cellIs" dxfId="1806" priority="1796" operator="equal">
      <formula>47</formula>
    </cfRule>
    <cfRule type="cellIs" dxfId="1805" priority="1797" operator="equal">
      <formula>48</formula>
    </cfRule>
    <cfRule type="cellIs" dxfId="1804" priority="1798" operator="equal">
      <formula>49</formula>
    </cfRule>
    <cfRule type="cellIs" dxfId="1803" priority="1799" operator="equal">
      <formula>50</formula>
    </cfRule>
    <cfRule type="cellIs" dxfId="1802" priority="1800" operator="equal">
      <formula>52</formula>
    </cfRule>
    <cfRule type="cellIs" dxfId="1801" priority="1801" operator="equal">
      <formula>51</formula>
    </cfRule>
    <cfRule type="cellIs" dxfId="1800" priority="1802" operator="equal">
      <formula>5</formula>
    </cfRule>
    <cfRule type="cellIs" dxfId="1799" priority="1803" operator="equal">
      <formula>4</formula>
    </cfRule>
    <cfRule type="cellIs" dxfId="1798" priority="1804" operator="equal">
      <formula>3</formula>
    </cfRule>
    <cfRule type="cellIs" dxfId="1797" priority="1805" operator="equal">
      <formula>2</formula>
    </cfRule>
    <cfRule type="cellIs" dxfId="1796" priority="1806" operator="equal">
      <formula>1</formula>
    </cfRule>
  </conditionalFormatting>
  <conditionalFormatting sqref="P103:R103">
    <cfRule type="cellIs" dxfId="1795" priority="1785" operator="equal">
      <formula>47</formula>
    </cfRule>
    <cfRule type="cellIs" dxfId="1794" priority="1786" operator="equal">
      <formula>48</formula>
    </cfRule>
    <cfRule type="cellIs" dxfId="1793" priority="1787" operator="equal">
      <formula>49</formula>
    </cfRule>
    <cfRule type="cellIs" dxfId="1792" priority="1788" operator="equal">
      <formula>50</formula>
    </cfRule>
    <cfRule type="cellIs" dxfId="1791" priority="1789" operator="equal">
      <formula>52</formula>
    </cfRule>
    <cfRule type="cellIs" dxfId="1790" priority="1790" operator="equal">
      <formula>51</formula>
    </cfRule>
    <cfRule type="cellIs" dxfId="1789" priority="1791" operator="equal">
      <formula>5</formula>
    </cfRule>
    <cfRule type="cellIs" dxfId="1788" priority="1792" operator="equal">
      <formula>4</formula>
    </cfRule>
    <cfRule type="cellIs" dxfId="1787" priority="1793" operator="equal">
      <formula>3</formula>
    </cfRule>
    <cfRule type="cellIs" dxfId="1786" priority="1794" operator="equal">
      <formula>2</formula>
    </cfRule>
    <cfRule type="cellIs" dxfId="1785" priority="1795" operator="equal">
      <formula>1</formula>
    </cfRule>
  </conditionalFormatting>
  <conditionalFormatting sqref="T103:V103">
    <cfRule type="cellIs" dxfId="1784" priority="1774" operator="equal">
      <formula>47</formula>
    </cfRule>
    <cfRule type="cellIs" dxfId="1783" priority="1775" operator="equal">
      <formula>48</formula>
    </cfRule>
    <cfRule type="cellIs" dxfId="1782" priority="1776" operator="equal">
      <formula>49</formula>
    </cfRule>
    <cfRule type="cellIs" dxfId="1781" priority="1777" operator="equal">
      <formula>50</formula>
    </cfRule>
    <cfRule type="cellIs" dxfId="1780" priority="1778" operator="equal">
      <formula>52</formula>
    </cfRule>
    <cfRule type="cellIs" dxfId="1779" priority="1779" operator="equal">
      <formula>51</formula>
    </cfRule>
    <cfRule type="cellIs" dxfId="1778" priority="1780" operator="equal">
      <formula>5</formula>
    </cfRule>
    <cfRule type="cellIs" dxfId="1777" priority="1781" operator="equal">
      <formula>4</formula>
    </cfRule>
    <cfRule type="cellIs" dxfId="1776" priority="1782" operator="equal">
      <formula>3</formula>
    </cfRule>
    <cfRule type="cellIs" dxfId="1775" priority="1783" operator="equal">
      <formula>2</formula>
    </cfRule>
    <cfRule type="cellIs" dxfId="1774" priority="1784" operator="equal">
      <formula>1</formula>
    </cfRule>
  </conditionalFormatting>
  <conditionalFormatting sqref="H103:J103">
    <cfRule type="cellIs" dxfId="1773" priority="1763" operator="equal">
      <formula>47</formula>
    </cfRule>
    <cfRule type="cellIs" dxfId="1772" priority="1764" operator="equal">
      <formula>48</formula>
    </cfRule>
    <cfRule type="cellIs" dxfId="1771" priority="1765" operator="equal">
      <formula>49</formula>
    </cfRule>
    <cfRule type="cellIs" dxfId="1770" priority="1766" operator="equal">
      <formula>50</formula>
    </cfRule>
    <cfRule type="cellIs" dxfId="1769" priority="1767" operator="equal">
      <formula>52</formula>
    </cfRule>
    <cfRule type="cellIs" dxfId="1768" priority="1768" operator="equal">
      <formula>51</formula>
    </cfRule>
    <cfRule type="cellIs" dxfId="1767" priority="1769" operator="equal">
      <formula>5</formula>
    </cfRule>
    <cfRule type="cellIs" dxfId="1766" priority="1770" operator="equal">
      <formula>4</formula>
    </cfRule>
    <cfRule type="cellIs" dxfId="1765" priority="1771" operator="equal">
      <formula>3</formula>
    </cfRule>
    <cfRule type="cellIs" dxfId="1764" priority="1772" operator="equal">
      <formula>2</formula>
    </cfRule>
    <cfRule type="cellIs" dxfId="1763" priority="1773" operator="equal">
      <formula>1</formula>
    </cfRule>
  </conditionalFormatting>
  <conditionalFormatting sqref="L103:N103">
    <cfRule type="cellIs" dxfId="1762" priority="1752" operator="equal">
      <formula>47</formula>
    </cfRule>
    <cfRule type="cellIs" dxfId="1761" priority="1753" operator="equal">
      <formula>48</formula>
    </cfRule>
    <cfRule type="cellIs" dxfId="1760" priority="1754" operator="equal">
      <formula>49</formula>
    </cfRule>
    <cfRule type="cellIs" dxfId="1759" priority="1755" operator="equal">
      <formula>50</formula>
    </cfRule>
    <cfRule type="cellIs" dxfId="1758" priority="1756" operator="equal">
      <formula>52</formula>
    </cfRule>
    <cfRule type="cellIs" dxfId="1757" priority="1757" operator="equal">
      <formula>51</formula>
    </cfRule>
    <cfRule type="cellIs" dxfId="1756" priority="1758" operator="equal">
      <formula>5</formula>
    </cfRule>
    <cfRule type="cellIs" dxfId="1755" priority="1759" operator="equal">
      <formula>4</formula>
    </cfRule>
    <cfRule type="cellIs" dxfId="1754" priority="1760" operator="equal">
      <formula>3</formula>
    </cfRule>
    <cfRule type="cellIs" dxfId="1753" priority="1761" operator="equal">
      <formula>2</formula>
    </cfRule>
    <cfRule type="cellIs" dxfId="1752" priority="1762" operator="equal">
      <formula>1</formula>
    </cfRule>
  </conditionalFormatting>
  <conditionalFormatting sqref="P103:R103">
    <cfRule type="cellIs" dxfId="1751" priority="1741" operator="equal">
      <formula>47</formula>
    </cfRule>
    <cfRule type="cellIs" dxfId="1750" priority="1742" operator="equal">
      <formula>48</formula>
    </cfRule>
    <cfRule type="cellIs" dxfId="1749" priority="1743" operator="equal">
      <formula>49</formula>
    </cfRule>
    <cfRule type="cellIs" dxfId="1748" priority="1744" operator="equal">
      <formula>50</formula>
    </cfRule>
    <cfRule type="cellIs" dxfId="1747" priority="1745" operator="equal">
      <formula>52</formula>
    </cfRule>
    <cfRule type="cellIs" dxfId="1746" priority="1746" operator="equal">
      <formula>51</formula>
    </cfRule>
    <cfRule type="cellIs" dxfId="1745" priority="1747" operator="equal">
      <formula>5</formula>
    </cfRule>
    <cfRule type="cellIs" dxfId="1744" priority="1748" operator="equal">
      <formula>4</formula>
    </cfRule>
    <cfRule type="cellIs" dxfId="1743" priority="1749" operator="equal">
      <formula>3</formula>
    </cfRule>
    <cfRule type="cellIs" dxfId="1742" priority="1750" operator="equal">
      <formula>2</formula>
    </cfRule>
    <cfRule type="cellIs" dxfId="1741" priority="1751" operator="equal">
      <formula>1</formula>
    </cfRule>
  </conditionalFormatting>
  <conditionalFormatting sqref="T103:V103">
    <cfRule type="cellIs" dxfId="1740" priority="1730" operator="equal">
      <formula>47</formula>
    </cfRule>
    <cfRule type="cellIs" dxfId="1739" priority="1731" operator="equal">
      <formula>48</formula>
    </cfRule>
    <cfRule type="cellIs" dxfId="1738" priority="1732" operator="equal">
      <formula>49</formula>
    </cfRule>
    <cfRule type="cellIs" dxfId="1737" priority="1733" operator="equal">
      <formula>50</formula>
    </cfRule>
    <cfRule type="cellIs" dxfId="1736" priority="1734" operator="equal">
      <formula>52</formula>
    </cfRule>
    <cfRule type="cellIs" dxfId="1735" priority="1735" operator="equal">
      <formula>51</formula>
    </cfRule>
    <cfRule type="cellIs" dxfId="1734" priority="1736" operator="equal">
      <formula>5</formula>
    </cfRule>
    <cfRule type="cellIs" dxfId="1733" priority="1737" operator="equal">
      <formula>4</formula>
    </cfRule>
    <cfRule type="cellIs" dxfId="1732" priority="1738" operator="equal">
      <formula>3</formula>
    </cfRule>
    <cfRule type="cellIs" dxfId="1731" priority="1739" operator="equal">
      <formula>2</formula>
    </cfRule>
    <cfRule type="cellIs" dxfId="1730" priority="1740" operator="equal">
      <formula>1</formula>
    </cfRule>
  </conditionalFormatting>
  <conditionalFormatting sqref="H103:J103">
    <cfRule type="cellIs" dxfId="1729" priority="1719" operator="equal">
      <formula>47</formula>
    </cfRule>
    <cfRule type="cellIs" dxfId="1728" priority="1720" operator="equal">
      <formula>48</formula>
    </cfRule>
    <cfRule type="cellIs" dxfId="1727" priority="1721" operator="equal">
      <formula>49</formula>
    </cfRule>
    <cfRule type="cellIs" dxfId="1726" priority="1722" operator="equal">
      <formula>50</formula>
    </cfRule>
    <cfRule type="cellIs" dxfId="1725" priority="1723" operator="equal">
      <formula>52</formula>
    </cfRule>
    <cfRule type="cellIs" dxfId="1724" priority="1724" operator="equal">
      <formula>51</formula>
    </cfRule>
    <cfRule type="cellIs" dxfId="1723" priority="1725" operator="equal">
      <formula>5</formula>
    </cfRule>
    <cfRule type="cellIs" dxfId="1722" priority="1726" operator="equal">
      <formula>4</formula>
    </cfRule>
    <cfRule type="cellIs" dxfId="1721" priority="1727" operator="equal">
      <formula>3</formula>
    </cfRule>
    <cfRule type="cellIs" dxfId="1720" priority="1728" operator="equal">
      <formula>2</formula>
    </cfRule>
    <cfRule type="cellIs" dxfId="1719" priority="1729" operator="equal">
      <formula>1</formula>
    </cfRule>
  </conditionalFormatting>
  <conditionalFormatting sqref="L103:N103">
    <cfRule type="cellIs" dxfId="1718" priority="1708" operator="equal">
      <formula>47</formula>
    </cfRule>
    <cfRule type="cellIs" dxfId="1717" priority="1709" operator="equal">
      <formula>48</formula>
    </cfRule>
    <cfRule type="cellIs" dxfId="1716" priority="1710" operator="equal">
      <formula>49</formula>
    </cfRule>
    <cfRule type="cellIs" dxfId="1715" priority="1711" operator="equal">
      <formula>50</formula>
    </cfRule>
    <cfRule type="cellIs" dxfId="1714" priority="1712" operator="equal">
      <formula>52</formula>
    </cfRule>
    <cfRule type="cellIs" dxfId="1713" priority="1713" operator="equal">
      <formula>51</formula>
    </cfRule>
    <cfRule type="cellIs" dxfId="1712" priority="1714" operator="equal">
      <formula>5</formula>
    </cfRule>
    <cfRule type="cellIs" dxfId="1711" priority="1715" operator="equal">
      <formula>4</formula>
    </cfRule>
    <cfRule type="cellIs" dxfId="1710" priority="1716" operator="equal">
      <formula>3</formula>
    </cfRule>
    <cfRule type="cellIs" dxfId="1709" priority="1717" operator="equal">
      <formula>2</formula>
    </cfRule>
    <cfRule type="cellIs" dxfId="1708" priority="1718" operator="equal">
      <formula>1</formula>
    </cfRule>
  </conditionalFormatting>
  <conditionalFormatting sqref="P103:R103">
    <cfRule type="cellIs" dxfId="1707" priority="1697" operator="equal">
      <formula>47</formula>
    </cfRule>
    <cfRule type="cellIs" dxfId="1706" priority="1698" operator="equal">
      <formula>48</formula>
    </cfRule>
    <cfRule type="cellIs" dxfId="1705" priority="1699" operator="equal">
      <formula>49</formula>
    </cfRule>
    <cfRule type="cellIs" dxfId="1704" priority="1700" operator="equal">
      <formula>50</formula>
    </cfRule>
    <cfRule type="cellIs" dxfId="1703" priority="1701" operator="equal">
      <formula>52</formula>
    </cfRule>
    <cfRule type="cellIs" dxfId="1702" priority="1702" operator="equal">
      <formula>51</formula>
    </cfRule>
    <cfRule type="cellIs" dxfId="1701" priority="1703" operator="equal">
      <formula>5</formula>
    </cfRule>
    <cfRule type="cellIs" dxfId="1700" priority="1704" operator="equal">
      <formula>4</formula>
    </cfRule>
    <cfRule type="cellIs" dxfId="1699" priority="1705" operator="equal">
      <formula>3</formula>
    </cfRule>
    <cfRule type="cellIs" dxfId="1698" priority="1706" operator="equal">
      <formula>2</formula>
    </cfRule>
    <cfRule type="cellIs" dxfId="1697" priority="1707" operator="equal">
      <formula>1</formula>
    </cfRule>
  </conditionalFormatting>
  <conditionalFormatting sqref="T103:V103">
    <cfRule type="cellIs" dxfId="1696" priority="1686" operator="equal">
      <formula>47</formula>
    </cfRule>
    <cfRule type="cellIs" dxfId="1695" priority="1687" operator="equal">
      <formula>48</formula>
    </cfRule>
    <cfRule type="cellIs" dxfId="1694" priority="1688" operator="equal">
      <formula>49</formula>
    </cfRule>
    <cfRule type="cellIs" dxfId="1693" priority="1689" operator="equal">
      <formula>50</formula>
    </cfRule>
    <cfRule type="cellIs" dxfId="1692" priority="1690" operator="equal">
      <formula>52</formula>
    </cfRule>
    <cfRule type="cellIs" dxfId="1691" priority="1691" operator="equal">
      <formula>51</formula>
    </cfRule>
    <cfRule type="cellIs" dxfId="1690" priority="1692" operator="equal">
      <formula>5</formula>
    </cfRule>
    <cfRule type="cellIs" dxfId="1689" priority="1693" operator="equal">
      <formula>4</formula>
    </cfRule>
    <cfRule type="cellIs" dxfId="1688" priority="1694" operator="equal">
      <formula>3</formula>
    </cfRule>
    <cfRule type="cellIs" dxfId="1687" priority="1695" operator="equal">
      <formula>2</formula>
    </cfRule>
    <cfRule type="cellIs" dxfId="1686" priority="1696" operator="equal">
      <formula>1</formula>
    </cfRule>
  </conditionalFormatting>
  <conditionalFormatting sqref="H103:J103">
    <cfRule type="cellIs" dxfId="1685" priority="1675" operator="equal">
      <formula>47</formula>
    </cfRule>
    <cfRule type="cellIs" dxfId="1684" priority="1676" operator="equal">
      <formula>48</formula>
    </cfRule>
    <cfRule type="cellIs" dxfId="1683" priority="1677" operator="equal">
      <formula>49</formula>
    </cfRule>
    <cfRule type="cellIs" dxfId="1682" priority="1678" operator="equal">
      <formula>50</formula>
    </cfRule>
    <cfRule type="cellIs" dxfId="1681" priority="1679" operator="equal">
      <formula>52</formula>
    </cfRule>
    <cfRule type="cellIs" dxfId="1680" priority="1680" operator="equal">
      <formula>51</formula>
    </cfRule>
    <cfRule type="cellIs" dxfId="1679" priority="1681" operator="equal">
      <formula>5</formula>
    </cfRule>
    <cfRule type="cellIs" dxfId="1678" priority="1682" operator="equal">
      <formula>4</formula>
    </cfRule>
    <cfRule type="cellIs" dxfId="1677" priority="1683" operator="equal">
      <formula>3</formula>
    </cfRule>
    <cfRule type="cellIs" dxfId="1676" priority="1684" operator="equal">
      <formula>2</formula>
    </cfRule>
    <cfRule type="cellIs" dxfId="1675" priority="1685" operator="equal">
      <formula>1</formula>
    </cfRule>
  </conditionalFormatting>
  <conditionalFormatting sqref="L103:N103">
    <cfRule type="cellIs" dxfId="1674" priority="1664" operator="equal">
      <formula>47</formula>
    </cfRule>
    <cfRule type="cellIs" dxfId="1673" priority="1665" operator="equal">
      <formula>48</formula>
    </cfRule>
    <cfRule type="cellIs" dxfId="1672" priority="1666" operator="equal">
      <formula>49</formula>
    </cfRule>
    <cfRule type="cellIs" dxfId="1671" priority="1667" operator="equal">
      <formula>50</formula>
    </cfRule>
    <cfRule type="cellIs" dxfId="1670" priority="1668" operator="equal">
      <formula>52</formula>
    </cfRule>
    <cfRule type="cellIs" dxfId="1669" priority="1669" operator="equal">
      <formula>51</formula>
    </cfRule>
    <cfRule type="cellIs" dxfId="1668" priority="1670" operator="equal">
      <formula>5</formula>
    </cfRule>
    <cfRule type="cellIs" dxfId="1667" priority="1671" operator="equal">
      <formula>4</formula>
    </cfRule>
    <cfRule type="cellIs" dxfId="1666" priority="1672" operator="equal">
      <formula>3</formula>
    </cfRule>
    <cfRule type="cellIs" dxfId="1665" priority="1673" operator="equal">
      <formula>2</formula>
    </cfRule>
    <cfRule type="cellIs" dxfId="1664" priority="1674" operator="equal">
      <formula>1</formula>
    </cfRule>
  </conditionalFormatting>
  <conditionalFormatting sqref="P103:R103">
    <cfRule type="cellIs" dxfId="1663" priority="1653" operator="equal">
      <formula>47</formula>
    </cfRule>
    <cfRule type="cellIs" dxfId="1662" priority="1654" operator="equal">
      <formula>48</formula>
    </cfRule>
    <cfRule type="cellIs" dxfId="1661" priority="1655" operator="equal">
      <formula>49</formula>
    </cfRule>
    <cfRule type="cellIs" dxfId="1660" priority="1656" operator="equal">
      <formula>50</formula>
    </cfRule>
    <cfRule type="cellIs" dxfId="1659" priority="1657" operator="equal">
      <formula>52</formula>
    </cfRule>
    <cfRule type="cellIs" dxfId="1658" priority="1658" operator="equal">
      <formula>51</formula>
    </cfRule>
    <cfRule type="cellIs" dxfId="1657" priority="1659" operator="equal">
      <formula>5</formula>
    </cfRule>
    <cfRule type="cellIs" dxfId="1656" priority="1660" operator="equal">
      <formula>4</formula>
    </cfRule>
    <cfRule type="cellIs" dxfId="1655" priority="1661" operator="equal">
      <formula>3</formula>
    </cfRule>
    <cfRule type="cellIs" dxfId="1654" priority="1662" operator="equal">
      <formula>2</formula>
    </cfRule>
    <cfRule type="cellIs" dxfId="1653" priority="1663" operator="equal">
      <formula>1</formula>
    </cfRule>
  </conditionalFormatting>
  <conditionalFormatting sqref="T103:V103">
    <cfRule type="cellIs" dxfId="1652" priority="1642" operator="equal">
      <formula>47</formula>
    </cfRule>
    <cfRule type="cellIs" dxfId="1651" priority="1643" operator="equal">
      <formula>48</formula>
    </cfRule>
    <cfRule type="cellIs" dxfId="1650" priority="1644" operator="equal">
      <formula>49</formula>
    </cfRule>
    <cfRule type="cellIs" dxfId="1649" priority="1645" operator="equal">
      <formula>50</formula>
    </cfRule>
    <cfRule type="cellIs" dxfId="1648" priority="1646" operator="equal">
      <formula>52</formula>
    </cfRule>
    <cfRule type="cellIs" dxfId="1647" priority="1647" operator="equal">
      <formula>51</formula>
    </cfRule>
    <cfRule type="cellIs" dxfId="1646" priority="1648" operator="equal">
      <formula>5</formula>
    </cfRule>
    <cfRule type="cellIs" dxfId="1645" priority="1649" operator="equal">
      <formula>4</formula>
    </cfRule>
    <cfRule type="cellIs" dxfId="1644" priority="1650" operator="equal">
      <formula>3</formula>
    </cfRule>
    <cfRule type="cellIs" dxfId="1643" priority="1651" operator="equal">
      <formula>2</formula>
    </cfRule>
    <cfRule type="cellIs" dxfId="1642" priority="1652" operator="equal">
      <formula>1</formula>
    </cfRule>
  </conditionalFormatting>
  <conditionalFormatting sqref="H103:J103">
    <cfRule type="cellIs" dxfId="1641" priority="1631" operator="equal">
      <formula>47</formula>
    </cfRule>
    <cfRule type="cellIs" dxfId="1640" priority="1632" operator="equal">
      <formula>48</formula>
    </cfRule>
    <cfRule type="cellIs" dxfId="1639" priority="1633" operator="equal">
      <formula>49</formula>
    </cfRule>
    <cfRule type="cellIs" dxfId="1638" priority="1634" operator="equal">
      <formula>50</formula>
    </cfRule>
    <cfRule type="cellIs" dxfId="1637" priority="1635" operator="equal">
      <formula>52</formula>
    </cfRule>
    <cfRule type="cellIs" dxfId="1636" priority="1636" operator="equal">
      <formula>51</formula>
    </cfRule>
    <cfRule type="cellIs" dxfId="1635" priority="1637" operator="equal">
      <formula>5</formula>
    </cfRule>
    <cfRule type="cellIs" dxfId="1634" priority="1638" operator="equal">
      <formula>4</formula>
    </cfRule>
    <cfRule type="cellIs" dxfId="1633" priority="1639" operator="equal">
      <formula>3</formula>
    </cfRule>
    <cfRule type="cellIs" dxfId="1632" priority="1640" operator="equal">
      <formula>2</formula>
    </cfRule>
    <cfRule type="cellIs" dxfId="1631" priority="1641" operator="equal">
      <formula>1</formula>
    </cfRule>
  </conditionalFormatting>
  <conditionalFormatting sqref="L103:N103">
    <cfRule type="cellIs" dxfId="1630" priority="1620" operator="equal">
      <formula>47</formula>
    </cfRule>
    <cfRule type="cellIs" dxfId="1629" priority="1621" operator="equal">
      <formula>48</formula>
    </cfRule>
    <cfRule type="cellIs" dxfId="1628" priority="1622" operator="equal">
      <formula>49</formula>
    </cfRule>
    <cfRule type="cellIs" dxfId="1627" priority="1623" operator="equal">
      <formula>50</formula>
    </cfRule>
    <cfRule type="cellIs" dxfId="1626" priority="1624" operator="equal">
      <formula>52</formula>
    </cfRule>
    <cfRule type="cellIs" dxfId="1625" priority="1625" operator="equal">
      <formula>51</formula>
    </cfRule>
    <cfRule type="cellIs" dxfId="1624" priority="1626" operator="equal">
      <formula>5</formula>
    </cfRule>
    <cfRule type="cellIs" dxfId="1623" priority="1627" operator="equal">
      <formula>4</formula>
    </cfRule>
    <cfRule type="cellIs" dxfId="1622" priority="1628" operator="equal">
      <formula>3</formula>
    </cfRule>
    <cfRule type="cellIs" dxfId="1621" priority="1629" operator="equal">
      <formula>2</formula>
    </cfRule>
    <cfRule type="cellIs" dxfId="1620" priority="1630" operator="equal">
      <formula>1</formula>
    </cfRule>
  </conditionalFormatting>
  <conditionalFormatting sqref="P103:R103">
    <cfRule type="cellIs" dxfId="1619" priority="1609" operator="equal">
      <formula>47</formula>
    </cfRule>
    <cfRule type="cellIs" dxfId="1618" priority="1610" operator="equal">
      <formula>48</formula>
    </cfRule>
    <cfRule type="cellIs" dxfId="1617" priority="1611" operator="equal">
      <formula>49</formula>
    </cfRule>
    <cfRule type="cellIs" dxfId="1616" priority="1612" operator="equal">
      <formula>50</formula>
    </cfRule>
    <cfRule type="cellIs" dxfId="1615" priority="1613" operator="equal">
      <formula>52</formula>
    </cfRule>
    <cfRule type="cellIs" dxfId="1614" priority="1614" operator="equal">
      <formula>51</formula>
    </cfRule>
    <cfRule type="cellIs" dxfId="1613" priority="1615" operator="equal">
      <formula>5</formula>
    </cfRule>
    <cfRule type="cellIs" dxfId="1612" priority="1616" operator="equal">
      <formula>4</formula>
    </cfRule>
    <cfRule type="cellIs" dxfId="1611" priority="1617" operator="equal">
      <formula>3</formula>
    </cfRule>
    <cfRule type="cellIs" dxfId="1610" priority="1618" operator="equal">
      <formula>2</formula>
    </cfRule>
    <cfRule type="cellIs" dxfId="1609" priority="1619" operator="equal">
      <formula>1</formula>
    </cfRule>
  </conditionalFormatting>
  <conditionalFormatting sqref="T103:V103">
    <cfRule type="cellIs" dxfId="1608" priority="1598" operator="equal">
      <formula>47</formula>
    </cfRule>
    <cfRule type="cellIs" dxfId="1607" priority="1599" operator="equal">
      <formula>48</formula>
    </cfRule>
    <cfRule type="cellIs" dxfId="1606" priority="1600" operator="equal">
      <formula>49</formula>
    </cfRule>
    <cfRule type="cellIs" dxfId="1605" priority="1601" operator="equal">
      <formula>50</formula>
    </cfRule>
    <cfRule type="cellIs" dxfId="1604" priority="1602" operator="equal">
      <formula>52</formula>
    </cfRule>
    <cfRule type="cellIs" dxfId="1603" priority="1603" operator="equal">
      <formula>51</formula>
    </cfRule>
    <cfRule type="cellIs" dxfId="1602" priority="1604" operator="equal">
      <formula>5</formula>
    </cfRule>
    <cfRule type="cellIs" dxfId="1601" priority="1605" operator="equal">
      <formula>4</formula>
    </cfRule>
    <cfRule type="cellIs" dxfId="1600" priority="1606" operator="equal">
      <formula>3</formula>
    </cfRule>
    <cfRule type="cellIs" dxfId="1599" priority="1607" operator="equal">
      <formula>2</formula>
    </cfRule>
    <cfRule type="cellIs" dxfId="1598" priority="1608" operator="equal">
      <formula>1</formula>
    </cfRule>
  </conditionalFormatting>
  <conditionalFormatting sqref="H103:J103">
    <cfRule type="cellIs" dxfId="1597" priority="1587" operator="equal">
      <formula>47</formula>
    </cfRule>
    <cfRule type="cellIs" dxfId="1596" priority="1588" operator="equal">
      <formula>48</formula>
    </cfRule>
    <cfRule type="cellIs" dxfId="1595" priority="1589" operator="equal">
      <formula>49</formula>
    </cfRule>
    <cfRule type="cellIs" dxfId="1594" priority="1590" operator="equal">
      <formula>50</formula>
    </cfRule>
    <cfRule type="cellIs" dxfId="1593" priority="1591" operator="equal">
      <formula>52</formula>
    </cfRule>
    <cfRule type="cellIs" dxfId="1592" priority="1592" operator="equal">
      <formula>51</formula>
    </cfRule>
    <cfRule type="cellIs" dxfId="1591" priority="1593" operator="equal">
      <formula>5</formula>
    </cfRule>
    <cfRule type="cellIs" dxfId="1590" priority="1594" operator="equal">
      <formula>4</formula>
    </cfRule>
    <cfRule type="cellIs" dxfId="1589" priority="1595" operator="equal">
      <formula>3</formula>
    </cfRule>
    <cfRule type="cellIs" dxfId="1588" priority="1596" operator="equal">
      <formula>2</formula>
    </cfRule>
    <cfRule type="cellIs" dxfId="1587" priority="1597" operator="equal">
      <formula>1</formula>
    </cfRule>
  </conditionalFormatting>
  <conditionalFormatting sqref="L103:N103">
    <cfRule type="cellIs" dxfId="1586" priority="1576" operator="equal">
      <formula>47</formula>
    </cfRule>
    <cfRule type="cellIs" dxfId="1585" priority="1577" operator="equal">
      <formula>48</formula>
    </cfRule>
    <cfRule type="cellIs" dxfId="1584" priority="1578" operator="equal">
      <formula>49</formula>
    </cfRule>
    <cfRule type="cellIs" dxfId="1583" priority="1579" operator="equal">
      <formula>50</formula>
    </cfRule>
    <cfRule type="cellIs" dxfId="1582" priority="1580" operator="equal">
      <formula>52</formula>
    </cfRule>
    <cfRule type="cellIs" dxfId="1581" priority="1581" operator="equal">
      <formula>51</formula>
    </cfRule>
    <cfRule type="cellIs" dxfId="1580" priority="1582" operator="equal">
      <formula>5</formula>
    </cfRule>
    <cfRule type="cellIs" dxfId="1579" priority="1583" operator="equal">
      <formula>4</formula>
    </cfRule>
    <cfRule type="cellIs" dxfId="1578" priority="1584" operator="equal">
      <formula>3</formula>
    </cfRule>
    <cfRule type="cellIs" dxfId="1577" priority="1585" operator="equal">
      <formula>2</formula>
    </cfRule>
    <cfRule type="cellIs" dxfId="1576" priority="1586" operator="equal">
      <formula>1</formula>
    </cfRule>
  </conditionalFormatting>
  <conditionalFormatting sqref="P103:R103">
    <cfRule type="cellIs" dxfId="1575" priority="1565" operator="equal">
      <formula>47</formula>
    </cfRule>
    <cfRule type="cellIs" dxfId="1574" priority="1566" operator="equal">
      <formula>48</formula>
    </cfRule>
    <cfRule type="cellIs" dxfId="1573" priority="1567" operator="equal">
      <formula>49</formula>
    </cfRule>
    <cfRule type="cellIs" dxfId="1572" priority="1568" operator="equal">
      <formula>50</formula>
    </cfRule>
    <cfRule type="cellIs" dxfId="1571" priority="1569" operator="equal">
      <formula>52</formula>
    </cfRule>
    <cfRule type="cellIs" dxfId="1570" priority="1570" operator="equal">
      <formula>51</formula>
    </cfRule>
    <cfRule type="cellIs" dxfId="1569" priority="1571" operator="equal">
      <formula>5</formula>
    </cfRule>
    <cfRule type="cellIs" dxfId="1568" priority="1572" operator="equal">
      <formula>4</formula>
    </cfRule>
    <cfRule type="cellIs" dxfId="1567" priority="1573" operator="equal">
      <formula>3</formula>
    </cfRule>
    <cfRule type="cellIs" dxfId="1566" priority="1574" operator="equal">
      <formula>2</formula>
    </cfRule>
    <cfRule type="cellIs" dxfId="1565" priority="1575" operator="equal">
      <formula>1</formula>
    </cfRule>
  </conditionalFormatting>
  <conditionalFormatting sqref="T103:V103">
    <cfRule type="cellIs" dxfId="1564" priority="1554" operator="equal">
      <formula>47</formula>
    </cfRule>
    <cfRule type="cellIs" dxfId="1563" priority="1555" operator="equal">
      <formula>48</formula>
    </cfRule>
    <cfRule type="cellIs" dxfId="1562" priority="1556" operator="equal">
      <formula>49</formula>
    </cfRule>
    <cfRule type="cellIs" dxfId="1561" priority="1557" operator="equal">
      <formula>50</formula>
    </cfRule>
    <cfRule type="cellIs" dxfId="1560" priority="1558" operator="equal">
      <formula>52</formula>
    </cfRule>
    <cfRule type="cellIs" dxfId="1559" priority="1559" operator="equal">
      <formula>51</formula>
    </cfRule>
    <cfRule type="cellIs" dxfId="1558" priority="1560" operator="equal">
      <formula>5</formula>
    </cfRule>
    <cfRule type="cellIs" dxfId="1557" priority="1561" operator="equal">
      <formula>4</formula>
    </cfRule>
    <cfRule type="cellIs" dxfId="1556" priority="1562" operator="equal">
      <formula>3</formula>
    </cfRule>
    <cfRule type="cellIs" dxfId="1555" priority="1563" operator="equal">
      <formula>2</formula>
    </cfRule>
    <cfRule type="cellIs" dxfId="1554" priority="1564" operator="equal">
      <formula>1</formula>
    </cfRule>
  </conditionalFormatting>
  <conditionalFormatting sqref="H103:J103">
    <cfRule type="cellIs" dxfId="1553" priority="1543" operator="equal">
      <formula>47</formula>
    </cfRule>
    <cfRule type="cellIs" dxfId="1552" priority="1544" operator="equal">
      <formula>48</formula>
    </cfRule>
    <cfRule type="cellIs" dxfId="1551" priority="1545" operator="equal">
      <formula>49</formula>
    </cfRule>
    <cfRule type="cellIs" dxfId="1550" priority="1546" operator="equal">
      <formula>50</formula>
    </cfRule>
    <cfRule type="cellIs" dxfId="1549" priority="1547" operator="equal">
      <formula>52</formula>
    </cfRule>
    <cfRule type="cellIs" dxfId="1548" priority="1548" operator="equal">
      <formula>51</formula>
    </cfRule>
    <cfRule type="cellIs" dxfId="1547" priority="1549" operator="equal">
      <formula>5</formula>
    </cfRule>
    <cfRule type="cellIs" dxfId="1546" priority="1550" operator="equal">
      <formula>4</formula>
    </cfRule>
    <cfRule type="cellIs" dxfId="1545" priority="1551" operator="equal">
      <formula>3</formula>
    </cfRule>
    <cfRule type="cellIs" dxfId="1544" priority="1552" operator="equal">
      <formula>2</formula>
    </cfRule>
    <cfRule type="cellIs" dxfId="1543" priority="1553" operator="equal">
      <formula>1</formula>
    </cfRule>
  </conditionalFormatting>
  <conditionalFormatting sqref="L103:N103">
    <cfRule type="cellIs" dxfId="1542" priority="1532" operator="equal">
      <formula>47</formula>
    </cfRule>
    <cfRule type="cellIs" dxfId="1541" priority="1533" operator="equal">
      <formula>48</formula>
    </cfRule>
    <cfRule type="cellIs" dxfId="1540" priority="1534" operator="equal">
      <formula>49</formula>
    </cfRule>
    <cfRule type="cellIs" dxfId="1539" priority="1535" operator="equal">
      <formula>50</formula>
    </cfRule>
    <cfRule type="cellIs" dxfId="1538" priority="1536" operator="equal">
      <formula>52</formula>
    </cfRule>
    <cfRule type="cellIs" dxfId="1537" priority="1537" operator="equal">
      <formula>51</formula>
    </cfRule>
    <cfRule type="cellIs" dxfId="1536" priority="1538" operator="equal">
      <formula>5</formula>
    </cfRule>
    <cfRule type="cellIs" dxfId="1535" priority="1539" operator="equal">
      <formula>4</formula>
    </cfRule>
    <cfRule type="cellIs" dxfId="1534" priority="1540" operator="equal">
      <formula>3</formula>
    </cfRule>
    <cfRule type="cellIs" dxfId="1533" priority="1541" operator="equal">
      <formula>2</formula>
    </cfRule>
    <cfRule type="cellIs" dxfId="1532" priority="1542" operator="equal">
      <formula>1</formula>
    </cfRule>
  </conditionalFormatting>
  <conditionalFormatting sqref="P103:R103">
    <cfRule type="cellIs" dxfId="1531" priority="1521" operator="equal">
      <formula>47</formula>
    </cfRule>
    <cfRule type="cellIs" dxfId="1530" priority="1522" operator="equal">
      <formula>48</formula>
    </cfRule>
    <cfRule type="cellIs" dxfId="1529" priority="1523" operator="equal">
      <formula>49</formula>
    </cfRule>
    <cfRule type="cellIs" dxfId="1528" priority="1524" operator="equal">
      <formula>50</formula>
    </cfRule>
    <cfRule type="cellIs" dxfId="1527" priority="1525" operator="equal">
      <formula>52</formula>
    </cfRule>
    <cfRule type="cellIs" dxfId="1526" priority="1526" operator="equal">
      <formula>51</formula>
    </cfRule>
    <cfRule type="cellIs" dxfId="1525" priority="1527" operator="equal">
      <formula>5</formula>
    </cfRule>
    <cfRule type="cellIs" dxfId="1524" priority="1528" operator="equal">
      <formula>4</formula>
    </cfRule>
    <cfRule type="cellIs" dxfId="1523" priority="1529" operator="equal">
      <formula>3</formula>
    </cfRule>
    <cfRule type="cellIs" dxfId="1522" priority="1530" operator="equal">
      <formula>2</formula>
    </cfRule>
    <cfRule type="cellIs" dxfId="1521" priority="1531" operator="equal">
      <formula>1</formula>
    </cfRule>
  </conditionalFormatting>
  <conditionalFormatting sqref="T103:V103">
    <cfRule type="cellIs" dxfId="1520" priority="1510" operator="equal">
      <formula>47</formula>
    </cfRule>
    <cfRule type="cellIs" dxfId="1519" priority="1511" operator="equal">
      <formula>48</formula>
    </cfRule>
    <cfRule type="cellIs" dxfId="1518" priority="1512" operator="equal">
      <formula>49</formula>
    </cfRule>
    <cfRule type="cellIs" dxfId="1517" priority="1513" operator="equal">
      <formula>50</formula>
    </cfRule>
    <cfRule type="cellIs" dxfId="1516" priority="1514" operator="equal">
      <formula>52</formula>
    </cfRule>
    <cfRule type="cellIs" dxfId="1515" priority="1515" operator="equal">
      <formula>51</formula>
    </cfRule>
    <cfRule type="cellIs" dxfId="1514" priority="1516" operator="equal">
      <formula>5</formula>
    </cfRule>
    <cfRule type="cellIs" dxfId="1513" priority="1517" operator="equal">
      <formula>4</formula>
    </cfRule>
    <cfRule type="cellIs" dxfId="1512" priority="1518" operator="equal">
      <formula>3</formula>
    </cfRule>
    <cfRule type="cellIs" dxfId="1511" priority="1519" operator="equal">
      <formula>2</formula>
    </cfRule>
    <cfRule type="cellIs" dxfId="1510" priority="1520" operator="equal">
      <formula>1</formula>
    </cfRule>
  </conditionalFormatting>
  <conditionalFormatting sqref="H103:J103">
    <cfRule type="cellIs" dxfId="1509" priority="1499" operator="equal">
      <formula>47</formula>
    </cfRule>
    <cfRule type="cellIs" dxfId="1508" priority="1500" operator="equal">
      <formula>48</formula>
    </cfRule>
    <cfRule type="cellIs" dxfId="1507" priority="1501" operator="equal">
      <formula>49</formula>
    </cfRule>
    <cfRule type="cellIs" dxfId="1506" priority="1502" operator="equal">
      <formula>50</formula>
    </cfRule>
    <cfRule type="cellIs" dxfId="1505" priority="1503" operator="equal">
      <formula>52</formula>
    </cfRule>
    <cfRule type="cellIs" dxfId="1504" priority="1504" operator="equal">
      <formula>51</formula>
    </cfRule>
    <cfRule type="cellIs" dxfId="1503" priority="1505" operator="equal">
      <formula>5</formula>
    </cfRule>
    <cfRule type="cellIs" dxfId="1502" priority="1506" operator="equal">
      <formula>4</formula>
    </cfRule>
    <cfRule type="cellIs" dxfId="1501" priority="1507" operator="equal">
      <formula>3</formula>
    </cfRule>
    <cfRule type="cellIs" dxfId="1500" priority="1508" operator="equal">
      <formula>2</formula>
    </cfRule>
    <cfRule type="cellIs" dxfId="1499" priority="1509" operator="equal">
      <formula>1</formula>
    </cfRule>
  </conditionalFormatting>
  <conditionalFormatting sqref="L103:N103">
    <cfRule type="cellIs" dxfId="1498" priority="1488" operator="equal">
      <formula>47</formula>
    </cfRule>
    <cfRule type="cellIs" dxfId="1497" priority="1489" operator="equal">
      <formula>48</formula>
    </cfRule>
    <cfRule type="cellIs" dxfId="1496" priority="1490" operator="equal">
      <formula>49</formula>
    </cfRule>
    <cfRule type="cellIs" dxfId="1495" priority="1491" operator="equal">
      <formula>50</formula>
    </cfRule>
    <cfRule type="cellIs" dxfId="1494" priority="1492" operator="equal">
      <formula>52</formula>
    </cfRule>
    <cfRule type="cellIs" dxfId="1493" priority="1493" operator="equal">
      <formula>51</formula>
    </cfRule>
    <cfRule type="cellIs" dxfId="1492" priority="1494" operator="equal">
      <formula>5</formula>
    </cfRule>
    <cfRule type="cellIs" dxfId="1491" priority="1495" operator="equal">
      <formula>4</formula>
    </cfRule>
    <cfRule type="cellIs" dxfId="1490" priority="1496" operator="equal">
      <formula>3</formula>
    </cfRule>
    <cfRule type="cellIs" dxfId="1489" priority="1497" operator="equal">
      <formula>2</formula>
    </cfRule>
    <cfRule type="cellIs" dxfId="1488" priority="1498" operator="equal">
      <formula>1</formula>
    </cfRule>
  </conditionalFormatting>
  <conditionalFormatting sqref="P103:R103">
    <cfRule type="cellIs" dxfId="1487" priority="1477" operator="equal">
      <formula>47</formula>
    </cfRule>
    <cfRule type="cellIs" dxfId="1486" priority="1478" operator="equal">
      <formula>48</formula>
    </cfRule>
    <cfRule type="cellIs" dxfId="1485" priority="1479" operator="equal">
      <formula>49</formula>
    </cfRule>
    <cfRule type="cellIs" dxfId="1484" priority="1480" operator="equal">
      <formula>50</formula>
    </cfRule>
    <cfRule type="cellIs" dxfId="1483" priority="1481" operator="equal">
      <formula>52</formula>
    </cfRule>
    <cfRule type="cellIs" dxfId="1482" priority="1482" operator="equal">
      <formula>51</formula>
    </cfRule>
    <cfRule type="cellIs" dxfId="1481" priority="1483" operator="equal">
      <formula>5</formula>
    </cfRule>
    <cfRule type="cellIs" dxfId="1480" priority="1484" operator="equal">
      <formula>4</formula>
    </cfRule>
    <cfRule type="cellIs" dxfId="1479" priority="1485" operator="equal">
      <formula>3</formula>
    </cfRule>
    <cfRule type="cellIs" dxfId="1478" priority="1486" operator="equal">
      <formula>2</formula>
    </cfRule>
    <cfRule type="cellIs" dxfId="1477" priority="1487" operator="equal">
      <formula>1</formula>
    </cfRule>
  </conditionalFormatting>
  <conditionalFormatting sqref="T103:V103">
    <cfRule type="cellIs" dxfId="1476" priority="1466" operator="equal">
      <formula>47</formula>
    </cfRule>
    <cfRule type="cellIs" dxfId="1475" priority="1467" operator="equal">
      <formula>48</formula>
    </cfRule>
    <cfRule type="cellIs" dxfId="1474" priority="1468" operator="equal">
      <formula>49</formula>
    </cfRule>
    <cfRule type="cellIs" dxfId="1473" priority="1469" operator="equal">
      <formula>50</formula>
    </cfRule>
    <cfRule type="cellIs" dxfId="1472" priority="1470" operator="equal">
      <formula>52</formula>
    </cfRule>
    <cfRule type="cellIs" dxfId="1471" priority="1471" operator="equal">
      <formula>51</formula>
    </cfRule>
    <cfRule type="cellIs" dxfId="1470" priority="1472" operator="equal">
      <formula>5</formula>
    </cfRule>
    <cfRule type="cellIs" dxfId="1469" priority="1473" operator="equal">
      <formula>4</formula>
    </cfRule>
    <cfRule type="cellIs" dxfId="1468" priority="1474" operator="equal">
      <formula>3</formula>
    </cfRule>
    <cfRule type="cellIs" dxfId="1467" priority="1475" operator="equal">
      <formula>2</formula>
    </cfRule>
    <cfRule type="cellIs" dxfId="1466" priority="1476" operator="equal">
      <formula>1</formula>
    </cfRule>
  </conditionalFormatting>
  <conditionalFormatting sqref="H106:J106">
    <cfRule type="cellIs" dxfId="1465" priority="1455" operator="equal">
      <formula>47</formula>
    </cfRule>
    <cfRule type="cellIs" dxfId="1464" priority="1456" operator="equal">
      <formula>48</formula>
    </cfRule>
    <cfRule type="cellIs" dxfId="1463" priority="1457" operator="equal">
      <formula>49</formula>
    </cfRule>
    <cfRule type="cellIs" dxfId="1462" priority="1458" operator="equal">
      <formula>50</formula>
    </cfRule>
    <cfRule type="cellIs" dxfId="1461" priority="1459" operator="equal">
      <formula>52</formula>
    </cfRule>
    <cfRule type="cellIs" dxfId="1460" priority="1460" operator="equal">
      <formula>51</formula>
    </cfRule>
    <cfRule type="cellIs" dxfId="1459" priority="1461" operator="equal">
      <formula>5</formula>
    </cfRule>
    <cfRule type="cellIs" dxfId="1458" priority="1462" operator="equal">
      <formula>4</formula>
    </cfRule>
    <cfRule type="cellIs" dxfId="1457" priority="1463" operator="equal">
      <formula>3</formula>
    </cfRule>
    <cfRule type="cellIs" dxfId="1456" priority="1464" operator="equal">
      <formula>2</formula>
    </cfRule>
    <cfRule type="cellIs" dxfId="1455" priority="1465" operator="equal">
      <formula>1</formula>
    </cfRule>
  </conditionalFormatting>
  <conditionalFormatting sqref="L106:N106">
    <cfRule type="cellIs" dxfId="1454" priority="1444" operator="equal">
      <formula>47</formula>
    </cfRule>
    <cfRule type="cellIs" dxfId="1453" priority="1445" operator="equal">
      <formula>48</formula>
    </cfRule>
    <cfRule type="cellIs" dxfId="1452" priority="1446" operator="equal">
      <formula>49</formula>
    </cfRule>
    <cfRule type="cellIs" dxfId="1451" priority="1447" operator="equal">
      <formula>50</formula>
    </cfRule>
    <cfRule type="cellIs" dxfId="1450" priority="1448" operator="equal">
      <formula>52</formula>
    </cfRule>
    <cfRule type="cellIs" dxfId="1449" priority="1449" operator="equal">
      <formula>51</formula>
    </cfRule>
    <cfRule type="cellIs" dxfId="1448" priority="1450" operator="equal">
      <formula>5</formula>
    </cfRule>
    <cfRule type="cellIs" dxfId="1447" priority="1451" operator="equal">
      <formula>4</formula>
    </cfRule>
    <cfRule type="cellIs" dxfId="1446" priority="1452" operator="equal">
      <formula>3</formula>
    </cfRule>
    <cfRule type="cellIs" dxfId="1445" priority="1453" operator="equal">
      <formula>2</formula>
    </cfRule>
    <cfRule type="cellIs" dxfId="1444" priority="1454" operator="equal">
      <formula>1</formula>
    </cfRule>
  </conditionalFormatting>
  <conditionalFormatting sqref="P106:R106">
    <cfRule type="cellIs" dxfId="1443" priority="1433" operator="equal">
      <formula>47</formula>
    </cfRule>
    <cfRule type="cellIs" dxfId="1442" priority="1434" operator="equal">
      <formula>48</formula>
    </cfRule>
    <cfRule type="cellIs" dxfId="1441" priority="1435" operator="equal">
      <formula>49</formula>
    </cfRule>
    <cfRule type="cellIs" dxfId="1440" priority="1436" operator="equal">
      <formula>50</formula>
    </cfRule>
    <cfRule type="cellIs" dxfId="1439" priority="1437" operator="equal">
      <formula>52</formula>
    </cfRule>
    <cfRule type="cellIs" dxfId="1438" priority="1438" operator="equal">
      <formula>51</formula>
    </cfRule>
    <cfRule type="cellIs" dxfId="1437" priority="1439" operator="equal">
      <formula>5</formula>
    </cfRule>
    <cfRule type="cellIs" dxfId="1436" priority="1440" operator="equal">
      <formula>4</formula>
    </cfRule>
    <cfRule type="cellIs" dxfId="1435" priority="1441" operator="equal">
      <formula>3</formula>
    </cfRule>
    <cfRule type="cellIs" dxfId="1434" priority="1442" operator="equal">
      <formula>2</formula>
    </cfRule>
    <cfRule type="cellIs" dxfId="1433" priority="1443" operator="equal">
      <formula>1</formula>
    </cfRule>
  </conditionalFormatting>
  <conditionalFormatting sqref="T106:V106">
    <cfRule type="cellIs" dxfId="1432" priority="1422" operator="equal">
      <formula>47</formula>
    </cfRule>
    <cfRule type="cellIs" dxfId="1431" priority="1423" operator="equal">
      <formula>48</formula>
    </cfRule>
    <cfRule type="cellIs" dxfId="1430" priority="1424" operator="equal">
      <formula>49</formula>
    </cfRule>
    <cfRule type="cellIs" dxfId="1429" priority="1425" operator="equal">
      <formula>50</formula>
    </cfRule>
    <cfRule type="cellIs" dxfId="1428" priority="1426" operator="equal">
      <formula>52</formula>
    </cfRule>
    <cfRule type="cellIs" dxfId="1427" priority="1427" operator="equal">
      <formula>51</formula>
    </cfRule>
    <cfRule type="cellIs" dxfId="1426" priority="1428" operator="equal">
      <formula>5</formula>
    </cfRule>
    <cfRule type="cellIs" dxfId="1425" priority="1429" operator="equal">
      <formula>4</formula>
    </cfRule>
    <cfRule type="cellIs" dxfId="1424" priority="1430" operator="equal">
      <formula>3</formula>
    </cfRule>
    <cfRule type="cellIs" dxfId="1423" priority="1431" operator="equal">
      <formula>2</formula>
    </cfRule>
    <cfRule type="cellIs" dxfId="1422" priority="1432" operator="equal">
      <formula>1</formula>
    </cfRule>
  </conditionalFormatting>
  <conditionalFormatting sqref="H106:J106">
    <cfRule type="cellIs" dxfId="1421" priority="1411" operator="equal">
      <formula>47</formula>
    </cfRule>
    <cfRule type="cellIs" dxfId="1420" priority="1412" operator="equal">
      <formula>48</formula>
    </cfRule>
    <cfRule type="cellIs" dxfId="1419" priority="1413" operator="equal">
      <formula>49</formula>
    </cfRule>
    <cfRule type="cellIs" dxfId="1418" priority="1414" operator="equal">
      <formula>50</formula>
    </cfRule>
    <cfRule type="cellIs" dxfId="1417" priority="1415" operator="equal">
      <formula>52</formula>
    </cfRule>
    <cfRule type="cellIs" dxfId="1416" priority="1416" operator="equal">
      <formula>51</formula>
    </cfRule>
    <cfRule type="cellIs" dxfId="1415" priority="1417" operator="equal">
      <formula>5</formula>
    </cfRule>
    <cfRule type="cellIs" dxfId="1414" priority="1418" operator="equal">
      <formula>4</formula>
    </cfRule>
    <cfRule type="cellIs" dxfId="1413" priority="1419" operator="equal">
      <formula>3</formula>
    </cfRule>
    <cfRule type="cellIs" dxfId="1412" priority="1420" operator="equal">
      <formula>2</formula>
    </cfRule>
    <cfRule type="cellIs" dxfId="1411" priority="1421" operator="equal">
      <formula>1</formula>
    </cfRule>
  </conditionalFormatting>
  <conditionalFormatting sqref="L106:N106">
    <cfRule type="cellIs" dxfId="1410" priority="1400" operator="equal">
      <formula>47</formula>
    </cfRule>
    <cfRule type="cellIs" dxfId="1409" priority="1401" operator="equal">
      <formula>48</formula>
    </cfRule>
    <cfRule type="cellIs" dxfId="1408" priority="1402" operator="equal">
      <formula>49</formula>
    </cfRule>
    <cfRule type="cellIs" dxfId="1407" priority="1403" operator="equal">
      <formula>50</formula>
    </cfRule>
    <cfRule type="cellIs" dxfId="1406" priority="1404" operator="equal">
      <formula>52</formula>
    </cfRule>
    <cfRule type="cellIs" dxfId="1405" priority="1405" operator="equal">
      <formula>51</formula>
    </cfRule>
    <cfRule type="cellIs" dxfId="1404" priority="1406" operator="equal">
      <formula>5</formula>
    </cfRule>
    <cfRule type="cellIs" dxfId="1403" priority="1407" operator="equal">
      <formula>4</formula>
    </cfRule>
    <cfRule type="cellIs" dxfId="1402" priority="1408" operator="equal">
      <formula>3</formula>
    </cfRule>
    <cfRule type="cellIs" dxfId="1401" priority="1409" operator="equal">
      <formula>2</formula>
    </cfRule>
    <cfRule type="cellIs" dxfId="1400" priority="1410" operator="equal">
      <formula>1</formula>
    </cfRule>
  </conditionalFormatting>
  <conditionalFormatting sqref="P106:R106">
    <cfRule type="cellIs" dxfId="1399" priority="1389" operator="equal">
      <formula>47</formula>
    </cfRule>
    <cfRule type="cellIs" dxfId="1398" priority="1390" operator="equal">
      <formula>48</formula>
    </cfRule>
    <cfRule type="cellIs" dxfId="1397" priority="1391" operator="equal">
      <formula>49</formula>
    </cfRule>
    <cfRule type="cellIs" dxfId="1396" priority="1392" operator="equal">
      <formula>50</formula>
    </cfRule>
    <cfRule type="cellIs" dxfId="1395" priority="1393" operator="equal">
      <formula>52</formula>
    </cfRule>
    <cfRule type="cellIs" dxfId="1394" priority="1394" operator="equal">
      <formula>51</formula>
    </cfRule>
    <cfRule type="cellIs" dxfId="1393" priority="1395" operator="equal">
      <formula>5</formula>
    </cfRule>
    <cfRule type="cellIs" dxfId="1392" priority="1396" operator="equal">
      <formula>4</formula>
    </cfRule>
    <cfRule type="cellIs" dxfId="1391" priority="1397" operator="equal">
      <formula>3</formula>
    </cfRule>
    <cfRule type="cellIs" dxfId="1390" priority="1398" operator="equal">
      <formula>2</formula>
    </cfRule>
    <cfRule type="cellIs" dxfId="1389" priority="1399" operator="equal">
      <formula>1</formula>
    </cfRule>
  </conditionalFormatting>
  <conditionalFormatting sqref="T106:V106">
    <cfRule type="cellIs" dxfId="1388" priority="1378" operator="equal">
      <formula>47</formula>
    </cfRule>
    <cfRule type="cellIs" dxfId="1387" priority="1379" operator="equal">
      <formula>48</formula>
    </cfRule>
    <cfRule type="cellIs" dxfId="1386" priority="1380" operator="equal">
      <formula>49</formula>
    </cfRule>
    <cfRule type="cellIs" dxfId="1385" priority="1381" operator="equal">
      <formula>50</formula>
    </cfRule>
    <cfRule type="cellIs" dxfId="1384" priority="1382" operator="equal">
      <formula>52</formula>
    </cfRule>
    <cfRule type="cellIs" dxfId="1383" priority="1383" operator="equal">
      <formula>51</formula>
    </cfRule>
    <cfRule type="cellIs" dxfId="1382" priority="1384" operator="equal">
      <formula>5</formula>
    </cfRule>
    <cfRule type="cellIs" dxfId="1381" priority="1385" operator="equal">
      <formula>4</formula>
    </cfRule>
    <cfRule type="cellIs" dxfId="1380" priority="1386" operator="equal">
      <formula>3</formula>
    </cfRule>
    <cfRule type="cellIs" dxfId="1379" priority="1387" operator="equal">
      <formula>2</formula>
    </cfRule>
    <cfRule type="cellIs" dxfId="1378" priority="1388" operator="equal">
      <formula>1</formula>
    </cfRule>
  </conditionalFormatting>
  <conditionalFormatting sqref="H106:J106">
    <cfRule type="cellIs" dxfId="1377" priority="1367" operator="equal">
      <formula>47</formula>
    </cfRule>
    <cfRule type="cellIs" dxfId="1376" priority="1368" operator="equal">
      <formula>48</formula>
    </cfRule>
    <cfRule type="cellIs" dxfId="1375" priority="1369" operator="equal">
      <formula>49</formula>
    </cfRule>
    <cfRule type="cellIs" dxfId="1374" priority="1370" operator="equal">
      <formula>50</formula>
    </cfRule>
    <cfRule type="cellIs" dxfId="1373" priority="1371" operator="equal">
      <formula>52</formula>
    </cfRule>
    <cfRule type="cellIs" dxfId="1372" priority="1372" operator="equal">
      <formula>51</formula>
    </cfRule>
    <cfRule type="cellIs" dxfId="1371" priority="1373" operator="equal">
      <formula>5</formula>
    </cfRule>
    <cfRule type="cellIs" dxfId="1370" priority="1374" operator="equal">
      <formula>4</formula>
    </cfRule>
    <cfRule type="cellIs" dxfId="1369" priority="1375" operator="equal">
      <formula>3</formula>
    </cfRule>
    <cfRule type="cellIs" dxfId="1368" priority="1376" operator="equal">
      <formula>2</formula>
    </cfRule>
    <cfRule type="cellIs" dxfId="1367" priority="1377" operator="equal">
      <formula>1</formula>
    </cfRule>
  </conditionalFormatting>
  <conditionalFormatting sqref="L106:N106">
    <cfRule type="cellIs" dxfId="1366" priority="1356" operator="equal">
      <formula>47</formula>
    </cfRule>
    <cfRule type="cellIs" dxfId="1365" priority="1357" operator="equal">
      <formula>48</formula>
    </cfRule>
    <cfRule type="cellIs" dxfId="1364" priority="1358" operator="equal">
      <formula>49</formula>
    </cfRule>
    <cfRule type="cellIs" dxfId="1363" priority="1359" operator="equal">
      <formula>50</formula>
    </cfRule>
    <cfRule type="cellIs" dxfId="1362" priority="1360" operator="equal">
      <formula>52</formula>
    </cfRule>
    <cfRule type="cellIs" dxfId="1361" priority="1361" operator="equal">
      <formula>51</formula>
    </cfRule>
    <cfRule type="cellIs" dxfId="1360" priority="1362" operator="equal">
      <formula>5</formula>
    </cfRule>
    <cfRule type="cellIs" dxfId="1359" priority="1363" operator="equal">
      <formula>4</formula>
    </cfRule>
    <cfRule type="cellIs" dxfId="1358" priority="1364" operator="equal">
      <formula>3</formula>
    </cfRule>
    <cfRule type="cellIs" dxfId="1357" priority="1365" operator="equal">
      <formula>2</formula>
    </cfRule>
    <cfRule type="cellIs" dxfId="1356" priority="1366" operator="equal">
      <formula>1</formula>
    </cfRule>
  </conditionalFormatting>
  <conditionalFormatting sqref="P106:R106">
    <cfRule type="cellIs" dxfId="1355" priority="1345" operator="equal">
      <formula>47</formula>
    </cfRule>
    <cfRule type="cellIs" dxfId="1354" priority="1346" operator="equal">
      <formula>48</formula>
    </cfRule>
    <cfRule type="cellIs" dxfId="1353" priority="1347" operator="equal">
      <formula>49</formula>
    </cfRule>
    <cfRule type="cellIs" dxfId="1352" priority="1348" operator="equal">
      <formula>50</formula>
    </cfRule>
    <cfRule type="cellIs" dxfId="1351" priority="1349" operator="equal">
      <formula>52</formula>
    </cfRule>
    <cfRule type="cellIs" dxfId="1350" priority="1350" operator="equal">
      <formula>51</formula>
    </cfRule>
    <cfRule type="cellIs" dxfId="1349" priority="1351" operator="equal">
      <formula>5</formula>
    </cfRule>
    <cfRule type="cellIs" dxfId="1348" priority="1352" operator="equal">
      <formula>4</formula>
    </cfRule>
    <cfRule type="cellIs" dxfId="1347" priority="1353" operator="equal">
      <formula>3</formula>
    </cfRule>
    <cfRule type="cellIs" dxfId="1346" priority="1354" operator="equal">
      <formula>2</formula>
    </cfRule>
    <cfRule type="cellIs" dxfId="1345" priority="1355" operator="equal">
      <formula>1</formula>
    </cfRule>
  </conditionalFormatting>
  <conditionalFormatting sqref="T106:V106">
    <cfRule type="cellIs" dxfId="1344" priority="1334" operator="equal">
      <formula>47</formula>
    </cfRule>
    <cfRule type="cellIs" dxfId="1343" priority="1335" operator="equal">
      <formula>48</formula>
    </cfRule>
    <cfRule type="cellIs" dxfId="1342" priority="1336" operator="equal">
      <formula>49</formula>
    </cfRule>
    <cfRule type="cellIs" dxfId="1341" priority="1337" operator="equal">
      <formula>50</formula>
    </cfRule>
    <cfRule type="cellIs" dxfId="1340" priority="1338" operator="equal">
      <formula>52</formula>
    </cfRule>
    <cfRule type="cellIs" dxfId="1339" priority="1339" operator="equal">
      <formula>51</formula>
    </cfRule>
    <cfRule type="cellIs" dxfId="1338" priority="1340" operator="equal">
      <formula>5</formula>
    </cfRule>
    <cfRule type="cellIs" dxfId="1337" priority="1341" operator="equal">
      <formula>4</formula>
    </cfRule>
    <cfRule type="cellIs" dxfId="1336" priority="1342" operator="equal">
      <formula>3</formula>
    </cfRule>
    <cfRule type="cellIs" dxfId="1335" priority="1343" operator="equal">
      <formula>2</formula>
    </cfRule>
    <cfRule type="cellIs" dxfId="1334" priority="1344" operator="equal">
      <formula>1</formula>
    </cfRule>
  </conditionalFormatting>
  <conditionalFormatting sqref="H106:J106">
    <cfRule type="cellIs" dxfId="1333" priority="1323" operator="equal">
      <formula>47</formula>
    </cfRule>
    <cfRule type="cellIs" dxfId="1332" priority="1324" operator="equal">
      <formula>48</formula>
    </cfRule>
    <cfRule type="cellIs" dxfId="1331" priority="1325" operator="equal">
      <formula>49</formula>
    </cfRule>
    <cfRule type="cellIs" dxfId="1330" priority="1326" operator="equal">
      <formula>50</formula>
    </cfRule>
    <cfRule type="cellIs" dxfId="1329" priority="1327" operator="equal">
      <formula>52</formula>
    </cfRule>
    <cfRule type="cellIs" dxfId="1328" priority="1328" operator="equal">
      <formula>51</formula>
    </cfRule>
    <cfRule type="cellIs" dxfId="1327" priority="1329" operator="equal">
      <formula>5</formula>
    </cfRule>
    <cfRule type="cellIs" dxfId="1326" priority="1330" operator="equal">
      <formula>4</formula>
    </cfRule>
    <cfRule type="cellIs" dxfId="1325" priority="1331" operator="equal">
      <formula>3</formula>
    </cfRule>
    <cfRule type="cellIs" dxfId="1324" priority="1332" operator="equal">
      <formula>2</formula>
    </cfRule>
    <cfRule type="cellIs" dxfId="1323" priority="1333" operator="equal">
      <formula>1</formula>
    </cfRule>
  </conditionalFormatting>
  <conditionalFormatting sqref="L106:N106">
    <cfRule type="cellIs" dxfId="1322" priority="1312" operator="equal">
      <formula>47</formula>
    </cfRule>
    <cfRule type="cellIs" dxfId="1321" priority="1313" operator="equal">
      <formula>48</formula>
    </cfRule>
    <cfRule type="cellIs" dxfId="1320" priority="1314" operator="equal">
      <formula>49</formula>
    </cfRule>
    <cfRule type="cellIs" dxfId="1319" priority="1315" operator="equal">
      <formula>50</formula>
    </cfRule>
    <cfRule type="cellIs" dxfId="1318" priority="1316" operator="equal">
      <formula>52</formula>
    </cfRule>
    <cfRule type="cellIs" dxfId="1317" priority="1317" operator="equal">
      <formula>51</formula>
    </cfRule>
    <cfRule type="cellIs" dxfId="1316" priority="1318" operator="equal">
      <formula>5</formula>
    </cfRule>
    <cfRule type="cellIs" dxfId="1315" priority="1319" operator="equal">
      <formula>4</formula>
    </cfRule>
    <cfRule type="cellIs" dxfId="1314" priority="1320" operator="equal">
      <formula>3</formula>
    </cfRule>
    <cfRule type="cellIs" dxfId="1313" priority="1321" operator="equal">
      <formula>2</formula>
    </cfRule>
    <cfRule type="cellIs" dxfId="1312" priority="1322" operator="equal">
      <formula>1</formula>
    </cfRule>
  </conditionalFormatting>
  <conditionalFormatting sqref="P106:R106">
    <cfRule type="cellIs" dxfId="1311" priority="1301" operator="equal">
      <formula>47</formula>
    </cfRule>
    <cfRule type="cellIs" dxfId="1310" priority="1302" operator="equal">
      <formula>48</formula>
    </cfRule>
    <cfRule type="cellIs" dxfId="1309" priority="1303" operator="equal">
      <formula>49</formula>
    </cfRule>
    <cfRule type="cellIs" dxfId="1308" priority="1304" operator="equal">
      <formula>50</formula>
    </cfRule>
    <cfRule type="cellIs" dxfId="1307" priority="1305" operator="equal">
      <formula>52</formula>
    </cfRule>
    <cfRule type="cellIs" dxfId="1306" priority="1306" operator="equal">
      <formula>51</formula>
    </cfRule>
    <cfRule type="cellIs" dxfId="1305" priority="1307" operator="equal">
      <formula>5</formula>
    </cfRule>
    <cfRule type="cellIs" dxfId="1304" priority="1308" operator="equal">
      <formula>4</formula>
    </cfRule>
    <cfRule type="cellIs" dxfId="1303" priority="1309" operator="equal">
      <formula>3</formula>
    </cfRule>
    <cfRule type="cellIs" dxfId="1302" priority="1310" operator="equal">
      <formula>2</formula>
    </cfRule>
    <cfRule type="cellIs" dxfId="1301" priority="1311" operator="equal">
      <formula>1</formula>
    </cfRule>
  </conditionalFormatting>
  <conditionalFormatting sqref="T106:V106">
    <cfRule type="cellIs" dxfId="1300" priority="1290" operator="equal">
      <formula>47</formula>
    </cfRule>
    <cfRule type="cellIs" dxfId="1299" priority="1291" operator="equal">
      <formula>48</formula>
    </cfRule>
    <cfRule type="cellIs" dxfId="1298" priority="1292" operator="equal">
      <formula>49</formula>
    </cfRule>
    <cfRule type="cellIs" dxfId="1297" priority="1293" operator="equal">
      <formula>50</formula>
    </cfRule>
    <cfRule type="cellIs" dxfId="1296" priority="1294" operator="equal">
      <formula>52</formula>
    </cfRule>
    <cfRule type="cellIs" dxfId="1295" priority="1295" operator="equal">
      <formula>51</formula>
    </cfRule>
    <cfRule type="cellIs" dxfId="1294" priority="1296" operator="equal">
      <formula>5</formula>
    </cfRule>
    <cfRule type="cellIs" dxfId="1293" priority="1297" operator="equal">
      <formula>4</formula>
    </cfRule>
    <cfRule type="cellIs" dxfId="1292" priority="1298" operator="equal">
      <formula>3</formula>
    </cfRule>
    <cfRule type="cellIs" dxfId="1291" priority="1299" operator="equal">
      <formula>2</formula>
    </cfRule>
    <cfRule type="cellIs" dxfId="1290" priority="1300" operator="equal">
      <formula>1</formula>
    </cfRule>
  </conditionalFormatting>
  <conditionalFormatting sqref="H106:J106">
    <cfRule type="cellIs" dxfId="1289" priority="1279" operator="equal">
      <formula>47</formula>
    </cfRule>
    <cfRule type="cellIs" dxfId="1288" priority="1280" operator="equal">
      <formula>48</formula>
    </cfRule>
    <cfRule type="cellIs" dxfId="1287" priority="1281" operator="equal">
      <formula>49</formula>
    </cfRule>
    <cfRule type="cellIs" dxfId="1286" priority="1282" operator="equal">
      <formula>50</formula>
    </cfRule>
    <cfRule type="cellIs" dxfId="1285" priority="1283" operator="equal">
      <formula>52</formula>
    </cfRule>
    <cfRule type="cellIs" dxfId="1284" priority="1284" operator="equal">
      <formula>51</formula>
    </cfRule>
    <cfRule type="cellIs" dxfId="1283" priority="1285" operator="equal">
      <formula>5</formula>
    </cfRule>
    <cfRule type="cellIs" dxfId="1282" priority="1286" operator="equal">
      <formula>4</formula>
    </cfRule>
    <cfRule type="cellIs" dxfId="1281" priority="1287" operator="equal">
      <formula>3</formula>
    </cfRule>
    <cfRule type="cellIs" dxfId="1280" priority="1288" operator="equal">
      <formula>2</formula>
    </cfRule>
    <cfRule type="cellIs" dxfId="1279" priority="1289" operator="equal">
      <formula>1</formula>
    </cfRule>
  </conditionalFormatting>
  <conditionalFormatting sqref="L106:N106">
    <cfRule type="cellIs" dxfId="1278" priority="1268" operator="equal">
      <formula>47</formula>
    </cfRule>
    <cfRule type="cellIs" dxfId="1277" priority="1269" operator="equal">
      <formula>48</formula>
    </cfRule>
    <cfRule type="cellIs" dxfId="1276" priority="1270" operator="equal">
      <formula>49</formula>
    </cfRule>
    <cfRule type="cellIs" dxfId="1275" priority="1271" operator="equal">
      <formula>50</formula>
    </cfRule>
    <cfRule type="cellIs" dxfId="1274" priority="1272" operator="equal">
      <formula>52</formula>
    </cfRule>
    <cfRule type="cellIs" dxfId="1273" priority="1273" operator="equal">
      <formula>51</formula>
    </cfRule>
    <cfRule type="cellIs" dxfId="1272" priority="1274" operator="equal">
      <formula>5</formula>
    </cfRule>
    <cfRule type="cellIs" dxfId="1271" priority="1275" operator="equal">
      <formula>4</formula>
    </cfRule>
    <cfRule type="cellIs" dxfId="1270" priority="1276" operator="equal">
      <formula>3</formula>
    </cfRule>
    <cfRule type="cellIs" dxfId="1269" priority="1277" operator="equal">
      <formula>2</formula>
    </cfRule>
    <cfRule type="cellIs" dxfId="1268" priority="1278" operator="equal">
      <formula>1</formula>
    </cfRule>
  </conditionalFormatting>
  <conditionalFormatting sqref="P106:R106">
    <cfRule type="cellIs" dxfId="1267" priority="1257" operator="equal">
      <formula>47</formula>
    </cfRule>
    <cfRule type="cellIs" dxfId="1266" priority="1258" operator="equal">
      <formula>48</formula>
    </cfRule>
    <cfRule type="cellIs" dxfId="1265" priority="1259" operator="equal">
      <formula>49</formula>
    </cfRule>
    <cfRule type="cellIs" dxfId="1264" priority="1260" operator="equal">
      <formula>50</formula>
    </cfRule>
    <cfRule type="cellIs" dxfId="1263" priority="1261" operator="equal">
      <formula>52</formula>
    </cfRule>
    <cfRule type="cellIs" dxfId="1262" priority="1262" operator="equal">
      <formula>51</formula>
    </cfRule>
    <cfRule type="cellIs" dxfId="1261" priority="1263" operator="equal">
      <formula>5</formula>
    </cfRule>
    <cfRule type="cellIs" dxfId="1260" priority="1264" operator="equal">
      <formula>4</formula>
    </cfRule>
    <cfRule type="cellIs" dxfId="1259" priority="1265" operator="equal">
      <formula>3</formula>
    </cfRule>
    <cfRule type="cellIs" dxfId="1258" priority="1266" operator="equal">
      <formula>2</formula>
    </cfRule>
    <cfRule type="cellIs" dxfId="1257" priority="1267" operator="equal">
      <formula>1</formula>
    </cfRule>
  </conditionalFormatting>
  <conditionalFormatting sqref="T106:V106">
    <cfRule type="cellIs" dxfId="1256" priority="1246" operator="equal">
      <formula>47</formula>
    </cfRule>
    <cfRule type="cellIs" dxfId="1255" priority="1247" operator="equal">
      <formula>48</formula>
    </cfRule>
    <cfRule type="cellIs" dxfId="1254" priority="1248" operator="equal">
      <formula>49</formula>
    </cfRule>
    <cfRule type="cellIs" dxfId="1253" priority="1249" operator="equal">
      <formula>50</formula>
    </cfRule>
    <cfRule type="cellIs" dxfId="1252" priority="1250" operator="equal">
      <formula>52</formula>
    </cfRule>
    <cfRule type="cellIs" dxfId="1251" priority="1251" operator="equal">
      <formula>51</formula>
    </cfRule>
    <cfRule type="cellIs" dxfId="1250" priority="1252" operator="equal">
      <formula>5</formula>
    </cfRule>
    <cfRule type="cellIs" dxfId="1249" priority="1253" operator="equal">
      <formula>4</formula>
    </cfRule>
    <cfRule type="cellIs" dxfId="1248" priority="1254" operator="equal">
      <formula>3</formula>
    </cfRule>
    <cfRule type="cellIs" dxfId="1247" priority="1255" operator="equal">
      <formula>2</formula>
    </cfRule>
    <cfRule type="cellIs" dxfId="1246" priority="1256" operator="equal">
      <formula>1</formula>
    </cfRule>
  </conditionalFormatting>
  <conditionalFormatting sqref="H106:J106">
    <cfRule type="cellIs" dxfId="1245" priority="1235" operator="equal">
      <formula>47</formula>
    </cfRule>
    <cfRule type="cellIs" dxfId="1244" priority="1236" operator="equal">
      <formula>48</formula>
    </cfRule>
    <cfRule type="cellIs" dxfId="1243" priority="1237" operator="equal">
      <formula>49</formula>
    </cfRule>
    <cfRule type="cellIs" dxfId="1242" priority="1238" operator="equal">
      <formula>50</formula>
    </cfRule>
    <cfRule type="cellIs" dxfId="1241" priority="1239" operator="equal">
      <formula>52</formula>
    </cfRule>
    <cfRule type="cellIs" dxfId="1240" priority="1240" operator="equal">
      <formula>51</formula>
    </cfRule>
    <cfRule type="cellIs" dxfId="1239" priority="1241" operator="equal">
      <formula>5</formula>
    </cfRule>
    <cfRule type="cellIs" dxfId="1238" priority="1242" operator="equal">
      <formula>4</formula>
    </cfRule>
    <cfRule type="cellIs" dxfId="1237" priority="1243" operator="equal">
      <formula>3</formula>
    </cfRule>
    <cfRule type="cellIs" dxfId="1236" priority="1244" operator="equal">
      <formula>2</formula>
    </cfRule>
    <cfRule type="cellIs" dxfId="1235" priority="1245" operator="equal">
      <formula>1</formula>
    </cfRule>
  </conditionalFormatting>
  <conditionalFormatting sqref="L106:N106">
    <cfRule type="cellIs" dxfId="1234" priority="1224" operator="equal">
      <formula>47</formula>
    </cfRule>
    <cfRule type="cellIs" dxfId="1233" priority="1225" operator="equal">
      <formula>48</formula>
    </cfRule>
    <cfRule type="cellIs" dxfId="1232" priority="1226" operator="equal">
      <formula>49</formula>
    </cfRule>
    <cfRule type="cellIs" dxfId="1231" priority="1227" operator="equal">
      <formula>50</formula>
    </cfRule>
    <cfRule type="cellIs" dxfId="1230" priority="1228" operator="equal">
      <formula>52</formula>
    </cfRule>
    <cfRule type="cellIs" dxfId="1229" priority="1229" operator="equal">
      <formula>51</formula>
    </cfRule>
    <cfRule type="cellIs" dxfId="1228" priority="1230" operator="equal">
      <formula>5</formula>
    </cfRule>
    <cfRule type="cellIs" dxfId="1227" priority="1231" operator="equal">
      <formula>4</formula>
    </cfRule>
    <cfRule type="cellIs" dxfId="1226" priority="1232" operator="equal">
      <formula>3</formula>
    </cfRule>
    <cfRule type="cellIs" dxfId="1225" priority="1233" operator="equal">
      <formula>2</formula>
    </cfRule>
    <cfRule type="cellIs" dxfId="1224" priority="1234" operator="equal">
      <formula>1</formula>
    </cfRule>
  </conditionalFormatting>
  <conditionalFormatting sqref="P106:R106">
    <cfRule type="cellIs" dxfId="1223" priority="1213" operator="equal">
      <formula>47</formula>
    </cfRule>
    <cfRule type="cellIs" dxfId="1222" priority="1214" operator="equal">
      <formula>48</formula>
    </cfRule>
    <cfRule type="cellIs" dxfId="1221" priority="1215" operator="equal">
      <formula>49</formula>
    </cfRule>
    <cfRule type="cellIs" dxfId="1220" priority="1216" operator="equal">
      <formula>50</formula>
    </cfRule>
    <cfRule type="cellIs" dxfId="1219" priority="1217" operator="equal">
      <formula>52</formula>
    </cfRule>
    <cfRule type="cellIs" dxfId="1218" priority="1218" operator="equal">
      <formula>51</formula>
    </cfRule>
    <cfRule type="cellIs" dxfId="1217" priority="1219" operator="equal">
      <formula>5</formula>
    </cfRule>
    <cfRule type="cellIs" dxfId="1216" priority="1220" operator="equal">
      <formula>4</formula>
    </cfRule>
    <cfRule type="cellIs" dxfId="1215" priority="1221" operator="equal">
      <formula>3</formula>
    </cfRule>
    <cfRule type="cellIs" dxfId="1214" priority="1222" operator="equal">
      <formula>2</formula>
    </cfRule>
    <cfRule type="cellIs" dxfId="1213" priority="1223" operator="equal">
      <formula>1</formula>
    </cfRule>
  </conditionalFormatting>
  <conditionalFormatting sqref="T106:V106">
    <cfRule type="cellIs" dxfId="1212" priority="1202" operator="equal">
      <formula>47</formula>
    </cfRule>
    <cfRule type="cellIs" dxfId="1211" priority="1203" operator="equal">
      <formula>48</formula>
    </cfRule>
    <cfRule type="cellIs" dxfId="1210" priority="1204" operator="equal">
      <formula>49</formula>
    </cfRule>
    <cfRule type="cellIs" dxfId="1209" priority="1205" operator="equal">
      <formula>50</formula>
    </cfRule>
    <cfRule type="cellIs" dxfId="1208" priority="1206" operator="equal">
      <formula>52</formula>
    </cfRule>
    <cfRule type="cellIs" dxfId="1207" priority="1207" operator="equal">
      <formula>51</formula>
    </cfRule>
    <cfRule type="cellIs" dxfId="1206" priority="1208" operator="equal">
      <formula>5</formula>
    </cfRule>
    <cfRule type="cellIs" dxfId="1205" priority="1209" operator="equal">
      <formula>4</formula>
    </cfRule>
    <cfRule type="cellIs" dxfId="1204" priority="1210" operator="equal">
      <formula>3</formula>
    </cfRule>
    <cfRule type="cellIs" dxfId="1203" priority="1211" operator="equal">
      <formula>2</formula>
    </cfRule>
    <cfRule type="cellIs" dxfId="1202" priority="1212" operator="equal">
      <formula>1</formula>
    </cfRule>
  </conditionalFormatting>
  <conditionalFormatting sqref="H106:J106">
    <cfRule type="cellIs" dxfId="1201" priority="1191" operator="equal">
      <formula>47</formula>
    </cfRule>
    <cfRule type="cellIs" dxfId="1200" priority="1192" operator="equal">
      <formula>48</formula>
    </cfRule>
    <cfRule type="cellIs" dxfId="1199" priority="1193" operator="equal">
      <formula>49</formula>
    </cfRule>
    <cfRule type="cellIs" dxfId="1198" priority="1194" operator="equal">
      <formula>50</formula>
    </cfRule>
    <cfRule type="cellIs" dxfId="1197" priority="1195" operator="equal">
      <formula>52</formula>
    </cfRule>
    <cfRule type="cellIs" dxfId="1196" priority="1196" operator="equal">
      <formula>51</formula>
    </cfRule>
    <cfRule type="cellIs" dxfId="1195" priority="1197" operator="equal">
      <formula>5</formula>
    </cfRule>
    <cfRule type="cellIs" dxfId="1194" priority="1198" operator="equal">
      <formula>4</formula>
    </cfRule>
    <cfRule type="cellIs" dxfId="1193" priority="1199" operator="equal">
      <formula>3</formula>
    </cfRule>
    <cfRule type="cellIs" dxfId="1192" priority="1200" operator="equal">
      <formula>2</formula>
    </cfRule>
    <cfRule type="cellIs" dxfId="1191" priority="1201" operator="equal">
      <formula>1</formula>
    </cfRule>
  </conditionalFormatting>
  <conditionalFormatting sqref="L106:N106">
    <cfRule type="cellIs" dxfId="1190" priority="1180" operator="equal">
      <formula>47</formula>
    </cfRule>
    <cfRule type="cellIs" dxfId="1189" priority="1181" operator="equal">
      <formula>48</formula>
    </cfRule>
    <cfRule type="cellIs" dxfId="1188" priority="1182" operator="equal">
      <formula>49</formula>
    </cfRule>
    <cfRule type="cellIs" dxfId="1187" priority="1183" operator="equal">
      <formula>50</formula>
    </cfRule>
    <cfRule type="cellIs" dxfId="1186" priority="1184" operator="equal">
      <formula>52</formula>
    </cfRule>
    <cfRule type="cellIs" dxfId="1185" priority="1185" operator="equal">
      <formula>51</formula>
    </cfRule>
    <cfRule type="cellIs" dxfId="1184" priority="1186" operator="equal">
      <formula>5</formula>
    </cfRule>
    <cfRule type="cellIs" dxfId="1183" priority="1187" operator="equal">
      <formula>4</formula>
    </cfRule>
    <cfRule type="cellIs" dxfId="1182" priority="1188" operator="equal">
      <formula>3</formula>
    </cfRule>
    <cfRule type="cellIs" dxfId="1181" priority="1189" operator="equal">
      <formula>2</formula>
    </cfRule>
    <cfRule type="cellIs" dxfId="1180" priority="1190" operator="equal">
      <formula>1</formula>
    </cfRule>
  </conditionalFormatting>
  <conditionalFormatting sqref="P106:R106">
    <cfRule type="cellIs" dxfId="1179" priority="1169" operator="equal">
      <formula>47</formula>
    </cfRule>
    <cfRule type="cellIs" dxfId="1178" priority="1170" operator="equal">
      <formula>48</formula>
    </cfRule>
    <cfRule type="cellIs" dxfId="1177" priority="1171" operator="equal">
      <formula>49</formula>
    </cfRule>
    <cfRule type="cellIs" dxfId="1176" priority="1172" operator="equal">
      <formula>50</formula>
    </cfRule>
    <cfRule type="cellIs" dxfId="1175" priority="1173" operator="equal">
      <formula>52</formula>
    </cfRule>
    <cfRule type="cellIs" dxfId="1174" priority="1174" operator="equal">
      <formula>51</formula>
    </cfRule>
    <cfRule type="cellIs" dxfId="1173" priority="1175" operator="equal">
      <formula>5</formula>
    </cfRule>
    <cfRule type="cellIs" dxfId="1172" priority="1176" operator="equal">
      <formula>4</formula>
    </cfRule>
    <cfRule type="cellIs" dxfId="1171" priority="1177" operator="equal">
      <formula>3</formula>
    </cfRule>
    <cfRule type="cellIs" dxfId="1170" priority="1178" operator="equal">
      <formula>2</formula>
    </cfRule>
    <cfRule type="cellIs" dxfId="1169" priority="1179" operator="equal">
      <formula>1</formula>
    </cfRule>
  </conditionalFormatting>
  <conditionalFormatting sqref="T106:V106">
    <cfRule type="cellIs" dxfId="1168" priority="1158" operator="equal">
      <formula>47</formula>
    </cfRule>
    <cfRule type="cellIs" dxfId="1167" priority="1159" operator="equal">
      <formula>48</formula>
    </cfRule>
    <cfRule type="cellIs" dxfId="1166" priority="1160" operator="equal">
      <formula>49</formula>
    </cfRule>
    <cfRule type="cellIs" dxfId="1165" priority="1161" operator="equal">
      <formula>50</formula>
    </cfRule>
    <cfRule type="cellIs" dxfId="1164" priority="1162" operator="equal">
      <formula>52</formula>
    </cfRule>
    <cfRule type="cellIs" dxfId="1163" priority="1163" operator="equal">
      <formula>51</formula>
    </cfRule>
    <cfRule type="cellIs" dxfId="1162" priority="1164" operator="equal">
      <formula>5</formula>
    </cfRule>
    <cfRule type="cellIs" dxfId="1161" priority="1165" operator="equal">
      <formula>4</formula>
    </cfRule>
    <cfRule type="cellIs" dxfId="1160" priority="1166" operator="equal">
      <formula>3</formula>
    </cfRule>
    <cfRule type="cellIs" dxfId="1159" priority="1167" operator="equal">
      <formula>2</formula>
    </cfRule>
    <cfRule type="cellIs" dxfId="1158" priority="1168" operator="equal">
      <formula>1</formula>
    </cfRule>
  </conditionalFormatting>
  <conditionalFormatting sqref="H106:J106">
    <cfRule type="cellIs" dxfId="1157" priority="1147" operator="equal">
      <formula>47</formula>
    </cfRule>
    <cfRule type="cellIs" dxfId="1156" priority="1148" operator="equal">
      <formula>48</formula>
    </cfRule>
    <cfRule type="cellIs" dxfId="1155" priority="1149" operator="equal">
      <formula>49</formula>
    </cfRule>
    <cfRule type="cellIs" dxfId="1154" priority="1150" operator="equal">
      <formula>50</formula>
    </cfRule>
    <cfRule type="cellIs" dxfId="1153" priority="1151" operator="equal">
      <formula>52</formula>
    </cfRule>
    <cfRule type="cellIs" dxfId="1152" priority="1152" operator="equal">
      <formula>51</formula>
    </cfRule>
    <cfRule type="cellIs" dxfId="1151" priority="1153" operator="equal">
      <formula>5</formula>
    </cfRule>
    <cfRule type="cellIs" dxfId="1150" priority="1154" operator="equal">
      <formula>4</formula>
    </cfRule>
    <cfRule type="cellIs" dxfId="1149" priority="1155" operator="equal">
      <formula>3</formula>
    </cfRule>
    <cfRule type="cellIs" dxfId="1148" priority="1156" operator="equal">
      <formula>2</formula>
    </cfRule>
    <cfRule type="cellIs" dxfId="1147" priority="1157" operator="equal">
      <formula>1</formula>
    </cfRule>
  </conditionalFormatting>
  <conditionalFormatting sqref="L106:N106">
    <cfRule type="cellIs" dxfId="1146" priority="1136" operator="equal">
      <formula>47</formula>
    </cfRule>
    <cfRule type="cellIs" dxfId="1145" priority="1137" operator="equal">
      <formula>48</formula>
    </cfRule>
    <cfRule type="cellIs" dxfId="1144" priority="1138" operator="equal">
      <formula>49</formula>
    </cfRule>
    <cfRule type="cellIs" dxfId="1143" priority="1139" operator="equal">
      <formula>50</formula>
    </cfRule>
    <cfRule type="cellIs" dxfId="1142" priority="1140" operator="equal">
      <formula>52</formula>
    </cfRule>
    <cfRule type="cellIs" dxfId="1141" priority="1141" operator="equal">
      <formula>51</formula>
    </cfRule>
    <cfRule type="cellIs" dxfId="1140" priority="1142" operator="equal">
      <formula>5</formula>
    </cfRule>
    <cfRule type="cellIs" dxfId="1139" priority="1143" operator="equal">
      <formula>4</formula>
    </cfRule>
    <cfRule type="cellIs" dxfId="1138" priority="1144" operator="equal">
      <formula>3</formula>
    </cfRule>
    <cfRule type="cellIs" dxfId="1137" priority="1145" operator="equal">
      <formula>2</formula>
    </cfRule>
    <cfRule type="cellIs" dxfId="1136" priority="1146" operator="equal">
      <formula>1</formula>
    </cfRule>
  </conditionalFormatting>
  <conditionalFormatting sqref="P106:R106">
    <cfRule type="cellIs" dxfId="1135" priority="1125" operator="equal">
      <formula>47</formula>
    </cfRule>
    <cfRule type="cellIs" dxfId="1134" priority="1126" operator="equal">
      <formula>48</formula>
    </cfRule>
    <cfRule type="cellIs" dxfId="1133" priority="1127" operator="equal">
      <formula>49</formula>
    </cfRule>
    <cfRule type="cellIs" dxfId="1132" priority="1128" operator="equal">
      <formula>50</formula>
    </cfRule>
    <cfRule type="cellIs" dxfId="1131" priority="1129" operator="equal">
      <formula>52</formula>
    </cfRule>
    <cfRule type="cellIs" dxfId="1130" priority="1130" operator="equal">
      <formula>51</formula>
    </cfRule>
    <cfRule type="cellIs" dxfId="1129" priority="1131" operator="equal">
      <formula>5</formula>
    </cfRule>
    <cfRule type="cellIs" dxfId="1128" priority="1132" operator="equal">
      <formula>4</formula>
    </cfRule>
    <cfRule type="cellIs" dxfId="1127" priority="1133" operator="equal">
      <formula>3</formula>
    </cfRule>
    <cfRule type="cellIs" dxfId="1126" priority="1134" operator="equal">
      <formula>2</formula>
    </cfRule>
    <cfRule type="cellIs" dxfId="1125" priority="1135" operator="equal">
      <formula>1</formula>
    </cfRule>
  </conditionalFormatting>
  <conditionalFormatting sqref="T106:V106">
    <cfRule type="cellIs" dxfId="1124" priority="1114" operator="equal">
      <formula>47</formula>
    </cfRule>
    <cfRule type="cellIs" dxfId="1123" priority="1115" operator="equal">
      <formula>48</formula>
    </cfRule>
    <cfRule type="cellIs" dxfId="1122" priority="1116" operator="equal">
      <formula>49</formula>
    </cfRule>
    <cfRule type="cellIs" dxfId="1121" priority="1117" operator="equal">
      <formula>50</formula>
    </cfRule>
    <cfRule type="cellIs" dxfId="1120" priority="1118" operator="equal">
      <formula>52</formula>
    </cfRule>
    <cfRule type="cellIs" dxfId="1119" priority="1119" operator="equal">
      <formula>51</formula>
    </cfRule>
    <cfRule type="cellIs" dxfId="1118" priority="1120" operator="equal">
      <formula>5</formula>
    </cfRule>
    <cfRule type="cellIs" dxfId="1117" priority="1121" operator="equal">
      <formula>4</formula>
    </cfRule>
    <cfRule type="cellIs" dxfId="1116" priority="1122" operator="equal">
      <formula>3</formula>
    </cfRule>
    <cfRule type="cellIs" dxfId="1115" priority="1123" operator="equal">
      <formula>2</formula>
    </cfRule>
    <cfRule type="cellIs" dxfId="1114" priority="1124" operator="equal">
      <formula>1</formula>
    </cfRule>
  </conditionalFormatting>
  <conditionalFormatting sqref="H106:J106">
    <cfRule type="cellIs" dxfId="1113" priority="1103" operator="equal">
      <formula>47</formula>
    </cfRule>
    <cfRule type="cellIs" dxfId="1112" priority="1104" operator="equal">
      <formula>48</formula>
    </cfRule>
    <cfRule type="cellIs" dxfId="1111" priority="1105" operator="equal">
      <formula>49</formula>
    </cfRule>
    <cfRule type="cellIs" dxfId="1110" priority="1106" operator="equal">
      <formula>50</formula>
    </cfRule>
    <cfRule type="cellIs" dxfId="1109" priority="1107" operator="equal">
      <formula>52</formula>
    </cfRule>
    <cfRule type="cellIs" dxfId="1108" priority="1108" operator="equal">
      <formula>51</formula>
    </cfRule>
    <cfRule type="cellIs" dxfId="1107" priority="1109" operator="equal">
      <formula>5</formula>
    </cfRule>
    <cfRule type="cellIs" dxfId="1106" priority="1110" operator="equal">
      <formula>4</formula>
    </cfRule>
    <cfRule type="cellIs" dxfId="1105" priority="1111" operator="equal">
      <formula>3</formula>
    </cfRule>
    <cfRule type="cellIs" dxfId="1104" priority="1112" operator="equal">
      <formula>2</formula>
    </cfRule>
    <cfRule type="cellIs" dxfId="1103" priority="1113" operator="equal">
      <formula>1</formula>
    </cfRule>
  </conditionalFormatting>
  <conditionalFormatting sqref="L106:N106">
    <cfRule type="cellIs" dxfId="1102" priority="1092" operator="equal">
      <formula>47</formula>
    </cfRule>
    <cfRule type="cellIs" dxfId="1101" priority="1093" operator="equal">
      <formula>48</formula>
    </cfRule>
    <cfRule type="cellIs" dxfId="1100" priority="1094" operator="equal">
      <formula>49</formula>
    </cfRule>
    <cfRule type="cellIs" dxfId="1099" priority="1095" operator="equal">
      <formula>50</formula>
    </cfRule>
    <cfRule type="cellIs" dxfId="1098" priority="1096" operator="equal">
      <formula>52</formula>
    </cfRule>
    <cfRule type="cellIs" dxfId="1097" priority="1097" operator="equal">
      <formula>51</formula>
    </cfRule>
    <cfRule type="cellIs" dxfId="1096" priority="1098" operator="equal">
      <formula>5</formula>
    </cfRule>
    <cfRule type="cellIs" dxfId="1095" priority="1099" operator="equal">
      <formula>4</formula>
    </cfRule>
    <cfRule type="cellIs" dxfId="1094" priority="1100" operator="equal">
      <formula>3</formula>
    </cfRule>
    <cfRule type="cellIs" dxfId="1093" priority="1101" operator="equal">
      <formula>2</formula>
    </cfRule>
    <cfRule type="cellIs" dxfId="1092" priority="1102" operator="equal">
      <formula>1</formula>
    </cfRule>
  </conditionalFormatting>
  <conditionalFormatting sqref="P106:R106">
    <cfRule type="cellIs" dxfId="1091" priority="1081" operator="equal">
      <formula>47</formula>
    </cfRule>
    <cfRule type="cellIs" dxfId="1090" priority="1082" operator="equal">
      <formula>48</formula>
    </cfRule>
    <cfRule type="cellIs" dxfId="1089" priority="1083" operator="equal">
      <formula>49</formula>
    </cfRule>
    <cfRule type="cellIs" dxfId="1088" priority="1084" operator="equal">
      <formula>50</formula>
    </cfRule>
    <cfRule type="cellIs" dxfId="1087" priority="1085" operator="equal">
      <formula>52</formula>
    </cfRule>
    <cfRule type="cellIs" dxfId="1086" priority="1086" operator="equal">
      <formula>51</formula>
    </cfRule>
    <cfRule type="cellIs" dxfId="1085" priority="1087" operator="equal">
      <formula>5</formula>
    </cfRule>
    <cfRule type="cellIs" dxfId="1084" priority="1088" operator="equal">
      <formula>4</formula>
    </cfRule>
    <cfRule type="cellIs" dxfId="1083" priority="1089" operator="equal">
      <formula>3</formula>
    </cfRule>
    <cfRule type="cellIs" dxfId="1082" priority="1090" operator="equal">
      <formula>2</formula>
    </cfRule>
    <cfRule type="cellIs" dxfId="1081" priority="1091" operator="equal">
      <formula>1</formula>
    </cfRule>
  </conditionalFormatting>
  <conditionalFormatting sqref="T106:V106">
    <cfRule type="cellIs" dxfId="1080" priority="1070" operator="equal">
      <formula>47</formula>
    </cfRule>
    <cfRule type="cellIs" dxfId="1079" priority="1071" operator="equal">
      <formula>48</formula>
    </cfRule>
    <cfRule type="cellIs" dxfId="1078" priority="1072" operator="equal">
      <formula>49</formula>
    </cfRule>
    <cfRule type="cellIs" dxfId="1077" priority="1073" operator="equal">
      <formula>50</formula>
    </cfRule>
    <cfRule type="cellIs" dxfId="1076" priority="1074" operator="equal">
      <formula>52</formula>
    </cfRule>
    <cfRule type="cellIs" dxfId="1075" priority="1075" operator="equal">
      <formula>51</formula>
    </cfRule>
    <cfRule type="cellIs" dxfId="1074" priority="1076" operator="equal">
      <formula>5</formula>
    </cfRule>
    <cfRule type="cellIs" dxfId="1073" priority="1077" operator="equal">
      <formula>4</formula>
    </cfRule>
    <cfRule type="cellIs" dxfId="1072" priority="1078" operator="equal">
      <formula>3</formula>
    </cfRule>
    <cfRule type="cellIs" dxfId="1071" priority="1079" operator="equal">
      <formula>2</formula>
    </cfRule>
    <cfRule type="cellIs" dxfId="1070" priority="1080" operator="equal">
      <formula>1</formula>
    </cfRule>
  </conditionalFormatting>
  <conditionalFormatting sqref="H106:J106">
    <cfRule type="cellIs" dxfId="1069" priority="1059" operator="equal">
      <formula>47</formula>
    </cfRule>
    <cfRule type="cellIs" dxfId="1068" priority="1060" operator="equal">
      <formula>48</formula>
    </cfRule>
    <cfRule type="cellIs" dxfId="1067" priority="1061" operator="equal">
      <formula>49</formula>
    </cfRule>
    <cfRule type="cellIs" dxfId="1066" priority="1062" operator="equal">
      <formula>50</formula>
    </cfRule>
    <cfRule type="cellIs" dxfId="1065" priority="1063" operator="equal">
      <formula>52</formula>
    </cfRule>
    <cfRule type="cellIs" dxfId="1064" priority="1064" operator="equal">
      <formula>51</formula>
    </cfRule>
    <cfRule type="cellIs" dxfId="1063" priority="1065" operator="equal">
      <formula>5</formula>
    </cfRule>
    <cfRule type="cellIs" dxfId="1062" priority="1066" operator="equal">
      <formula>4</formula>
    </cfRule>
    <cfRule type="cellIs" dxfId="1061" priority="1067" operator="equal">
      <formula>3</formula>
    </cfRule>
    <cfRule type="cellIs" dxfId="1060" priority="1068" operator="equal">
      <formula>2</formula>
    </cfRule>
    <cfRule type="cellIs" dxfId="1059" priority="1069" operator="equal">
      <formula>1</formula>
    </cfRule>
  </conditionalFormatting>
  <conditionalFormatting sqref="L106:N106">
    <cfRule type="cellIs" dxfId="1058" priority="1048" operator="equal">
      <formula>47</formula>
    </cfRule>
    <cfRule type="cellIs" dxfId="1057" priority="1049" operator="equal">
      <formula>48</formula>
    </cfRule>
    <cfRule type="cellIs" dxfId="1056" priority="1050" operator="equal">
      <formula>49</formula>
    </cfRule>
    <cfRule type="cellIs" dxfId="1055" priority="1051" operator="equal">
      <formula>50</formula>
    </cfRule>
    <cfRule type="cellIs" dxfId="1054" priority="1052" operator="equal">
      <formula>52</formula>
    </cfRule>
    <cfRule type="cellIs" dxfId="1053" priority="1053" operator="equal">
      <formula>51</formula>
    </cfRule>
    <cfRule type="cellIs" dxfId="1052" priority="1054" operator="equal">
      <formula>5</formula>
    </cfRule>
    <cfRule type="cellIs" dxfId="1051" priority="1055" operator="equal">
      <formula>4</formula>
    </cfRule>
    <cfRule type="cellIs" dxfId="1050" priority="1056" operator="equal">
      <formula>3</formula>
    </cfRule>
    <cfRule type="cellIs" dxfId="1049" priority="1057" operator="equal">
      <formula>2</formula>
    </cfRule>
    <cfRule type="cellIs" dxfId="1048" priority="1058" operator="equal">
      <formula>1</formula>
    </cfRule>
  </conditionalFormatting>
  <conditionalFormatting sqref="P106:R106">
    <cfRule type="cellIs" dxfId="1047" priority="1037" operator="equal">
      <formula>47</formula>
    </cfRule>
    <cfRule type="cellIs" dxfId="1046" priority="1038" operator="equal">
      <formula>48</formula>
    </cfRule>
    <cfRule type="cellIs" dxfId="1045" priority="1039" operator="equal">
      <formula>49</formula>
    </cfRule>
    <cfRule type="cellIs" dxfId="1044" priority="1040" operator="equal">
      <formula>50</formula>
    </cfRule>
    <cfRule type="cellIs" dxfId="1043" priority="1041" operator="equal">
      <formula>52</formula>
    </cfRule>
    <cfRule type="cellIs" dxfId="1042" priority="1042" operator="equal">
      <formula>51</formula>
    </cfRule>
    <cfRule type="cellIs" dxfId="1041" priority="1043" operator="equal">
      <formula>5</formula>
    </cfRule>
    <cfRule type="cellIs" dxfId="1040" priority="1044" operator="equal">
      <formula>4</formula>
    </cfRule>
    <cfRule type="cellIs" dxfId="1039" priority="1045" operator="equal">
      <formula>3</formula>
    </cfRule>
    <cfRule type="cellIs" dxfId="1038" priority="1046" operator="equal">
      <formula>2</formula>
    </cfRule>
    <cfRule type="cellIs" dxfId="1037" priority="1047" operator="equal">
      <formula>1</formula>
    </cfRule>
  </conditionalFormatting>
  <conditionalFormatting sqref="T106:V106">
    <cfRule type="cellIs" dxfId="1036" priority="1026" operator="equal">
      <formula>47</formula>
    </cfRule>
    <cfRule type="cellIs" dxfId="1035" priority="1027" operator="equal">
      <formula>48</formula>
    </cfRule>
    <cfRule type="cellIs" dxfId="1034" priority="1028" operator="equal">
      <formula>49</formula>
    </cfRule>
    <cfRule type="cellIs" dxfId="1033" priority="1029" operator="equal">
      <formula>50</formula>
    </cfRule>
    <cfRule type="cellIs" dxfId="1032" priority="1030" operator="equal">
      <formula>52</formula>
    </cfRule>
    <cfRule type="cellIs" dxfId="1031" priority="1031" operator="equal">
      <formula>51</formula>
    </cfRule>
    <cfRule type="cellIs" dxfId="1030" priority="1032" operator="equal">
      <formula>5</formula>
    </cfRule>
    <cfRule type="cellIs" dxfId="1029" priority="1033" operator="equal">
      <formula>4</formula>
    </cfRule>
    <cfRule type="cellIs" dxfId="1028" priority="1034" operator="equal">
      <formula>3</formula>
    </cfRule>
    <cfRule type="cellIs" dxfId="1027" priority="1035" operator="equal">
      <formula>2</formula>
    </cfRule>
    <cfRule type="cellIs" dxfId="1026" priority="1036" operator="equal">
      <formula>1</formula>
    </cfRule>
  </conditionalFormatting>
  <conditionalFormatting sqref="H109:J109">
    <cfRule type="cellIs" dxfId="1025" priority="1015" operator="equal">
      <formula>47</formula>
    </cfRule>
    <cfRule type="cellIs" dxfId="1024" priority="1016" operator="equal">
      <formula>48</formula>
    </cfRule>
    <cfRule type="cellIs" dxfId="1023" priority="1017" operator="equal">
      <formula>49</formula>
    </cfRule>
    <cfRule type="cellIs" dxfId="1022" priority="1018" operator="equal">
      <formula>50</formula>
    </cfRule>
    <cfRule type="cellIs" dxfId="1021" priority="1019" operator="equal">
      <formula>52</formula>
    </cfRule>
    <cfRule type="cellIs" dxfId="1020" priority="1020" operator="equal">
      <formula>51</formula>
    </cfRule>
    <cfRule type="cellIs" dxfId="1019" priority="1021" operator="equal">
      <formula>5</formula>
    </cfRule>
    <cfRule type="cellIs" dxfId="1018" priority="1022" operator="equal">
      <formula>4</formula>
    </cfRule>
    <cfRule type="cellIs" dxfId="1017" priority="1023" operator="equal">
      <formula>3</formula>
    </cfRule>
    <cfRule type="cellIs" dxfId="1016" priority="1024" operator="equal">
      <formula>2</formula>
    </cfRule>
    <cfRule type="cellIs" dxfId="1015" priority="1025" operator="equal">
      <formula>1</formula>
    </cfRule>
  </conditionalFormatting>
  <conditionalFormatting sqref="L109:N109">
    <cfRule type="cellIs" dxfId="1014" priority="1004" operator="equal">
      <formula>47</formula>
    </cfRule>
    <cfRule type="cellIs" dxfId="1013" priority="1005" operator="equal">
      <formula>48</formula>
    </cfRule>
    <cfRule type="cellIs" dxfId="1012" priority="1006" operator="equal">
      <formula>49</formula>
    </cfRule>
    <cfRule type="cellIs" dxfId="1011" priority="1007" operator="equal">
      <formula>50</formula>
    </cfRule>
    <cfRule type="cellIs" dxfId="1010" priority="1008" operator="equal">
      <formula>52</formula>
    </cfRule>
    <cfRule type="cellIs" dxfId="1009" priority="1009" operator="equal">
      <formula>51</formula>
    </cfRule>
    <cfRule type="cellIs" dxfId="1008" priority="1010" operator="equal">
      <formula>5</formula>
    </cfRule>
    <cfRule type="cellIs" dxfId="1007" priority="1011" operator="equal">
      <formula>4</formula>
    </cfRule>
    <cfRule type="cellIs" dxfId="1006" priority="1012" operator="equal">
      <formula>3</formula>
    </cfRule>
    <cfRule type="cellIs" dxfId="1005" priority="1013" operator="equal">
      <formula>2</formula>
    </cfRule>
    <cfRule type="cellIs" dxfId="1004" priority="1014" operator="equal">
      <formula>1</formula>
    </cfRule>
  </conditionalFormatting>
  <conditionalFormatting sqref="P109:R109">
    <cfRule type="cellIs" dxfId="1003" priority="993" operator="equal">
      <formula>47</formula>
    </cfRule>
    <cfRule type="cellIs" dxfId="1002" priority="994" operator="equal">
      <formula>48</formula>
    </cfRule>
    <cfRule type="cellIs" dxfId="1001" priority="995" operator="equal">
      <formula>49</formula>
    </cfRule>
    <cfRule type="cellIs" dxfId="1000" priority="996" operator="equal">
      <formula>50</formula>
    </cfRule>
    <cfRule type="cellIs" dxfId="999" priority="997" operator="equal">
      <formula>52</formula>
    </cfRule>
    <cfRule type="cellIs" dxfId="998" priority="998" operator="equal">
      <formula>51</formula>
    </cfRule>
    <cfRule type="cellIs" dxfId="997" priority="999" operator="equal">
      <formula>5</formula>
    </cfRule>
    <cfRule type="cellIs" dxfId="996" priority="1000" operator="equal">
      <formula>4</formula>
    </cfRule>
    <cfRule type="cellIs" dxfId="995" priority="1001" operator="equal">
      <formula>3</formula>
    </cfRule>
    <cfRule type="cellIs" dxfId="994" priority="1002" operator="equal">
      <formula>2</formula>
    </cfRule>
    <cfRule type="cellIs" dxfId="993" priority="1003" operator="equal">
      <formula>1</formula>
    </cfRule>
  </conditionalFormatting>
  <conditionalFormatting sqref="T109:V109">
    <cfRule type="cellIs" dxfId="992" priority="982" operator="equal">
      <formula>47</formula>
    </cfRule>
    <cfRule type="cellIs" dxfId="991" priority="983" operator="equal">
      <formula>48</formula>
    </cfRule>
    <cfRule type="cellIs" dxfId="990" priority="984" operator="equal">
      <formula>49</formula>
    </cfRule>
    <cfRule type="cellIs" dxfId="989" priority="985" operator="equal">
      <formula>50</formula>
    </cfRule>
    <cfRule type="cellIs" dxfId="988" priority="986" operator="equal">
      <formula>52</formula>
    </cfRule>
    <cfRule type="cellIs" dxfId="987" priority="987" operator="equal">
      <formula>51</formula>
    </cfRule>
    <cfRule type="cellIs" dxfId="986" priority="988" operator="equal">
      <formula>5</formula>
    </cfRule>
    <cfRule type="cellIs" dxfId="985" priority="989" operator="equal">
      <formula>4</formula>
    </cfRule>
    <cfRule type="cellIs" dxfId="984" priority="990" operator="equal">
      <formula>3</formula>
    </cfRule>
    <cfRule type="cellIs" dxfId="983" priority="991" operator="equal">
      <formula>2</formula>
    </cfRule>
    <cfRule type="cellIs" dxfId="982" priority="992" operator="equal">
      <formula>1</formula>
    </cfRule>
  </conditionalFormatting>
  <conditionalFormatting sqref="H109:J109">
    <cfRule type="cellIs" dxfId="981" priority="971" operator="equal">
      <formula>47</formula>
    </cfRule>
    <cfRule type="cellIs" dxfId="980" priority="972" operator="equal">
      <formula>48</formula>
    </cfRule>
    <cfRule type="cellIs" dxfId="979" priority="973" operator="equal">
      <formula>49</formula>
    </cfRule>
    <cfRule type="cellIs" dxfId="978" priority="974" operator="equal">
      <formula>50</formula>
    </cfRule>
    <cfRule type="cellIs" dxfId="977" priority="975" operator="equal">
      <formula>52</formula>
    </cfRule>
    <cfRule type="cellIs" dxfId="976" priority="976" operator="equal">
      <formula>51</formula>
    </cfRule>
    <cfRule type="cellIs" dxfId="975" priority="977" operator="equal">
      <formula>5</formula>
    </cfRule>
    <cfRule type="cellIs" dxfId="974" priority="978" operator="equal">
      <formula>4</formula>
    </cfRule>
    <cfRule type="cellIs" dxfId="973" priority="979" operator="equal">
      <formula>3</formula>
    </cfRule>
    <cfRule type="cellIs" dxfId="972" priority="980" operator="equal">
      <formula>2</formula>
    </cfRule>
    <cfRule type="cellIs" dxfId="971" priority="981" operator="equal">
      <formula>1</formula>
    </cfRule>
  </conditionalFormatting>
  <conditionalFormatting sqref="L109:N109">
    <cfRule type="cellIs" dxfId="970" priority="960" operator="equal">
      <formula>47</formula>
    </cfRule>
    <cfRule type="cellIs" dxfId="969" priority="961" operator="equal">
      <formula>48</formula>
    </cfRule>
    <cfRule type="cellIs" dxfId="968" priority="962" operator="equal">
      <formula>49</formula>
    </cfRule>
    <cfRule type="cellIs" dxfId="967" priority="963" operator="equal">
      <formula>50</formula>
    </cfRule>
    <cfRule type="cellIs" dxfId="966" priority="964" operator="equal">
      <formula>52</formula>
    </cfRule>
    <cfRule type="cellIs" dxfId="965" priority="965" operator="equal">
      <formula>51</formula>
    </cfRule>
    <cfRule type="cellIs" dxfId="964" priority="966" operator="equal">
      <formula>5</formula>
    </cfRule>
    <cfRule type="cellIs" dxfId="963" priority="967" operator="equal">
      <formula>4</formula>
    </cfRule>
    <cfRule type="cellIs" dxfId="962" priority="968" operator="equal">
      <formula>3</formula>
    </cfRule>
    <cfRule type="cellIs" dxfId="961" priority="969" operator="equal">
      <formula>2</formula>
    </cfRule>
    <cfRule type="cellIs" dxfId="960" priority="970" operator="equal">
      <formula>1</formula>
    </cfRule>
  </conditionalFormatting>
  <conditionalFormatting sqref="P109:R109">
    <cfRule type="cellIs" dxfId="959" priority="949" operator="equal">
      <formula>47</formula>
    </cfRule>
    <cfRule type="cellIs" dxfId="958" priority="950" operator="equal">
      <formula>48</formula>
    </cfRule>
    <cfRule type="cellIs" dxfId="957" priority="951" operator="equal">
      <formula>49</formula>
    </cfRule>
    <cfRule type="cellIs" dxfId="956" priority="952" operator="equal">
      <formula>50</formula>
    </cfRule>
    <cfRule type="cellIs" dxfId="955" priority="953" operator="equal">
      <formula>52</formula>
    </cfRule>
    <cfRule type="cellIs" dxfId="954" priority="954" operator="equal">
      <formula>51</formula>
    </cfRule>
    <cfRule type="cellIs" dxfId="953" priority="955" operator="equal">
      <formula>5</formula>
    </cfRule>
    <cfRule type="cellIs" dxfId="952" priority="956" operator="equal">
      <formula>4</formula>
    </cfRule>
    <cfRule type="cellIs" dxfId="951" priority="957" operator="equal">
      <formula>3</formula>
    </cfRule>
    <cfRule type="cellIs" dxfId="950" priority="958" operator="equal">
      <formula>2</formula>
    </cfRule>
    <cfRule type="cellIs" dxfId="949" priority="959" operator="equal">
      <formula>1</formula>
    </cfRule>
  </conditionalFormatting>
  <conditionalFormatting sqref="T109:V109">
    <cfRule type="cellIs" dxfId="948" priority="938" operator="equal">
      <formula>47</formula>
    </cfRule>
    <cfRule type="cellIs" dxfId="947" priority="939" operator="equal">
      <formula>48</formula>
    </cfRule>
    <cfRule type="cellIs" dxfId="946" priority="940" operator="equal">
      <formula>49</formula>
    </cfRule>
    <cfRule type="cellIs" dxfId="945" priority="941" operator="equal">
      <formula>50</formula>
    </cfRule>
    <cfRule type="cellIs" dxfId="944" priority="942" operator="equal">
      <formula>52</formula>
    </cfRule>
    <cfRule type="cellIs" dxfId="943" priority="943" operator="equal">
      <formula>51</formula>
    </cfRule>
    <cfRule type="cellIs" dxfId="942" priority="944" operator="equal">
      <formula>5</formula>
    </cfRule>
    <cfRule type="cellIs" dxfId="941" priority="945" operator="equal">
      <formula>4</formula>
    </cfRule>
    <cfRule type="cellIs" dxfId="940" priority="946" operator="equal">
      <formula>3</formula>
    </cfRule>
    <cfRule type="cellIs" dxfId="939" priority="947" operator="equal">
      <formula>2</formula>
    </cfRule>
    <cfRule type="cellIs" dxfId="938" priority="948" operator="equal">
      <formula>1</formula>
    </cfRule>
  </conditionalFormatting>
  <conditionalFormatting sqref="H109:J109">
    <cfRule type="cellIs" dxfId="937" priority="927" operator="equal">
      <formula>47</formula>
    </cfRule>
    <cfRule type="cellIs" dxfId="936" priority="928" operator="equal">
      <formula>48</formula>
    </cfRule>
    <cfRule type="cellIs" dxfId="935" priority="929" operator="equal">
      <formula>49</formula>
    </cfRule>
    <cfRule type="cellIs" dxfId="934" priority="930" operator="equal">
      <formula>50</formula>
    </cfRule>
    <cfRule type="cellIs" dxfId="933" priority="931" operator="equal">
      <formula>52</formula>
    </cfRule>
    <cfRule type="cellIs" dxfId="932" priority="932" operator="equal">
      <formula>51</formula>
    </cfRule>
    <cfRule type="cellIs" dxfId="931" priority="933" operator="equal">
      <formula>5</formula>
    </cfRule>
    <cfRule type="cellIs" dxfId="930" priority="934" operator="equal">
      <formula>4</formula>
    </cfRule>
    <cfRule type="cellIs" dxfId="929" priority="935" operator="equal">
      <formula>3</formula>
    </cfRule>
    <cfRule type="cellIs" dxfId="928" priority="936" operator="equal">
      <formula>2</formula>
    </cfRule>
    <cfRule type="cellIs" dxfId="927" priority="937" operator="equal">
      <formula>1</formula>
    </cfRule>
  </conditionalFormatting>
  <conditionalFormatting sqref="L109:N109">
    <cfRule type="cellIs" dxfId="926" priority="916" operator="equal">
      <formula>47</formula>
    </cfRule>
    <cfRule type="cellIs" dxfId="925" priority="917" operator="equal">
      <formula>48</formula>
    </cfRule>
    <cfRule type="cellIs" dxfId="924" priority="918" operator="equal">
      <formula>49</formula>
    </cfRule>
    <cfRule type="cellIs" dxfId="923" priority="919" operator="equal">
      <formula>50</formula>
    </cfRule>
    <cfRule type="cellIs" dxfId="922" priority="920" operator="equal">
      <formula>52</formula>
    </cfRule>
    <cfRule type="cellIs" dxfId="921" priority="921" operator="equal">
      <formula>51</formula>
    </cfRule>
    <cfRule type="cellIs" dxfId="920" priority="922" operator="equal">
      <formula>5</formula>
    </cfRule>
    <cfRule type="cellIs" dxfId="919" priority="923" operator="equal">
      <formula>4</formula>
    </cfRule>
    <cfRule type="cellIs" dxfId="918" priority="924" operator="equal">
      <formula>3</formula>
    </cfRule>
    <cfRule type="cellIs" dxfId="917" priority="925" operator="equal">
      <formula>2</formula>
    </cfRule>
    <cfRule type="cellIs" dxfId="916" priority="926" operator="equal">
      <formula>1</formula>
    </cfRule>
  </conditionalFormatting>
  <conditionalFormatting sqref="P109:R109">
    <cfRule type="cellIs" dxfId="915" priority="905" operator="equal">
      <formula>47</formula>
    </cfRule>
    <cfRule type="cellIs" dxfId="914" priority="906" operator="equal">
      <formula>48</formula>
    </cfRule>
    <cfRule type="cellIs" dxfId="913" priority="907" operator="equal">
      <formula>49</formula>
    </cfRule>
    <cfRule type="cellIs" dxfId="912" priority="908" operator="equal">
      <formula>50</formula>
    </cfRule>
    <cfRule type="cellIs" dxfId="911" priority="909" operator="equal">
      <formula>52</formula>
    </cfRule>
    <cfRule type="cellIs" dxfId="910" priority="910" operator="equal">
      <formula>51</formula>
    </cfRule>
    <cfRule type="cellIs" dxfId="909" priority="911" operator="equal">
      <formula>5</formula>
    </cfRule>
    <cfRule type="cellIs" dxfId="908" priority="912" operator="equal">
      <formula>4</formula>
    </cfRule>
    <cfRule type="cellIs" dxfId="907" priority="913" operator="equal">
      <formula>3</formula>
    </cfRule>
    <cfRule type="cellIs" dxfId="906" priority="914" operator="equal">
      <formula>2</formula>
    </cfRule>
    <cfRule type="cellIs" dxfId="905" priority="915" operator="equal">
      <formula>1</formula>
    </cfRule>
  </conditionalFormatting>
  <conditionalFormatting sqref="T109:V109">
    <cfRule type="cellIs" dxfId="904" priority="894" operator="equal">
      <formula>47</formula>
    </cfRule>
    <cfRule type="cellIs" dxfId="903" priority="895" operator="equal">
      <formula>48</formula>
    </cfRule>
    <cfRule type="cellIs" dxfId="902" priority="896" operator="equal">
      <formula>49</formula>
    </cfRule>
    <cfRule type="cellIs" dxfId="901" priority="897" operator="equal">
      <formula>50</formula>
    </cfRule>
    <cfRule type="cellIs" dxfId="900" priority="898" operator="equal">
      <formula>52</formula>
    </cfRule>
    <cfRule type="cellIs" dxfId="899" priority="899" operator="equal">
      <formula>51</formula>
    </cfRule>
    <cfRule type="cellIs" dxfId="898" priority="900" operator="equal">
      <formula>5</formula>
    </cfRule>
    <cfRule type="cellIs" dxfId="897" priority="901" operator="equal">
      <formula>4</formula>
    </cfRule>
    <cfRule type="cellIs" dxfId="896" priority="902" operator="equal">
      <formula>3</formula>
    </cfRule>
    <cfRule type="cellIs" dxfId="895" priority="903" operator="equal">
      <formula>2</formula>
    </cfRule>
    <cfRule type="cellIs" dxfId="894" priority="904" operator="equal">
      <formula>1</formula>
    </cfRule>
  </conditionalFormatting>
  <conditionalFormatting sqref="H109:J109">
    <cfRule type="cellIs" dxfId="893" priority="883" operator="equal">
      <formula>47</formula>
    </cfRule>
    <cfRule type="cellIs" dxfId="892" priority="884" operator="equal">
      <formula>48</formula>
    </cfRule>
    <cfRule type="cellIs" dxfId="891" priority="885" operator="equal">
      <formula>49</formula>
    </cfRule>
    <cfRule type="cellIs" dxfId="890" priority="886" operator="equal">
      <formula>50</formula>
    </cfRule>
    <cfRule type="cellIs" dxfId="889" priority="887" operator="equal">
      <formula>52</formula>
    </cfRule>
    <cfRule type="cellIs" dxfId="888" priority="888" operator="equal">
      <formula>51</formula>
    </cfRule>
    <cfRule type="cellIs" dxfId="887" priority="889" operator="equal">
      <formula>5</formula>
    </cfRule>
    <cfRule type="cellIs" dxfId="886" priority="890" operator="equal">
      <formula>4</formula>
    </cfRule>
    <cfRule type="cellIs" dxfId="885" priority="891" operator="equal">
      <formula>3</formula>
    </cfRule>
    <cfRule type="cellIs" dxfId="884" priority="892" operator="equal">
      <formula>2</formula>
    </cfRule>
    <cfRule type="cellIs" dxfId="883" priority="893" operator="equal">
      <formula>1</formula>
    </cfRule>
  </conditionalFormatting>
  <conditionalFormatting sqref="L109:N109">
    <cfRule type="cellIs" dxfId="882" priority="872" operator="equal">
      <formula>47</formula>
    </cfRule>
    <cfRule type="cellIs" dxfId="881" priority="873" operator="equal">
      <formula>48</formula>
    </cfRule>
    <cfRule type="cellIs" dxfId="880" priority="874" operator="equal">
      <formula>49</formula>
    </cfRule>
    <cfRule type="cellIs" dxfId="879" priority="875" operator="equal">
      <formula>50</formula>
    </cfRule>
    <cfRule type="cellIs" dxfId="878" priority="876" operator="equal">
      <formula>52</formula>
    </cfRule>
    <cfRule type="cellIs" dxfId="877" priority="877" operator="equal">
      <formula>51</formula>
    </cfRule>
    <cfRule type="cellIs" dxfId="876" priority="878" operator="equal">
      <formula>5</formula>
    </cfRule>
    <cfRule type="cellIs" dxfId="875" priority="879" operator="equal">
      <formula>4</formula>
    </cfRule>
    <cfRule type="cellIs" dxfId="874" priority="880" operator="equal">
      <formula>3</formula>
    </cfRule>
    <cfRule type="cellIs" dxfId="873" priority="881" operator="equal">
      <formula>2</formula>
    </cfRule>
    <cfRule type="cellIs" dxfId="872" priority="882" operator="equal">
      <formula>1</formula>
    </cfRule>
  </conditionalFormatting>
  <conditionalFormatting sqref="P109:R109">
    <cfRule type="cellIs" dxfId="871" priority="861" operator="equal">
      <formula>47</formula>
    </cfRule>
    <cfRule type="cellIs" dxfId="870" priority="862" operator="equal">
      <formula>48</formula>
    </cfRule>
    <cfRule type="cellIs" dxfId="869" priority="863" operator="equal">
      <formula>49</formula>
    </cfRule>
    <cfRule type="cellIs" dxfId="868" priority="864" operator="equal">
      <formula>50</formula>
    </cfRule>
    <cfRule type="cellIs" dxfId="867" priority="865" operator="equal">
      <formula>52</formula>
    </cfRule>
    <cfRule type="cellIs" dxfId="866" priority="866" operator="equal">
      <formula>51</formula>
    </cfRule>
    <cfRule type="cellIs" dxfId="865" priority="867" operator="equal">
      <formula>5</formula>
    </cfRule>
    <cfRule type="cellIs" dxfId="864" priority="868" operator="equal">
      <formula>4</formula>
    </cfRule>
    <cfRule type="cellIs" dxfId="863" priority="869" operator="equal">
      <formula>3</formula>
    </cfRule>
    <cfRule type="cellIs" dxfId="862" priority="870" operator="equal">
      <formula>2</formula>
    </cfRule>
    <cfRule type="cellIs" dxfId="861" priority="871" operator="equal">
      <formula>1</formula>
    </cfRule>
  </conditionalFormatting>
  <conditionalFormatting sqref="T109:V109">
    <cfRule type="cellIs" dxfId="860" priority="850" operator="equal">
      <formula>47</formula>
    </cfRule>
    <cfRule type="cellIs" dxfId="859" priority="851" operator="equal">
      <formula>48</formula>
    </cfRule>
    <cfRule type="cellIs" dxfId="858" priority="852" operator="equal">
      <formula>49</formula>
    </cfRule>
    <cfRule type="cellIs" dxfId="857" priority="853" operator="equal">
      <formula>50</formula>
    </cfRule>
    <cfRule type="cellIs" dxfId="856" priority="854" operator="equal">
      <formula>52</formula>
    </cfRule>
    <cfRule type="cellIs" dxfId="855" priority="855" operator="equal">
      <formula>51</formula>
    </cfRule>
    <cfRule type="cellIs" dxfId="854" priority="856" operator="equal">
      <formula>5</formula>
    </cfRule>
    <cfRule type="cellIs" dxfId="853" priority="857" operator="equal">
      <formula>4</formula>
    </cfRule>
    <cfRule type="cellIs" dxfId="852" priority="858" operator="equal">
      <formula>3</formula>
    </cfRule>
    <cfRule type="cellIs" dxfId="851" priority="859" operator="equal">
      <formula>2</formula>
    </cfRule>
    <cfRule type="cellIs" dxfId="850" priority="860" operator="equal">
      <formula>1</formula>
    </cfRule>
  </conditionalFormatting>
  <conditionalFormatting sqref="H109:J109">
    <cfRule type="cellIs" dxfId="849" priority="839" operator="equal">
      <formula>47</formula>
    </cfRule>
    <cfRule type="cellIs" dxfId="848" priority="840" operator="equal">
      <formula>48</formula>
    </cfRule>
    <cfRule type="cellIs" dxfId="847" priority="841" operator="equal">
      <formula>49</formula>
    </cfRule>
    <cfRule type="cellIs" dxfId="846" priority="842" operator="equal">
      <formula>50</formula>
    </cfRule>
    <cfRule type="cellIs" dxfId="845" priority="843" operator="equal">
      <formula>52</formula>
    </cfRule>
    <cfRule type="cellIs" dxfId="844" priority="844" operator="equal">
      <formula>51</formula>
    </cfRule>
    <cfRule type="cellIs" dxfId="843" priority="845" operator="equal">
      <formula>5</formula>
    </cfRule>
    <cfRule type="cellIs" dxfId="842" priority="846" operator="equal">
      <formula>4</formula>
    </cfRule>
    <cfRule type="cellIs" dxfId="841" priority="847" operator="equal">
      <formula>3</formula>
    </cfRule>
    <cfRule type="cellIs" dxfId="840" priority="848" operator="equal">
      <formula>2</formula>
    </cfRule>
    <cfRule type="cellIs" dxfId="839" priority="849" operator="equal">
      <formula>1</formula>
    </cfRule>
  </conditionalFormatting>
  <conditionalFormatting sqref="L109:N109">
    <cfRule type="cellIs" dxfId="838" priority="828" operator="equal">
      <formula>47</formula>
    </cfRule>
    <cfRule type="cellIs" dxfId="837" priority="829" operator="equal">
      <formula>48</formula>
    </cfRule>
    <cfRule type="cellIs" dxfId="836" priority="830" operator="equal">
      <formula>49</formula>
    </cfRule>
    <cfRule type="cellIs" dxfId="835" priority="831" operator="equal">
      <formula>50</formula>
    </cfRule>
    <cfRule type="cellIs" dxfId="834" priority="832" operator="equal">
      <formula>52</formula>
    </cfRule>
    <cfRule type="cellIs" dxfId="833" priority="833" operator="equal">
      <formula>51</formula>
    </cfRule>
    <cfRule type="cellIs" dxfId="832" priority="834" operator="equal">
      <formula>5</formula>
    </cfRule>
    <cfRule type="cellIs" dxfId="831" priority="835" operator="equal">
      <formula>4</formula>
    </cfRule>
    <cfRule type="cellIs" dxfId="830" priority="836" operator="equal">
      <formula>3</formula>
    </cfRule>
    <cfRule type="cellIs" dxfId="829" priority="837" operator="equal">
      <formula>2</formula>
    </cfRule>
    <cfRule type="cellIs" dxfId="828" priority="838" operator="equal">
      <formula>1</formula>
    </cfRule>
  </conditionalFormatting>
  <conditionalFormatting sqref="P109:R109">
    <cfRule type="cellIs" dxfId="827" priority="817" operator="equal">
      <formula>47</formula>
    </cfRule>
    <cfRule type="cellIs" dxfId="826" priority="818" operator="equal">
      <formula>48</formula>
    </cfRule>
    <cfRule type="cellIs" dxfId="825" priority="819" operator="equal">
      <formula>49</formula>
    </cfRule>
    <cfRule type="cellIs" dxfId="824" priority="820" operator="equal">
      <formula>50</formula>
    </cfRule>
    <cfRule type="cellIs" dxfId="823" priority="821" operator="equal">
      <formula>52</formula>
    </cfRule>
    <cfRule type="cellIs" dxfId="822" priority="822" operator="equal">
      <formula>51</formula>
    </cfRule>
    <cfRule type="cellIs" dxfId="821" priority="823" operator="equal">
      <formula>5</formula>
    </cfRule>
    <cfRule type="cellIs" dxfId="820" priority="824" operator="equal">
      <formula>4</formula>
    </cfRule>
    <cfRule type="cellIs" dxfId="819" priority="825" operator="equal">
      <formula>3</formula>
    </cfRule>
    <cfRule type="cellIs" dxfId="818" priority="826" operator="equal">
      <formula>2</formula>
    </cfRule>
    <cfRule type="cellIs" dxfId="817" priority="827" operator="equal">
      <formula>1</formula>
    </cfRule>
  </conditionalFormatting>
  <conditionalFormatting sqref="T109:V109">
    <cfRule type="cellIs" dxfId="816" priority="806" operator="equal">
      <formula>47</formula>
    </cfRule>
    <cfRule type="cellIs" dxfId="815" priority="807" operator="equal">
      <formula>48</formula>
    </cfRule>
    <cfRule type="cellIs" dxfId="814" priority="808" operator="equal">
      <formula>49</formula>
    </cfRule>
    <cfRule type="cellIs" dxfId="813" priority="809" operator="equal">
      <formula>50</formula>
    </cfRule>
    <cfRule type="cellIs" dxfId="812" priority="810" operator="equal">
      <formula>52</formula>
    </cfRule>
    <cfRule type="cellIs" dxfId="811" priority="811" operator="equal">
      <formula>51</formula>
    </cfRule>
    <cfRule type="cellIs" dxfId="810" priority="812" operator="equal">
      <formula>5</formula>
    </cfRule>
    <cfRule type="cellIs" dxfId="809" priority="813" operator="equal">
      <formula>4</formula>
    </cfRule>
    <cfRule type="cellIs" dxfId="808" priority="814" operator="equal">
      <formula>3</formula>
    </cfRule>
    <cfRule type="cellIs" dxfId="807" priority="815" operator="equal">
      <formula>2</formula>
    </cfRule>
    <cfRule type="cellIs" dxfId="806" priority="816" operator="equal">
      <formula>1</formula>
    </cfRule>
  </conditionalFormatting>
  <conditionalFormatting sqref="H109:J109">
    <cfRule type="cellIs" dxfId="805" priority="795" operator="equal">
      <formula>47</formula>
    </cfRule>
    <cfRule type="cellIs" dxfId="804" priority="796" operator="equal">
      <formula>48</formula>
    </cfRule>
    <cfRule type="cellIs" dxfId="803" priority="797" operator="equal">
      <formula>49</formula>
    </cfRule>
    <cfRule type="cellIs" dxfId="802" priority="798" operator="equal">
      <formula>50</formula>
    </cfRule>
    <cfRule type="cellIs" dxfId="801" priority="799" operator="equal">
      <formula>52</formula>
    </cfRule>
    <cfRule type="cellIs" dxfId="800" priority="800" operator="equal">
      <formula>51</formula>
    </cfRule>
    <cfRule type="cellIs" dxfId="799" priority="801" operator="equal">
      <formula>5</formula>
    </cfRule>
    <cfRule type="cellIs" dxfId="798" priority="802" operator="equal">
      <formula>4</formula>
    </cfRule>
    <cfRule type="cellIs" dxfId="797" priority="803" operator="equal">
      <formula>3</formula>
    </cfRule>
    <cfRule type="cellIs" dxfId="796" priority="804" operator="equal">
      <formula>2</formula>
    </cfRule>
    <cfRule type="cellIs" dxfId="795" priority="805" operator="equal">
      <formula>1</formula>
    </cfRule>
  </conditionalFormatting>
  <conditionalFormatting sqref="L109:N109">
    <cfRule type="cellIs" dxfId="794" priority="784" operator="equal">
      <formula>47</formula>
    </cfRule>
    <cfRule type="cellIs" dxfId="793" priority="785" operator="equal">
      <formula>48</formula>
    </cfRule>
    <cfRule type="cellIs" dxfId="792" priority="786" operator="equal">
      <formula>49</formula>
    </cfRule>
    <cfRule type="cellIs" dxfId="791" priority="787" operator="equal">
      <formula>50</formula>
    </cfRule>
    <cfRule type="cellIs" dxfId="790" priority="788" operator="equal">
      <formula>52</formula>
    </cfRule>
    <cfRule type="cellIs" dxfId="789" priority="789" operator="equal">
      <formula>51</formula>
    </cfRule>
    <cfRule type="cellIs" dxfId="788" priority="790" operator="equal">
      <formula>5</formula>
    </cfRule>
    <cfRule type="cellIs" dxfId="787" priority="791" operator="equal">
      <formula>4</formula>
    </cfRule>
    <cfRule type="cellIs" dxfId="786" priority="792" operator="equal">
      <formula>3</formula>
    </cfRule>
    <cfRule type="cellIs" dxfId="785" priority="793" operator="equal">
      <formula>2</formula>
    </cfRule>
    <cfRule type="cellIs" dxfId="784" priority="794" operator="equal">
      <formula>1</formula>
    </cfRule>
  </conditionalFormatting>
  <conditionalFormatting sqref="P109:R109">
    <cfRule type="cellIs" dxfId="783" priority="773" operator="equal">
      <formula>47</formula>
    </cfRule>
    <cfRule type="cellIs" dxfId="782" priority="774" operator="equal">
      <formula>48</formula>
    </cfRule>
    <cfRule type="cellIs" dxfId="781" priority="775" operator="equal">
      <formula>49</formula>
    </cfRule>
    <cfRule type="cellIs" dxfId="780" priority="776" operator="equal">
      <formula>50</formula>
    </cfRule>
    <cfRule type="cellIs" dxfId="779" priority="777" operator="equal">
      <formula>52</formula>
    </cfRule>
    <cfRule type="cellIs" dxfId="778" priority="778" operator="equal">
      <formula>51</formula>
    </cfRule>
    <cfRule type="cellIs" dxfId="777" priority="779" operator="equal">
      <formula>5</formula>
    </cfRule>
    <cfRule type="cellIs" dxfId="776" priority="780" operator="equal">
      <formula>4</formula>
    </cfRule>
    <cfRule type="cellIs" dxfId="775" priority="781" operator="equal">
      <formula>3</formula>
    </cfRule>
    <cfRule type="cellIs" dxfId="774" priority="782" operator="equal">
      <formula>2</formula>
    </cfRule>
    <cfRule type="cellIs" dxfId="773" priority="783" operator="equal">
      <formula>1</formula>
    </cfRule>
  </conditionalFormatting>
  <conditionalFormatting sqref="T109:V109">
    <cfRule type="cellIs" dxfId="772" priority="762" operator="equal">
      <formula>47</formula>
    </cfRule>
    <cfRule type="cellIs" dxfId="771" priority="763" operator="equal">
      <formula>48</formula>
    </cfRule>
    <cfRule type="cellIs" dxfId="770" priority="764" operator="equal">
      <formula>49</formula>
    </cfRule>
    <cfRule type="cellIs" dxfId="769" priority="765" operator="equal">
      <formula>50</formula>
    </cfRule>
    <cfRule type="cellIs" dxfId="768" priority="766" operator="equal">
      <formula>52</formula>
    </cfRule>
    <cfRule type="cellIs" dxfId="767" priority="767" operator="equal">
      <formula>51</formula>
    </cfRule>
    <cfRule type="cellIs" dxfId="766" priority="768" operator="equal">
      <formula>5</formula>
    </cfRule>
    <cfRule type="cellIs" dxfId="765" priority="769" operator="equal">
      <formula>4</formula>
    </cfRule>
    <cfRule type="cellIs" dxfId="764" priority="770" operator="equal">
      <formula>3</formula>
    </cfRule>
    <cfRule type="cellIs" dxfId="763" priority="771" operator="equal">
      <formula>2</formula>
    </cfRule>
    <cfRule type="cellIs" dxfId="762" priority="772" operator="equal">
      <formula>1</formula>
    </cfRule>
  </conditionalFormatting>
  <conditionalFormatting sqref="H109:J109">
    <cfRule type="cellIs" dxfId="761" priority="751" operator="equal">
      <formula>47</formula>
    </cfRule>
    <cfRule type="cellIs" dxfId="760" priority="752" operator="equal">
      <formula>48</formula>
    </cfRule>
    <cfRule type="cellIs" dxfId="759" priority="753" operator="equal">
      <formula>49</formula>
    </cfRule>
    <cfRule type="cellIs" dxfId="758" priority="754" operator="equal">
      <formula>50</formula>
    </cfRule>
    <cfRule type="cellIs" dxfId="757" priority="755" operator="equal">
      <formula>52</formula>
    </cfRule>
    <cfRule type="cellIs" dxfId="756" priority="756" operator="equal">
      <formula>51</formula>
    </cfRule>
    <cfRule type="cellIs" dxfId="755" priority="757" operator="equal">
      <formula>5</formula>
    </cfRule>
    <cfRule type="cellIs" dxfId="754" priority="758" operator="equal">
      <formula>4</formula>
    </cfRule>
    <cfRule type="cellIs" dxfId="753" priority="759" operator="equal">
      <formula>3</formula>
    </cfRule>
    <cfRule type="cellIs" dxfId="752" priority="760" operator="equal">
      <formula>2</formula>
    </cfRule>
    <cfRule type="cellIs" dxfId="751" priority="761" operator="equal">
      <formula>1</formula>
    </cfRule>
  </conditionalFormatting>
  <conditionalFormatting sqref="L109:N109">
    <cfRule type="cellIs" dxfId="750" priority="740" operator="equal">
      <formula>47</formula>
    </cfRule>
    <cfRule type="cellIs" dxfId="749" priority="741" operator="equal">
      <formula>48</formula>
    </cfRule>
    <cfRule type="cellIs" dxfId="748" priority="742" operator="equal">
      <formula>49</formula>
    </cfRule>
    <cfRule type="cellIs" dxfId="747" priority="743" operator="equal">
      <formula>50</formula>
    </cfRule>
    <cfRule type="cellIs" dxfId="746" priority="744" operator="equal">
      <formula>52</formula>
    </cfRule>
    <cfRule type="cellIs" dxfId="745" priority="745" operator="equal">
      <formula>51</formula>
    </cfRule>
    <cfRule type="cellIs" dxfId="744" priority="746" operator="equal">
      <formula>5</formula>
    </cfRule>
    <cfRule type="cellIs" dxfId="743" priority="747" operator="equal">
      <formula>4</formula>
    </cfRule>
    <cfRule type="cellIs" dxfId="742" priority="748" operator="equal">
      <formula>3</formula>
    </cfRule>
    <cfRule type="cellIs" dxfId="741" priority="749" operator="equal">
      <formula>2</formula>
    </cfRule>
    <cfRule type="cellIs" dxfId="740" priority="750" operator="equal">
      <formula>1</formula>
    </cfRule>
  </conditionalFormatting>
  <conditionalFormatting sqref="P109:R109">
    <cfRule type="cellIs" dxfId="739" priority="729" operator="equal">
      <formula>47</formula>
    </cfRule>
    <cfRule type="cellIs" dxfId="738" priority="730" operator="equal">
      <formula>48</formula>
    </cfRule>
    <cfRule type="cellIs" dxfId="737" priority="731" operator="equal">
      <formula>49</formula>
    </cfRule>
    <cfRule type="cellIs" dxfId="736" priority="732" operator="equal">
      <formula>50</formula>
    </cfRule>
    <cfRule type="cellIs" dxfId="735" priority="733" operator="equal">
      <formula>52</formula>
    </cfRule>
    <cfRule type="cellIs" dxfId="734" priority="734" operator="equal">
      <formula>51</formula>
    </cfRule>
    <cfRule type="cellIs" dxfId="733" priority="735" operator="equal">
      <formula>5</formula>
    </cfRule>
    <cfRule type="cellIs" dxfId="732" priority="736" operator="equal">
      <formula>4</formula>
    </cfRule>
    <cfRule type="cellIs" dxfId="731" priority="737" operator="equal">
      <formula>3</formula>
    </cfRule>
    <cfRule type="cellIs" dxfId="730" priority="738" operator="equal">
      <formula>2</formula>
    </cfRule>
    <cfRule type="cellIs" dxfId="729" priority="739" operator="equal">
      <formula>1</formula>
    </cfRule>
  </conditionalFormatting>
  <conditionalFormatting sqref="T109:V109">
    <cfRule type="cellIs" dxfId="728" priority="718" operator="equal">
      <formula>47</formula>
    </cfRule>
    <cfRule type="cellIs" dxfId="727" priority="719" operator="equal">
      <formula>48</formula>
    </cfRule>
    <cfRule type="cellIs" dxfId="726" priority="720" operator="equal">
      <formula>49</formula>
    </cfRule>
    <cfRule type="cellIs" dxfId="725" priority="721" operator="equal">
      <formula>50</formula>
    </cfRule>
    <cfRule type="cellIs" dxfId="724" priority="722" operator="equal">
      <formula>52</formula>
    </cfRule>
    <cfRule type="cellIs" dxfId="723" priority="723" operator="equal">
      <formula>51</formula>
    </cfRule>
    <cfRule type="cellIs" dxfId="722" priority="724" operator="equal">
      <formula>5</formula>
    </cfRule>
    <cfRule type="cellIs" dxfId="721" priority="725" operator="equal">
      <formula>4</formula>
    </cfRule>
    <cfRule type="cellIs" dxfId="720" priority="726" operator="equal">
      <formula>3</formula>
    </cfRule>
    <cfRule type="cellIs" dxfId="719" priority="727" operator="equal">
      <formula>2</formula>
    </cfRule>
    <cfRule type="cellIs" dxfId="718" priority="728" operator="equal">
      <formula>1</formula>
    </cfRule>
  </conditionalFormatting>
  <conditionalFormatting sqref="H109:J109">
    <cfRule type="cellIs" dxfId="717" priority="707" operator="equal">
      <formula>47</formula>
    </cfRule>
    <cfRule type="cellIs" dxfId="716" priority="708" operator="equal">
      <formula>48</formula>
    </cfRule>
    <cfRule type="cellIs" dxfId="715" priority="709" operator="equal">
      <formula>49</formula>
    </cfRule>
    <cfRule type="cellIs" dxfId="714" priority="710" operator="equal">
      <formula>50</formula>
    </cfRule>
    <cfRule type="cellIs" dxfId="713" priority="711" operator="equal">
      <formula>52</formula>
    </cfRule>
    <cfRule type="cellIs" dxfId="712" priority="712" operator="equal">
      <formula>51</formula>
    </cfRule>
    <cfRule type="cellIs" dxfId="711" priority="713" operator="equal">
      <formula>5</formula>
    </cfRule>
    <cfRule type="cellIs" dxfId="710" priority="714" operator="equal">
      <formula>4</formula>
    </cfRule>
    <cfRule type="cellIs" dxfId="709" priority="715" operator="equal">
      <formula>3</formula>
    </cfRule>
    <cfRule type="cellIs" dxfId="708" priority="716" operator="equal">
      <formula>2</formula>
    </cfRule>
    <cfRule type="cellIs" dxfId="707" priority="717" operator="equal">
      <formula>1</formula>
    </cfRule>
  </conditionalFormatting>
  <conditionalFormatting sqref="L109:N109">
    <cfRule type="cellIs" dxfId="706" priority="696" operator="equal">
      <formula>47</formula>
    </cfRule>
    <cfRule type="cellIs" dxfId="705" priority="697" operator="equal">
      <formula>48</formula>
    </cfRule>
    <cfRule type="cellIs" dxfId="704" priority="698" operator="equal">
      <formula>49</formula>
    </cfRule>
    <cfRule type="cellIs" dxfId="703" priority="699" operator="equal">
      <formula>50</formula>
    </cfRule>
    <cfRule type="cellIs" dxfId="702" priority="700" operator="equal">
      <formula>52</formula>
    </cfRule>
    <cfRule type="cellIs" dxfId="701" priority="701" operator="equal">
      <formula>51</formula>
    </cfRule>
    <cfRule type="cellIs" dxfId="700" priority="702" operator="equal">
      <formula>5</formula>
    </cfRule>
    <cfRule type="cellIs" dxfId="699" priority="703" operator="equal">
      <formula>4</formula>
    </cfRule>
    <cfRule type="cellIs" dxfId="698" priority="704" operator="equal">
      <formula>3</formula>
    </cfRule>
    <cfRule type="cellIs" dxfId="697" priority="705" operator="equal">
      <formula>2</formula>
    </cfRule>
    <cfRule type="cellIs" dxfId="696" priority="706" operator="equal">
      <formula>1</formula>
    </cfRule>
  </conditionalFormatting>
  <conditionalFormatting sqref="P109:R109">
    <cfRule type="cellIs" dxfId="695" priority="685" operator="equal">
      <formula>47</formula>
    </cfRule>
    <cfRule type="cellIs" dxfId="694" priority="686" operator="equal">
      <formula>48</formula>
    </cfRule>
    <cfRule type="cellIs" dxfId="693" priority="687" operator="equal">
      <formula>49</formula>
    </cfRule>
    <cfRule type="cellIs" dxfId="692" priority="688" operator="equal">
      <formula>50</formula>
    </cfRule>
    <cfRule type="cellIs" dxfId="691" priority="689" operator="equal">
      <formula>52</formula>
    </cfRule>
    <cfRule type="cellIs" dxfId="690" priority="690" operator="equal">
      <formula>51</formula>
    </cfRule>
    <cfRule type="cellIs" dxfId="689" priority="691" operator="equal">
      <formula>5</formula>
    </cfRule>
    <cfRule type="cellIs" dxfId="688" priority="692" operator="equal">
      <formula>4</formula>
    </cfRule>
    <cfRule type="cellIs" dxfId="687" priority="693" operator="equal">
      <formula>3</formula>
    </cfRule>
    <cfRule type="cellIs" dxfId="686" priority="694" operator="equal">
      <formula>2</formula>
    </cfRule>
    <cfRule type="cellIs" dxfId="685" priority="695" operator="equal">
      <formula>1</formula>
    </cfRule>
  </conditionalFormatting>
  <conditionalFormatting sqref="T109:V109">
    <cfRule type="cellIs" dxfId="684" priority="674" operator="equal">
      <formula>47</formula>
    </cfRule>
    <cfRule type="cellIs" dxfId="683" priority="675" operator="equal">
      <formula>48</formula>
    </cfRule>
    <cfRule type="cellIs" dxfId="682" priority="676" operator="equal">
      <formula>49</formula>
    </cfRule>
    <cfRule type="cellIs" dxfId="681" priority="677" operator="equal">
      <formula>50</formula>
    </cfRule>
    <cfRule type="cellIs" dxfId="680" priority="678" operator="equal">
      <formula>52</formula>
    </cfRule>
    <cfRule type="cellIs" dxfId="679" priority="679" operator="equal">
      <formula>51</formula>
    </cfRule>
    <cfRule type="cellIs" dxfId="678" priority="680" operator="equal">
      <formula>5</formula>
    </cfRule>
    <cfRule type="cellIs" dxfId="677" priority="681" operator="equal">
      <formula>4</formula>
    </cfRule>
    <cfRule type="cellIs" dxfId="676" priority="682" operator="equal">
      <formula>3</formula>
    </cfRule>
    <cfRule type="cellIs" dxfId="675" priority="683" operator="equal">
      <formula>2</formula>
    </cfRule>
    <cfRule type="cellIs" dxfId="674" priority="684" operator="equal">
      <formula>1</formula>
    </cfRule>
  </conditionalFormatting>
  <conditionalFormatting sqref="H109:J109">
    <cfRule type="cellIs" dxfId="673" priority="663" operator="equal">
      <formula>47</formula>
    </cfRule>
    <cfRule type="cellIs" dxfId="672" priority="664" operator="equal">
      <formula>48</formula>
    </cfRule>
    <cfRule type="cellIs" dxfId="671" priority="665" operator="equal">
      <formula>49</formula>
    </cfRule>
    <cfRule type="cellIs" dxfId="670" priority="666" operator="equal">
      <formula>50</formula>
    </cfRule>
    <cfRule type="cellIs" dxfId="669" priority="667" operator="equal">
      <formula>52</formula>
    </cfRule>
    <cfRule type="cellIs" dxfId="668" priority="668" operator="equal">
      <formula>51</formula>
    </cfRule>
    <cfRule type="cellIs" dxfId="667" priority="669" operator="equal">
      <formula>5</formula>
    </cfRule>
    <cfRule type="cellIs" dxfId="666" priority="670" operator="equal">
      <formula>4</formula>
    </cfRule>
    <cfRule type="cellIs" dxfId="665" priority="671" operator="equal">
      <formula>3</formula>
    </cfRule>
    <cfRule type="cellIs" dxfId="664" priority="672" operator="equal">
      <formula>2</formula>
    </cfRule>
    <cfRule type="cellIs" dxfId="663" priority="673" operator="equal">
      <formula>1</formula>
    </cfRule>
  </conditionalFormatting>
  <conditionalFormatting sqref="L109:N109">
    <cfRule type="cellIs" dxfId="662" priority="652" operator="equal">
      <formula>47</formula>
    </cfRule>
    <cfRule type="cellIs" dxfId="661" priority="653" operator="equal">
      <formula>48</formula>
    </cfRule>
    <cfRule type="cellIs" dxfId="660" priority="654" operator="equal">
      <formula>49</formula>
    </cfRule>
    <cfRule type="cellIs" dxfId="659" priority="655" operator="equal">
      <formula>50</formula>
    </cfRule>
    <cfRule type="cellIs" dxfId="658" priority="656" operator="equal">
      <formula>52</formula>
    </cfRule>
    <cfRule type="cellIs" dxfId="657" priority="657" operator="equal">
      <formula>51</formula>
    </cfRule>
    <cfRule type="cellIs" dxfId="656" priority="658" operator="equal">
      <formula>5</formula>
    </cfRule>
    <cfRule type="cellIs" dxfId="655" priority="659" operator="equal">
      <formula>4</formula>
    </cfRule>
    <cfRule type="cellIs" dxfId="654" priority="660" operator="equal">
      <formula>3</formula>
    </cfRule>
    <cfRule type="cellIs" dxfId="653" priority="661" operator="equal">
      <formula>2</formula>
    </cfRule>
    <cfRule type="cellIs" dxfId="652" priority="662" operator="equal">
      <formula>1</formula>
    </cfRule>
  </conditionalFormatting>
  <conditionalFormatting sqref="P109:R109">
    <cfRule type="cellIs" dxfId="651" priority="641" operator="equal">
      <formula>47</formula>
    </cfRule>
    <cfRule type="cellIs" dxfId="650" priority="642" operator="equal">
      <formula>48</formula>
    </cfRule>
    <cfRule type="cellIs" dxfId="649" priority="643" operator="equal">
      <formula>49</formula>
    </cfRule>
    <cfRule type="cellIs" dxfId="648" priority="644" operator="equal">
      <formula>50</formula>
    </cfRule>
    <cfRule type="cellIs" dxfId="647" priority="645" operator="equal">
      <formula>52</formula>
    </cfRule>
    <cfRule type="cellIs" dxfId="646" priority="646" operator="equal">
      <formula>51</formula>
    </cfRule>
    <cfRule type="cellIs" dxfId="645" priority="647" operator="equal">
      <formula>5</formula>
    </cfRule>
    <cfRule type="cellIs" dxfId="644" priority="648" operator="equal">
      <formula>4</formula>
    </cfRule>
    <cfRule type="cellIs" dxfId="643" priority="649" operator="equal">
      <formula>3</formula>
    </cfRule>
    <cfRule type="cellIs" dxfId="642" priority="650" operator="equal">
      <formula>2</formula>
    </cfRule>
    <cfRule type="cellIs" dxfId="641" priority="651" operator="equal">
      <formula>1</formula>
    </cfRule>
  </conditionalFormatting>
  <conditionalFormatting sqref="T109:V109">
    <cfRule type="cellIs" dxfId="640" priority="630" operator="equal">
      <formula>47</formula>
    </cfRule>
    <cfRule type="cellIs" dxfId="639" priority="631" operator="equal">
      <formula>48</formula>
    </cfRule>
    <cfRule type="cellIs" dxfId="638" priority="632" operator="equal">
      <formula>49</formula>
    </cfRule>
    <cfRule type="cellIs" dxfId="637" priority="633" operator="equal">
      <formula>50</formula>
    </cfRule>
    <cfRule type="cellIs" dxfId="636" priority="634" operator="equal">
      <formula>52</formula>
    </cfRule>
    <cfRule type="cellIs" dxfId="635" priority="635" operator="equal">
      <formula>51</formula>
    </cfRule>
    <cfRule type="cellIs" dxfId="634" priority="636" operator="equal">
      <formula>5</formula>
    </cfRule>
    <cfRule type="cellIs" dxfId="633" priority="637" operator="equal">
      <formula>4</formula>
    </cfRule>
    <cfRule type="cellIs" dxfId="632" priority="638" operator="equal">
      <formula>3</formula>
    </cfRule>
    <cfRule type="cellIs" dxfId="631" priority="639" operator="equal">
      <formula>2</formula>
    </cfRule>
    <cfRule type="cellIs" dxfId="630" priority="640" operator="equal">
      <formula>1</formula>
    </cfRule>
  </conditionalFormatting>
  <conditionalFormatting sqref="H109:J109">
    <cfRule type="cellIs" dxfId="629" priority="619" operator="equal">
      <formula>47</formula>
    </cfRule>
    <cfRule type="cellIs" dxfId="628" priority="620" operator="equal">
      <formula>48</formula>
    </cfRule>
    <cfRule type="cellIs" dxfId="627" priority="621" operator="equal">
      <formula>49</formula>
    </cfRule>
    <cfRule type="cellIs" dxfId="626" priority="622" operator="equal">
      <formula>50</formula>
    </cfRule>
    <cfRule type="cellIs" dxfId="625" priority="623" operator="equal">
      <formula>52</formula>
    </cfRule>
    <cfRule type="cellIs" dxfId="624" priority="624" operator="equal">
      <formula>51</formula>
    </cfRule>
    <cfRule type="cellIs" dxfId="623" priority="625" operator="equal">
      <formula>5</formula>
    </cfRule>
    <cfRule type="cellIs" dxfId="622" priority="626" operator="equal">
      <formula>4</formula>
    </cfRule>
    <cfRule type="cellIs" dxfId="621" priority="627" operator="equal">
      <formula>3</formula>
    </cfRule>
    <cfRule type="cellIs" dxfId="620" priority="628" operator="equal">
      <formula>2</formula>
    </cfRule>
    <cfRule type="cellIs" dxfId="619" priority="629" operator="equal">
      <formula>1</formula>
    </cfRule>
  </conditionalFormatting>
  <conditionalFormatting sqref="L109:N109">
    <cfRule type="cellIs" dxfId="618" priority="608" operator="equal">
      <formula>47</formula>
    </cfRule>
    <cfRule type="cellIs" dxfId="617" priority="609" operator="equal">
      <formula>48</formula>
    </cfRule>
    <cfRule type="cellIs" dxfId="616" priority="610" operator="equal">
      <formula>49</formula>
    </cfRule>
    <cfRule type="cellIs" dxfId="615" priority="611" operator="equal">
      <formula>50</formula>
    </cfRule>
    <cfRule type="cellIs" dxfId="614" priority="612" operator="equal">
      <formula>52</formula>
    </cfRule>
    <cfRule type="cellIs" dxfId="613" priority="613" operator="equal">
      <formula>51</formula>
    </cfRule>
    <cfRule type="cellIs" dxfId="612" priority="614" operator="equal">
      <formula>5</formula>
    </cfRule>
    <cfRule type="cellIs" dxfId="611" priority="615" operator="equal">
      <formula>4</formula>
    </cfRule>
    <cfRule type="cellIs" dxfId="610" priority="616" operator="equal">
      <formula>3</formula>
    </cfRule>
    <cfRule type="cellIs" dxfId="609" priority="617" operator="equal">
      <formula>2</formula>
    </cfRule>
    <cfRule type="cellIs" dxfId="608" priority="618" operator="equal">
      <formula>1</formula>
    </cfRule>
  </conditionalFormatting>
  <conditionalFormatting sqref="P109:R109">
    <cfRule type="cellIs" dxfId="607" priority="597" operator="equal">
      <formula>47</formula>
    </cfRule>
    <cfRule type="cellIs" dxfId="606" priority="598" operator="equal">
      <formula>48</formula>
    </cfRule>
    <cfRule type="cellIs" dxfId="605" priority="599" operator="equal">
      <formula>49</formula>
    </cfRule>
    <cfRule type="cellIs" dxfId="604" priority="600" operator="equal">
      <formula>50</formula>
    </cfRule>
    <cfRule type="cellIs" dxfId="603" priority="601" operator="equal">
      <formula>52</formula>
    </cfRule>
    <cfRule type="cellIs" dxfId="602" priority="602" operator="equal">
      <formula>51</formula>
    </cfRule>
    <cfRule type="cellIs" dxfId="601" priority="603" operator="equal">
      <formula>5</formula>
    </cfRule>
    <cfRule type="cellIs" dxfId="600" priority="604" operator="equal">
      <formula>4</formula>
    </cfRule>
    <cfRule type="cellIs" dxfId="599" priority="605" operator="equal">
      <formula>3</formula>
    </cfRule>
    <cfRule type="cellIs" dxfId="598" priority="606" operator="equal">
      <formula>2</formula>
    </cfRule>
    <cfRule type="cellIs" dxfId="597" priority="607" operator="equal">
      <formula>1</formula>
    </cfRule>
  </conditionalFormatting>
  <conditionalFormatting sqref="T109:V109">
    <cfRule type="cellIs" dxfId="596" priority="586" operator="equal">
      <formula>47</formula>
    </cfRule>
    <cfRule type="cellIs" dxfId="595" priority="587" operator="equal">
      <formula>48</formula>
    </cfRule>
    <cfRule type="cellIs" dxfId="594" priority="588" operator="equal">
      <formula>49</formula>
    </cfRule>
    <cfRule type="cellIs" dxfId="593" priority="589" operator="equal">
      <formula>50</formula>
    </cfRule>
    <cfRule type="cellIs" dxfId="592" priority="590" operator="equal">
      <formula>52</formula>
    </cfRule>
    <cfRule type="cellIs" dxfId="591" priority="591" operator="equal">
      <formula>51</formula>
    </cfRule>
    <cfRule type="cellIs" dxfId="590" priority="592" operator="equal">
      <formula>5</formula>
    </cfRule>
    <cfRule type="cellIs" dxfId="589" priority="593" operator="equal">
      <formula>4</formula>
    </cfRule>
    <cfRule type="cellIs" dxfId="588" priority="594" operator="equal">
      <formula>3</formula>
    </cfRule>
    <cfRule type="cellIs" dxfId="587" priority="595" operator="equal">
      <formula>2</formula>
    </cfRule>
    <cfRule type="cellIs" dxfId="586" priority="596" operator="equal">
      <formula>1</formula>
    </cfRule>
  </conditionalFormatting>
  <conditionalFormatting sqref="H109:J109">
    <cfRule type="cellIs" dxfId="585" priority="575" operator="equal">
      <formula>47</formula>
    </cfRule>
    <cfRule type="cellIs" dxfId="584" priority="576" operator="equal">
      <formula>48</formula>
    </cfRule>
    <cfRule type="cellIs" dxfId="583" priority="577" operator="equal">
      <formula>49</formula>
    </cfRule>
    <cfRule type="cellIs" dxfId="582" priority="578" operator="equal">
      <formula>50</formula>
    </cfRule>
    <cfRule type="cellIs" dxfId="581" priority="579" operator="equal">
      <formula>52</formula>
    </cfRule>
    <cfRule type="cellIs" dxfId="580" priority="580" operator="equal">
      <formula>51</formula>
    </cfRule>
    <cfRule type="cellIs" dxfId="579" priority="581" operator="equal">
      <formula>5</formula>
    </cfRule>
    <cfRule type="cellIs" dxfId="578" priority="582" operator="equal">
      <formula>4</formula>
    </cfRule>
    <cfRule type="cellIs" dxfId="577" priority="583" operator="equal">
      <formula>3</formula>
    </cfRule>
    <cfRule type="cellIs" dxfId="576" priority="584" operator="equal">
      <formula>2</formula>
    </cfRule>
    <cfRule type="cellIs" dxfId="575" priority="585" operator="equal">
      <formula>1</formula>
    </cfRule>
  </conditionalFormatting>
  <conditionalFormatting sqref="L109:N109">
    <cfRule type="cellIs" dxfId="574" priority="564" operator="equal">
      <formula>47</formula>
    </cfRule>
    <cfRule type="cellIs" dxfId="573" priority="565" operator="equal">
      <formula>48</formula>
    </cfRule>
    <cfRule type="cellIs" dxfId="572" priority="566" operator="equal">
      <formula>49</formula>
    </cfRule>
    <cfRule type="cellIs" dxfId="571" priority="567" operator="equal">
      <formula>50</formula>
    </cfRule>
    <cfRule type="cellIs" dxfId="570" priority="568" operator="equal">
      <formula>52</formula>
    </cfRule>
    <cfRule type="cellIs" dxfId="569" priority="569" operator="equal">
      <formula>51</formula>
    </cfRule>
    <cfRule type="cellIs" dxfId="568" priority="570" operator="equal">
      <formula>5</formula>
    </cfRule>
    <cfRule type="cellIs" dxfId="567" priority="571" operator="equal">
      <formula>4</formula>
    </cfRule>
    <cfRule type="cellIs" dxfId="566" priority="572" operator="equal">
      <formula>3</formula>
    </cfRule>
    <cfRule type="cellIs" dxfId="565" priority="573" operator="equal">
      <formula>2</formula>
    </cfRule>
    <cfRule type="cellIs" dxfId="564" priority="574" operator="equal">
      <formula>1</formula>
    </cfRule>
  </conditionalFormatting>
  <conditionalFormatting sqref="P109:R109">
    <cfRule type="cellIs" dxfId="563" priority="553" operator="equal">
      <formula>47</formula>
    </cfRule>
    <cfRule type="cellIs" dxfId="562" priority="554" operator="equal">
      <formula>48</formula>
    </cfRule>
    <cfRule type="cellIs" dxfId="561" priority="555" operator="equal">
      <formula>49</formula>
    </cfRule>
    <cfRule type="cellIs" dxfId="560" priority="556" operator="equal">
      <formula>50</formula>
    </cfRule>
    <cfRule type="cellIs" dxfId="559" priority="557" operator="equal">
      <formula>52</formula>
    </cfRule>
    <cfRule type="cellIs" dxfId="558" priority="558" operator="equal">
      <formula>51</formula>
    </cfRule>
    <cfRule type="cellIs" dxfId="557" priority="559" operator="equal">
      <formula>5</formula>
    </cfRule>
    <cfRule type="cellIs" dxfId="556" priority="560" operator="equal">
      <formula>4</formula>
    </cfRule>
    <cfRule type="cellIs" dxfId="555" priority="561" operator="equal">
      <formula>3</formula>
    </cfRule>
    <cfRule type="cellIs" dxfId="554" priority="562" operator="equal">
      <formula>2</formula>
    </cfRule>
    <cfRule type="cellIs" dxfId="553" priority="563" operator="equal">
      <formula>1</formula>
    </cfRule>
  </conditionalFormatting>
  <conditionalFormatting sqref="T109:V109">
    <cfRule type="cellIs" dxfId="552" priority="542" operator="equal">
      <formula>47</formula>
    </cfRule>
    <cfRule type="cellIs" dxfId="551" priority="543" operator="equal">
      <formula>48</formula>
    </cfRule>
    <cfRule type="cellIs" dxfId="550" priority="544" operator="equal">
      <formula>49</formula>
    </cfRule>
    <cfRule type="cellIs" dxfId="549" priority="545" operator="equal">
      <formula>50</formula>
    </cfRule>
    <cfRule type="cellIs" dxfId="548" priority="546" operator="equal">
      <formula>52</formula>
    </cfRule>
    <cfRule type="cellIs" dxfId="547" priority="547" operator="equal">
      <formula>51</formula>
    </cfRule>
    <cfRule type="cellIs" dxfId="546" priority="548" operator="equal">
      <formula>5</formula>
    </cfRule>
    <cfRule type="cellIs" dxfId="545" priority="549" operator="equal">
      <formula>4</formula>
    </cfRule>
    <cfRule type="cellIs" dxfId="544" priority="550" operator="equal">
      <formula>3</formula>
    </cfRule>
    <cfRule type="cellIs" dxfId="543" priority="551" operator="equal">
      <formula>2</formula>
    </cfRule>
    <cfRule type="cellIs" dxfId="542" priority="552" operator="equal">
      <formula>1</formula>
    </cfRule>
  </conditionalFormatting>
  <conditionalFormatting sqref="H112:J112">
    <cfRule type="cellIs" dxfId="541" priority="531" operator="equal">
      <formula>47</formula>
    </cfRule>
    <cfRule type="cellIs" dxfId="540" priority="532" operator="equal">
      <formula>48</formula>
    </cfRule>
    <cfRule type="cellIs" dxfId="539" priority="533" operator="equal">
      <formula>49</formula>
    </cfRule>
    <cfRule type="cellIs" dxfId="538" priority="534" operator="equal">
      <formula>50</formula>
    </cfRule>
    <cfRule type="cellIs" dxfId="537" priority="535" operator="equal">
      <formula>52</formula>
    </cfRule>
    <cfRule type="cellIs" dxfId="536" priority="536" operator="equal">
      <formula>51</formula>
    </cfRule>
    <cfRule type="cellIs" dxfId="535" priority="537" operator="equal">
      <formula>5</formula>
    </cfRule>
    <cfRule type="cellIs" dxfId="534" priority="538" operator="equal">
      <formula>4</formula>
    </cfRule>
    <cfRule type="cellIs" dxfId="533" priority="539" operator="equal">
      <formula>3</formula>
    </cfRule>
    <cfRule type="cellIs" dxfId="532" priority="540" operator="equal">
      <formula>2</formula>
    </cfRule>
    <cfRule type="cellIs" dxfId="531" priority="541" operator="equal">
      <formula>1</formula>
    </cfRule>
  </conditionalFormatting>
  <conditionalFormatting sqref="L112:N112">
    <cfRule type="cellIs" dxfId="530" priority="520" operator="equal">
      <formula>47</formula>
    </cfRule>
    <cfRule type="cellIs" dxfId="529" priority="521" operator="equal">
      <formula>48</formula>
    </cfRule>
    <cfRule type="cellIs" dxfId="528" priority="522" operator="equal">
      <formula>49</formula>
    </cfRule>
    <cfRule type="cellIs" dxfId="527" priority="523" operator="equal">
      <formula>50</formula>
    </cfRule>
    <cfRule type="cellIs" dxfId="526" priority="524" operator="equal">
      <formula>52</formula>
    </cfRule>
    <cfRule type="cellIs" dxfId="525" priority="525" operator="equal">
      <formula>51</formula>
    </cfRule>
    <cfRule type="cellIs" dxfId="524" priority="526" operator="equal">
      <formula>5</formula>
    </cfRule>
    <cfRule type="cellIs" dxfId="523" priority="527" operator="equal">
      <formula>4</formula>
    </cfRule>
    <cfRule type="cellIs" dxfId="522" priority="528" operator="equal">
      <formula>3</formula>
    </cfRule>
    <cfRule type="cellIs" dxfId="521" priority="529" operator="equal">
      <formula>2</formula>
    </cfRule>
    <cfRule type="cellIs" dxfId="520" priority="530" operator="equal">
      <formula>1</formula>
    </cfRule>
  </conditionalFormatting>
  <conditionalFormatting sqref="P112:R112">
    <cfRule type="cellIs" dxfId="519" priority="509" operator="equal">
      <formula>47</formula>
    </cfRule>
    <cfRule type="cellIs" dxfId="518" priority="510" operator="equal">
      <formula>48</formula>
    </cfRule>
    <cfRule type="cellIs" dxfId="517" priority="511" operator="equal">
      <formula>49</formula>
    </cfRule>
    <cfRule type="cellIs" dxfId="516" priority="512" operator="equal">
      <formula>50</formula>
    </cfRule>
    <cfRule type="cellIs" dxfId="515" priority="513" operator="equal">
      <formula>52</formula>
    </cfRule>
    <cfRule type="cellIs" dxfId="514" priority="514" operator="equal">
      <formula>51</formula>
    </cfRule>
    <cfRule type="cellIs" dxfId="513" priority="515" operator="equal">
      <formula>5</formula>
    </cfRule>
    <cfRule type="cellIs" dxfId="512" priority="516" operator="equal">
      <formula>4</formula>
    </cfRule>
    <cfRule type="cellIs" dxfId="511" priority="517" operator="equal">
      <formula>3</formula>
    </cfRule>
    <cfRule type="cellIs" dxfId="510" priority="518" operator="equal">
      <formula>2</formula>
    </cfRule>
    <cfRule type="cellIs" dxfId="509" priority="519" operator="equal">
      <formula>1</formula>
    </cfRule>
  </conditionalFormatting>
  <conditionalFormatting sqref="T112:V112">
    <cfRule type="cellIs" dxfId="508" priority="498" operator="equal">
      <formula>47</formula>
    </cfRule>
    <cfRule type="cellIs" dxfId="507" priority="499" operator="equal">
      <formula>48</formula>
    </cfRule>
    <cfRule type="cellIs" dxfId="506" priority="500" operator="equal">
      <formula>49</formula>
    </cfRule>
    <cfRule type="cellIs" dxfId="505" priority="501" operator="equal">
      <formula>50</formula>
    </cfRule>
    <cfRule type="cellIs" dxfId="504" priority="502" operator="equal">
      <formula>52</formula>
    </cfRule>
    <cfRule type="cellIs" dxfId="503" priority="503" operator="equal">
      <formula>51</formula>
    </cfRule>
    <cfRule type="cellIs" dxfId="502" priority="504" operator="equal">
      <formula>5</formula>
    </cfRule>
    <cfRule type="cellIs" dxfId="501" priority="505" operator="equal">
      <formula>4</formula>
    </cfRule>
    <cfRule type="cellIs" dxfId="500" priority="506" operator="equal">
      <formula>3</formula>
    </cfRule>
    <cfRule type="cellIs" dxfId="499" priority="507" operator="equal">
      <formula>2</formula>
    </cfRule>
    <cfRule type="cellIs" dxfId="498" priority="508" operator="equal">
      <formula>1</formula>
    </cfRule>
  </conditionalFormatting>
  <conditionalFormatting sqref="H112:J112">
    <cfRule type="cellIs" dxfId="497" priority="487" operator="equal">
      <formula>47</formula>
    </cfRule>
    <cfRule type="cellIs" dxfId="496" priority="488" operator="equal">
      <formula>48</formula>
    </cfRule>
    <cfRule type="cellIs" dxfId="495" priority="489" operator="equal">
      <formula>49</formula>
    </cfRule>
    <cfRule type="cellIs" dxfId="494" priority="490" operator="equal">
      <formula>50</formula>
    </cfRule>
    <cfRule type="cellIs" dxfId="493" priority="491" operator="equal">
      <formula>52</formula>
    </cfRule>
    <cfRule type="cellIs" dxfId="492" priority="492" operator="equal">
      <formula>51</formula>
    </cfRule>
    <cfRule type="cellIs" dxfId="491" priority="493" operator="equal">
      <formula>5</formula>
    </cfRule>
    <cfRule type="cellIs" dxfId="490" priority="494" operator="equal">
      <formula>4</formula>
    </cfRule>
    <cfRule type="cellIs" dxfId="489" priority="495" operator="equal">
      <formula>3</formula>
    </cfRule>
    <cfRule type="cellIs" dxfId="488" priority="496" operator="equal">
      <formula>2</formula>
    </cfRule>
    <cfRule type="cellIs" dxfId="487" priority="497" operator="equal">
      <formula>1</formula>
    </cfRule>
  </conditionalFormatting>
  <conditionalFormatting sqref="L112:N112">
    <cfRule type="cellIs" dxfId="486" priority="476" operator="equal">
      <formula>47</formula>
    </cfRule>
    <cfRule type="cellIs" dxfId="485" priority="477" operator="equal">
      <formula>48</formula>
    </cfRule>
    <cfRule type="cellIs" dxfId="484" priority="478" operator="equal">
      <formula>49</formula>
    </cfRule>
    <cfRule type="cellIs" dxfId="483" priority="479" operator="equal">
      <formula>50</formula>
    </cfRule>
    <cfRule type="cellIs" dxfId="482" priority="480" operator="equal">
      <formula>52</formula>
    </cfRule>
    <cfRule type="cellIs" dxfId="481" priority="481" operator="equal">
      <formula>51</formula>
    </cfRule>
    <cfRule type="cellIs" dxfId="480" priority="482" operator="equal">
      <formula>5</formula>
    </cfRule>
    <cfRule type="cellIs" dxfId="479" priority="483" operator="equal">
      <formula>4</formula>
    </cfRule>
    <cfRule type="cellIs" dxfId="478" priority="484" operator="equal">
      <formula>3</formula>
    </cfRule>
    <cfRule type="cellIs" dxfId="477" priority="485" operator="equal">
      <formula>2</formula>
    </cfRule>
    <cfRule type="cellIs" dxfId="476" priority="486" operator="equal">
      <formula>1</formula>
    </cfRule>
  </conditionalFormatting>
  <conditionalFormatting sqref="P112:R112">
    <cfRule type="cellIs" dxfId="475" priority="465" operator="equal">
      <formula>47</formula>
    </cfRule>
    <cfRule type="cellIs" dxfId="474" priority="466" operator="equal">
      <formula>48</formula>
    </cfRule>
    <cfRule type="cellIs" dxfId="473" priority="467" operator="equal">
      <formula>49</formula>
    </cfRule>
    <cfRule type="cellIs" dxfId="472" priority="468" operator="equal">
      <formula>50</formula>
    </cfRule>
    <cfRule type="cellIs" dxfId="471" priority="469" operator="equal">
      <formula>52</formula>
    </cfRule>
    <cfRule type="cellIs" dxfId="470" priority="470" operator="equal">
      <formula>51</formula>
    </cfRule>
    <cfRule type="cellIs" dxfId="469" priority="471" operator="equal">
      <formula>5</formula>
    </cfRule>
    <cfRule type="cellIs" dxfId="468" priority="472" operator="equal">
      <formula>4</formula>
    </cfRule>
    <cfRule type="cellIs" dxfId="467" priority="473" operator="equal">
      <formula>3</formula>
    </cfRule>
    <cfRule type="cellIs" dxfId="466" priority="474" operator="equal">
      <formula>2</formula>
    </cfRule>
    <cfRule type="cellIs" dxfId="465" priority="475" operator="equal">
      <formula>1</formula>
    </cfRule>
  </conditionalFormatting>
  <conditionalFormatting sqref="T112:V112">
    <cfRule type="cellIs" dxfId="464" priority="454" operator="equal">
      <formula>47</formula>
    </cfRule>
    <cfRule type="cellIs" dxfId="463" priority="455" operator="equal">
      <formula>48</formula>
    </cfRule>
    <cfRule type="cellIs" dxfId="462" priority="456" operator="equal">
      <formula>49</formula>
    </cfRule>
    <cfRule type="cellIs" dxfId="461" priority="457" operator="equal">
      <formula>50</formula>
    </cfRule>
    <cfRule type="cellIs" dxfId="460" priority="458" operator="equal">
      <formula>52</formula>
    </cfRule>
    <cfRule type="cellIs" dxfId="459" priority="459" operator="equal">
      <formula>51</formula>
    </cfRule>
    <cfRule type="cellIs" dxfId="458" priority="460" operator="equal">
      <formula>5</formula>
    </cfRule>
    <cfRule type="cellIs" dxfId="457" priority="461" operator="equal">
      <formula>4</formula>
    </cfRule>
    <cfRule type="cellIs" dxfId="456" priority="462" operator="equal">
      <formula>3</formula>
    </cfRule>
    <cfRule type="cellIs" dxfId="455" priority="463" operator="equal">
      <formula>2</formula>
    </cfRule>
    <cfRule type="cellIs" dxfId="454" priority="464" operator="equal">
      <formula>1</formula>
    </cfRule>
  </conditionalFormatting>
  <conditionalFormatting sqref="H112:J112">
    <cfRule type="cellIs" dxfId="453" priority="443" operator="equal">
      <formula>47</formula>
    </cfRule>
    <cfRule type="cellIs" dxfId="452" priority="444" operator="equal">
      <formula>48</formula>
    </cfRule>
    <cfRule type="cellIs" dxfId="451" priority="445" operator="equal">
      <formula>49</formula>
    </cfRule>
    <cfRule type="cellIs" dxfId="450" priority="446" operator="equal">
      <formula>50</formula>
    </cfRule>
    <cfRule type="cellIs" dxfId="449" priority="447" operator="equal">
      <formula>52</formula>
    </cfRule>
    <cfRule type="cellIs" dxfId="448" priority="448" operator="equal">
      <formula>51</formula>
    </cfRule>
    <cfRule type="cellIs" dxfId="447" priority="449" operator="equal">
      <formula>5</formula>
    </cfRule>
    <cfRule type="cellIs" dxfId="446" priority="450" operator="equal">
      <formula>4</formula>
    </cfRule>
    <cfRule type="cellIs" dxfId="445" priority="451" operator="equal">
      <formula>3</formula>
    </cfRule>
    <cfRule type="cellIs" dxfId="444" priority="452" operator="equal">
      <formula>2</formula>
    </cfRule>
    <cfRule type="cellIs" dxfId="443" priority="453" operator="equal">
      <formula>1</formula>
    </cfRule>
  </conditionalFormatting>
  <conditionalFormatting sqref="L112:N112">
    <cfRule type="cellIs" dxfId="442" priority="432" operator="equal">
      <formula>47</formula>
    </cfRule>
    <cfRule type="cellIs" dxfId="441" priority="433" operator="equal">
      <formula>48</formula>
    </cfRule>
    <cfRule type="cellIs" dxfId="440" priority="434" operator="equal">
      <formula>49</formula>
    </cfRule>
    <cfRule type="cellIs" dxfId="439" priority="435" operator="equal">
      <formula>50</formula>
    </cfRule>
    <cfRule type="cellIs" dxfId="438" priority="436" operator="equal">
      <formula>52</formula>
    </cfRule>
    <cfRule type="cellIs" dxfId="437" priority="437" operator="equal">
      <formula>51</formula>
    </cfRule>
    <cfRule type="cellIs" dxfId="436" priority="438" operator="equal">
      <formula>5</formula>
    </cfRule>
    <cfRule type="cellIs" dxfId="435" priority="439" operator="equal">
      <formula>4</formula>
    </cfRule>
    <cfRule type="cellIs" dxfId="434" priority="440" operator="equal">
      <formula>3</formula>
    </cfRule>
    <cfRule type="cellIs" dxfId="433" priority="441" operator="equal">
      <formula>2</formula>
    </cfRule>
    <cfRule type="cellIs" dxfId="432" priority="442" operator="equal">
      <formula>1</formula>
    </cfRule>
  </conditionalFormatting>
  <conditionalFormatting sqref="P112:R112">
    <cfRule type="cellIs" dxfId="431" priority="421" operator="equal">
      <formula>47</formula>
    </cfRule>
    <cfRule type="cellIs" dxfId="430" priority="422" operator="equal">
      <formula>48</formula>
    </cfRule>
    <cfRule type="cellIs" dxfId="429" priority="423" operator="equal">
      <formula>49</formula>
    </cfRule>
    <cfRule type="cellIs" dxfId="428" priority="424" operator="equal">
      <formula>50</formula>
    </cfRule>
    <cfRule type="cellIs" dxfId="427" priority="425" operator="equal">
      <formula>52</formula>
    </cfRule>
    <cfRule type="cellIs" dxfId="426" priority="426" operator="equal">
      <formula>51</formula>
    </cfRule>
    <cfRule type="cellIs" dxfId="425" priority="427" operator="equal">
      <formula>5</formula>
    </cfRule>
    <cfRule type="cellIs" dxfId="424" priority="428" operator="equal">
      <formula>4</formula>
    </cfRule>
    <cfRule type="cellIs" dxfId="423" priority="429" operator="equal">
      <formula>3</formula>
    </cfRule>
    <cfRule type="cellIs" dxfId="422" priority="430" operator="equal">
      <formula>2</formula>
    </cfRule>
    <cfRule type="cellIs" dxfId="421" priority="431" operator="equal">
      <formula>1</formula>
    </cfRule>
  </conditionalFormatting>
  <conditionalFormatting sqref="T112:V112">
    <cfRule type="cellIs" dxfId="420" priority="410" operator="equal">
      <formula>47</formula>
    </cfRule>
    <cfRule type="cellIs" dxfId="419" priority="411" operator="equal">
      <formula>48</formula>
    </cfRule>
    <cfRule type="cellIs" dxfId="418" priority="412" operator="equal">
      <formula>49</formula>
    </cfRule>
    <cfRule type="cellIs" dxfId="417" priority="413" operator="equal">
      <formula>50</formula>
    </cfRule>
    <cfRule type="cellIs" dxfId="416" priority="414" operator="equal">
      <formula>52</formula>
    </cfRule>
    <cfRule type="cellIs" dxfId="415" priority="415" operator="equal">
      <formula>51</formula>
    </cfRule>
    <cfRule type="cellIs" dxfId="414" priority="416" operator="equal">
      <formula>5</formula>
    </cfRule>
    <cfRule type="cellIs" dxfId="413" priority="417" operator="equal">
      <formula>4</formula>
    </cfRule>
    <cfRule type="cellIs" dxfId="412" priority="418" operator="equal">
      <formula>3</formula>
    </cfRule>
    <cfRule type="cellIs" dxfId="411" priority="419" operator="equal">
      <formula>2</formula>
    </cfRule>
    <cfRule type="cellIs" dxfId="410" priority="420" operator="equal">
      <formula>1</formula>
    </cfRule>
  </conditionalFormatting>
  <conditionalFormatting sqref="H112:J112">
    <cfRule type="cellIs" dxfId="409" priority="399" operator="equal">
      <formula>47</formula>
    </cfRule>
    <cfRule type="cellIs" dxfId="408" priority="400" operator="equal">
      <formula>48</formula>
    </cfRule>
    <cfRule type="cellIs" dxfId="407" priority="401" operator="equal">
      <formula>49</formula>
    </cfRule>
    <cfRule type="cellIs" dxfId="406" priority="402" operator="equal">
      <formula>50</formula>
    </cfRule>
    <cfRule type="cellIs" dxfId="405" priority="403" operator="equal">
      <formula>52</formula>
    </cfRule>
    <cfRule type="cellIs" dxfId="404" priority="404" operator="equal">
      <formula>51</formula>
    </cfRule>
    <cfRule type="cellIs" dxfId="403" priority="405" operator="equal">
      <formula>5</formula>
    </cfRule>
    <cfRule type="cellIs" dxfId="402" priority="406" operator="equal">
      <formula>4</formula>
    </cfRule>
    <cfRule type="cellIs" dxfId="401" priority="407" operator="equal">
      <formula>3</formula>
    </cfRule>
    <cfRule type="cellIs" dxfId="400" priority="408" operator="equal">
      <formula>2</formula>
    </cfRule>
    <cfRule type="cellIs" dxfId="399" priority="409" operator="equal">
      <formula>1</formula>
    </cfRule>
  </conditionalFormatting>
  <conditionalFormatting sqref="L112:N112">
    <cfRule type="cellIs" dxfId="398" priority="388" operator="equal">
      <formula>47</formula>
    </cfRule>
    <cfRule type="cellIs" dxfId="397" priority="389" operator="equal">
      <formula>48</formula>
    </cfRule>
    <cfRule type="cellIs" dxfId="396" priority="390" operator="equal">
      <formula>49</formula>
    </cfRule>
    <cfRule type="cellIs" dxfId="395" priority="391" operator="equal">
      <formula>50</formula>
    </cfRule>
    <cfRule type="cellIs" dxfId="394" priority="392" operator="equal">
      <formula>52</formula>
    </cfRule>
    <cfRule type="cellIs" dxfId="393" priority="393" operator="equal">
      <formula>51</formula>
    </cfRule>
    <cfRule type="cellIs" dxfId="392" priority="394" operator="equal">
      <formula>5</formula>
    </cfRule>
    <cfRule type="cellIs" dxfId="391" priority="395" operator="equal">
      <formula>4</formula>
    </cfRule>
    <cfRule type="cellIs" dxfId="390" priority="396" operator="equal">
      <formula>3</formula>
    </cfRule>
    <cfRule type="cellIs" dxfId="389" priority="397" operator="equal">
      <formula>2</formula>
    </cfRule>
    <cfRule type="cellIs" dxfId="388" priority="398" operator="equal">
      <formula>1</formula>
    </cfRule>
  </conditionalFormatting>
  <conditionalFormatting sqref="P112:R112">
    <cfRule type="cellIs" dxfId="387" priority="377" operator="equal">
      <formula>47</formula>
    </cfRule>
    <cfRule type="cellIs" dxfId="386" priority="378" operator="equal">
      <formula>48</formula>
    </cfRule>
    <cfRule type="cellIs" dxfId="385" priority="379" operator="equal">
      <formula>49</formula>
    </cfRule>
    <cfRule type="cellIs" dxfId="384" priority="380" operator="equal">
      <formula>50</formula>
    </cfRule>
    <cfRule type="cellIs" dxfId="383" priority="381" operator="equal">
      <formula>52</formula>
    </cfRule>
    <cfRule type="cellIs" dxfId="382" priority="382" operator="equal">
      <formula>51</formula>
    </cfRule>
    <cfRule type="cellIs" dxfId="381" priority="383" operator="equal">
      <formula>5</formula>
    </cfRule>
    <cfRule type="cellIs" dxfId="380" priority="384" operator="equal">
      <formula>4</formula>
    </cfRule>
    <cfRule type="cellIs" dxfId="379" priority="385" operator="equal">
      <formula>3</formula>
    </cfRule>
    <cfRule type="cellIs" dxfId="378" priority="386" operator="equal">
      <formula>2</formula>
    </cfRule>
    <cfRule type="cellIs" dxfId="377" priority="387" operator="equal">
      <formula>1</formula>
    </cfRule>
  </conditionalFormatting>
  <conditionalFormatting sqref="T112:V112">
    <cfRule type="cellIs" dxfId="376" priority="366" operator="equal">
      <formula>47</formula>
    </cfRule>
    <cfRule type="cellIs" dxfId="375" priority="367" operator="equal">
      <formula>48</formula>
    </cfRule>
    <cfRule type="cellIs" dxfId="374" priority="368" operator="equal">
      <formula>49</formula>
    </cfRule>
    <cfRule type="cellIs" dxfId="373" priority="369" operator="equal">
      <formula>50</formula>
    </cfRule>
    <cfRule type="cellIs" dxfId="372" priority="370" operator="equal">
      <formula>52</formula>
    </cfRule>
    <cfRule type="cellIs" dxfId="371" priority="371" operator="equal">
      <formula>51</formula>
    </cfRule>
    <cfRule type="cellIs" dxfId="370" priority="372" operator="equal">
      <formula>5</formula>
    </cfRule>
    <cfRule type="cellIs" dxfId="369" priority="373" operator="equal">
      <formula>4</formula>
    </cfRule>
    <cfRule type="cellIs" dxfId="368" priority="374" operator="equal">
      <formula>3</formula>
    </cfRule>
    <cfRule type="cellIs" dxfId="367" priority="375" operator="equal">
      <formula>2</formula>
    </cfRule>
    <cfRule type="cellIs" dxfId="366" priority="376" operator="equal">
      <formula>1</formula>
    </cfRule>
  </conditionalFormatting>
  <conditionalFormatting sqref="H112:J112">
    <cfRule type="cellIs" dxfId="365" priority="355" operator="equal">
      <formula>47</formula>
    </cfRule>
    <cfRule type="cellIs" dxfId="364" priority="356" operator="equal">
      <formula>48</formula>
    </cfRule>
    <cfRule type="cellIs" dxfId="363" priority="357" operator="equal">
      <formula>49</formula>
    </cfRule>
    <cfRule type="cellIs" dxfId="362" priority="358" operator="equal">
      <formula>50</formula>
    </cfRule>
    <cfRule type="cellIs" dxfId="361" priority="359" operator="equal">
      <formula>52</formula>
    </cfRule>
    <cfRule type="cellIs" dxfId="360" priority="360" operator="equal">
      <formula>51</formula>
    </cfRule>
    <cfRule type="cellIs" dxfId="359" priority="361" operator="equal">
      <formula>5</formula>
    </cfRule>
    <cfRule type="cellIs" dxfId="358" priority="362" operator="equal">
      <formula>4</formula>
    </cfRule>
    <cfRule type="cellIs" dxfId="357" priority="363" operator="equal">
      <formula>3</formula>
    </cfRule>
    <cfRule type="cellIs" dxfId="356" priority="364" operator="equal">
      <formula>2</formula>
    </cfRule>
    <cfRule type="cellIs" dxfId="355" priority="365" operator="equal">
      <formula>1</formula>
    </cfRule>
  </conditionalFormatting>
  <conditionalFormatting sqref="L112:N112">
    <cfRule type="cellIs" dxfId="354" priority="344" operator="equal">
      <formula>47</formula>
    </cfRule>
    <cfRule type="cellIs" dxfId="353" priority="345" operator="equal">
      <formula>48</formula>
    </cfRule>
    <cfRule type="cellIs" dxfId="352" priority="346" operator="equal">
      <formula>49</formula>
    </cfRule>
    <cfRule type="cellIs" dxfId="351" priority="347" operator="equal">
      <formula>50</formula>
    </cfRule>
    <cfRule type="cellIs" dxfId="350" priority="348" operator="equal">
      <formula>52</formula>
    </cfRule>
    <cfRule type="cellIs" dxfId="349" priority="349" operator="equal">
      <formula>51</formula>
    </cfRule>
    <cfRule type="cellIs" dxfId="348" priority="350" operator="equal">
      <formula>5</formula>
    </cfRule>
    <cfRule type="cellIs" dxfId="347" priority="351" operator="equal">
      <formula>4</formula>
    </cfRule>
    <cfRule type="cellIs" dxfId="346" priority="352" operator="equal">
      <formula>3</formula>
    </cfRule>
    <cfRule type="cellIs" dxfId="345" priority="353" operator="equal">
      <formula>2</formula>
    </cfRule>
    <cfRule type="cellIs" dxfId="344" priority="354" operator="equal">
      <formula>1</formula>
    </cfRule>
  </conditionalFormatting>
  <conditionalFormatting sqref="P112:R112">
    <cfRule type="cellIs" dxfId="343" priority="333" operator="equal">
      <formula>47</formula>
    </cfRule>
    <cfRule type="cellIs" dxfId="342" priority="334" operator="equal">
      <formula>48</formula>
    </cfRule>
    <cfRule type="cellIs" dxfId="341" priority="335" operator="equal">
      <formula>49</formula>
    </cfRule>
    <cfRule type="cellIs" dxfId="340" priority="336" operator="equal">
      <formula>50</formula>
    </cfRule>
    <cfRule type="cellIs" dxfId="339" priority="337" operator="equal">
      <formula>52</formula>
    </cfRule>
    <cfRule type="cellIs" dxfId="338" priority="338" operator="equal">
      <formula>51</formula>
    </cfRule>
    <cfRule type="cellIs" dxfId="337" priority="339" operator="equal">
      <formula>5</formula>
    </cfRule>
    <cfRule type="cellIs" dxfId="336" priority="340" operator="equal">
      <formula>4</formula>
    </cfRule>
    <cfRule type="cellIs" dxfId="335" priority="341" operator="equal">
      <formula>3</formula>
    </cfRule>
    <cfRule type="cellIs" dxfId="334" priority="342" operator="equal">
      <formula>2</formula>
    </cfRule>
    <cfRule type="cellIs" dxfId="333" priority="343" operator="equal">
      <formula>1</formula>
    </cfRule>
  </conditionalFormatting>
  <conditionalFormatting sqref="T112:V112">
    <cfRule type="cellIs" dxfId="332" priority="322" operator="equal">
      <formula>47</formula>
    </cfRule>
    <cfRule type="cellIs" dxfId="331" priority="323" operator="equal">
      <formula>48</formula>
    </cfRule>
    <cfRule type="cellIs" dxfId="330" priority="324" operator="equal">
      <formula>49</formula>
    </cfRule>
    <cfRule type="cellIs" dxfId="329" priority="325" operator="equal">
      <formula>50</formula>
    </cfRule>
    <cfRule type="cellIs" dxfId="328" priority="326" operator="equal">
      <formula>52</formula>
    </cfRule>
    <cfRule type="cellIs" dxfId="327" priority="327" operator="equal">
      <formula>51</formula>
    </cfRule>
    <cfRule type="cellIs" dxfId="326" priority="328" operator="equal">
      <formula>5</formula>
    </cfRule>
    <cfRule type="cellIs" dxfId="325" priority="329" operator="equal">
      <formula>4</formula>
    </cfRule>
    <cfRule type="cellIs" dxfId="324" priority="330" operator="equal">
      <formula>3</formula>
    </cfRule>
    <cfRule type="cellIs" dxfId="323" priority="331" operator="equal">
      <formula>2</formula>
    </cfRule>
    <cfRule type="cellIs" dxfId="322" priority="332" operator="equal">
      <formula>1</formula>
    </cfRule>
  </conditionalFormatting>
  <conditionalFormatting sqref="H112:J112">
    <cfRule type="cellIs" dxfId="321" priority="311" operator="equal">
      <formula>47</formula>
    </cfRule>
    <cfRule type="cellIs" dxfId="320" priority="312" operator="equal">
      <formula>48</formula>
    </cfRule>
    <cfRule type="cellIs" dxfId="319" priority="313" operator="equal">
      <formula>49</formula>
    </cfRule>
    <cfRule type="cellIs" dxfId="318" priority="314" operator="equal">
      <formula>50</formula>
    </cfRule>
    <cfRule type="cellIs" dxfId="317" priority="315" operator="equal">
      <formula>52</formula>
    </cfRule>
    <cfRule type="cellIs" dxfId="316" priority="316" operator="equal">
      <formula>51</formula>
    </cfRule>
    <cfRule type="cellIs" dxfId="315" priority="317" operator="equal">
      <formula>5</formula>
    </cfRule>
    <cfRule type="cellIs" dxfId="314" priority="318" operator="equal">
      <formula>4</formula>
    </cfRule>
    <cfRule type="cellIs" dxfId="313" priority="319" operator="equal">
      <formula>3</formula>
    </cfRule>
    <cfRule type="cellIs" dxfId="312" priority="320" operator="equal">
      <formula>2</formula>
    </cfRule>
    <cfRule type="cellIs" dxfId="311" priority="321" operator="equal">
      <formula>1</formula>
    </cfRule>
  </conditionalFormatting>
  <conditionalFormatting sqref="L112:N112">
    <cfRule type="cellIs" dxfId="310" priority="300" operator="equal">
      <formula>47</formula>
    </cfRule>
    <cfRule type="cellIs" dxfId="309" priority="301" operator="equal">
      <formula>48</formula>
    </cfRule>
    <cfRule type="cellIs" dxfId="308" priority="302" operator="equal">
      <formula>49</formula>
    </cfRule>
    <cfRule type="cellIs" dxfId="307" priority="303" operator="equal">
      <formula>50</formula>
    </cfRule>
    <cfRule type="cellIs" dxfId="306" priority="304" operator="equal">
      <formula>52</formula>
    </cfRule>
    <cfRule type="cellIs" dxfId="305" priority="305" operator="equal">
      <formula>51</formula>
    </cfRule>
    <cfRule type="cellIs" dxfId="304" priority="306" operator="equal">
      <formula>5</formula>
    </cfRule>
    <cfRule type="cellIs" dxfId="303" priority="307" operator="equal">
      <formula>4</formula>
    </cfRule>
    <cfRule type="cellIs" dxfId="302" priority="308" operator="equal">
      <formula>3</formula>
    </cfRule>
    <cfRule type="cellIs" dxfId="301" priority="309" operator="equal">
      <formula>2</formula>
    </cfRule>
    <cfRule type="cellIs" dxfId="300" priority="310" operator="equal">
      <formula>1</formula>
    </cfRule>
  </conditionalFormatting>
  <conditionalFormatting sqref="P112:R112">
    <cfRule type="cellIs" dxfId="299" priority="289" operator="equal">
      <formula>47</formula>
    </cfRule>
    <cfRule type="cellIs" dxfId="298" priority="290" operator="equal">
      <formula>48</formula>
    </cfRule>
    <cfRule type="cellIs" dxfId="297" priority="291" operator="equal">
      <formula>49</formula>
    </cfRule>
    <cfRule type="cellIs" dxfId="296" priority="292" operator="equal">
      <formula>50</formula>
    </cfRule>
    <cfRule type="cellIs" dxfId="295" priority="293" operator="equal">
      <formula>52</formula>
    </cfRule>
    <cfRule type="cellIs" dxfId="294" priority="294" operator="equal">
      <formula>51</formula>
    </cfRule>
    <cfRule type="cellIs" dxfId="293" priority="295" operator="equal">
      <formula>5</formula>
    </cfRule>
    <cfRule type="cellIs" dxfId="292" priority="296" operator="equal">
      <formula>4</formula>
    </cfRule>
    <cfRule type="cellIs" dxfId="291" priority="297" operator="equal">
      <formula>3</formula>
    </cfRule>
    <cfRule type="cellIs" dxfId="290" priority="298" operator="equal">
      <formula>2</formula>
    </cfRule>
    <cfRule type="cellIs" dxfId="289" priority="299" operator="equal">
      <formula>1</formula>
    </cfRule>
  </conditionalFormatting>
  <conditionalFormatting sqref="T112:V112">
    <cfRule type="cellIs" dxfId="288" priority="278" operator="equal">
      <formula>47</formula>
    </cfRule>
    <cfRule type="cellIs" dxfId="287" priority="279" operator="equal">
      <formula>48</formula>
    </cfRule>
    <cfRule type="cellIs" dxfId="286" priority="280" operator="equal">
      <formula>49</formula>
    </cfRule>
    <cfRule type="cellIs" dxfId="285" priority="281" operator="equal">
      <formula>50</formula>
    </cfRule>
    <cfRule type="cellIs" dxfId="284" priority="282" operator="equal">
      <formula>52</formula>
    </cfRule>
    <cfRule type="cellIs" dxfId="283" priority="283" operator="equal">
      <formula>51</formula>
    </cfRule>
    <cfRule type="cellIs" dxfId="282" priority="284" operator="equal">
      <formula>5</formula>
    </cfRule>
    <cfRule type="cellIs" dxfId="281" priority="285" operator="equal">
      <formula>4</formula>
    </cfRule>
    <cfRule type="cellIs" dxfId="280" priority="286" operator="equal">
      <formula>3</formula>
    </cfRule>
    <cfRule type="cellIs" dxfId="279" priority="287" operator="equal">
      <formula>2</formula>
    </cfRule>
    <cfRule type="cellIs" dxfId="278" priority="288" operator="equal">
      <formula>1</formula>
    </cfRule>
  </conditionalFormatting>
  <conditionalFormatting sqref="H112:J112">
    <cfRule type="cellIs" dxfId="277" priority="267" operator="equal">
      <formula>47</formula>
    </cfRule>
    <cfRule type="cellIs" dxfId="276" priority="268" operator="equal">
      <formula>48</formula>
    </cfRule>
    <cfRule type="cellIs" dxfId="275" priority="269" operator="equal">
      <formula>49</formula>
    </cfRule>
    <cfRule type="cellIs" dxfId="274" priority="270" operator="equal">
      <formula>50</formula>
    </cfRule>
    <cfRule type="cellIs" dxfId="273" priority="271" operator="equal">
      <formula>52</formula>
    </cfRule>
    <cfRule type="cellIs" dxfId="272" priority="272" operator="equal">
      <formula>51</formula>
    </cfRule>
    <cfRule type="cellIs" dxfId="271" priority="273" operator="equal">
      <formula>5</formula>
    </cfRule>
    <cfRule type="cellIs" dxfId="270" priority="274" operator="equal">
      <formula>4</formula>
    </cfRule>
    <cfRule type="cellIs" dxfId="269" priority="275" operator="equal">
      <formula>3</formula>
    </cfRule>
    <cfRule type="cellIs" dxfId="268" priority="276" operator="equal">
      <formula>2</formula>
    </cfRule>
    <cfRule type="cellIs" dxfId="267" priority="277" operator="equal">
      <formula>1</formula>
    </cfRule>
  </conditionalFormatting>
  <conditionalFormatting sqref="L112:N112">
    <cfRule type="cellIs" dxfId="266" priority="256" operator="equal">
      <formula>47</formula>
    </cfRule>
    <cfRule type="cellIs" dxfId="265" priority="257" operator="equal">
      <formula>48</formula>
    </cfRule>
    <cfRule type="cellIs" dxfId="264" priority="258" operator="equal">
      <formula>49</formula>
    </cfRule>
    <cfRule type="cellIs" dxfId="263" priority="259" operator="equal">
      <formula>50</formula>
    </cfRule>
    <cfRule type="cellIs" dxfId="262" priority="260" operator="equal">
      <formula>52</formula>
    </cfRule>
    <cfRule type="cellIs" dxfId="261" priority="261" operator="equal">
      <formula>51</formula>
    </cfRule>
    <cfRule type="cellIs" dxfId="260" priority="262" operator="equal">
      <formula>5</formula>
    </cfRule>
    <cfRule type="cellIs" dxfId="259" priority="263" operator="equal">
      <formula>4</formula>
    </cfRule>
    <cfRule type="cellIs" dxfId="258" priority="264" operator="equal">
      <formula>3</formula>
    </cfRule>
    <cfRule type="cellIs" dxfId="257" priority="265" operator="equal">
      <formula>2</formula>
    </cfRule>
    <cfRule type="cellIs" dxfId="256" priority="266" operator="equal">
      <formula>1</formula>
    </cfRule>
  </conditionalFormatting>
  <conditionalFormatting sqref="P112:R112">
    <cfRule type="cellIs" dxfId="255" priority="245" operator="equal">
      <formula>47</formula>
    </cfRule>
    <cfRule type="cellIs" dxfId="254" priority="246" operator="equal">
      <formula>48</formula>
    </cfRule>
    <cfRule type="cellIs" dxfId="253" priority="247" operator="equal">
      <formula>49</formula>
    </cfRule>
    <cfRule type="cellIs" dxfId="252" priority="248" operator="equal">
      <formula>50</formula>
    </cfRule>
    <cfRule type="cellIs" dxfId="251" priority="249" operator="equal">
      <formula>52</formula>
    </cfRule>
    <cfRule type="cellIs" dxfId="250" priority="250" operator="equal">
      <formula>51</formula>
    </cfRule>
    <cfRule type="cellIs" dxfId="249" priority="251" operator="equal">
      <formula>5</formula>
    </cfRule>
    <cfRule type="cellIs" dxfId="248" priority="252" operator="equal">
      <formula>4</formula>
    </cfRule>
    <cfRule type="cellIs" dxfId="247" priority="253" operator="equal">
      <formula>3</formula>
    </cfRule>
    <cfRule type="cellIs" dxfId="246" priority="254" operator="equal">
      <formula>2</formula>
    </cfRule>
    <cfRule type="cellIs" dxfId="245" priority="255" operator="equal">
      <formula>1</formula>
    </cfRule>
  </conditionalFormatting>
  <conditionalFormatting sqref="T112:V112">
    <cfRule type="cellIs" dxfId="244" priority="234" operator="equal">
      <formula>47</formula>
    </cfRule>
    <cfRule type="cellIs" dxfId="243" priority="235" operator="equal">
      <formula>48</formula>
    </cfRule>
    <cfRule type="cellIs" dxfId="242" priority="236" operator="equal">
      <formula>49</formula>
    </cfRule>
    <cfRule type="cellIs" dxfId="241" priority="237" operator="equal">
      <formula>50</formula>
    </cfRule>
    <cfRule type="cellIs" dxfId="240" priority="238" operator="equal">
      <formula>52</formula>
    </cfRule>
    <cfRule type="cellIs" dxfId="239" priority="239" operator="equal">
      <formula>51</formula>
    </cfRule>
    <cfRule type="cellIs" dxfId="238" priority="240" operator="equal">
      <formula>5</formula>
    </cfRule>
    <cfRule type="cellIs" dxfId="237" priority="241" operator="equal">
      <formula>4</formula>
    </cfRule>
    <cfRule type="cellIs" dxfId="236" priority="242" operator="equal">
      <formula>3</formula>
    </cfRule>
    <cfRule type="cellIs" dxfId="235" priority="243" operator="equal">
      <formula>2</formula>
    </cfRule>
    <cfRule type="cellIs" dxfId="234" priority="244" operator="equal">
      <formula>1</formula>
    </cfRule>
  </conditionalFormatting>
  <conditionalFormatting sqref="H112:J112">
    <cfRule type="cellIs" dxfId="233" priority="223" operator="equal">
      <formula>47</formula>
    </cfRule>
    <cfRule type="cellIs" dxfId="232" priority="224" operator="equal">
      <formula>48</formula>
    </cfRule>
    <cfRule type="cellIs" dxfId="231" priority="225" operator="equal">
      <formula>49</formula>
    </cfRule>
    <cfRule type="cellIs" dxfId="230" priority="226" operator="equal">
      <formula>50</formula>
    </cfRule>
    <cfRule type="cellIs" dxfId="229" priority="227" operator="equal">
      <formula>52</formula>
    </cfRule>
    <cfRule type="cellIs" dxfId="228" priority="228" operator="equal">
      <formula>51</formula>
    </cfRule>
    <cfRule type="cellIs" dxfId="227" priority="229" operator="equal">
      <formula>5</formula>
    </cfRule>
    <cfRule type="cellIs" dxfId="226" priority="230" operator="equal">
      <formula>4</formula>
    </cfRule>
    <cfRule type="cellIs" dxfId="225" priority="231" operator="equal">
      <formula>3</formula>
    </cfRule>
    <cfRule type="cellIs" dxfId="224" priority="232" operator="equal">
      <formula>2</formula>
    </cfRule>
    <cfRule type="cellIs" dxfId="223" priority="233" operator="equal">
      <formula>1</formula>
    </cfRule>
  </conditionalFormatting>
  <conditionalFormatting sqref="L112:N112">
    <cfRule type="cellIs" dxfId="222" priority="212" operator="equal">
      <formula>47</formula>
    </cfRule>
    <cfRule type="cellIs" dxfId="221" priority="213" operator="equal">
      <formula>48</formula>
    </cfRule>
    <cfRule type="cellIs" dxfId="220" priority="214" operator="equal">
      <formula>49</formula>
    </cfRule>
    <cfRule type="cellIs" dxfId="219" priority="215" operator="equal">
      <formula>50</formula>
    </cfRule>
    <cfRule type="cellIs" dxfId="218" priority="216" operator="equal">
      <formula>52</formula>
    </cfRule>
    <cfRule type="cellIs" dxfId="217" priority="217" operator="equal">
      <formula>51</formula>
    </cfRule>
    <cfRule type="cellIs" dxfId="216" priority="218" operator="equal">
      <formula>5</formula>
    </cfRule>
    <cfRule type="cellIs" dxfId="215" priority="219" operator="equal">
      <formula>4</formula>
    </cfRule>
    <cfRule type="cellIs" dxfId="214" priority="220" operator="equal">
      <formula>3</formula>
    </cfRule>
    <cfRule type="cellIs" dxfId="213" priority="221" operator="equal">
      <formula>2</formula>
    </cfRule>
    <cfRule type="cellIs" dxfId="212" priority="222" operator="equal">
      <formula>1</formula>
    </cfRule>
  </conditionalFormatting>
  <conditionalFormatting sqref="P112:R112">
    <cfRule type="cellIs" dxfId="211" priority="201" operator="equal">
      <formula>47</formula>
    </cfRule>
    <cfRule type="cellIs" dxfId="210" priority="202" operator="equal">
      <formula>48</formula>
    </cfRule>
    <cfRule type="cellIs" dxfId="209" priority="203" operator="equal">
      <formula>49</formula>
    </cfRule>
    <cfRule type="cellIs" dxfId="208" priority="204" operator="equal">
      <formula>50</formula>
    </cfRule>
    <cfRule type="cellIs" dxfId="207" priority="205" operator="equal">
      <formula>52</formula>
    </cfRule>
    <cfRule type="cellIs" dxfId="206" priority="206" operator="equal">
      <formula>51</formula>
    </cfRule>
    <cfRule type="cellIs" dxfId="205" priority="207" operator="equal">
      <formula>5</formula>
    </cfRule>
    <cfRule type="cellIs" dxfId="204" priority="208" operator="equal">
      <formula>4</formula>
    </cfRule>
    <cfRule type="cellIs" dxfId="203" priority="209" operator="equal">
      <formula>3</formula>
    </cfRule>
    <cfRule type="cellIs" dxfId="202" priority="210" operator="equal">
      <formula>2</formula>
    </cfRule>
    <cfRule type="cellIs" dxfId="201" priority="211" operator="equal">
      <formula>1</formula>
    </cfRule>
  </conditionalFormatting>
  <conditionalFormatting sqref="T112:V112">
    <cfRule type="cellIs" dxfId="200" priority="190" operator="equal">
      <formula>47</formula>
    </cfRule>
    <cfRule type="cellIs" dxfId="199" priority="191" operator="equal">
      <formula>48</formula>
    </cfRule>
    <cfRule type="cellIs" dxfId="198" priority="192" operator="equal">
      <formula>49</formula>
    </cfRule>
    <cfRule type="cellIs" dxfId="197" priority="193" operator="equal">
      <formula>50</formula>
    </cfRule>
    <cfRule type="cellIs" dxfId="196" priority="194" operator="equal">
      <formula>52</formula>
    </cfRule>
    <cfRule type="cellIs" dxfId="195" priority="195" operator="equal">
      <formula>51</formula>
    </cfRule>
    <cfRule type="cellIs" dxfId="194" priority="196" operator="equal">
      <formula>5</formula>
    </cfRule>
    <cfRule type="cellIs" dxfId="193" priority="197" operator="equal">
      <formula>4</formula>
    </cfRule>
    <cfRule type="cellIs" dxfId="192" priority="198" operator="equal">
      <formula>3</formula>
    </cfRule>
    <cfRule type="cellIs" dxfId="191" priority="199" operator="equal">
      <formula>2</formula>
    </cfRule>
    <cfRule type="cellIs" dxfId="190" priority="200" operator="equal">
      <formula>1</formula>
    </cfRule>
  </conditionalFormatting>
  <conditionalFormatting sqref="H112:J112">
    <cfRule type="cellIs" dxfId="189" priority="179" operator="equal">
      <formula>47</formula>
    </cfRule>
    <cfRule type="cellIs" dxfId="188" priority="180" operator="equal">
      <formula>48</formula>
    </cfRule>
    <cfRule type="cellIs" dxfId="187" priority="181" operator="equal">
      <formula>49</formula>
    </cfRule>
    <cfRule type="cellIs" dxfId="186" priority="182" operator="equal">
      <formula>50</formula>
    </cfRule>
    <cfRule type="cellIs" dxfId="185" priority="183" operator="equal">
      <formula>52</formula>
    </cfRule>
    <cfRule type="cellIs" dxfId="184" priority="184" operator="equal">
      <formula>51</formula>
    </cfRule>
    <cfRule type="cellIs" dxfId="183" priority="185" operator="equal">
      <formula>5</formula>
    </cfRule>
    <cfRule type="cellIs" dxfId="182" priority="186" operator="equal">
      <formula>4</formula>
    </cfRule>
    <cfRule type="cellIs" dxfId="181" priority="187" operator="equal">
      <formula>3</formula>
    </cfRule>
    <cfRule type="cellIs" dxfId="180" priority="188" operator="equal">
      <formula>2</formula>
    </cfRule>
    <cfRule type="cellIs" dxfId="179" priority="189" operator="equal">
      <formula>1</formula>
    </cfRule>
  </conditionalFormatting>
  <conditionalFormatting sqref="L112:N112">
    <cfRule type="cellIs" dxfId="178" priority="168" operator="equal">
      <formula>47</formula>
    </cfRule>
    <cfRule type="cellIs" dxfId="177" priority="169" operator="equal">
      <formula>48</formula>
    </cfRule>
    <cfRule type="cellIs" dxfId="176" priority="170" operator="equal">
      <formula>49</formula>
    </cfRule>
    <cfRule type="cellIs" dxfId="175" priority="171" operator="equal">
      <formula>50</formula>
    </cfRule>
    <cfRule type="cellIs" dxfId="174" priority="172" operator="equal">
      <formula>52</formula>
    </cfRule>
    <cfRule type="cellIs" dxfId="173" priority="173" operator="equal">
      <formula>51</formula>
    </cfRule>
    <cfRule type="cellIs" dxfId="172" priority="174" operator="equal">
      <formula>5</formula>
    </cfRule>
    <cfRule type="cellIs" dxfId="171" priority="175" operator="equal">
      <formula>4</formula>
    </cfRule>
    <cfRule type="cellIs" dxfId="170" priority="176" operator="equal">
      <formula>3</formula>
    </cfRule>
    <cfRule type="cellIs" dxfId="169" priority="177" operator="equal">
      <formula>2</formula>
    </cfRule>
    <cfRule type="cellIs" dxfId="168" priority="178" operator="equal">
      <formula>1</formula>
    </cfRule>
  </conditionalFormatting>
  <conditionalFormatting sqref="P112:R112">
    <cfRule type="cellIs" dxfId="167" priority="157" operator="equal">
      <formula>47</formula>
    </cfRule>
    <cfRule type="cellIs" dxfId="166" priority="158" operator="equal">
      <formula>48</formula>
    </cfRule>
    <cfRule type="cellIs" dxfId="165" priority="159" operator="equal">
      <formula>49</formula>
    </cfRule>
    <cfRule type="cellIs" dxfId="164" priority="160" operator="equal">
      <formula>50</formula>
    </cfRule>
    <cfRule type="cellIs" dxfId="163" priority="161" operator="equal">
      <formula>52</formula>
    </cfRule>
    <cfRule type="cellIs" dxfId="162" priority="162" operator="equal">
      <formula>51</formula>
    </cfRule>
    <cfRule type="cellIs" dxfId="161" priority="163" operator="equal">
      <formula>5</formula>
    </cfRule>
    <cfRule type="cellIs" dxfId="160" priority="164" operator="equal">
      <formula>4</formula>
    </cfRule>
    <cfRule type="cellIs" dxfId="159" priority="165" operator="equal">
      <formula>3</formula>
    </cfRule>
    <cfRule type="cellIs" dxfId="158" priority="166" operator="equal">
      <formula>2</formula>
    </cfRule>
    <cfRule type="cellIs" dxfId="157" priority="167" operator="equal">
      <formula>1</formula>
    </cfRule>
  </conditionalFormatting>
  <conditionalFormatting sqref="T112:V112">
    <cfRule type="cellIs" dxfId="156" priority="146" operator="equal">
      <formula>47</formula>
    </cfRule>
    <cfRule type="cellIs" dxfId="155" priority="147" operator="equal">
      <formula>48</formula>
    </cfRule>
    <cfRule type="cellIs" dxfId="154" priority="148" operator="equal">
      <formula>49</formula>
    </cfRule>
    <cfRule type="cellIs" dxfId="153" priority="149" operator="equal">
      <formula>50</formula>
    </cfRule>
    <cfRule type="cellIs" dxfId="152" priority="150" operator="equal">
      <formula>52</formula>
    </cfRule>
    <cfRule type="cellIs" dxfId="151" priority="151" operator="equal">
      <formula>51</formula>
    </cfRule>
    <cfRule type="cellIs" dxfId="150" priority="152" operator="equal">
      <formula>5</formula>
    </cfRule>
    <cfRule type="cellIs" dxfId="149" priority="153" operator="equal">
      <formula>4</formula>
    </cfRule>
    <cfRule type="cellIs" dxfId="148" priority="154" operator="equal">
      <formula>3</formula>
    </cfRule>
    <cfRule type="cellIs" dxfId="147" priority="155" operator="equal">
      <formula>2</formula>
    </cfRule>
    <cfRule type="cellIs" dxfId="146" priority="156" operator="equal">
      <formula>1</formula>
    </cfRule>
  </conditionalFormatting>
  <conditionalFormatting sqref="H112:J112">
    <cfRule type="cellIs" dxfId="145" priority="135" operator="equal">
      <formula>47</formula>
    </cfRule>
    <cfRule type="cellIs" dxfId="144" priority="136" operator="equal">
      <formula>48</formula>
    </cfRule>
    <cfRule type="cellIs" dxfId="143" priority="137" operator="equal">
      <formula>49</formula>
    </cfRule>
    <cfRule type="cellIs" dxfId="142" priority="138" operator="equal">
      <formula>50</formula>
    </cfRule>
    <cfRule type="cellIs" dxfId="141" priority="139" operator="equal">
      <formula>52</formula>
    </cfRule>
    <cfRule type="cellIs" dxfId="140" priority="140" operator="equal">
      <formula>51</formula>
    </cfRule>
    <cfRule type="cellIs" dxfId="139" priority="141" operator="equal">
      <formula>5</formula>
    </cfRule>
    <cfRule type="cellIs" dxfId="138" priority="142" operator="equal">
      <formula>4</formula>
    </cfRule>
    <cfRule type="cellIs" dxfId="137" priority="143" operator="equal">
      <formula>3</formula>
    </cfRule>
    <cfRule type="cellIs" dxfId="136" priority="144" operator="equal">
      <formula>2</formula>
    </cfRule>
    <cfRule type="cellIs" dxfId="135" priority="145" operator="equal">
      <formula>1</formula>
    </cfRule>
  </conditionalFormatting>
  <conditionalFormatting sqref="L112:N112">
    <cfRule type="cellIs" dxfId="134" priority="124" operator="equal">
      <formula>47</formula>
    </cfRule>
    <cfRule type="cellIs" dxfId="133" priority="125" operator="equal">
      <formula>48</formula>
    </cfRule>
    <cfRule type="cellIs" dxfId="132" priority="126" operator="equal">
      <formula>49</formula>
    </cfRule>
    <cfRule type="cellIs" dxfId="131" priority="127" operator="equal">
      <formula>50</formula>
    </cfRule>
    <cfRule type="cellIs" dxfId="130" priority="128" operator="equal">
      <formula>52</formula>
    </cfRule>
    <cfRule type="cellIs" dxfId="129" priority="129" operator="equal">
      <formula>51</formula>
    </cfRule>
    <cfRule type="cellIs" dxfId="128" priority="130" operator="equal">
      <formula>5</formula>
    </cfRule>
    <cfRule type="cellIs" dxfId="127" priority="131" operator="equal">
      <formula>4</formula>
    </cfRule>
    <cfRule type="cellIs" dxfId="126" priority="132" operator="equal">
      <formula>3</formula>
    </cfRule>
    <cfRule type="cellIs" dxfId="125" priority="133" operator="equal">
      <formula>2</formula>
    </cfRule>
    <cfRule type="cellIs" dxfId="124" priority="134" operator="equal">
      <formula>1</formula>
    </cfRule>
  </conditionalFormatting>
  <conditionalFormatting sqref="P112:R112">
    <cfRule type="cellIs" dxfId="123" priority="113" operator="equal">
      <formula>47</formula>
    </cfRule>
    <cfRule type="cellIs" dxfId="122" priority="114" operator="equal">
      <formula>48</formula>
    </cfRule>
    <cfRule type="cellIs" dxfId="121" priority="115" operator="equal">
      <formula>49</formula>
    </cfRule>
    <cfRule type="cellIs" dxfId="120" priority="116" operator="equal">
      <formula>50</formula>
    </cfRule>
    <cfRule type="cellIs" dxfId="119" priority="117" operator="equal">
      <formula>52</formula>
    </cfRule>
    <cfRule type="cellIs" dxfId="118" priority="118" operator="equal">
      <formula>51</formula>
    </cfRule>
    <cfRule type="cellIs" dxfId="117" priority="119" operator="equal">
      <formula>5</formula>
    </cfRule>
    <cfRule type="cellIs" dxfId="116" priority="120" operator="equal">
      <formula>4</formula>
    </cfRule>
    <cfRule type="cellIs" dxfId="115" priority="121" operator="equal">
      <formula>3</formula>
    </cfRule>
    <cfRule type="cellIs" dxfId="114" priority="122" operator="equal">
      <formula>2</formula>
    </cfRule>
    <cfRule type="cellIs" dxfId="113" priority="123" operator="equal">
      <formula>1</formula>
    </cfRule>
  </conditionalFormatting>
  <conditionalFormatting sqref="T112:V112">
    <cfRule type="cellIs" dxfId="112" priority="102" operator="equal">
      <formula>47</formula>
    </cfRule>
    <cfRule type="cellIs" dxfId="111" priority="103" operator="equal">
      <formula>48</formula>
    </cfRule>
    <cfRule type="cellIs" dxfId="110" priority="104" operator="equal">
      <formula>49</formula>
    </cfRule>
    <cfRule type="cellIs" dxfId="109" priority="105" operator="equal">
      <formula>50</formula>
    </cfRule>
    <cfRule type="cellIs" dxfId="108" priority="106" operator="equal">
      <formula>52</formula>
    </cfRule>
    <cfRule type="cellIs" dxfId="107" priority="107" operator="equal">
      <formula>51</formula>
    </cfRule>
    <cfRule type="cellIs" dxfId="106" priority="108" operator="equal">
      <formula>5</formula>
    </cfRule>
    <cfRule type="cellIs" dxfId="105" priority="109" operator="equal">
      <formula>4</formula>
    </cfRule>
    <cfRule type="cellIs" dxfId="104" priority="110" operator="equal">
      <formula>3</formula>
    </cfRule>
    <cfRule type="cellIs" dxfId="103" priority="111" operator="equal">
      <formula>2</formula>
    </cfRule>
    <cfRule type="cellIs" dxfId="102" priority="112" operator="equal">
      <formula>1</formula>
    </cfRule>
  </conditionalFormatting>
  <conditionalFormatting sqref="H112:J112">
    <cfRule type="cellIs" dxfId="101" priority="91" operator="equal">
      <formula>47</formula>
    </cfRule>
    <cfRule type="cellIs" dxfId="100" priority="92" operator="equal">
      <formula>48</formula>
    </cfRule>
    <cfRule type="cellIs" dxfId="99" priority="93" operator="equal">
      <formula>49</formula>
    </cfRule>
    <cfRule type="cellIs" dxfId="98" priority="94" operator="equal">
      <formula>50</formula>
    </cfRule>
    <cfRule type="cellIs" dxfId="97" priority="95" operator="equal">
      <formula>52</formula>
    </cfRule>
    <cfRule type="cellIs" dxfId="96" priority="96" operator="equal">
      <formula>51</formula>
    </cfRule>
    <cfRule type="cellIs" dxfId="95" priority="97" operator="equal">
      <formula>5</formula>
    </cfRule>
    <cfRule type="cellIs" dxfId="94" priority="98" operator="equal">
      <formula>4</formula>
    </cfRule>
    <cfRule type="cellIs" dxfId="93" priority="99" operator="equal">
      <formula>3</formula>
    </cfRule>
    <cfRule type="cellIs" dxfId="92" priority="100" operator="equal">
      <formula>2</formula>
    </cfRule>
    <cfRule type="cellIs" dxfId="91" priority="101" operator="equal">
      <formula>1</formula>
    </cfRule>
  </conditionalFormatting>
  <conditionalFormatting sqref="L112:N112">
    <cfRule type="cellIs" dxfId="90" priority="80" operator="equal">
      <formula>47</formula>
    </cfRule>
    <cfRule type="cellIs" dxfId="89" priority="81" operator="equal">
      <formula>48</formula>
    </cfRule>
    <cfRule type="cellIs" dxfId="88" priority="82" operator="equal">
      <formula>49</formula>
    </cfRule>
    <cfRule type="cellIs" dxfId="87" priority="83" operator="equal">
      <formula>50</formula>
    </cfRule>
    <cfRule type="cellIs" dxfId="86" priority="84" operator="equal">
      <formula>52</formula>
    </cfRule>
    <cfRule type="cellIs" dxfId="85" priority="85" operator="equal">
      <formula>51</formula>
    </cfRule>
    <cfRule type="cellIs" dxfId="84" priority="86" operator="equal">
      <formula>5</formula>
    </cfRule>
    <cfRule type="cellIs" dxfId="83" priority="87" operator="equal">
      <formula>4</formula>
    </cfRule>
    <cfRule type="cellIs" dxfId="82" priority="88" operator="equal">
      <formula>3</formula>
    </cfRule>
    <cfRule type="cellIs" dxfId="81" priority="89" operator="equal">
      <formula>2</formula>
    </cfRule>
    <cfRule type="cellIs" dxfId="80" priority="90" operator="equal">
      <formula>1</formula>
    </cfRule>
  </conditionalFormatting>
  <conditionalFormatting sqref="P112:R112">
    <cfRule type="cellIs" dxfId="79" priority="69" operator="equal">
      <formula>47</formula>
    </cfRule>
    <cfRule type="cellIs" dxfId="78" priority="70" operator="equal">
      <formula>48</formula>
    </cfRule>
    <cfRule type="cellIs" dxfId="77" priority="71" operator="equal">
      <formula>49</formula>
    </cfRule>
    <cfRule type="cellIs" dxfId="76" priority="72" operator="equal">
      <formula>50</formula>
    </cfRule>
    <cfRule type="cellIs" dxfId="75" priority="73" operator="equal">
      <formula>52</formula>
    </cfRule>
    <cfRule type="cellIs" dxfId="74" priority="74" operator="equal">
      <formula>51</formula>
    </cfRule>
    <cfRule type="cellIs" dxfId="73" priority="75" operator="equal">
      <formula>5</formula>
    </cfRule>
    <cfRule type="cellIs" dxfId="72" priority="76" operator="equal">
      <formula>4</formula>
    </cfRule>
    <cfRule type="cellIs" dxfId="71" priority="77" operator="equal">
      <formula>3</formula>
    </cfRule>
    <cfRule type="cellIs" dxfId="70" priority="78" operator="equal">
      <formula>2</formula>
    </cfRule>
    <cfRule type="cellIs" dxfId="69" priority="79" operator="equal">
      <formula>1</formula>
    </cfRule>
  </conditionalFormatting>
  <conditionalFormatting sqref="T112:V112">
    <cfRule type="cellIs" dxfId="68" priority="58" operator="equal">
      <formula>47</formula>
    </cfRule>
    <cfRule type="cellIs" dxfId="67" priority="59" operator="equal">
      <formula>48</formula>
    </cfRule>
    <cfRule type="cellIs" dxfId="66" priority="60" operator="equal">
      <formula>49</formula>
    </cfRule>
    <cfRule type="cellIs" dxfId="65" priority="61" operator="equal">
      <formula>50</formula>
    </cfRule>
    <cfRule type="cellIs" dxfId="64" priority="62" operator="equal">
      <formula>52</formula>
    </cfRule>
    <cfRule type="cellIs" dxfId="63" priority="63" operator="equal">
      <formula>51</formula>
    </cfRule>
    <cfRule type="cellIs" dxfId="62" priority="64" operator="equal">
      <formula>5</formula>
    </cfRule>
    <cfRule type="cellIs" dxfId="61" priority="65" operator="equal">
      <formula>4</formula>
    </cfRule>
    <cfRule type="cellIs" dxfId="60" priority="66" operator="equal">
      <formula>3</formula>
    </cfRule>
    <cfRule type="cellIs" dxfId="59" priority="67" operator="equal">
      <formula>2</formula>
    </cfRule>
    <cfRule type="cellIs" dxfId="58" priority="68" operator="equal">
      <formula>1</formula>
    </cfRule>
  </conditionalFormatting>
  <conditionalFormatting sqref="H112:J112">
    <cfRule type="cellIs" dxfId="57" priority="47" operator="equal">
      <formula>47</formula>
    </cfRule>
    <cfRule type="cellIs" dxfId="56" priority="48" operator="equal">
      <formula>48</formula>
    </cfRule>
    <cfRule type="cellIs" dxfId="55" priority="49" operator="equal">
      <formula>49</formula>
    </cfRule>
    <cfRule type="cellIs" dxfId="54" priority="50" operator="equal">
      <formula>50</formula>
    </cfRule>
    <cfRule type="cellIs" dxfId="53" priority="51" operator="equal">
      <formula>52</formula>
    </cfRule>
    <cfRule type="cellIs" dxfId="52" priority="52" operator="equal">
      <formula>51</formula>
    </cfRule>
    <cfRule type="cellIs" dxfId="51" priority="53" operator="equal">
      <formula>5</formula>
    </cfRule>
    <cfRule type="cellIs" dxfId="50" priority="54" operator="equal">
      <formula>4</formula>
    </cfRule>
    <cfRule type="cellIs" dxfId="49" priority="55" operator="equal">
      <formula>3</formula>
    </cfRule>
    <cfRule type="cellIs" dxfId="48" priority="56" operator="equal">
      <formula>2</formula>
    </cfRule>
    <cfRule type="cellIs" dxfId="47" priority="57" operator="equal">
      <formula>1</formula>
    </cfRule>
  </conditionalFormatting>
  <conditionalFormatting sqref="L112:N112">
    <cfRule type="cellIs" dxfId="46" priority="36" operator="equal">
      <formula>47</formula>
    </cfRule>
    <cfRule type="cellIs" dxfId="45" priority="37" operator="equal">
      <formula>48</formula>
    </cfRule>
    <cfRule type="cellIs" dxfId="44" priority="38" operator="equal">
      <formula>49</formula>
    </cfRule>
    <cfRule type="cellIs" dxfId="43" priority="39" operator="equal">
      <formula>50</formula>
    </cfRule>
    <cfRule type="cellIs" dxfId="42" priority="40" operator="equal">
      <formula>52</formula>
    </cfRule>
    <cfRule type="cellIs" dxfId="41" priority="41" operator="equal">
      <formula>51</formula>
    </cfRule>
    <cfRule type="cellIs" dxfId="40" priority="42" operator="equal">
      <formula>5</formula>
    </cfRule>
    <cfRule type="cellIs" dxfId="39" priority="43" operator="equal">
      <formula>4</formula>
    </cfRule>
    <cfRule type="cellIs" dxfId="38" priority="44" operator="equal">
      <formula>3</formula>
    </cfRule>
    <cfRule type="cellIs" dxfId="37" priority="45" operator="equal">
      <formula>2</formula>
    </cfRule>
    <cfRule type="cellIs" dxfId="36" priority="46" operator="equal">
      <formula>1</formula>
    </cfRule>
  </conditionalFormatting>
  <conditionalFormatting sqref="P112:R112">
    <cfRule type="cellIs" dxfId="35" priority="25" operator="equal">
      <formula>47</formula>
    </cfRule>
    <cfRule type="cellIs" dxfId="34" priority="26" operator="equal">
      <formula>48</formula>
    </cfRule>
    <cfRule type="cellIs" dxfId="33" priority="27" operator="equal">
      <formula>49</formula>
    </cfRule>
    <cfRule type="cellIs" dxfId="32" priority="28" operator="equal">
      <formula>50</formula>
    </cfRule>
    <cfRule type="cellIs" dxfId="31" priority="29" operator="equal">
      <formula>52</formula>
    </cfRule>
    <cfRule type="cellIs" dxfId="30" priority="30" operator="equal">
      <formula>51</formula>
    </cfRule>
    <cfRule type="cellIs" dxfId="29" priority="31" operator="equal">
      <formula>5</formula>
    </cfRule>
    <cfRule type="cellIs" dxfId="28" priority="32" operator="equal">
      <formula>4</formula>
    </cfRule>
    <cfRule type="cellIs" dxfId="27" priority="33" operator="equal">
      <formula>3</formula>
    </cfRule>
    <cfRule type="cellIs" dxfId="26" priority="34" operator="equal">
      <formula>2</formula>
    </cfRule>
    <cfRule type="cellIs" dxfId="25" priority="35" operator="equal">
      <formula>1</formula>
    </cfRule>
  </conditionalFormatting>
  <conditionalFormatting sqref="T112:V112">
    <cfRule type="cellIs" dxfId="24" priority="14" operator="equal">
      <formula>47</formula>
    </cfRule>
    <cfRule type="cellIs" dxfId="23" priority="15" operator="equal">
      <formula>48</formula>
    </cfRule>
    <cfRule type="cellIs" dxfId="22" priority="16" operator="equal">
      <formula>49</formula>
    </cfRule>
    <cfRule type="cellIs" dxfId="21" priority="17" operator="equal">
      <formula>50</formula>
    </cfRule>
    <cfRule type="cellIs" dxfId="20" priority="18" operator="equal">
      <formula>52</formula>
    </cfRule>
    <cfRule type="cellIs" dxfId="19" priority="19" operator="equal">
      <formula>51</formula>
    </cfRule>
    <cfRule type="cellIs" dxfId="18" priority="20" operator="equal">
      <formula>5</formula>
    </cfRule>
    <cfRule type="cellIs" dxfId="17" priority="21" operator="equal">
      <formula>4</formula>
    </cfRule>
    <cfRule type="cellIs" dxfId="16" priority="22" operator="equal">
      <formula>3</formula>
    </cfRule>
    <cfRule type="cellIs" dxfId="15" priority="23" operator="equal">
      <formula>2</formula>
    </cfRule>
    <cfRule type="cellIs" dxfId="14" priority="24" operator="equal">
      <formula>1</formula>
    </cfRule>
  </conditionalFormatting>
  <conditionalFormatting sqref="H107:V107">
    <cfRule type="expression" dxfId="13" priority="13">
      <formula>ISNA(H107)</formula>
    </cfRule>
  </conditionalFormatting>
  <conditionalFormatting sqref="H104:V104">
    <cfRule type="expression" dxfId="12" priority="12">
      <formula>ISNA(H104)</formula>
    </cfRule>
  </conditionalFormatting>
  <conditionalFormatting sqref="H101:V101">
    <cfRule type="expression" dxfId="11" priority="11">
      <formula>ISNA(H101)</formula>
    </cfRule>
  </conditionalFormatting>
  <conditionalFormatting sqref="H98:V98">
    <cfRule type="expression" dxfId="10" priority="10">
      <formula>ISNA(H98)</formula>
    </cfRule>
  </conditionalFormatting>
  <conditionalFormatting sqref="H95:V95">
    <cfRule type="expression" dxfId="9" priority="9">
      <formula>ISNA(H95)</formula>
    </cfRule>
  </conditionalFormatting>
  <conditionalFormatting sqref="H92:V92">
    <cfRule type="expression" dxfId="8" priority="8">
      <formula>ISNA(H92)</formula>
    </cfRule>
  </conditionalFormatting>
  <conditionalFormatting sqref="H89:V89">
    <cfRule type="expression" dxfId="7" priority="7">
      <formula>ISNA(H89)</formula>
    </cfRule>
  </conditionalFormatting>
  <conditionalFormatting sqref="H86:V86">
    <cfRule type="expression" dxfId="6" priority="6">
      <formula>ISNA(H86)</formula>
    </cfRule>
  </conditionalFormatting>
  <conditionalFormatting sqref="H83:V83">
    <cfRule type="expression" dxfId="5" priority="5">
      <formula>ISNA(H83)</formula>
    </cfRule>
  </conditionalFormatting>
  <conditionalFormatting sqref="H80:V80">
    <cfRule type="expression" dxfId="4" priority="4">
      <formula>ISNA(H80)</formula>
    </cfRule>
  </conditionalFormatting>
  <conditionalFormatting sqref="H77:V77">
    <cfRule type="expression" dxfId="3" priority="3">
      <formula>ISNA(H77)</formula>
    </cfRule>
  </conditionalFormatting>
  <conditionalFormatting sqref="H74:V74">
    <cfRule type="expression" dxfId="2" priority="2">
      <formula>ISNA(H74)</formula>
    </cfRule>
  </conditionalFormatting>
  <conditionalFormatting sqref="H58:V58">
    <cfRule type="expression" dxfId="1" priority="1">
      <formula>ISNA(H58)</formula>
    </cfRule>
  </conditionalFormatting>
  <dataValidations count="1">
    <dataValidation type="list" allowBlank="1" showInputMessage="1" showErrorMessage="1" sqref="G6:G7">
      <formula1>$B$74:$B$76</formula1>
    </dataValidation>
  </dataValidations>
  <hyperlinks>
    <hyperlink ref="B140" r:id="rId1" display="Per Capita Income - Per Capita Personal Income by State (http://bber.unm.edu/econ/us-pci.htm)"/>
    <hyperlink ref="B142:B143" r:id="rId2" display="Total population, median household income, unemployment rate, average commute, % of vacant housing units, median home value, median gross rent, population over 15 unmarried, population high school graduate or higher,"/>
    <hyperlink ref="B145" r:id="rId3"/>
    <hyperlink ref="B147:L147" r:id="rId4" display="4. Crime rate: Federal Bureau of Investigation - Uniform Crime Reports (http://www.fbi.gov/about-us/cjis/ucr/crime-in-the-u.s)"/>
  </hyperlinks>
  <printOptions horizontalCentered="1"/>
  <pageMargins left="0.25" right="0.25" top="0.5" bottom="0.25" header="0.15" footer="0.15"/>
  <pageSetup scale="48" orientation="portrait" horizontalDpi="4294967292" verticalDpi="0" r:id="rId5"/>
  <headerFooter>
    <oddHeader>&amp;C&amp;"Arial,Bold"&amp;20U.S. STATE MIGRATION DASHBOARD&amp;16
&amp;"Arial,Regular"&amp;14 2010 - 2012</oddHeader>
    <oddFooter>&amp;C&amp;F</oddFooter>
  </headerFooter>
  <drawing r:id="rId6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showInputMessage="1" showErrorMessage="1">
          <x14:formula1>
            <xm:f>'Supplemental Data'!$B$135:$B$183</xm:f>
          </x14:formula1>
          <xm:sqref>H56:J56</xm:sqref>
        </x14:dataValidation>
        <x14:dataValidation type="list" showInputMessage="1" showErrorMessage="1">
          <x14:formula1>
            <xm:f>'Supplemental Data'!$D$135:$D$183</xm:f>
          </x14:formula1>
          <xm:sqref>L56:N56</xm:sqref>
        </x14:dataValidation>
        <x14:dataValidation type="list" allowBlank="1" showInputMessage="1" showErrorMessage="1">
          <x14:formula1>
            <xm:f>'Supplemental Data'!$F$135:$F$183</xm:f>
          </x14:formula1>
          <xm:sqref>P56:R56</xm:sqref>
        </x14:dataValidation>
        <x14:dataValidation type="list" allowBlank="1" showInputMessage="1" showErrorMessage="1">
          <x14:formula1>
            <xm:f>'Supplemental Data'!$H$135:$H$183</xm:f>
          </x14:formula1>
          <xm:sqref>T56:V56</xm:sqref>
        </x14:dataValidation>
        <x14:dataValidation type="list" allowBlank="1" showInputMessage="1" showErrorMessage="1">
          <x14:formula1>
            <xm:f>'Supplemental Data'!$B$56:$B$66</xm:f>
          </x14:formula1>
          <xm:sqref>N6:P7</xm:sqref>
        </x14:dataValidation>
        <x14:dataValidation type="list" allowBlank="1" showInputMessage="1" showErrorMessage="1">
          <x14:formula1>
            <xm:f>'Supplemental Data'!$B$56:$B$68</xm:f>
          </x14:formula1>
          <xm:sqref>Q5</xm:sqref>
        </x14:dataValidation>
        <x14:dataValidation type="list" allowBlank="1" showInputMessage="1" showErrorMessage="1">
          <x14:formula1>
            <xm:f>'Supplemental Data'!$B$71:$B$73</xm:f>
          </x14:formula1>
          <xm:sqref>I6:K7 I5 K5</xm:sqref>
        </x14:dataValidation>
        <x14:dataValidation type="list" allowBlank="1" showInputMessage="1" showErrorMessage="1">
          <x14:formula1>
            <xm:f>'2012'!$D$69:$D$120</xm:f>
          </x14:formula1>
          <xm:sqref>C6:C7 F5</xm:sqref>
        </x14:dataValidation>
        <x14:dataValidation type="list" allowBlank="1" showInputMessage="1" showErrorMessage="1">
          <x14:formula1>
            <xm:f>'Supplemental Data'!$C$56:$C$68</xm:f>
          </x14:formula1>
          <xm:sqref>C124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2:DM121"/>
  <sheetViews>
    <sheetView showGridLines="0" topLeftCell="A88" zoomScaleNormal="100" workbookViewId="0">
      <selection activeCell="I113" sqref="I113"/>
    </sheetView>
  </sheetViews>
  <sheetFormatPr defaultRowHeight="12" x14ac:dyDescent="0.2"/>
  <cols>
    <col min="1" max="1" width="9.140625" style="109"/>
    <col min="2" max="3" width="9.140625" style="4"/>
    <col min="4" max="4" width="25.7109375" style="4" customWidth="1"/>
    <col min="5" max="5" width="11.5703125" style="4" customWidth="1"/>
    <col min="6" max="6" width="10.5703125" style="4" customWidth="1"/>
    <col min="7" max="7" width="10.85546875" style="4" customWidth="1"/>
    <col min="8" max="8" width="10" style="4" customWidth="1"/>
    <col min="9" max="9" width="9.85546875" style="4" customWidth="1"/>
    <col min="10" max="10" width="10" style="4" customWidth="1"/>
    <col min="11" max="11" width="10" style="88" customWidth="1"/>
    <col min="12" max="12" width="11.140625" style="3" customWidth="1"/>
    <col min="13" max="13" width="9.42578125" style="4" customWidth="1"/>
    <col min="14" max="18" width="9.28515625" style="4" customWidth="1"/>
    <col min="19" max="19" width="9.42578125" style="4" customWidth="1"/>
    <col min="20" max="22" width="9.28515625" style="4" customWidth="1"/>
    <col min="23" max="23" width="9.42578125" style="4" customWidth="1"/>
    <col min="24" max="24" width="9.28515625" style="4" customWidth="1"/>
    <col min="25" max="25" width="9.42578125" style="4" customWidth="1"/>
    <col min="26" max="32" width="9.28515625" style="4" customWidth="1"/>
    <col min="33" max="33" width="9.42578125" style="4" customWidth="1"/>
    <col min="34" max="34" width="9.28515625" style="4" customWidth="1"/>
    <col min="35" max="35" width="9.42578125" style="4" customWidth="1"/>
    <col min="36" max="40" width="9.28515625" style="4" customWidth="1"/>
    <col min="41" max="41" width="9.42578125" style="4" customWidth="1"/>
    <col min="42" max="56" width="9.28515625" style="4" customWidth="1"/>
    <col min="57" max="57" width="9.42578125" style="4" customWidth="1"/>
    <col min="58" max="74" width="9.28515625" style="4" customWidth="1"/>
    <col min="75" max="75" width="9.42578125" style="4" customWidth="1"/>
    <col min="76" max="78" width="9.28515625" style="4" customWidth="1"/>
    <col min="79" max="79" width="9.42578125" style="4" customWidth="1"/>
    <col min="80" max="80" width="9.28515625" style="4" customWidth="1"/>
    <col min="81" max="81" width="9.42578125" style="4" customWidth="1"/>
    <col min="82" max="84" width="9.28515625" style="4" customWidth="1"/>
    <col min="85" max="85" width="9.42578125" style="4" customWidth="1"/>
    <col min="86" max="90" width="9.28515625" style="4" customWidth="1"/>
    <col min="91" max="91" width="9.42578125" style="4" customWidth="1"/>
    <col min="92" max="100" width="9.28515625" style="4" customWidth="1"/>
    <col min="101" max="101" width="9.42578125" style="4" customWidth="1"/>
    <col min="102" max="106" width="9.28515625" style="4" customWidth="1"/>
    <col min="107" max="107" width="9.42578125" style="4" customWidth="1"/>
    <col min="108" max="115" width="9.28515625" style="4" customWidth="1"/>
    <col min="116" max="16384" width="9.140625" style="4"/>
  </cols>
  <sheetData>
    <row r="2" spans="1:117" x14ac:dyDescent="0.2">
      <c r="D2" s="43" t="s">
        <v>0</v>
      </c>
    </row>
    <row r="3" spans="1:117" x14ac:dyDescent="0.2">
      <c r="D3" s="44" t="s">
        <v>1</v>
      </c>
    </row>
    <row r="4" spans="1:117" x14ac:dyDescent="0.2">
      <c r="D4" s="44" t="s">
        <v>2</v>
      </c>
    </row>
    <row r="5" spans="1:117" x14ac:dyDescent="0.2">
      <c r="D5" s="4" t="s">
        <v>3</v>
      </c>
    </row>
    <row r="6" spans="1:117" x14ac:dyDescent="0.2">
      <c r="L6" s="45" t="s">
        <v>69</v>
      </c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  <c r="BG6" s="46"/>
      <c r="BH6" s="46"/>
      <c r="BI6" s="46"/>
      <c r="BJ6" s="46"/>
      <c r="BK6" s="46"/>
      <c r="BL6" s="46"/>
      <c r="BM6" s="47" t="s">
        <v>70</v>
      </c>
      <c r="BN6" s="47"/>
      <c r="BO6" s="47"/>
      <c r="BP6" s="47"/>
      <c r="BQ6" s="47"/>
      <c r="BR6" s="47"/>
      <c r="BS6" s="47"/>
      <c r="BT6" s="47"/>
      <c r="BU6" s="47"/>
      <c r="BV6" s="47"/>
      <c r="BW6" s="47"/>
      <c r="BX6" s="47"/>
      <c r="BY6" s="47"/>
      <c r="BZ6" s="47"/>
      <c r="CA6" s="47"/>
      <c r="CB6" s="47"/>
      <c r="CC6" s="47"/>
      <c r="CD6" s="47"/>
      <c r="CE6" s="47"/>
      <c r="CF6" s="47"/>
      <c r="CG6" s="47"/>
      <c r="CH6" s="47"/>
      <c r="CI6" s="47"/>
      <c r="CJ6" s="47"/>
      <c r="CK6" s="47"/>
      <c r="CL6" s="47"/>
      <c r="CM6" s="47"/>
      <c r="CN6" s="47"/>
      <c r="CO6" s="47"/>
      <c r="CP6" s="47"/>
      <c r="CQ6" s="47"/>
      <c r="CR6" s="47"/>
      <c r="CS6" s="47"/>
      <c r="CT6" s="47"/>
      <c r="CU6" s="47"/>
      <c r="CV6" s="47"/>
      <c r="CW6" s="47"/>
      <c r="CX6" s="47"/>
      <c r="CY6" s="47"/>
      <c r="CZ6" s="47"/>
      <c r="DA6" s="47"/>
      <c r="DB6" s="47"/>
      <c r="DC6" s="47"/>
      <c r="DD6" s="47"/>
      <c r="DE6" s="47"/>
      <c r="DF6" s="47"/>
      <c r="DG6" s="47"/>
      <c r="DH6" s="47"/>
      <c r="DI6" s="47"/>
      <c r="DJ6" s="47"/>
      <c r="DK6" s="47"/>
      <c r="DL6" s="47"/>
      <c r="DM6" s="47"/>
    </row>
    <row r="7" spans="1:117" ht="15.75" customHeight="1" x14ac:dyDescent="0.2">
      <c r="D7" s="351" t="s">
        <v>4</v>
      </c>
      <c r="E7" s="351" t="s">
        <v>5</v>
      </c>
      <c r="F7" s="351"/>
      <c r="G7" s="351" t="s">
        <v>6</v>
      </c>
      <c r="H7" s="351"/>
      <c r="I7" s="351" t="s">
        <v>7</v>
      </c>
      <c r="J7" s="351"/>
      <c r="K7" s="89"/>
      <c r="L7" s="104">
        <v>1</v>
      </c>
      <c r="M7" s="48">
        <v>2</v>
      </c>
      <c r="N7" s="48">
        <v>3</v>
      </c>
      <c r="O7" s="48">
        <v>4</v>
      </c>
      <c r="P7" s="48">
        <v>5</v>
      </c>
      <c r="Q7" s="48">
        <v>6</v>
      </c>
      <c r="R7" s="48">
        <v>7</v>
      </c>
      <c r="S7" s="48">
        <v>8</v>
      </c>
      <c r="T7" s="48">
        <v>9</v>
      </c>
      <c r="U7" s="48">
        <v>10</v>
      </c>
      <c r="V7" s="48">
        <v>11</v>
      </c>
      <c r="W7" s="48">
        <v>12</v>
      </c>
      <c r="X7" s="48">
        <v>13</v>
      </c>
      <c r="Y7" s="48">
        <v>14</v>
      </c>
      <c r="Z7" s="48">
        <v>15</v>
      </c>
      <c r="AA7" s="48">
        <v>16</v>
      </c>
      <c r="AB7" s="48">
        <v>17</v>
      </c>
      <c r="AC7" s="48">
        <v>18</v>
      </c>
      <c r="AD7" s="48">
        <v>19</v>
      </c>
      <c r="AE7" s="48">
        <v>20</v>
      </c>
      <c r="AF7" s="48">
        <v>21</v>
      </c>
      <c r="AG7" s="48">
        <v>22</v>
      </c>
      <c r="AH7" s="48">
        <v>23</v>
      </c>
      <c r="AI7" s="48">
        <v>24</v>
      </c>
      <c r="AJ7" s="48">
        <v>25</v>
      </c>
      <c r="AK7" s="48">
        <v>26</v>
      </c>
      <c r="AL7" s="48">
        <v>27</v>
      </c>
      <c r="AM7" s="48">
        <v>28</v>
      </c>
      <c r="AN7" s="48">
        <v>29</v>
      </c>
      <c r="AO7" s="48">
        <v>30</v>
      </c>
      <c r="AP7" s="48">
        <v>31</v>
      </c>
      <c r="AQ7" s="48">
        <v>32</v>
      </c>
      <c r="AR7" s="48">
        <v>33</v>
      </c>
      <c r="AS7" s="48">
        <v>34</v>
      </c>
      <c r="AT7" s="48">
        <v>35</v>
      </c>
      <c r="AU7" s="48">
        <v>36</v>
      </c>
      <c r="AV7" s="48">
        <v>37</v>
      </c>
      <c r="AW7" s="48">
        <v>38</v>
      </c>
      <c r="AX7" s="48">
        <v>39</v>
      </c>
      <c r="AY7" s="48">
        <v>40</v>
      </c>
      <c r="AZ7" s="48">
        <v>41</v>
      </c>
      <c r="BA7" s="48">
        <v>42</v>
      </c>
      <c r="BB7" s="48">
        <v>43</v>
      </c>
      <c r="BC7" s="48">
        <v>44</v>
      </c>
      <c r="BD7" s="48">
        <v>45</v>
      </c>
      <c r="BE7" s="48">
        <v>46</v>
      </c>
      <c r="BF7" s="48">
        <v>47</v>
      </c>
      <c r="BG7" s="48">
        <v>48</v>
      </c>
      <c r="BH7" s="48">
        <v>49</v>
      </c>
      <c r="BI7" s="48">
        <v>50</v>
      </c>
      <c r="BJ7" s="48">
        <v>51</v>
      </c>
      <c r="BK7" s="48">
        <v>52</v>
      </c>
      <c r="BL7" s="48">
        <v>53</v>
      </c>
      <c r="BM7" s="49">
        <v>1</v>
      </c>
      <c r="BN7" s="49">
        <v>2</v>
      </c>
      <c r="BO7" s="49">
        <v>3</v>
      </c>
      <c r="BP7" s="49">
        <v>4</v>
      </c>
      <c r="BQ7" s="49">
        <v>5</v>
      </c>
      <c r="BR7" s="49">
        <v>6</v>
      </c>
      <c r="BS7" s="49">
        <v>7</v>
      </c>
      <c r="BT7" s="49">
        <v>8</v>
      </c>
      <c r="BU7" s="49">
        <v>9</v>
      </c>
      <c r="BV7" s="49">
        <v>10</v>
      </c>
      <c r="BW7" s="49">
        <v>11</v>
      </c>
      <c r="BX7" s="49">
        <v>12</v>
      </c>
      <c r="BY7" s="49">
        <v>13</v>
      </c>
      <c r="BZ7" s="49">
        <v>14</v>
      </c>
      <c r="CA7" s="49">
        <v>15</v>
      </c>
      <c r="CB7" s="49">
        <v>16</v>
      </c>
      <c r="CC7" s="49">
        <v>17</v>
      </c>
      <c r="CD7" s="49">
        <v>18</v>
      </c>
      <c r="CE7" s="49">
        <v>19</v>
      </c>
      <c r="CF7" s="49">
        <v>20</v>
      </c>
      <c r="CG7" s="49">
        <v>21</v>
      </c>
      <c r="CH7" s="49">
        <v>22</v>
      </c>
      <c r="CI7" s="49">
        <v>23</v>
      </c>
      <c r="CJ7" s="49">
        <v>24</v>
      </c>
      <c r="CK7" s="49">
        <v>25</v>
      </c>
      <c r="CL7" s="49">
        <v>26</v>
      </c>
      <c r="CM7" s="49">
        <v>27</v>
      </c>
      <c r="CN7" s="49">
        <v>28</v>
      </c>
      <c r="CO7" s="49">
        <v>29</v>
      </c>
      <c r="CP7" s="49">
        <v>30</v>
      </c>
      <c r="CQ7" s="49">
        <v>31</v>
      </c>
      <c r="CR7" s="49">
        <v>32</v>
      </c>
      <c r="CS7" s="49">
        <v>33</v>
      </c>
      <c r="CT7" s="49">
        <v>34</v>
      </c>
      <c r="CU7" s="49">
        <v>35</v>
      </c>
      <c r="CV7" s="49">
        <v>36</v>
      </c>
      <c r="CW7" s="49">
        <v>37</v>
      </c>
      <c r="CX7" s="49">
        <v>38</v>
      </c>
      <c r="CY7" s="49">
        <v>39</v>
      </c>
      <c r="CZ7" s="49">
        <v>40</v>
      </c>
      <c r="DA7" s="49">
        <v>41</v>
      </c>
      <c r="DB7" s="49">
        <v>42</v>
      </c>
      <c r="DC7" s="49">
        <v>43</v>
      </c>
      <c r="DD7" s="49">
        <v>44</v>
      </c>
      <c r="DE7" s="49">
        <v>45</v>
      </c>
      <c r="DF7" s="49">
        <v>46</v>
      </c>
      <c r="DG7" s="49">
        <v>47</v>
      </c>
      <c r="DH7" s="49">
        <v>48</v>
      </c>
      <c r="DI7" s="49">
        <v>49</v>
      </c>
      <c r="DJ7" s="49">
        <v>50</v>
      </c>
      <c r="DK7" s="49">
        <v>51</v>
      </c>
      <c r="DL7" s="49">
        <v>52</v>
      </c>
      <c r="DM7" s="49">
        <v>53</v>
      </c>
    </row>
    <row r="8" spans="1:117" ht="15" customHeight="1" x14ac:dyDescent="0.2">
      <c r="D8" s="351"/>
      <c r="E8" s="351"/>
      <c r="F8" s="351"/>
      <c r="G8" s="351"/>
      <c r="H8" s="351"/>
      <c r="I8" s="351"/>
      <c r="J8" s="351"/>
      <c r="K8" s="89"/>
      <c r="L8" s="105" t="s">
        <v>63</v>
      </c>
      <c r="M8" s="51"/>
      <c r="N8" s="51"/>
      <c r="O8" s="51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  <c r="BH8" s="52"/>
      <c r="BI8" s="52"/>
      <c r="BJ8" s="52"/>
      <c r="BK8" s="52"/>
      <c r="BL8" s="52"/>
      <c r="BM8" s="53" t="s">
        <v>64</v>
      </c>
      <c r="BN8" s="54" t="s">
        <v>8</v>
      </c>
      <c r="BO8" s="54" t="s">
        <v>9</v>
      </c>
      <c r="BP8" s="54" t="s">
        <v>10</v>
      </c>
      <c r="BQ8" s="54" t="s">
        <v>11</v>
      </c>
      <c r="BR8" s="54" t="s">
        <v>12</v>
      </c>
      <c r="BS8" s="54" t="s">
        <v>13</v>
      </c>
      <c r="BT8" s="54" t="s">
        <v>14</v>
      </c>
      <c r="BU8" s="54" t="s">
        <v>15</v>
      </c>
      <c r="BV8" s="54" t="s">
        <v>153</v>
      </c>
      <c r="BW8" s="54" t="s">
        <v>16</v>
      </c>
      <c r="BX8" s="54" t="s">
        <v>17</v>
      </c>
      <c r="BY8" s="54" t="s">
        <v>18</v>
      </c>
      <c r="BZ8" s="54" t="s">
        <v>19</v>
      </c>
      <c r="CA8" s="54" t="s">
        <v>20</v>
      </c>
      <c r="CB8" s="54" t="s">
        <v>21</v>
      </c>
      <c r="CC8" s="54" t="s">
        <v>22</v>
      </c>
      <c r="CD8" s="54" t="s">
        <v>23</v>
      </c>
      <c r="CE8" s="54" t="s">
        <v>24</v>
      </c>
      <c r="CF8" s="54" t="s">
        <v>25</v>
      </c>
      <c r="CG8" s="54" t="s">
        <v>26</v>
      </c>
      <c r="CH8" s="54" t="s">
        <v>27</v>
      </c>
      <c r="CI8" s="54" t="s">
        <v>28</v>
      </c>
      <c r="CJ8" s="54" t="s">
        <v>29</v>
      </c>
      <c r="CK8" s="54" t="s">
        <v>30</v>
      </c>
      <c r="CL8" s="54" t="s">
        <v>31</v>
      </c>
      <c r="CM8" s="54" t="s">
        <v>32</v>
      </c>
      <c r="CN8" s="54" t="s">
        <v>33</v>
      </c>
      <c r="CO8" s="54" t="s">
        <v>34</v>
      </c>
      <c r="CP8" s="54" t="s">
        <v>35</v>
      </c>
      <c r="CQ8" s="54" t="s">
        <v>36</v>
      </c>
      <c r="CR8" s="54" t="s">
        <v>37</v>
      </c>
      <c r="CS8" s="54" t="s">
        <v>38</v>
      </c>
      <c r="CT8" s="54" t="s">
        <v>39</v>
      </c>
      <c r="CU8" s="54" t="s">
        <v>40</v>
      </c>
      <c r="CV8" s="54" t="s">
        <v>41</v>
      </c>
      <c r="CW8" s="54" t="s">
        <v>42</v>
      </c>
      <c r="CX8" s="54" t="s">
        <v>43</v>
      </c>
      <c r="CY8" s="54" t="s">
        <v>44</v>
      </c>
      <c r="CZ8" s="54" t="s">
        <v>45</v>
      </c>
      <c r="DA8" s="54" t="s">
        <v>46</v>
      </c>
      <c r="DB8" s="54" t="s">
        <v>47</v>
      </c>
      <c r="DC8" s="54" t="s">
        <v>48</v>
      </c>
      <c r="DD8" s="54" t="s">
        <v>49</v>
      </c>
      <c r="DE8" s="54" t="s">
        <v>50</v>
      </c>
      <c r="DF8" s="54" t="s">
        <v>51</v>
      </c>
      <c r="DG8" s="54" t="s">
        <v>52</v>
      </c>
      <c r="DH8" s="54" t="s">
        <v>53</v>
      </c>
      <c r="DI8" s="54" t="s">
        <v>54</v>
      </c>
      <c r="DJ8" s="54" t="s">
        <v>55</v>
      </c>
      <c r="DK8" s="54" t="s">
        <v>56</v>
      </c>
      <c r="DL8" s="54" t="s">
        <v>57</v>
      </c>
      <c r="DM8" s="54" t="s">
        <v>61</v>
      </c>
    </row>
    <row r="9" spans="1:117" s="55" customFormat="1" x14ac:dyDescent="0.2">
      <c r="A9" s="110"/>
      <c r="D9" s="351"/>
      <c r="E9" s="56" t="s">
        <v>58</v>
      </c>
      <c r="F9" s="57" t="s">
        <v>59</v>
      </c>
      <c r="G9" s="56" t="s">
        <v>58</v>
      </c>
      <c r="H9" s="57" t="s">
        <v>59</v>
      </c>
      <c r="I9" s="56" t="s">
        <v>58</v>
      </c>
      <c r="J9" s="57" t="s">
        <v>59</v>
      </c>
      <c r="K9" s="100"/>
      <c r="L9" s="106" t="s">
        <v>64</v>
      </c>
      <c r="M9" s="54" t="s">
        <v>8</v>
      </c>
      <c r="N9" s="54" t="s">
        <v>9</v>
      </c>
      <c r="O9" s="54" t="s">
        <v>10</v>
      </c>
      <c r="P9" s="54" t="s">
        <v>11</v>
      </c>
      <c r="Q9" s="54" t="s">
        <v>12</v>
      </c>
      <c r="R9" s="54" t="s">
        <v>13</v>
      </c>
      <c r="S9" s="54" t="s">
        <v>14</v>
      </c>
      <c r="T9" s="54" t="s">
        <v>15</v>
      </c>
      <c r="U9" s="54" t="s">
        <v>153</v>
      </c>
      <c r="V9" s="54" t="s">
        <v>16</v>
      </c>
      <c r="W9" s="54" t="s">
        <v>17</v>
      </c>
      <c r="X9" s="54" t="s">
        <v>18</v>
      </c>
      <c r="Y9" s="54" t="s">
        <v>19</v>
      </c>
      <c r="Z9" s="54" t="s">
        <v>20</v>
      </c>
      <c r="AA9" s="54" t="s">
        <v>21</v>
      </c>
      <c r="AB9" s="54" t="s">
        <v>22</v>
      </c>
      <c r="AC9" s="54" t="s">
        <v>23</v>
      </c>
      <c r="AD9" s="54" t="s">
        <v>24</v>
      </c>
      <c r="AE9" s="54" t="s">
        <v>25</v>
      </c>
      <c r="AF9" s="54" t="s">
        <v>26</v>
      </c>
      <c r="AG9" s="54" t="s">
        <v>27</v>
      </c>
      <c r="AH9" s="54" t="s">
        <v>28</v>
      </c>
      <c r="AI9" s="54" t="s">
        <v>29</v>
      </c>
      <c r="AJ9" s="54" t="s">
        <v>30</v>
      </c>
      <c r="AK9" s="54" t="s">
        <v>31</v>
      </c>
      <c r="AL9" s="54" t="s">
        <v>32</v>
      </c>
      <c r="AM9" s="54" t="s">
        <v>33</v>
      </c>
      <c r="AN9" s="54" t="s">
        <v>34</v>
      </c>
      <c r="AO9" s="54" t="s">
        <v>35</v>
      </c>
      <c r="AP9" s="54" t="s">
        <v>36</v>
      </c>
      <c r="AQ9" s="54" t="s">
        <v>37</v>
      </c>
      <c r="AR9" s="54" t="s">
        <v>38</v>
      </c>
      <c r="AS9" s="54" t="s">
        <v>39</v>
      </c>
      <c r="AT9" s="54" t="s">
        <v>40</v>
      </c>
      <c r="AU9" s="54" t="s">
        <v>41</v>
      </c>
      <c r="AV9" s="54" t="s">
        <v>42</v>
      </c>
      <c r="AW9" s="54" t="s">
        <v>43</v>
      </c>
      <c r="AX9" s="54" t="s">
        <v>44</v>
      </c>
      <c r="AY9" s="54" t="s">
        <v>45</v>
      </c>
      <c r="AZ9" s="54" t="s">
        <v>46</v>
      </c>
      <c r="BA9" s="54" t="s">
        <v>47</v>
      </c>
      <c r="BB9" s="54" t="s">
        <v>48</v>
      </c>
      <c r="BC9" s="54" t="s">
        <v>49</v>
      </c>
      <c r="BD9" s="54" t="s">
        <v>50</v>
      </c>
      <c r="BE9" s="54" t="s">
        <v>51</v>
      </c>
      <c r="BF9" s="54" t="s">
        <v>52</v>
      </c>
      <c r="BG9" s="54" t="s">
        <v>53</v>
      </c>
      <c r="BH9" s="54" t="s">
        <v>54</v>
      </c>
      <c r="BI9" s="54" t="s">
        <v>55</v>
      </c>
      <c r="BJ9" s="54" t="s">
        <v>56</v>
      </c>
      <c r="BK9" s="54" t="s">
        <v>57</v>
      </c>
      <c r="BL9" s="54" t="s">
        <v>61</v>
      </c>
      <c r="BM9" s="50" t="s">
        <v>65</v>
      </c>
      <c r="BN9" s="58"/>
      <c r="BO9" s="58"/>
      <c r="BP9" s="58"/>
      <c r="BQ9" s="58"/>
      <c r="BR9" s="58"/>
      <c r="BS9" s="58"/>
      <c r="BT9" s="58"/>
      <c r="BU9" s="58"/>
      <c r="BV9" s="58"/>
      <c r="BW9" s="58"/>
      <c r="BX9" s="58"/>
      <c r="BY9" s="58"/>
      <c r="BZ9" s="58"/>
      <c r="CA9" s="58"/>
      <c r="CB9" s="58"/>
      <c r="CC9" s="58"/>
      <c r="CD9" s="58"/>
      <c r="CE9" s="58"/>
      <c r="CF9" s="58"/>
      <c r="CG9" s="58"/>
      <c r="CH9" s="58"/>
      <c r="CI9" s="58"/>
      <c r="CJ9" s="58"/>
      <c r="CK9" s="58"/>
      <c r="CL9" s="58"/>
      <c r="CM9" s="58"/>
      <c r="CN9" s="58"/>
      <c r="CO9" s="58"/>
      <c r="CP9" s="58"/>
      <c r="CQ9" s="58"/>
      <c r="CR9" s="58"/>
      <c r="CS9" s="58"/>
      <c r="CT9" s="58"/>
      <c r="CU9" s="58"/>
      <c r="CV9" s="58"/>
      <c r="CW9" s="58"/>
      <c r="CX9" s="58"/>
      <c r="CY9" s="58"/>
      <c r="CZ9" s="58"/>
      <c r="DA9" s="58"/>
      <c r="DB9" s="58"/>
      <c r="DC9" s="58"/>
      <c r="DD9" s="58"/>
      <c r="DE9" s="58"/>
      <c r="DF9" s="58"/>
      <c r="DG9" s="58"/>
      <c r="DH9" s="58"/>
      <c r="DI9" s="58"/>
      <c r="DJ9" s="58"/>
      <c r="DK9" s="58"/>
      <c r="DL9" s="58"/>
      <c r="DM9" s="59"/>
    </row>
    <row r="10" spans="1:117" x14ac:dyDescent="0.2">
      <c r="C10" s="60"/>
      <c r="D10" s="61" t="s">
        <v>62</v>
      </c>
      <c r="E10" s="5">
        <v>310212755</v>
      </c>
      <c r="F10" s="6">
        <v>25814</v>
      </c>
      <c r="G10" s="5">
        <v>263612596</v>
      </c>
      <c r="H10" s="6">
        <v>229733</v>
      </c>
      <c r="I10" s="5">
        <v>37696597</v>
      </c>
      <c r="J10" s="6">
        <v>211307</v>
      </c>
      <c r="K10" s="101"/>
      <c r="L10" s="63">
        <f>HLOOKUP(L$7,$L$66:$DM$120,ROWS($C$10:$C10)+2,FALSE)</f>
        <v>7070345</v>
      </c>
      <c r="M10" s="7">
        <f>HLOOKUP(M$7,$L$66:$DM$120,ROWS($C$10:$C10)+2,FALSE)</f>
        <v>109210</v>
      </c>
      <c r="N10" s="7">
        <f>HLOOKUP(N$7,$L$66:$DM$120,ROWS($C$10:$C10)+2,FALSE)</f>
        <v>84068</v>
      </c>
      <c r="O10" s="7">
        <f>HLOOKUP(O$7,$L$66:$DM$120,ROWS($C$10:$C10)+2,FALSE)</f>
        <v>206842</v>
      </c>
      <c r="P10" s="7">
        <f>HLOOKUP(P$7,$L$66:$DM$120,ROWS($C$10:$C10)+2,FALSE)</f>
        <v>64967</v>
      </c>
      <c r="Q10" s="7">
        <f>HLOOKUP(Q$7,$L$66:$DM$120,ROWS($C$10:$C10)+2,FALSE)</f>
        <v>566986</v>
      </c>
      <c r="R10" s="7">
        <f>HLOOKUP(R$7,$L$66:$DM$120,ROWS($C$10:$C10)+2,FALSE)</f>
        <v>161530</v>
      </c>
      <c r="S10" s="7">
        <f>HLOOKUP(S$7,$L$66:$DM$120,ROWS($C$10:$C10)+2,FALSE)</f>
        <v>87023</v>
      </c>
      <c r="T10" s="7">
        <f>HLOOKUP(T$7,$L$66:$DM$120,ROWS($C$10:$C10)+2,FALSE)</f>
        <v>25149</v>
      </c>
      <c r="U10" s="7">
        <f>HLOOKUP(U$7,$L$66:$DM$120,ROWS($C$10:$C10)+2,FALSE)</f>
        <v>59513</v>
      </c>
      <c r="V10" s="7">
        <f>HLOOKUP(V$7,$L$66:$DM$120,ROWS($C$10:$C10)+2,FALSE)</f>
        <v>428325</v>
      </c>
      <c r="W10" s="7">
        <f>HLOOKUP(W$7,$L$66:$DM$120,ROWS($C$10:$C10)+2,FALSE)</f>
        <v>252262</v>
      </c>
      <c r="X10" s="7">
        <f>HLOOKUP(X$7,$L$66:$DM$120,ROWS($C$10:$C10)+2,FALSE)</f>
        <v>61509</v>
      </c>
      <c r="Y10" s="7">
        <f>HLOOKUP(Y$7,$L$66:$DM$120,ROWS($C$10:$C10)+2,FALSE)</f>
        <v>55191</v>
      </c>
      <c r="Z10" s="7">
        <f>HLOOKUP(Z$7,$L$66:$DM$120,ROWS($C$10:$C10)+2,FALSE)</f>
        <v>277953</v>
      </c>
      <c r="AA10" s="7">
        <f>HLOOKUP(AA$7,$L$66:$DM$120,ROWS($C$10:$C10)+2,FALSE)</f>
        <v>144597</v>
      </c>
      <c r="AB10" s="7">
        <f>HLOOKUP(AB$7,$L$66:$DM$120,ROWS($C$10:$C10)+2,FALSE)</f>
        <v>73325</v>
      </c>
      <c r="AC10" s="7">
        <f>HLOOKUP(AC$7,$L$66:$DM$120,ROWS($C$10:$C10)+2,FALSE)</f>
        <v>93134</v>
      </c>
      <c r="AD10" s="7">
        <f>HLOOKUP(AD$7,$L$66:$DM$120,ROWS($C$10:$C10)+2,FALSE)</f>
        <v>103004</v>
      </c>
      <c r="AE10" s="7">
        <f>HLOOKUP(AE$7,$L$66:$DM$120,ROWS($C$10:$C10)+2,FALSE)</f>
        <v>95956</v>
      </c>
      <c r="AF10" s="7">
        <f>HLOOKUP(AF$7,$L$66:$DM$120,ROWS($C$10:$C10)+2,FALSE)</f>
        <v>38574</v>
      </c>
      <c r="AG10" s="7">
        <f>HLOOKUP(AG$7,$L$66:$DM$120,ROWS($C$10:$C10)+2,FALSE)</f>
        <v>157664</v>
      </c>
      <c r="AH10" s="7">
        <f>HLOOKUP(AH$7,$L$66:$DM$120,ROWS($C$10:$C10)+2,FALSE)</f>
        <v>158156</v>
      </c>
      <c r="AI10" s="7">
        <f>HLOOKUP(AI$7,$L$66:$DM$120,ROWS($C$10:$C10)+2,FALSE)</f>
        <v>175733</v>
      </c>
      <c r="AJ10" s="7">
        <f>HLOOKUP(AJ$7,$L$66:$DM$120,ROWS($C$10:$C10)+2,FALSE)</f>
        <v>115946</v>
      </c>
      <c r="AK10" s="7">
        <f>HLOOKUP(AK$7,$L$66:$DM$120,ROWS($C$10:$C10)+2,FALSE)</f>
        <v>66947</v>
      </c>
      <c r="AL10" s="7">
        <f>HLOOKUP(AL$7,$L$66:$DM$120,ROWS($C$10:$C10)+2,FALSE)</f>
        <v>142754</v>
      </c>
      <c r="AM10" s="7">
        <f>HLOOKUP(AM$7,$L$66:$DM$120,ROWS($C$10:$C10)+2,FALSE)</f>
        <v>33832</v>
      </c>
      <c r="AN10" s="7">
        <f>HLOOKUP(AN$7,$L$66:$DM$120,ROWS($C$10:$C10)+2,FALSE)</f>
        <v>48816</v>
      </c>
      <c r="AO10" s="7">
        <f>HLOOKUP(AO$7,$L$66:$DM$120,ROWS($C$10:$C10)+2,FALSE)</f>
        <v>98882</v>
      </c>
      <c r="AP10" s="7">
        <f>HLOOKUP(AP$7,$L$66:$DM$120,ROWS($C$10:$C10)+2,FALSE)</f>
        <v>38696</v>
      </c>
      <c r="AQ10" s="7">
        <f>HLOOKUP(AQ$7,$L$66:$DM$120,ROWS($C$10:$C10)+2,FALSE)</f>
        <v>219202</v>
      </c>
      <c r="AR10" s="7">
        <f>HLOOKUP(AR$7,$L$66:$DM$120,ROWS($C$10:$C10)+2,FALSE)</f>
        <v>63921</v>
      </c>
      <c r="AS10" s="7">
        <f>HLOOKUP(AS$7,$L$66:$DM$120,ROWS($C$10:$C10)+2,FALSE)</f>
        <v>405864</v>
      </c>
      <c r="AT10" s="7">
        <f>HLOOKUP(AT$7,$L$66:$DM$120,ROWS($C$10:$C10)+2,FALSE)</f>
        <v>238663</v>
      </c>
      <c r="AU10" s="7">
        <f>HLOOKUP(AU$7,$L$66:$DM$120,ROWS($C$10:$C10)+2,FALSE)</f>
        <v>23959</v>
      </c>
      <c r="AV10" s="7">
        <f>HLOOKUP(AV$7,$L$66:$DM$120,ROWS($C$10:$C10)+2,FALSE)</f>
        <v>199202</v>
      </c>
      <c r="AW10" s="7">
        <f>HLOOKUP(AW$7,$L$66:$DM$120,ROWS($C$10:$C10)+2,FALSE)</f>
        <v>102572</v>
      </c>
      <c r="AX10" s="7">
        <f>HLOOKUP(AX$7,$L$66:$DM$120,ROWS($C$10:$C10)+2,FALSE)</f>
        <v>108182</v>
      </c>
      <c r="AY10" s="7">
        <f>HLOOKUP(AY$7,$L$66:$DM$120,ROWS($C$10:$C10)+2,FALSE)</f>
        <v>237156</v>
      </c>
      <c r="AZ10" s="7">
        <f>HLOOKUP(AZ$7,$L$66:$DM$120,ROWS($C$10:$C10)+2,FALSE)</f>
        <v>30498</v>
      </c>
      <c r="BA10" s="7">
        <f>HLOOKUP(BA$7,$L$66:$DM$120,ROWS($C$10:$C10)+2,FALSE)</f>
        <v>127418</v>
      </c>
      <c r="BB10" s="7">
        <f>HLOOKUP(BB$7,$L$66:$DM$120,ROWS($C$10:$C10)+2,FALSE)</f>
        <v>22534</v>
      </c>
      <c r="BC10" s="7">
        <f>HLOOKUP(BC$7,$L$66:$DM$120,ROWS($C$10:$C10)+2,FALSE)</f>
        <v>163843</v>
      </c>
      <c r="BD10" s="7">
        <f>HLOOKUP(BD$7,$L$66:$DM$120,ROWS($C$10:$C10)+2,FALSE)</f>
        <v>402187</v>
      </c>
      <c r="BE10" s="7">
        <f>HLOOKUP(BE$7,$L$66:$DM$120,ROWS($C$10:$C10)+2,FALSE)</f>
        <v>82165</v>
      </c>
      <c r="BF10" s="7">
        <f>HLOOKUP(BF$7,$L$66:$DM$120,ROWS($C$10:$C10)+2,FALSE)</f>
        <v>20056</v>
      </c>
      <c r="BG10" s="7">
        <f>HLOOKUP(BG$7,$L$66:$DM$120,ROWS($C$10:$C10)+2,FALSE)</f>
        <v>238540</v>
      </c>
      <c r="BH10" s="7">
        <f>HLOOKUP(BH$7,$L$66:$DM$120,ROWS($C$10:$C10)+2,FALSE)</f>
        <v>180462</v>
      </c>
      <c r="BI10" s="7">
        <f>HLOOKUP(BI$7,$L$66:$DM$120,ROWS($C$10:$C10)+2,FALSE)</f>
        <v>47425</v>
      </c>
      <c r="BJ10" s="7">
        <f>HLOOKUP(BJ$7,$L$66:$DM$120,ROWS($C$10:$C10)+2,FALSE)</f>
        <v>97724</v>
      </c>
      <c r="BK10" s="7">
        <f>HLOOKUP(BK$7,$L$66:$DM$120,ROWS($C$10:$C10)+2,FALSE)</f>
        <v>32228</v>
      </c>
      <c r="BL10" s="7">
        <f>HLOOKUP(BL$7,$L$66:$DM$120,ROWS($C$10:$C10)+2,FALSE)</f>
        <v>74500</v>
      </c>
      <c r="BM10" s="8">
        <f>HLOOKUP(BM$7+0.5,$L$66:$DM$120,ROWS($C$10:$C10)+2,FALSE)</f>
        <v>58599</v>
      </c>
      <c r="BN10" s="8">
        <f>HLOOKUP(BN$7+0.5,$L$66:$DM$120,ROWS($C$10:$C10)+2,FALSE)</f>
        <v>9027</v>
      </c>
      <c r="BO10" s="8">
        <f>HLOOKUP(BO$7+0.5,$L$66:$DM$120,ROWS($C$10:$C10)+2,FALSE)</f>
        <v>7600</v>
      </c>
      <c r="BP10" s="8">
        <f>HLOOKUP(BP$7+0.5,$L$66:$DM$120,ROWS($C$10:$C10)+2,FALSE)</f>
        <v>12859</v>
      </c>
      <c r="BQ10" s="8">
        <f>HLOOKUP(BQ$7+0.5,$L$66:$DM$120,ROWS($C$10:$C10)+2,FALSE)</f>
        <v>6563</v>
      </c>
      <c r="BR10" s="8">
        <f>HLOOKUP(BR$7+0.5,$L$66:$DM$120,ROWS($C$10:$C10)+2,FALSE)</f>
        <v>19755</v>
      </c>
      <c r="BS10" s="8">
        <f>HLOOKUP(BS$7+0.5,$L$66:$DM$120,ROWS($C$10:$C10)+2,FALSE)</f>
        <v>10348</v>
      </c>
      <c r="BT10" s="8">
        <f>HLOOKUP(BT$7+0.5,$L$66:$DM$120,ROWS($C$10:$C10)+2,FALSE)</f>
        <v>5968</v>
      </c>
      <c r="BU10" s="8">
        <f>HLOOKUP(BU$7+0.5,$L$66:$DM$120,ROWS($C$10:$C10)+2,FALSE)</f>
        <v>3775</v>
      </c>
      <c r="BV10" s="8">
        <f>HLOOKUP(BV$7+0.5,$L$66:$DM$120,ROWS($C$10:$C10)+2,FALSE)</f>
        <v>6154</v>
      </c>
      <c r="BW10" s="8">
        <f>HLOOKUP(BW$7+0.5,$L$66:$DM$120,ROWS($C$10:$C10)+2,FALSE)</f>
        <v>18406</v>
      </c>
      <c r="BX10" s="8">
        <f>HLOOKUP(BX$7+0.5,$L$66:$DM$120,ROWS($C$10:$C10)+2,FALSE)</f>
        <v>12868</v>
      </c>
      <c r="BY10" s="8">
        <f>HLOOKUP(BY$7+0.5,$L$66:$DM$120,ROWS($C$10:$C10)+2,FALSE)</f>
        <v>6100</v>
      </c>
      <c r="BZ10" s="8">
        <f>HLOOKUP(BZ$7+0.5,$L$66:$DM$120,ROWS($C$10:$C10)+2,FALSE)</f>
        <v>6257</v>
      </c>
      <c r="CA10" s="8">
        <f>HLOOKUP(CA$7+0.5,$L$66:$DM$120,ROWS($C$10:$C10)+2,FALSE)</f>
        <v>12722</v>
      </c>
      <c r="CB10" s="8">
        <f>HLOOKUP(CB$7+0.5,$L$66:$DM$120,ROWS($C$10:$C10)+2,FALSE)</f>
        <v>8929</v>
      </c>
      <c r="CC10" s="8">
        <f>HLOOKUP(CC$7+0.5,$L$66:$DM$120,ROWS($C$10:$C10)+2,FALSE)</f>
        <v>6129</v>
      </c>
      <c r="CD10" s="8">
        <f>HLOOKUP(CD$7+0.5,$L$66:$DM$120,ROWS($C$10:$C10)+2,FALSE)</f>
        <v>7286</v>
      </c>
      <c r="CE10" s="8">
        <f>HLOOKUP(CE$7+0.5,$L$66:$DM$120,ROWS($C$10:$C10)+2,FALSE)</f>
        <v>7490</v>
      </c>
      <c r="CF10" s="8">
        <f>HLOOKUP(CF$7+0.5,$L$66:$DM$120,ROWS($C$10:$C10)+2,FALSE)</f>
        <v>7745</v>
      </c>
      <c r="CG10" s="8">
        <f>HLOOKUP(CG$7+0.5,$L$66:$DM$120,ROWS($C$10:$C10)+2,FALSE)</f>
        <v>5351</v>
      </c>
      <c r="CH10" s="8">
        <f>HLOOKUP(CH$7+0.5,$L$66:$DM$120,ROWS($C$10:$C10)+2,FALSE)</f>
        <v>9686</v>
      </c>
      <c r="CI10" s="8">
        <f>HLOOKUP(CI$7+0.5,$L$66:$DM$120,ROWS($C$10:$C10)+2,FALSE)</f>
        <v>10755</v>
      </c>
      <c r="CJ10" s="8">
        <f>HLOOKUP(CJ$7+0.5,$L$66:$DM$120,ROWS($C$10:$C10)+2,FALSE)</f>
        <v>9302</v>
      </c>
      <c r="CK10" s="8">
        <f>HLOOKUP(CK$7+0.5,$L$66:$DM$120,ROWS($C$10:$C10)+2,FALSE)</f>
        <v>8402</v>
      </c>
      <c r="CL10" s="8">
        <f>HLOOKUP(CL$7+0.5,$L$66:$DM$120,ROWS($C$10:$C10)+2,FALSE)</f>
        <v>7206</v>
      </c>
      <c r="CM10" s="8">
        <f>HLOOKUP(CM$7+0.5,$L$66:$DM$120,ROWS($C$10:$C10)+2,FALSE)</f>
        <v>9402</v>
      </c>
      <c r="CN10" s="8">
        <f>HLOOKUP(CN$7+0.5,$L$66:$DM$120,ROWS($C$10:$C10)+2,FALSE)</f>
        <v>4879</v>
      </c>
      <c r="CO10" s="8">
        <f>HLOOKUP(CO$7+0.5,$L$66:$DM$120,ROWS($C$10:$C10)+2,FALSE)</f>
        <v>4967</v>
      </c>
      <c r="CP10" s="8">
        <f>HLOOKUP(CP$7+0.5,$L$66:$DM$120,ROWS($C$10:$C10)+2,FALSE)</f>
        <v>9332</v>
      </c>
      <c r="CQ10" s="8">
        <f>HLOOKUP(CQ$7+0.5,$L$66:$DM$120,ROWS($C$10:$C10)+2,FALSE)</f>
        <v>3364</v>
      </c>
      <c r="CR10" s="8">
        <f>HLOOKUP(CR$7+0.5,$L$66:$DM$120,ROWS($C$10:$C10)+2,FALSE)</f>
        <v>11087</v>
      </c>
      <c r="CS10" s="8">
        <f>HLOOKUP(CS$7+0.5,$L$66:$DM$120,ROWS($C$10:$C10)+2,FALSE)</f>
        <v>5867</v>
      </c>
      <c r="CT10" s="8">
        <f>HLOOKUP(CT$7+0.5,$L$66:$DM$120,ROWS($C$10:$C10)+2,FALSE)</f>
        <v>15692</v>
      </c>
      <c r="CU10" s="8">
        <f>HLOOKUP(CU$7+0.5,$L$66:$DM$120,ROWS($C$10:$C10)+2,FALSE)</f>
        <v>13414</v>
      </c>
      <c r="CV10" s="8">
        <f>HLOOKUP(CV$7+0.5,$L$66:$DM$120,ROWS($C$10:$C10)+2,FALSE)</f>
        <v>3373</v>
      </c>
      <c r="CW10" s="8">
        <f>HLOOKUP(CW$7+0.5,$L$66:$DM$120,ROWS($C$10:$C10)+2,FALSE)</f>
        <v>10288</v>
      </c>
      <c r="CX10" s="8">
        <f>HLOOKUP(CX$7+0.5,$L$66:$DM$120,ROWS($C$10:$C10)+2,FALSE)</f>
        <v>9213</v>
      </c>
      <c r="CY10" s="8">
        <f>HLOOKUP(CY$7+0.5,$L$66:$DM$120,ROWS($C$10:$C10)+2,FALSE)</f>
        <v>7867</v>
      </c>
      <c r="CZ10" s="8">
        <f>HLOOKUP(CZ$7+0.5,$L$66:$DM$120,ROWS($C$10:$C10)+2,FALSE)</f>
        <v>10246</v>
      </c>
      <c r="DA10" s="8">
        <f>HLOOKUP(DA$7+0.5,$L$66:$DM$120,ROWS($C$10:$C10)+2,FALSE)</f>
        <v>3414</v>
      </c>
      <c r="DB10" s="8">
        <f>HLOOKUP(DB$7+0.5,$L$66:$DM$120,ROWS($C$10:$C10)+2,FALSE)</f>
        <v>8502</v>
      </c>
      <c r="DC10" s="8">
        <f>HLOOKUP(DC$7+0.5,$L$66:$DM$120,ROWS($C$10:$C10)+2,FALSE)</f>
        <v>2998</v>
      </c>
      <c r="DD10" s="8">
        <f>HLOOKUP(DD$7+0.5,$L$66:$DM$120,ROWS($C$10:$C10)+2,FALSE)</f>
        <v>8717</v>
      </c>
      <c r="DE10" s="8">
        <f>HLOOKUP(DE$7+0.5,$L$66:$DM$120,ROWS($C$10:$C10)+2,FALSE)</f>
        <v>15471</v>
      </c>
      <c r="DF10" s="8">
        <f>HLOOKUP(DF$7+0.5,$L$66:$DM$120,ROWS($C$10:$C10)+2,FALSE)</f>
        <v>8304</v>
      </c>
      <c r="DG10" s="8">
        <f>HLOOKUP(DG$7+0.5,$L$66:$DM$120,ROWS($C$10:$C10)+2,FALSE)</f>
        <v>2967</v>
      </c>
      <c r="DH10" s="8">
        <f>HLOOKUP(DH$7+0.5,$L$66:$DM$120,ROWS($C$10:$C10)+2,FALSE)</f>
        <v>11611</v>
      </c>
      <c r="DI10" s="8">
        <f>HLOOKUP(DI$7+0.5,$L$66:$DM$120,ROWS($C$10:$C10)+2,FALSE)</f>
        <v>9674</v>
      </c>
      <c r="DJ10" s="8">
        <f>HLOOKUP(DJ$7+0.5,$L$66:$DM$120,ROWS($C$10:$C10)+2,FALSE)</f>
        <v>5262</v>
      </c>
      <c r="DK10" s="8">
        <f>HLOOKUP(DK$7+0.5,$L$66:$DM$120,ROWS($C$10:$C10)+2,FALSE)</f>
        <v>5859</v>
      </c>
      <c r="DL10" s="8">
        <f>HLOOKUP(DL$7+0.5,$L$66:$DM$120,ROWS($C$10:$C10)+2,FALSE)</f>
        <v>5150</v>
      </c>
      <c r="DM10" s="8">
        <f>HLOOKUP(DM$7+0.5,$L$66:$DM$120,ROWS($C$10:$C10)+2,FALSE)</f>
        <v>8156</v>
      </c>
    </row>
    <row r="11" spans="1:117" x14ac:dyDescent="0.2">
      <c r="C11" s="60"/>
      <c r="D11" s="62" t="s">
        <v>8</v>
      </c>
      <c r="E11" s="9">
        <v>4764428</v>
      </c>
      <c r="F11" s="10">
        <v>3589</v>
      </c>
      <c r="G11" s="9">
        <v>4054260</v>
      </c>
      <c r="H11" s="10">
        <v>21464</v>
      </c>
      <c r="I11" s="9">
        <v>590326</v>
      </c>
      <c r="J11" s="10">
        <v>19701</v>
      </c>
      <c r="K11" s="102"/>
      <c r="L11" s="63">
        <f>HLOOKUP(L$7,$L$66:$DM$120,ROWS($C$10:$C11)+2,FALSE)</f>
        <v>104600</v>
      </c>
      <c r="M11" s="7" t="str">
        <f>HLOOKUP(M$7,$L$66:$DM$120,ROWS($C$10:$C11)+2,FALSE)</f>
        <v>N/A</v>
      </c>
      <c r="N11" s="7">
        <f>HLOOKUP(N$7,$L$66:$DM$120,ROWS($C$10:$C11)+2,FALSE)</f>
        <v>1004</v>
      </c>
      <c r="O11" s="7">
        <f>HLOOKUP(O$7,$L$66:$DM$120,ROWS($C$10:$C11)+2,FALSE)</f>
        <v>962</v>
      </c>
      <c r="P11" s="7">
        <f>HLOOKUP(P$7,$L$66:$DM$120,ROWS($C$10:$C11)+2,FALSE)</f>
        <v>660</v>
      </c>
      <c r="Q11" s="7">
        <f>HLOOKUP(Q$7,$L$66:$DM$120,ROWS($C$10:$C11)+2,FALSE)</f>
        <v>3077</v>
      </c>
      <c r="R11" s="7">
        <f>HLOOKUP(R$7,$L$66:$DM$120,ROWS($C$10:$C11)+2,FALSE)</f>
        <v>1386</v>
      </c>
      <c r="S11" s="7">
        <f>HLOOKUP(S$7,$L$66:$DM$120,ROWS($C$10:$C11)+2,FALSE)</f>
        <v>284</v>
      </c>
      <c r="T11" s="7">
        <f>HLOOKUP(T$7,$L$66:$DM$120,ROWS($C$10:$C11)+2,FALSE)</f>
        <v>42</v>
      </c>
      <c r="U11" s="7">
        <f>HLOOKUP(U$7,$L$66:$DM$120,ROWS($C$10:$C11)+2,FALSE)</f>
        <v>162</v>
      </c>
      <c r="V11" s="7">
        <f>HLOOKUP(V$7,$L$66:$DM$120,ROWS($C$10:$C11)+2,FALSE)</f>
        <v>11244</v>
      </c>
      <c r="W11" s="7">
        <f>HLOOKUP(W$7,$L$66:$DM$120,ROWS($C$10:$C11)+2,FALSE)</f>
        <v>19920</v>
      </c>
      <c r="X11" s="7">
        <f>HLOOKUP(X$7,$L$66:$DM$120,ROWS($C$10:$C11)+2,FALSE)</f>
        <v>627</v>
      </c>
      <c r="Y11" s="7">
        <f>HLOOKUP(Y$7,$L$66:$DM$120,ROWS($C$10:$C11)+2,FALSE)</f>
        <v>493</v>
      </c>
      <c r="Z11" s="7">
        <f>HLOOKUP(Z$7,$L$66:$DM$120,ROWS($C$10:$C11)+2,FALSE)</f>
        <v>2722</v>
      </c>
      <c r="AA11" s="7">
        <f>HLOOKUP(AA$7,$L$66:$DM$120,ROWS($C$10:$C11)+2,FALSE)</f>
        <v>1347</v>
      </c>
      <c r="AB11" s="7">
        <f>HLOOKUP(AB$7,$L$66:$DM$120,ROWS($C$10:$C11)+2,FALSE)</f>
        <v>345</v>
      </c>
      <c r="AC11" s="7">
        <f>HLOOKUP(AC$7,$L$66:$DM$120,ROWS($C$10:$C11)+2,FALSE)</f>
        <v>865</v>
      </c>
      <c r="AD11" s="7">
        <f>HLOOKUP(AD$7,$L$66:$DM$120,ROWS($C$10:$C11)+2,FALSE)</f>
        <v>2495</v>
      </c>
      <c r="AE11" s="7">
        <f>HLOOKUP(AE$7,$L$66:$DM$120,ROWS($C$10:$C11)+2,FALSE)</f>
        <v>3104</v>
      </c>
      <c r="AF11" s="7">
        <f>HLOOKUP(AF$7,$L$66:$DM$120,ROWS($C$10:$C11)+2,FALSE)</f>
        <v>67</v>
      </c>
      <c r="AG11" s="7">
        <f>HLOOKUP(AG$7,$L$66:$DM$120,ROWS($C$10:$C11)+2,FALSE)</f>
        <v>1513</v>
      </c>
      <c r="AH11" s="7">
        <f>HLOOKUP(AH$7,$L$66:$DM$120,ROWS($C$10:$C11)+2,FALSE)</f>
        <v>334</v>
      </c>
      <c r="AI11" s="7">
        <f>HLOOKUP(AI$7,$L$66:$DM$120,ROWS($C$10:$C11)+2,FALSE)</f>
        <v>2298</v>
      </c>
      <c r="AJ11" s="7">
        <f>HLOOKUP(AJ$7,$L$66:$DM$120,ROWS($C$10:$C11)+2,FALSE)</f>
        <v>752</v>
      </c>
      <c r="AK11" s="7">
        <f>HLOOKUP(AK$7,$L$66:$DM$120,ROWS($C$10:$C11)+2,FALSE)</f>
        <v>4952</v>
      </c>
      <c r="AL11" s="7">
        <f>HLOOKUP(AL$7,$L$66:$DM$120,ROWS($C$10:$C11)+2,FALSE)</f>
        <v>1555</v>
      </c>
      <c r="AM11" s="7">
        <f>HLOOKUP(AM$7,$L$66:$DM$120,ROWS($C$10:$C11)+2,FALSE)</f>
        <v>101</v>
      </c>
      <c r="AN11" s="7">
        <f>HLOOKUP(AN$7,$L$66:$DM$120,ROWS($C$10:$C11)+2,FALSE)</f>
        <v>151</v>
      </c>
      <c r="AO11" s="7">
        <f>HLOOKUP(AO$7,$L$66:$DM$120,ROWS($C$10:$C11)+2,FALSE)</f>
        <v>1009</v>
      </c>
      <c r="AP11" s="7">
        <f>HLOOKUP(AP$7,$L$66:$DM$120,ROWS($C$10:$C11)+2,FALSE)</f>
        <v>161</v>
      </c>
      <c r="AQ11" s="7">
        <f>HLOOKUP(AQ$7,$L$66:$DM$120,ROWS($C$10:$C11)+2,FALSE)</f>
        <v>1702</v>
      </c>
      <c r="AR11" s="7">
        <f>HLOOKUP(AR$7,$L$66:$DM$120,ROWS($C$10:$C11)+2,FALSE)</f>
        <v>459</v>
      </c>
      <c r="AS11" s="7">
        <f>HLOOKUP(AS$7,$L$66:$DM$120,ROWS($C$10:$C11)+2,FALSE)</f>
        <v>2709</v>
      </c>
      <c r="AT11" s="7">
        <f>HLOOKUP(AT$7,$L$66:$DM$120,ROWS($C$10:$C11)+2,FALSE)</f>
        <v>5133</v>
      </c>
      <c r="AU11" s="7">
        <f>HLOOKUP(AU$7,$L$66:$DM$120,ROWS($C$10:$C11)+2,FALSE)</f>
        <v>228</v>
      </c>
      <c r="AV11" s="7">
        <f>HLOOKUP(AV$7,$L$66:$DM$120,ROWS($C$10:$C11)+2,FALSE)</f>
        <v>1411</v>
      </c>
      <c r="AW11" s="7">
        <f>HLOOKUP(AW$7,$L$66:$DM$120,ROWS($C$10:$C11)+2,FALSE)</f>
        <v>194</v>
      </c>
      <c r="AX11" s="7">
        <f>HLOOKUP(AX$7,$L$66:$DM$120,ROWS($C$10:$C11)+2,FALSE)</f>
        <v>200</v>
      </c>
      <c r="AY11" s="7">
        <f>HLOOKUP(AY$7,$L$66:$DM$120,ROWS($C$10:$C11)+2,FALSE)</f>
        <v>1837</v>
      </c>
      <c r="AZ11" s="7">
        <f>HLOOKUP(AZ$7,$L$66:$DM$120,ROWS($C$10:$C11)+2,FALSE)</f>
        <v>0</v>
      </c>
      <c r="BA11" s="7">
        <f>HLOOKUP(BA$7,$L$66:$DM$120,ROWS($C$10:$C11)+2,FALSE)</f>
        <v>2811</v>
      </c>
      <c r="BB11" s="7">
        <f>HLOOKUP(BB$7,$L$66:$DM$120,ROWS($C$10:$C11)+2,FALSE)</f>
        <v>518</v>
      </c>
      <c r="BC11" s="7">
        <f>HLOOKUP(BC$7,$L$66:$DM$120,ROWS($C$10:$C11)+2,FALSE)</f>
        <v>10539</v>
      </c>
      <c r="BD11" s="7">
        <f>HLOOKUP(BD$7,$L$66:$DM$120,ROWS($C$10:$C11)+2,FALSE)</f>
        <v>7468</v>
      </c>
      <c r="BE11" s="7">
        <f>HLOOKUP(BE$7,$L$66:$DM$120,ROWS($C$10:$C11)+2,FALSE)</f>
        <v>579</v>
      </c>
      <c r="BF11" s="7">
        <f>HLOOKUP(BF$7,$L$66:$DM$120,ROWS($C$10:$C11)+2,FALSE)</f>
        <v>0</v>
      </c>
      <c r="BG11" s="7">
        <f>HLOOKUP(BG$7,$L$66:$DM$120,ROWS($C$10:$C11)+2,FALSE)</f>
        <v>3170</v>
      </c>
      <c r="BH11" s="7">
        <f>HLOOKUP(BH$7,$L$66:$DM$120,ROWS($C$10:$C11)+2,FALSE)</f>
        <v>1034</v>
      </c>
      <c r="BI11" s="7">
        <f>HLOOKUP(BI$7,$L$66:$DM$120,ROWS($C$10:$C11)+2,FALSE)</f>
        <v>128</v>
      </c>
      <c r="BJ11" s="7">
        <f>HLOOKUP(BJ$7,$L$66:$DM$120,ROWS($C$10:$C11)+2,FALSE)</f>
        <v>760</v>
      </c>
      <c r="BK11" s="7">
        <f>HLOOKUP(BK$7,$L$66:$DM$120,ROWS($C$10:$C11)+2,FALSE)</f>
        <v>88</v>
      </c>
      <c r="BL11" s="7">
        <f>HLOOKUP(BL$7,$L$66:$DM$120,ROWS($C$10:$C11)+2,FALSE)</f>
        <v>619</v>
      </c>
      <c r="BM11" s="8">
        <f>HLOOKUP(BM$7+0.5,$L$66:$DM$120,ROWS($C$10:$C11)+2,FALSE)</f>
        <v>8482</v>
      </c>
      <c r="BN11" s="8" t="str">
        <f>HLOOKUP(BN$7+0.5,$L$66:$DM$120,ROWS($C$10:$C11)+2,FALSE)</f>
        <v>N/A</v>
      </c>
      <c r="BO11" s="8">
        <f>HLOOKUP(BO$7+0.5,$L$66:$DM$120,ROWS($C$10:$C11)+2,FALSE)</f>
        <v>829</v>
      </c>
      <c r="BP11" s="8">
        <f>HLOOKUP(BP$7+0.5,$L$66:$DM$120,ROWS($C$10:$C11)+2,FALSE)</f>
        <v>583</v>
      </c>
      <c r="BQ11" s="8">
        <f>HLOOKUP(BQ$7+0.5,$L$66:$DM$120,ROWS($C$10:$C11)+2,FALSE)</f>
        <v>382</v>
      </c>
      <c r="BR11" s="8">
        <f>HLOOKUP(BR$7+0.5,$L$66:$DM$120,ROWS($C$10:$C11)+2,FALSE)</f>
        <v>1037</v>
      </c>
      <c r="BS11" s="8">
        <f>HLOOKUP(BS$7+0.5,$L$66:$DM$120,ROWS($C$10:$C11)+2,FALSE)</f>
        <v>1393</v>
      </c>
      <c r="BT11" s="8">
        <f>HLOOKUP(BT$7+0.5,$L$66:$DM$120,ROWS($C$10:$C11)+2,FALSE)</f>
        <v>256</v>
      </c>
      <c r="BU11" s="8">
        <f>HLOOKUP(BU$7+0.5,$L$66:$DM$120,ROWS($C$10:$C11)+2,FALSE)</f>
        <v>68</v>
      </c>
      <c r="BV11" s="8">
        <f>HLOOKUP(BV$7+0.5,$L$66:$DM$120,ROWS($C$10:$C11)+2,FALSE)</f>
        <v>195</v>
      </c>
      <c r="BW11" s="8">
        <f>HLOOKUP(BW$7+0.5,$L$66:$DM$120,ROWS($C$10:$C11)+2,FALSE)</f>
        <v>2476</v>
      </c>
      <c r="BX11" s="8">
        <f>HLOOKUP(BX$7+0.5,$L$66:$DM$120,ROWS($C$10:$C11)+2,FALSE)</f>
        <v>3636</v>
      </c>
      <c r="BY11" s="8">
        <f>HLOOKUP(BY$7+0.5,$L$66:$DM$120,ROWS($C$10:$C11)+2,FALSE)</f>
        <v>477</v>
      </c>
      <c r="BZ11" s="8">
        <f>HLOOKUP(BZ$7+0.5,$L$66:$DM$120,ROWS($C$10:$C11)+2,FALSE)</f>
        <v>456</v>
      </c>
      <c r="CA11" s="8">
        <f>HLOOKUP(CA$7+0.5,$L$66:$DM$120,ROWS($C$10:$C11)+2,FALSE)</f>
        <v>1030</v>
      </c>
      <c r="CB11" s="8">
        <f>HLOOKUP(CB$7+0.5,$L$66:$DM$120,ROWS($C$10:$C11)+2,FALSE)</f>
        <v>536</v>
      </c>
      <c r="CC11" s="8">
        <f>HLOOKUP(CC$7+0.5,$L$66:$DM$120,ROWS($C$10:$C11)+2,FALSE)</f>
        <v>337</v>
      </c>
      <c r="CD11" s="8">
        <f>HLOOKUP(CD$7+0.5,$L$66:$DM$120,ROWS($C$10:$C11)+2,FALSE)</f>
        <v>760</v>
      </c>
      <c r="CE11" s="8">
        <f>HLOOKUP(CE$7+0.5,$L$66:$DM$120,ROWS($C$10:$C11)+2,FALSE)</f>
        <v>981</v>
      </c>
      <c r="CF11" s="8">
        <f>HLOOKUP(CF$7+0.5,$L$66:$DM$120,ROWS($C$10:$C11)+2,FALSE)</f>
        <v>1216</v>
      </c>
      <c r="CG11" s="8">
        <f>HLOOKUP(CG$7+0.5,$L$66:$DM$120,ROWS($C$10:$C11)+2,FALSE)</f>
        <v>82</v>
      </c>
      <c r="CH11" s="8">
        <f>HLOOKUP(CH$7+0.5,$L$66:$DM$120,ROWS($C$10:$C11)+2,FALSE)</f>
        <v>847</v>
      </c>
      <c r="CI11" s="8">
        <f>HLOOKUP(CI$7+0.5,$L$66:$DM$120,ROWS($C$10:$C11)+2,FALSE)</f>
        <v>272</v>
      </c>
      <c r="CJ11" s="8">
        <f>HLOOKUP(CJ$7+0.5,$L$66:$DM$120,ROWS($C$10:$C11)+2,FALSE)</f>
        <v>881</v>
      </c>
      <c r="CK11" s="8">
        <f>HLOOKUP(CK$7+0.5,$L$66:$DM$120,ROWS($C$10:$C11)+2,FALSE)</f>
        <v>716</v>
      </c>
      <c r="CL11" s="8">
        <f>HLOOKUP(CL$7+0.5,$L$66:$DM$120,ROWS($C$10:$C11)+2,FALSE)</f>
        <v>1703</v>
      </c>
      <c r="CM11" s="8">
        <f>HLOOKUP(CM$7+0.5,$L$66:$DM$120,ROWS($C$10:$C11)+2,FALSE)</f>
        <v>836</v>
      </c>
      <c r="CN11" s="8">
        <f>HLOOKUP(CN$7+0.5,$L$66:$DM$120,ROWS($C$10:$C11)+2,FALSE)</f>
        <v>132</v>
      </c>
      <c r="CO11" s="8">
        <f>HLOOKUP(CO$7+0.5,$L$66:$DM$120,ROWS($C$10:$C11)+2,FALSE)</f>
        <v>167</v>
      </c>
      <c r="CP11" s="8">
        <f>HLOOKUP(CP$7+0.5,$L$66:$DM$120,ROWS($C$10:$C11)+2,FALSE)</f>
        <v>824</v>
      </c>
      <c r="CQ11" s="8">
        <f>HLOOKUP(CQ$7+0.5,$L$66:$DM$120,ROWS($C$10:$C11)+2,FALSE)</f>
        <v>166</v>
      </c>
      <c r="CR11" s="8">
        <f>HLOOKUP(CR$7+0.5,$L$66:$DM$120,ROWS($C$10:$C11)+2,FALSE)</f>
        <v>1200</v>
      </c>
      <c r="CS11" s="8">
        <f>HLOOKUP(CS$7+0.5,$L$66:$DM$120,ROWS($C$10:$C11)+2,FALSE)</f>
        <v>576</v>
      </c>
      <c r="CT11" s="8">
        <f>HLOOKUP(CT$7+0.5,$L$66:$DM$120,ROWS($C$10:$C11)+2,FALSE)</f>
        <v>1188</v>
      </c>
      <c r="CU11" s="8">
        <f>HLOOKUP(CU$7+0.5,$L$66:$DM$120,ROWS($C$10:$C11)+2,FALSE)</f>
        <v>1788</v>
      </c>
      <c r="CV11" s="8">
        <f>HLOOKUP(CV$7+0.5,$L$66:$DM$120,ROWS($C$10:$C11)+2,FALSE)</f>
        <v>194</v>
      </c>
      <c r="CW11" s="8">
        <f>HLOOKUP(CW$7+0.5,$L$66:$DM$120,ROWS($C$10:$C11)+2,FALSE)</f>
        <v>576</v>
      </c>
      <c r="CX11" s="8">
        <f>HLOOKUP(CX$7+0.5,$L$66:$DM$120,ROWS($C$10:$C11)+2,FALSE)</f>
        <v>157</v>
      </c>
      <c r="CY11" s="8">
        <f>HLOOKUP(CY$7+0.5,$L$66:$DM$120,ROWS($C$10:$C11)+2,FALSE)</f>
        <v>169</v>
      </c>
      <c r="CZ11" s="8">
        <f>HLOOKUP(CZ$7+0.5,$L$66:$DM$120,ROWS($C$10:$C11)+2,FALSE)</f>
        <v>736</v>
      </c>
      <c r="DA11" s="8">
        <f>HLOOKUP(DA$7+0.5,$L$66:$DM$120,ROWS($C$10:$C11)+2,FALSE)</f>
        <v>184</v>
      </c>
      <c r="DB11" s="8">
        <f>HLOOKUP(DB$7+0.5,$L$66:$DM$120,ROWS($C$10:$C11)+2,FALSE)</f>
        <v>1951</v>
      </c>
      <c r="DC11" s="8">
        <f>HLOOKUP(DC$7+0.5,$L$66:$DM$120,ROWS($C$10:$C11)+2,FALSE)</f>
        <v>758</v>
      </c>
      <c r="DD11" s="8">
        <f>HLOOKUP(DD$7+0.5,$L$66:$DM$120,ROWS($C$10:$C11)+2,FALSE)</f>
        <v>2731</v>
      </c>
      <c r="DE11" s="8">
        <f>HLOOKUP(DE$7+0.5,$L$66:$DM$120,ROWS($C$10:$C11)+2,FALSE)</f>
        <v>2136</v>
      </c>
      <c r="DF11" s="8">
        <f>HLOOKUP(DF$7+0.5,$L$66:$DM$120,ROWS($C$10:$C11)+2,FALSE)</f>
        <v>713</v>
      </c>
      <c r="DG11" s="8">
        <f>HLOOKUP(DG$7+0.5,$L$66:$DM$120,ROWS($C$10:$C11)+2,FALSE)</f>
        <v>184</v>
      </c>
      <c r="DH11" s="8">
        <f>HLOOKUP(DH$7+0.5,$L$66:$DM$120,ROWS($C$10:$C11)+2,FALSE)</f>
        <v>1577</v>
      </c>
      <c r="DI11" s="8">
        <f>HLOOKUP(DI$7+0.5,$L$66:$DM$120,ROWS($C$10:$C11)+2,FALSE)</f>
        <v>684</v>
      </c>
      <c r="DJ11" s="8">
        <f>HLOOKUP(DJ$7+0.5,$L$66:$DM$120,ROWS($C$10:$C11)+2,FALSE)</f>
        <v>156</v>
      </c>
      <c r="DK11" s="8">
        <f>HLOOKUP(DK$7+0.5,$L$66:$DM$120,ROWS($C$10:$C11)+2,FALSE)</f>
        <v>605</v>
      </c>
      <c r="DL11" s="8">
        <f>HLOOKUP(DL$7+0.5,$L$66:$DM$120,ROWS($C$10:$C11)+2,FALSE)</f>
        <v>107</v>
      </c>
      <c r="DM11" s="8">
        <f>HLOOKUP(DM$7+0.5,$L$66:$DM$120,ROWS($C$10:$C11)+2,FALSE)</f>
        <v>551</v>
      </c>
    </row>
    <row r="12" spans="1:117" x14ac:dyDescent="0.2">
      <c r="C12" s="60"/>
      <c r="D12" s="62" t="s">
        <v>9</v>
      </c>
      <c r="E12" s="9">
        <v>721186</v>
      </c>
      <c r="F12" s="10">
        <v>1290</v>
      </c>
      <c r="G12" s="9">
        <v>592551</v>
      </c>
      <c r="H12" s="10">
        <v>8741</v>
      </c>
      <c r="I12" s="9">
        <v>90613</v>
      </c>
      <c r="J12" s="10">
        <v>7239</v>
      </c>
      <c r="K12" s="102"/>
      <c r="L12" s="63">
        <f>HLOOKUP(L$7,$L$66:$DM$120,ROWS($C$10:$C12)+2,FALSE)</f>
        <v>33415</v>
      </c>
      <c r="M12" s="7">
        <f>HLOOKUP(M$7,$L$66:$DM$120,ROWS($C$10:$C12)+2,FALSE)</f>
        <v>1097</v>
      </c>
      <c r="N12" s="7" t="str">
        <f>HLOOKUP(N$7,$L$66:$DM$120,ROWS($C$10:$C12)+2,FALSE)</f>
        <v>N/A</v>
      </c>
      <c r="O12" s="7">
        <f>HLOOKUP(O$7,$L$66:$DM$120,ROWS($C$10:$C12)+2,FALSE)</f>
        <v>1520</v>
      </c>
      <c r="P12" s="7">
        <f>HLOOKUP(P$7,$L$66:$DM$120,ROWS($C$10:$C12)+2,FALSE)</f>
        <v>196</v>
      </c>
      <c r="Q12" s="7">
        <f>HLOOKUP(Q$7,$L$66:$DM$120,ROWS($C$10:$C12)+2,FALSE)</f>
        <v>3494</v>
      </c>
      <c r="R12" s="7">
        <f>HLOOKUP(R$7,$L$66:$DM$120,ROWS($C$10:$C12)+2,FALSE)</f>
        <v>556</v>
      </c>
      <c r="S12" s="7">
        <f>HLOOKUP(S$7,$L$66:$DM$120,ROWS($C$10:$C12)+2,FALSE)</f>
        <v>0</v>
      </c>
      <c r="T12" s="7">
        <f>HLOOKUP(T$7,$L$66:$DM$120,ROWS($C$10:$C12)+2,FALSE)</f>
        <v>0</v>
      </c>
      <c r="U12" s="7">
        <f>HLOOKUP(U$7,$L$66:$DM$120,ROWS($C$10:$C12)+2,FALSE)</f>
        <v>356</v>
      </c>
      <c r="V12" s="7">
        <f>HLOOKUP(V$7,$L$66:$DM$120,ROWS($C$10:$C12)+2,FALSE)</f>
        <v>1991</v>
      </c>
      <c r="W12" s="7">
        <f>HLOOKUP(W$7,$L$66:$DM$120,ROWS($C$10:$C12)+2,FALSE)</f>
        <v>928</v>
      </c>
      <c r="X12" s="7">
        <f>HLOOKUP(X$7,$L$66:$DM$120,ROWS($C$10:$C12)+2,FALSE)</f>
        <v>1376</v>
      </c>
      <c r="Y12" s="7">
        <f>HLOOKUP(Y$7,$L$66:$DM$120,ROWS($C$10:$C12)+2,FALSE)</f>
        <v>538</v>
      </c>
      <c r="Z12" s="7">
        <f>HLOOKUP(Z$7,$L$66:$DM$120,ROWS($C$10:$C12)+2,FALSE)</f>
        <v>58</v>
      </c>
      <c r="AA12" s="7">
        <f>HLOOKUP(AA$7,$L$66:$DM$120,ROWS($C$10:$C12)+2,FALSE)</f>
        <v>260</v>
      </c>
      <c r="AB12" s="7">
        <f>HLOOKUP(AB$7,$L$66:$DM$120,ROWS($C$10:$C12)+2,FALSE)</f>
        <v>13</v>
      </c>
      <c r="AC12" s="7">
        <f>HLOOKUP(AC$7,$L$66:$DM$120,ROWS($C$10:$C12)+2,FALSE)</f>
        <v>221</v>
      </c>
      <c r="AD12" s="7">
        <f>HLOOKUP(AD$7,$L$66:$DM$120,ROWS($C$10:$C12)+2,FALSE)</f>
        <v>161</v>
      </c>
      <c r="AE12" s="7">
        <f>HLOOKUP(AE$7,$L$66:$DM$120,ROWS($C$10:$C12)+2,FALSE)</f>
        <v>120</v>
      </c>
      <c r="AF12" s="7">
        <f>HLOOKUP(AF$7,$L$66:$DM$120,ROWS($C$10:$C12)+2,FALSE)</f>
        <v>66</v>
      </c>
      <c r="AG12" s="7">
        <f>HLOOKUP(AG$7,$L$66:$DM$120,ROWS($C$10:$C12)+2,FALSE)</f>
        <v>508</v>
      </c>
      <c r="AH12" s="7">
        <f>HLOOKUP(AH$7,$L$66:$DM$120,ROWS($C$10:$C12)+2,FALSE)</f>
        <v>297</v>
      </c>
      <c r="AI12" s="7">
        <f>HLOOKUP(AI$7,$L$66:$DM$120,ROWS($C$10:$C12)+2,FALSE)</f>
        <v>563</v>
      </c>
      <c r="AJ12" s="7">
        <f>HLOOKUP(AJ$7,$L$66:$DM$120,ROWS($C$10:$C12)+2,FALSE)</f>
        <v>192</v>
      </c>
      <c r="AK12" s="7">
        <f>HLOOKUP(AK$7,$L$66:$DM$120,ROWS($C$10:$C12)+2,FALSE)</f>
        <v>56</v>
      </c>
      <c r="AL12" s="7">
        <f>HLOOKUP(AL$7,$L$66:$DM$120,ROWS($C$10:$C12)+2,FALSE)</f>
        <v>819</v>
      </c>
      <c r="AM12" s="7">
        <f>HLOOKUP(AM$7,$L$66:$DM$120,ROWS($C$10:$C12)+2,FALSE)</f>
        <v>371</v>
      </c>
      <c r="AN12" s="7">
        <f>HLOOKUP(AN$7,$L$66:$DM$120,ROWS($C$10:$C12)+2,FALSE)</f>
        <v>1195</v>
      </c>
      <c r="AO12" s="7">
        <f>HLOOKUP(AO$7,$L$66:$DM$120,ROWS($C$10:$C12)+2,FALSE)</f>
        <v>803</v>
      </c>
      <c r="AP12" s="7">
        <f>HLOOKUP(AP$7,$L$66:$DM$120,ROWS($C$10:$C12)+2,FALSE)</f>
        <v>118</v>
      </c>
      <c r="AQ12" s="7">
        <f>HLOOKUP(AQ$7,$L$66:$DM$120,ROWS($C$10:$C12)+2,FALSE)</f>
        <v>116</v>
      </c>
      <c r="AR12" s="7">
        <f>HLOOKUP(AR$7,$L$66:$DM$120,ROWS($C$10:$C12)+2,FALSE)</f>
        <v>263</v>
      </c>
      <c r="AS12" s="7">
        <f>HLOOKUP(AS$7,$L$66:$DM$120,ROWS($C$10:$C12)+2,FALSE)</f>
        <v>736</v>
      </c>
      <c r="AT12" s="7">
        <f>HLOOKUP(AT$7,$L$66:$DM$120,ROWS($C$10:$C12)+2,FALSE)</f>
        <v>920</v>
      </c>
      <c r="AU12" s="7">
        <f>HLOOKUP(AU$7,$L$66:$DM$120,ROWS($C$10:$C12)+2,FALSE)</f>
        <v>264</v>
      </c>
      <c r="AV12" s="7">
        <f>HLOOKUP(AV$7,$L$66:$DM$120,ROWS($C$10:$C12)+2,FALSE)</f>
        <v>1316</v>
      </c>
      <c r="AW12" s="7">
        <f>HLOOKUP(AW$7,$L$66:$DM$120,ROWS($C$10:$C12)+2,FALSE)</f>
        <v>335</v>
      </c>
      <c r="AX12" s="7">
        <f>HLOOKUP(AX$7,$L$66:$DM$120,ROWS($C$10:$C12)+2,FALSE)</f>
        <v>3174</v>
      </c>
      <c r="AY12" s="7">
        <f>HLOOKUP(AY$7,$L$66:$DM$120,ROWS($C$10:$C12)+2,FALSE)</f>
        <v>255</v>
      </c>
      <c r="AZ12" s="7">
        <f>HLOOKUP(AZ$7,$L$66:$DM$120,ROWS($C$10:$C12)+2,FALSE)</f>
        <v>0</v>
      </c>
      <c r="BA12" s="7">
        <f>HLOOKUP(BA$7,$L$66:$DM$120,ROWS($C$10:$C12)+2,FALSE)</f>
        <v>384</v>
      </c>
      <c r="BB12" s="7">
        <f>HLOOKUP(BB$7,$L$66:$DM$120,ROWS($C$10:$C12)+2,FALSE)</f>
        <v>99</v>
      </c>
      <c r="BC12" s="7">
        <f>HLOOKUP(BC$7,$L$66:$DM$120,ROWS($C$10:$C12)+2,FALSE)</f>
        <v>451</v>
      </c>
      <c r="BD12" s="7">
        <f>HLOOKUP(BD$7,$L$66:$DM$120,ROWS($C$10:$C12)+2,FALSE)</f>
        <v>1488</v>
      </c>
      <c r="BE12" s="7">
        <f>HLOOKUP(BE$7,$L$66:$DM$120,ROWS($C$10:$C12)+2,FALSE)</f>
        <v>330</v>
      </c>
      <c r="BF12" s="7">
        <f>HLOOKUP(BF$7,$L$66:$DM$120,ROWS($C$10:$C12)+2,FALSE)</f>
        <v>79</v>
      </c>
      <c r="BG12" s="7">
        <f>HLOOKUP(BG$7,$L$66:$DM$120,ROWS($C$10:$C12)+2,FALSE)</f>
        <v>1265</v>
      </c>
      <c r="BH12" s="7">
        <f>HLOOKUP(BH$7,$L$66:$DM$120,ROWS($C$10:$C12)+2,FALSE)</f>
        <v>3725</v>
      </c>
      <c r="BI12" s="7">
        <f>HLOOKUP(BI$7,$L$66:$DM$120,ROWS($C$10:$C12)+2,FALSE)</f>
        <v>0</v>
      </c>
      <c r="BJ12" s="7">
        <f>HLOOKUP(BJ$7,$L$66:$DM$120,ROWS($C$10:$C12)+2,FALSE)</f>
        <v>206</v>
      </c>
      <c r="BK12" s="7">
        <f>HLOOKUP(BK$7,$L$66:$DM$120,ROWS($C$10:$C12)+2,FALSE)</f>
        <v>136</v>
      </c>
      <c r="BL12" s="7">
        <f>HLOOKUP(BL$7,$L$66:$DM$120,ROWS($C$10:$C12)+2,FALSE)</f>
        <v>25</v>
      </c>
      <c r="BM12" s="8">
        <f>HLOOKUP(BM$7+0.5,$L$66:$DM$120,ROWS($C$10:$C12)+2,FALSE)</f>
        <v>4385</v>
      </c>
      <c r="BN12" s="8">
        <f>HLOOKUP(BN$7+0.5,$L$66:$DM$120,ROWS($C$10:$C12)+2,FALSE)</f>
        <v>825</v>
      </c>
      <c r="BO12" s="8" t="str">
        <f>HLOOKUP(BO$7+0.5,$L$66:$DM$120,ROWS($C$10:$C12)+2,FALSE)</f>
        <v>N/A</v>
      </c>
      <c r="BP12" s="8">
        <f>HLOOKUP(BP$7+0.5,$L$66:$DM$120,ROWS($C$10:$C12)+2,FALSE)</f>
        <v>1441</v>
      </c>
      <c r="BQ12" s="8">
        <f>HLOOKUP(BQ$7+0.5,$L$66:$DM$120,ROWS($C$10:$C12)+2,FALSE)</f>
        <v>202</v>
      </c>
      <c r="BR12" s="8">
        <f>HLOOKUP(BR$7+0.5,$L$66:$DM$120,ROWS($C$10:$C12)+2,FALSE)</f>
        <v>1643</v>
      </c>
      <c r="BS12" s="8">
        <f>HLOOKUP(BS$7+0.5,$L$66:$DM$120,ROWS($C$10:$C12)+2,FALSE)</f>
        <v>279</v>
      </c>
      <c r="BT12" s="8">
        <f>HLOOKUP(BT$7+0.5,$L$66:$DM$120,ROWS($C$10:$C12)+2,FALSE)</f>
        <v>143</v>
      </c>
      <c r="BU12" s="8">
        <f>HLOOKUP(BU$7+0.5,$L$66:$DM$120,ROWS($C$10:$C12)+2,FALSE)</f>
        <v>143</v>
      </c>
      <c r="BV12" s="8">
        <f>HLOOKUP(BV$7+0.5,$L$66:$DM$120,ROWS($C$10:$C12)+2,FALSE)</f>
        <v>459</v>
      </c>
      <c r="BW12" s="8">
        <f>HLOOKUP(BW$7+0.5,$L$66:$DM$120,ROWS($C$10:$C12)+2,FALSE)</f>
        <v>942</v>
      </c>
      <c r="BX12" s="8">
        <f>HLOOKUP(BX$7+0.5,$L$66:$DM$120,ROWS($C$10:$C12)+2,FALSE)</f>
        <v>894</v>
      </c>
      <c r="BY12" s="8">
        <f>HLOOKUP(BY$7+0.5,$L$66:$DM$120,ROWS($C$10:$C12)+2,FALSE)</f>
        <v>805</v>
      </c>
      <c r="BZ12" s="8">
        <f>HLOOKUP(BZ$7+0.5,$L$66:$DM$120,ROWS($C$10:$C12)+2,FALSE)</f>
        <v>387</v>
      </c>
      <c r="CA12" s="8">
        <f>HLOOKUP(CA$7+0.5,$L$66:$DM$120,ROWS($C$10:$C12)+2,FALSE)</f>
        <v>118</v>
      </c>
      <c r="CB12" s="8">
        <f>HLOOKUP(CB$7+0.5,$L$66:$DM$120,ROWS($C$10:$C12)+2,FALSE)</f>
        <v>235</v>
      </c>
      <c r="CC12" s="8">
        <f>HLOOKUP(CC$7+0.5,$L$66:$DM$120,ROWS($C$10:$C12)+2,FALSE)</f>
        <v>24</v>
      </c>
      <c r="CD12" s="8">
        <f>HLOOKUP(CD$7+0.5,$L$66:$DM$120,ROWS($C$10:$C12)+2,FALSE)</f>
        <v>272</v>
      </c>
      <c r="CE12" s="8">
        <f>HLOOKUP(CE$7+0.5,$L$66:$DM$120,ROWS($C$10:$C12)+2,FALSE)</f>
        <v>196</v>
      </c>
      <c r="CF12" s="8">
        <f>HLOOKUP(CF$7+0.5,$L$66:$DM$120,ROWS($C$10:$C12)+2,FALSE)</f>
        <v>145</v>
      </c>
      <c r="CG12" s="8">
        <f>HLOOKUP(CG$7+0.5,$L$66:$DM$120,ROWS($C$10:$C12)+2,FALSE)</f>
        <v>62</v>
      </c>
      <c r="CH12" s="8">
        <f>HLOOKUP(CH$7+0.5,$L$66:$DM$120,ROWS($C$10:$C12)+2,FALSE)</f>
        <v>591</v>
      </c>
      <c r="CI12" s="8">
        <f>HLOOKUP(CI$7+0.5,$L$66:$DM$120,ROWS($C$10:$C12)+2,FALSE)</f>
        <v>289</v>
      </c>
      <c r="CJ12" s="8">
        <f>HLOOKUP(CJ$7+0.5,$L$66:$DM$120,ROWS($C$10:$C12)+2,FALSE)</f>
        <v>426</v>
      </c>
      <c r="CK12" s="8">
        <f>HLOOKUP(CK$7+0.5,$L$66:$DM$120,ROWS($C$10:$C12)+2,FALSE)</f>
        <v>191</v>
      </c>
      <c r="CL12" s="8">
        <f>HLOOKUP(CL$7+0.5,$L$66:$DM$120,ROWS($C$10:$C12)+2,FALSE)</f>
        <v>76</v>
      </c>
      <c r="CM12" s="8">
        <f>HLOOKUP(CM$7+0.5,$L$66:$DM$120,ROWS($C$10:$C12)+2,FALSE)</f>
        <v>628</v>
      </c>
      <c r="CN12" s="8">
        <f>HLOOKUP(CN$7+0.5,$L$66:$DM$120,ROWS($C$10:$C12)+2,FALSE)</f>
        <v>334</v>
      </c>
      <c r="CO12" s="8">
        <f>HLOOKUP(CO$7+0.5,$L$66:$DM$120,ROWS($C$10:$C12)+2,FALSE)</f>
        <v>1128</v>
      </c>
      <c r="CP12" s="8">
        <f>HLOOKUP(CP$7+0.5,$L$66:$DM$120,ROWS($C$10:$C12)+2,FALSE)</f>
        <v>382</v>
      </c>
      <c r="CQ12" s="8">
        <f>HLOOKUP(CQ$7+0.5,$L$66:$DM$120,ROWS($C$10:$C12)+2,FALSE)</f>
        <v>206</v>
      </c>
      <c r="CR12" s="8">
        <f>HLOOKUP(CR$7+0.5,$L$66:$DM$120,ROWS($C$10:$C12)+2,FALSE)</f>
        <v>156</v>
      </c>
      <c r="CS12" s="8">
        <f>HLOOKUP(CS$7+0.5,$L$66:$DM$120,ROWS($C$10:$C12)+2,FALSE)</f>
        <v>219</v>
      </c>
      <c r="CT12" s="8">
        <f>HLOOKUP(CT$7+0.5,$L$66:$DM$120,ROWS($C$10:$C12)+2,FALSE)</f>
        <v>576</v>
      </c>
      <c r="CU12" s="8">
        <f>HLOOKUP(CU$7+0.5,$L$66:$DM$120,ROWS($C$10:$C12)+2,FALSE)</f>
        <v>784</v>
      </c>
      <c r="CV12" s="8">
        <f>HLOOKUP(CV$7+0.5,$L$66:$DM$120,ROWS($C$10:$C12)+2,FALSE)</f>
        <v>359</v>
      </c>
      <c r="CW12" s="8">
        <f>HLOOKUP(CW$7+0.5,$L$66:$DM$120,ROWS($C$10:$C12)+2,FALSE)</f>
        <v>757</v>
      </c>
      <c r="CX12" s="8">
        <f>HLOOKUP(CX$7+0.5,$L$66:$DM$120,ROWS($C$10:$C12)+2,FALSE)</f>
        <v>252</v>
      </c>
      <c r="CY12" s="8">
        <f>HLOOKUP(CY$7+0.5,$L$66:$DM$120,ROWS($C$10:$C12)+2,FALSE)</f>
        <v>1510</v>
      </c>
      <c r="CZ12" s="8">
        <f>HLOOKUP(CZ$7+0.5,$L$66:$DM$120,ROWS($C$10:$C12)+2,FALSE)</f>
        <v>240</v>
      </c>
      <c r="DA12" s="8">
        <f>HLOOKUP(DA$7+0.5,$L$66:$DM$120,ROWS($C$10:$C12)+2,FALSE)</f>
        <v>143</v>
      </c>
      <c r="DB12" s="8">
        <f>HLOOKUP(DB$7+0.5,$L$66:$DM$120,ROWS($C$10:$C12)+2,FALSE)</f>
        <v>394</v>
      </c>
      <c r="DC12" s="8">
        <f>HLOOKUP(DC$7+0.5,$L$66:$DM$120,ROWS($C$10:$C12)+2,FALSE)</f>
        <v>123</v>
      </c>
      <c r="DD12" s="8">
        <f>HLOOKUP(DD$7+0.5,$L$66:$DM$120,ROWS($C$10:$C12)+2,FALSE)</f>
        <v>413</v>
      </c>
      <c r="DE12" s="8">
        <f>HLOOKUP(DE$7+0.5,$L$66:$DM$120,ROWS($C$10:$C12)+2,FALSE)</f>
        <v>760</v>
      </c>
      <c r="DF12" s="8">
        <f>HLOOKUP(DF$7+0.5,$L$66:$DM$120,ROWS($C$10:$C12)+2,FALSE)</f>
        <v>347</v>
      </c>
      <c r="DG12" s="8">
        <f>HLOOKUP(DG$7+0.5,$L$66:$DM$120,ROWS($C$10:$C12)+2,FALSE)</f>
        <v>108</v>
      </c>
      <c r="DH12" s="8">
        <f>HLOOKUP(DH$7+0.5,$L$66:$DM$120,ROWS($C$10:$C12)+2,FALSE)</f>
        <v>674</v>
      </c>
      <c r="DI12" s="8">
        <f>HLOOKUP(DI$7+0.5,$L$66:$DM$120,ROWS($C$10:$C12)+2,FALSE)</f>
        <v>1488</v>
      </c>
      <c r="DJ12" s="8">
        <f>HLOOKUP(DJ$7+0.5,$L$66:$DM$120,ROWS($C$10:$C12)+2,FALSE)</f>
        <v>143</v>
      </c>
      <c r="DK12" s="8">
        <f>HLOOKUP(DK$7+0.5,$L$66:$DM$120,ROWS($C$10:$C12)+2,FALSE)</f>
        <v>261</v>
      </c>
      <c r="DL12" s="8">
        <f>HLOOKUP(DL$7+0.5,$L$66:$DM$120,ROWS($C$10:$C12)+2,FALSE)</f>
        <v>217</v>
      </c>
      <c r="DM12" s="8">
        <f>HLOOKUP(DM$7+0.5,$L$66:$DM$120,ROWS($C$10:$C12)+2,FALSE)</f>
        <v>43</v>
      </c>
    </row>
    <row r="13" spans="1:117" x14ac:dyDescent="0.2">
      <c r="C13" s="60"/>
      <c r="D13" s="62" t="s">
        <v>10</v>
      </c>
      <c r="E13" s="9">
        <v>6468907</v>
      </c>
      <c r="F13" s="10">
        <v>3874</v>
      </c>
      <c r="G13" s="9">
        <v>5242674</v>
      </c>
      <c r="H13" s="10">
        <v>32185</v>
      </c>
      <c r="I13" s="9">
        <v>953789</v>
      </c>
      <c r="J13" s="10">
        <v>28803</v>
      </c>
      <c r="K13" s="102"/>
      <c r="L13" s="63">
        <f>HLOOKUP(L$7,$L$66:$DM$120,ROWS($C$10:$C13)+2,FALSE)</f>
        <v>232457</v>
      </c>
      <c r="M13" s="7">
        <f>HLOOKUP(M$7,$L$66:$DM$120,ROWS($C$10:$C13)+2,FALSE)</f>
        <v>1331</v>
      </c>
      <c r="N13" s="7">
        <f>HLOOKUP(N$7,$L$66:$DM$120,ROWS($C$10:$C13)+2,FALSE)</f>
        <v>3717</v>
      </c>
      <c r="O13" s="7" t="str">
        <f>HLOOKUP(O$7,$L$66:$DM$120,ROWS($C$10:$C13)+2,FALSE)</f>
        <v>N/A</v>
      </c>
      <c r="P13" s="7">
        <f>HLOOKUP(P$7,$L$66:$DM$120,ROWS($C$10:$C13)+2,FALSE)</f>
        <v>1214</v>
      </c>
      <c r="Q13" s="7">
        <f>HLOOKUP(Q$7,$L$66:$DM$120,ROWS($C$10:$C13)+2,FALSE)</f>
        <v>44889</v>
      </c>
      <c r="R13" s="7">
        <f>HLOOKUP(R$7,$L$66:$DM$120,ROWS($C$10:$C13)+2,FALSE)</f>
        <v>13790</v>
      </c>
      <c r="S13" s="7">
        <f>HLOOKUP(S$7,$L$66:$DM$120,ROWS($C$10:$C13)+2,FALSE)</f>
        <v>417</v>
      </c>
      <c r="T13" s="7">
        <f>HLOOKUP(T$7,$L$66:$DM$120,ROWS($C$10:$C13)+2,FALSE)</f>
        <v>246</v>
      </c>
      <c r="U13" s="7">
        <f>HLOOKUP(U$7,$L$66:$DM$120,ROWS($C$10:$C13)+2,FALSE)</f>
        <v>36</v>
      </c>
      <c r="V13" s="7">
        <f>HLOOKUP(V$7,$L$66:$DM$120,ROWS($C$10:$C13)+2,FALSE)</f>
        <v>5553</v>
      </c>
      <c r="W13" s="7">
        <f>HLOOKUP(W$7,$L$66:$DM$120,ROWS($C$10:$C13)+2,FALSE)</f>
        <v>2263</v>
      </c>
      <c r="X13" s="7">
        <f>HLOOKUP(X$7,$L$66:$DM$120,ROWS($C$10:$C13)+2,FALSE)</f>
        <v>2491</v>
      </c>
      <c r="Y13" s="7">
        <f>HLOOKUP(Y$7,$L$66:$DM$120,ROWS($C$10:$C13)+2,FALSE)</f>
        <v>2934</v>
      </c>
      <c r="Z13" s="7">
        <f>HLOOKUP(Z$7,$L$66:$DM$120,ROWS($C$10:$C13)+2,FALSE)</f>
        <v>10744</v>
      </c>
      <c r="AA13" s="7">
        <f>HLOOKUP(AA$7,$L$66:$DM$120,ROWS($C$10:$C13)+2,FALSE)</f>
        <v>2930</v>
      </c>
      <c r="AB13" s="7">
        <f>HLOOKUP(AB$7,$L$66:$DM$120,ROWS($C$10:$C13)+2,FALSE)</f>
        <v>2702</v>
      </c>
      <c r="AC13" s="7">
        <f>HLOOKUP(AC$7,$L$66:$DM$120,ROWS($C$10:$C13)+2,FALSE)</f>
        <v>2498</v>
      </c>
      <c r="AD13" s="7">
        <f>HLOOKUP(AD$7,$L$66:$DM$120,ROWS($C$10:$C13)+2,FALSE)</f>
        <v>1328</v>
      </c>
      <c r="AE13" s="7">
        <f>HLOOKUP(AE$7,$L$66:$DM$120,ROWS($C$10:$C13)+2,FALSE)</f>
        <v>724</v>
      </c>
      <c r="AF13" s="7">
        <f>HLOOKUP(AF$7,$L$66:$DM$120,ROWS($C$10:$C13)+2,FALSE)</f>
        <v>616</v>
      </c>
      <c r="AG13" s="7">
        <f>HLOOKUP(AG$7,$L$66:$DM$120,ROWS($C$10:$C13)+2,FALSE)</f>
        <v>3007</v>
      </c>
      <c r="AH13" s="7">
        <f>HLOOKUP(AH$7,$L$66:$DM$120,ROWS($C$10:$C13)+2,FALSE)</f>
        <v>1961</v>
      </c>
      <c r="AI13" s="7">
        <f>HLOOKUP(AI$7,$L$66:$DM$120,ROWS($C$10:$C13)+2,FALSE)</f>
        <v>9598</v>
      </c>
      <c r="AJ13" s="7">
        <f>HLOOKUP(AJ$7,$L$66:$DM$120,ROWS($C$10:$C13)+2,FALSE)</f>
        <v>8570</v>
      </c>
      <c r="AK13" s="7">
        <f>HLOOKUP(AK$7,$L$66:$DM$120,ROWS($C$10:$C13)+2,FALSE)</f>
        <v>293</v>
      </c>
      <c r="AL13" s="7">
        <f>HLOOKUP(AL$7,$L$66:$DM$120,ROWS($C$10:$C13)+2,FALSE)</f>
        <v>2595</v>
      </c>
      <c r="AM13" s="7">
        <f>HLOOKUP(AM$7,$L$66:$DM$120,ROWS($C$10:$C13)+2,FALSE)</f>
        <v>1118</v>
      </c>
      <c r="AN13" s="7">
        <f>HLOOKUP(AN$7,$L$66:$DM$120,ROWS($C$10:$C13)+2,FALSE)</f>
        <v>2293</v>
      </c>
      <c r="AO13" s="7">
        <f>HLOOKUP(AO$7,$L$66:$DM$120,ROWS($C$10:$C13)+2,FALSE)</f>
        <v>6712</v>
      </c>
      <c r="AP13" s="7">
        <f>HLOOKUP(AP$7,$L$66:$DM$120,ROWS($C$10:$C13)+2,FALSE)</f>
        <v>510</v>
      </c>
      <c r="AQ13" s="7">
        <f>HLOOKUP(AQ$7,$L$66:$DM$120,ROWS($C$10:$C13)+2,FALSE)</f>
        <v>2564</v>
      </c>
      <c r="AR13" s="7">
        <f>HLOOKUP(AR$7,$L$66:$DM$120,ROWS($C$10:$C13)+2,FALSE)</f>
        <v>6946</v>
      </c>
      <c r="AS13" s="7">
        <f>HLOOKUP(AS$7,$L$66:$DM$120,ROWS($C$10:$C13)+2,FALSE)</f>
        <v>7402</v>
      </c>
      <c r="AT13" s="7">
        <f>HLOOKUP(AT$7,$L$66:$DM$120,ROWS($C$10:$C13)+2,FALSE)</f>
        <v>2721</v>
      </c>
      <c r="AU13" s="7">
        <f>HLOOKUP(AU$7,$L$66:$DM$120,ROWS($C$10:$C13)+2,FALSE)</f>
        <v>877</v>
      </c>
      <c r="AV13" s="7">
        <f>HLOOKUP(AV$7,$L$66:$DM$120,ROWS($C$10:$C13)+2,FALSE)</f>
        <v>7906</v>
      </c>
      <c r="AW13" s="7">
        <f>HLOOKUP(AW$7,$L$66:$DM$120,ROWS($C$10:$C13)+2,FALSE)</f>
        <v>1626</v>
      </c>
      <c r="AX13" s="7">
        <f>HLOOKUP(AX$7,$L$66:$DM$120,ROWS($C$10:$C13)+2,FALSE)</f>
        <v>8587</v>
      </c>
      <c r="AY13" s="7">
        <f>HLOOKUP(AY$7,$L$66:$DM$120,ROWS($C$10:$C13)+2,FALSE)</f>
        <v>4280</v>
      </c>
      <c r="AZ13" s="7">
        <f>HLOOKUP(AZ$7,$L$66:$DM$120,ROWS($C$10:$C13)+2,FALSE)</f>
        <v>614</v>
      </c>
      <c r="BA13" s="7">
        <f>HLOOKUP(BA$7,$L$66:$DM$120,ROWS($C$10:$C13)+2,FALSE)</f>
        <v>1070</v>
      </c>
      <c r="BB13" s="7">
        <f>HLOOKUP(BB$7,$L$66:$DM$120,ROWS($C$10:$C13)+2,FALSE)</f>
        <v>1472</v>
      </c>
      <c r="BC13" s="7">
        <f>HLOOKUP(BC$7,$L$66:$DM$120,ROWS($C$10:$C13)+2,FALSE)</f>
        <v>5075</v>
      </c>
      <c r="BD13" s="7">
        <f>HLOOKUP(BD$7,$L$66:$DM$120,ROWS($C$10:$C13)+2,FALSE)</f>
        <v>14788</v>
      </c>
      <c r="BE13" s="7">
        <f>HLOOKUP(BE$7,$L$66:$DM$120,ROWS($C$10:$C13)+2,FALSE)</f>
        <v>5916</v>
      </c>
      <c r="BF13" s="7">
        <f>HLOOKUP(BF$7,$L$66:$DM$120,ROWS($C$10:$C13)+2,FALSE)</f>
        <v>207</v>
      </c>
      <c r="BG13" s="7">
        <f>HLOOKUP(BG$7,$L$66:$DM$120,ROWS($C$10:$C13)+2,FALSE)</f>
        <v>2763</v>
      </c>
      <c r="BH13" s="7">
        <f>HLOOKUP(BH$7,$L$66:$DM$120,ROWS($C$10:$C13)+2,FALSE)</f>
        <v>13247</v>
      </c>
      <c r="BI13" s="7">
        <f>HLOOKUP(BI$7,$L$66:$DM$120,ROWS($C$10:$C13)+2,FALSE)</f>
        <v>765</v>
      </c>
      <c r="BJ13" s="7">
        <f>HLOOKUP(BJ$7,$L$66:$DM$120,ROWS($C$10:$C13)+2,FALSE)</f>
        <v>3765</v>
      </c>
      <c r="BK13" s="7">
        <f>HLOOKUP(BK$7,$L$66:$DM$120,ROWS($C$10:$C13)+2,FALSE)</f>
        <v>2786</v>
      </c>
      <c r="BL13" s="7">
        <f>HLOOKUP(BL$7,$L$66:$DM$120,ROWS($C$10:$C13)+2,FALSE)</f>
        <v>1791</v>
      </c>
      <c r="BM13" s="8">
        <f>HLOOKUP(BM$7+0.5,$L$66:$DM$120,ROWS($C$10:$C13)+2,FALSE)</f>
        <v>14183</v>
      </c>
      <c r="BN13" s="8">
        <f>HLOOKUP(BN$7+0.5,$L$66:$DM$120,ROWS($C$10:$C13)+2,FALSE)</f>
        <v>1286</v>
      </c>
      <c r="BO13" s="8">
        <f>HLOOKUP(BO$7+0.5,$L$66:$DM$120,ROWS($C$10:$C13)+2,FALSE)</f>
        <v>1505</v>
      </c>
      <c r="BP13" s="8" t="str">
        <f>HLOOKUP(BP$7+0.5,$L$66:$DM$120,ROWS($C$10:$C13)+2,FALSE)</f>
        <v>N/A</v>
      </c>
      <c r="BQ13" s="8">
        <f>HLOOKUP(BQ$7+0.5,$L$66:$DM$120,ROWS($C$10:$C13)+2,FALSE)</f>
        <v>659</v>
      </c>
      <c r="BR13" s="8">
        <f>HLOOKUP(BR$7+0.5,$L$66:$DM$120,ROWS($C$10:$C13)+2,FALSE)</f>
        <v>5435</v>
      </c>
      <c r="BS13" s="8">
        <f>HLOOKUP(BS$7+0.5,$L$66:$DM$120,ROWS($C$10:$C13)+2,FALSE)</f>
        <v>6133</v>
      </c>
      <c r="BT13" s="8">
        <f>HLOOKUP(BT$7+0.5,$L$66:$DM$120,ROWS($C$10:$C13)+2,FALSE)</f>
        <v>309</v>
      </c>
      <c r="BU13" s="8">
        <f>HLOOKUP(BU$7+0.5,$L$66:$DM$120,ROWS($C$10:$C13)+2,FALSE)</f>
        <v>215</v>
      </c>
      <c r="BV13" s="8">
        <f>HLOOKUP(BV$7+0.5,$L$66:$DM$120,ROWS($C$10:$C13)+2,FALSE)</f>
        <v>60</v>
      </c>
      <c r="BW13" s="8">
        <f>HLOOKUP(BW$7+0.5,$L$66:$DM$120,ROWS($C$10:$C13)+2,FALSE)</f>
        <v>2160</v>
      </c>
      <c r="BX13" s="8">
        <f>HLOOKUP(BX$7+0.5,$L$66:$DM$120,ROWS($C$10:$C13)+2,FALSE)</f>
        <v>961</v>
      </c>
      <c r="BY13" s="8">
        <f>HLOOKUP(BY$7+0.5,$L$66:$DM$120,ROWS($C$10:$C13)+2,FALSE)</f>
        <v>1285</v>
      </c>
      <c r="BZ13" s="8">
        <f>HLOOKUP(BZ$7+0.5,$L$66:$DM$120,ROWS($C$10:$C13)+2,FALSE)</f>
        <v>1362</v>
      </c>
      <c r="CA13" s="8">
        <f>HLOOKUP(CA$7+0.5,$L$66:$DM$120,ROWS($C$10:$C13)+2,FALSE)</f>
        <v>2614</v>
      </c>
      <c r="CB13" s="8">
        <f>HLOOKUP(CB$7+0.5,$L$66:$DM$120,ROWS($C$10:$C13)+2,FALSE)</f>
        <v>1447</v>
      </c>
      <c r="CC13" s="8">
        <f>HLOOKUP(CC$7+0.5,$L$66:$DM$120,ROWS($C$10:$C13)+2,FALSE)</f>
        <v>1000</v>
      </c>
      <c r="CD13" s="8">
        <f>HLOOKUP(CD$7+0.5,$L$66:$DM$120,ROWS($C$10:$C13)+2,FALSE)</f>
        <v>852</v>
      </c>
      <c r="CE13" s="8">
        <f>HLOOKUP(CE$7+0.5,$L$66:$DM$120,ROWS($C$10:$C13)+2,FALSE)</f>
        <v>997</v>
      </c>
      <c r="CF13" s="8">
        <f>HLOOKUP(CF$7+0.5,$L$66:$DM$120,ROWS($C$10:$C13)+2,FALSE)</f>
        <v>442</v>
      </c>
      <c r="CG13" s="8">
        <f>HLOOKUP(CG$7+0.5,$L$66:$DM$120,ROWS($C$10:$C13)+2,FALSE)</f>
        <v>593</v>
      </c>
      <c r="CH13" s="8">
        <f>HLOOKUP(CH$7+0.5,$L$66:$DM$120,ROWS($C$10:$C13)+2,FALSE)</f>
        <v>1288</v>
      </c>
      <c r="CI13" s="8">
        <f>HLOOKUP(CI$7+0.5,$L$66:$DM$120,ROWS($C$10:$C13)+2,FALSE)</f>
        <v>1083</v>
      </c>
      <c r="CJ13" s="8">
        <f>HLOOKUP(CJ$7+0.5,$L$66:$DM$120,ROWS($C$10:$C13)+2,FALSE)</f>
        <v>3471</v>
      </c>
      <c r="CK13" s="8">
        <f>HLOOKUP(CK$7+0.5,$L$66:$DM$120,ROWS($C$10:$C13)+2,FALSE)</f>
        <v>3050</v>
      </c>
      <c r="CL13" s="8">
        <f>HLOOKUP(CL$7+0.5,$L$66:$DM$120,ROWS($C$10:$C13)+2,FALSE)</f>
        <v>215</v>
      </c>
      <c r="CM13" s="8">
        <f>HLOOKUP(CM$7+0.5,$L$66:$DM$120,ROWS($C$10:$C13)+2,FALSE)</f>
        <v>1099</v>
      </c>
      <c r="CN13" s="8">
        <f>HLOOKUP(CN$7+0.5,$L$66:$DM$120,ROWS($C$10:$C13)+2,FALSE)</f>
        <v>536</v>
      </c>
      <c r="CO13" s="8">
        <f>HLOOKUP(CO$7+0.5,$L$66:$DM$120,ROWS($C$10:$C13)+2,FALSE)</f>
        <v>1037</v>
      </c>
      <c r="CP13" s="8">
        <f>HLOOKUP(CP$7+0.5,$L$66:$DM$120,ROWS($C$10:$C13)+2,FALSE)</f>
        <v>2202</v>
      </c>
      <c r="CQ13" s="8">
        <f>HLOOKUP(CQ$7+0.5,$L$66:$DM$120,ROWS($C$10:$C13)+2,FALSE)</f>
        <v>443</v>
      </c>
      <c r="CR13" s="8">
        <f>HLOOKUP(CR$7+0.5,$L$66:$DM$120,ROWS($C$10:$C13)+2,FALSE)</f>
        <v>1085</v>
      </c>
      <c r="CS13" s="8">
        <f>HLOOKUP(CS$7+0.5,$L$66:$DM$120,ROWS($C$10:$C13)+2,FALSE)</f>
        <v>1907</v>
      </c>
      <c r="CT13" s="8">
        <f>HLOOKUP(CT$7+0.5,$L$66:$DM$120,ROWS($C$10:$C13)+2,FALSE)</f>
        <v>2615</v>
      </c>
      <c r="CU13" s="8">
        <f>HLOOKUP(CU$7+0.5,$L$66:$DM$120,ROWS($C$10:$C13)+2,FALSE)</f>
        <v>939</v>
      </c>
      <c r="CV13" s="8">
        <f>HLOOKUP(CV$7+0.5,$L$66:$DM$120,ROWS($C$10:$C13)+2,FALSE)</f>
        <v>444</v>
      </c>
      <c r="CW13" s="8">
        <f>HLOOKUP(CW$7+0.5,$L$66:$DM$120,ROWS($C$10:$C13)+2,FALSE)</f>
        <v>2239</v>
      </c>
      <c r="CX13" s="8">
        <f>HLOOKUP(CX$7+0.5,$L$66:$DM$120,ROWS($C$10:$C13)+2,FALSE)</f>
        <v>838</v>
      </c>
      <c r="CY13" s="8">
        <f>HLOOKUP(CY$7+0.5,$L$66:$DM$120,ROWS($C$10:$C13)+2,FALSE)</f>
        <v>3200</v>
      </c>
      <c r="CZ13" s="8">
        <f>HLOOKUP(CZ$7+0.5,$L$66:$DM$120,ROWS($C$10:$C13)+2,FALSE)</f>
        <v>1395</v>
      </c>
      <c r="DA13" s="8">
        <f>HLOOKUP(DA$7+0.5,$L$66:$DM$120,ROWS($C$10:$C13)+2,FALSE)</f>
        <v>687</v>
      </c>
      <c r="DB13" s="8">
        <f>HLOOKUP(DB$7+0.5,$L$66:$DM$120,ROWS($C$10:$C13)+2,FALSE)</f>
        <v>573</v>
      </c>
      <c r="DC13" s="8">
        <f>HLOOKUP(DC$7+0.5,$L$66:$DM$120,ROWS($C$10:$C13)+2,FALSE)</f>
        <v>776</v>
      </c>
      <c r="DD13" s="8">
        <f>HLOOKUP(DD$7+0.5,$L$66:$DM$120,ROWS($C$10:$C13)+2,FALSE)</f>
        <v>1919</v>
      </c>
      <c r="DE13" s="8">
        <f>HLOOKUP(DE$7+0.5,$L$66:$DM$120,ROWS($C$10:$C13)+2,FALSE)</f>
        <v>3541</v>
      </c>
      <c r="DF13" s="8">
        <f>HLOOKUP(DF$7+0.5,$L$66:$DM$120,ROWS($C$10:$C13)+2,FALSE)</f>
        <v>1789</v>
      </c>
      <c r="DG13" s="8">
        <f>HLOOKUP(DG$7+0.5,$L$66:$DM$120,ROWS($C$10:$C13)+2,FALSE)</f>
        <v>291</v>
      </c>
      <c r="DH13" s="8">
        <f>HLOOKUP(DH$7+0.5,$L$66:$DM$120,ROWS($C$10:$C13)+2,FALSE)</f>
        <v>1031</v>
      </c>
      <c r="DI13" s="8">
        <f>HLOOKUP(DI$7+0.5,$L$66:$DM$120,ROWS($C$10:$C13)+2,FALSE)</f>
        <v>2448</v>
      </c>
      <c r="DJ13" s="8">
        <f>HLOOKUP(DJ$7+0.5,$L$66:$DM$120,ROWS($C$10:$C13)+2,FALSE)</f>
        <v>734</v>
      </c>
      <c r="DK13" s="8">
        <f>HLOOKUP(DK$7+0.5,$L$66:$DM$120,ROWS($C$10:$C13)+2,FALSE)</f>
        <v>1168</v>
      </c>
      <c r="DL13" s="8">
        <f>HLOOKUP(DL$7+0.5,$L$66:$DM$120,ROWS($C$10:$C13)+2,FALSE)</f>
        <v>1401</v>
      </c>
      <c r="DM13" s="8">
        <f>HLOOKUP(DM$7+0.5,$L$66:$DM$120,ROWS($C$10:$C13)+2,FALSE)</f>
        <v>1662</v>
      </c>
    </row>
    <row r="14" spans="1:117" x14ac:dyDescent="0.2">
      <c r="C14" s="60"/>
      <c r="D14" s="62" t="s">
        <v>11</v>
      </c>
      <c r="E14" s="9">
        <v>2912680</v>
      </c>
      <c r="F14" s="10">
        <v>2753</v>
      </c>
      <c r="G14" s="9">
        <v>2453347</v>
      </c>
      <c r="H14" s="10">
        <v>16841</v>
      </c>
      <c r="I14" s="9">
        <v>373046</v>
      </c>
      <c r="J14" s="10">
        <v>14543</v>
      </c>
      <c r="K14" s="102"/>
      <c r="L14" s="63">
        <f>HLOOKUP(L$7,$L$66:$DM$120,ROWS($C$10:$C14)+2,FALSE)</f>
        <v>76948</v>
      </c>
      <c r="M14" s="7">
        <f>HLOOKUP(M$7,$L$66:$DM$120,ROWS($C$10:$C14)+2,FALSE)</f>
        <v>374</v>
      </c>
      <c r="N14" s="7">
        <f>HLOOKUP(N$7,$L$66:$DM$120,ROWS($C$10:$C14)+2,FALSE)</f>
        <v>855</v>
      </c>
      <c r="O14" s="7">
        <f>HLOOKUP(O$7,$L$66:$DM$120,ROWS($C$10:$C14)+2,FALSE)</f>
        <v>1677</v>
      </c>
      <c r="P14" s="7" t="str">
        <f>HLOOKUP(P$7,$L$66:$DM$120,ROWS($C$10:$C14)+2,FALSE)</f>
        <v>N/A</v>
      </c>
      <c r="Q14" s="7">
        <f>HLOOKUP(Q$7,$L$66:$DM$120,ROWS($C$10:$C14)+2,FALSE)</f>
        <v>3525</v>
      </c>
      <c r="R14" s="7">
        <f>HLOOKUP(R$7,$L$66:$DM$120,ROWS($C$10:$C14)+2,FALSE)</f>
        <v>603</v>
      </c>
      <c r="S14" s="7">
        <f>HLOOKUP(S$7,$L$66:$DM$120,ROWS($C$10:$C14)+2,FALSE)</f>
        <v>185</v>
      </c>
      <c r="T14" s="7">
        <f>HLOOKUP(T$7,$L$66:$DM$120,ROWS($C$10:$C14)+2,FALSE)</f>
        <v>0</v>
      </c>
      <c r="U14" s="7">
        <f>HLOOKUP(U$7,$L$66:$DM$120,ROWS($C$10:$C14)+2,FALSE)</f>
        <v>205</v>
      </c>
      <c r="V14" s="7">
        <f>HLOOKUP(V$7,$L$66:$DM$120,ROWS($C$10:$C14)+2,FALSE)</f>
        <v>2682</v>
      </c>
      <c r="W14" s="7">
        <f>HLOOKUP(W$7,$L$66:$DM$120,ROWS($C$10:$C14)+2,FALSE)</f>
        <v>1525</v>
      </c>
      <c r="X14" s="7">
        <f>HLOOKUP(X$7,$L$66:$DM$120,ROWS($C$10:$C14)+2,FALSE)</f>
        <v>0</v>
      </c>
      <c r="Y14" s="7">
        <f>HLOOKUP(Y$7,$L$66:$DM$120,ROWS($C$10:$C14)+2,FALSE)</f>
        <v>0</v>
      </c>
      <c r="Z14" s="7">
        <f>HLOOKUP(Z$7,$L$66:$DM$120,ROWS($C$10:$C14)+2,FALSE)</f>
        <v>3576</v>
      </c>
      <c r="AA14" s="7">
        <f>HLOOKUP(AA$7,$L$66:$DM$120,ROWS($C$10:$C14)+2,FALSE)</f>
        <v>1172</v>
      </c>
      <c r="AB14" s="7">
        <f>HLOOKUP(AB$7,$L$66:$DM$120,ROWS($C$10:$C14)+2,FALSE)</f>
        <v>409</v>
      </c>
      <c r="AC14" s="7">
        <f>HLOOKUP(AC$7,$L$66:$DM$120,ROWS($C$10:$C14)+2,FALSE)</f>
        <v>1033</v>
      </c>
      <c r="AD14" s="7">
        <f>HLOOKUP(AD$7,$L$66:$DM$120,ROWS($C$10:$C14)+2,FALSE)</f>
        <v>1310</v>
      </c>
      <c r="AE14" s="7">
        <f>HLOOKUP(AE$7,$L$66:$DM$120,ROWS($C$10:$C14)+2,FALSE)</f>
        <v>3953</v>
      </c>
      <c r="AF14" s="7">
        <f>HLOOKUP(AF$7,$L$66:$DM$120,ROWS($C$10:$C14)+2,FALSE)</f>
        <v>17</v>
      </c>
      <c r="AG14" s="7">
        <f>HLOOKUP(AG$7,$L$66:$DM$120,ROWS($C$10:$C14)+2,FALSE)</f>
        <v>169</v>
      </c>
      <c r="AH14" s="7">
        <f>HLOOKUP(AH$7,$L$66:$DM$120,ROWS($C$10:$C14)+2,FALSE)</f>
        <v>254</v>
      </c>
      <c r="AI14" s="7">
        <f>HLOOKUP(AI$7,$L$66:$DM$120,ROWS($C$10:$C14)+2,FALSE)</f>
        <v>1283</v>
      </c>
      <c r="AJ14" s="7">
        <f>HLOOKUP(AJ$7,$L$66:$DM$120,ROWS($C$10:$C14)+2,FALSE)</f>
        <v>295</v>
      </c>
      <c r="AK14" s="7">
        <f>HLOOKUP(AK$7,$L$66:$DM$120,ROWS($C$10:$C14)+2,FALSE)</f>
        <v>3689</v>
      </c>
      <c r="AL14" s="7">
        <f>HLOOKUP(AL$7,$L$66:$DM$120,ROWS($C$10:$C14)+2,FALSE)</f>
        <v>9105</v>
      </c>
      <c r="AM14" s="7">
        <f>HLOOKUP(AM$7,$L$66:$DM$120,ROWS($C$10:$C14)+2,FALSE)</f>
        <v>258</v>
      </c>
      <c r="AN14" s="7">
        <f>HLOOKUP(AN$7,$L$66:$DM$120,ROWS($C$10:$C14)+2,FALSE)</f>
        <v>166</v>
      </c>
      <c r="AO14" s="7">
        <f>HLOOKUP(AO$7,$L$66:$DM$120,ROWS($C$10:$C14)+2,FALSE)</f>
        <v>121</v>
      </c>
      <c r="AP14" s="7">
        <f>HLOOKUP(AP$7,$L$66:$DM$120,ROWS($C$10:$C14)+2,FALSE)</f>
        <v>0</v>
      </c>
      <c r="AQ14" s="7">
        <f>HLOOKUP(AQ$7,$L$66:$DM$120,ROWS($C$10:$C14)+2,FALSE)</f>
        <v>157</v>
      </c>
      <c r="AR14" s="7">
        <f>HLOOKUP(AR$7,$L$66:$DM$120,ROWS($C$10:$C14)+2,FALSE)</f>
        <v>547</v>
      </c>
      <c r="AS14" s="7">
        <f>HLOOKUP(AS$7,$L$66:$DM$120,ROWS($C$10:$C14)+2,FALSE)</f>
        <v>2262</v>
      </c>
      <c r="AT14" s="7">
        <f>HLOOKUP(AT$7,$L$66:$DM$120,ROWS($C$10:$C14)+2,FALSE)</f>
        <v>3057</v>
      </c>
      <c r="AU14" s="7">
        <f>HLOOKUP(AU$7,$L$66:$DM$120,ROWS($C$10:$C14)+2,FALSE)</f>
        <v>0</v>
      </c>
      <c r="AV14" s="7">
        <f>HLOOKUP(AV$7,$L$66:$DM$120,ROWS($C$10:$C14)+2,FALSE)</f>
        <v>1135</v>
      </c>
      <c r="AW14" s="7">
        <f>HLOOKUP(AW$7,$L$66:$DM$120,ROWS($C$10:$C14)+2,FALSE)</f>
        <v>9938</v>
      </c>
      <c r="AX14" s="7">
        <f>HLOOKUP(AX$7,$L$66:$DM$120,ROWS($C$10:$C14)+2,FALSE)</f>
        <v>193</v>
      </c>
      <c r="AY14" s="7">
        <f>HLOOKUP(AY$7,$L$66:$DM$120,ROWS($C$10:$C14)+2,FALSE)</f>
        <v>516</v>
      </c>
      <c r="AZ14" s="7">
        <f>HLOOKUP(AZ$7,$L$66:$DM$120,ROWS($C$10:$C14)+2,FALSE)</f>
        <v>59</v>
      </c>
      <c r="BA14" s="7">
        <f>HLOOKUP(BA$7,$L$66:$DM$120,ROWS($C$10:$C14)+2,FALSE)</f>
        <v>52</v>
      </c>
      <c r="BB14" s="7">
        <f>HLOOKUP(BB$7,$L$66:$DM$120,ROWS($C$10:$C14)+2,FALSE)</f>
        <v>673</v>
      </c>
      <c r="BC14" s="7">
        <f>HLOOKUP(BC$7,$L$66:$DM$120,ROWS($C$10:$C14)+2,FALSE)</f>
        <v>4195</v>
      </c>
      <c r="BD14" s="7">
        <f>HLOOKUP(BD$7,$L$66:$DM$120,ROWS($C$10:$C14)+2,FALSE)</f>
        <v>11767</v>
      </c>
      <c r="BE14" s="7">
        <f>HLOOKUP(BE$7,$L$66:$DM$120,ROWS($C$10:$C14)+2,FALSE)</f>
        <v>269</v>
      </c>
      <c r="BF14" s="7">
        <f>HLOOKUP(BF$7,$L$66:$DM$120,ROWS($C$10:$C14)+2,FALSE)</f>
        <v>0</v>
      </c>
      <c r="BG14" s="7">
        <f>HLOOKUP(BG$7,$L$66:$DM$120,ROWS($C$10:$C14)+2,FALSE)</f>
        <v>1159</v>
      </c>
      <c r="BH14" s="7">
        <f>HLOOKUP(BH$7,$L$66:$DM$120,ROWS($C$10:$C14)+2,FALSE)</f>
        <v>251</v>
      </c>
      <c r="BI14" s="7">
        <f>HLOOKUP(BI$7,$L$66:$DM$120,ROWS($C$10:$C14)+2,FALSE)</f>
        <v>84</v>
      </c>
      <c r="BJ14" s="7">
        <f>HLOOKUP(BJ$7,$L$66:$DM$120,ROWS($C$10:$C14)+2,FALSE)</f>
        <v>695</v>
      </c>
      <c r="BK14" s="7">
        <f>HLOOKUP(BK$7,$L$66:$DM$120,ROWS($C$10:$C14)+2,FALSE)</f>
        <v>1498</v>
      </c>
      <c r="BL14" s="7">
        <f>HLOOKUP(BL$7,$L$66:$DM$120,ROWS($C$10:$C14)+2,FALSE)</f>
        <v>0</v>
      </c>
      <c r="BM14" s="8">
        <f>HLOOKUP(BM$7+0.5,$L$66:$DM$120,ROWS($C$10:$C14)+2,FALSE)</f>
        <v>7223</v>
      </c>
      <c r="BN14" s="8">
        <f>HLOOKUP(BN$7+0.5,$L$66:$DM$120,ROWS($C$10:$C14)+2,FALSE)</f>
        <v>293</v>
      </c>
      <c r="BO14" s="8">
        <f>HLOOKUP(BO$7+0.5,$L$66:$DM$120,ROWS($C$10:$C14)+2,FALSE)</f>
        <v>906</v>
      </c>
      <c r="BP14" s="8">
        <f>HLOOKUP(BP$7+0.5,$L$66:$DM$120,ROWS($C$10:$C14)+2,FALSE)</f>
        <v>954</v>
      </c>
      <c r="BQ14" s="8" t="str">
        <f>HLOOKUP(BQ$7+0.5,$L$66:$DM$120,ROWS($C$10:$C14)+2,FALSE)</f>
        <v>N/A</v>
      </c>
      <c r="BR14" s="8">
        <f>HLOOKUP(BR$7+0.5,$L$66:$DM$120,ROWS($C$10:$C14)+2,FALSE)</f>
        <v>1202</v>
      </c>
      <c r="BS14" s="8">
        <f>HLOOKUP(BS$7+0.5,$L$66:$DM$120,ROWS($C$10:$C14)+2,FALSE)</f>
        <v>369</v>
      </c>
      <c r="BT14" s="8">
        <f>HLOOKUP(BT$7+0.5,$L$66:$DM$120,ROWS($C$10:$C14)+2,FALSE)</f>
        <v>264</v>
      </c>
      <c r="BU14" s="8">
        <f>HLOOKUP(BU$7+0.5,$L$66:$DM$120,ROWS($C$10:$C14)+2,FALSE)</f>
        <v>184</v>
      </c>
      <c r="BV14" s="8">
        <f>HLOOKUP(BV$7+0.5,$L$66:$DM$120,ROWS($C$10:$C14)+2,FALSE)</f>
        <v>232</v>
      </c>
      <c r="BW14" s="8">
        <f>HLOOKUP(BW$7+0.5,$L$66:$DM$120,ROWS($C$10:$C14)+2,FALSE)</f>
        <v>1052</v>
      </c>
      <c r="BX14" s="8">
        <f>HLOOKUP(BX$7+0.5,$L$66:$DM$120,ROWS($C$10:$C14)+2,FALSE)</f>
        <v>1006</v>
      </c>
      <c r="BY14" s="8">
        <f>HLOOKUP(BY$7+0.5,$L$66:$DM$120,ROWS($C$10:$C14)+2,FALSE)</f>
        <v>184</v>
      </c>
      <c r="BZ14" s="8">
        <f>HLOOKUP(BZ$7+0.5,$L$66:$DM$120,ROWS($C$10:$C14)+2,FALSE)</f>
        <v>184</v>
      </c>
      <c r="CA14" s="8">
        <f>HLOOKUP(CA$7+0.5,$L$66:$DM$120,ROWS($C$10:$C14)+2,FALSE)</f>
        <v>1286</v>
      </c>
      <c r="CB14" s="8">
        <f>HLOOKUP(CB$7+0.5,$L$66:$DM$120,ROWS($C$10:$C14)+2,FALSE)</f>
        <v>587</v>
      </c>
      <c r="CC14" s="8">
        <f>HLOOKUP(CC$7+0.5,$L$66:$DM$120,ROWS($C$10:$C14)+2,FALSE)</f>
        <v>330</v>
      </c>
      <c r="CD14" s="8">
        <f>HLOOKUP(CD$7+0.5,$L$66:$DM$120,ROWS($C$10:$C14)+2,FALSE)</f>
        <v>539</v>
      </c>
      <c r="CE14" s="8">
        <f>HLOOKUP(CE$7+0.5,$L$66:$DM$120,ROWS($C$10:$C14)+2,FALSE)</f>
        <v>884</v>
      </c>
      <c r="CF14" s="8">
        <f>HLOOKUP(CF$7+0.5,$L$66:$DM$120,ROWS($C$10:$C14)+2,FALSE)</f>
        <v>1340</v>
      </c>
      <c r="CG14" s="8">
        <f>HLOOKUP(CG$7+0.5,$L$66:$DM$120,ROWS($C$10:$C14)+2,FALSE)</f>
        <v>39</v>
      </c>
      <c r="CH14" s="8">
        <f>HLOOKUP(CH$7+0.5,$L$66:$DM$120,ROWS($C$10:$C14)+2,FALSE)</f>
        <v>209</v>
      </c>
      <c r="CI14" s="8">
        <f>HLOOKUP(CI$7+0.5,$L$66:$DM$120,ROWS($C$10:$C14)+2,FALSE)</f>
        <v>262</v>
      </c>
      <c r="CJ14" s="8">
        <f>HLOOKUP(CJ$7+0.5,$L$66:$DM$120,ROWS($C$10:$C14)+2,FALSE)</f>
        <v>607</v>
      </c>
      <c r="CK14" s="8">
        <f>HLOOKUP(CK$7+0.5,$L$66:$DM$120,ROWS($C$10:$C14)+2,FALSE)</f>
        <v>285</v>
      </c>
      <c r="CL14" s="8">
        <f>HLOOKUP(CL$7+0.5,$L$66:$DM$120,ROWS($C$10:$C14)+2,FALSE)</f>
        <v>2537</v>
      </c>
      <c r="CM14" s="8">
        <f>HLOOKUP(CM$7+0.5,$L$66:$DM$120,ROWS($C$10:$C14)+2,FALSE)</f>
        <v>2916</v>
      </c>
      <c r="CN14" s="8">
        <f>HLOOKUP(CN$7+0.5,$L$66:$DM$120,ROWS($C$10:$C14)+2,FALSE)</f>
        <v>293</v>
      </c>
      <c r="CO14" s="8">
        <f>HLOOKUP(CO$7+0.5,$L$66:$DM$120,ROWS($C$10:$C14)+2,FALSE)</f>
        <v>201</v>
      </c>
      <c r="CP14" s="8">
        <f>HLOOKUP(CP$7+0.5,$L$66:$DM$120,ROWS($C$10:$C14)+2,FALSE)</f>
        <v>161</v>
      </c>
      <c r="CQ14" s="8">
        <f>HLOOKUP(CQ$7+0.5,$L$66:$DM$120,ROWS($C$10:$C14)+2,FALSE)</f>
        <v>184</v>
      </c>
      <c r="CR14" s="8">
        <f>HLOOKUP(CR$7+0.5,$L$66:$DM$120,ROWS($C$10:$C14)+2,FALSE)</f>
        <v>171</v>
      </c>
      <c r="CS14" s="8">
        <f>HLOOKUP(CS$7+0.5,$L$66:$DM$120,ROWS($C$10:$C14)+2,FALSE)</f>
        <v>482</v>
      </c>
      <c r="CT14" s="8">
        <f>HLOOKUP(CT$7+0.5,$L$66:$DM$120,ROWS($C$10:$C14)+2,FALSE)</f>
        <v>1559</v>
      </c>
      <c r="CU14" s="8">
        <f>HLOOKUP(CU$7+0.5,$L$66:$DM$120,ROWS($C$10:$C14)+2,FALSE)</f>
        <v>2173</v>
      </c>
      <c r="CV14" s="8">
        <f>HLOOKUP(CV$7+0.5,$L$66:$DM$120,ROWS($C$10:$C14)+2,FALSE)</f>
        <v>184</v>
      </c>
      <c r="CW14" s="8">
        <f>HLOOKUP(CW$7+0.5,$L$66:$DM$120,ROWS($C$10:$C14)+2,FALSE)</f>
        <v>626</v>
      </c>
      <c r="CX14" s="8">
        <f>HLOOKUP(CX$7+0.5,$L$66:$DM$120,ROWS($C$10:$C14)+2,FALSE)</f>
        <v>2371</v>
      </c>
      <c r="CY14" s="8">
        <f>HLOOKUP(CY$7+0.5,$L$66:$DM$120,ROWS($C$10:$C14)+2,FALSE)</f>
        <v>179</v>
      </c>
      <c r="CZ14" s="8">
        <f>HLOOKUP(CZ$7+0.5,$L$66:$DM$120,ROWS($C$10:$C14)+2,FALSE)</f>
        <v>475</v>
      </c>
      <c r="DA14" s="8">
        <f>HLOOKUP(DA$7+0.5,$L$66:$DM$120,ROWS($C$10:$C14)+2,FALSE)</f>
        <v>103</v>
      </c>
      <c r="DB14" s="8">
        <f>HLOOKUP(DB$7+0.5,$L$66:$DM$120,ROWS($C$10:$C14)+2,FALSE)</f>
        <v>71</v>
      </c>
      <c r="DC14" s="8">
        <f>HLOOKUP(DC$7+0.5,$L$66:$DM$120,ROWS($C$10:$C14)+2,FALSE)</f>
        <v>588</v>
      </c>
      <c r="DD14" s="8">
        <f>HLOOKUP(DD$7+0.5,$L$66:$DM$120,ROWS($C$10:$C14)+2,FALSE)</f>
        <v>1127</v>
      </c>
      <c r="DE14" s="8">
        <f>HLOOKUP(DE$7+0.5,$L$66:$DM$120,ROWS($C$10:$C14)+2,FALSE)</f>
        <v>2841</v>
      </c>
      <c r="DF14" s="8">
        <f>HLOOKUP(DF$7+0.5,$L$66:$DM$120,ROWS($C$10:$C14)+2,FALSE)</f>
        <v>216</v>
      </c>
      <c r="DG14" s="8">
        <f>HLOOKUP(DG$7+0.5,$L$66:$DM$120,ROWS($C$10:$C14)+2,FALSE)</f>
        <v>184</v>
      </c>
      <c r="DH14" s="8">
        <f>HLOOKUP(DH$7+0.5,$L$66:$DM$120,ROWS($C$10:$C14)+2,FALSE)</f>
        <v>824</v>
      </c>
      <c r="DI14" s="8">
        <f>HLOOKUP(DI$7+0.5,$L$66:$DM$120,ROWS($C$10:$C14)+2,FALSE)</f>
        <v>226</v>
      </c>
      <c r="DJ14" s="8">
        <f>HLOOKUP(DJ$7+0.5,$L$66:$DM$120,ROWS($C$10:$C14)+2,FALSE)</f>
        <v>148</v>
      </c>
      <c r="DK14" s="8">
        <f>HLOOKUP(DK$7+0.5,$L$66:$DM$120,ROWS($C$10:$C14)+2,FALSE)</f>
        <v>467</v>
      </c>
      <c r="DL14" s="8">
        <f>HLOOKUP(DL$7+0.5,$L$66:$DM$120,ROWS($C$10:$C14)+2,FALSE)</f>
        <v>2098</v>
      </c>
      <c r="DM14" s="8">
        <f>HLOOKUP(DM$7+0.5,$L$66:$DM$120,ROWS($C$10:$C14)+2,FALSE)</f>
        <v>184</v>
      </c>
    </row>
    <row r="15" spans="1:117" x14ac:dyDescent="0.2">
      <c r="C15" s="60"/>
      <c r="D15" s="62" t="s">
        <v>12</v>
      </c>
      <c r="E15" s="9">
        <v>37572738</v>
      </c>
      <c r="F15" s="10">
        <v>10274</v>
      </c>
      <c r="G15" s="9">
        <v>31777868</v>
      </c>
      <c r="H15" s="10">
        <v>67939</v>
      </c>
      <c r="I15" s="9">
        <v>5046618</v>
      </c>
      <c r="J15" s="10">
        <v>65422</v>
      </c>
      <c r="K15" s="102"/>
      <c r="L15" s="63">
        <f>HLOOKUP(L$7,$L$66:$DM$120,ROWS($C$10:$C15)+2,FALSE)</f>
        <v>493641</v>
      </c>
      <c r="M15" s="7">
        <f>HLOOKUP(M$7,$L$66:$DM$120,ROWS($C$10:$C15)+2,FALSE)</f>
        <v>2509</v>
      </c>
      <c r="N15" s="7">
        <f>HLOOKUP(N$7,$L$66:$DM$120,ROWS($C$10:$C15)+2,FALSE)</f>
        <v>6995</v>
      </c>
      <c r="O15" s="7">
        <f>HLOOKUP(O$7,$L$66:$DM$120,ROWS($C$10:$C15)+2,FALSE)</f>
        <v>38916</v>
      </c>
      <c r="P15" s="7">
        <f>HLOOKUP(P$7,$L$66:$DM$120,ROWS($C$10:$C15)+2,FALSE)</f>
        <v>3472</v>
      </c>
      <c r="Q15" s="7" t="str">
        <f>HLOOKUP(Q$7,$L$66:$DM$120,ROWS($C$10:$C15)+2,FALSE)</f>
        <v>N/A</v>
      </c>
      <c r="R15" s="7">
        <f>HLOOKUP(R$7,$L$66:$DM$120,ROWS($C$10:$C15)+2,FALSE)</f>
        <v>15150</v>
      </c>
      <c r="S15" s="7">
        <f>HLOOKUP(S$7,$L$66:$DM$120,ROWS($C$10:$C15)+2,FALSE)</f>
        <v>6764</v>
      </c>
      <c r="T15" s="7">
        <f>HLOOKUP(T$7,$L$66:$DM$120,ROWS($C$10:$C15)+2,FALSE)</f>
        <v>474</v>
      </c>
      <c r="U15" s="7">
        <f>HLOOKUP(U$7,$L$66:$DM$120,ROWS($C$10:$C15)+2,FALSE)</f>
        <v>3199</v>
      </c>
      <c r="V15" s="7">
        <f>HLOOKUP(V$7,$L$66:$DM$120,ROWS($C$10:$C15)+2,FALSE)</f>
        <v>21004</v>
      </c>
      <c r="W15" s="7">
        <f>HLOOKUP(W$7,$L$66:$DM$120,ROWS($C$10:$C15)+2,FALSE)</f>
        <v>10790</v>
      </c>
      <c r="X15" s="7">
        <f>HLOOKUP(X$7,$L$66:$DM$120,ROWS($C$10:$C15)+2,FALSE)</f>
        <v>11906</v>
      </c>
      <c r="Y15" s="7">
        <f>HLOOKUP(Y$7,$L$66:$DM$120,ROWS($C$10:$C15)+2,FALSE)</f>
        <v>5331</v>
      </c>
      <c r="Z15" s="7">
        <f>HLOOKUP(Z$7,$L$66:$DM$120,ROWS($C$10:$C15)+2,FALSE)</f>
        <v>21251</v>
      </c>
      <c r="AA15" s="7">
        <f>HLOOKUP(AA$7,$L$66:$DM$120,ROWS($C$10:$C15)+2,FALSE)</f>
        <v>5891</v>
      </c>
      <c r="AB15" s="7">
        <f>HLOOKUP(AB$7,$L$66:$DM$120,ROWS($C$10:$C15)+2,FALSE)</f>
        <v>2284</v>
      </c>
      <c r="AC15" s="7">
        <f>HLOOKUP(AC$7,$L$66:$DM$120,ROWS($C$10:$C15)+2,FALSE)</f>
        <v>2790</v>
      </c>
      <c r="AD15" s="7">
        <f>HLOOKUP(AD$7,$L$66:$DM$120,ROWS($C$10:$C15)+2,FALSE)</f>
        <v>3763</v>
      </c>
      <c r="AE15" s="7">
        <f>HLOOKUP(AE$7,$L$66:$DM$120,ROWS($C$10:$C15)+2,FALSE)</f>
        <v>5180</v>
      </c>
      <c r="AF15" s="7">
        <f>HLOOKUP(AF$7,$L$66:$DM$120,ROWS($C$10:$C15)+2,FALSE)</f>
        <v>1256</v>
      </c>
      <c r="AG15" s="7">
        <f>HLOOKUP(AG$7,$L$66:$DM$120,ROWS($C$10:$C15)+2,FALSE)</f>
        <v>7902</v>
      </c>
      <c r="AH15" s="7">
        <f>HLOOKUP(AH$7,$L$66:$DM$120,ROWS($C$10:$C15)+2,FALSE)</f>
        <v>14356</v>
      </c>
      <c r="AI15" s="7">
        <f>HLOOKUP(AI$7,$L$66:$DM$120,ROWS($C$10:$C15)+2,FALSE)</f>
        <v>8921</v>
      </c>
      <c r="AJ15" s="7">
        <f>HLOOKUP(AJ$7,$L$66:$DM$120,ROWS($C$10:$C15)+2,FALSE)</f>
        <v>8539</v>
      </c>
      <c r="AK15" s="7">
        <f>HLOOKUP(AK$7,$L$66:$DM$120,ROWS($C$10:$C15)+2,FALSE)</f>
        <v>2556</v>
      </c>
      <c r="AL15" s="7">
        <f>HLOOKUP(AL$7,$L$66:$DM$120,ROWS($C$10:$C15)+2,FALSE)</f>
        <v>6729</v>
      </c>
      <c r="AM15" s="7">
        <f>HLOOKUP(AM$7,$L$66:$DM$120,ROWS($C$10:$C15)+2,FALSE)</f>
        <v>3060</v>
      </c>
      <c r="AN15" s="7">
        <f>HLOOKUP(AN$7,$L$66:$DM$120,ROWS($C$10:$C15)+2,FALSE)</f>
        <v>3302</v>
      </c>
      <c r="AO15" s="7">
        <f>HLOOKUP(AO$7,$L$66:$DM$120,ROWS($C$10:$C15)+2,FALSE)</f>
        <v>27968</v>
      </c>
      <c r="AP15" s="7">
        <f>HLOOKUP(AP$7,$L$66:$DM$120,ROWS($C$10:$C15)+2,FALSE)</f>
        <v>1327</v>
      </c>
      <c r="AQ15" s="7">
        <f>HLOOKUP(AQ$7,$L$66:$DM$120,ROWS($C$10:$C15)+2,FALSE)</f>
        <v>12057</v>
      </c>
      <c r="AR15" s="7">
        <f>HLOOKUP(AR$7,$L$66:$DM$120,ROWS($C$10:$C15)+2,FALSE)</f>
        <v>5921</v>
      </c>
      <c r="AS15" s="7">
        <f>HLOOKUP(AS$7,$L$66:$DM$120,ROWS($C$10:$C15)+2,FALSE)</f>
        <v>31261</v>
      </c>
      <c r="AT15" s="7">
        <f>HLOOKUP(AT$7,$L$66:$DM$120,ROWS($C$10:$C15)+2,FALSE)</f>
        <v>11195</v>
      </c>
      <c r="AU15" s="7">
        <f>HLOOKUP(AU$7,$L$66:$DM$120,ROWS($C$10:$C15)+2,FALSE)</f>
        <v>1827</v>
      </c>
      <c r="AV15" s="7">
        <f>HLOOKUP(AV$7,$L$66:$DM$120,ROWS($C$10:$C15)+2,FALSE)</f>
        <v>10653</v>
      </c>
      <c r="AW15" s="7">
        <f>HLOOKUP(AW$7,$L$66:$DM$120,ROWS($C$10:$C15)+2,FALSE)</f>
        <v>6671</v>
      </c>
      <c r="AX15" s="7">
        <f>HLOOKUP(AX$7,$L$66:$DM$120,ROWS($C$10:$C15)+2,FALSE)</f>
        <v>22724</v>
      </c>
      <c r="AY15" s="7">
        <f>HLOOKUP(AY$7,$L$66:$DM$120,ROWS($C$10:$C15)+2,FALSE)</f>
        <v>10466</v>
      </c>
      <c r="AZ15" s="7">
        <f>HLOOKUP(AZ$7,$L$66:$DM$120,ROWS($C$10:$C15)+2,FALSE)</f>
        <v>1648</v>
      </c>
      <c r="BA15" s="7">
        <f>HLOOKUP(BA$7,$L$66:$DM$120,ROWS($C$10:$C15)+2,FALSE)</f>
        <v>4110</v>
      </c>
      <c r="BB15" s="7">
        <f>HLOOKUP(BB$7,$L$66:$DM$120,ROWS($C$10:$C15)+2,FALSE)</f>
        <v>826</v>
      </c>
      <c r="BC15" s="7">
        <f>HLOOKUP(BC$7,$L$66:$DM$120,ROWS($C$10:$C15)+2,FALSE)</f>
        <v>5802</v>
      </c>
      <c r="BD15" s="7">
        <f>HLOOKUP(BD$7,$L$66:$DM$120,ROWS($C$10:$C15)+2,FALSE)</f>
        <v>43005</v>
      </c>
      <c r="BE15" s="7">
        <f>HLOOKUP(BE$7,$L$66:$DM$120,ROWS($C$10:$C15)+2,FALSE)</f>
        <v>12172</v>
      </c>
      <c r="BF15" s="7">
        <f>HLOOKUP(BF$7,$L$66:$DM$120,ROWS($C$10:$C15)+2,FALSE)</f>
        <v>544</v>
      </c>
      <c r="BG15" s="7">
        <f>HLOOKUP(BG$7,$L$66:$DM$120,ROWS($C$10:$C15)+2,FALSE)</f>
        <v>15625</v>
      </c>
      <c r="BH15" s="7">
        <f>HLOOKUP(BH$7,$L$66:$DM$120,ROWS($C$10:$C15)+2,FALSE)</f>
        <v>34569</v>
      </c>
      <c r="BI15" s="7">
        <f>HLOOKUP(BI$7,$L$66:$DM$120,ROWS($C$10:$C15)+2,FALSE)</f>
        <v>1413</v>
      </c>
      <c r="BJ15" s="7">
        <f>HLOOKUP(BJ$7,$L$66:$DM$120,ROWS($C$10:$C15)+2,FALSE)</f>
        <v>5681</v>
      </c>
      <c r="BK15" s="7">
        <f>HLOOKUP(BK$7,$L$66:$DM$120,ROWS($C$10:$C15)+2,FALSE)</f>
        <v>1886</v>
      </c>
      <c r="BL15" s="7">
        <f>HLOOKUP(BL$7,$L$66:$DM$120,ROWS($C$10:$C15)+2,FALSE)</f>
        <v>2323</v>
      </c>
      <c r="BM15" s="8">
        <f>HLOOKUP(BM$7+0.5,$L$66:$DM$120,ROWS($C$10:$C15)+2,FALSE)</f>
        <v>19652</v>
      </c>
      <c r="BN15" s="8">
        <f>HLOOKUP(BN$7+0.5,$L$66:$DM$120,ROWS($C$10:$C15)+2,FALSE)</f>
        <v>983</v>
      </c>
      <c r="BO15" s="8">
        <f>HLOOKUP(BO$7+0.5,$L$66:$DM$120,ROWS($C$10:$C15)+2,FALSE)</f>
        <v>1948</v>
      </c>
      <c r="BP15" s="8">
        <f>HLOOKUP(BP$7+0.5,$L$66:$DM$120,ROWS($C$10:$C15)+2,FALSE)</f>
        <v>5726</v>
      </c>
      <c r="BQ15" s="8">
        <f>HLOOKUP(BQ$7+0.5,$L$66:$DM$120,ROWS($C$10:$C15)+2,FALSE)</f>
        <v>1354</v>
      </c>
      <c r="BR15" s="8" t="str">
        <f>HLOOKUP(BR$7+0.5,$L$66:$DM$120,ROWS($C$10:$C15)+2,FALSE)</f>
        <v>N/A</v>
      </c>
      <c r="BS15" s="8">
        <f>HLOOKUP(BS$7+0.5,$L$66:$DM$120,ROWS($C$10:$C15)+2,FALSE)</f>
        <v>2598</v>
      </c>
      <c r="BT15" s="8">
        <f>HLOOKUP(BT$7+0.5,$L$66:$DM$120,ROWS($C$10:$C15)+2,FALSE)</f>
        <v>2194</v>
      </c>
      <c r="BU15" s="8">
        <f>HLOOKUP(BU$7+0.5,$L$66:$DM$120,ROWS($C$10:$C15)+2,FALSE)</f>
        <v>413</v>
      </c>
      <c r="BV15" s="8">
        <f>HLOOKUP(BV$7+0.5,$L$66:$DM$120,ROWS($C$10:$C15)+2,FALSE)</f>
        <v>1061</v>
      </c>
      <c r="BW15" s="8">
        <f>HLOOKUP(BW$7+0.5,$L$66:$DM$120,ROWS($C$10:$C15)+2,FALSE)</f>
        <v>3394</v>
      </c>
      <c r="BX15" s="8">
        <f>HLOOKUP(BX$7+0.5,$L$66:$DM$120,ROWS($C$10:$C15)+2,FALSE)</f>
        <v>2458</v>
      </c>
      <c r="BY15" s="8">
        <f>HLOOKUP(BY$7+0.5,$L$66:$DM$120,ROWS($C$10:$C15)+2,FALSE)</f>
        <v>2720</v>
      </c>
      <c r="BZ15" s="8">
        <f>HLOOKUP(BZ$7+0.5,$L$66:$DM$120,ROWS($C$10:$C15)+2,FALSE)</f>
        <v>1519</v>
      </c>
      <c r="CA15" s="8">
        <f>HLOOKUP(CA$7+0.5,$L$66:$DM$120,ROWS($C$10:$C15)+2,FALSE)</f>
        <v>3521</v>
      </c>
      <c r="CB15" s="8">
        <f>HLOOKUP(CB$7+0.5,$L$66:$DM$120,ROWS($C$10:$C15)+2,FALSE)</f>
        <v>1629</v>
      </c>
      <c r="CC15" s="8">
        <f>HLOOKUP(CC$7+0.5,$L$66:$DM$120,ROWS($C$10:$C15)+2,FALSE)</f>
        <v>987</v>
      </c>
      <c r="CD15" s="8">
        <f>HLOOKUP(CD$7+0.5,$L$66:$DM$120,ROWS($C$10:$C15)+2,FALSE)</f>
        <v>984</v>
      </c>
      <c r="CE15" s="8">
        <f>HLOOKUP(CE$7+0.5,$L$66:$DM$120,ROWS($C$10:$C15)+2,FALSE)</f>
        <v>1292</v>
      </c>
      <c r="CF15" s="8">
        <f>HLOOKUP(CF$7+0.5,$L$66:$DM$120,ROWS($C$10:$C15)+2,FALSE)</f>
        <v>1525</v>
      </c>
      <c r="CG15" s="8">
        <f>HLOOKUP(CG$7+0.5,$L$66:$DM$120,ROWS($C$10:$C15)+2,FALSE)</f>
        <v>951</v>
      </c>
      <c r="CH15" s="8">
        <f>HLOOKUP(CH$7+0.5,$L$66:$DM$120,ROWS($C$10:$C15)+2,FALSE)</f>
        <v>2347</v>
      </c>
      <c r="CI15" s="8">
        <f>HLOOKUP(CI$7+0.5,$L$66:$DM$120,ROWS($C$10:$C15)+2,FALSE)</f>
        <v>2682</v>
      </c>
      <c r="CJ15" s="8">
        <f>HLOOKUP(CJ$7+0.5,$L$66:$DM$120,ROWS($C$10:$C15)+2,FALSE)</f>
        <v>2069</v>
      </c>
      <c r="CK15" s="8">
        <f>HLOOKUP(CK$7+0.5,$L$66:$DM$120,ROWS($C$10:$C15)+2,FALSE)</f>
        <v>1942</v>
      </c>
      <c r="CL15" s="8">
        <f>HLOOKUP(CL$7+0.5,$L$66:$DM$120,ROWS($C$10:$C15)+2,FALSE)</f>
        <v>993</v>
      </c>
      <c r="CM15" s="8">
        <f>HLOOKUP(CM$7+0.5,$L$66:$DM$120,ROWS($C$10:$C15)+2,FALSE)</f>
        <v>1595</v>
      </c>
      <c r="CN15" s="8">
        <f>HLOOKUP(CN$7+0.5,$L$66:$DM$120,ROWS($C$10:$C15)+2,FALSE)</f>
        <v>1275</v>
      </c>
      <c r="CO15" s="8">
        <f>HLOOKUP(CO$7+0.5,$L$66:$DM$120,ROWS($C$10:$C15)+2,FALSE)</f>
        <v>2007</v>
      </c>
      <c r="CP15" s="8">
        <f>HLOOKUP(CP$7+0.5,$L$66:$DM$120,ROWS($C$10:$C15)+2,FALSE)</f>
        <v>3857</v>
      </c>
      <c r="CQ15" s="8">
        <f>HLOOKUP(CQ$7+0.5,$L$66:$DM$120,ROWS($C$10:$C15)+2,FALSE)</f>
        <v>615</v>
      </c>
      <c r="CR15" s="8">
        <f>HLOOKUP(CR$7+0.5,$L$66:$DM$120,ROWS($C$10:$C15)+2,FALSE)</f>
        <v>2447</v>
      </c>
      <c r="CS15" s="8">
        <f>HLOOKUP(CS$7+0.5,$L$66:$DM$120,ROWS($C$10:$C15)+2,FALSE)</f>
        <v>2240</v>
      </c>
      <c r="CT15" s="8">
        <f>HLOOKUP(CT$7+0.5,$L$66:$DM$120,ROWS($C$10:$C15)+2,FALSE)</f>
        <v>5136</v>
      </c>
      <c r="CU15" s="8">
        <f>HLOOKUP(CU$7+0.5,$L$66:$DM$120,ROWS($C$10:$C15)+2,FALSE)</f>
        <v>2366</v>
      </c>
      <c r="CV15" s="8">
        <f>HLOOKUP(CV$7+0.5,$L$66:$DM$120,ROWS($C$10:$C15)+2,FALSE)</f>
        <v>1272</v>
      </c>
      <c r="CW15" s="8">
        <f>HLOOKUP(CW$7+0.5,$L$66:$DM$120,ROWS($C$10:$C15)+2,FALSE)</f>
        <v>2869</v>
      </c>
      <c r="CX15" s="8">
        <f>HLOOKUP(CX$7+0.5,$L$66:$DM$120,ROWS($C$10:$C15)+2,FALSE)</f>
        <v>1795</v>
      </c>
      <c r="CY15" s="8">
        <f>HLOOKUP(CY$7+0.5,$L$66:$DM$120,ROWS($C$10:$C15)+2,FALSE)</f>
        <v>3271</v>
      </c>
      <c r="CZ15" s="8">
        <f>HLOOKUP(CZ$7+0.5,$L$66:$DM$120,ROWS($C$10:$C15)+2,FALSE)</f>
        <v>2392</v>
      </c>
      <c r="DA15" s="8">
        <f>HLOOKUP(DA$7+0.5,$L$66:$DM$120,ROWS($C$10:$C15)+2,FALSE)</f>
        <v>697</v>
      </c>
      <c r="DB15" s="8">
        <f>HLOOKUP(DB$7+0.5,$L$66:$DM$120,ROWS($C$10:$C15)+2,FALSE)</f>
        <v>1492</v>
      </c>
      <c r="DC15" s="8">
        <f>HLOOKUP(DC$7+0.5,$L$66:$DM$120,ROWS($C$10:$C15)+2,FALSE)</f>
        <v>674</v>
      </c>
      <c r="DD15" s="8">
        <f>HLOOKUP(DD$7+0.5,$L$66:$DM$120,ROWS($C$10:$C15)+2,FALSE)</f>
        <v>1880</v>
      </c>
      <c r="DE15" s="8">
        <f>HLOOKUP(DE$7+0.5,$L$66:$DM$120,ROWS($C$10:$C15)+2,FALSE)</f>
        <v>5519</v>
      </c>
      <c r="DF15" s="8">
        <f>HLOOKUP(DF$7+0.5,$L$66:$DM$120,ROWS($C$10:$C15)+2,FALSE)</f>
        <v>2457</v>
      </c>
      <c r="DG15" s="8">
        <f>HLOOKUP(DG$7+0.5,$L$66:$DM$120,ROWS($C$10:$C15)+2,FALSE)</f>
        <v>345</v>
      </c>
      <c r="DH15" s="8">
        <f>HLOOKUP(DH$7+0.5,$L$66:$DM$120,ROWS($C$10:$C15)+2,FALSE)</f>
        <v>3457</v>
      </c>
      <c r="DI15" s="8">
        <f>HLOOKUP(DI$7+0.5,$L$66:$DM$120,ROWS($C$10:$C15)+2,FALSE)</f>
        <v>4540</v>
      </c>
      <c r="DJ15" s="8">
        <f>HLOOKUP(DJ$7+0.5,$L$66:$DM$120,ROWS($C$10:$C15)+2,FALSE)</f>
        <v>1135</v>
      </c>
      <c r="DK15" s="8">
        <f>HLOOKUP(DK$7+0.5,$L$66:$DM$120,ROWS($C$10:$C15)+2,FALSE)</f>
        <v>1716</v>
      </c>
      <c r="DL15" s="8">
        <f>HLOOKUP(DL$7+0.5,$L$66:$DM$120,ROWS($C$10:$C15)+2,FALSE)</f>
        <v>1117</v>
      </c>
      <c r="DM15" s="8">
        <f>HLOOKUP(DM$7+0.5,$L$66:$DM$120,ROWS($C$10:$C15)+2,FALSE)</f>
        <v>1076</v>
      </c>
    </row>
    <row r="16" spans="1:117" x14ac:dyDescent="0.2">
      <c r="C16" s="60"/>
      <c r="D16" s="62" t="s">
        <v>13</v>
      </c>
      <c r="E16" s="9">
        <v>5123944</v>
      </c>
      <c r="F16" s="10">
        <v>2939</v>
      </c>
      <c r="G16" s="9">
        <v>4131357</v>
      </c>
      <c r="H16" s="10">
        <v>21752</v>
      </c>
      <c r="I16" s="9">
        <v>751921</v>
      </c>
      <c r="J16" s="10">
        <v>19587</v>
      </c>
      <c r="K16" s="102"/>
      <c r="L16" s="63">
        <f>HLOOKUP(L$7,$L$66:$DM$120,ROWS($C$10:$C16)+2,FALSE)</f>
        <v>205060</v>
      </c>
      <c r="M16" s="7">
        <f>HLOOKUP(M$7,$L$66:$DM$120,ROWS($C$10:$C16)+2,FALSE)</f>
        <v>3108</v>
      </c>
      <c r="N16" s="7">
        <f>HLOOKUP(N$7,$L$66:$DM$120,ROWS($C$10:$C16)+2,FALSE)</f>
        <v>3457</v>
      </c>
      <c r="O16" s="7">
        <f>HLOOKUP(O$7,$L$66:$DM$120,ROWS($C$10:$C16)+2,FALSE)</f>
        <v>10589</v>
      </c>
      <c r="P16" s="7">
        <f>HLOOKUP(P$7,$L$66:$DM$120,ROWS($C$10:$C16)+2,FALSE)</f>
        <v>1043</v>
      </c>
      <c r="Q16" s="7">
        <f>HLOOKUP(Q$7,$L$66:$DM$120,ROWS($C$10:$C16)+2,FALSE)</f>
        <v>22152</v>
      </c>
      <c r="R16" s="7" t="str">
        <f>HLOOKUP(R$7,$L$66:$DM$120,ROWS($C$10:$C16)+2,FALSE)</f>
        <v>N/A</v>
      </c>
      <c r="S16" s="7">
        <f>HLOOKUP(S$7,$L$66:$DM$120,ROWS($C$10:$C16)+2,FALSE)</f>
        <v>1317</v>
      </c>
      <c r="T16" s="7">
        <f>HLOOKUP(T$7,$L$66:$DM$120,ROWS($C$10:$C16)+2,FALSE)</f>
        <v>70</v>
      </c>
      <c r="U16" s="7">
        <f>HLOOKUP(U$7,$L$66:$DM$120,ROWS($C$10:$C16)+2,FALSE)</f>
        <v>488</v>
      </c>
      <c r="V16" s="7">
        <f>HLOOKUP(V$7,$L$66:$DM$120,ROWS($C$10:$C16)+2,FALSE)</f>
        <v>8615</v>
      </c>
      <c r="W16" s="7">
        <f>HLOOKUP(W$7,$L$66:$DM$120,ROWS($C$10:$C16)+2,FALSE)</f>
        <v>5834</v>
      </c>
      <c r="X16" s="7">
        <f>HLOOKUP(X$7,$L$66:$DM$120,ROWS($C$10:$C16)+2,FALSE)</f>
        <v>2536</v>
      </c>
      <c r="Y16" s="7">
        <f>HLOOKUP(Y$7,$L$66:$DM$120,ROWS($C$10:$C16)+2,FALSE)</f>
        <v>2660</v>
      </c>
      <c r="Z16" s="7">
        <f>HLOOKUP(Z$7,$L$66:$DM$120,ROWS($C$10:$C16)+2,FALSE)</f>
        <v>6374</v>
      </c>
      <c r="AA16" s="7">
        <f>HLOOKUP(AA$7,$L$66:$DM$120,ROWS($C$10:$C16)+2,FALSE)</f>
        <v>4336</v>
      </c>
      <c r="AB16" s="7">
        <f>HLOOKUP(AB$7,$L$66:$DM$120,ROWS($C$10:$C16)+2,FALSE)</f>
        <v>2776</v>
      </c>
      <c r="AC16" s="7">
        <f>HLOOKUP(AC$7,$L$66:$DM$120,ROWS($C$10:$C16)+2,FALSE)</f>
        <v>5283</v>
      </c>
      <c r="AD16" s="7">
        <f>HLOOKUP(AD$7,$L$66:$DM$120,ROWS($C$10:$C16)+2,FALSE)</f>
        <v>2500</v>
      </c>
      <c r="AE16" s="7">
        <f>HLOOKUP(AE$7,$L$66:$DM$120,ROWS($C$10:$C16)+2,FALSE)</f>
        <v>5048</v>
      </c>
      <c r="AF16" s="7">
        <f>HLOOKUP(AF$7,$L$66:$DM$120,ROWS($C$10:$C16)+2,FALSE)</f>
        <v>20</v>
      </c>
      <c r="AG16" s="7">
        <f>HLOOKUP(AG$7,$L$66:$DM$120,ROWS($C$10:$C16)+2,FALSE)</f>
        <v>2844</v>
      </c>
      <c r="AH16" s="7">
        <f>HLOOKUP(AH$7,$L$66:$DM$120,ROWS($C$10:$C16)+2,FALSE)</f>
        <v>5939</v>
      </c>
      <c r="AI16" s="7">
        <f>HLOOKUP(AI$7,$L$66:$DM$120,ROWS($C$10:$C16)+2,FALSE)</f>
        <v>3343</v>
      </c>
      <c r="AJ16" s="7">
        <f>HLOOKUP(AJ$7,$L$66:$DM$120,ROWS($C$10:$C16)+2,FALSE)</f>
        <v>2992</v>
      </c>
      <c r="AK16" s="7">
        <f>HLOOKUP(AK$7,$L$66:$DM$120,ROWS($C$10:$C16)+2,FALSE)</f>
        <v>835</v>
      </c>
      <c r="AL16" s="7">
        <f>HLOOKUP(AL$7,$L$66:$DM$120,ROWS($C$10:$C16)+2,FALSE)</f>
        <v>3771</v>
      </c>
      <c r="AM16" s="7">
        <f>HLOOKUP(AM$7,$L$66:$DM$120,ROWS($C$10:$C16)+2,FALSE)</f>
        <v>2021</v>
      </c>
      <c r="AN16" s="7">
        <f>HLOOKUP(AN$7,$L$66:$DM$120,ROWS($C$10:$C16)+2,FALSE)</f>
        <v>4472</v>
      </c>
      <c r="AO16" s="7">
        <f>HLOOKUP(AO$7,$L$66:$DM$120,ROWS($C$10:$C16)+2,FALSE)</f>
        <v>3789</v>
      </c>
      <c r="AP16" s="7">
        <f>HLOOKUP(AP$7,$L$66:$DM$120,ROWS($C$10:$C16)+2,FALSE)</f>
        <v>679</v>
      </c>
      <c r="AQ16" s="7">
        <f>HLOOKUP(AQ$7,$L$66:$DM$120,ROWS($C$10:$C16)+2,FALSE)</f>
        <v>2464</v>
      </c>
      <c r="AR16" s="7">
        <f>HLOOKUP(AR$7,$L$66:$DM$120,ROWS($C$10:$C16)+2,FALSE)</f>
        <v>6520</v>
      </c>
      <c r="AS16" s="7">
        <f>HLOOKUP(AS$7,$L$66:$DM$120,ROWS($C$10:$C16)+2,FALSE)</f>
        <v>7250</v>
      </c>
      <c r="AT16" s="7">
        <f>HLOOKUP(AT$7,$L$66:$DM$120,ROWS($C$10:$C16)+2,FALSE)</f>
        <v>4378</v>
      </c>
      <c r="AU16" s="7">
        <f>HLOOKUP(AU$7,$L$66:$DM$120,ROWS($C$10:$C16)+2,FALSE)</f>
        <v>1918</v>
      </c>
      <c r="AV16" s="7">
        <f>HLOOKUP(AV$7,$L$66:$DM$120,ROWS($C$10:$C16)+2,FALSE)</f>
        <v>4533</v>
      </c>
      <c r="AW16" s="7">
        <f>HLOOKUP(AW$7,$L$66:$DM$120,ROWS($C$10:$C16)+2,FALSE)</f>
        <v>4582</v>
      </c>
      <c r="AX16" s="7">
        <f>HLOOKUP(AX$7,$L$66:$DM$120,ROWS($C$10:$C16)+2,FALSE)</f>
        <v>2419</v>
      </c>
      <c r="AY16" s="7">
        <f>HLOOKUP(AY$7,$L$66:$DM$120,ROWS($C$10:$C16)+2,FALSE)</f>
        <v>3950</v>
      </c>
      <c r="AZ16" s="7">
        <f>HLOOKUP(AZ$7,$L$66:$DM$120,ROWS($C$10:$C16)+2,FALSE)</f>
        <v>137</v>
      </c>
      <c r="BA16" s="7">
        <f>HLOOKUP(BA$7,$L$66:$DM$120,ROWS($C$10:$C16)+2,FALSE)</f>
        <v>2383</v>
      </c>
      <c r="BB16" s="7">
        <f>HLOOKUP(BB$7,$L$66:$DM$120,ROWS($C$10:$C16)+2,FALSE)</f>
        <v>756</v>
      </c>
      <c r="BC16" s="7">
        <f>HLOOKUP(BC$7,$L$66:$DM$120,ROWS($C$10:$C16)+2,FALSE)</f>
        <v>2535</v>
      </c>
      <c r="BD16" s="7">
        <f>HLOOKUP(BD$7,$L$66:$DM$120,ROWS($C$10:$C16)+2,FALSE)</f>
        <v>17355</v>
      </c>
      <c r="BE16" s="7">
        <f>HLOOKUP(BE$7,$L$66:$DM$120,ROWS($C$10:$C16)+2,FALSE)</f>
        <v>6398</v>
      </c>
      <c r="BF16" s="7">
        <f>HLOOKUP(BF$7,$L$66:$DM$120,ROWS($C$10:$C16)+2,FALSE)</f>
        <v>503</v>
      </c>
      <c r="BG16" s="7">
        <f>HLOOKUP(BG$7,$L$66:$DM$120,ROWS($C$10:$C16)+2,FALSE)</f>
        <v>3796</v>
      </c>
      <c r="BH16" s="7">
        <f>HLOOKUP(BH$7,$L$66:$DM$120,ROWS($C$10:$C16)+2,FALSE)</f>
        <v>4853</v>
      </c>
      <c r="BI16" s="7">
        <f>HLOOKUP(BI$7,$L$66:$DM$120,ROWS($C$10:$C16)+2,FALSE)</f>
        <v>837</v>
      </c>
      <c r="BJ16" s="7">
        <f>HLOOKUP(BJ$7,$L$66:$DM$120,ROWS($C$10:$C16)+2,FALSE)</f>
        <v>3000</v>
      </c>
      <c r="BK16" s="7">
        <f>HLOOKUP(BK$7,$L$66:$DM$120,ROWS($C$10:$C16)+2,FALSE)</f>
        <v>5602</v>
      </c>
      <c r="BL16" s="7">
        <f>HLOOKUP(BL$7,$L$66:$DM$120,ROWS($C$10:$C16)+2,FALSE)</f>
        <v>1144</v>
      </c>
      <c r="BM16" s="8">
        <f>HLOOKUP(BM$7+0.5,$L$66:$DM$120,ROWS($C$10:$C16)+2,FALSE)</f>
        <v>11855</v>
      </c>
      <c r="BN16" s="8">
        <f>HLOOKUP(BN$7+0.5,$L$66:$DM$120,ROWS($C$10:$C16)+2,FALSE)</f>
        <v>1610</v>
      </c>
      <c r="BO16" s="8">
        <f>HLOOKUP(BO$7+0.5,$L$66:$DM$120,ROWS($C$10:$C16)+2,FALSE)</f>
        <v>1695</v>
      </c>
      <c r="BP16" s="8">
        <f>HLOOKUP(BP$7+0.5,$L$66:$DM$120,ROWS($C$10:$C16)+2,FALSE)</f>
        <v>2218</v>
      </c>
      <c r="BQ16" s="8">
        <f>HLOOKUP(BQ$7+0.5,$L$66:$DM$120,ROWS($C$10:$C16)+2,FALSE)</f>
        <v>580</v>
      </c>
      <c r="BR16" s="8">
        <f>HLOOKUP(BR$7+0.5,$L$66:$DM$120,ROWS($C$10:$C16)+2,FALSE)</f>
        <v>4260</v>
      </c>
      <c r="BS16" s="8" t="str">
        <f>HLOOKUP(BS$7+0.5,$L$66:$DM$120,ROWS($C$10:$C16)+2,FALSE)</f>
        <v>N/A</v>
      </c>
      <c r="BT16" s="8">
        <f>HLOOKUP(BT$7+0.5,$L$66:$DM$120,ROWS($C$10:$C16)+2,FALSE)</f>
        <v>677</v>
      </c>
      <c r="BU16" s="8">
        <f>HLOOKUP(BU$7+0.5,$L$66:$DM$120,ROWS($C$10:$C16)+2,FALSE)</f>
        <v>133</v>
      </c>
      <c r="BV16" s="8">
        <f>HLOOKUP(BV$7+0.5,$L$66:$DM$120,ROWS($C$10:$C16)+2,FALSE)</f>
        <v>387</v>
      </c>
      <c r="BW16" s="8">
        <f>HLOOKUP(BW$7+0.5,$L$66:$DM$120,ROWS($C$10:$C16)+2,FALSE)</f>
        <v>1907</v>
      </c>
      <c r="BX16" s="8">
        <f>HLOOKUP(BX$7+0.5,$L$66:$DM$120,ROWS($C$10:$C16)+2,FALSE)</f>
        <v>2086</v>
      </c>
      <c r="BY16" s="8">
        <f>HLOOKUP(BY$7+0.5,$L$66:$DM$120,ROWS($C$10:$C16)+2,FALSE)</f>
        <v>1020</v>
      </c>
      <c r="BZ16" s="8">
        <f>HLOOKUP(BZ$7+0.5,$L$66:$DM$120,ROWS($C$10:$C16)+2,FALSE)</f>
        <v>1468</v>
      </c>
      <c r="CA16" s="8">
        <f>HLOOKUP(CA$7+0.5,$L$66:$DM$120,ROWS($C$10:$C16)+2,FALSE)</f>
        <v>1617</v>
      </c>
      <c r="CB16" s="8">
        <f>HLOOKUP(CB$7+0.5,$L$66:$DM$120,ROWS($C$10:$C16)+2,FALSE)</f>
        <v>2128</v>
      </c>
      <c r="CC16" s="8">
        <f>HLOOKUP(CC$7+0.5,$L$66:$DM$120,ROWS($C$10:$C16)+2,FALSE)</f>
        <v>1486</v>
      </c>
      <c r="CD16" s="8">
        <f>HLOOKUP(CD$7+0.5,$L$66:$DM$120,ROWS($C$10:$C16)+2,FALSE)</f>
        <v>1843</v>
      </c>
      <c r="CE16" s="8">
        <f>HLOOKUP(CE$7+0.5,$L$66:$DM$120,ROWS($C$10:$C16)+2,FALSE)</f>
        <v>2135</v>
      </c>
      <c r="CF16" s="8">
        <f>HLOOKUP(CF$7+0.5,$L$66:$DM$120,ROWS($C$10:$C16)+2,FALSE)</f>
        <v>2468</v>
      </c>
      <c r="CG16" s="8">
        <f>HLOOKUP(CG$7+0.5,$L$66:$DM$120,ROWS($C$10:$C16)+2,FALSE)</f>
        <v>40</v>
      </c>
      <c r="CH16" s="8">
        <f>HLOOKUP(CH$7+0.5,$L$66:$DM$120,ROWS($C$10:$C16)+2,FALSE)</f>
        <v>1196</v>
      </c>
      <c r="CI16" s="8">
        <f>HLOOKUP(CI$7+0.5,$L$66:$DM$120,ROWS($C$10:$C16)+2,FALSE)</f>
        <v>2238</v>
      </c>
      <c r="CJ16" s="8">
        <f>HLOOKUP(CJ$7+0.5,$L$66:$DM$120,ROWS($C$10:$C16)+2,FALSE)</f>
        <v>1293</v>
      </c>
      <c r="CK16" s="8">
        <f>HLOOKUP(CK$7+0.5,$L$66:$DM$120,ROWS($C$10:$C16)+2,FALSE)</f>
        <v>909</v>
      </c>
      <c r="CL16" s="8">
        <f>HLOOKUP(CL$7+0.5,$L$66:$DM$120,ROWS($C$10:$C16)+2,FALSE)</f>
        <v>522</v>
      </c>
      <c r="CM16" s="8">
        <f>HLOOKUP(CM$7+0.5,$L$66:$DM$120,ROWS($C$10:$C16)+2,FALSE)</f>
        <v>1262</v>
      </c>
      <c r="CN16" s="8">
        <f>HLOOKUP(CN$7+0.5,$L$66:$DM$120,ROWS($C$10:$C16)+2,FALSE)</f>
        <v>923</v>
      </c>
      <c r="CO16" s="8">
        <f>HLOOKUP(CO$7+0.5,$L$66:$DM$120,ROWS($C$10:$C16)+2,FALSE)</f>
        <v>1729</v>
      </c>
      <c r="CP16" s="8">
        <f>HLOOKUP(CP$7+0.5,$L$66:$DM$120,ROWS($C$10:$C16)+2,FALSE)</f>
        <v>1433</v>
      </c>
      <c r="CQ16" s="8">
        <f>HLOOKUP(CQ$7+0.5,$L$66:$DM$120,ROWS($C$10:$C16)+2,FALSE)</f>
        <v>308</v>
      </c>
      <c r="CR16" s="8">
        <f>HLOOKUP(CR$7+0.5,$L$66:$DM$120,ROWS($C$10:$C16)+2,FALSE)</f>
        <v>1179</v>
      </c>
      <c r="CS16" s="8">
        <f>HLOOKUP(CS$7+0.5,$L$66:$DM$120,ROWS($C$10:$C16)+2,FALSE)</f>
        <v>1851</v>
      </c>
      <c r="CT16" s="8">
        <f>HLOOKUP(CT$7+0.5,$L$66:$DM$120,ROWS($C$10:$C16)+2,FALSE)</f>
        <v>2604</v>
      </c>
      <c r="CU16" s="8">
        <f>HLOOKUP(CU$7+0.5,$L$66:$DM$120,ROWS($C$10:$C16)+2,FALSE)</f>
        <v>1678</v>
      </c>
      <c r="CV16" s="8">
        <f>HLOOKUP(CV$7+0.5,$L$66:$DM$120,ROWS($C$10:$C16)+2,FALSE)</f>
        <v>1071</v>
      </c>
      <c r="CW16" s="8">
        <f>HLOOKUP(CW$7+0.5,$L$66:$DM$120,ROWS($C$10:$C16)+2,FALSE)</f>
        <v>2214</v>
      </c>
      <c r="CX16" s="8">
        <f>HLOOKUP(CX$7+0.5,$L$66:$DM$120,ROWS($C$10:$C16)+2,FALSE)</f>
        <v>2102</v>
      </c>
      <c r="CY16" s="8">
        <f>HLOOKUP(CY$7+0.5,$L$66:$DM$120,ROWS($C$10:$C16)+2,FALSE)</f>
        <v>836</v>
      </c>
      <c r="CZ16" s="8">
        <f>HLOOKUP(CZ$7+0.5,$L$66:$DM$120,ROWS($C$10:$C16)+2,FALSE)</f>
        <v>1530</v>
      </c>
      <c r="DA16" s="8">
        <f>HLOOKUP(DA$7+0.5,$L$66:$DM$120,ROWS($C$10:$C16)+2,FALSE)</f>
        <v>153</v>
      </c>
      <c r="DB16" s="8">
        <f>HLOOKUP(DB$7+0.5,$L$66:$DM$120,ROWS($C$10:$C16)+2,FALSE)</f>
        <v>1479</v>
      </c>
      <c r="DC16" s="8">
        <f>HLOOKUP(DC$7+0.5,$L$66:$DM$120,ROWS($C$10:$C16)+2,FALSE)</f>
        <v>553</v>
      </c>
      <c r="DD16" s="8">
        <f>HLOOKUP(DD$7+0.5,$L$66:$DM$120,ROWS($C$10:$C16)+2,FALSE)</f>
        <v>1135</v>
      </c>
      <c r="DE16" s="8">
        <f>HLOOKUP(DE$7+0.5,$L$66:$DM$120,ROWS($C$10:$C16)+2,FALSE)</f>
        <v>3352</v>
      </c>
      <c r="DF16" s="8">
        <f>HLOOKUP(DF$7+0.5,$L$66:$DM$120,ROWS($C$10:$C16)+2,FALSE)</f>
        <v>2035</v>
      </c>
      <c r="DG16" s="8">
        <f>HLOOKUP(DG$7+0.5,$L$66:$DM$120,ROWS($C$10:$C16)+2,FALSE)</f>
        <v>371</v>
      </c>
      <c r="DH16" s="8">
        <f>HLOOKUP(DH$7+0.5,$L$66:$DM$120,ROWS($C$10:$C16)+2,FALSE)</f>
        <v>1568</v>
      </c>
      <c r="DI16" s="8">
        <f>HLOOKUP(DI$7+0.5,$L$66:$DM$120,ROWS($C$10:$C16)+2,FALSE)</f>
        <v>1401</v>
      </c>
      <c r="DJ16" s="8">
        <f>HLOOKUP(DJ$7+0.5,$L$66:$DM$120,ROWS($C$10:$C16)+2,FALSE)</f>
        <v>429</v>
      </c>
      <c r="DK16" s="8">
        <f>HLOOKUP(DK$7+0.5,$L$66:$DM$120,ROWS($C$10:$C16)+2,FALSE)</f>
        <v>1006</v>
      </c>
      <c r="DL16" s="8">
        <f>HLOOKUP(DL$7+0.5,$L$66:$DM$120,ROWS($C$10:$C16)+2,FALSE)</f>
        <v>2808</v>
      </c>
      <c r="DM16" s="8">
        <f>HLOOKUP(DM$7+0.5,$L$66:$DM$120,ROWS($C$10:$C16)+2,FALSE)</f>
        <v>903</v>
      </c>
    </row>
    <row r="17" spans="3:117" x14ac:dyDescent="0.2">
      <c r="C17" s="60"/>
      <c r="D17" s="62" t="s">
        <v>14</v>
      </c>
      <c r="E17" s="9">
        <v>3555319</v>
      </c>
      <c r="F17" s="10">
        <v>2447</v>
      </c>
      <c r="G17" s="9">
        <v>3114940</v>
      </c>
      <c r="H17" s="10">
        <v>16188</v>
      </c>
      <c r="I17" s="9">
        <v>334918</v>
      </c>
      <c r="J17" s="10">
        <v>14546</v>
      </c>
      <c r="K17" s="102"/>
      <c r="L17" s="63">
        <f>HLOOKUP(L$7,$L$66:$DM$120,ROWS($C$10:$C17)+2,FALSE)</f>
        <v>80311</v>
      </c>
      <c r="M17" s="7">
        <f>HLOOKUP(M$7,$L$66:$DM$120,ROWS($C$10:$C17)+2,FALSE)</f>
        <v>46</v>
      </c>
      <c r="N17" s="7">
        <f>HLOOKUP(N$7,$L$66:$DM$120,ROWS($C$10:$C17)+2,FALSE)</f>
        <v>439</v>
      </c>
      <c r="O17" s="7">
        <f>HLOOKUP(O$7,$L$66:$DM$120,ROWS($C$10:$C17)+2,FALSE)</f>
        <v>3167</v>
      </c>
      <c r="P17" s="7">
        <f>HLOOKUP(P$7,$L$66:$DM$120,ROWS($C$10:$C17)+2,FALSE)</f>
        <v>200</v>
      </c>
      <c r="Q17" s="7">
        <f>HLOOKUP(Q$7,$L$66:$DM$120,ROWS($C$10:$C17)+2,FALSE)</f>
        <v>3161</v>
      </c>
      <c r="R17" s="7">
        <f>HLOOKUP(R$7,$L$66:$DM$120,ROWS($C$10:$C17)+2,FALSE)</f>
        <v>367</v>
      </c>
      <c r="S17" s="7" t="str">
        <f>HLOOKUP(S$7,$L$66:$DM$120,ROWS($C$10:$C17)+2,FALSE)</f>
        <v>N/A</v>
      </c>
      <c r="T17" s="7">
        <f>HLOOKUP(T$7,$L$66:$DM$120,ROWS($C$10:$C17)+2,FALSE)</f>
        <v>22</v>
      </c>
      <c r="U17" s="7">
        <f>HLOOKUP(U$7,$L$66:$DM$120,ROWS($C$10:$C17)+2,FALSE)</f>
        <v>288</v>
      </c>
      <c r="V17" s="7">
        <f>HLOOKUP(V$7,$L$66:$DM$120,ROWS($C$10:$C17)+2,FALSE)</f>
        <v>6578</v>
      </c>
      <c r="W17" s="7">
        <f>HLOOKUP(W$7,$L$66:$DM$120,ROWS($C$10:$C17)+2,FALSE)</f>
        <v>1702</v>
      </c>
      <c r="X17" s="7">
        <f>HLOOKUP(X$7,$L$66:$DM$120,ROWS($C$10:$C17)+2,FALSE)</f>
        <v>408</v>
      </c>
      <c r="Y17" s="7">
        <f>HLOOKUP(Y$7,$L$66:$DM$120,ROWS($C$10:$C17)+2,FALSE)</f>
        <v>97</v>
      </c>
      <c r="Z17" s="7">
        <f>HLOOKUP(Z$7,$L$66:$DM$120,ROWS($C$10:$C17)+2,FALSE)</f>
        <v>912</v>
      </c>
      <c r="AA17" s="7">
        <f>HLOOKUP(AA$7,$L$66:$DM$120,ROWS($C$10:$C17)+2,FALSE)</f>
        <v>53</v>
      </c>
      <c r="AB17" s="7">
        <f>HLOOKUP(AB$7,$L$66:$DM$120,ROWS($C$10:$C17)+2,FALSE)</f>
        <v>0</v>
      </c>
      <c r="AC17" s="7">
        <f>HLOOKUP(AC$7,$L$66:$DM$120,ROWS($C$10:$C17)+2,FALSE)</f>
        <v>0</v>
      </c>
      <c r="AD17" s="7">
        <f>HLOOKUP(AD$7,$L$66:$DM$120,ROWS($C$10:$C17)+2,FALSE)</f>
        <v>124</v>
      </c>
      <c r="AE17" s="7">
        <f>HLOOKUP(AE$7,$L$66:$DM$120,ROWS($C$10:$C17)+2,FALSE)</f>
        <v>909</v>
      </c>
      <c r="AF17" s="7">
        <f>HLOOKUP(AF$7,$L$66:$DM$120,ROWS($C$10:$C17)+2,FALSE)</f>
        <v>1224</v>
      </c>
      <c r="AG17" s="7">
        <f>HLOOKUP(AG$7,$L$66:$DM$120,ROWS($C$10:$C17)+2,FALSE)</f>
        <v>1752</v>
      </c>
      <c r="AH17" s="7">
        <f>HLOOKUP(AH$7,$L$66:$DM$120,ROWS($C$10:$C17)+2,FALSE)</f>
        <v>8743</v>
      </c>
      <c r="AI17" s="7">
        <f>HLOOKUP(AI$7,$L$66:$DM$120,ROWS($C$10:$C17)+2,FALSE)</f>
        <v>753</v>
      </c>
      <c r="AJ17" s="7">
        <f>HLOOKUP(AJ$7,$L$66:$DM$120,ROWS($C$10:$C17)+2,FALSE)</f>
        <v>605</v>
      </c>
      <c r="AK17" s="7">
        <f>HLOOKUP(AK$7,$L$66:$DM$120,ROWS($C$10:$C17)+2,FALSE)</f>
        <v>276</v>
      </c>
      <c r="AL17" s="7">
        <f>HLOOKUP(AL$7,$L$66:$DM$120,ROWS($C$10:$C17)+2,FALSE)</f>
        <v>358</v>
      </c>
      <c r="AM17" s="7">
        <f>HLOOKUP(AM$7,$L$66:$DM$120,ROWS($C$10:$C17)+2,FALSE)</f>
        <v>50</v>
      </c>
      <c r="AN17" s="7">
        <f>HLOOKUP(AN$7,$L$66:$DM$120,ROWS($C$10:$C17)+2,FALSE)</f>
        <v>45</v>
      </c>
      <c r="AO17" s="7">
        <f>HLOOKUP(AO$7,$L$66:$DM$120,ROWS($C$10:$C17)+2,FALSE)</f>
        <v>172</v>
      </c>
      <c r="AP17" s="7">
        <f>HLOOKUP(AP$7,$L$66:$DM$120,ROWS($C$10:$C17)+2,FALSE)</f>
        <v>1009</v>
      </c>
      <c r="AQ17" s="7">
        <f>HLOOKUP(AQ$7,$L$66:$DM$120,ROWS($C$10:$C17)+2,FALSE)</f>
        <v>5665</v>
      </c>
      <c r="AR17" s="7">
        <f>HLOOKUP(AR$7,$L$66:$DM$120,ROWS($C$10:$C17)+2,FALSE)</f>
        <v>444</v>
      </c>
      <c r="AS17" s="7">
        <f>HLOOKUP(AS$7,$L$66:$DM$120,ROWS($C$10:$C17)+2,FALSE)</f>
        <v>23310</v>
      </c>
      <c r="AT17" s="7">
        <f>HLOOKUP(AT$7,$L$66:$DM$120,ROWS($C$10:$C17)+2,FALSE)</f>
        <v>3379</v>
      </c>
      <c r="AU17" s="7">
        <f>HLOOKUP(AU$7,$L$66:$DM$120,ROWS($C$10:$C17)+2,FALSE)</f>
        <v>0</v>
      </c>
      <c r="AV17" s="7">
        <f>HLOOKUP(AV$7,$L$66:$DM$120,ROWS($C$10:$C17)+2,FALSE)</f>
        <v>287</v>
      </c>
      <c r="AW17" s="7">
        <f>HLOOKUP(AW$7,$L$66:$DM$120,ROWS($C$10:$C17)+2,FALSE)</f>
        <v>415</v>
      </c>
      <c r="AX17" s="7">
        <f>HLOOKUP(AX$7,$L$66:$DM$120,ROWS($C$10:$C17)+2,FALSE)</f>
        <v>35</v>
      </c>
      <c r="AY17" s="7">
        <f>HLOOKUP(AY$7,$L$66:$DM$120,ROWS($C$10:$C17)+2,FALSE)</f>
        <v>2214</v>
      </c>
      <c r="AZ17" s="7">
        <f>HLOOKUP(AZ$7,$L$66:$DM$120,ROWS($C$10:$C17)+2,FALSE)</f>
        <v>1558</v>
      </c>
      <c r="BA17" s="7">
        <f>HLOOKUP(BA$7,$L$66:$DM$120,ROWS($C$10:$C17)+2,FALSE)</f>
        <v>940</v>
      </c>
      <c r="BB17" s="7">
        <f>HLOOKUP(BB$7,$L$66:$DM$120,ROWS($C$10:$C17)+2,FALSE)</f>
        <v>0</v>
      </c>
      <c r="BC17" s="7">
        <f>HLOOKUP(BC$7,$L$66:$DM$120,ROWS($C$10:$C17)+2,FALSE)</f>
        <v>260</v>
      </c>
      <c r="BD17" s="7">
        <f>HLOOKUP(BD$7,$L$66:$DM$120,ROWS($C$10:$C17)+2,FALSE)</f>
        <v>3279</v>
      </c>
      <c r="BE17" s="7">
        <f>HLOOKUP(BE$7,$L$66:$DM$120,ROWS($C$10:$C17)+2,FALSE)</f>
        <v>45</v>
      </c>
      <c r="BF17" s="7">
        <f>HLOOKUP(BF$7,$L$66:$DM$120,ROWS($C$10:$C17)+2,FALSE)</f>
        <v>709</v>
      </c>
      <c r="BG17" s="7">
        <f>HLOOKUP(BG$7,$L$66:$DM$120,ROWS($C$10:$C17)+2,FALSE)</f>
        <v>1729</v>
      </c>
      <c r="BH17" s="7">
        <f>HLOOKUP(BH$7,$L$66:$DM$120,ROWS($C$10:$C17)+2,FALSE)</f>
        <v>1593</v>
      </c>
      <c r="BI17" s="7">
        <f>HLOOKUP(BI$7,$L$66:$DM$120,ROWS($C$10:$C17)+2,FALSE)</f>
        <v>174</v>
      </c>
      <c r="BJ17" s="7">
        <f>HLOOKUP(BJ$7,$L$66:$DM$120,ROWS($C$10:$C17)+2,FALSE)</f>
        <v>711</v>
      </c>
      <c r="BK17" s="7">
        <f>HLOOKUP(BK$7,$L$66:$DM$120,ROWS($C$10:$C17)+2,FALSE)</f>
        <v>104</v>
      </c>
      <c r="BL17" s="7">
        <f>HLOOKUP(BL$7,$L$66:$DM$120,ROWS($C$10:$C17)+2,FALSE)</f>
        <v>3228</v>
      </c>
      <c r="BM17" s="8">
        <f>HLOOKUP(BM$7+0.5,$L$66:$DM$120,ROWS($C$10:$C17)+2,FALSE)</f>
        <v>6574</v>
      </c>
      <c r="BN17" s="8">
        <f>HLOOKUP(BN$7+0.5,$L$66:$DM$120,ROWS($C$10:$C17)+2,FALSE)</f>
        <v>103</v>
      </c>
      <c r="BO17" s="8">
        <f>HLOOKUP(BO$7+0.5,$L$66:$DM$120,ROWS($C$10:$C17)+2,FALSE)</f>
        <v>511</v>
      </c>
      <c r="BP17" s="8">
        <f>HLOOKUP(BP$7+0.5,$L$66:$DM$120,ROWS($C$10:$C17)+2,FALSE)</f>
        <v>3028</v>
      </c>
      <c r="BQ17" s="8">
        <f>HLOOKUP(BQ$7+0.5,$L$66:$DM$120,ROWS($C$10:$C17)+2,FALSE)</f>
        <v>228</v>
      </c>
      <c r="BR17" s="8">
        <f>HLOOKUP(BR$7+0.5,$L$66:$DM$120,ROWS($C$10:$C17)+2,FALSE)</f>
        <v>1015</v>
      </c>
      <c r="BS17" s="8">
        <f>HLOOKUP(BS$7+0.5,$L$66:$DM$120,ROWS($C$10:$C17)+2,FALSE)</f>
        <v>341</v>
      </c>
      <c r="BT17" s="8" t="str">
        <f>HLOOKUP(BT$7+0.5,$L$66:$DM$120,ROWS($C$10:$C17)+2,FALSE)</f>
        <v>N/A</v>
      </c>
      <c r="BU17" s="8">
        <f>HLOOKUP(BU$7+0.5,$L$66:$DM$120,ROWS($C$10:$C17)+2,FALSE)</f>
        <v>36</v>
      </c>
      <c r="BV17" s="8">
        <f>HLOOKUP(BV$7+0.5,$L$66:$DM$120,ROWS($C$10:$C17)+2,FALSE)</f>
        <v>230</v>
      </c>
      <c r="BW17" s="8">
        <f>HLOOKUP(BW$7+0.5,$L$66:$DM$120,ROWS($C$10:$C17)+2,FALSE)</f>
        <v>1844</v>
      </c>
      <c r="BX17" s="8">
        <f>HLOOKUP(BX$7+0.5,$L$66:$DM$120,ROWS($C$10:$C17)+2,FALSE)</f>
        <v>971</v>
      </c>
      <c r="BY17" s="8">
        <f>HLOOKUP(BY$7+0.5,$L$66:$DM$120,ROWS($C$10:$C17)+2,FALSE)</f>
        <v>476</v>
      </c>
      <c r="BZ17" s="8">
        <f>HLOOKUP(BZ$7+0.5,$L$66:$DM$120,ROWS($C$10:$C17)+2,FALSE)</f>
        <v>155</v>
      </c>
      <c r="CA17" s="8">
        <f>HLOOKUP(CA$7+0.5,$L$66:$DM$120,ROWS($C$10:$C17)+2,FALSE)</f>
        <v>583</v>
      </c>
      <c r="CB17" s="8">
        <f>HLOOKUP(CB$7+0.5,$L$66:$DM$120,ROWS($C$10:$C17)+2,FALSE)</f>
        <v>90</v>
      </c>
      <c r="CC17" s="8">
        <f>HLOOKUP(CC$7+0.5,$L$66:$DM$120,ROWS($C$10:$C17)+2,FALSE)</f>
        <v>193</v>
      </c>
      <c r="CD17" s="8">
        <f>HLOOKUP(CD$7+0.5,$L$66:$DM$120,ROWS($C$10:$C17)+2,FALSE)</f>
        <v>193</v>
      </c>
      <c r="CE17" s="8">
        <f>HLOOKUP(CE$7+0.5,$L$66:$DM$120,ROWS($C$10:$C17)+2,FALSE)</f>
        <v>159</v>
      </c>
      <c r="CF17" s="8">
        <f>HLOOKUP(CF$7+0.5,$L$66:$DM$120,ROWS($C$10:$C17)+2,FALSE)</f>
        <v>733</v>
      </c>
      <c r="CG17" s="8">
        <f>HLOOKUP(CG$7+0.5,$L$66:$DM$120,ROWS($C$10:$C17)+2,FALSE)</f>
        <v>696</v>
      </c>
      <c r="CH17" s="8">
        <f>HLOOKUP(CH$7+0.5,$L$66:$DM$120,ROWS($C$10:$C17)+2,FALSE)</f>
        <v>748</v>
      </c>
      <c r="CI17" s="8">
        <f>HLOOKUP(CI$7+0.5,$L$66:$DM$120,ROWS($C$10:$C17)+2,FALSE)</f>
        <v>1587</v>
      </c>
      <c r="CJ17" s="8">
        <f>HLOOKUP(CJ$7+0.5,$L$66:$DM$120,ROWS($C$10:$C17)+2,FALSE)</f>
        <v>539</v>
      </c>
      <c r="CK17" s="8">
        <f>HLOOKUP(CK$7+0.5,$L$66:$DM$120,ROWS($C$10:$C17)+2,FALSE)</f>
        <v>564</v>
      </c>
      <c r="CL17" s="8">
        <f>HLOOKUP(CL$7+0.5,$L$66:$DM$120,ROWS($C$10:$C17)+2,FALSE)</f>
        <v>293</v>
      </c>
      <c r="CM17" s="8">
        <f>HLOOKUP(CM$7+0.5,$L$66:$DM$120,ROWS($C$10:$C17)+2,FALSE)</f>
        <v>330</v>
      </c>
      <c r="CN17" s="8">
        <f>HLOOKUP(CN$7+0.5,$L$66:$DM$120,ROWS($C$10:$C17)+2,FALSE)</f>
        <v>91</v>
      </c>
      <c r="CO17" s="8">
        <f>HLOOKUP(CO$7+0.5,$L$66:$DM$120,ROWS($C$10:$C17)+2,FALSE)</f>
        <v>74</v>
      </c>
      <c r="CP17" s="8">
        <f>HLOOKUP(CP$7+0.5,$L$66:$DM$120,ROWS($C$10:$C17)+2,FALSE)</f>
        <v>166</v>
      </c>
      <c r="CQ17" s="8">
        <f>HLOOKUP(CQ$7+0.5,$L$66:$DM$120,ROWS($C$10:$C17)+2,FALSE)</f>
        <v>551</v>
      </c>
      <c r="CR17" s="8">
        <f>HLOOKUP(CR$7+0.5,$L$66:$DM$120,ROWS($C$10:$C17)+2,FALSE)</f>
        <v>1490</v>
      </c>
      <c r="CS17" s="8">
        <f>HLOOKUP(CS$7+0.5,$L$66:$DM$120,ROWS($C$10:$C17)+2,FALSE)</f>
        <v>450</v>
      </c>
      <c r="CT17" s="8">
        <f>HLOOKUP(CT$7+0.5,$L$66:$DM$120,ROWS($C$10:$C17)+2,FALSE)</f>
        <v>3774</v>
      </c>
      <c r="CU17" s="8">
        <f>HLOOKUP(CU$7+0.5,$L$66:$DM$120,ROWS($C$10:$C17)+2,FALSE)</f>
        <v>1609</v>
      </c>
      <c r="CV17" s="8">
        <f>HLOOKUP(CV$7+0.5,$L$66:$DM$120,ROWS($C$10:$C17)+2,FALSE)</f>
        <v>193</v>
      </c>
      <c r="CW17" s="8">
        <f>HLOOKUP(CW$7+0.5,$L$66:$DM$120,ROWS($C$10:$C17)+2,FALSE)</f>
        <v>254</v>
      </c>
      <c r="CX17" s="8">
        <f>HLOOKUP(CX$7+0.5,$L$66:$DM$120,ROWS($C$10:$C17)+2,FALSE)</f>
        <v>411</v>
      </c>
      <c r="CY17" s="8">
        <f>HLOOKUP(CY$7+0.5,$L$66:$DM$120,ROWS($C$10:$C17)+2,FALSE)</f>
        <v>58</v>
      </c>
      <c r="CZ17" s="8">
        <f>HLOOKUP(CZ$7+0.5,$L$66:$DM$120,ROWS($C$10:$C17)+2,FALSE)</f>
        <v>1037</v>
      </c>
      <c r="DA17" s="8">
        <f>HLOOKUP(DA$7+0.5,$L$66:$DM$120,ROWS($C$10:$C17)+2,FALSE)</f>
        <v>689</v>
      </c>
      <c r="DB17" s="8">
        <f>HLOOKUP(DB$7+0.5,$L$66:$DM$120,ROWS($C$10:$C17)+2,FALSE)</f>
        <v>665</v>
      </c>
      <c r="DC17" s="8">
        <f>HLOOKUP(DC$7+0.5,$L$66:$DM$120,ROWS($C$10:$C17)+2,FALSE)</f>
        <v>193</v>
      </c>
      <c r="DD17" s="8">
        <f>HLOOKUP(DD$7+0.5,$L$66:$DM$120,ROWS($C$10:$C17)+2,FALSE)</f>
        <v>216</v>
      </c>
      <c r="DE17" s="8">
        <f>HLOOKUP(DE$7+0.5,$L$66:$DM$120,ROWS($C$10:$C17)+2,FALSE)</f>
        <v>1568</v>
      </c>
      <c r="DF17" s="8">
        <f>HLOOKUP(DF$7+0.5,$L$66:$DM$120,ROWS($C$10:$C17)+2,FALSE)</f>
        <v>69</v>
      </c>
      <c r="DG17" s="8">
        <f>HLOOKUP(DG$7+0.5,$L$66:$DM$120,ROWS($C$10:$C17)+2,FALSE)</f>
        <v>556</v>
      </c>
      <c r="DH17" s="8">
        <f>HLOOKUP(DH$7+0.5,$L$66:$DM$120,ROWS($C$10:$C17)+2,FALSE)</f>
        <v>707</v>
      </c>
      <c r="DI17" s="8">
        <f>HLOOKUP(DI$7+0.5,$L$66:$DM$120,ROWS($C$10:$C17)+2,FALSE)</f>
        <v>1274</v>
      </c>
      <c r="DJ17" s="8">
        <f>HLOOKUP(DJ$7+0.5,$L$66:$DM$120,ROWS($C$10:$C17)+2,FALSE)</f>
        <v>293</v>
      </c>
      <c r="DK17" s="8">
        <f>HLOOKUP(DK$7+0.5,$L$66:$DM$120,ROWS($C$10:$C17)+2,FALSE)</f>
        <v>684</v>
      </c>
      <c r="DL17" s="8">
        <f>HLOOKUP(DL$7+0.5,$L$66:$DM$120,ROWS($C$10:$C17)+2,FALSE)</f>
        <v>120</v>
      </c>
      <c r="DM17" s="8">
        <f>HLOOKUP(DM$7+0.5,$L$66:$DM$120,ROWS($C$10:$C17)+2,FALSE)</f>
        <v>1540</v>
      </c>
    </row>
    <row r="18" spans="3:117" x14ac:dyDescent="0.2">
      <c r="C18" s="60"/>
      <c r="D18" s="62" t="s">
        <v>15</v>
      </c>
      <c r="E18" s="9">
        <v>906576</v>
      </c>
      <c r="F18" s="10">
        <v>1624</v>
      </c>
      <c r="G18" s="9">
        <v>782216</v>
      </c>
      <c r="H18" s="10">
        <v>9177</v>
      </c>
      <c r="I18" s="9">
        <v>86003</v>
      </c>
      <c r="J18" s="10">
        <v>7626</v>
      </c>
      <c r="K18" s="102"/>
      <c r="L18" s="63">
        <f>HLOOKUP(L$7,$L$66:$DM$120,ROWS($C$10:$C18)+2,FALSE)</f>
        <v>34757</v>
      </c>
      <c r="M18" s="7">
        <f>HLOOKUP(M$7,$L$66:$DM$120,ROWS($C$10:$C18)+2,FALSE)</f>
        <v>119</v>
      </c>
      <c r="N18" s="7">
        <f>HLOOKUP(N$7,$L$66:$DM$120,ROWS($C$10:$C18)+2,FALSE)</f>
        <v>692</v>
      </c>
      <c r="O18" s="7">
        <f>HLOOKUP(O$7,$L$66:$DM$120,ROWS($C$10:$C18)+2,FALSE)</f>
        <v>188</v>
      </c>
      <c r="P18" s="7">
        <f>HLOOKUP(P$7,$L$66:$DM$120,ROWS($C$10:$C18)+2,FALSE)</f>
        <v>0</v>
      </c>
      <c r="Q18" s="7">
        <f>HLOOKUP(Q$7,$L$66:$DM$120,ROWS($C$10:$C18)+2,FALSE)</f>
        <v>2221</v>
      </c>
      <c r="R18" s="7">
        <f>HLOOKUP(R$7,$L$66:$DM$120,ROWS($C$10:$C18)+2,FALSE)</f>
        <v>0</v>
      </c>
      <c r="S18" s="7">
        <f>HLOOKUP(S$7,$L$66:$DM$120,ROWS($C$10:$C18)+2,FALSE)</f>
        <v>1489</v>
      </c>
      <c r="T18" s="7" t="str">
        <f>HLOOKUP(T$7,$L$66:$DM$120,ROWS($C$10:$C18)+2,FALSE)</f>
        <v>N/A</v>
      </c>
      <c r="U18" s="7">
        <f>HLOOKUP(U$7,$L$66:$DM$120,ROWS($C$10:$C18)+2,FALSE)</f>
        <v>11</v>
      </c>
      <c r="V18" s="7">
        <f>HLOOKUP(V$7,$L$66:$DM$120,ROWS($C$10:$C18)+2,FALSE)</f>
        <v>715</v>
      </c>
      <c r="W18" s="7">
        <f>HLOOKUP(W$7,$L$66:$DM$120,ROWS($C$10:$C18)+2,FALSE)</f>
        <v>179</v>
      </c>
      <c r="X18" s="7">
        <f>HLOOKUP(X$7,$L$66:$DM$120,ROWS($C$10:$C18)+2,FALSE)</f>
        <v>0</v>
      </c>
      <c r="Y18" s="7">
        <f>HLOOKUP(Y$7,$L$66:$DM$120,ROWS($C$10:$C18)+2,FALSE)</f>
        <v>32</v>
      </c>
      <c r="Z18" s="7">
        <f>HLOOKUP(Z$7,$L$66:$DM$120,ROWS($C$10:$C18)+2,FALSE)</f>
        <v>567</v>
      </c>
      <c r="AA18" s="7">
        <f>HLOOKUP(AA$7,$L$66:$DM$120,ROWS($C$10:$C18)+2,FALSE)</f>
        <v>62</v>
      </c>
      <c r="AB18" s="7">
        <f>HLOOKUP(AB$7,$L$66:$DM$120,ROWS($C$10:$C18)+2,FALSE)</f>
        <v>30</v>
      </c>
      <c r="AC18" s="7">
        <f>HLOOKUP(AC$7,$L$66:$DM$120,ROWS($C$10:$C18)+2,FALSE)</f>
        <v>113</v>
      </c>
      <c r="AD18" s="7">
        <f>HLOOKUP(AD$7,$L$66:$DM$120,ROWS($C$10:$C18)+2,FALSE)</f>
        <v>0</v>
      </c>
      <c r="AE18" s="7">
        <f>HLOOKUP(AE$7,$L$66:$DM$120,ROWS($C$10:$C18)+2,FALSE)</f>
        <v>178</v>
      </c>
      <c r="AF18" s="7">
        <f>HLOOKUP(AF$7,$L$66:$DM$120,ROWS($C$10:$C18)+2,FALSE)</f>
        <v>0</v>
      </c>
      <c r="AG18" s="7">
        <f>HLOOKUP(AG$7,$L$66:$DM$120,ROWS($C$10:$C18)+2,FALSE)</f>
        <v>5649</v>
      </c>
      <c r="AH18" s="7">
        <f>HLOOKUP(AH$7,$L$66:$DM$120,ROWS($C$10:$C18)+2,FALSE)</f>
        <v>157</v>
      </c>
      <c r="AI18" s="7">
        <f>HLOOKUP(AI$7,$L$66:$DM$120,ROWS($C$10:$C18)+2,FALSE)</f>
        <v>227</v>
      </c>
      <c r="AJ18" s="7">
        <f>HLOOKUP(AJ$7,$L$66:$DM$120,ROWS($C$10:$C18)+2,FALSE)</f>
        <v>351</v>
      </c>
      <c r="AK18" s="7">
        <f>HLOOKUP(AK$7,$L$66:$DM$120,ROWS($C$10:$C18)+2,FALSE)</f>
        <v>58</v>
      </c>
      <c r="AL18" s="7">
        <f>HLOOKUP(AL$7,$L$66:$DM$120,ROWS($C$10:$C18)+2,FALSE)</f>
        <v>80</v>
      </c>
      <c r="AM18" s="7">
        <f>HLOOKUP(AM$7,$L$66:$DM$120,ROWS($C$10:$C18)+2,FALSE)</f>
        <v>0</v>
      </c>
      <c r="AN18" s="7">
        <f>HLOOKUP(AN$7,$L$66:$DM$120,ROWS($C$10:$C18)+2,FALSE)</f>
        <v>91</v>
      </c>
      <c r="AO18" s="7">
        <f>HLOOKUP(AO$7,$L$66:$DM$120,ROWS($C$10:$C18)+2,FALSE)</f>
        <v>572</v>
      </c>
      <c r="AP18" s="7">
        <f>HLOOKUP(AP$7,$L$66:$DM$120,ROWS($C$10:$C18)+2,FALSE)</f>
        <v>99</v>
      </c>
      <c r="AQ18" s="7">
        <f>HLOOKUP(AQ$7,$L$66:$DM$120,ROWS($C$10:$C18)+2,FALSE)</f>
        <v>5846</v>
      </c>
      <c r="AR18" s="7">
        <f>HLOOKUP(AR$7,$L$66:$DM$120,ROWS($C$10:$C18)+2,FALSE)</f>
        <v>85</v>
      </c>
      <c r="AS18" s="7">
        <f>HLOOKUP(AS$7,$L$66:$DM$120,ROWS($C$10:$C18)+2,FALSE)</f>
        <v>3566</v>
      </c>
      <c r="AT18" s="7">
        <f>HLOOKUP(AT$7,$L$66:$DM$120,ROWS($C$10:$C18)+2,FALSE)</f>
        <v>1349</v>
      </c>
      <c r="AU18" s="7">
        <f>HLOOKUP(AU$7,$L$66:$DM$120,ROWS($C$10:$C18)+2,FALSE)</f>
        <v>0</v>
      </c>
      <c r="AV18" s="7">
        <f>HLOOKUP(AV$7,$L$66:$DM$120,ROWS($C$10:$C18)+2,FALSE)</f>
        <v>191</v>
      </c>
      <c r="AW18" s="7">
        <f>HLOOKUP(AW$7,$L$66:$DM$120,ROWS($C$10:$C18)+2,FALSE)</f>
        <v>0</v>
      </c>
      <c r="AX18" s="7">
        <f>HLOOKUP(AX$7,$L$66:$DM$120,ROWS($C$10:$C18)+2,FALSE)</f>
        <v>0</v>
      </c>
      <c r="AY18" s="7">
        <f>HLOOKUP(AY$7,$L$66:$DM$120,ROWS($C$10:$C18)+2,FALSE)</f>
        <v>6828</v>
      </c>
      <c r="AZ18" s="7">
        <f>HLOOKUP(AZ$7,$L$66:$DM$120,ROWS($C$10:$C18)+2,FALSE)</f>
        <v>135</v>
      </c>
      <c r="BA18" s="7">
        <f>HLOOKUP(BA$7,$L$66:$DM$120,ROWS($C$10:$C18)+2,FALSE)</f>
        <v>298</v>
      </c>
      <c r="BB18" s="7">
        <f>HLOOKUP(BB$7,$L$66:$DM$120,ROWS($C$10:$C18)+2,FALSE)</f>
        <v>0</v>
      </c>
      <c r="BC18" s="7">
        <f>HLOOKUP(BC$7,$L$66:$DM$120,ROWS($C$10:$C18)+2,FALSE)</f>
        <v>344</v>
      </c>
      <c r="BD18" s="7">
        <f>HLOOKUP(BD$7,$L$66:$DM$120,ROWS($C$10:$C18)+2,FALSE)</f>
        <v>133</v>
      </c>
      <c r="BE18" s="7">
        <f>HLOOKUP(BE$7,$L$66:$DM$120,ROWS($C$10:$C18)+2,FALSE)</f>
        <v>166</v>
      </c>
      <c r="BF18" s="7">
        <f>HLOOKUP(BF$7,$L$66:$DM$120,ROWS($C$10:$C18)+2,FALSE)</f>
        <v>0</v>
      </c>
      <c r="BG18" s="7">
        <f>HLOOKUP(BG$7,$L$66:$DM$120,ROWS($C$10:$C18)+2,FALSE)</f>
        <v>1746</v>
      </c>
      <c r="BH18" s="7">
        <f>HLOOKUP(BH$7,$L$66:$DM$120,ROWS($C$10:$C18)+2,FALSE)</f>
        <v>29</v>
      </c>
      <c r="BI18" s="7">
        <f>HLOOKUP(BI$7,$L$66:$DM$120,ROWS($C$10:$C18)+2,FALSE)</f>
        <v>161</v>
      </c>
      <c r="BJ18" s="7">
        <f>HLOOKUP(BJ$7,$L$66:$DM$120,ROWS($C$10:$C18)+2,FALSE)</f>
        <v>0</v>
      </c>
      <c r="BK18" s="7">
        <f>HLOOKUP(BK$7,$L$66:$DM$120,ROWS($C$10:$C18)+2,FALSE)</f>
        <v>0</v>
      </c>
      <c r="BL18" s="7">
        <f>HLOOKUP(BL$7,$L$66:$DM$120,ROWS($C$10:$C18)+2,FALSE)</f>
        <v>56</v>
      </c>
      <c r="BM18" s="8">
        <f>HLOOKUP(BM$7+0.5,$L$66:$DM$120,ROWS($C$10:$C18)+2,FALSE)</f>
        <v>4691</v>
      </c>
      <c r="BN18" s="8">
        <f>HLOOKUP(BN$7+0.5,$L$66:$DM$120,ROWS($C$10:$C18)+2,FALSE)</f>
        <v>164</v>
      </c>
      <c r="BO18" s="8">
        <f>HLOOKUP(BO$7+0.5,$L$66:$DM$120,ROWS($C$10:$C18)+2,FALSE)</f>
        <v>920</v>
      </c>
      <c r="BP18" s="8">
        <f>HLOOKUP(BP$7+0.5,$L$66:$DM$120,ROWS($C$10:$C18)+2,FALSE)</f>
        <v>227</v>
      </c>
      <c r="BQ18" s="8">
        <f>HLOOKUP(BQ$7+0.5,$L$66:$DM$120,ROWS($C$10:$C18)+2,FALSE)</f>
        <v>182</v>
      </c>
      <c r="BR18" s="8">
        <f>HLOOKUP(BR$7+0.5,$L$66:$DM$120,ROWS($C$10:$C18)+2,FALSE)</f>
        <v>2189</v>
      </c>
      <c r="BS18" s="8">
        <f>HLOOKUP(BS$7+0.5,$L$66:$DM$120,ROWS($C$10:$C18)+2,FALSE)</f>
        <v>182</v>
      </c>
      <c r="BT18" s="8">
        <f>HLOOKUP(BT$7+0.5,$L$66:$DM$120,ROWS($C$10:$C18)+2,FALSE)</f>
        <v>679</v>
      </c>
      <c r="BU18" s="8" t="str">
        <f>HLOOKUP(BU$7+0.5,$L$66:$DM$120,ROWS($C$10:$C18)+2,FALSE)</f>
        <v>N/A</v>
      </c>
      <c r="BV18" s="8">
        <f>HLOOKUP(BV$7+0.5,$L$66:$DM$120,ROWS($C$10:$C18)+2,FALSE)</f>
        <v>21</v>
      </c>
      <c r="BW18" s="8">
        <f>HLOOKUP(BW$7+0.5,$L$66:$DM$120,ROWS($C$10:$C18)+2,FALSE)</f>
        <v>481</v>
      </c>
      <c r="BX18" s="8">
        <f>HLOOKUP(BX$7+0.5,$L$66:$DM$120,ROWS($C$10:$C18)+2,FALSE)</f>
        <v>224</v>
      </c>
      <c r="BY18" s="8">
        <f>HLOOKUP(BY$7+0.5,$L$66:$DM$120,ROWS($C$10:$C18)+2,FALSE)</f>
        <v>182</v>
      </c>
      <c r="BZ18" s="8">
        <f>HLOOKUP(BZ$7+0.5,$L$66:$DM$120,ROWS($C$10:$C18)+2,FALSE)</f>
        <v>51</v>
      </c>
      <c r="CA18" s="8">
        <f>HLOOKUP(CA$7+0.5,$L$66:$DM$120,ROWS($C$10:$C18)+2,FALSE)</f>
        <v>468</v>
      </c>
      <c r="CB18" s="8">
        <f>HLOOKUP(CB$7+0.5,$L$66:$DM$120,ROWS($C$10:$C18)+2,FALSE)</f>
        <v>80</v>
      </c>
      <c r="CC18" s="8">
        <f>HLOOKUP(CC$7+0.5,$L$66:$DM$120,ROWS($C$10:$C18)+2,FALSE)</f>
        <v>49</v>
      </c>
      <c r="CD18" s="8">
        <f>HLOOKUP(CD$7+0.5,$L$66:$DM$120,ROWS($C$10:$C18)+2,FALSE)</f>
        <v>190</v>
      </c>
      <c r="CE18" s="8">
        <f>HLOOKUP(CE$7+0.5,$L$66:$DM$120,ROWS($C$10:$C18)+2,FALSE)</f>
        <v>182</v>
      </c>
      <c r="CF18" s="8">
        <f>HLOOKUP(CF$7+0.5,$L$66:$DM$120,ROWS($C$10:$C18)+2,FALSE)</f>
        <v>266</v>
      </c>
      <c r="CG18" s="8">
        <f>HLOOKUP(CG$7+0.5,$L$66:$DM$120,ROWS($C$10:$C18)+2,FALSE)</f>
        <v>182</v>
      </c>
      <c r="CH18" s="8">
        <f>HLOOKUP(CH$7+0.5,$L$66:$DM$120,ROWS($C$10:$C18)+2,FALSE)</f>
        <v>1598</v>
      </c>
      <c r="CI18" s="8">
        <f>HLOOKUP(CI$7+0.5,$L$66:$DM$120,ROWS($C$10:$C18)+2,FALSE)</f>
        <v>131</v>
      </c>
      <c r="CJ18" s="8">
        <f>HLOOKUP(CJ$7+0.5,$L$66:$DM$120,ROWS($C$10:$C18)+2,FALSE)</f>
        <v>233</v>
      </c>
      <c r="CK18" s="8">
        <f>HLOOKUP(CK$7+0.5,$L$66:$DM$120,ROWS($C$10:$C18)+2,FALSE)</f>
        <v>390</v>
      </c>
      <c r="CL18" s="8">
        <f>HLOOKUP(CL$7+0.5,$L$66:$DM$120,ROWS($C$10:$C18)+2,FALSE)</f>
        <v>110</v>
      </c>
      <c r="CM18" s="8">
        <f>HLOOKUP(CM$7+0.5,$L$66:$DM$120,ROWS($C$10:$C18)+2,FALSE)</f>
        <v>138</v>
      </c>
      <c r="CN18" s="8">
        <f>HLOOKUP(CN$7+0.5,$L$66:$DM$120,ROWS($C$10:$C18)+2,FALSE)</f>
        <v>182</v>
      </c>
      <c r="CO18" s="8">
        <f>HLOOKUP(CO$7+0.5,$L$66:$DM$120,ROWS($C$10:$C18)+2,FALSE)</f>
        <v>116</v>
      </c>
      <c r="CP18" s="8">
        <f>HLOOKUP(CP$7+0.5,$L$66:$DM$120,ROWS($C$10:$C18)+2,FALSE)</f>
        <v>474</v>
      </c>
      <c r="CQ18" s="8">
        <f>HLOOKUP(CQ$7+0.5,$L$66:$DM$120,ROWS($C$10:$C18)+2,FALSE)</f>
        <v>127</v>
      </c>
      <c r="CR18" s="8">
        <f>HLOOKUP(CR$7+0.5,$L$66:$DM$120,ROWS($C$10:$C18)+2,FALSE)</f>
        <v>2122</v>
      </c>
      <c r="CS18" s="8">
        <f>HLOOKUP(CS$7+0.5,$L$66:$DM$120,ROWS($C$10:$C18)+2,FALSE)</f>
        <v>136</v>
      </c>
      <c r="CT18" s="8">
        <f>HLOOKUP(CT$7+0.5,$L$66:$DM$120,ROWS($C$10:$C18)+2,FALSE)</f>
        <v>1751</v>
      </c>
      <c r="CU18" s="8">
        <f>HLOOKUP(CU$7+0.5,$L$66:$DM$120,ROWS($C$10:$C18)+2,FALSE)</f>
        <v>809</v>
      </c>
      <c r="CV18" s="8">
        <f>HLOOKUP(CV$7+0.5,$L$66:$DM$120,ROWS($C$10:$C18)+2,FALSE)</f>
        <v>182</v>
      </c>
      <c r="CW18" s="8">
        <f>HLOOKUP(CW$7+0.5,$L$66:$DM$120,ROWS($C$10:$C18)+2,FALSE)</f>
        <v>201</v>
      </c>
      <c r="CX18" s="8">
        <f>HLOOKUP(CX$7+0.5,$L$66:$DM$120,ROWS($C$10:$C18)+2,FALSE)</f>
        <v>182</v>
      </c>
      <c r="CY18" s="8">
        <f>HLOOKUP(CY$7+0.5,$L$66:$DM$120,ROWS($C$10:$C18)+2,FALSE)</f>
        <v>182</v>
      </c>
      <c r="CZ18" s="8">
        <f>HLOOKUP(CZ$7+0.5,$L$66:$DM$120,ROWS($C$10:$C18)+2,FALSE)</f>
        <v>1815</v>
      </c>
      <c r="DA18" s="8">
        <f>HLOOKUP(DA$7+0.5,$L$66:$DM$120,ROWS($C$10:$C18)+2,FALSE)</f>
        <v>185</v>
      </c>
      <c r="DB18" s="8">
        <f>HLOOKUP(DB$7+0.5,$L$66:$DM$120,ROWS($C$10:$C18)+2,FALSE)</f>
        <v>235</v>
      </c>
      <c r="DC18" s="8">
        <f>HLOOKUP(DC$7+0.5,$L$66:$DM$120,ROWS($C$10:$C18)+2,FALSE)</f>
        <v>182</v>
      </c>
      <c r="DD18" s="8">
        <f>HLOOKUP(DD$7+0.5,$L$66:$DM$120,ROWS($C$10:$C18)+2,FALSE)</f>
        <v>440</v>
      </c>
      <c r="DE18" s="8">
        <f>HLOOKUP(DE$7+0.5,$L$66:$DM$120,ROWS($C$10:$C18)+2,FALSE)</f>
        <v>158</v>
      </c>
      <c r="DF18" s="8">
        <f>HLOOKUP(DF$7+0.5,$L$66:$DM$120,ROWS($C$10:$C18)+2,FALSE)</f>
        <v>279</v>
      </c>
      <c r="DG18" s="8">
        <f>HLOOKUP(DG$7+0.5,$L$66:$DM$120,ROWS($C$10:$C18)+2,FALSE)</f>
        <v>182</v>
      </c>
      <c r="DH18" s="8">
        <f>HLOOKUP(DH$7+0.5,$L$66:$DM$120,ROWS($C$10:$C18)+2,FALSE)</f>
        <v>910</v>
      </c>
      <c r="DI18" s="8">
        <f>HLOOKUP(DI$7+0.5,$L$66:$DM$120,ROWS($C$10:$C18)+2,FALSE)</f>
        <v>49</v>
      </c>
      <c r="DJ18" s="8">
        <f>HLOOKUP(DJ$7+0.5,$L$66:$DM$120,ROWS($C$10:$C18)+2,FALSE)</f>
        <v>205</v>
      </c>
      <c r="DK18" s="8">
        <f>HLOOKUP(DK$7+0.5,$L$66:$DM$120,ROWS($C$10:$C18)+2,FALSE)</f>
        <v>182</v>
      </c>
      <c r="DL18" s="8">
        <f>HLOOKUP(DL$7+0.5,$L$66:$DM$120,ROWS($C$10:$C18)+2,FALSE)</f>
        <v>182</v>
      </c>
      <c r="DM18" s="8">
        <f>HLOOKUP(DM$7+0.5,$L$66:$DM$120,ROWS($C$10:$C18)+2,FALSE)</f>
        <v>90</v>
      </c>
    </row>
    <row r="19" spans="3:117" x14ac:dyDescent="0.2">
      <c r="C19" s="60"/>
      <c r="D19" s="62" t="s">
        <v>153</v>
      </c>
      <c r="E19" s="9">
        <v>624847</v>
      </c>
      <c r="F19" s="10">
        <v>948</v>
      </c>
      <c r="G19" s="9">
        <v>500267</v>
      </c>
      <c r="H19" s="10">
        <v>6225</v>
      </c>
      <c r="I19" s="9">
        <v>61992</v>
      </c>
      <c r="J19" s="10">
        <v>5668</v>
      </c>
      <c r="K19" s="102"/>
      <c r="L19" s="63">
        <f>HLOOKUP(L$7,$L$66:$DM$120,ROWS($C$10:$C19)+2,FALSE)</f>
        <v>53830</v>
      </c>
      <c r="M19" s="7">
        <f>HLOOKUP(M$7,$L$66:$DM$120,ROWS($C$10:$C19)+2,FALSE)</f>
        <v>79</v>
      </c>
      <c r="N19" s="7">
        <f>HLOOKUP(N$7,$L$66:$DM$120,ROWS($C$10:$C19)+2,FALSE)</f>
        <v>1247</v>
      </c>
      <c r="O19" s="7">
        <f>HLOOKUP(O$7,$L$66:$DM$120,ROWS($C$10:$C19)+2,FALSE)</f>
        <v>902</v>
      </c>
      <c r="P19" s="7">
        <f>HLOOKUP(P$7,$L$66:$DM$120,ROWS($C$10:$C19)+2,FALSE)</f>
        <v>35</v>
      </c>
      <c r="Q19" s="7">
        <f>HLOOKUP(Q$7,$L$66:$DM$120,ROWS($C$10:$C19)+2,FALSE)</f>
        <v>4999</v>
      </c>
      <c r="R19" s="7">
        <f>HLOOKUP(R$7,$L$66:$DM$120,ROWS($C$10:$C19)+2,FALSE)</f>
        <v>677</v>
      </c>
      <c r="S19" s="7">
        <f>HLOOKUP(S$7,$L$66:$DM$120,ROWS($C$10:$C19)+2,FALSE)</f>
        <v>618</v>
      </c>
      <c r="T19" s="7">
        <f>HLOOKUP(T$7,$L$66:$DM$120,ROWS($C$10:$C19)+2,FALSE)</f>
        <v>78</v>
      </c>
      <c r="U19" s="7" t="str">
        <f>HLOOKUP(U$7,$L$66:$DM$120,ROWS($C$10:$C19)+2,FALSE)</f>
        <v>N/A</v>
      </c>
      <c r="V19" s="7">
        <f>HLOOKUP(V$7,$L$66:$DM$120,ROWS($C$10:$C19)+2,FALSE)</f>
        <v>1705</v>
      </c>
      <c r="W19" s="7">
        <f>HLOOKUP(W$7,$L$66:$DM$120,ROWS($C$10:$C19)+2,FALSE)</f>
        <v>1079</v>
      </c>
      <c r="X19" s="7">
        <f>HLOOKUP(X$7,$L$66:$DM$120,ROWS($C$10:$C19)+2,FALSE)</f>
        <v>38</v>
      </c>
      <c r="Y19" s="7">
        <f>HLOOKUP(Y$7,$L$66:$DM$120,ROWS($C$10:$C19)+2,FALSE)</f>
        <v>46</v>
      </c>
      <c r="Z19" s="7">
        <f>HLOOKUP(Z$7,$L$66:$DM$120,ROWS($C$10:$C19)+2,FALSE)</f>
        <v>795</v>
      </c>
      <c r="AA19" s="7">
        <f>HLOOKUP(AA$7,$L$66:$DM$120,ROWS($C$10:$C19)+2,FALSE)</f>
        <v>469</v>
      </c>
      <c r="AB19" s="7">
        <f>HLOOKUP(AB$7,$L$66:$DM$120,ROWS($C$10:$C19)+2,FALSE)</f>
        <v>133</v>
      </c>
      <c r="AC19" s="7">
        <f>HLOOKUP(AC$7,$L$66:$DM$120,ROWS($C$10:$C19)+2,FALSE)</f>
        <v>164</v>
      </c>
      <c r="AD19" s="7">
        <f>HLOOKUP(AD$7,$L$66:$DM$120,ROWS($C$10:$C19)+2,FALSE)</f>
        <v>112</v>
      </c>
      <c r="AE19" s="7">
        <f>HLOOKUP(AE$7,$L$66:$DM$120,ROWS($C$10:$C19)+2,FALSE)</f>
        <v>283</v>
      </c>
      <c r="AF19" s="7">
        <f>HLOOKUP(AF$7,$L$66:$DM$120,ROWS($C$10:$C19)+2,FALSE)</f>
        <v>194</v>
      </c>
      <c r="AG19" s="7">
        <f>HLOOKUP(AG$7,$L$66:$DM$120,ROWS($C$10:$C19)+2,FALSE)</f>
        <v>14120</v>
      </c>
      <c r="AH19" s="7">
        <f>HLOOKUP(AH$7,$L$66:$DM$120,ROWS($C$10:$C19)+2,FALSE)</f>
        <v>1524</v>
      </c>
      <c r="AI19" s="7">
        <f>HLOOKUP(AI$7,$L$66:$DM$120,ROWS($C$10:$C19)+2,FALSE)</f>
        <v>944</v>
      </c>
      <c r="AJ19" s="7">
        <f>HLOOKUP(AJ$7,$L$66:$DM$120,ROWS($C$10:$C19)+2,FALSE)</f>
        <v>393</v>
      </c>
      <c r="AK19" s="7">
        <f>HLOOKUP(AK$7,$L$66:$DM$120,ROWS($C$10:$C19)+2,FALSE)</f>
        <v>44</v>
      </c>
      <c r="AL19" s="7">
        <f>HLOOKUP(AL$7,$L$66:$DM$120,ROWS($C$10:$C19)+2,FALSE)</f>
        <v>337</v>
      </c>
      <c r="AM19" s="7">
        <f>HLOOKUP(AM$7,$L$66:$DM$120,ROWS($C$10:$C19)+2,FALSE)</f>
        <v>0</v>
      </c>
      <c r="AN19" s="7">
        <f>HLOOKUP(AN$7,$L$66:$DM$120,ROWS($C$10:$C19)+2,FALSE)</f>
        <v>172</v>
      </c>
      <c r="AO19" s="7">
        <f>HLOOKUP(AO$7,$L$66:$DM$120,ROWS($C$10:$C19)+2,FALSE)</f>
        <v>42</v>
      </c>
      <c r="AP19" s="7">
        <f>HLOOKUP(AP$7,$L$66:$DM$120,ROWS($C$10:$C19)+2,FALSE)</f>
        <v>197</v>
      </c>
      <c r="AQ19" s="7">
        <f>HLOOKUP(AQ$7,$L$66:$DM$120,ROWS($C$10:$C19)+2,FALSE)</f>
        <v>1451</v>
      </c>
      <c r="AR19" s="7">
        <f>HLOOKUP(AR$7,$L$66:$DM$120,ROWS($C$10:$C19)+2,FALSE)</f>
        <v>116</v>
      </c>
      <c r="AS19" s="7">
        <f>HLOOKUP(AS$7,$L$66:$DM$120,ROWS($C$10:$C19)+2,FALSE)</f>
        <v>3085</v>
      </c>
      <c r="AT19" s="7">
        <f>HLOOKUP(AT$7,$L$66:$DM$120,ROWS($C$10:$C19)+2,FALSE)</f>
        <v>985</v>
      </c>
      <c r="AU19" s="7">
        <f>HLOOKUP(AU$7,$L$66:$DM$120,ROWS($C$10:$C19)+2,FALSE)</f>
        <v>0</v>
      </c>
      <c r="AV19" s="7">
        <f>HLOOKUP(AV$7,$L$66:$DM$120,ROWS($C$10:$C19)+2,FALSE)</f>
        <v>651</v>
      </c>
      <c r="AW19" s="7">
        <f>HLOOKUP(AW$7,$L$66:$DM$120,ROWS($C$10:$C19)+2,FALSE)</f>
        <v>0</v>
      </c>
      <c r="AX19" s="7">
        <f>HLOOKUP(AX$7,$L$66:$DM$120,ROWS($C$10:$C19)+2,FALSE)</f>
        <v>157</v>
      </c>
      <c r="AY19" s="7">
        <f>HLOOKUP(AY$7,$L$66:$DM$120,ROWS($C$10:$C19)+2,FALSE)</f>
        <v>1494</v>
      </c>
      <c r="AZ19" s="7">
        <f>HLOOKUP(AZ$7,$L$66:$DM$120,ROWS($C$10:$C19)+2,FALSE)</f>
        <v>635</v>
      </c>
      <c r="BA19" s="7">
        <f>HLOOKUP(BA$7,$L$66:$DM$120,ROWS($C$10:$C19)+2,FALSE)</f>
        <v>150</v>
      </c>
      <c r="BB19" s="7">
        <f>HLOOKUP(BB$7,$L$66:$DM$120,ROWS($C$10:$C19)+2,FALSE)</f>
        <v>0</v>
      </c>
      <c r="BC19" s="7">
        <f>HLOOKUP(BC$7,$L$66:$DM$120,ROWS($C$10:$C19)+2,FALSE)</f>
        <v>577</v>
      </c>
      <c r="BD19" s="7">
        <f>HLOOKUP(BD$7,$L$66:$DM$120,ROWS($C$10:$C19)+2,FALSE)</f>
        <v>1473</v>
      </c>
      <c r="BE19" s="7">
        <f>HLOOKUP(BE$7,$L$66:$DM$120,ROWS($C$10:$C19)+2,FALSE)</f>
        <v>116</v>
      </c>
      <c r="BF19" s="7">
        <f>HLOOKUP(BF$7,$L$66:$DM$120,ROWS($C$10:$C19)+2,FALSE)</f>
        <v>267</v>
      </c>
      <c r="BG19" s="7">
        <f>HLOOKUP(BG$7,$L$66:$DM$120,ROWS($C$10:$C19)+2,FALSE)</f>
        <v>9537</v>
      </c>
      <c r="BH19" s="7">
        <f>HLOOKUP(BH$7,$L$66:$DM$120,ROWS($C$10:$C19)+2,FALSE)</f>
        <v>481</v>
      </c>
      <c r="BI19" s="7">
        <f>HLOOKUP(BI$7,$L$66:$DM$120,ROWS($C$10:$C19)+2,FALSE)</f>
        <v>293</v>
      </c>
      <c r="BJ19" s="7">
        <f>HLOOKUP(BJ$7,$L$66:$DM$120,ROWS($C$10:$C19)+2,FALSE)</f>
        <v>721</v>
      </c>
      <c r="BK19" s="7">
        <f>HLOOKUP(BK$7,$L$66:$DM$120,ROWS($C$10:$C19)+2,FALSE)</f>
        <v>215</v>
      </c>
      <c r="BL19" s="7">
        <f>HLOOKUP(BL$7,$L$66:$DM$120,ROWS($C$10:$C19)+2,FALSE)</f>
        <v>0</v>
      </c>
      <c r="BM19" s="8">
        <f>HLOOKUP(BM$7+0.5,$L$66:$DM$120,ROWS($C$10:$C19)+2,FALSE)</f>
        <v>5001</v>
      </c>
      <c r="BN19" s="8">
        <f>HLOOKUP(BN$7+0.5,$L$66:$DM$120,ROWS($C$10:$C19)+2,FALSE)</f>
        <v>138</v>
      </c>
      <c r="BO19" s="8">
        <f>HLOOKUP(BO$7+0.5,$L$66:$DM$120,ROWS($C$10:$C19)+2,FALSE)</f>
        <v>715</v>
      </c>
      <c r="BP19" s="8">
        <f>HLOOKUP(BP$7+0.5,$L$66:$DM$120,ROWS($C$10:$C19)+2,FALSE)</f>
        <v>646</v>
      </c>
      <c r="BQ19" s="8">
        <f>HLOOKUP(BQ$7+0.5,$L$66:$DM$120,ROWS($C$10:$C19)+2,FALSE)</f>
        <v>59</v>
      </c>
      <c r="BR19" s="8">
        <f>HLOOKUP(BR$7+0.5,$L$66:$DM$120,ROWS($C$10:$C19)+2,FALSE)</f>
        <v>2108</v>
      </c>
      <c r="BS19" s="8">
        <f>HLOOKUP(BS$7+0.5,$L$66:$DM$120,ROWS($C$10:$C19)+2,FALSE)</f>
        <v>546</v>
      </c>
      <c r="BT19" s="8">
        <f>HLOOKUP(BT$7+0.5,$L$66:$DM$120,ROWS($C$10:$C19)+2,FALSE)</f>
        <v>439</v>
      </c>
      <c r="BU19" s="8">
        <f>HLOOKUP(BU$7+0.5,$L$66:$DM$120,ROWS($C$10:$C19)+2,FALSE)</f>
        <v>127</v>
      </c>
      <c r="BV19" s="8" t="str">
        <f>HLOOKUP(BV$7+0.5,$L$66:$DM$120,ROWS($C$10:$C19)+2,FALSE)</f>
        <v>N/A</v>
      </c>
      <c r="BW19" s="8">
        <f>HLOOKUP(BW$7+0.5,$L$66:$DM$120,ROWS($C$10:$C19)+2,FALSE)</f>
        <v>661</v>
      </c>
      <c r="BX19" s="8">
        <f>HLOOKUP(BX$7+0.5,$L$66:$DM$120,ROWS($C$10:$C19)+2,FALSE)</f>
        <v>470</v>
      </c>
      <c r="BY19" s="8">
        <f>HLOOKUP(BY$7+0.5,$L$66:$DM$120,ROWS($C$10:$C19)+2,FALSE)</f>
        <v>87</v>
      </c>
      <c r="BZ19" s="8">
        <f>HLOOKUP(BZ$7+0.5,$L$66:$DM$120,ROWS($C$10:$C19)+2,FALSE)</f>
        <v>75</v>
      </c>
      <c r="CA19" s="8">
        <f>HLOOKUP(CA$7+0.5,$L$66:$DM$120,ROWS($C$10:$C19)+2,FALSE)</f>
        <v>446</v>
      </c>
      <c r="CB19" s="8">
        <f>HLOOKUP(CB$7+0.5,$L$66:$DM$120,ROWS($C$10:$C19)+2,FALSE)</f>
        <v>379</v>
      </c>
      <c r="CC19" s="8">
        <f>HLOOKUP(CC$7+0.5,$L$66:$DM$120,ROWS($C$10:$C19)+2,FALSE)</f>
        <v>221</v>
      </c>
      <c r="CD19" s="8">
        <f>HLOOKUP(CD$7+0.5,$L$66:$DM$120,ROWS($C$10:$C19)+2,FALSE)</f>
        <v>267</v>
      </c>
      <c r="CE19" s="8">
        <f>HLOOKUP(CE$7+0.5,$L$66:$DM$120,ROWS($C$10:$C19)+2,FALSE)</f>
        <v>136</v>
      </c>
      <c r="CF19" s="8">
        <f>HLOOKUP(CF$7+0.5,$L$66:$DM$120,ROWS($C$10:$C19)+2,FALSE)</f>
        <v>295</v>
      </c>
      <c r="CG19" s="8">
        <f>HLOOKUP(CG$7+0.5,$L$66:$DM$120,ROWS($C$10:$C19)+2,FALSE)</f>
        <v>244</v>
      </c>
      <c r="CH19" s="8">
        <f>HLOOKUP(CH$7+0.5,$L$66:$DM$120,ROWS($C$10:$C19)+2,FALSE)</f>
        <v>2487</v>
      </c>
      <c r="CI19" s="8">
        <f>HLOOKUP(CI$7+0.5,$L$66:$DM$120,ROWS($C$10:$C19)+2,FALSE)</f>
        <v>717</v>
      </c>
      <c r="CJ19" s="8">
        <f>HLOOKUP(CJ$7+0.5,$L$66:$DM$120,ROWS($C$10:$C19)+2,FALSE)</f>
        <v>670</v>
      </c>
      <c r="CK19" s="8">
        <f>HLOOKUP(CK$7+0.5,$L$66:$DM$120,ROWS($C$10:$C19)+2,FALSE)</f>
        <v>240</v>
      </c>
      <c r="CL19" s="8">
        <f>HLOOKUP(CL$7+0.5,$L$66:$DM$120,ROWS($C$10:$C19)+2,FALSE)</f>
        <v>74</v>
      </c>
      <c r="CM19" s="8">
        <f>HLOOKUP(CM$7+0.5,$L$66:$DM$120,ROWS($C$10:$C19)+2,FALSE)</f>
        <v>354</v>
      </c>
      <c r="CN19" s="8">
        <f>HLOOKUP(CN$7+0.5,$L$66:$DM$120,ROWS($C$10:$C19)+2,FALSE)</f>
        <v>197</v>
      </c>
      <c r="CO19" s="8">
        <f>HLOOKUP(CO$7+0.5,$L$66:$DM$120,ROWS($C$10:$C19)+2,FALSE)</f>
        <v>182</v>
      </c>
      <c r="CP19" s="8">
        <f>HLOOKUP(CP$7+0.5,$L$66:$DM$120,ROWS($C$10:$C19)+2,FALSE)</f>
        <v>69</v>
      </c>
      <c r="CQ19" s="8">
        <f>HLOOKUP(CQ$7+0.5,$L$66:$DM$120,ROWS($C$10:$C19)+2,FALSE)</f>
        <v>183</v>
      </c>
      <c r="CR19" s="8">
        <f>HLOOKUP(CR$7+0.5,$L$66:$DM$120,ROWS($C$10:$C19)+2,FALSE)</f>
        <v>792</v>
      </c>
      <c r="CS19" s="8">
        <f>HLOOKUP(CS$7+0.5,$L$66:$DM$120,ROWS($C$10:$C19)+2,FALSE)</f>
        <v>139</v>
      </c>
      <c r="CT19" s="8">
        <f>HLOOKUP(CT$7+0.5,$L$66:$DM$120,ROWS($C$10:$C19)+2,FALSE)</f>
        <v>851</v>
      </c>
      <c r="CU19" s="8">
        <f>HLOOKUP(CU$7+0.5,$L$66:$DM$120,ROWS($C$10:$C19)+2,FALSE)</f>
        <v>503</v>
      </c>
      <c r="CV19" s="8">
        <f>HLOOKUP(CV$7+0.5,$L$66:$DM$120,ROWS($C$10:$C19)+2,FALSE)</f>
        <v>197</v>
      </c>
      <c r="CW19" s="8">
        <f>HLOOKUP(CW$7+0.5,$L$66:$DM$120,ROWS($C$10:$C19)+2,FALSE)</f>
        <v>429</v>
      </c>
      <c r="CX19" s="8">
        <f>HLOOKUP(CX$7+0.5,$L$66:$DM$120,ROWS($C$10:$C19)+2,FALSE)</f>
        <v>197</v>
      </c>
      <c r="CY19" s="8">
        <f>HLOOKUP(CY$7+0.5,$L$66:$DM$120,ROWS($C$10:$C19)+2,FALSE)</f>
        <v>182</v>
      </c>
      <c r="CZ19" s="8">
        <f>HLOOKUP(CZ$7+0.5,$L$66:$DM$120,ROWS($C$10:$C19)+2,FALSE)</f>
        <v>608</v>
      </c>
      <c r="DA19" s="8">
        <f>HLOOKUP(DA$7+0.5,$L$66:$DM$120,ROWS($C$10:$C19)+2,FALSE)</f>
        <v>596</v>
      </c>
      <c r="DB19" s="8">
        <f>HLOOKUP(DB$7+0.5,$L$66:$DM$120,ROWS($C$10:$C19)+2,FALSE)</f>
        <v>140</v>
      </c>
      <c r="DC19" s="8">
        <f>HLOOKUP(DC$7+0.5,$L$66:$DM$120,ROWS($C$10:$C19)+2,FALSE)</f>
        <v>197</v>
      </c>
      <c r="DD19" s="8">
        <f>HLOOKUP(DD$7+0.5,$L$66:$DM$120,ROWS($C$10:$C19)+2,FALSE)</f>
        <v>478</v>
      </c>
      <c r="DE19" s="8">
        <f>HLOOKUP(DE$7+0.5,$L$66:$DM$120,ROWS($C$10:$C19)+2,FALSE)</f>
        <v>826</v>
      </c>
      <c r="DF19" s="8">
        <f>HLOOKUP(DF$7+0.5,$L$66:$DM$120,ROWS($C$10:$C19)+2,FALSE)</f>
        <v>145</v>
      </c>
      <c r="DG19" s="8">
        <f>HLOOKUP(DG$7+0.5,$L$66:$DM$120,ROWS($C$10:$C19)+2,FALSE)</f>
        <v>250</v>
      </c>
      <c r="DH19" s="8">
        <f>HLOOKUP(DH$7+0.5,$L$66:$DM$120,ROWS($C$10:$C19)+2,FALSE)</f>
        <v>1762</v>
      </c>
      <c r="DI19" s="8">
        <f>HLOOKUP(DI$7+0.5,$L$66:$DM$120,ROWS($C$10:$C19)+2,FALSE)</f>
        <v>358</v>
      </c>
      <c r="DJ19" s="8">
        <f>HLOOKUP(DJ$7+0.5,$L$66:$DM$120,ROWS($C$10:$C19)+2,FALSE)</f>
        <v>219</v>
      </c>
      <c r="DK19" s="8">
        <f>HLOOKUP(DK$7+0.5,$L$66:$DM$120,ROWS($C$10:$C19)+2,FALSE)</f>
        <v>420</v>
      </c>
      <c r="DL19" s="8">
        <f>HLOOKUP(DL$7+0.5,$L$66:$DM$120,ROWS($C$10:$C19)+2,FALSE)</f>
        <v>303</v>
      </c>
      <c r="DM19" s="8">
        <f>HLOOKUP(DM$7+0.5,$L$66:$DM$120,ROWS($C$10:$C19)+2,FALSE)</f>
        <v>197</v>
      </c>
    </row>
    <row r="20" spans="3:117" x14ac:dyDescent="0.2">
      <c r="C20" s="60"/>
      <c r="D20" s="62" t="s">
        <v>16</v>
      </c>
      <c r="E20" s="9">
        <v>19114620</v>
      </c>
      <c r="F20" s="10">
        <v>6877</v>
      </c>
      <c r="G20" s="9">
        <v>16032617</v>
      </c>
      <c r="H20" s="10">
        <v>49245</v>
      </c>
      <c r="I20" s="9">
        <v>2380288</v>
      </c>
      <c r="J20" s="10">
        <v>44658</v>
      </c>
      <c r="K20" s="102"/>
      <c r="L20" s="63">
        <f>HLOOKUP(L$7,$L$66:$DM$120,ROWS($C$10:$C20)+2,FALSE)</f>
        <v>537148</v>
      </c>
      <c r="M20" s="7">
        <f>HLOOKUP(M$7,$L$66:$DM$120,ROWS($C$10:$C20)+2,FALSE)</f>
        <v>18599</v>
      </c>
      <c r="N20" s="7">
        <f>HLOOKUP(N$7,$L$66:$DM$120,ROWS($C$10:$C20)+2,FALSE)</f>
        <v>10704</v>
      </c>
      <c r="O20" s="7">
        <f>HLOOKUP(O$7,$L$66:$DM$120,ROWS($C$10:$C20)+2,FALSE)</f>
        <v>6473</v>
      </c>
      <c r="P20" s="7">
        <f>HLOOKUP(P$7,$L$66:$DM$120,ROWS($C$10:$C20)+2,FALSE)</f>
        <v>3321</v>
      </c>
      <c r="Q20" s="7">
        <f>HLOOKUP(Q$7,$L$66:$DM$120,ROWS($C$10:$C20)+2,FALSE)</f>
        <v>20386</v>
      </c>
      <c r="R20" s="7">
        <f>HLOOKUP(R$7,$L$66:$DM$120,ROWS($C$10:$C20)+2,FALSE)</f>
        <v>8766</v>
      </c>
      <c r="S20" s="7">
        <f>HLOOKUP(S$7,$L$66:$DM$120,ROWS($C$10:$C20)+2,FALSE)</f>
        <v>8975</v>
      </c>
      <c r="T20" s="7">
        <f>HLOOKUP(T$7,$L$66:$DM$120,ROWS($C$10:$C20)+2,FALSE)</f>
        <v>1099</v>
      </c>
      <c r="U20" s="7">
        <f>HLOOKUP(U$7,$L$66:$DM$120,ROWS($C$10:$C20)+2,FALSE)</f>
        <v>780</v>
      </c>
      <c r="V20" s="7" t="str">
        <f>HLOOKUP(V$7,$L$66:$DM$120,ROWS($C$10:$C20)+2,FALSE)</f>
        <v>N/A</v>
      </c>
      <c r="W20" s="7">
        <f>HLOOKUP(W$7,$L$66:$DM$120,ROWS($C$10:$C20)+2,FALSE)</f>
        <v>42754</v>
      </c>
      <c r="X20" s="7">
        <f>HLOOKUP(X$7,$L$66:$DM$120,ROWS($C$10:$C20)+2,FALSE)</f>
        <v>3177</v>
      </c>
      <c r="Y20" s="7">
        <f>HLOOKUP(Y$7,$L$66:$DM$120,ROWS($C$10:$C20)+2,FALSE)</f>
        <v>1268</v>
      </c>
      <c r="Z20" s="7">
        <f>HLOOKUP(Z$7,$L$66:$DM$120,ROWS($C$10:$C20)+2,FALSE)</f>
        <v>22565</v>
      </c>
      <c r="AA20" s="7">
        <f>HLOOKUP(AA$7,$L$66:$DM$120,ROWS($C$10:$C20)+2,FALSE)</f>
        <v>13803</v>
      </c>
      <c r="AB20" s="7">
        <f>HLOOKUP(AB$7,$L$66:$DM$120,ROWS($C$10:$C20)+2,FALSE)</f>
        <v>3864</v>
      </c>
      <c r="AC20" s="7">
        <f>HLOOKUP(AC$7,$L$66:$DM$120,ROWS($C$10:$C20)+2,FALSE)</f>
        <v>5661</v>
      </c>
      <c r="AD20" s="7">
        <f>HLOOKUP(AD$7,$L$66:$DM$120,ROWS($C$10:$C20)+2,FALSE)</f>
        <v>6912</v>
      </c>
      <c r="AE20" s="7">
        <f>HLOOKUP(AE$7,$L$66:$DM$120,ROWS($C$10:$C20)+2,FALSE)</f>
        <v>5550</v>
      </c>
      <c r="AF20" s="7">
        <f>HLOOKUP(AF$7,$L$66:$DM$120,ROWS($C$10:$C20)+2,FALSE)</f>
        <v>7348</v>
      </c>
      <c r="AG20" s="7">
        <f>HLOOKUP(AG$7,$L$66:$DM$120,ROWS($C$10:$C20)+2,FALSE)</f>
        <v>10442</v>
      </c>
      <c r="AH20" s="7">
        <f>HLOOKUP(AH$7,$L$66:$DM$120,ROWS($C$10:$C20)+2,FALSE)</f>
        <v>15159</v>
      </c>
      <c r="AI20" s="7">
        <f>HLOOKUP(AI$7,$L$66:$DM$120,ROWS($C$10:$C20)+2,FALSE)</f>
        <v>23400</v>
      </c>
      <c r="AJ20" s="7">
        <f>HLOOKUP(AJ$7,$L$66:$DM$120,ROWS($C$10:$C20)+2,FALSE)</f>
        <v>5460</v>
      </c>
      <c r="AK20" s="7">
        <f>HLOOKUP(AK$7,$L$66:$DM$120,ROWS($C$10:$C20)+2,FALSE)</f>
        <v>5490</v>
      </c>
      <c r="AL20" s="7">
        <f>HLOOKUP(AL$7,$L$66:$DM$120,ROWS($C$10:$C20)+2,FALSE)</f>
        <v>10666</v>
      </c>
      <c r="AM20" s="7">
        <f>HLOOKUP(AM$7,$L$66:$DM$120,ROWS($C$10:$C20)+2,FALSE)</f>
        <v>1758</v>
      </c>
      <c r="AN20" s="7">
        <f>HLOOKUP(AN$7,$L$66:$DM$120,ROWS($C$10:$C20)+2,FALSE)</f>
        <v>945</v>
      </c>
      <c r="AO20" s="7">
        <f>HLOOKUP(AO$7,$L$66:$DM$120,ROWS($C$10:$C20)+2,FALSE)</f>
        <v>1241</v>
      </c>
      <c r="AP20" s="7">
        <f>HLOOKUP(AP$7,$L$66:$DM$120,ROWS($C$10:$C20)+2,FALSE)</f>
        <v>2362</v>
      </c>
      <c r="AQ20" s="7">
        <f>HLOOKUP(AQ$7,$L$66:$DM$120,ROWS($C$10:$C20)+2,FALSE)</f>
        <v>27606</v>
      </c>
      <c r="AR20" s="7">
        <f>HLOOKUP(AR$7,$L$66:$DM$120,ROWS($C$10:$C20)+2,FALSE)</f>
        <v>2853</v>
      </c>
      <c r="AS20" s="7">
        <f>HLOOKUP(AS$7,$L$66:$DM$120,ROWS($C$10:$C20)+2,FALSE)</f>
        <v>53009</v>
      </c>
      <c r="AT20" s="7">
        <f>HLOOKUP(AT$7,$L$66:$DM$120,ROWS($C$10:$C20)+2,FALSE)</f>
        <v>23133</v>
      </c>
      <c r="AU20" s="7">
        <f>HLOOKUP(AU$7,$L$66:$DM$120,ROWS($C$10:$C20)+2,FALSE)</f>
        <v>239</v>
      </c>
      <c r="AV20" s="7">
        <f>HLOOKUP(AV$7,$L$66:$DM$120,ROWS($C$10:$C20)+2,FALSE)</f>
        <v>22927</v>
      </c>
      <c r="AW20" s="7">
        <f>HLOOKUP(AW$7,$L$66:$DM$120,ROWS($C$10:$C20)+2,FALSE)</f>
        <v>3142</v>
      </c>
      <c r="AX20" s="7">
        <f>HLOOKUP(AX$7,$L$66:$DM$120,ROWS($C$10:$C20)+2,FALSE)</f>
        <v>2919</v>
      </c>
      <c r="AY20" s="7">
        <f>HLOOKUP(AY$7,$L$66:$DM$120,ROWS($C$10:$C20)+2,FALSE)</f>
        <v>25659</v>
      </c>
      <c r="AZ20" s="7">
        <f>HLOOKUP(AZ$7,$L$66:$DM$120,ROWS($C$10:$C20)+2,FALSE)</f>
        <v>3050</v>
      </c>
      <c r="BA20" s="7">
        <f>HLOOKUP(BA$7,$L$66:$DM$120,ROWS($C$10:$C20)+2,FALSE)</f>
        <v>11366</v>
      </c>
      <c r="BB20" s="7">
        <f>HLOOKUP(BB$7,$L$66:$DM$120,ROWS($C$10:$C20)+2,FALSE)</f>
        <v>1070</v>
      </c>
      <c r="BC20" s="7">
        <f>HLOOKUP(BC$7,$L$66:$DM$120,ROWS($C$10:$C20)+2,FALSE)</f>
        <v>16275</v>
      </c>
      <c r="BD20" s="7">
        <f>HLOOKUP(BD$7,$L$66:$DM$120,ROWS($C$10:$C20)+2,FALSE)</f>
        <v>28564</v>
      </c>
      <c r="BE20" s="7">
        <f>HLOOKUP(BE$7,$L$66:$DM$120,ROWS($C$10:$C20)+2,FALSE)</f>
        <v>2499</v>
      </c>
      <c r="BF20" s="7">
        <f>HLOOKUP(BF$7,$L$66:$DM$120,ROWS($C$10:$C20)+2,FALSE)</f>
        <v>2747</v>
      </c>
      <c r="BG20" s="7">
        <f>HLOOKUP(BG$7,$L$66:$DM$120,ROWS($C$10:$C20)+2,FALSE)</f>
        <v>25697</v>
      </c>
      <c r="BH20" s="7">
        <f>HLOOKUP(BH$7,$L$66:$DM$120,ROWS($C$10:$C20)+2,FALSE)</f>
        <v>4943</v>
      </c>
      <c r="BI20" s="7">
        <f>HLOOKUP(BI$7,$L$66:$DM$120,ROWS($C$10:$C20)+2,FALSE)</f>
        <v>3533</v>
      </c>
      <c r="BJ20" s="7">
        <f>HLOOKUP(BJ$7,$L$66:$DM$120,ROWS($C$10:$C20)+2,FALSE)</f>
        <v>6216</v>
      </c>
      <c r="BK20" s="7">
        <f>HLOOKUP(BK$7,$L$66:$DM$120,ROWS($C$10:$C20)+2,FALSE)</f>
        <v>773</v>
      </c>
      <c r="BL20" s="7">
        <f>HLOOKUP(BL$7,$L$66:$DM$120,ROWS($C$10:$C20)+2,FALSE)</f>
        <v>21638</v>
      </c>
      <c r="BM20" s="8">
        <f>HLOOKUP(BM$7+0.5,$L$66:$DM$120,ROWS($C$10:$C20)+2,FALSE)</f>
        <v>19784</v>
      </c>
      <c r="BN20" s="8">
        <f>HLOOKUP(BN$7+0.5,$L$66:$DM$120,ROWS($C$10:$C20)+2,FALSE)</f>
        <v>4762</v>
      </c>
      <c r="BO20" s="8">
        <f>HLOOKUP(BO$7+0.5,$L$66:$DM$120,ROWS($C$10:$C20)+2,FALSE)</f>
        <v>4327</v>
      </c>
      <c r="BP20" s="8">
        <f>HLOOKUP(BP$7+0.5,$L$66:$DM$120,ROWS($C$10:$C20)+2,FALSE)</f>
        <v>1865</v>
      </c>
      <c r="BQ20" s="8">
        <f>HLOOKUP(BQ$7+0.5,$L$66:$DM$120,ROWS($C$10:$C20)+2,FALSE)</f>
        <v>1136</v>
      </c>
      <c r="BR20" s="8">
        <f>HLOOKUP(BR$7+0.5,$L$66:$DM$120,ROWS($C$10:$C20)+2,FALSE)</f>
        <v>4221</v>
      </c>
      <c r="BS20" s="8">
        <f>HLOOKUP(BS$7+0.5,$L$66:$DM$120,ROWS($C$10:$C20)+2,FALSE)</f>
        <v>2537</v>
      </c>
      <c r="BT20" s="8">
        <f>HLOOKUP(BT$7+0.5,$L$66:$DM$120,ROWS($C$10:$C20)+2,FALSE)</f>
        <v>1882</v>
      </c>
      <c r="BU20" s="8">
        <f>HLOOKUP(BU$7+0.5,$L$66:$DM$120,ROWS($C$10:$C20)+2,FALSE)</f>
        <v>608</v>
      </c>
      <c r="BV20" s="8">
        <f>HLOOKUP(BV$7+0.5,$L$66:$DM$120,ROWS($C$10:$C20)+2,FALSE)</f>
        <v>481</v>
      </c>
      <c r="BW20" s="8" t="str">
        <f>HLOOKUP(BW$7+0.5,$L$66:$DM$120,ROWS($C$10:$C20)+2,FALSE)</f>
        <v>N/A</v>
      </c>
      <c r="BX20" s="8">
        <f>HLOOKUP(BX$7+0.5,$L$66:$DM$120,ROWS($C$10:$C20)+2,FALSE)</f>
        <v>6205</v>
      </c>
      <c r="BY20" s="8">
        <f>HLOOKUP(BY$7+0.5,$L$66:$DM$120,ROWS($C$10:$C20)+2,FALSE)</f>
        <v>2730</v>
      </c>
      <c r="BZ20" s="8">
        <f>HLOOKUP(BZ$7+0.5,$L$66:$DM$120,ROWS($C$10:$C20)+2,FALSE)</f>
        <v>923</v>
      </c>
      <c r="CA20" s="8">
        <f>HLOOKUP(CA$7+0.5,$L$66:$DM$120,ROWS($C$10:$C20)+2,FALSE)</f>
        <v>3828</v>
      </c>
      <c r="CB20" s="8">
        <f>HLOOKUP(CB$7+0.5,$L$66:$DM$120,ROWS($C$10:$C20)+2,FALSE)</f>
        <v>2852</v>
      </c>
      <c r="CC20" s="8">
        <f>HLOOKUP(CC$7+0.5,$L$66:$DM$120,ROWS($C$10:$C20)+2,FALSE)</f>
        <v>1332</v>
      </c>
      <c r="CD20" s="8">
        <f>HLOOKUP(CD$7+0.5,$L$66:$DM$120,ROWS($C$10:$C20)+2,FALSE)</f>
        <v>3133</v>
      </c>
      <c r="CE20" s="8">
        <f>HLOOKUP(CE$7+0.5,$L$66:$DM$120,ROWS($C$10:$C20)+2,FALSE)</f>
        <v>1607</v>
      </c>
      <c r="CF20" s="8">
        <f>HLOOKUP(CF$7+0.5,$L$66:$DM$120,ROWS($C$10:$C20)+2,FALSE)</f>
        <v>2266</v>
      </c>
      <c r="CG20" s="8">
        <f>HLOOKUP(CG$7+0.5,$L$66:$DM$120,ROWS($C$10:$C20)+2,FALSE)</f>
        <v>3032</v>
      </c>
      <c r="CH20" s="8">
        <f>HLOOKUP(CH$7+0.5,$L$66:$DM$120,ROWS($C$10:$C20)+2,FALSE)</f>
        <v>2378</v>
      </c>
      <c r="CI20" s="8">
        <f>HLOOKUP(CI$7+0.5,$L$66:$DM$120,ROWS($C$10:$C20)+2,FALSE)</f>
        <v>2747</v>
      </c>
      <c r="CJ20" s="8">
        <f>HLOOKUP(CJ$7+0.5,$L$66:$DM$120,ROWS($C$10:$C20)+2,FALSE)</f>
        <v>3519</v>
      </c>
      <c r="CK20" s="8">
        <f>HLOOKUP(CK$7+0.5,$L$66:$DM$120,ROWS($C$10:$C20)+2,FALSE)</f>
        <v>2185</v>
      </c>
      <c r="CL20" s="8">
        <f>HLOOKUP(CL$7+0.5,$L$66:$DM$120,ROWS($C$10:$C20)+2,FALSE)</f>
        <v>3345</v>
      </c>
      <c r="CM20" s="8">
        <f>HLOOKUP(CM$7+0.5,$L$66:$DM$120,ROWS($C$10:$C20)+2,FALSE)</f>
        <v>3498</v>
      </c>
      <c r="CN20" s="8">
        <f>HLOOKUP(CN$7+0.5,$L$66:$DM$120,ROWS($C$10:$C20)+2,FALSE)</f>
        <v>2104</v>
      </c>
      <c r="CO20" s="8">
        <f>HLOOKUP(CO$7+0.5,$L$66:$DM$120,ROWS($C$10:$C20)+2,FALSE)</f>
        <v>713</v>
      </c>
      <c r="CP20" s="8">
        <f>HLOOKUP(CP$7+0.5,$L$66:$DM$120,ROWS($C$10:$C20)+2,FALSE)</f>
        <v>515</v>
      </c>
      <c r="CQ20" s="8">
        <f>HLOOKUP(CQ$7+0.5,$L$66:$DM$120,ROWS($C$10:$C20)+2,FALSE)</f>
        <v>922</v>
      </c>
      <c r="CR20" s="8">
        <f>HLOOKUP(CR$7+0.5,$L$66:$DM$120,ROWS($C$10:$C20)+2,FALSE)</f>
        <v>4242</v>
      </c>
      <c r="CS20" s="8">
        <f>HLOOKUP(CS$7+0.5,$L$66:$DM$120,ROWS($C$10:$C20)+2,FALSE)</f>
        <v>1004</v>
      </c>
      <c r="CT20" s="8">
        <f>HLOOKUP(CT$7+0.5,$L$66:$DM$120,ROWS($C$10:$C20)+2,FALSE)</f>
        <v>5886</v>
      </c>
      <c r="CU20" s="8">
        <f>HLOOKUP(CU$7+0.5,$L$66:$DM$120,ROWS($C$10:$C20)+2,FALSE)</f>
        <v>3843</v>
      </c>
      <c r="CV20" s="8">
        <f>HLOOKUP(CV$7+0.5,$L$66:$DM$120,ROWS($C$10:$C20)+2,FALSE)</f>
        <v>203</v>
      </c>
      <c r="CW20" s="8">
        <f>HLOOKUP(CW$7+0.5,$L$66:$DM$120,ROWS($C$10:$C20)+2,FALSE)</f>
        <v>4305</v>
      </c>
      <c r="CX20" s="8">
        <f>HLOOKUP(CX$7+0.5,$L$66:$DM$120,ROWS($C$10:$C20)+2,FALSE)</f>
        <v>1301</v>
      </c>
      <c r="CY20" s="8">
        <f>HLOOKUP(CY$7+0.5,$L$66:$DM$120,ROWS($C$10:$C20)+2,FALSE)</f>
        <v>1736</v>
      </c>
      <c r="CZ20" s="8">
        <f>HLOOKUP(CZ$7+0.5,$L$66:$DM$120,ROWS($C$10:$C20)+2,FALSE)</f>
        <v>4174</v>
      </c>
      <c r="DA20" s="8">
        <f>HLOOKUP(DA$7+0.5,$L$66:$DM$120,ROWS($C$10:$C20)+2,FALSE)</f>
        <v>1458</v>
      </c>
      <c r="DB20" s="8">
        <f>HLOOKUP(DB$7+0.5,$L$66:$DM$120,ROWS($C$10:$C20)+2,FALSE)</f>
        <v>2719</v>
      </c>
      <c r="DC20" s="8">
        <f>HLOOKUP(DC$7+0.5,$L$66:$DM$120,ROWS($C$10:$C20)+2,FALSE)</f>
        <v>762</v>
      </c>
      <c r="DD20" s="8">
        <f>HLOOKUP(DD$7+0.5,$L$66:$DM$120,ROWS($C$10:$C20)+2,FALSE)</f>
        <v>3583</v>
      </c>
      <c r="DE20" s="8">
        <f>HLOOKUP(DE$7+0.5,$L$66:$DM$120,ROWS($C$10:$C20)+2,FALSE)</f>
        <v>4750</v>
      </c>
      <c r="DF20" s="8">
        <f>HLOOKUP(DF$7+0.5,$L$66:$DM$120,ROWS($C$10:$C20)+2,FALSE)</f>
        <v>1348</v>
      </c>
      <c r="DG20" s="8">
        <f>HLOOKUP(DG$7+0.5,$L$66:$DM$120,ROWS($C$10:$C20)+2,FALSE)</f>
        <v>1190</v>
      </c>
      <c r="DH20" s="8">
        <f>HLOOKUP(DH$7+0.5,$L$66:$DM$120,ROWS($C$10:$C20)+2,FALSE)</f>
        <v>3965</v>
      </c>
      <c r="DI20" s="8">
        <f>HLOOKUP(DI$7+0.5,$L$66:$DM$120,ROWS($C$10:$C20)+2,FALSE)</f>
        <v>1710</v>
      </c>
      <c r="DJ20" s="8">
        <f>HLOOKUP(DJ$7+0.5,$L$66:$DM$120,ROWS($C$10:$C20)+2,FALSE)</f>
        <v>1587</v>
      </c>
      <c r="DK20" s="8">
        <f>HLOOKUP(DK$7+0.5,$L$66:$DM$120,ROWS($C$10:$C20)+2,FALSE)</f>
        <v>1993</v>
      </c>
      <c r="DL20" s="8">
        <f>HLOOKUP(DL$7+0.5,$L$66:$DM$120,ROWS($C$10:$C20)+2,FALSE)</f>
        <v>567</v>
      </c>
      <c r="DM20" s="8">
        <f>HLOOKUP(DM$7+0.5,$L$66:$DM$120,ROWS($C$10:$C20)+2,FALSE)</f>
        <v>4641</v>
      </c>
    </row>
    <row r="21" spans="3:117" x14ac:dyDescent="0.2">
      <c r="C21" s="60"/>
      <c r="D21" s="62" t="s">
        <v>17</v>
      </c>
      <c r="E21" s="9">
        <v>9796547</v>
      </c>
      <c r="F21" s="10">
        <v>5863</v>
      </c>
      <c r="G21" s="9">
        <v>8231384</v>
      </c>
      <c r="H21" s="10">
        <v>34188</v>
      </c>
      <c r="I21" s="9">
        <v>1236302</v>
      </c>
      <c r="J21" s="10">
        <v>31155</v>
      </c>
      <c r="K21" s="102"/>
      <c r="L21" s="63">
        <f>HLOOKUP(L$7,$L$66:$DM$120,ROWS($C$10:$C21)+2,FALSE)</f>
        <v>277466</v>
      </c>
      <c r="M21" s="7">
        <f>HLOOKUP(M$7,$L$66:$DM$120,ROWS($C$10:$C21)+2,FALSE)</f>
        <v>13864</v>
      </c>
      <c r="N21" s="7">
        <f>HLOOKUP(N$7,$L$66:$DM$120,ROWS($C$10:$C21)+2,FALSE)</f>
        <v>2654</v>
      </c>
      <c r="O21" s="7">
        <f>HLOOKUP(O$7,$L$66:$DM$120,ROWS($C$10:$C21)+2,FALSE)</f>
        <v>6657</v>
      </c>
      <c r="P21" s="7">
        <f>HLOOKUP(P$7,$L$66:$DM$120,ROWS($C$10:$C21)+2,FALSE)</f>
        <v>1041</v>
      </c>
      <c r="Q21" s="7">
        <f>HLOOKUP(Q$7,$L$66:$DM$120,ROWS($C$10:$C21)+2,FALSE)</f>
        <v>14174</v>
      </c>
      <c r="R21" s="7">
        <f>HLOOKUP(R$7,$L$66:$DM$120,ROWS($C$10:$C21)+2,FALSE)</f>
        <v>4710</v>
      </c>
      <c r="S21" s="7">
        <f>HLOOKUP(S$7,$L$66:$DM$120,ROWS($C$10:$C21)+2,FALSE)</f>
        <v>1829</v>
      </c>
      <c r="T21" s="7">
        <f>HLOOKUP(T$7,$L$66:$DM$120,ROWS($C$10:$C21)+2,FALSE)</f>
        <v>226</v>
      </c>
      <c r="U21" s="7">
        <f>HLOOKUP(U$7,$L$66:$DM$120,ROWS($C$10:$C21)+2,FALSE)</f>
        <v>1352</v>
      </c>
      <c r="V21" s="7">
        <f>HLOOKUP(V$7,$L$66:$DM$120,ROWS($C$10:$C21)+2,FALSE)</f>
        <v>42870</v>
      </c>
      <c r="W21" s="7" t="str">
        <f>HLOOKUP(W$7,$L$66:$DM$120,ROWS($C$10:$C21)+2,FALSE)</f>
        <v>N/A</v>
      </c>
      <c r="X21" s="7">
        <f>HLOOKUP(X$7,$L$66:$DM$120,ROWS($C$10:$C21)+2,FALSE)</f>
        <v>1409</v>
      </c>
      <c r="Y21" s="7">
        <f>HLOOKUP(Y$7,$L$66:$DM$120,ROWS($C$10:$C21)+2,FALSE)</f>
        <v>936</v>
      </c>
      <c r="Z21" s="7">
        <f>HLOOKUP(Z$7,$L$66:$DM$120,ROWS($C$10:$C21)+2,FALSE)</f>
        <v>7143</v>
      </c>
      <c r="AA21" s="7">
        <f>HLOOKUP(AA$7,$L$66:$DM$120,ROWS($C$10:$C21)+2,FALSE)</f>
        <v>5972</v>
      </c>
      <c r="AB21" s="7">
        <f>HLOOKUP(AB$7,$L$66:$DM$120,ROWS($C$10:$C21)+2,FALSE)</f>
        <v>1687</v>
      </c>
      <c r="AC21" s="7">
        <f>HLOOKUP(AC$7,$L$66:$DM$120,ROWS($C$10:$C21)+2,FALSE)</f>
        <v>1497</v>
      </c>
      <c r="AD21" s="7">
        <f>HLOOKUP(AD$7,$L$66:$DM$120,ROWS($C$10:$C21)+2,FALSE)</f>
        <v>6172</v>
      </c>
      <c r="AE21" s="7">
        <f>HLOOKUP(AE$7,$L$66:$DM$120,ROWS($C$10:$C21)+2,FALSE)</f>
        <v>4100</v>
      </c>
      <c r="AF21" s="7">
        <f>HLOOKUP(AF$7,$L$66:$DM$120,ROWS($C$10:$C21)+2,FALSE)</f>
        <v>222</v>
      </c>
      <c r="AG21" s="7">
        <f>HLOOKUP(AG$7,$L$66:$DM$120,ROWS($C$10:$C21)+2,FALSE)</f>
        <v>3619</v>
      </c>
      <c r="AH21" s="7">
        <f>HLOOKUP(AH$7,$L$66:$DM$120,ROWS($C$10:$C21)+2,FALSE)</f>
        <v>4153</v>
      </c>
      <c r="AI21" s="7">
        <f>HLOOKUP(AI$7,$L$66:$DM$120,ROWS($C$10:$C21)+2,FALSE)</f>
        <v>9949</v>
      </c>
      <c r="AJ21" s="7">
        <f>HLOOKUP(AJ$7,$L$66:$DM$120,ROWS($C$10:$C21)+2,FALSE)</f>
        <v>2237</v>
      </c>
      <c r="AK21" s="7">
        <f>HLOOKUP(AK$7,$L$66:$DM$120,ROWS($C$10:$C21)+2,FALSE)</f>
        <v>3280</v>
      </c>
      <c r="AL21" s="7">
        <f>HLOOKUP(AL$7,$L$66:$DM$120,ROWS($C$10:$C21)+2,FALSE)</f>
        <v>3377</v>
      </c>
      <c r="AM21" s="7">
        <f>HLOOKUP(AM$7,$L$66:$DM$120,ROWS($C$10:$C21)+2,FALSE)</f>
        <v>251</v>
      </c>
      <c r="AN21" s="7">
        <f>HLOOKUP(AN$7,$L$66:$DM$120,ROWS($C$10:$C21)+2,FALSE)</f>
        <v>1283</v>
      </c>
      <c r="AO21" s="7">
        <f>HLOOKUP(AO$7,$L$66:$DM$120,ROWS($C$10:$C21)+2,FALSE)</f>
        <v>3783</v>
      </c>
      <c r="AP21" s="7">
        <f>HLOOKUP(AP$7,$L$66:$DM$120,ROWS($C$10:$C21)+2,FALSE)</f>
        <v>15</v>
      </c>
      <c r="AQ21" s="7">
        <f>HLOOKUP(AQ$7,$L$66:$DM$120,ROWS($C$10:$C21)+2,FALSE)</f>
        <v>4920</v>
      </c>
      <c r="AR21" s="7">
        <f>HLOOKUP(AR$7,$L$66:$DM$120,ROWS($C$10:$C21)+2,FALSE)</f>
        <v>915</v>
      </c>
      <c r="AS21" s="7">
        <f>HLOOKUP(AS$7,$L$66:$DM$120,ROWS($C$10:$C21)+2,FALSE)</f>
        <v>13957</v>
      </c>
      <c r="AT21" s="7">
        <f>HLOOKUP(AT$7,$L$66:$DM$120,ROWS($C$10:$C21)+2,FALSE)</f>
        <v>16009</v>
      </c>
      <c r="AU21" s="7">
        <f>HLOOKUP(AU$7,$L$66:$DM$120,ROWS($C$10:$C21)+2,FALSE)</f>
        <v>207</v>
      </c>
      <c r="AV21" s="7">
        <f>HLOOKUP(AV$7,$L$66:$DM$120,ROWS($C$10:$C21)+2,FALSE)</f>
        <v>7501</v>
      </c>
      <c r="AW21" s="7">
        <f>HLOOKUP(AW$7,$L$66:$DM$120,ROWS($C$10:$C21)+2,FALSE)</f>
        <v>3299</v>
      </c>
      <c r="AX21" s="7">
        <f>HLOOKUP(AX$7,$L$66:$DM$120,ROWS($C$10:$C21)+2,FALSE)</f>
        <v>453</v>
      </c>
      <c r="AY21" s="7">
        <f>HLOOKUP(AY$7,$L$66:$DM$120,ROWS($C$10:$C21)+2,FALSE)</f>
        <v>9076</v>
      </c>
      <c r="AZ21" s="7">
        <f>HLOOKUP(AZ$7,$L$66:$DM$120,ROWS($C$10:$C21)+2,FALSE)</f>
        <v>440</v>
      </c>
      <c r="BA21" s="7">
        <f>HLOOKUP(BA$7,$L$66:$DM$120,ROWS($C$10:$C21)+2,FALSE)</f>
        <v>18611</v>
      </c>
      <c r="BB21" s="7">
        <f>HLOOKUP(BB$7,$L$66:$DM$120,ROWS($C$10:$C21)+2,FALSE)</f>
        <v>257</v>
      </c>
      <c r="BC21" s="7">
        <f>HLOOKUP(BC$7,$L$66:$DM$120,ROWS($C$10:$C21)+2,FALSE)</f>
        <v>17606</v>
      </c>
      <c r="BD21" s="7">
        <f>HLOOKUP(BD$7,$L$66:$DM$120,ROWS($C$10:$C21)+2,FALSE)</f>
        <v>16198</v>
      </c>
      <c r="BE21" s="7">
        <f>HLOOKUP(BE$7,$L$66:$DM$120,ROWS($C$10:$C21)+2,FALSE)</f>
        <v>20</v>
      </c>
      <c r="BF21" s="7">
        <f>HLOOKUP(BF$7,$L$66:$DM$120,ROWS($C$10:$C21)+2,FALSE)</f>
        <v>84</v>
      </c>
      <c r="BG21" s="7">
        <f>HLOOKUP(BG$7,$L$66:$DM$120,ROWS($C$10:$C21)+2,FALSE)</f>
        <v>10702</v>
      </c>
      <c r="BH21" s="7">
        <f>HLOOKUP(BH$7,$L$66:$DM$120,ROWS($C$10:$C21)+2,FALSE)</f>
        <v>1965</v>
      </c>
      <c r="BI21" s="7">
        <f>HLOOKUP(BI$7,$L$66:$DM$120,ROWS($C$10:$C21)+2,FALSE)</f>
        <v>1237</v>
      </c>
      <c r="BJ21" s="7">
        <f>HLOOKUP(BJ$7,$L$66:$DM$120,ROWS($C$10:$C21)+2,FALSE)</f>
        <v>3441</v>
      </c>
      <c r="BK21" s="7">
        <f>HLOOKUP(BK$7,$L$66:$DM$120,ROWS($C$10:$C21)+2,FALSE)</f>
        <v>106</v>
      </c>
      <c r="BL21" s="7">
        <f>HLOOKUP(BL$7,$L$66:$DM$120,ROWS($C$10:$C21)+2,FALSE)</f>
        <v>1730</v>
      </c>
      <c r="BM21" s="8">
        <f>HLOOKUP(BM$7+0.5,$L$66:$DM$120,ROWS($C$10:$C21)+2,FALSE)</f>
        <v>14075</v>
      </c>
      <c r="BN21" s="8">
        <f>HLOOKUP(BN$7+0.5,$L$66:$DM$120,ROWS($C$10:$C21)+2,FALSE)</f>
        <v>2903</v>
      </c>
      <c r="BO21" s="8">
        <f>HLOOKUP(BO$7+0.5,$L$66:$DM$120,ROWS($C$10:$C21)+2,FALSE)</f>
        <v>1444</v>
      </c>
      <c r="BP21" s="8">
        <f>HLOOKUP(BP$7+0.5,$L$66:$DM$120,ROWS($C$10:$C21)+2,FALSE)</f>
        <v>2675</v>
      </c>
      <c r="BQ21" s="8">
        <f>HLOOKUP(BQ$7+0.5,$L$66:$DM$120,ROWS($C$10:$C21)+2,FALSE)</f>
        <v>519</v>
      </c>
      <c r="BR21" s="8">
        <f>HLOOKUP(BR$7+0.5,$L$66:$DM$120,ROWS($C$10:$C21)+2,FALSE)</f>
        <v>3182</v>
      </c>
      <c r="BS21" s="8">
        <f>HLOOKUP(BS$7+0.5,$L$66:$DM$120,ROWS($C$10:$C21)+2,FALSE)</f>
        <v>2093</v>
      </c>
      <c r="BT21" s="8">
        <f>HLOOKUP(BT$7+0.5,$L$66:$DM$120,ROWS($C$10:$C21)+2,FALSE)</f>
        <v>824</v>
      </c>
      <c r="BU21" s="8">
        <f>HLOOKUP(BU$7+0.5,$L$66:$DM$120,ROWS($C$10:$C21)+2,FALSE)</f>
        <v>246</v>
      </c>
      <c r="BV21" s="8">
        <f>HLOOKUP(BV$7+0.5,$L$66:$DM$120,ROWS($C$10:$C21)+2,FALSE)</f>
        <v>994</v>
      </c>
      <c r="BW21" s="8">
        <f>HLOOKUP(BW$7+0.5,$L$66:$DM$120,ROWS($C$10:$C21)+2,FALSE)</f>
        <v>5472</v>
      </c>
      <c r="BX21" s="8" t="str">
        <f>HLOOKUP(BX$7+0.5,$L$66:$DM$120,ROWS($C$10:$C21)+2,FALSE)</f>
        <v>N/A</v>
      </c>
      <c r="BY21" s="8">
        <f>HLOOKUP(BY$7+0.5,$L$66:$DM$120,ROWS($C$10:$C21)+2,FALSE)</f>
        <v>831</v>
      </c>
      <c r="BZ21" s="8">
        <f>HLOOKUP(BZ$7+0.5,$L$66:$DM$120,ROWS($C$10:$C21)+2,FALSE)</f>
        <v>797</v>
      </c>
      <c r="CA21" s="8">
        <f>HLOOKUP(CA$7+0.5,$L$66:$DM$120,ROWS($C$10:$C21)+2,FALSE)</f>
        <v>1833</v>
      </c>
      <c r="CB21" s="8">
        <f>HLOOKUP(CB$7+0.5,$L$66:$DM$120,ROWS($C$10:$C21)+2,FALSE)</f>
        <v>2678</v>
      </c>
      <c r="CC21" s="8">
        <f>HLOOKUP(CC$7+0.5,$L$66:$DM$120,ROWS($C$10:$C21)+2,FALSE)</f>
        <v>1036</v>
      </c>
      <c r="CD21" s="8">
        <f>HLOOKUP(CD$7+0.5,$L$66:$DM$120,ROWS($C$10:$C21)+2,FALSE)</f>
        <v>707</v>
      </c>
      <c r="CE21" s="8">
        <f>HLOOKUP(CE$7+0.5,$L$66:$DM$120,ROWS($C$10:$C21)+2,FALSE)</f>
        <v>1972</v>
      </c>
      <c r="CF21" s="8">
        <f>HLOOKUP(CF$7+0.5,$L$66:$DM$120,ROWS($C$10:$C21)+2,FALSE)</f>
        <v>1490</v>
      </c>
      <c r="CG21" s="8">
        <f>HLOOKUP(CG$7+0.5,$L$66:$DM$120,ROWS($C$10:$C21)+2,FALSE)</f>
        <v>178</v>
      </c>
      <c r="CH21" s="8">
        <f>HLOOKUP(CH$7+0.5,$L$66:$DM$120,ROWS($C$10:$C21)+2,FALSE)</f>
        <v>1621</v>
      </c>
      <c r="CI21" s="8">
        <f>HLOOKUP(CI$7+0.5,$L$66:$DM$120,ROWS($C$10:$C21)+2,FALSE)</f>
        <v>1720</v>
      </c>
      <c r="CJ21" s="8">
        <f>HLOOKUP(CJ$7+0.5,$L$66:$DM$120,ROWS($C$10:$C21)+2,FALSE)</f>
        <v>3100</v>
      </c>
      <c r="CK21" s="8">
        <f>HLOOKUP(CK$7+0.5,$L$66:$DM$120,ROWS($C$10:$C21)+2,FALSE)</f>
        <v>2164</v>
      </c>
      <c r="CL21" s="8">
        <f>HLOOKUP(CL$7+0.5,$L$66:$DM$120,ROWS($C$10:$C21)+2,FALSE)</f>
        <v>1372</v>
      </c>
      <c r="CM21" s="8">
        <f>HLOOKUP(CM$7+0.5,$L$66:$DM$120,ROWS($C$10:$C21)+2,FALSE)</f>
        <v>1479</v>
      </c>
      <c r="CN21" s="8">
        <f>HLOOKUP(CN$7+0.5,$L$66:$DM$120,ROWS($C$10:$C21)+2,FALSE)</f>
        <v>224</v>
      </c>
      <c r="CO21" s="8">
        <f>HLOOKUP(CO$7+0.5,$L$66:$DM$120,ROWS($C$10:$C21)+2,FALSE)</f>
        <v>1001</v>
      </c>
      <c r="CP21" s="8">
        <f>HLOOKUP(CP$7+0.5,$L$66:$DM$120,ROWS($C$10:$C21)+2,FALSE)</f>
        <v>2622</v>
      </c>
      <c r="CQ21" s="8">
        <f>HLOOKUP(CQ$7+0.5,$L$66:$DM$120,ROWS($C$10:$C21)+2,FALSE)</f>
        <v>27</v>
      </c>
      <c r="CR21" s="8">
        <f>HLOOKUP(CR$7+0.5,$L$66:$DM$120,ROWS($C$10:$C21)+2,FALSE)</f>
        <v>1544</v>
      </c>
      <c r="CS21" s="8">
        <f>HLOOKUP(CS$7+0.5,$L$66:$DM$120,ROWS($C$10:$C21)+2,FALSE)</f>
        <v>512</v>
      </c>
      <c r="CT21" s="8">
        <f>HLOOKUP(CT$7+0.5,$L$66:$DM$120,ROWS($C$10:$C21)+2,FALSE)</f>
        <v>3960</v>
      </c>
      <c r="CU21" s="8">
        <f>HLOOKUP(CU$7+0.5,$L$66:$DM$120,ROWS($C$10:$C21)+2,FALSE)</f>
        <v>2963</v>
      </c>
      <c r="CV21" s="8">
        <f>HLOOKUP(CV$7+0.5,$L$66:$DM$120,ROWS($C$10:$C21)+2,FALSE)</f>
        <v>250</v>
      </c>
      <c r="CW21" s="8">
        <f>HLOOKUP(CW$7+0.5,$L$66:$DM$120,ROWS($C$10:$C21)+2,FALSE)</f>
        <v>2501</v>
      </c>
      <c r="CX21" s="8">
        <f>HLOOKUP(CX$7+0.5,$L$66:$DM$120,ROWS($C$10:$C21)+2,FALSE)</f>
        <v>1818</v>
      </c>
      <c r="CY21" s="8">
        <f>HLOOKUP(CY$7+0.5,$L$66:$DM$120,ROWS($C$10:$C21)+2,FALSE)</f>
        <v>472</v>
      </c>
      <c r="CZ21" s="8">
        <f>HLOOKUP(CZ$7+0.5,$L$66:$DM$120,ROWS($C$10:$C21)+2,FALSE)</f>
        <v>2622</v>
      </c>
      <c r="DA21" s="8">
        <f>HLOOKUP(DA$7+0.5,$L$66:$DM$120,ROWS($C$10:$C21)+2,FALSE)</f>
        <v>620</v>
      </c>
      <c r="DB21" s="8">
        <f>HLOOKUP(DB$7+0.5,$L$66:$DM$120,ROWS($C$10:$C21)+2,FALSE)</f>
        <v>3871</v>
      </c>
      <c r="DC21" s="8">
        <f>HLOOKUP(DC$7+0.5,$L$66:$DM$120,ROWS($C$10:$C21)+2,FALSE)</f>
        <v>291</v>
      </c>
      <c r="DD21" s="8">
        <f>HLOOKUP(DD$7+0.5,$L$66:$DM$120,ROWS($C$10:$C21)+2,FALSE)</f>
        <v>4620</v>
      </c>
      <c r="DE21" s="8">
        <f>HLOOKUP(DE$7+0.5,$L$66:$DM$120,ROWS($C$10:$C21)+2,FALSE)</f>
        <v>3367</v>
      </c>
      <c r="DF21" s="8">
        <f>HLOOKUP(DF$7+0.5,$L$66:$DM$120,ROWS($C$10:$C21)+2,FALSE)</f>
        <v>35</v>
      </c>
      <c r="DG21" s="8">
        <f>HLOOKUP(DG$7+0.5,$L$66:$DM$120,ROWS($C$10:$C21)+2,FALSE)</f>
        <v>142</v>
      </c>
      <c r="DH21" s="8">
        <f>HLOOKUP(DH$7+0.5,$L$66:$DM$120,ROWS($C$10:$C21)+2,FALSE)</f>
        <v>2094</v>
      </c>
      <c r="DI21" s="8">
        <f>HLOOKUP(DI$7+0.5,$L$66:$DM$120,ROWS($C$10:$C21)+2,FALSE)</f>
        <v>826</v>
      </c>
      <c r="DJ21" s="8">
        <f>HLOOKUP(DJ$7+0.5,$L$66:$DM$120,ROWS($C$10:$C21)+2,FALSE)</f>
        <v>625</v>
      </c>
      <c r="DK21" s="8">
        <f>HLOOKUP(DK$7+0.5,$L$66:$DM$120,ROWS($C$10:$C21)+2,FALSE)</f>
        <v>1725</v>
      </c>
      <c r="DL21" s="8">
        <f>HLOOKUP(DL$7+0.5,$L$66:$DM$120,ROWS($C$10:$C21)+2,FALSE)</f>
        <v>154</v>
      </c>
      <c r="DM21" s="8">
        <f>HLOOKUP(DM$7+0.5,$L$66:$DM$120,ROWS($C$10:$C21)+2,FALSE)</f>
        <v>1190</v>
      </c>
    </row>
    <row r="22" spans="3:117" x14ac:dyDescent="0.2">
      <c r="C22" s="60"/>
      <c r="D22" s="62" t="s">
        <v>18</v>
      </c>
      <c r="E22" s="9">
        <v>1374852</v>
      </c>
      <c r="F22" s="10">
        <v>1662</v>
      </c>
      <c r="G22" s="9">
        <v>1164145</v>
      </c>
      <c r="H22" s="10">
        <v>10466</v>
      </c>
      <c r="I22" s="9">
        <v>134827</v>
      </c>
      <c r="J22" s="10">
        <v>9196</v>
      </c>
      <c r="K22" s="102"/>
      <c r="L22" s="63">
        <f>HLOOKUP(L$7,$L$66:$DM$120,ROWS($C$10:$C22)+2,FALSE)</f>
        <v>55145</v>
      </c>
      <c r="M22" s="7">
        <f>HLOOKUP(M$7,$L$66:$DM$120,ROWS($C$10:$C22)+2,FALSE)</f>
        <v>608</v>
      </c>
      <c r="N22" s="7">
        <f>HLOOKUP(N$7,$L$66:$DM$120,ROWS($C$10:$C22)+2,FALSE)</f>
        <v>1417</v>
      </c>
      <c r="O22" s="7">
        <f>HLOOKUP(O$7,$L$66:$DM$120,ROWS($C$10:$C22)+2,FALSE)</f>
        <v>1865</v>
      </c>
      <c r="P22" s="7">
        <f>HLOOKUP(P$7,$L$66:$DM$120,ROWS($C$10:$C22)+2,FALSE)</f>
        <v>24</v>
      </c>
      <c r="Q22" s="7">
        <f>HLOOKUP(Q$7,$L$66:$DM$120,ROWS($C$10:$C22)+2,FALSE)</f>
        <v>9756</v>
      </c>
      <c r="R22" s="7">
        <f>HLOOKUP(R$7,$L$66:$DM$120,ROWS($C$10:$C22)+2,FALSE)</f>
        <v>1216</v>
      </c>
      <c r="S22" s="7">
        <f>HLOOKUP(S$7,$L$66:$DM$120,ROWS($C$10:$C22)+2,FALSE)</f>
        <v>191</v>
      </c>
      <c r="T22" s="7">
        <f>HLOOKUP(T$7,$L$66:$DM$120,ROWS($C$10:$C22)+2,FALSE)</f>
        <v>278</v>
      </c>
      <c r="U22" s="7">
        <f>HLOOKUP(U$7,$L$66:$DM$120,ROWS($C$10:$C22)+2,FALSE)</f>
        <v>230</v>
      </c>
      <c r="V22" s="7">
        <f>HLOOKUP(V$7,$L$66:$DM$120,ROWS($C$10:$C22)+2,FALSE)</f>
        <v>2780</v>
      </c>
      <c r="W22" s="7">
        <f>HLOOKUP(W$7,$L$66:$DM$120,ROWS($C$10:$C22)+2,FALSE)</f>
        <v>1448</v>
      </c>
      <c r="X22" s="7" t="str">
        <f>HLOOKUP(X$7,$L$66:$DM$120,ROWS($C$10:$C22)+2,FALSE)</f>
        <v>N/A</v>
      </c>
      <c r="Y22" s="7">
        <f>HLOOKUP(Y$7,$L$66:$DM$120,ROWS($C$10:$C22)+2,FALSE)</f>
        <v>404</v>
      </c>
      <c r="Z22" s="7">
        <f>HLOOKUP(Z$7,$L$66:$DM$120,ROWS($C$10:$C22)+2,FALSE)</f>
        <v>318</v>
      </c>
      <c r="AA22" s="7">
        <f>HLOOKUP(AA$7,$L$66:$DM$120,ROWS($C$10:$C22)+2,FALSE)</f>
        <v>292</v>
      </c>
      <c r="AB22" s="7">
        <f>HLOOKUP(AB$7,$L$66:$DM$120,ROWS($C$10:$C22)+2,FALSE)</f>
        <v>84</v>
      </c>
      <c r="AC22" s="7">
        <f>HLOOKUP(AC$7,$L$66:$DM$120,ROWS($C$10:$C22)+2,FALSE)</f>
        <v>1135</v>
      </c>
      <c r="AD22" s="7">
        <f>HLOOKUP(AD$7,$L$66:$DM$120,ROWS($C$10:$C22)+2,FALSE)</f>
        <v>485</v>
      </c>
      <c r="AE22" s="7">
        <f>HLOOKUP(AE$7,$L$66:$DM$120,ROWS($C$10:$C22)+2,FALSE)</f>
        <v>207</v>
      </c>
      <c r="AF22" s="7">
        <f>HLOOKUP(AF$7,$L$66:$DM$120,ROWS($C$10:$C22)+2,FALSE)</f>
        <v>91</v>
      </c>
      <c r="AG22" s="7">
        <f>HLOOKUP(AG$7,$L$66:$DM$120,ROWS($C$10:$C22)+2,FALSE)</f>
        <v>2491</v>
      </c>
      <c r="AH22" s="7">
        <f>HLOOKUP(AH$7,$L$66:$DM$120,ROWS($C$10:$C22)+2,FALSE)</f>
        <v>1266</v>
      </c>
      <c r="AI22" s="7">
        <f>HLOOKUP(AI$7,$L$66:$DM$120,ROWS($C$10:$C22)+2,FALSE)</f>
        <v>321</v>
      </c>
      <c r="AJ22" s="7">
        <f>HLOOKUP(AJ$7,$L$66:$DM$120,ROWS($C$10:$C22)+2,FALSE)</f>
        <v>192</v>
      </c>
      <c r="AK22" s="7">
        <f>HLOOKUP(AK$7,$L$66:$DM$120,ROWS($C$10:$C22)+2,FALSE)</f>
        <v>44</v>
      </c>
      <c r="AL22" s="7">
        <f>HLOOKUP(AL$7,$L$66:$DM$120,ROWS($C$10:$C22)+2,FALSE)</f>
        <v>944</v>
      </c>
      <c r="AM22" s="7">
        <f>HLOOKUP(AM$7,$L$66:$DM$120,ROWS($C$10:$C22)+2,FALSE)</f>
        <v>131</v>
      </c>
      <c r="AN22" s="7">
        <f>HLOOKUP(AN$7,$L$66:$DM$120,ROWS($C$10:$C22)+2,FALSE)</f>
        <v>75</v>
      </c>
      <c r="AO22" s="7">
        <f>HLOOKUP(AO$7,$L$66:$DM$120,ROWS($C$10:$C22)+2,FALSE)</f>
        <v>760</v>
      </c>
      <c r="AP22" s="7">
        <f>HLOOKUP(AP$7,$L$66:$DM$120,ROWS($C$10:$C22)+2,FALSE)</f>
        <v>85</v>
      </c>
      <c r="AQ22" s="7">
        <f>HLOOKUP(AQ$7,$L$66:$DM$120,ROWS($C$10:$C22)+2,FALSE)</f>
        <v>410</v>
      </c>
      <c r="AR22" s="7">
        <f>HLOOKUP(AR$7,$L$66:$DM$120,ROWS($C$10:$C22)+2,FALSE)</f>
        <v>284</v>
      </c>
      <c r="AS22" s="7">
        <f>HLOOKUP(AS$7,$L$66:$DM$120,ROWS($C$10:$C22)+2,FALSE)</f>
        <v>2382</v>
      </c>
      <c r="AT22" s="7">
        <f>HLOOKUP(AT$7,$L$66:$DM$120,ROWS($C$10:$C22)+2,FALSE)</f>
        <v>2241</v>
      </c>
      <c r="AU22" s="7">
        <f>HLOOKUP(AU$7,$L$66:$DM$120,ROWS($C$10:$C22)+2,FALSE)</f>
        <v>0</v>
      </c>
      <c r="AV22" s="7">
        <f>HLOOKUP(AV$7,$L$66:$DM$120,ROWS($C$10:$C22)+2,FALSE)</f>
        <v>884</v>
      </c>
      <c r="AW22" s="7">
        <f>HLOOKUP(AW$7,$L$66:$DM$120,ROWS($C$10:$C22)+2,FALSE)</f>
        <v>1095</v>
      </c>
      <c r="AX22" s="7">
        <f>HLOOKUP(AX$7,$L$66:$DM$120,ROWS($C$10:$C22)+2,FALSE)</f>
        <v>1763</v>
      </c>
      <c r="AY22" s="7">
        <f>HLOOKUP(AY$7,$L$66:$DM$120,ROWS($C$10:$C22)+2,FALSE)</f>
        <v>1087</v>
      </c>
      <c r="AZ22" s="7">
        <f>HLOOKUP(AZ$7,$L$66:$DM$120,ROWS($C$10:$C22)+2,FALSE)</f>
        <v>106</v>
      </c>
      <c r="BA22" s="7">
        <f>HLOOKUP(BA$7,$L$66:$DM$120,ROWS($C$10:$C22)+2,FALSE)</f>
        <v>644</v>
      </c>
      <c r="BB22" s="7">
        <f>HLOOKUP(BB$7,$L$66:$DM$120,ROWS($C$10:$C22)+2,FALSE)</f>
        <v>459</v>
      </c>
      <c r="BC22" s="7">
        <f>HLOOKUP(BC$7,$L$66:$DM$120,ROWS($C$10:$C22)+2,FALSE)</f>
        <v>1314</v>
      </c>
      <c r="BD22" s="7">
        <f>HLOOKUP(BD$7,$L$66:$DM$120,ROWS($C$10:$C22)+2,FALSE)</f>
        <v>3300</v>
      </c>
      <c r="BE22" s="7">
        <f>HLOOKUP(BE$7,$L$66:$DM$120,ROWS($C$10:$C22)+2,FALSE)</f>
        <v>2183</v>
      </c>
      <c r="BF22" s="7">
        <f>HLOOKUP(BF$7,$L$66:$DM$120,ROWS($C$10:$C22)+2,FALSE)</f>
        <v>0</v>
      </c>
      <c r="BG22" s="7">
        <f>HLOOKUP(BG$7,$L$66:$DM$120,ROWS($C$10:$C22)+2,FALSE)</f>
        <v>1393</v>
      </c>
      <c r="BH22" s="7">
        <f>HLOOKUP(BH$7,$L$66:$DM$120,ROWS($C$10:$C22)+2,FALSE)</f>
        <v>5920</v>
      </c>
      <c r="BI22" s="7">
        <f>HLOOKUP(BI$7,$L$66:$DM$120,ROWS($C$10:$C22)+2,FALSE)</f>
        <v>197</v>
      </c>
      <c r="BJ22" s="7">
        <f>HLOOKUP(BJ$7,$L$66:$DM$120,ROWS($C$10:$C22)+2,FALSE)</f>
        <v>295</v>
      </c>
      <c r="BK22" s="7">
        <f>HLOOKUP(BK$7,$L$66:$DM$120,ROWS($C$10:$C22)+2,FALSE)</f>
        <v>50</v>
      </c>
      <c r="BL22" s="7">
        <f>HLOOKUP(BL$7,$L$66:$DM$120,ROWS($C$10:$C22)+2,FALSE)</f>
        <v>336</v>
      </c>
      <c r="BM22" s="8">
        <f>HLOOKUP(BM$7+0.5,$L$66:$DM$120,ROWS($C$10:$C22)+2,FALSE)</f>
        <v>5749</v>
      </c>
      <c r="BN22" s="8">
        <f>HLOOKUP(BN$7+0.5,$L$66:$DM$120,ROWS($C$10:$C22)+2,FALSE)</f>
        <v>479</v>
      </c>
      <c r="BO22" s="8">
        <f>HLOOKUP(BO$7+0.5,$L$66:$DM$120,ROWS($C$10:$C22)+2,FALSE)</f>
        <v>869</v>
      </c>
      <c r="BP22" s="8">
        <f>HLOOKUP(BP$7+0.5,$L$66:$DM$120,ROWS($C$10:$C22)+2,FALSE)</f>
        <v>695</v>
      </c>
      <c r="BQ22" s="8">
        <f>HLOOKUP(BQ$7+0.5,$L$66:$DM$120,ROWS($C$10:$C22)+2,FALSE)</f>
        <v>54</v>
      </c>
      <c r="BR22" s="8">
        <f>HLOOKUP(BR$7+0.5,$L$66:$DM$120,ROWS($C$10:$C22)+2,FALSE)</f>
        <v>1508</v>
      </c>
      <c r="BS22" s="8">
        <f>HLOOKUP(BS$7+0.5,$L$66:$DM$120,ROWS($C$10:$C22)+2,FALSE)</f>
        <v>574</v>
      </c>
      <c r="BT22" s="8">
        <f>HLOOKUP(BT$7+0.5,$L$66:$DM$120,ROWS($C$10:$C22)+2,FALSE)</f>
        <v>222</v>
      </c>
      <c r="BU22" s="8">
        <f>HLOOKUP(BU$7+0.5,$L$66:$DM$120,ROWS($C$10:$C22)+2,FALSE)</f>
        <v>253</v>
      </c>
      <c r="BV22" s="8">
        <f>HLOOKUP(BV$7+0.5,$L$66:$DM$120,ROWS($C$10:$C22)+2,FALSE)</f>
        <v>253</v>
      </c>
      <c r="BW22" s="8">
        <f>HLOOKUP(BW$7+0.5,$L$66:$DM$120,ROWS($C$10:$C22)+2,FALSE)</f>
        <v>1227</v>
      </c>
      <c r="BX22" s="8">
        <f>HLOOKUP(BX$7+0.5,$L$66:$DM$120,ROWS($C$10:$C22)+2,FALSE)</f>
        <v>639</v>
      </c>
      <c r="BY22" s="8" t="str">
        <f>HLOOKUP(BY$7+0.5,$L$66:$DM$120,ROWS($C$10:$C22)+2,FALSE)</f>
        <v>N/A</v>
      </c>
      <c r="BZ22" s="8">
        <f>HLOOKUP(BZ$7+0.5,$L$66:$DM$120,ROWS($C$10:$C22)+2,FALSE)</f>
        <v>431</v>
      </c>
      <c r="CA22" s="8">
        <f>HLOOKUP(CA$7+0.5,$L$66:$DM$120,ROWS($C$10:$C22)+2,FALSE)</f>
        <v>194</v>
      </c>
      <c r="CB22" s="8">
        <f>HLOOKUP(CB$7+0.5,$L$66:$DM$120,ROWS($C$10:$C22)+2,FALSE)</f>
        <v>261</v>
      </c>
      <c r="CC22" s="8">
        <f>HLOOKUP(CC$7+0.5,$L$66:$DM$120,ROWS($C$10:$C22)+2,FALSE)</f>
        <v>98</v>
      </c>
      <c r="CD22" s="8">
        <f>HLOOKUP(CD$7+0.5,$L$66:$DM$120,ROWS($C$10:$C22)+2,FALSE)</f>
        <v>709</v>
      </c>
      <c r="CE22" s="8">
        <f>HLOOKUP(CE$7+0.5,$L$66:$DM$120,ROWS($C$10:$C22)+2,FALSE)</f>
        <v>630</v>
      </c>
      <c r="CF22" s="8">
        <f>HLOOKUP(CF$7+0.5,$L$66:$DM$120,ROWS($C$10:$C22)+2,FALSE)</f>
        <v>183</v>
      </c>
      <c r="CG22" s="8">
        <f>HLOOKUP(CG$7+0.5,$L$66:$DM$120,ROWS($C$10:$C22)+2,FALSE)</f>
        <v>147</v>
      </c>
      <c r="CH22" s="8">
        <f>HLOOKUP(CH$7+0.5,$L$66:$DM$120,ROWS($C$10:$C22)+2,FALSE)</f>
        <v>1610</v>
      </c>
      <c r="CI22" s="8">
        <f>HLOOKUP(CI$7+0.5,$L$66:$DM$120,ROWS($C$10:$C22)+2,FALSE)</f>
        <v>962</v>
      </c>
      <c r="CJ22" s="8">
        <f>HLOOKUP(CJ$7+0.5,$L$66:$DM$120,ROWS($C$10:$C22)+2,FALSE)</f>
        <v>189</v>
      </c>
      <c r="CK22" s="8">
        <f>HLOOKUP(CK$7+0.5,$L$66:$DM$120,ROWS($C$10:$C22)+2,FALSE)</f>
        <v>240</v>
      </c>
      <c r="CL22" s="8">
        <f>HLOOKUP(CL$7+0.5,$L$66:$DM$120,ROWS($C$10:$C22)+2,FALSE)</f>
        <v>52</v>
      </c>
      <c r="CM22" s="8">
        <f>HLOOKUP(CM$7+0.5,$L$66:$DM$120,ROWS($C$10:$C22)+2,FALSE)</f>
        <v>630</v>
      </c>
      <c r="CN22" s="8">
        <f>HLOOKUP(CN$7+0.5,$L$66:$DM$120,ROWS($C$10:$C22)+2,FALSE)</f>
        <v>172</v>
      </c>
      <c r="CO22" s="8">
        <f>HLOOKUP(CO$7+0.5,$L$66:$DM$120,ROWS($C$10:$C22)+2,FALSE)</f>
        <v>125</v>
      </c>
      <c r="CP22" s="8">
        <f>HLOOKUP(CP$7+0.5,$L$66:$DM$120,ROWS($C$10:$C22)+2,FALSE)</f>
        <v>424</v>
      </c>
      <c r="CQ22" s="8">
        <f>HLOOKUP(CQ$7+0.5,$L$66:$DM$120,ROWS($C$10:$C22)+2,FALSE)</f>
        <v>119</v>
      </c>
      <c r="CR22" s="8">
        <f>HLOOKUP(CR$7+0.5,$L$66:$DM$120,ROWS($C$10:$C22)+2,FALSE)</f>
        <v>435</v>
      </c>
      <c r="CS22" s="8">
        <f>HLOOKUP(CS$7+0.5,$L$66:$DM$120,ROWS($C$10:$C22)+2,FALSE)</f>
        <v>243</v>
      </c>
      <c r="CT22" s="8">
        <f>HLOOKUP(CT$7+0.5,$L$66:$DM$120,ROWS($C$10:$C22)+2,FALSE)</f>
        <v>1279</v>
      </c>
      <c r="CU22" s="8">
        <f>HLOOKUP(CU$7+0.5,$L$66:$DM$120,ROWS($C$10:$C22)+2,FALSE)</f>
        <v>1274</v>
      </c>
      <c r="CV22" s="8">
        <f>HLOOKUP(CV$7+0.5,$L$66:$DM$120,ROWS($C$10:$C22)+2,FALSE)</f>
        <v>177</v>
      </c>
      <c r="CW22" s="8">
        <f>HLOOKUP(CW$7+0.5,$L$66:$DM$120,ROWS($C$10:$C22)+2,FALSE)</f>
        <v>995</v>
      </c>
      <c r="CX22" s="8">
        <f>HLOOKUP(CX$7+0.5,$L$66:$DM$120,ROWS($C$10:$C22)+2,FALSE)</f>
        <v>933</v>
      </c>
      <c r="CY22" s="8">
        <f>HLOOKUP(CY$7+0.5,$L$66:$DM$120,ROWS($C$10:$C22)+2,FALSE)</f>
        <v>764</v>
      </c>
      <c r="CZ22" s="8">
        <f>HLOOKUP(CZ$7+0.5,$L$66:$DM$120,ROWS($C$10:$C22)+2,FALSE)</f>
        <v>770</v>
      </c>
      <c r="DA22" s="8">
        <f>HLOOKUP(DA$7+0.5,$L$66:$DM$120,ROWS($C$10:$C22)+2,FALSE)</f>
        <v>176</v>
      </c>
      <c r="DB22" s="8">
        <f>HLOOKUP(DB$7+0.5,$L$66:$DM$120,ROWS($C$10:$C22)+2,FALSE)</f>
        <v>460</v>
      </c>
      <c r="DC22" s="8">
        <f>HLOOKUP(DC$7+0.5,$L$66:$DM$120,ROWS($C$10:$C22)+2,FALSE)</f>
        <v>726</v>
      </c>
      <c r="DD22" s="8">
        <f>HLOOKUP(DD$7+0.5,$L$66:$DM$120,ROWS($C$10:$C22)+2,FALSE)</f>
        <v>675</v>
      </c>
      <c r="DE22" s="8">
        <f>HLOOKUP(DE$7+0.5,$L$66:$DM$120,ROWS($C$10:$C22)+2,FALSE)</f>
        <v>1887</v>
      </c>
      <c r="DF22" s="8">
        <f>HLOOKUP(DF$7+0.5,$L$66:$DM$120,ROWS($C$10:$C22)+2,FALSE)</f>
        <v>1283</v>
      </c>
      <c r="DG22" s="8">
        <f>HLOOKUP(DG$7+0.5,$L$66:$DM$120,ROWS($C$10:$C22)+2,FALSE)</f>
        <v>177</v>
      </c>
      <c r="DH22" s="8">
        <f>HLOOKUP(DH$7+0.5,$L$66:$DM$120,ROWS($C$10:$C22)+2,FALSE)</f>
        <v>755</v>
      </c>
      <c r="DI22" s="8">
        <f>HLOOKUP(DI$7+0.5,$L$66:$DM$120,ROWS($C$10:$C22)+2,FALSE)</f>
        <v>1901</v>
      </c>
      <c r="DJ22" s="8">
        <f>HLOOKUP(DJ$7+0.5,$L$66:$DM$120,ROWS($C$10:$C22)+2,FALSE)</f>
        <v>330</v>
      </c>
      <c r="DK22" s="8">
        <f>HLOOKUP(DK$7+0.5,$L$66:$DM$120,ROWS($C$10:$C22)+2,FALSE)</f>
        <v>234</v>
      </c>
      <c r="DL22" s="8">
        <f>HLOOKUP(DL$7+0.5,$L$66:$DM$120,ROWS($C$10:$C22)+2,FALSE)</f>
        <v>66</v>
      </c>
      <c r="DM22" s="8">
        <f>HLOOKUP(DM$7+0.5,$L$66:$DM$120,ROWS($C$10:$C22)+2,FALSE)</f>
        <v>436</v>
      </c>
    </row>
    <row r="23" spans="3:117" x14ac:dyDescent="0.2">
      <c r="C23" s="60"/>
      <c r="D23" s="62" t="s">
        <v>19</v>
      </c>
      <c r="E23" s="9">
        <v>1573036</v>
      </c>
      <c r="F23" s="10">
        <v>2184</v>
      </c>
      <c r="G23" s="9">
        <v>1296975</v>
      </c>
      <c r="H23" s="10">
        <v>12998</v>
      </c>
      <c r="I23" s="9">
        <v>210151</v>
      </c>
      <c r="J23" s="10">
        <v>11483</v>
      </c>
      <c r="K23" s="102"/>
      <c r="L23" s="63">
        <f>HLOOKUP(L$7,$L$66:$DM$120,ROWS($C$10:$C23)+2,FALSE)</f>
        <v>59283</v>
      </c>
      <c r="M23" s="7">
        <f>HLOOKUP(M$7,$L$66:$DM$120,ROWS($C$10:$C23)+2,FALSE)</f>
        <v>575</v>
      </c>
      <c r="N23" s="7">
        <f>HLOOKUP(N$7,$L$66:$DM$120,ROWS($C$10:$C23)+2,FALSE)</f>
        <v>1198</v>
      </c>
      <c r="O23" s="7">
        <f>HLOOKUP(O$7,$L$66:$DM$120,ROWS($C$10:$C23)+2,FALSE)</f>
        <v>2424</v>
      </c>
      <c r="P23" s="7">
        <f>HLOOKUP(P$7,$L$66:$DM$120,ROWS($C$10:$C23)+2,FALSE)</f>
        <v>291</v>
      </c>
      <c r="Q23" s="7">
        <f>HLOOKUP(Q$7,$L$66:$DM$120,ROWS($C$10:$C23)+2,FALSE)</f>
        <v>10280</v>
      </c>
      <c r="R23" s="7">
        <f>HLOOKUP(R$7,$L$66:$DM$120,ROWS($C$10:$C23)+2,FALSE)</f>
        <v>1186</v>
      </c>
      <c r="S23" s="7">
        <f>HLOOKUP(S$7,$L$66:$DM$120,ROWS($C$10:$C23)+2,FALSE)</f>
        <v>44</v>
      </c>
      <c r="T23" s="7">
        <f>HLOOKUP(T$7,$L$66:$DM$120,ROWS($C$10:$C23)+2,FALSE)</f>
        <v>120</v>
      </c>
      <c r="U23" s="7">
        <f>HLOOKUP(U$7,$L$66:$DM$120,ROWS($C$10:$C23)+2,FALSE)</f>
        <v>116</v>
      </c>
      <c r="V23" s="7">
        <f>HLOOKUP(V$7,$L$66:$DM$120,ROWS($C$10:$C23)+2,FALSE)</f>
        <v>2014</v>
      </c>
      <c r="W23" s="7">
        <f>HLOOKUP(W$7,$L$66:$DM$120,ROWS($C$10:$C23)+2,FALSE)</f>
        <v>583</v>
      </c>
      <c r="X23" s="7">
        <f>HLOOKUP(X$7,$L$66:$DM$120,ROWS($C$10:$C23)+2,FALSE)</f>
        <v>206</v>
      </c>
      <c r="Y23" s="7" t="str">
        <f>HLOOKUP(Y$7,$L$66:$DM$120,ROWS($C$10:$C23)+2,FALSE)</f>
        <v>N/A</v>
      </c>
      <c r="Z23" s="7">
        <f>HLOOKUP(Z$7,$L$66:$DM$120,ROWS($C$10:$C23)+2,FALSE)</f>
        <v>532</v>
      </c>
      <c r="AA23" s="7">
        <f>HLOOKUP(AA$7,$L$66:$DM$120,ROWS($C$10:$C23)+2,FALSE)</f>
        <v>283</v>
      </c>
      <c r="AB23" s="7">
        <f>HLOOKUP(AB$7,$L$66:$DM$120,ROWS($C$10:$C23)+2,FALSE)</f>
        <v>90</v>
      </c>
      <c r="AC23" s="7">
        <f>HLOOKUP(AC$7,$L$66:$DM$120,ROWS($C$10:$C23)+2,FALSE)</f>
        <v>63</v>
      </c>
      <c r="AD23" s="7">
        <f>HLOOKUP(AD$7,$L$66:$DM$120,ROWS($C$10:$C23)+2,FALSE)</f>
        <v>83</v>
      </c>
      <c r="AE23" s="7">
        <f>HLOOKUP(AE$7,$L$66:$DM$120,ROWS($C$10:$C23)+2,FALSE)</f>
        <v>54</v>
      </c>
      <c r="AF23" s="7">
        <f>HLOOKUP(AF$7,$L$66:$DM$120,ROWS($C$10:$C23)+2,FALSE)</f>
        <v>0</v>
      </c>
      <c r="AG23" s="7">
        <f>HLOOKUP(AG$7,$L$66:$DM$120,ROWS($C$10:$C23)+2,FALSE)</f>
        <v>107</v>
      </c>
      <c r="AH23" s="7">
        <f>HLOOKUP(AH$7,$L$66:$DM$120,ROWS($C$10:$C23)+2,FALSE)</f>
        <v>338</v>
      </c>
      <c r="AI23" s="7">
        <f>HLOOKUP(AI$7,$L$66:$DM$120,ROWS($C$10:$C23)+2,FALSE)</f>
        <v>683</v>
      </c>
      <c r="AJ23" s="7">
        <f>HLOOKUP(AJ$7,$L$66:$DM$120,ROWS($C$10:$C23)+2,FALSE)</f>
        <v>637</v>
      </c>
      <c r="AK23" s="7">
        <f>HLOOKUP(AK$7,$L$66:$DM$120,ROWS($C$10:$C23)+2,FALSE)</f>
        <v>87</v>
      </c>
      <c r="AL23" s="7">
        <f>HLOOKUP(AL$7,$L$66:$DM$120,ROWS($C$10:$C23)+2,FALSE)</f>
        <v>214</v>
      </c>
      <c r="AM23" s="7">
        <f>HLOOKUP(AM$7,$L$66:$DM$120,ROWS($C$10:$C23)+2,FALSE)</f>
        <v>3800</v>
      </c>
      <c r="AN23" s="7">
        <f>HLOOKUP(AN$7,$L$66:$DM$120,ROWS($C$10:$C23)+2,FALSE)</f>
        <v>35</v>
      </c>
      <c r="AO23" s="7">
        <f>HLOOKUP(AO$7,$L$66:$DM$120,ROWS($C$10:$C23)+2,FALSE)</f>
        <v>2535</v>
      </c>
      <c r="AP23" s="7">
        <f>HLOOKUP(AP$7,$L$66:$DM$120,ROWS($C$10:$C23)+2,FALSE)</f>
        <v>0</v>
      </c>
      <c r="AQ23" s="7">
        <f>HLOOKUP(AQ$7,$L$66:$DM$120,ROWS($C$10:$C23)+2,FALSE)</f>
        <v>214</v>
      </c>
      <c r="AR23" s="7">
        <f>HLOOKUP(AR$7,$L$66:$DM$120,ROWS($C$10:$C23)+2,FALSE)</f>
        <v>675</v>
      </c>
      <c r="AS23" s="7">
        <f>HLOOKUP(AS$7,$L$66:$DM$120,ROWS($C$10:$C23)+2,FALSE)</f>
        <v>938</v>
      </c>
      <c r="AT23" s="7">
        <f>HLOOKUP(AT$7,$L$66:$DM$120,ROWS($C$10:$C23)+2,FALSE)</f>
        <v>817</v>
      </c>
      <c r="AU23" s="7">
        <f>HLOOKUP(AU$7,$L$66:$DM$120,ROWS($C$10:$C23)+2,FALSE)</f>
        <v>0</v>
      </c>
      <c r="AV23" s="7">
        <f>HLOOKUP(AV$7,$L$66:$DM$120,ROWS($C$10:$C23)+2,FALSE)</f>
        <v>1018</v>
      </c>
      <c r="AW23" s="7">
        <f>HLOOKUP(AW$7,$L$66:$DM$120,ROWS($C$10:$C23)+2,FALSE)</f>
        <v>93</v>
      </c>
      <c r="AX23" s="7">
        <f>HLOOKUP(AX$7,$L$66:$DM$120,ROWS($C$10:$C23)+2,FALSE)</f>
        <v>4963</v>
      </c>
      <c r="AY23" s="7">
        <f>HLOOKUP(AY$7,$L$66:$DM$120,ROWS($C$10:$C23)+2,FALSE)</f>
        <v>169</v>
      </c>
      <c r="AZ23" s="7">
        <f>HLOOKUP(AZ$7,$L$66:$DM$120,ROWS($C$10:$C23)+2,FALSE)</f>
        <v>0</v>
      </c>
      <c r="BA23" s="7">
        <f>HLOOKUP(BA$7,$L$66:$DM$120,ROWS($C$10:$C23)+2,FALSE)</f>
        <v>205</v>
      </c>
      <c r="BB23" s="7">
        <f>HLOOKUP(BB$7,$L$66:$DM$120,ROWS($C$10:$C23)+2,FALSE)</f>
        <v>118</v>
      </c>
      <c r="BC23" s="7">
        <f>HLOOKUP(BC$7,$L$66:$DM$120,ROWS($C$10:$C23)+2,FALSE)</f>
        <v>1957</v>
      </c>
      <c r="BD23" s="7">
        <f>HLOOKUP(BD$7,$L$66:$DM$120,ROWS($C$10:$C23)+2,FALSE)</f>
        <v>1352</v>
      </c>
      <c r="BE23" s="7">
        <f>HLOOKUP(BE$7,$L$66:$DM$120,ROWS($C$10:$C23)+2,FALSE)</f>
        <v>6617</v>
      </c>
      <c r="BF23" s="7">
        <f>HLOOKUP(BF$7,$L$66:$DM$120,ROWS($C$10:$C23)+2,FALSE)</f>
        <v>0</v>
      </c>
      <c r="BG23" s="7">
        <f>HLOOKUP(BG$7,$L$66:$DM$120,ROWS($C$10:$C23)+2,FALSE)</f>
        <v>269</v>
      </c>
      <c r="BH23" s="7">
        <f>HLOOKUP(BH$7,$L$66:$DM$120,ROWS($C$10:$C23)+2,FALSE)</f>
        <v>10398</v>
      </c>
      <c r="BI23" s="7">
        <f>HLOOKUP(BI$7,$L$66:$DM$120,ROWS($C$10:$C23)+2,FALSE)</f>
        <v>0</v>
      </c>
      <c r="BJ23" s="7">
        <f>HLOOKUP(BJ$7,$L$66:$DM$120,ROWS($C$10:$C23)+2,FALSE)</f>
        <v>225</v>
      </c>
      <c r="BK23" s="7">
        <f>HLOOKUP(BK$7,$L$66:$DM$120,ROWS($C$10:$C23)+2,FALSE)</f>
        <v>677</v>
      </c>
      <c r="BL23" s="7">
        <f>HLOOKUP(BL$7,$L$66:$DM$120,ROWS($C$10:$C23)+2,FALSE)</f>
        <v>136</v>
      </c>
      <c r="BM23" s="8">
        <f>HLOOKUP(BM$7+0.5,$L$66:$DM$120,ROWS($C$10:$C23)+2,FALSE)</f>
        <v>6040</v>
      </c>
      <c r="BN23" s="8">
        <f>HLOOKUP(BN$7+0.5,$L$66:$DM$120,ROWS($C$10:$C23)+2,FALSE)</f>
        <v>838</v>
      </c>
      <c r="BO23" s="8">
        <f>HLOOKUP(BO$7+0.5,$L$66:$DM$120,ROWS($C$10:$C23)+2,FALSE)</f>
        <v>790</v>
      </c>
      <c r="BP23" s="8">
        <f>HLOOKUP(BP$7+0.5,$L$66:$DM$120,ROWS($C$10:$C23)+2,FALSE)</f>
        <v>1307</v>
      </c>
      <c r="BQ23" s="8">
        <f>HLOOKUP(BQ$7+0.5,$L$66:$DM$120,ROWS($C$10:$C23)+2,FALSE)</f>
        <v>268</v>
      </c>
      <c r="BR23" s="8">
        <f>HLOOKUP(BR$7+0.5,$L$66:$DM$120,ROWS($C$10:$C23)+2,FALSE)</f>
        <v>2708</v>
      </c>
      <c r="BS23" s="8">
        <f>HLOOKUP(BS$7+0.5,$L$66:$DM$120,ROWS($C$10:$C23)+2,FALSE)</f>
        <v>614</v>
      </c>
      <c r="BT23" s="8">
        <f>HLOOKUP(BT$7+0.5,$L$66:$DM$120,ROWS($C$10:$C23)+2,FALSE)</f>
        <v>81</v>
      </c>
      <c r="BU23" s="8">
        <f>HLOOKUP(BU$7+0.5,$L$66:$DM$120,ROWS($C$10:$C23)+2,FALSE)</f>
        <v>199</v>
      </c>
      <c r="BV23" s="8">
        <f>HLOOKUP(BV$7+0.5,$L$66:$DM$120,ROWS($C$10:$C23)+2,FALSE)</f>
        <v>124</v>
      </c>
      <c r="BW23" s="8">
        <f>HLOOKUP(BW$7+0.5,$L$66:$DM$120,ROWS($C$10:$C23)+2,FALSE)</f>
        <v>1608</v>
      </c>
      <c r="BX23" s="8">
        <f>HLOOKUP(BX$7+0.5,$L$66:$DM$120,ROWS($C$10:$C23)+2,FALSE)</f>
        <v>848</v>
      </c>
      <c r="BY23" s="8">
        <f>HLOOKUP(BY$7+0.5,$L$66:$DM$120,ROWS($C$10:$C23)+2,FALSE)</f>
        <v>194</v>
      </c>
      <c r="BZ23" s="8" t="str">
        <f>HLOOKUP(BZ$7+0.5,$L$66:$DM$120,ROWS($C$10:$C23)+2,FALSE)</f>
        <v>N/A</v>
      </c>
      <c r="CA23" s="8">
        <f>HLOOKUP(CA$7+0.5,$L$66:$DM$120,ROWS($C$10:$C23)+2,FALSE)</f>
        <v>469</v>
      </c>
      <c r="CB23" s="8">
        <f>HLOOKUP(CB$7+0.5,$L$66:$DM$120,ROWS($C$10:$C23)+2,FALSE)</f>
        <v>282</v>
      </c>
      <c r="CC23" s="8">
        <f>HLOOKUP(CC$7+0.5,$L$66:$DM$120,ROWS($C$10:$C23)+2,FALSE)</f>
        <v>170</v>
      </c>
      <c r="CD23" s="8">
        <f>HLOOKUP(CD$7+0.5,$L$66:$DM$120,ROWS($C$10:$C23)+2,FALSE)</f>
        <v>69</v>
      </c>
      <c r="CE23" s="8">
        <f>HLOOKUP(CE$7+0.5,$L$66:$DM$120,ROWS($C$10:$C23)+2,FALSE)</f>
        <v>128</v>
      </c>
      <c r="CF23" s="8">
        <f>HLOOKUP(CF$7+0.5,$L$66:$DM$120,ROWS($C$10:$C23)+2,FALSE)</f>
        <v>92</v>
      </c>
      <c r="CG23" s="8">
        <f>HLOOKUP(CG$7+0.5,$L$66:$DM$120,ROWS($C$10:$C23)+2,FALSE)</f>
        <v>187</v>
      </c>
      <c r="CH23" s="8">
        <f>HLOOKUP(CH$7+0.5,$L$66:$DM$120,ROWS($C$10:$C23)+2,FALSE)</f>
        <v>161</v>
      </c>
      <c r="CI23" s="8">
        <f>HLOOKUP(CI$7+0.5,$L$66:$DM$120,ROWS($C$10:$C23)+2,FALSE)</f>
        <v>391</v>
      </c>
      <c r="CJ23" s="8">
        <f>HLOOKUP(CJ$7+0.5,$L$66:$DM$120,ROWS($C$10:$C23)+2,FALSE)</f>
        <v>777</v>
      </c>
      <c r="CK23" s="8">
        <f>HLOOKUP(CK$7+0.5,$L$66:$DM$120,ROWS($C$10:$C23)+2,FALSE)</f>
        <v>528</v>
      </c>
      <c r="CL23" s="8">
        <f>HLOOKUP(CL$7+0.5,$L$66:$DM$120,ROWS($C$10:$C23)+2,FALSE)</f>
        <v>170</v>
      </c>
      <c r="CM23" s="8">
        <f>HLOOKUP(CM$7+0.5,$L$66:$DM$120,ROWS($C$10:$C23)+2,FALSE)</f>
        <v>259</v>
      </c>
      <c r="CN23" s="8">
        <f>HLOOKUP(CN$7+0.5,$L$66:$DM$120,ROWS($C$10:$C23)+2,FALSE)</f>
        <v>2162</v>
      </c>
      <c r="CO23" s="8">
        <f>HLOOKUP(CO$7+0.5,$L$66:$DM$120,ROWS($C$10:$C23)+2,FALSE)</f>
        <v>60</v>
      </c>
      <c r="CP23" s="8">
        <f>HLOOKUP(CP$7+0.5,$L$66:$DM$120,ROWS($C$10:$C23)+2,FALSE)</f>
        <v>1031</v>
      </c>
      <c r="CQ23" s="8">
        <f>HLOOKUP(CQ$7+0.5,$L$66:$DM$120,ROWS($C$10:$C23)+2,FALSE)</f>
        <v>187</v>
      </c>
      <c r="CR23" s="8">
        <f>HLOOKUP(CR$7+0.5,$L$66:$DM$120,ROWS($C$10:$C23)+2,FALSE)</f>
        <v>206</v>
      </c>
      <c r="CS23" s="8">
        <f>HLOOKUP(CS$7+0.5,$L$66:$DM$120,ROWS($C$10:$C23)+2,FALSE)</f>
        <v>554</v>
      </c>
      <c r="CT23" s="8">
        <f>HLOOKUP(CT$7+0.5,$L$66:$DM$120,ROWS($C$10:$C23)+2,FALSE)</f>
        <v>554</v>
      </c>
      <c r="CU23" s="8">
        <f>HLOOKUP(CU$7+0.5,$L$66:$DM$120,ROWS($C$10:$C23)+2,FALSE)</f>
        <v>843</v>
      </c>
      <c r="CV23" s="8">
        <f>HLOOKUP(CV$7+0.5,$L$66:$DM$120,ROWS($C$10:$C23)+2,FALSE)</f>
        <v>187</v>
      </c>
      <c r="CW23" s="8">
        <f>HLOOKUP(CW$7+0.5,$L$66:$DM$120,ROWS($C$10:$C23)+2,FALSE)</f>
        <v>753</v>
      </c>
      <c r="CX23" s="8">
        <f>HLOOKUP(CX$7+0.5,$L$66:$DM$120,ROWS($C$10:$C23)+2,FALSE)</f>
        <v>108</v>
      </c>
      <c r="CY23" s="8">
        <f>HLOOKUP(CY$7+0.5,$L$66:$DM$120,ROWS($C$10:$C23)+2,FALSE)</f>
        <v>1377</v>
      </c>
      <c r="CZ23" s="8">
        <f>HLOOKUP(CZ$7+0.5,$L$66:$DM$120,ROWS($C$10:$C23)+2,FALSE)</f>
        <v>181</v>
      </c>
      <c r="DA23" s="8">
        <f>HLOOKUP(DA$7+0.5,$L$66:$DM$120,ROWS($C$10:$C23)+2,FALSE)</f>
        <v>187</v>
      </c>
      <c r="DB23" s="8">
        <f>HLOOKUP(DB$7+0.5,$L$66:$DM$120,ROWS($C$10:$C23)+2,FALSE)</f>
        <v>238</v>
      </c>
      <c r="DC23" s="8">
        <f>HLOOKUP(DC$7+0.5,$L$66:$DM$120,ROWS($C$10:$C23)+2,FALSE)</f>
        <v>192</v>
      </c>
      <c r="DD23" s="8">
        <f>HLOOKUP(DD$7+0.5,$L$66:$DM$120,ROWS($C$10:$C23)+2,FALSE)</f>
        <v>1539</v>
      </c>
      <c r="DE23" s="8">
        <f>HLOOKUP(DE$7+0.5,$L$66:$DM$120,ROWS($C$10:$C23)+2,FALSE)</f>
        <v>714</v>
      </c>
      <c r="DF23" s="8">
        <f>HLOOKUP(DF$7+0.5,$L$66:$DM$120,ROWS($C$10:$C23)+2,FALSE)</f>
        <v>3016</v>
      </c>
      <c r="DG23" s="8">
        <f>HLOOKUP(DG$7+0.5,$L$66:$DM$120,ROWS($C$10:$C23)+2,FALSE)</f>
        <v>187</v>
      </c>
      <c r="DH23" s="8">
        <f>HLOOKUP(DH$7+0.5,$L$66:$DM$120,ROWS($C$10:$C23)+2,FALSE)</f>
        <v>388</v>
      </c>
      <c r="DI23" s="8">
        <f>HLOOKUP(DI$7+0.5,$L$66:$DM$120,ROWS($C$10:$C23)+2,FALSE)</f>
        <v>1919</v>
      </c>
      <c r="DJ23" s="8">
        <f>HLOOKUP(DJ$7+0.5,$L$66:$DM$120,ROWS($C$10:$C23)+2,FALSE)</f>
        <v>187</v>
      </c>
      <c r="DK23" s="8">
        <f>HLOOKUP(DK$7+0.5,$L$66:$DM$120,ROWS($C$10:$C23)+2,FALSE)</f>
        <v>272</v>
      </c>
      <c r="DL23" s="8">
        <f>HLOOKUP(DL$7+0.5,$L$66:$DM$120,ROWS($C$10:$C23)+2,FALSE)</f>
        <v>406</v>
      </c>
      <c r="DM23" s="8">
        <f>HLOOKUP(DM$7+0.5,$L$66:$DM$120,ROWS($C$10:$C23)+2,FALSE)</f>
        <v>228</v>
      </c>
    </row>
    <row r="24" spans="3:117" x14ac:dyDescent="0.2">
      <c r="C24" s="60"/>
      <c r="D24" s="62" t="s">
        <v>20</v>
      </c>
      <c r="E24" s="9">
        <v>12725119</v>
      </c>
      <c r="F24" s="10">
        <v>5939</v>
      </c>
      <c r="G24" s="9">
        <v>11009321</v>
      </c>
      <c r="H24" s="10">
        <v>31714</v>
      </c>
      <c r="I24" s="9">
        <v>1441191</v>
      </c>
      <c r="J24" s="10">
        <v>27618</v>
      </c>
      <c r="K24" s="102"/>
      <c r="L24" s="63">
        <f>HLOOKUP(L$7,$L$66:$DM$120,ROWS($C$10:$C24)+2,FALSE)</f>
        <v>208755</v>
      </c>
      <c r="M24" s="7">
        <f>HLOOKUP(M$7,$L$66:$DM$120,ROWS($C$10:$C24)+2,FALSE)</f>
        <v>883</v>
      </c>
      <c r="N24" s="7">
        <f>HLOOKUP(N$7,$L$66:$DM$120,ROWS($C$10:$C24)+2,FALSE)</f>
        <v>2250</v>
      </c>
      <c r="O24" s="7">
        <f>HLOOKUP(O$7,$L$66:$DM$120,ROWS($C$10:$C24)+2,FALSE)</f>
        <v>7139</v>
      </c>
      <c r="P24" s="7">
        <f>HLOOKUP(P$7,$L$66:$DM$120,ROWS($C$10:$C24)+2,FALSE)</f>
        <v>1587</v>
      </c>
      <c r="Q24" s="7">
        <f>HLOOKUP(Q$7,$L$66:$DM$120,ROWS($C$10:$C24)+2,FALSE)</f>
        <v>14940</v>
      </c>
      <c r="R24" s="7">
        <f>HLOOKUP(R$7,$L$66:$DM$120,ROWS($C$10:$C24)+2,FALSE)</f>
        <v>3036</v>
      </c>
      <c r="S24" s="7">
        <f>HLOOKUP(S$7,$L$66:$DM$120,ROWS($C$10:$C24)+2,FALSE)</f>
        <v>955</v>
      </c>
      <c r="T24" s="7">
        <f>HLOOKUP(T$7,$L$66:$DM$120,ROWS($C$10:$C24)+2,FALSE)</f>
        <v>234</v>
      </c>
      <c r="U24" s="7">
        <f>HLOOKUP(U$7,$L$66:$DM$120,ROWS($C$10:$C24)+2,FALSE)</f>
        <v>1066</v>
      </c>
      <c r="V24" s="7">
        <f>HLOOKUP(V$7,$L$66:$DM$120,ROWS($C$10:$C24)+2,FALSE)</f>
        <v>12687</v>
      </c>
      <c r="W24" s="7">
        <f>HLOOKUP(W$7,$L$66:$DM$120,ROWS($C$10:$C24)+2,FALSE)</f>
        <v>8745</v>
      </c>
      <c r="X24" s="7">
        <f>HLOOKUP(X$7,$L$66:$DM$120,ROWS($C$10:$C24)+2,FALSE)</f>
        <v>869</v>
      </c>
      <c r="Y24" s="7">
        <f>HLOOKUP(Y$7,$L$66:$DM$120,ROWS($C$10:$C24)+2,FALSE)</f>
        <v>1384</v>
      </c>
      <c r="Z24" s="7" t="str">
        <f>HLOOKUP(Z$7,$L$66:$DM$120,ROWS($C$10:$C24)+2,FALSE)</f>
        <v>N/A</v>
      </c>
      <c r="AA24" s="7">
        <f>HLOOKUP(AA$7,$L$66:$DM$120,ROWS($C$10:$C24)+2,FALSE)</f>
        <v>16907</v>
      </c>
      <c r="AB24" s="7">
        <f>HLOOKUP(AB$7,$L$66:$DM$120,ROWS($C$10:$C24)+2,FALSE)</f>
        <v>8529</v>
      </c>
      <c r="AC24" s="7">
        <f>HLOOKUP(AC$7,$L$66:$DM$120,ROWS($C$10:$C24)+2,FALSE)</f>
        <v>2009</v>
      </c>
      <c r="AD24" s="7">
        <f>HLOOKUP(AD$7,$L$66:$DM$120,ROWS($C$10:$C24)+2,FALSE)</f>
        <v>2923</v>
      </c>
      <c r="AE24" s="7">
        <f>HLOOKUP(AE$7,$L$66:$DM$120,ROWS($C$10:$C24)+2,FALSE)</f>
        <v>1229</v>
      </c>
      <c r="AF24" s="7">
        <f>HLOOKUP(AF$7,$L$66:$DM$120,ROWS($C$10:$C24)+2,FALSE)</f>
        <v>526</v>
      </c>
      <c r="AG24" s="7">
        <f>HLOOKUP(AG$7,$L$66:$DM$120,ROWS($C$10:$C24)+2,FALSE)</f>
        <v>1865</v>
      </c>
      <c r="AH24" s="7">
        <f>HLOOKUP(AH$7,$L$66:$DM$120,ROWS($C$10:$C24)+2,FALSE)</f>
        <v>3296</v>
      </c>
      <c r="AI24" s="7">
        <f>HLOOKUP(AI$7,$L$66:$DM$120,ROWS($C$10:$C24)+2,FALSE)</f>
        <v>12583</v>
      </c>
      <c r="AJ24" s="7">
        <f>HLOOKUP(AJ$7,$L$66:$DM$120,ROWS($C$10:$C24)+2,FALSE)</f>
        <v>6537</v>
      </c>
      <c r="AK24" s="7">
        <f>HLOOKUP(AK$7,$L$66:$DM$120,ROWS($C$10:$C24)+2,FALSE)</f>
        <v>2744</v>
      </c>
      <c r="AL24" s="7">
        <f>HLOOKUP(AL$7,$L$66:$DM$120,ROWS($C$10:$C24)+2,FALSE)</f>
        <v>13264</v>
      </c>
      <c r="AM24" s="7">
        <f>HLOOKUP(AM$7,$L$66:$DM$120,ROWS($C$10:$C24)+2,FALSE)</f>
        <v>228</v>
      </c>
      <c r="AN24" s="7">
        <f>HLOOKUP(AN$7,$L$66:$DM$120,ROWS($C$10:$C24)+2,FALSE)</f>
        <v>1302</v>
      </c>
      <c r="AO24" s="7">
        <f>HLOOKUP(AO$7,$L$66:$DM$120,ROWS($C$10:$C24)+2,FALSE)</f>
        <v>1478</v>
      </c>
      <c r="AP24" s="7">
        <f>HLOOKUP(AP$7,$L$66:$DM$120,ROWS($C$10:$C24)+2,FALSE)</f>
        <v>283</v>
      </c>
      <c r="AQ24" s="7">
        <f>HLOOKUP(AQ$7,$L$66:$DM$120,ROWS($C$10:$C24)+2,FALSE)</f>
        <v>2366</v>
      </c>
      <c r="AR24" s="7">
        <f>HLOOKUP(AR$7,$L$66:$DM$120,ROWS($C$10:$C24)+2,FALSE)</f>
        <v>1359</v>
      </c>
      <c r="AS24" s="7">
        <f>HLOOKUP(AS$7,$L$66:$DM$120,ROWS($C$10:$C24)+2,FALSE)</f>
        <v>7561</v>
      </c>
      <c r="AT24" s="7">
        <f>HLOOKUP(AT$7,$L$66:$DM$120,ROWS($C$10:$C24)+2,FALSE)</f>
        <v>3761</v>
      </c>
      <c r="AU24" s="7">
        <f>HLOOKUP(AU$7,$L$66:$DM$120,ROWS($C$10:$C24)+2,FALSE)</f>
        <v>196</v>
      </c>
      <c r="AV24" s="7">
        <f>HLOOKUP(AV$7,$L$66:$DM$120,ROWS($C$10:$C24)+2,FALSE)</f>
        <v>6872</v>
      </c>
      <c r="AW24" s="7">
        <f>HLOOKUP(AW$7,$L$66:$DM$120,ROWS($C$10:$C24)+2,FALSE)</f>
        <v>1491</v>
      </c>
      <c r="AX24" s="7">
        <f>HLOOKUP(AX$7,$L$66:$DM$120,ROWS($C$10:$C24)+2,FALSE)</f>
        <v>954</v>
      </c>
      <c r="AY24" s="7">
        <f>HLOOKUP(AY$7,$L$66:$DM$120,ROWS($C$10:$C24)+2,FALSE)</f>
        <v>4588</v>
      </c>
      <c r="AZ24" s="7">
        <f>HLOOKUP(AZ$7,$L$66:$DM$120,ROWS($C$10:$C24)+2,FALSE)</f>
        <v>462</v>
      </c>
      <c r="BA24" s="7">
        <f>HLOOKUP(BA$7,$L$66:$DM$120,ROWS($C$10:$C24)+2,FALSE)</f>
        <v>1583</v>
      </c>
      <c r="BB24" s="7">
        <f>HLOOKUP(BB$7,$L$66:$DM$120,ROWS($C$10:$C24)+2,FALSE)</f>
        <v>394</v>
      </c>
      <c r="BC24" s="7">
        <f>HLOOKUP(BC$7,$L$66:$DM$120,ROWS($C$10:$C24)+2,FALSE)</f>
        <v>4648</v>
      </c>
      <c r="BD24" s="7">
        <f>HLOOKUP(BD$7,$L$66:$DM$120,ROWS($C$10:$C24)+2,FALSE)</f>
        <v>16780</v>
      </c>
      <c r="BE24" s="7">
        <f>HLOOKUP(BE$7,$L$66:$DM$120,ROWS($C$10:$C24)+2,FALSE)</f>
        <v>1154</v>
      </c>
      <c r="BF24" s="7">
        <f>HLOOKUP(BF$7,$L$66:$DM$120,ROWS($C$10:$C24)+2,FALSE)</f>
        <v>156</v>
      </c>
      <c r="BG24" s="7">
        <f>HLOOKUP(BG$7,$L$66:$DM$120,ROWS($C$10:$C24)+2,FALSE)</f>
        <v>4311</v>
      </c>
      <c r="BH24" s="7">
        <f>HLOOKUP(BH$7,$L$66:$DM$120,ROWS($C$10:$C24)+2,FALSE)</f>
        <v>2704</v>
      </c>
      <c r="BI24" s="7">
        <f>HLOOKUP(BI$7,$L$66:$DM$120,ROWS($C$10:$C24)+2,FALSE)</f>
        <v>1221</v>
      </c>
      <c r="BJ24" s="7">
        <f>HLOOKUP(BJ$7,$L$66:$DM$120,ROWS($C$10:$C24)+2,FALSE)</f>
        <v>14414</v>
      </c>
      <c r="BK24" s="7">
        <f>HLOOKUP(BK$7,$L$66:$DM$120,ROWS($C$10:$C24)+2,FALSE)</f>
        <v>302</v>
      </c>
      <c r="BL24" s="7">
        <f>HLOOKUP(BL$7,$L$66:$DM$120,ROWS($C$10:$C24)+2,FALSE)</f>
        <v>2049</v>
      </c>
      <c r="BM24" s="8">
        <f>HLOOKUP(BM$7+0.5,$L$66:$DM$120,ROWS($C$10:$C24)+2,FALSE)</f>
        <v>10844</v>
      </c>
      <c r="BN24" s="8">
        <f>HLOOKUP(BN$7+0.5,$L$66:$DM$120,ROWS($C$10:$C24)+2,FALSE)</f>
        <v>478</v>
      </c>
      <c r="BO24" s="8">
        <f>HLOOKUP(BO$7+0.5,$L$66:$DM$120,ROWS($C$10:$C24)+2,FALSE)</f>
        <v>1511</v>
      </c>
      <c r="BP24" s="8">
        <f>HLOOKUP(BP$7+0.5,$L$66:$DM$120,ROWS($C$10:$C24)+2,FALSE)</f>
        <v>2314</v>
      </c>
      <c r="BQ24" s="8">
        <f>HLOOKUP(BQ$7+0.5,$L$66:$DM$120,ROWS($C$10:$C24)+2,FALSE)</f>
        <v>643</v>
      </c>
      <c r="BR24" s="8">
        <f>HLOOKUP(BR$7+0.5,$L$66:$DM$120,ROWS($C$10:$C24)+2,FALSE)</f>
        <v>2770</v>
      </c>
      <c r="BS24" s="8">
        <f>HLOOKUP(BS$7+0.5,$L$66:$DM$120,ROWS($C$10:$C24)+2,FALSE)</f>
        <v>1235</v>
      </c>
      <c r="BT24" s="8">
        <f>HLOOKUP(BT$7+0.5,$L$66:$DM$120,ROWS($C$10:$C24)+2,FALSE)</f>
        <v>634</v>
      </c>
      <c r="BU24" s="8">
        <f>HLOOKUP(BU$7+0.5,$L$66:$DM$120,ROWS($C$10:$C24)+2,FALSE)</f>
        <v>228</v>
      </c>
      <c r="BV24" s="8">
        <f>HLOOKUP(BV$7+0.5,$L$66:$DM$120,ROWS($C$10:$C24)+2,FALSE)</f>
        <v>615</v>
      </c>
      <c r="BW24" s="8">
        <f>HLOOKUP(BW$7+0.5,$L$66:$DM$120,ROWS($C$10:$C24)+2,FALSE)</f>
        <v>2735</v>
      </c>
      <c r="BX24" s="8">
        <f>HLOOKUP(BX$7+0.5,$L$66:$DM$120,ROWS($C$10:$C24)+2,FALSE)</f>
        <v>3894</v>
      </c>
      <c r="BY24" s="8">
        <f>HLOOKUP(BY$7+0.5,$L$66:$DM$120,ROWS($C$10:$C24)+2,FALSE)</f>
        <v>593</v>
      </c>
      <c r="BZ24" s="8">
        <f>HLOOKUP(BZ$7+0.5,$L$66:$DM$120,ROWS($C$10:$C24)+2,FALSE)</f>
        <v>868</v>
      </c>
      <c r="CA24" s="8" t="str">
        <f>HLOOKUP(CA$7+0.5,$L$66:$DM$120,ROWS($C$10:$C24)+2,FALSE)</f>
        <v>N/A</v>
      </c>
      <c r="CB24" s="8">
        <f>HLOOKUP(CB$7+0.5,$L$66:$DM$120,ROWS($C$10:$C24)+2,FALSE)</f>
        <v>2654</v>
      </c>
      <c r="CC24" s="8">
        <f>HLOOKUP(CC$7+0.5,$L$66:$DM$120,ROWS($C$10:$C24)+2,FALSE)</f>
        <v>1959</v>
      </c>
      <c r="CD24" s="8">
        <f>HLOOKUP(CD$7+0.5,$L$66:$DM$120,ROWS($C$10:$C24)+2,FALSE)</f>
        <v>988</v>
      </c>
      <c r="CE24" s="8">
        <f>HLOOKUP(CE$7+0.5,$L$66:$DM$120,ROWS($C$10:$C24)+2,FALSE)</f>
        <v>1049</v>
      </c>
      <c r="CF24" s="8">
        <f>HLOOKUP(CF$7+0.5,$L$66:$DM$120,ROWS($C$10:$C24)+2,FALSE)</f>
        <v>561</v>
      </c>
      <c r="CG24" s="8">
        <f>HLOOKUP(CG$7+0.5,$L$66:$DM$120,ROWS($C$10:$C24)+2,FALSE)</f>
        <v>347</v>
      </c>
      <c r="CH24" s="8">
        <f>HLOOKUP(CH$7+0.5,$L$66:$DM$120,ROWS($C$10:$C24)+2,FALSE)</f>
        <v>755</v>
      </c>
      <c r="CI24" s="8">
        <f>HLOOKUP(CI$7+0.5,$L$66:$DM$120,ROWS($C$10:$C24)+2,FALSE)</f>
        <v>1088</v>
      </c>
      <c r="CJ24" s="8">
        <f>HLOOKUP(CJ$7+0.5,$L$66:$DM$120,ROWS($C$10:$C24)+2,FALSE)</f>
        <v>3412</v>
      </c>
      <c r="CK24" s="8">
        <f>HLOOKUP(CK$7+0.5,$L$66:$DM$120,ROWS($C$10:$C24)+2,FALSE)</f>
        <v>1781</v>
      </c>
      <c r="CL24" s="8">
        <f>HLOOKUP(CL$7+0.5,$L$66:$DM$120,ROWS($C$10:$C24)+2,FALSE)</f>
        <v>1178</v>
      </c>
      <c r="CM24" s="8">
        <f>HLOOKUP(CM$7+0.5,$L$66:$DM$120,ROWS($C$10:$C24)+2,FALSE)</f>
        <v>3449</v>
      </c>
      <c r="CN24" s="8">
        <f>HLOOKUP(CN$7+0.5,$L$66:$DM$120,ROWS($C$10:$C24)+2,FALSE)</f>
        <v>183</v>
      </c>
      <c r="CO24" s="8">
        <f>HLOOKUP(CO$7+0.5,$L$66:$DM$120,ROWS($C$10:$C24)+2,FALSE)</f>
        <v>637</v>
      </c>
      <c r="CP24" s="8">
        <f>HLOOKUP(CP$7+0.5,$L$66:$DM$120,ROWS($C$10:$C24)+2,FALSE)</f>
        <v>817</v>
      </c>
      <c r="CQ24" s="8">
        <f>HLOOKUP(CQ$7+0.5,$L$66:$DM$120,ROWS($C$10:$C24)+2,FALSE)</f>
        <v>255</v>
      </c>
      <c r="CR24" s="8">
        <f>HLOOKUP(CR$7+0.5,$L$66:$DM$120,ROWS($C$10:$C24)+2,FALSE)</f>
        <v>1097</v>
      </c>
      <c r="CS24" s="8">
        <f>HLOOKUP(CS$7+0.5,$L$66:$DM$120,ROWS($C$10:$C24)+2,FALSE)</f>
        <v>1078</v>
      </c>
      <c r="CT24" s="8">
        <f>HLOOKUP(CT$7+0.5,$L$66:$DM$120,ROWS($C$10:$C24)+2,FALSE)</f>
        <v>2307</v>
      </c>
      <c r="CU24" s="8">
        <f>HLOOKUP(CU$7+0.5,$L$66:$DM$120,ROWS($C$10:$C24)+2,FALSE)</f>
        <v>1150</v>
      </c>
      <c r="CV24" s="8">
        <f>HLOOKUP(CV$7+0.5,$L$66:$DM$120,ROWS($C$10:$C24)+2,FALSE)</f>
        <v>184</v>
      </c>
      <c r="CW24" s="8">
        <f>HLOOKUP(CW$7+0.5,$L$66:$DM$120,ROWS($C$10:$C24)+2,FALSE)</f>
        <v>1834</v>
      </c>
      <c r="CX24" s="8">
        <f>HLOOKUP(CX$7+0.5,$L$66:$DM$120,ROWS($C$10:$C24)+2,FALSE)</f>
        <v>860</v>
      </c>
      <c r="CY24" s="8">
        <f>HLOOKUP(CY$7+0.5,$L$66:$DM$120,ROWS($C$10:$C24)+2,FALSE)</f>
        <v>517</v>
      </c>
      <c r="CZ24" s="8">
        <f>HLOOKUP(CZ$7+0.5,$L$66:$DM$120,ROWS($C$10:$C24)+2,FALSE)</f>
        <v>1506</v>
      </c>
      <c r="DA24" s="8">
        <f>HLOOKUP(DA$7+0.5,$L$66:$DM$120,ROWS($C$10:$C24)+2,FALSE)</f>
        <v>478</v>
      </c>
      <c r="DB24" s="8">
        <f>HLOOKUP(DB$7+0.5,$L$66:$DM$120,ROWS($C$10:$C24)+2,FALSE)</f>
        <v>875</v>
      </c>
      <c r="DC24" s="8">
        <f>HLOOKUP(DC$7+0.5,$L$66:$DM$120,ROWS($C$10:$C24)+2,FALSE)</f>
        <v>444</v>
      </c>
      <c r="DD24" s="8">
        <f>HLOOKUP(DD$7+0.5,$L$66:$DM$120,ROWS($C$10:$C24)+2,FALSE)</f>
        <v>1468</v>
      </c>
      <c r="DE24" s="8">
        <f>HLOOKUP(DE$7+0.5,$L$66:$DM$120,ROWS($C$10:$C24)+2,FALSE)</f>
        <v>3035</v>
      </c>
      <c r="DF24" s="8">
        <f>HLOOKUP(DF$7+0.5,$L$66:$DM$120,ROWS($C$10:$C24)+2,FALSE)</f>
        <v>495</v>
      </c>
      <c r="DG24" s="8">
        <f>HLOOKUP(DG$7+0.5,$L$66:$DM$120,ROWS($C$10:$C24)+2,FALSE)</f>
        <v>133</v>
      </c>
      <c r="DH24" s="8">
        <f>HLOOKUP(DH$7+0.5,$L$66:$DM$120,ROWS($C$10:$C24)+2,FALSE)</f>
        <v>1212</v>
      </c>
      <c r="DI24" s="8">
        <f>HLOOKUP(DI$7+0.5,$L$66:$DM$120,ROWS($C$10:$C24)+2,FALSE)</f>
        <v>971</v>
      </c>
      <c r="DJ24" s="8">
        <f>HLOOKUP(DJ$7+0.5,$L$66:$DM$120,ROWS($C$10:$C24)+2,FALSE)</f>
        <v>1224</v>
      </c>
      <c r="DK24" s="8">
        <f>HLOOKUP(DK$7+0.5,$L$66:$DM$120,ROWS($C$10:$C24)+2,FALSE)</f>
        <v>2249</v>
      </c>
      <c r="DL24" s="8">
        <f>HLOOKUP(DL$7+0.5,$L$66:$DM$120,ROWS($C$10:$C24)+2,FALSE)</f>
        <v>309</v>
      </c>
      <c r="DM24" s="8">
        <f>HLOOKUP(DM$7+0.5,$L$66:$DM$120,ROWS($C$10:$C24)+2,FALSE)</f>
        <v>1480</v>
      </c>
    </row>
    <row r="25" spans="3:117" x14ac:dyDescent="0.2">
      <c r="C25" s="60"/>
      <c r="D25" s="62" t="s">
        <v>21</v>
      </c>
      <c r="E25" s="9">
        <v>6457067</v>
      </c>
      <c r="F25" s="10">
        <v>4184</v>
      </c>
      <c r="G25" s="9">
        <v>5493090</v>
      </c>
      <c r="H25" s="10">
        <v>26865</v>
      </c>
      <c r="I25" s="9">
        <v>805228</v>
      </c>
      <c r="J25" s="10">
        <v>22224</v>
      </c>
      <c r="K25" s="102"/>
      <c r="L25" s="63">
        <f>HLOOKUP(L$7,$L$66:$DM$120,ROWS($C$10:$C25)+2,FALSE)</f>
        <v>134137</v>
      </c>
      <c r="M25" s="7">
        <f>HLOOKUP(M$7,$L$66:$DM$120,ROWS($C$10:$C25)+2,FALSE)</f>
        <v>1625</v>
      </c>
      <c r="N25" s="7">
        <f>HLOOKUP(N$7,$L$66:$DM$120,ROWS($C$10:$C25)+2,FALSE)</f>
        <v>479</v>
      </c>
      <c r="O25" s="7">
        <f>HLOOKUP(O$7,$L$66:$DM$120,ROWS($C$10:$C25)+2,FALSE)</f>
        <v>2763</v>
      </c>
      <c r="P25" s="7">
        <f>HLOOKUP(P$7,$L$66:$DM$120,ROWS($C$10:$C25)+2,FALSE)</f>
        <v>564</v>
      </c>
      <c r="Q25" s="7">
        <f>HLOOKUP(Q$7,$L$66:$DM$120,ROWS($C$10:$C25)+2,FALSE)</f>
        <v>6033</v>
      </c>
      <c r="R25" s="7">
        <f>HLOOKUP(R$7,$L$66:$DM$120,ROWS($C$10:$C25)+2,FALSE)</f>
        <v>1225</v>
      </c>
      <c r="S25" s="7">
        <f>HLOOKUP(S$7,$L$66:$DM$120,ROWS($C$10:$C25)+2,FALSE)</f>
        <v>823</v>
      </c>
      <c r="T25" s="7">
        <f>HLOOKUP(T$7,$L$66:$DM$120,ROWS($C$10:$C25)+2,FALSE)</f>
        <v>639</v>
      </c>
      <c r="U25" s="7">
        <f>HLOOKUP(U$7,$L$66:$DM$120,ROWS($C$10:$C25)+2,FALSE)</f>
        <v>1045</v>
      </c>
      <c r="V25" s="7">
        <f>HLOOKUP(V$7,$L$66:$DM$120,ROWS($C$10:$C25)+2,FALSE)</f>
        <v>11472</v>
      </c>
      <c r="W25" s="7">
        <f>HLOOKUP(W$7,$L$66:$DM$120,ROWS($C$10:$C25)+2,FALSE)</f>
        <v>2258</v>
      </c>
      <c r="X25" s="7">
        <f>HLOOKUP(X$7,$L$66:$DM$120,ROWS($C$10:$C25)+2,FALSE)</f>
        <v>856</v>
      </c>
      <c r="Y25" s="7">
        <f>HLOOKUP(Y$7,$L$66:$DM$120,ROWS($C$10:$C25)+2,FALSE)</f>
        <v>186</v>
      </c>
      <c r="Z25" s="7">
        <f>HLOOKUP(Z$7,$L$66:$DM$120,ROWS($C$10:$C25)+2,FALSE)</f>
        <v>28436</v>
      </c>
      <c r="AA25" s="7" t="str">
        <f>HLOOKUP(AA$7,$L$66:$DM$120,ROWS($C$10:$C25)+2,FALSE)</f>
        <v>N/A</v>
      </c>
      <c r="AB25" s="7">
        <f>HLOOKUP(AB$7,$L$66:$DM$120,ROWS($C$10:$C25)+2,FALSE)</f>
        <v>1678</v>
      </c>
      <c r="AC25" s="7">
        <f>HLOOKUP(AC$7,$L$66:$DM$120,ROWS($C$10:$C25)+2,FALSE)</f>
        <v>1624</v>
      </c>
      <c r="AD25" s="7">
        <f>HLOOKUP(AD$7,$L$66:$DM$120,ROWS($C$10:$C25)+2,FALSE)</f>
        <v>11177</v>
      </c>
      <c r="AE25" s="7">
        <f>HLOOKUP(AE$7,$L$66:$DM$120,ROWS($C$10:$C25)+2,FALSE)</f>
        <v>736</v>
      </c>
      <c r="AF25" s="7">
        <f>HLOOKUP(AF$7,$L$66:$DM$120,ROWS($C$10:$C25)+2,FALSE)</f>
        <v>0</v>
      </c>
      <c r="AG25" s="7">
        <f>HLOOKUP(AG$7,$L$66:$DM$120,ROWS($C$10:$C25)+2,FALSE)</f>
        <v>1050</v>
      </c>
      <c r="AH25" s="7">
        <f>HLOOKUP(AH$7,$L$66:$DM$120,ROWS($C$10:$C25)+2,FALSE)</f>
        <v>837</v>
      </c>
      <c r="AI25" s="7">
        <f>HLOOKUP(AI$7,$L$66:$DM$120,ROWS($C$10:$C25)+2,FALSE)</f>
        <v>11017</v>
      </c>
      <c r="AJ25" s="7">
        <f>HLOOKUP(AJ$7,$L$66:$DM$120,ROWS($C$10:$C25)+2,FALSE)</f>
        <v>1543</v>
      </c>
      <c r="AK25" s="7">
        <f>HLOOKUP(AK$7,$L$66:$DM$120,ROWS($C$10:$C25)+2,FALSE)</f>
        <v>1948</v>
      </c>
      <c r="AL25" s="7">
        <f>HLOOKUP(AL$7,$L$66:$DM$120,ROWS($C$10:$C25)+2,FALSE)</f>
        <v>4526</v>
      </c>
      <c r="AM25" s="7">
        <f>HLOOKUP(AM$7,$L$66:$DM$120,ROWS($C$10:$C25)+2,FALSE)</f>
        <v>134</v>
      </c>
      <c r="AN25" s="7">
        <f>HLOOKUP(AN$7,$L$66:$DM$120,ROWS($C$10:$C25)+2,FALSE)</f>
        <v>591</v>
      </c>
      <c r="AO25" s="7">
        <f>HLOOKUP(AO$7,$L$66:$DM$120,ROWS($C$10:$C25)+2,FALSE)</f>
        <v>1011</v>
      </c>
      <c r="AP25" s="7">
        <f>HLOOKUP(AP$7,$L$66:$DM$120,ROWS($C$10:$C25)+2,FALSE)</f>
        <v>0</v>
      </c>
      <c r="AQ25" s="7">
        <f>HLOOKUP(AQ$7,$L$66:$DM$120,ROWS($C$10:$C25)+2,FALSE)</f>
        <v>1537</v>
      </c>
      <c r="AR25" s="7">
        <f>HLOOKUP(AR$7,$L$66:$DM$120,ROWS($C$10:$C25)+2,FALSE)</f>
        <v>219</v>
      </c>
      <c r="AS25" s="7">
        <f>HLOOKUP(AS$7,$L$66:$DM$120,ROWS($C$10:$C25)+2,FALSE)</f>
        <v>2316</v>
      </c>
      <c r="AT25" s="7">
        <f>HLOOKUP(AT$7,$L$66:$DM$120,ROWS($C$10:$C25)+2,FALSE)</f>
        <v>2665</v>
      </c>
      <c r="AU25" s="7">
        <f>HLOOKUP(AU$7,$L$66:$DM$120,ROWS($C$10:$C25)+2,FALSE)</f>
        <v>113</v>
      </c>
      <c r="AV25" s="7">
        <f>HLOOKUP(AV$7,$L$66:$DM$120,ROWS($C$10:$C25)+2,FALSE)</f>
        <v>11235</v>
      </c>
      <c r="AW25" s="7">
        <f>HLOOKUP(AW$7,$L$66:$DM$120,ROWS($C$10:$C25)+2,FALSE)</f>
        <v>1198</v>
      </c>
      <c r="AX25" s="7">
        <f>HLOOKUP(AX$7,$L$66:$DM$120,ROWS($C$10:$C25)+2,FALSE)</f>
        <v>387</v>
      </c>
      <c r="AY25" s="7">
        <f>HLOOKUP(AY$7,$L$66:$DM$120,ROWS($C$10:$C25)+2,FALSE)</f>
        <v>2419</v>
      </c>
      <c r="AZ25" s="7">
        <f>HLOOKUP(AZ$7,$L$66:$DM$120,ROWS($C$10:$C25)+2,FALSE)</f>
        <v>0</v>
      </c>
      <c r="BA25" s="7">
        <f>HLOOKUP(BA$7,$L$66:$DM$120,ROWS($C$10:$C25)+2,FALSE)</f>
        <v>1414</v>
      </c>
      <c r="BB25" s="7">
        <f>HLOOKUP(BB$7,$L$66:$DM$120,ROWS($C$10:$C25)+2,FALSE)</f>
        <v>111</v>
      </c>
      <c r="BC25" s="7">
        <f>HLOOKUP(BC$7,$L$66:$DM$120,ROWS($C$10:$C25)+2,FALSE)</f>
        <v>3547</v>
      </c>
      <c r="BD25" s="7">
        <f>HLOOKUP(BD$7,$L$66:$DM$120,ROWS($C$10:$C25)+2,FALSE)</f>
        <v>4490</v>
      </c>
      <c r="BE25" s="7">
        <f>HLOOKUP(BE$7,$L$66:$DM$120,ROWS($C$10:$C25)+2,FALSE)</f>
        <v>105</v>
      </c>
      <c r="BF25" s="7">
        <f>HLOOKUP(BF$7,$L$66:$DM$120,ROWS($C$10:$C25)+2,FALSE)</f>
        <v>0</v>
      </c>
      <c r="BG25" s="7">
        <f>HLOOKUP(BG$7,$L$66:$DM$120,ROWS($C$10:$C25)+2,FALSE)</f>
        <v>1932</v>
      </c>
      <c r="BH25" s="7">
        <f>HLOOKUP(BH$7,$L$66:$DM$120,ROWS($C$10:$C25)+2,FALSE)</f>
        <v>258</v>
      </c>
      <c r="BI25" s="7">
        <f>HLOOKUP(BI$7,$L$66:$DM$120,ROWS($C$10:$C25)+2,FALSE)</f>
        <v>507</v>
      </c>
      <c r="BJ25" s="7">
        <f>HLOOKUP(BJ$7,$L$66:$DM$120,ROWS($C$10:$C25)+2,FALSE)</f>
        <v>1727</v>
      </c>
      <c r="BK25" s="7">
        <f>HLOOKUP(BK$7,$L$66:$DM$120,ROWS($C$10:$C25)+2,FALSE)</f>
        <v>1681</v>
      </c>
      <c r="BL25" s="7">
        <f>HLOOKUP(BL$7,$L$66:$DM$120,ROWS($C$10:$C25)+2,FALSE)</f>
        <v>136</v>
      </c>
      <c r="BM25" s="8">
        <f>HLOOKUP(BM$7+0.5,$L$66:$DM$120,ROWS($C$10:$C25)+2,FALSE)</f>
        <v>9664</v>
      </c>
      <c r="BN25" s="8">
        <f>HLOOKUP(BN$7+0.5,$L$66:$DM$120,ROWS($C$10:$C25)+2,FALSE)</f>
        <v>788</v>
      </c>
      <c r="BO25" s="8">
        <f>HLOOKUP(BO$7+0.5,$L$66:$DM$120,ROWS($C$10:$C25)+2,FALSE)</f>
        <v>429</v>
      </c>
      <c r="BP25" s="8">
        <f>HLOOKUP(BP$7+0.5,$L$66:$DM$120,ROWS($C$10:$C25)+2,FALSE)</f>
        <v>1095</v>
      </c>
      <c r="BQ25" s="8">
        <f>HLOOKUP(BQ$7+0.5,$L$66:$DM$120,ROWS($C$10:$C25)+2,FALSE)</f>
        <v>753</v>
      </c>
      <c r="BR25" s="8">
        <f>HLOOKUP(BR$7+0.5,$L$66:$DM$120,ROWS($C$10:$C25)+2,FALSE)</f>
        <v>1477</v>
      </c>
      <c r="BS25" s="8">
        <f>HLOOKUP(BS$7+0.5,$L$66:$DM$120,ROWS($C$10:$C25)+2,FALSE)</f>
        <v>531</v>
      </c>
      <c r="BT25" s="8">
        <f>HLOOKUP(BT$7+0.5,$L$66:$DM$120,ROWS($C$10:$C25)+2,FALSE)</f>
        <v>595</v>
      </c>
      <c r="BU25" s="8">
        <f>HLOOKUP(BU$7+0.5,$L$66:$DM$120,ROWS($C$10:$C25)+2,FALSE)</f>
        <v>831</v>
      </c>
      <c r="BV25" s="8">
        <f>HLOOKUP(BV$7+0.5,$L$66:$DM$120,ROWS($C$10:$C25)+2,FALSE)</f>
        <v>733</v>
      </c>
      <c r="BW25" s="8">
        <f>HLOOKUP(BW$7+0.5,$L$66:$DM$120,ROWS($C$10:$C25)+2,FALSE)</f>
        <v>2864</v>
      </c>
      <c r="BX25" s="8">
        <f>HLOOKUP(BX$7+0.5,$L$66:$DM$120,ROWS($C$10:$C25)+2,FALSE)</f>
        <v>1176</v>
      </c>
      <c r="BY25" s="8">
        <f>HLOOKUP(BY$7+0.5,$L$66:$DM$120,ROWS($C$10:$C25)+2,FALSE)</f>
        <v>998</v>
      </c>
      <c r="BZ25" s="8">
        <f>HLOOKUP(BZ$7+0.5,$L$66:$DM$120,ROWS($C$10:$C25)+2,FALSE)</f>
        <v>176</v>
      </c>
      <c r="CA25" s="8">
        <f>HLOOKUP(CA$7+0.5,$L$66:$DM$120,ROWS($C$10:$C25)+2,FALSE)</f>
        <v>4261</v>
      </c>
      <c r="CB25" s="8" t="str">
        <f>HLOOKUP(CB$7+0.5,$L$66:$DM$120,ROWS($C$10:$C25)+2,FALSE)</f>
        <v>N/A</v>
      </c>
      <c r="CC25" s="8">
        <f>HLOOKUP(CC$7+0.5,$L$66:$DM$120,ROWS($C$10:$C25)+2,FALSE)</f>
        <v>860</v>
      </c>
      <c r="CD25" s="8">
        <f>HLOOKUP(CD$7+0.5,$L$66:$DM$120,ROWS($C$10:$C25)+2,FALSE)</f>
        <v>785</v>
      </c>
      <c r="CE25" s="8">
        <f>HLOOKUP(CE$7+0.5,$L$66:$DM$120,ROWS($C$10:$C25)+2,FALSE)</f>
        <v>2929</v>
      </c>
      <c r="CF25" s="8">
        <f>HLOOKUP(CF$7+0.5,$L$66:$DM$120,ROWS($C$10:$C25)+2,FALSE)</f>
        <v>416</v>
      </c>
      <c r="CG25" s="8">
        <f>HLOOKUP(CG$7+0.5,$L$66:$DM$120,ROWS($C$10:$C25)+2,FALSE)</f>
        <v>184</v>
      </c>
      <c r="CH25" s="8">
        <f>HLOOKUP(CH$7+0.5,$L$66:$DM$120,ROWS($C$10:$C25)+2,FALSE)</f>
        <v>648</v>
      </c>
      <c r="CI25" s="8">
        <f>HLOOKUP(CI$7+0.5,$L$66:$DM$120,ROWS($C$10:$C25)+2,FALSE)</f>
        <v>590</v>
      </c>
      <c r="CJ25" s="8">
        <f>HLOOKUP(CJ$7+0.5,$L$66:$DM$120,ROWS($C$10:$C25)+2,FALSE)</f>
        <v>2594</v>
      </c>
      <c r="CK25" s="8">
        <f>HLOOKUP(CK$7+0.5,$L$66:$DM$120,ROWS($C$10:$C25)+2,FALSE)</f>
        <v>732</v>
      </c>
      <c r="CL25" s="8">
        <f>HLOOKUP(CL$7+0.5,$L$66:$DM$120,ROWS($C$10:$C25)+2,FALSE)</f>
        <v>1655</v>
      </c>
      <c r="CM25" s="8">
        <f>HLOOKUP(CM$7+0.5,$L$66:$DM$120,ROWS($C$10:$C25)+2,FALSE)</f>
        <v>1802</v>
      </c>
      <c r="CN25" s="8">
        <f>HLOOKUP(CN$7+0.5,$L$66:$DM$120,ROWS($C$10:$C25)+2,FALSE)</f>
        <v>191</v>
      </c>
      <c r="CO25" s="8">
        <f>HLOOKUP(CO$7+0.5,$L$66:$DM$120,ROWS($C$10:$C25)+2,FALSE)</f>
        <v>541</v>
      </c>
      <c r="CP25" s="8">
        <f>HLOOKUP(CP$7+0.5,$L$66:$DM$120,ROWS($C$10:$C25)+2,FALSE)</f>
        <v>549</v>
      </c>
      <c r="CQ25" s="8">
        <f>HLOOKUP(CQ$7+0.5,$L$66:$DM$120,ROWS($C$10:$C25)+2,FALSE)</f>
        <v>184</v>
      </c>
      <c r="CR25" s="8">
        <f>HLOOKUP(CR$7+0.5,$L$66:$DM$120,ROWS($C$10:$C25)+2,FALSE)</f>
        <v>1034</v>
      </c>
      <c r="CS25" s="8">
        <f>HLOOKUP(CS$7+0.5,$L$66:$DM$120,ROWS($C$10:$C25)+2,FALSE)</f>
        <v>245</v>
      </c>
      <c r="CT25" s="8">
        <f>HLOOKUP(CT$7+0.5,$L$66:$DM$120,ROWS($C$10:$C25)+2,FALSE)</f>
        <v>724</v>
      </c>
      <c r="CU25" s="8">
        <f>HLOOKUP(CU$7+0.5,$L$66:$DM$120,ROWS($C$10:$C25)+2,FALSE)</f>
        <v>884</v>
      </c>
      <c r="CV25" s="8">
        <f>HLOOKUP(CV$7+0.5,$L$66:$DM$120,ROWS($C$10:$C25)+2,FALSE)</f>
        <v>164</v>
      </c>
      <c r="CW25" s="8">
        <f>HLOOKUP(CW$7+0.5,$L$66:$DM$120,ROWS($C$10:$C25)+2,FALSE)</f>
        <v>2192</v>
      </c>
      <c r="CX25" s="8">
        <f>HLOOKUP(CX$7+0.5,$L$66:$DM$120,ROWS($C$10:$C25)+2,FALSE)</f>
        <v>725</v>
      </c>
      <c r="CY25" s="8">
        <f>HLOOKUP(CY$7+0.5,$L$66:$DM$120,ROWS($C$10:$C25)+2,FALSE)</f>
        <v>239</v>
      </c>
      <c r="CZ25" s="8">
        <f>HLOOKUP(CZ$7+0.5,$L$66:$DM$120,ROWS($C$10:$C25)+2,FALSE)</f>
        <v>1101</v>
      </c>
      <c r="DA25" s="8">
        <f>HLOOKUP(DA$7+0.5,$L$66:$DM$120,ROWS($C$10:$C25)+2,FALSE)</f>
        <v>184</v>
      </c>
      <c r="DB25" s="8">
        <f>HLOOKUP(DB$7+0.5,$L$66:$DM$120,ROWS($C$10:$C25)+2,FALSE)</f>
        <v>901</v>
      </c>
      <c r="DC25" s="8">
        <f>HLOOKUP(DC$7+0.5,$L$66:$DM$120,ROWS($C$10:$C25)+2,FALSE)</f>
        <v>147</v>
      </c>
      <c r="DD25" s="8">
        <f>HLOOKUP(DD$7+0.5,$L$66:$DM$120,ROWS($C$10:$C25)+2,FALSE)</f>
        <v>1422</v>
      </c>
      <c r="DE25" s="8">
        <f>HLOOKUP(DE$7+0.5,$L$66:$DM$120,ROWS($C$10:$C25)+2,FALSE)</f>
        <v>1562</v>
      </c>
      <c r="DF25" s="8">
        <f>HLOOKUP(DF$7+0.5,$L$66:$DM$120,ROWS($C$10:$C25)+2,FALSE)</f>
        <v>124</v>
      </c>
      <c r="DG25" s="8">
        <f>HLOOKUP(DG$7+0.5,$L$66:$DM$120,ROWS($C$10:$C25)+2,FALSE)</f>
        <v>184</v>
      </c>
      <c r="DH25" s="8">
        <f>HLOOKUP(DH$7+0.5,$L$66:$DM$120,ROWS($C$10:$C25)+2,FALSE)</f>
        <v>1101</v>
      </c>
      <c r="DI25" s="8">
        <f>HLOOKUP(DI$7+0.5,$L$66:$DM$120,ROWS($C$10:$C25)+2,FALSE)</f>
        <v>221</v>
      </c>
      <c r="DJ25" s="8">
        <f>HLOOKUP(DJ$7+0.5,$L$66:$DM$120,ROWS($C$10:$C25)+2,FALSE)</f>
        <v>345</v>
      </c>
      <c r="DK25" s="8">
        <f>HLOOKUP(DK$7+0.5,$L$66:$DM$120,ROWS($C$10:$C25)+2,FALSE)</f>
        <v>769</v>
      </c>
      <c r="DL25" s="8">
        <f>HLOOKUP(DL$7+0.5,$L$66:$DM$120,ROWS($C$10:$C25)+2,FALSE)</f>
        <v>2023</v>
      </c>
      <c r="DM25" s="8">
        <f>HLOOKUP(DM$7+0.5,$L$66:$DM$120,ROWS($C$10:$C25)+2,FALSE)</f>
        <v>194</v>
      </c>
    </row>
    <row r="26" spans="3:117" x14ac:dyDescent="0.2">
      <c r="C26" s="60"/>
      <c r="D26" s="62" t="s">
        <v>22</v>
      </c>
      <c r="E26" s="9">
        <v>3035469</v>
      </c>
      <c r="F26" s="10">
        <v>2721</v>
      </c>
      <c r="G26" s="9">
        <v>2585979</v>
      </c>
      <c r="H26" s="10">
        <v>14093</v>
      </c>
      <c r="I26" s="9">
        <v>362938</v>
      </c>
      <c r="J26" s="10">
        <v>11238</v>
      </c>
      <c r="K26" s="102"/>
      <c r="L26" s="63">
        <f>HLOOKUP(L$7,$L$66:$DM$120,ROWS($C$10:$C26)+2,FALSE)</f>
        <v>75760</v>
      </c>
      <c r="M26" s="7">
        <f>HLOOKUP(M$7,$L$66:$DM$120,ROWS($C$10:$C26)+2,FALSE)</f>
        <v>503</v>
      </c>
      <c r="N26" s="7">
        <f>HLOOKUP(N$7,$L$66:$DM$120,ROWS($C$10:$C26)+2,FALSE)</f>
        <v>951</v>
      </c>
      <c r="O26" s="7">
        <f>HLOOKUP(O$7,$L$66:$DM$120,ROWS($C$10:$C26)+2,FALSE)</f>
        <v>1590</v>
      </c>
      <c r="P26" s="7">
        <f>HLOOKUP(P$7,$L$66:$DM$120,ROWS($C$10:$C26)+2,FALSE)</f>
        <v>451</v>
      </c>
      <c r="Q26" s="7">
        <f>HLOOKUP(Q$7,$L$66:$DM$120,ROWS($C$10:$C26)+2,FALSE)</f>
        <v>3268</v>
      </c>
      <c r="R26" s="7">
        <f>HLOOKUP(R$7,$L$66:$DM$120,ROWS($C$10:$C26)+2,FALSE)</f>
        <v>3252</v>
      </c>
      <c r="S26" s="7">
        <f>HLOOKUP(S$7,$L$66:$DM$120,ROWS($C$10:$C26)+2,FALSE)</f>
        <v>112</v>
      </c>
      <c r="T26" s="7">
        <f>HLOOKUP(T$7,$L$66:$DM$120,ROWS($C$10:$C26)+2,FALSE)</f>
        <v>0</v>
      </c>
      <c r="U26" s="7">
        <f>HLOOKUP(U$7,$L$66:$DM$120,ROWS($C$10:$C26)+2,FALSE)</f>
        <v>151</v>
      </c>
      <c r="V26" s="7">
        <f>HLOOKUP(V$7,$L$66:$DM$120,ROWS($C$10:$C26)+2,FALSE)</f>
        <v>4335</v>
      </c>
      <c r="W26" s="7">
        <f>HLOOKUP(W$7,$L$66:$DM$120,ROWS($C$10:$C26)+2,FALSE)</f>
        <v>596</v>
      </c>
      <c r="X26" s="7">
        <f>HLOOKUP(X$7,$L$66:$DM$120,ROWS($C$10:$C26)+2,FALSE)</f>
        <v>521</v>
      </c>
      <c r="Y26" s="7">
        <f>HLOOKUP(Y$7,$L$66:$DM$120,ROWS($C$10:$C26)+2,FALSE)</f>
        <v>290</v>
      </c>
      <c r="Z26" s="7">
        <f>HLOOKUP(Z$7,$L$66:$DM$120,ROWS($C$10:$C26)+2,FALSE)</f>
        <v>11969</v>
      </c>
      <c r="AA26" s="7">
        <f>HLOOKUP(AA$7,$L$66:$DM$120,ROWS($C$10:$C26)+2,FALSE)</f>
        <v>1716</v>
      </c>
      <c r="AB26" s="7" t="str">
        <f>HLOOKUP(AB$7,$L$66:$DM$120,ROWS($C$10:$C26)+2,FALSE)</f>
        <v>N/A</v>
      </c>
      <c r="AC26" s="7">
        <f>HLOOKUP(AC$7,$L$66:$DM$120,ROWS($C$10:$C26)+2,FALSE)</f>
        <v>918</v>
      </c>
      <c r="AD26" s="7">
        <f>HLOOKUP(AD$7,$L$66:$DM$120,ROWS($C$10:$C26)+2,FALSE)</f>
        <v>819</v>
      </c>
      <c r="AE26" s="7">
        <f>HLOOKUP(AE$7,$L$66:$DM$120,ROWS($C$10:$C26)+2,FALSE)</f>
        <v>763</v>
      </c>
      <c r="AF26" s="7">
        <f>HLOOKUP(AF$7,$L$66:$DM$120,ROWS($C$10:$C26)+2,FALSE)</f>
        <v>78</v>
      </c>
      <c r="AG26" s="7">
        <f>HLOOKUP(AG$7,$L$66:$DM$120,ROWS($C$10:$C26)+2,FALSE)</f>
        <v>419</v>
      </c>
      <c r="AH26" s="7">
        <f>HLOOKUP(AH$7,$L$66:$DM$120,ROWS($C$10:$C26)+2,FALSE)</f>
        <v>585</v>
      </c>
      <c r="AI26" s="7">
        <f>HLOOKUP(AI$7,$L$66:$DM$120,ROWS($C$10:$C26)+2,FALSE)</f>
        <v>946</v>
      </c>
      <c r="AJ26" s="7">
        <f>HLOOKUP(AJ$7,$L$66:$DM$120,ROWS($C$10:$C26)+2,FALSE)</f>
        <v>7505</v>
      </c>
      <c r="AK26" s="7">
        <f>HLOOKUP(AK$7,$L$66:$DM$120,ROWS($C$10:$C26)+2,FALSE)</f>
        <v>751</v>
      </c>
      <c r="AL26" s="7">
        <f>HLOOKUP(AL$7,$L$66:$DM$120,ROWS($C$10:$C26)+2,FALSE)</f>
        <v>4168</v>
      </c>
      <c r="AM26" s="7">
        <f>HLOOKUP(AM$7,$L$66:$DM$120,ROWS($C$10:$C26)+2,FALSE)</f>
        <v>452</v>
      </c>
      <c r="AN26" s="7">
        <f>HLOOKUP(AN$7,$L$66:$DM$120,ROWS($C$10:$C26)+2,FALSE)</f>
        <v>7698</v>
      </c>
      <c r="AO26" s="7">
        <f>HLOOKUP(AO$7,$L$66:$DM$120,ROWS($C$10:$C26)+2,FALSE)</f>
        <v>681</v>
      </c>
      <c r="AP26" s="7">
        <f>HLOOKUP(AP$7,$L$66:$DM$120,ROWS($C$10:$C26)+2,FALSE)</f>
        <v>56</v>
      </c>
      <c r="AQ26" s="7">
        <f>HLOOKUP(AQ$7,$L$66:$DM$120,ROWS($C$10:$C26)+2,FALSE)</f>
        <v>1018</v>
      </c>
      <c r="AR26" s="7">
        <f>HLOOKUP(AR$7,$L$66:$DM$120,ROWS($C$10:$C26)+2,FALSE)</f>
        <v>114</v>
      </c>
      <c r="AS26" s="7">
        <f>HLOOKUP(AS$7,$L$66:$DM$120,ROWS($C$10:$C26)+2,FALSE)</f>
        <v>1230</v>
      </c>
      <c r="AT26" s="7">
        <f>HLOOKUP(AT$7,$L$66:$DM$120,ROWS($C$10:$C26)+2,FALSE)</f>
        <v>734</v>
      </c>
      <c r="AU26" s="7">
        <f>HLOOKUP(AU$7,$L$66:$DM$120,ROWS($C$10:$C26)+2,FALSE)</f>
        <v>833</v>
      </c>
      <c r="AV26" s="7">
        <f>HLOOKUP(AV$7,$L$66:$DM$120,ROWS($C$10:$C26)+2,FALSE)</f>
        <v>1127</v>
      </c>
      <c r="AW26" s="7">
        <f>HLOOKUP(AW$7,$L$66:$DM$120,ROWS($C$10:$C26)+2,FALSE)</f>
        <v>1465</v>
      </c>
      <c r="AX26" s="7">
        <f>HLOOKUP(AX$7,$L$66:$DM$120,ROWS($C$10:$C26)+2,FALSE)</f>
        <v>348</v>
      </c>
      <c r="AY26" s="7">
        <f>HLOOKUP(AY$7,$L$66:$DM$120,ROWS($C$10:$C26)+2,FALSE)</f>
        <v>451</v>
      </c>
      <c r="AZ26" s="7">
        <f>HLOOKUP(AZ$7,$L$66:$DM$120,ROWS($C$10:$C26)+2,FALSE)</f>
        <v>0</v>
      </c>
      <c r="BA26" s="7">
        <f>HLOOKUP(BA$7,$L$66:$DM$120,ROWS($C$10:$C26)+2,FALSE)</f>
        <v>943</v>
      </c>
      <c r="BB26" s="7">
        <f>HLOOKUP(BB$7,$L$66:$DM$120,ROWS($C$10:$C26)+2,FALSE)</f>
        <v>1158</v>
      </c>
      <c r="BC26" s="7">
        <f>HLOOKUP(BC$7,$L$66:$DM$120,ROWS($C$10:$C26)+2,FALSE)</f>
        <v>1148</v>
      </c>
      <c r="BD26" s="7">
        <f>HLOOKUP(BD$7,$L$66:$DM$120,ROWS($C$10:$C26)+2,FALSE)</f>
        <v>3553</v>
      </c>
      <c r="BE26" s="7">
        <f>HLOOKUP(BE$7,$L$66:$DM$120,ROWS($C$10:$C26)+2,FALSE)</f>
        <v>886</v>
      </c>
      <c r="BF26" s="7">
        <f>HLOOKUP(BF$7,$L$66:$DM$120,ROWS($C$10:$C26)+2,FALSE)</f>
        <v>0</v>
      </c>
      <c r="BG26" s="7">
        <f>HLOOKUP(BG$7,$L$66:$DM$120,ROWS($C$10:$C26)+2,FALSE)</f>
        <v>268</v>
      </c>
      <c r="BH26" s="7">
        <f>HLOOKUP(BH$7,$L$66:$DM$120,ROWS($C$10:$C26)+2,FALSE)</f>
        <v>919</v>
      </c>
      <c r="BI26" s="7">
        <f>HLOOKUP(BI$7,$L$66:$DM$120,ROWS($C$10:$C26)+2,FALSE)</f>
        <v>22</v>
      </c>
      <c r="BJ26" s="7">
        <f>HLOOKUP(BJ$7,$L$66:$DM$120,ROWS($C$10:$C26)+2,FALSE)</f>
        <v>3607</v>
      </c>
      <c r="BK26" s="7">
        <f>HLOOKUP(BK$7,$L$66:$DM$120,ROWS($C$10:$C26)+2,FALSE)</f>
        <v>392</v>
      </c>
      <c r="BL26" s="7">
        <f>HLOOKUP(BL$7,$L$66:$DM$120,ROWS($C$10:$C26)+2,FALSE)</f>
        <v>786</v>
      </c>
      <c r="BM26" s="8">
        <f>HLOOKUP(BM$7+0.5,$L$66:$DM$120,ROWS($C$10:$C26)+2,FALSE)</f>
        <v>5982</v>
      </c>
      <c r="BN26" s="8">
        <f>HLOOKUP(BN$7+0.5,$L$66:$DM$120,ROWS($C$10:$C26)+2,FALSE)</f>
        <v>400</v>
      </c>
      <c r="BO26" s="8">
        <f>HLOOKUP(BO$7+0.5,$L$66:$DM$120,ROWS($C$10:$C26)+2,FALSE)</f>
        <v>814</v>
      </c>
      <c r="BP26" s="8">
        <f>HLOOKUP(BP$7+0.5,$L$66:$DM$120,ROWS($C$10:$C26)+2,FALSE)</f>
        <v>803</v>
      </c>
      <c r="BQ26" s="8">
        <f>HLOOKUP(BQ$7+0.5,$L$66:$DM$120,ROWS($C$10:$C26)+2,FALSE)</f>
        <v>237</v>
      </c>
      <c r="BR26" s="8">
        <f>HLOOKUP(BR$7+0.5,$L$66:$DM$120,ROWS($C$10:$C26)+2,FALSE)</f>
        <v>1296</v>
      </c>
      <c r="BS26" s="8">
        <f>HLOOKUP(BS$7+0.5,$L$66:$DM$120,ROWS($C$10:$C26)+2,FALSE)</f>
        <v>1250</v>
      </c>
      <c r="BT26" s="8">
        <f>HLOOKUP(BT$7+0.5,$L$66:$DM$120,ROWS($C$10:$C26)+2,FALSE)</f>
        <v>135</v>
      </c>
      <c r="BU26" s="8">
        <f>HLOOKUP(BU$7+0.5,$L$66:$DM$120,ROWS($C$10:$C26)+2,FALSE)</f>
        <v>151</v>
      </c>
      <c r="BV26" s="8">
        <f>HLOOKUP(BV$7+0.5,$L$66:$DM$120,ROWS($C$10:$C26)+2,FALSE)</f>
        <v>155</v>
      </c>
      <c r="BW26" s="8">
        <f>HLOOKUP(BW$7+0.5,$L$66:$DM$120,ROWS($C$10:$C26)+2,FALSE)</f>
        <v>2060</v>
      </c>
      <c r="BX26" s="8">
        <f>HLOOKUP(BX$7+0.5,$L$66:$DM$120,ROWS($C$10:$C26)+2,FALSE)</f>
        <v>481</v>
      </c>
      <c r="BY26" s="8">
        <f>HLOOKUP(BY$7+0.5,$L$66:$DM$120,ROWS($C$10:$C26)+2,FALSE)</f>
        <v>476</v>
      </c>
      <c r="BZ26" s="8">
        <f>HLOOKUP(BZ$7+0.5,$L$66:$DM$120,ROWS($C$10:$C26)+2,FALSE)</f>
        <v>218</v>
      </c>
      <c r="CA26" s="8">
        <f>HLOOKUP(CA$7+0.5,$L$66:$DM$120,ROWS($C$10:$C26)+2,FALSE)</f>
        <v>2313</v>
      </c>
      <c r="CB26" s="8">
        <f>HLOOKUP(CB$7+0.5,$L$66:$DM$120,ROWS($C$10:$C26)+2,FALSE)</f>
        <v>1097</v>
      </c>
      <c r="CC26" s="8" t="str">
        <f>HLOOKUP(CC$7+0.5,$L$66:$DM$120,ROWS($C$10:$C26)+2,FALSE)</f>
        <v>N/A</v>
      </c>
      <c r="CD26" s="8">
        <f>HLOOKUP(CD$7+0.5,$L$66:$DM$120,ROWS($C$10:$C26)+2,FALSE)</f>
        <v>500</v>
      </c>
      <c r="CE26" s="8">
        <f>HLOOKUP(CE$7+0.5,$L$66:$DM$120,ROWS($C$10:$C26)+2,FALSE)</f>
        <v>609</v>
      </c>
      <c r="CF26" s="8">
        <f>HLOOKUP(CF$7+0.5,$L$66:$DM$120,ROWS($C$10:$C26)+2,FALSE)</f>
        <v>568</v>
      </c>
      <c r="CG26" s="8">
        <f>HLOOKUP(CG$7+0.5,$L$66:$DM$120,ROWS($C$10:$C26)+2,FALSE)</f>
        <v>125</v>
      </c>
      <c r="CH26" s="8">
        <f>HLOOKUP(CH$7+0.5,$L$66:$DM$120,ROWS($C$10:$C26)+2,FALSE)</f>
        <v>287</v>
      </c>
      <c r="CI26" s="8">
        <f>HLOOKUP(CI$7+0.5,$L$66:$DM$120,ROWS($C$10:$C26)+2,FALSE)</f>
        <v>520</v>
      </c>
      <c r="CJ26" s="8">
        <f>HLOOKUP(CJ$7+0.5,$L$66:$DM$120,ROWS($C$10:$C26)+2,FALSE)</f>
        <v>497</v>
      </c>
      <c r="CK26" s="8">
        <f>HLOOKUP(CK$7+0.5,$L$66:$DM$120,ROWS($C$10:$C26)+2,FALSE)</f>
        <v>1826</v>
      </c>
      <c r="CL26" s="8">
        <f>HLOOKUP(CL$7+0.5,$L$66:$DM$120,ROWS($C$10:$C26)+2,FALSE)</f>
        <v>621</v>
      </c>
      <c r="CM26" s="8">
        <f>HLOOKUP(CM$7+0.5,$L$66:$DM$120,ROWS($C$10:$C26)+2,FALSE)</f>
        <v>1021</v>
      </c>
      <c r="CN26" s="8">
        <f>HLOOKUP(CN$7+0.5,$L$66:$DM$120,ROWS($C$10:$C26)+2,FALSE)</f>
        <v>305</v>
      </c>
      <c r="CO26" s="8">
        <f>HLOOKUP(CO$7+0.5,$L$66:$DM$120,ROWS($C$10:$C26)+2,FALSE)</f>
        <v>1806</v>
      </c>
      <c r="CP26" s="8">
        <f>HLOOKUP(CP$7+0.5,$L$66:$DM$120,ROWS($C$10:$C26)+2,FALSE)</f>
        <v>602</v>
      </c>
      <c r="CQ26" s="8">
        <f>HLOOKUP(CQ$7+0.5,$L$66:$DM$120,ROWS($C$10:$C26)+2,FALSE)</f>
        <v>93</v>
      </c>
      <c r="CR26" s="8">
        <f>HLOOKUP(CR$7+0.5,$L$66:$DM$120,ROWS($C$10:$C26)+2,FALSE)</f>
        <v>767</v>
      </c>
      <c r="CS26" s="8">
        <f>HLOOKUP(CS$7+0.5,$L$66:$DM$120,ROWS($C$10:$C26)+2,FALSE)</f>
        <v>188</v>
      </c>
      <c r="CT26" s="8">
        <f>HLOOKUP(CT$7+0.5,$L$66:$DM$120,ROWS($C$10:$C26)+2,FALSE)</f>
        <v>819</v>
      </c>
      <c r="CU26" s="8">
        <f>HLOOKUP(CU$7+0.5,$L$66:$DM$120,ROWS($C$10:$C26)+2,FALSE)</f>
        <v>428</v>
      </c>
      <c r="CV26" s="8">
        <f>HLOOKUP(CV$7+0.5,$L$66:$DM$120,ROWS($C$10:$C26)+2,FALSE)</f>
        <v>617</v>
      </c>
      <c r="CW26" s="8">
        <f>HLOOKUP(CW$7+0.5,$L$66:$DM$120,ROWS($C$10:$C26)+2,FALSE)</f>
        <v>692</v>
      </c>
      <c r="CX26" s="8">
        <f>HLOOKUP(CX$7+0.5,$L$66:$DM$120,ROWS($C$10:$C26)+2,FALSE)</f>
        <v>974</v>
      </c>
      <c r="CY26" s="8">
        <f>HLOOKUP(CY$7+0.5,$L$66:$DM$120,ROWS($C$10:$C26)+2,FALSE)</f>
        <v>302</v>
      </c>
      <c r="CZ26" s="8">
        <f>HLOOKUP(CZ$7+0.5,$L$66:$DM$120,ROWS($C$10:$C26)+2,FALSE)</f>
        <v>353</v>
      </c>
      <c r="DA26" s="8">
        <f>HLOOKUP(DA$7+0.5,$L$66:$DM$120,ROWS($C$10:$C26)+2,FALSE)</f>
        <v>151</v>
      </c>
      <c r="DB26" s="8">
        <f>HLOOKUP(DB$7+0.5,$L$66:$DM$120,ROWS($C$10:$C26)+2,FALSE)</f>
        <v>556</v>
      </c>
      <c r="DC26" s="8">
        <f>HLOOKUP(DC$7+0.5,$L$66:$DM$120,ROWS($C$10:$C26)+2,FALSE)</f>
        <v>441</v>
      </c>
      <c r="DD26" s="8">
        <f>HLOOKUP(DD$7+0.5,$L$66:$DM$120,ROWS($C$10:$C26)+2,FALSE)</f>
        <v>871</v>
      </c>
      <c r="DE26" s="8">
        <f>HLOOKUP(DE$7+0.5,$L$66:$DM$120,ROWS($C$10:$C26)+2,FALSE)</f>
        <v>1275</v>
      </c>
      <c r="DF26" s="8">
        <f>HLOOKUP(DF$7+0.5,$L$66:$DM$120,ROWS($C$10:$C26)+2,FALSE)</f>
        <v>880</v>
      </c>
      <c r="DG26" s="8">
        <f>HLOOKUP(DG$7+0.5,$L$66:$DM$120,ROWS($C$10:$C26)+2,FALSE)</f>
        <v>151</v>
      </c>
      <c r="DH26" s="8">
        <f>HLOOKUP(DH$7+0.5,$L$66:$DM$120,ROWS($C$10:$C26)+2,FALSE)</f>
        <v>200</v>
      </c>
      <c r="DI26" s="8">
        <f>HLOOKUP(DI$7+0.5,$L$66:$DM$120,ROWS($C$10:$C26)+2,FALSE)</f>
        <v>485</v>
      </c>
      <c r="DJ26" s="8">
        <f>HLOOKUP(DJ$7+0.5,$L$66:$DM$120,ROWS($C$10:$C26)+2,FALSE)</f>
        <v>41</v>
      </c>
      <c r="DK26" s="8">
        <f>HLOOKUP(DK$7+0.5,$L$66:$DM$120,ROWS($C$10:$C26)+2,FALSE)</f>
        <v>849</v>
      </c>
      <c r="DL26" s="8">
        <f>HLOOKUP(DL$7+0.5,$L$66:$DM$120,ROWS($C$10:$C26)+2,FALSE)</f>
        <v>316</v>
      </c>
      <c r="DM26" s="8">
        <f>HLOOKUP(DM$7+0.5,$L$66:$DM$120,ROWS($C$10:$C26)+2,FALSE)</f>
        <v>1190</v>
      </c>
    </row>
    <row r="27" spans="3:117" x14ac:dyDescent="0.2">
      <c r="C27" s="60"/>
      <c r="D27" s="62" t="s">
        <v>23</v>
      </c>
      <c r="E27" s="9">
        <v>2848708</v>
      </c>
      <c r="F27" s="10">
        <v>2507</v>
      </c>
      <c r="G27" s="9">
        <v>2361899</v>
      </c>
      <c r="H27" s="10">
        <v>16878</v>
      </c>
      <c r="I27" s="9">
        <v>381695</v>
      </c>
      <c r="J27" s="10">
        <v>15902</v>
      </c>
      <c r="K27" s="102"/>
      <c r="L27" s="63">
        <f>HLOOKUP(L$7,$L$66:$DM$120,ROWS($C$10:$C27)+2,FALSE)</f>
        <v>88284</v>
      </c>
      <c r="M27" s="7">
        <f>HLOOKUP(M$7,$L$66:$DM$120,ROWS($C$10:$C27)+2,FALSE)</f>
        <v>853</v>
      </c>
      <c r="N27" s="7">
        <f>HLOOKUP(N$7,$L$66:$DM$120,ROWS($C$10:$C27)+2,FALSE)</f>
        <v>333</v>
      </c>
      <c r="O27" s="7">
        <f>HLOOKUP(O$7,$L$66:$DM$120,ROWS($C$10:$C27)+2,FALSE)</f>
        <v>3094</v>
      </c>
      <c r="P27" s="7">
        <f>HLOOKUP(P$7,$L$66:$DM$120,ROWS($C$10:$C27)+2,FALSE)</f>
        <v>2158</v>
      </c>
      <c r="Q27" s="7">
        <f>HLOOKUP(Q$7,$L$66:$DM$120,ROWS($C$10:$C27)+2,FALSE)</f>
        <v>5411</v>
      </c>
      <c r="R27" s="7">
        <f>HLOOKUP(R$7,$L$66:$DM$120,ROWS($C$10:$C27)+2,FALSE)</f>
        <v>3746</v>
      </c>
      <c r="S27" s="7">
        <f>HLOOKUP(S$7,$L$66:$DM$120,ROWS($C$10:$C27)+2,FALSE)</f>
        <v>210</v>
      </c>
      <c r="T27" s="7">
        <f>HLOOKUP(T$7,$L$66:$DM$120,ROWS($C$10:$C27)+2,FALSE)</f>
        <v>0</v>
      </c>
      <c r="U27" s="7">
        <f>HLOOKUP(U$7,$L$66:$DM$120,ROWS($C$10:$C27)+2,FALSE)</f>
        <v>456</v>
      </c>
      <c r="V27" s="7">
        <f>HLOOKUP(V$7,$L$66:$DM$120,ROWS($C$10:$C27)+2,FALSE)</f>
        <v>3118</v>
      </c>
      <c r="W27" s="7">
        <f>HLOOKUP(W$7,$L$66:$DM$120,ROWS($C$10:$C27)+2,FALSE)</f>
        <v>1896</v>
      </c>
      <c r="X27" s="7">
        <f>HLOOKUP(X$7,$L$66:$DM$120,ROWS($C$10:$C27)+2,FALSE)</f>
        <v>149</v>
      </c>
      <c r="Y27" s="7">
        <f>HLOOKUP(Y$7,$L$66:$DM$120,ROWS($C$10:$C27)+2,FALSE)</f>
        <v>456</v>
      </c>
      <c r="Z27" s="7">
        <f>HLOOKUP(Z$7,$L$66:$DM$120,ROWS($C$10:$C27)+2,FALSE)</f>
        <v>1702</v>
      </c>
      <c r="AA27" s="7">
        <f>HLOOKUP(AA$7,$L$66:$DM$120,ROWS($C$10:$C27)+2,FALSE)</f>
        <v>1679</v>
      </c>
      <c r="AB27" s="7">
        <f>HLOOKUP(AB$7,$L$66:$DM$120,ROWS($C$10:$C27)+2,FALSE)</f>
        <v>1527</v>
      </c>
      <c r="AC27" s="7" t="str">
        <f>HLOOKUP(AC$7,$L$66:$DM$120,ROWS($C$10:$C27)+2,FALSE)</f>
        <v>N/A</v>
      </c>
      <c r="AD27" s="7">
        <f>HLOOKUP(AD$7,$L$66:$DM$120,ROWS($C$10:$C27)+2,FALSE)</f>
        <v>617</v>
      </c>
      <c r="AE27" s="7">
        <f>HLOOKUP(AE$7,$L$66:$DM$120,ROWS($C$10:$C27)+2,FALSE)</f>
        <v>438</v>
      </c>
      <c r="AF27" s="7">
        <f>HLOOKUP(AF$7,$L$66:$DM$120,ROWS($C$10:$C27)+2,FALSE)</f>
        <v>211</v>
      </c>
      <c r="AG27" s="7">
        <f>HLOOKUP(AG$7,$L$66:$DM$120,ROWS($C$10:$C27)+2,FALSE)</f>
        <v>282</v>
      </c>
      <c r="AH27" s="7">
        <f>HLOOKUP(AH$7,$L$66:$DM$120,ROWS($C$10:$C27)+2,FALSE)</f>
        <v>187</v>
      </c>
      <c r="AI27" s="7">
        <f>HLOOKUP(AI$7,$L$66:$DM$120,ROWS($C$10:$C27)+2,FALSE)</f>
        <v>1125</v>
      </c>
      <c r="AJ27" s="7">
        <f>HLOOKUP(AJ$7,$L$66:$DM$120,ROWS($C$10:$C27)+2,FALSE)</f>
        <v>682</v>
      </c>
      <c r="AK27" s="7">
        <f>HLOOKUP(AK$7,$L$66:$DM$120,ROWS($C$10:$C27)+2,FALSE)</f>
        <v>452</v>
      </c>
      <c r="AL27" s="7">
        <f>HLOOKUP(AL$7,$L$66:$DM$120,ROWS($C$10:$C27)+2,FALSE)</f>
        <v>21022</v>
      </c>
      <c r="AM27" s="7">
        <f>HLOOKUP(AM$7,$L$66:$DM$120,ROWS($C$10:$C27)+2,FALSE)</f>
        <v>300</v>
      </c>
      <c r="AN27" s="7">
        <f>HLOOKUP(AN$7,$L$66:$DM$120,ROWS($C$10:$C27)+2,FALSE)</f>
        <v>4126</v>
      </c>
      <c r="AO27" s="7">
        <f>HLOOKUP(AO$7,$L$66:$DM$120,ROWS($C$10:$C27)+2,FALSE)</f>
        <v>851</v>
      </c>
      <c r="AP27" s="7">
        <f>HLOOKUP(AP$7,$L$66:$DM$120,ROWS($C$10:$C27)+2,FALSE)</f>
        <v>0</v>
      </c>
      <c r="AQ27" s="7">
        <f>HLOOKUP(AQ$7,$L$66:$DM$120,ROWS($C$10:$C27)+2,FALSE)</f>
        <v>267</v>
      </c>
      <c r="AR27" s="7">
        <f>HLOOKUP(AR$7,$L$66:$DM$120,ROWS($C$10:$C27)+2,FALSE)</f>
        <v>1029</v>
      </c>
      <c r="AS27" s="7">
        <f>HLOOKUP(AS$7,$L$66:$DM$120,ROWS($C$10:$C27)+2,FALSE)</f>
        <v>571</v>
      </c>
      <c r="AT27" s="7">
        <f>HLOOKUP(AT$7,$L$66:$DM$120,ROWS($C$10:$C27)+2,FALSE)</f>
        <v>813</v>
      </c>
      <c r="AU27" s="7">
        <f>HLOOKUP(AU$7,$L$66:$DM$120,ROWS($C$10:$C27)+2,FALSE)</f>
        <v>261</v>
      </c>
      <c r="AV27" s="7">
        <f>HLOOKUP(AV$7,$L$66:$DM$120,ROWS($C$10:$C27)+2,FALSE)</f>
        <v>1310</v>
      </c>
      <c r="AW27" s="7">
        <f>HLOOKUP(AW$7,$L$66:$DM$120,ROWS($C$10:$C27)+2,FALSE)</f>
        <v>8408</v>
      </c>
      <c r="AX27" s="7">
        <f>HLOOKUP(AX$7,$L$66:$DM$120,ROWS($C$10:$C27)+2,FALSE)</f>
        <v>848</v>
      </c>
      <c r="AY27" s="7">
        <f>HLOOKUP(AY$7,$L$66:$DM$120,ROWS($C$10:$C27)+2,FALSE)</f>
        <v>918</v>
      </c>
      <c r="AZ27" s="7">
        <f>HLOOKUP(AZ$7,$L$66:$DM$120,ROWS($C$10:$C27)+2,FALSE)</f>
        <v>18</v>
      </c>
      <c r="BA27" s="7">
        <f>HLOOKUP(BA$7,$L$66:$DM$120,ROWS($C$10:$C27)+2,FALSE)</f>
        <v>556</v>
      </c>
      <c r="BB27" s="7">
        <f>HLOOKUP(BB$7,$L$66:$DM$120,ROWS($C$10:$C27)+2,FALSE)</f>
        <v>154</v>
      </c>
      <c r="BC27" s="7">
        <f>HLOOKUP(BC$7,$L$66:$DM$120,ROWS($C$10:$C27)+2,FALSE)</f>
        <v>1542</v>
      </c>
      <c r="BD27" s="7">
        <f>HLOOKUP(BD$7,$L$66:$DM$120,ROWS($C$10:$C27)+2,FALSE)</f>
        <v>8468</v>
      </c>
      <c r="BE27" s="7">
        <f>HLOOKUP(BE$7,$L$66:$DM$120,ROWS($C$10:$C27)+2,FALSE)</f>
        <v>97</v>
      </c>
      <c r="BF27" s="7">
        <f>HLOOKUP(BF$7,$L$66:$DM$120,ROWS($C$10:$C27)+2,FALSE)</f>
        <v>70</v>
      </c>
      <c r="BG27" s="7">
        <f>HLOOKUP(BG$7,$L$66:$DM$120,ROWS($C$10:$C27)+2,FALSE)</f>
        <v>1705</v>
      </c>
      <c r="BH27" s="7">
        <f>HLOOKUP(BH$7,$L$66:$DM$120,ROWS($C$10:$C27)+2,FALSE)</f>
        <v>3265</v>
      </c>
      <c r="BI27" s="7">
        <f>HLOOKUP(BI$7,$L$66:$DM$120,ROWS($C$10:$C27)+2,FALSE)</f>
        <v>139</v>
      </c>
      <c r="BJ27" s="7">
        <f>HLOOKUP(BJ$7,$L$66:$DM$120,ROWS($C$10:$C27)+2,FALSE)</f>
        <v>486</v>
      </c>
      <c r="BK27" s="7">
        <f>HLOOKUP(BK$7,$L$66:$DM$120,ROWS($C$10:$C27)+2,FALSE)</f>
        <v>278</v>
      </c>
      <c r="BL27" s="7">
        <f>HLOOKUP(BL$7,$L$66:$DM$120,ROWS($C$10:$C27)+2,FALSE)</f>
        <v>82</v>
      </c>
      <c r="BM27" s="8">
        <f>HLOOKUP(BM$7+0.5,$L$66:$DM$120,ROWS($C$10:$C27)+2,FALSE)</f>
        <v>7145</v>
      </c>
      <c r="BN27" s="8">
        <f>HLOOKUP(BN$7+0.5,$L$66:$DM$120,ROWS($C$10:$C27)+2,FALSE)</f>
        <v>609</v>
      </c>
      <c r="BO27" s="8">
        <f>HLOOKUP(BO$7+0.5,$L$66:$DM$120,ROWS($C$10:$C27)+2,FALSE)</f>
        <v>407</v>
      </c>
      <c r="BP27" s="8">
        <f>HLOOKUP(BP$7+0.5,$L$66:$DM$120,ROWS($C$10:$C27)+2,FALSE)</f>
        <v>1630</v>
      </c>
      <c r="BQ27" s="8">
        <f>HLOOKUP(BQ$7+0.5,$L$66:$DM$120,ROWS($C$10:$C27)+2,FALSE)</f>
        <v>890</v>
      </c>
      <c r="BR27" s="8">
        <f>HLOOKUP(BR$7+0.5,$L$66:$DM$120,ROWS($C$10:$C27)+2,FALSE)</f>
        <v>2012</v>
      </c>
      <c r="BS27" s="8">
        <f>HLOOKUP(BS$7+0.5,$L$66:$DM$120,ROWS($C$10:$C27)+2,FALSE)</f>
        <v>1360</v>
      </c>
      <c r="BT27" s="8">
        <f>HLOOKUP(BT$7+0.5,$L$66:$DM$120,ROWS($C$10:$C27)+2,FALSE)</f>
        <v>208</v>
      </c>
      <c r="BU27" s="8">
        <f>HLOOKUP(BU$7+0.5,$L$66:$DM$120,ROWS($C$10:$C27)+2,FALSE)</f>
        <v>165</v>
      </c>
      <c r="BV27" s="8">
        <f>HLOOKUP(BV$7+0.5,$L$66:$DM$120,ROWS($C$10:$C27)+2,FALSE)</f>
        <v>737</v>
      </c>
      <c r="BW27" s="8">
        <f>HLOOKUP(BW$7+0.5,$L$66:$DM$120,ROWS($C$10:$C27)+2,FALSE)</f>
        <v>1380</v>
      </c>
      <c r="BX27" s="8">
        <f>HLOOKUP(BX$7+0.5,$L$66:$DM$120,ROWS($C$10:$C27)+2,FALSE)</f>
        <v>1395</v>
      </c>
      <c r="BY27" s="8">
        <f>HLOOKUP(BY$7+0.5,$L$66:$DM$120,ROWS($C$10:$C27)+2,FALSE)</f>
        <v>156</v>
      </c>
      <c r="BZ27" s="8">
        <f>HLOOKUP(BZ$7+0.5,$L$66:$DM$120,ROWS($C$10:$C27)+2,FALSE)</f>
        <v>356</v>
      </c>
      <c r="CA27" s="8">
        <f>HLOOKUP(CA$7+0.5,$L$66:$DM$120,ROWS($C$10:$C27)+2,FALSE)</f>
        <v>582</v>
      </c>
      <c r="CB27" s="8">
        <f>HLOOKUP(CB$7+0.5,$L$66:$DM$120,ROWS($C$10:$C27)+2,FALSE)</f>
        <v>839</v>
      </c>
      <c r="CC27" s="8">
        <f>HLOOKUP(CC$7+0.5,$L$66:$DM$120,ROWS($C$10:$C27)+2,FALSE)</f>
        <v>860</v>
      </c>
      <c r="CD27" s="8" t="str">
        <f>HLOOKUP(CD$7+0.5,$L$66:$DM$120,ROWS($C$10:$C27)+2,FALSE)</f>
        <v>N/A</v>
      </c>
      <c r="CE27" s="8">
        <f>HLOOKUP(CE$7+0.5,$L$66:$DM$120,ROWS($C$10:$C27)+2,FALSE)</f>
        <v>476</v>
      </c>
      <c r="CF27" s="8">
        <f>HLOOKUP(CF$7+0.5,$L$66:$DM$120,ROWS($C$10:$C27)+2,FALSE)</f>
        <v>408</v>
      </c>
      <c r="CG27" s="8">
        <f>HLOOKUP(CG$7+0.5,$L$66:$DM$120,ROWS($C$10:$C27)+2,FALSE)</f>
        <v>225</v>
      </c>
      <c r="CH27" s="8">
        <f>HLOOKUP(CH$7+0.5,$L$66:$DM$120,ROWS($C$10:$C27)+2,FALSE)</f>
        <v>282</v>
      </c>
      <c r="CI27" s="8">
        <f>HLOOKUP(CI$7+0.5,$L$66:$DM$120,ROWS($C$10:$C27)+2,FALSE)</f>
        <v>203</v>
      </c>
      <c r="CJ27" s="8">
        <f>HLOOKUP(CJ$7+0.5,$L$66:$DM$120,ROWS($C$10:$C27)+2,FALSE)</f>
        <v>682</v>
      </c>
      <c r="CK27" s="8">
        <f>HLOOKUP(CK$7+0.5,$L$66:$DM$120,ROWS($C$10:$C27)+2,FALSE)</f>
        <v>367</v>
      </c>
      <c r="CL27" s="8">
        <f>HLOOKUP(CL$7+0.5,$L$66:$DM$120,ROWS($C$10:$C27)+2,FALSE)</f>
        <v>501</v>
      </c>
      <c r="CM27" s="8">
        <f>HLOOKUP(CM$7+0.5,$L$66:$DM$120,ROWS($C$10:$C27)+2,FALSE)</f>
        <v>3073</v>
      </c>
      <c r="CN27" s="8">
        <f>HLOOKUP(CN$7+0.5,$L$66:$DM$120,ROWS($C$10:$C27)+2,FALSE)</f>
        <v>326</v>
      </c>
      <c r="CO27" s="8">
        <f>HLOOKUP(CO$7+0.5,$L$66:$DM$120,ROWS($C$10:$C27)+2,FALSE)</f>
        <v>1245</v>
      </c>
      <c r="CP27" s="8">
        <f>HLOOKUP(CP$7+0.5,$L$66:$DM$120,ROWS($C$10:$C27)+2,FALSE)</f>
        <v>606</v>
      </c>
      <c r="CQ27" s="8">
        <f>HLOOKUP(CQ$7+0.5,$L$66:$DM$120,ROWS($C$10:$C27)+2,FALSE)</f>
        <v>165</v>
      </c>
      <c r="CR27" s="8">
        <f>HLOOKUP(CR$7+0.5,$L$66:$DM$120,ROWS($C$10:$C27)+2,FALSE)</f>
        <v>228</v>
      </c>
      <c r="CS27" s="8">
        <f>HLOOKUP(CS$7+0.5,$L$66:$DM$120,ROWS($C$10:$C27)+2,FALSE)</f>
        <v>627</v>
      </c>
      <c r="CT27" s="8">
        <f>HLOOKUP(CT$7+0.5,$L$66:$DM$120,ROWS($C$10:$C27)+2,FALSE)</f>
        <v>367</v>
      </c>
      <c r="CU27" s="8">
        <f>HLOOKUP(CU$7+0.5,$L$66:$DM$120,ROWS($C$10:$C27)+2,FALSE)</f>
        <v>476</v>
      </c>
      <c r="CV27" s="8">
        <f>HLOOKUP(CV$7+0.5,$L$66:$DM$120,ROWS($C$10:$C27)+2,FALSE)</f>
        <v>263</v>
      </c>
      <c r="CW27" s="8">
        <f>HLOOKUP(CW$7+0.5,$L$66:$DM$120,ROWS($C$10:$C27)+2,FALSE)</f>
        <v>638</v>
      </c>
      <c r="CX27" s="8">
        <f>HLOOKUP(CX$7+0.5,$L$66:$DM$120,ROWS($C$10:$C27)+2,FALSE)</f>
        <v>2299</v>
      </c>
      <c r="CY27" s="8">
        <f>HLOOKUP(CY$7+0.5,$L$66:$DM$120,ROWS($C$10:$C27)+2,FALSE)</f>
        <v>557</v>
      </c>
      <c r="CZ27" s="8">
        <f>HLOOKUP(CZ$7+0.5,$L$66:$DM$120,ROWS($C$10:$C27)+2,FALSE)</f>
        <v>672</v>
      </c>
      <c r="DA27" s="8">
        <f>HLOOKUP(DA$7+0.5,$L$66:$DM$120,ROWS($C$10:$C27)+2,FALSE)</f>
        <v>31</v>
      </c>
      <c r="DB27" s="8">
        <f>HLOOKUP(DB$7+0.5,$L$66:$DM$120,ROWS($C$10:$C27)+2,FALSE)</f>
        <v>375</v>
      </c>
      <c r="DC27" s="8">
        <f>HLOOKUP(DC$7+0.5,$L$66:$DM$120,ROWS($C$10:$C27)+2,FALSE)</f>
        <v>195</v>
      </c>
      <c r="DD27" s="8">
        <f>HLOOKUP(DD$7+0.5,$L$66:$DM$120,ROWS($C$10:$C27)+2,FALSE)</f>
        <v>825</v>
      </c>
      <c r="DE27" s="8">
        <f>HLOOKUP(DE$7+0.5,$L$66:$DM$120,ROWS($C$10:$C27)+2,FALSE)</f>
        <v>2434</v>
      </c>
      <c r="DF27" s="8">
        <f>HLOOKUP(DF$7+0.5,$L$66:$DM$120,ROWS($C$10:$C27)+2,FALSE)</f>
        <v>106</v>
      </c>
      <c r="DG27" s="8">
        <f>HLOOKUP(DG$7+0.5,$L$66:$DM$120,ROWS($C$10:$C27)+2,FALSE)</f>
        <v>138</v>
      </c>
      <c r="DH27" s="8">
        <f>HLOOKUP(DH$7+0.5,$L$66:$DM$120,ROWS($C$10:$C27)+2,FALSE)</f>
        <v>853</v>
      </c>
      <c r="DI27" s="8">
        <f>HLOOKUP(DI$7+0.5,$L$66:$DM$120,ROWS($C$10:$C27)+2,FALSE)</f>
        <v>1675</v>
      </c>
      <c r="DJ27" s="8">
        <f>HLOOKUP(DJ$7+0.5,$L$66:$DM$120,ROWS($C$10:$C27)+2,FALSE)</f>
        <v>132</v>
      </c>
      <c r="DK27" s="8">
        <f>HLOOKUP(DK$7+0.5,$L$66:$DM$120,ROWS($C$10:$C27)+2,FALSE)</f>
        <v>530</v>
      </c>
      <c r="DL27" s="8">
        <f>HLOOKUP(DL$7+0.5,$L$66:$DM$120,ROWS($C$10:$C27)+2,FALSE)</f>
        <v>239</v>
      </c>
      <c r="DM27" s="8">
        <f>HLOOKUP(DM$7+0.5,$L$66:$DM$120,ROWS($C$10:$C27)+2,FALSE)</f>
        <v>147</v>
      </c>
    </row>
    <row r="28" spans="3:117" x14ac:dyDescent="0.2">
      <c r="C28" s="60"/>
      <c r="D28" s="62" t="s">
        <v>24</v>
      </c>
      <c r="E28" s="9">
        <v>4328626</v>
      </c>
      <c r="F28" s="10">
        <v>2851</v>
      </c>
      <c r="G28" s="9">
        <v>3676472</v>
      </c>
      <c r="H28" s="10">
        <v>15304</v>
      </c>
      <c r="I28" s="9">
        <v>521511</v>
      </c>
      <c r="J28" s="10">
        <v>14825</v>
      </c>
      <c r="K28" s="102"/>
      <c r="L28" s="63">
        <f>HLOOKUP(L$7,$L$66:$DM$120,ROWS($C$10:$C28)+2,FALSE)</f>
        <v>112787</v>
      </c>
      <c r="M28" s="7">
        <f>HLOOKUP(M$7,$L$66:$DM$120,ROWS($C$10:$C28)+2,FALSE)</f>
        <v>4137</v>
      </c>
      <c r="N28" s="7">
        <f>HLOOKUP(N$7,$L$66:$DM$120,ROWS($C$10:$C28)+2,FALSE)</f>
        <v>304</v>
      </c>
      <c r="O28" s="7">
        <f>HLOOKUP(O$7,$L$66:$DM$120,ROWS($C$10:$C28)+2,FALSE)</f>
        <v>1103</v>
      </c>
      <c r="P28" s="7">
        <f>HLOOKUP(P$7,$L$66:$DM$120,ROWS($C$10:$C28)+2,FALSE)</f>
        <v>518</v>
      </c>
      <c r="Q28" s="7">
        <f>HLOOKUP(Q$7,$L$66:$DM$120,ROWS($C$10:$C28)+2,FALSE)</f>
        <v>3415</v>
      </c>
      <c r="R28" s="7">
        <f>HLOOKUP(R$7,$L$66:$DM$120,ROWS($C$10:$C28)+2,FALSE)</f>
        <v>712</v>
      </c>
      <c r="S28" s="7">
        <f>HLOOKUP(S$7,$L$66:$DM$120,ROWS($C$10:$C28)+2,FALSE)</f>
        <v>246</v>
      </c>
      <c r="T28" s="7">
        <f>HLOOKUP(T$7,$L$66:$DM$120,ROWS($C$10:$C28)+2,FALSE)</f>
        <v>706</v>
      </c>
      <c r="U28" s="7">
        <f>HLOOKUP(U$7,$L$66:$DM$120,ROWS($C$10:$C28)+2,FALSE)</f>
        <v>254</v>
      </c>
      <c r="V28" s="7">
        <f>HLOOKUP(V$7,$L$66:$DM$120,ROWS($C$10:$C28)+2,FALSE)</f>
        <v>9232</v>
      </c>
      <c r="W28" s="7">
        <f>HLOOKUP(W$7,$L$66:$DM$120,ROWS($C$10:$C28)+2,FALSE)</f>
        <v>4173</v>
      </c>
      <c r="X28" s="7">
        <f>HLOOKUP(X$7,$L$66:$DM$120,ROWS($C$10:$C28)+2,FALSE)</f>
        <v>647</v>
      </c>
      <c r="Y28" s="7">
        <f>HLOOKUP(Y$7,$L$66:$DM$120,ROWS($C$10:$C28)+2,FALSE)</f>
        <v>50</v>
      </c>
      <c r="Z28" s="7">
        <f>HLOOKUP(Z$7,$L$66:$DM$120,ROWS($C$10:$C28)+2,FALSE)</f>
        <v>4445</v>
      </c>
      <c r="AA28" s="7">
        <f>HLOOKUP(AA$7,$L$66:$DM$120,ROWS($C$10:$C28)+2,FALSE)</f>
        <v>12203</v>
      </c>
      <c r="AB28" s="7">
        <f>HLOOKUP(AB$7,$L$66:$DM$120,ROWS($C$10:$C28)+2,FALSE)</f>
        <v>238</v>
      </c>
      <c r="AC28" s="7">
        <f>HLOOKUP(AC$7,$L$66:$DM$120,ROWS($C$10:$C28)+2,FALSE)</f>
        <v>602</v>
      </c>
      <c r="AD28" s="7" t="str">
        <f>HLOOKUP(AD$7,$L$66:$DM$120,ROWS($C$10:$C28)+2,FALSE)</f>
        <v>N/A</v>
      </c>
      <c r="AE28" s="7">
        <f>HLOOKUP(AE$7,$L$66:$DM$120,ROWS($C$10:$C28)+2,FALSE)</f>
        <v>666</v>
      </c>
      <c r="AF28" s="7">
        <f>HLOOKUP(AF$7,$L$66:$DM$120,ROWS($C$10:$C28)+2,FALSE)</f>
        <v>46</v>
      </c>
      <c r="AG28" s="7">
        <f>HLOOKUP(AG$7,$L$66:$DM$120,ROWS($C$10:$C28)+2,FALSE)</f>
        <v>1120</v>
      </c>
      <c r="AH28" s="7">
        <f>HLOOKUP(AH$7,$L$66:$DM$120,ROWS($C$10:$C28)+2,FALSE)</f>
        <v>419</v>
      </c>
      <c r="AI28" s="7">
        <f>HLOOKUP(AI$7,$L$66:$DM$120,ROWS($C$10:$C28)+2,FALSE)</f>
        <v>7302</v>
      </c>
      <c r="AJ28" s="7">
        <f>HLOOKUP(AJ$7,$L$66:$DM$120,ROWS($C$10:$C28)+2,FALSE)</f>
        <v>605</v>
      </c>
      <c r="AK28" s="7">
        <f>HLOOKUP(AK$7,$L$66:$DM$120,ROWS($C$10:$C28)+2,FALSE)</f>
        <v>646</v>
      </c>
      <c r="AL28" s="7">
        <f>HLOOKUP(AL$7,$L$66:$DM$120,ROWS($C$10:$C28)+2,FALSE)</f>
        <v>2381</v>
      </c>
      <c r="AM28" s="7">
        <f>HLOOKUP(AM$7,$L$66:$DM$120,ROWS($C$10:$C28)+2,FALSE)</f>
        <v>0</v>
      </c>
      <c r="AN28" s="7">
        <f>HLOOKUP(AN$7,$L$66:$DM$120,ROWS($C$10:$C28)+2,FALSE)</f>
        <v>723</v>
      </c>
      <c r="AO28" s="7">
        <f>HLOOKUP(AO$7,$L$66:$DM$120,ROWS($C$10:$C28)+2,FALSE)</f>
        <v>301</v>
      </c>
      <c r="AP28" s="7">
        <f>HLOOKUP(AP$7,$L$66:$DM$120,ROWS($C$10:$C28)+2,FALSE)</f>
        <v>84</v>
      </c>
      <c r="AQ28" s="7">
        <f>HLOOKUP(AQ$7,$L$66:$DM$120,ROWS($C$10:$C28)+2,FALSE)</f>
        <v>496</v>
      </c>
      <c r="AR28" s="7">
        <f>HLOOKUP(AR$7,$L$66:$DM$120,ROWS($C$10:$C28)+2,FALSE)</f>
        <v>554</v>
      </c>
      <c r="AS28" s="7">
        <f>HLOOKUP(AS$7,$L$66:$DM$120,ROWS($C$10:$C28)+2,FALSE)</f>
        <v>5239</v>
      </c>
      <c r="AT28" s="7">
        <f>HLOOKUP(AT$7,$L$66:$DM$120,ROWS($C$10:$C28)+2,FALSE)</f>
        <v>3643</v>
      </c>
      <c r="AU28" s="7">
        <f>HLOOKUP(AU$7,$L$66:$DM$120,ROWS($C$10:$C28)+2,FALSE)</f>
        <v>122</v>
      </c>
      <c r="AV28" s="7">
        <f>HLOOKUP(AV$7,$L$66:$DM$120,ROWS($C$10:$C28)+2,FALSE)</f>
        <v>17041</v>
      </c>
      <c r="AW28" s="7">
        <f>HLOOKUP(AW$7,$L$66:$DM$120,ROWS($C$10:$C28)+2,FALSE)</f>
        <v>577</v>
      </c>
      <c r="AX28" s="7">
        <f>HLOOKUP(AX$7,$L$66:$DM$120,ROWS($C$10:$C28)+2,FALSE)</f>
        <v>298</v>
      </c>
      <c r="AY28" s="7">
        <f>HLOOKUP(AY$7,$L$66:$DM$120,ROWS($C$10:$C28)+2,FALSE)</f>
        <v>2226</v>
      </c>
      <c r="AZ28" s="7">
        <f>HLOOKUP(AZ$7,$L$66:$DM$120,ROWS($C$10:$C28)+2,FALSE)</f>
        <v>0</v>
      </c>
      <c r="BA28" s="7">
        <f>HLOOKUP(BA$7,$L$66:$DM$120,ROWS($C$10:$C28)+2,FALSE)</f>
        <v>1347</v>
      </c>
      <c r="BB28" s="7">
        <f>HLOOKUP(BB$7,$L$66:$DM$120,ROWS($C$10:$C28)+2,FALSE)</f>
        <v>0</v>
      </c>
      <c r="BC28" s="7">
        <f>HLOOKUP(BC$7,$L$66:$DM$120,ROWS($C$10:$C28)+2,FALSE)</f>
        <v>10064</v>
      </c>
      <c r="BD28" s="7">
        <f>HLOOKUP(BD$7,$L$66:$DM$120,ROWS($C$10:$C28)+2,FALSE)</f>
        <v>3345</v>
      </c>
      <c r="BE28" s="7">
        <f>HLOOKUP(BE$7,$L$66:$DM$120,ROWS($C$10:$C28)+2,FALSE)</f>
        <v>464</v>
      </c>
      <c r="BF28" s="7">
        <f>HLOOKUP(BF$7,$L$66:$DM$120,ROWS($C$10:$C28)+2,FALSE)</f>
        <v>45</v>
      </c>
      <c r="BG28" s="7">
        <f>HLOOKUP(BG$7,$L$66:$DM$120,ROWS($C$10:$C28)+2,FALSE)</f>
        <v>3319</v>
      </c>
      <c r="BH28" s="7">
        <f>HLOOKUP(BH$7,$L$66:$DM$120,ROWS($C$10:$C28)+2,FALSE)</f>
        <v>1988</v>
      </c>
      <c r="BI28" s="7">
        <f>HLOOKUP(BI$7,$L$66:$DM$120,ROWS($C$10:$C28)+2,FALSE)</f>
        <v>3346</v>
      </c>
      <c r="BJ28" s="7">
        <f>HLOOKUP(BJ$7,$L$66:$DM$120,ROWS($C$10:$C28)+2,FALSE)</f>
        <v>1395</v>
      </c>
      <c r="BK28" s="7">
        <f>HLOOKUP(BK$7,$L$66:$DM$120,ROWS($C$10:$C28)+2,FALSE)</f>
        <v>0</v>
      </c>
      <c r="BL28" s="7">
        <f>HLOOKUP(BL$7,$L$66:$DM$120,ROWS($C$10:$C28)+2,FALSE)</f>
        <v>170</v>
      </c>
      <c r="BM28" s="8">
        <f>HLOOKUP(BM$7+0.5,$L$66:$DM$120,ROWS($C$10:$C28)+2,FALSE)</f>
        <v>7854</v>
      </c>
      <c r="BN28" s="8">
        <f>HLOOKUP(BN$7+0.5,$L$66:$DM$120,ROWS($C$10:$C28)+2,FALSE)</f>
        <v>1628</v>
      </c>
      <c r="BO28" s="8">
        <f>HLOOKUP(BO$7+0.5,$L$66:$DM$120,ROWS($C$10:$C28)+2,FALSE)</f>
        <v>370</v>
      </c>
      <c r="BP28" s="8">
        <f>HLOOKUP(BP$7+0.5,$L$66:$DM$120,ROWS($C$10:$C28)+2,FALSE)</f>
        <v>715</v>
      </c>
      <c r="BQ28" s="8">
        <f>HLOOKUP(BQ$7+0.5,$L$66:$DM$120,ROWS($C$10:$C28)+2,FALSE)</f>
        <v>299</v>
      </c>
      <c r="BR28" s="8">
        <f>HLOOKUP(BR$7+0.5,$L$66:$DM$120,ROWS($C$10:$C28)+2,FALSE)</f>
        <v>1157</v>
      </c>
      <c r="BS28" s="8">
        <f>HLOOKUP(BS$7+0.5,$L$66:$DM$120,ROWS($C$10:$C28)+2,FALSE)</f>
        <v>572</v>
      </c>
      <c r="BT28" s="8">
        <f>HLOOKUP(BT$7+0.5,$L$66:$DM$120,ROWS($C$10:$C28)+2,FALSE)</f>
        <v>290</v>
      </c>
      <c r="BU28" s="8">
        <f>HLOOKUP(BU$7+0.5,$L$66:$DM$120,ROWS($C$10:$C28)+2,FALSE)</f>
        <v>774</v>
      </c>
      <c r="BV28" s="8">
        <f>HLOOKUP(BV$7+0.5,$L$66:$DM$120,ROWS($C$10:$C28)+2,FALSE)</f>
        <v>262</v>
      </c>
      <c r="BW28" s="8">
        <f>HLOOKUP(BW$7+0.5,$L$66:$DM$120,ROWS($C$10:$C28)+2,FALSE)</f>
        <v>2697</v>
      </c>
      <c r="BX28" s="8">
        <f>HLOOKUP(BX$7+0.5,$L$66:$DM$120,ROWS($C$10:$C28)+2,FALSE)</f>
        <v>1184</v>
      </c>
      <c r="BY28" s="8">
        <f>HLOOKUP(BY$7+0.5,$L$66:$DM$120,ROWS($C$10:$C28)+2,FALSE)</f>
        <v>665</v>
      </c>
      <c r="BZ28" s="8">
        <f>HLOOKUP(BZ$7+0.5,$L$66:$DM$120,ROWS($C$10:$C28)+2,FALSE)</f>
        <v>91</v>
      </c>
      <c r="CA28" s="8">
        <f>HLOOKUP(CA$7+0.5,$L$66:$DM$120,ROWS($C$10:$C28)+2,FALSE)</f>
        <v>1359</v>
      </c>
      <c r="CB28" s="8">
        <f>HLOOKUP(CB$7+0.5,$L$66:$DM$120,ROWS($C$10:$C28)+2,FALSE)</f>
        <v>2150</v>
      </c>
      <c r="CC28" s="8">
        <f>HLOOKUP(CC$7+0.5,$L$66:$DM$120,ROWS($C$10:$C28)+2,FALSE)</f>
        <v>257</v>
      </c>
      <c r="CD28" s="8">
        <f>HLOOKUP(CD$7+0.5,$L$66:$DM$120,ROWS($C$10:$C28)+2,FALSE)</f>
        <v>464</v>
      </c>
      <c r="CE28" s="8" t="str">
        <f>HLOOKUP(CE$7+0.5,$L$66:$DM$120,ROWS($C$10:$C28)+2,FALSE)</f>
        <v>N/A</v>
      </c>
      <c r="CF28" s="8">
        <f>HLOOKUP(CF$7+0.5,$L$66:$DM$120,ROWS($C$10:$C28)+2,FALSE)</f>
        <v>294</v>
      </c>
      <c r="CG28" s="8">
        <f>HLOOKUP(CG$7+0.5,$L$66:$DM$120,ROWS($C$10:$C28)+2,FALSE)</f>
        <v>80</v>
      </c>
      <c r="CH28" s="8">
        <f>HLOOKUP(CH$7+0.5,$L$66:$DM$120,ROWS($C$10:$C28)+2,FALSE)</f>
        <v>615</v>
      </c>
      <c r="CI28" s="8">
        <f>HLOOKUP(CI$7+0.5,$L$66:$DM$120,ROWS($C$10:$C28)+2,FALSE)</f>
        <v>285</v>
      </c>
      <c r="CJ28" s="8">
        <f>HLOOKUP(CJ$7+0.5,$L$66:$DM$120,ROWS($C$10:$C28)+2,FALSE)</f>
        <v>1809</v>
      </c>
      <c r="CK28" s="8">
        <f>HLOOKUP(CK$7+0.5,$L$66:$DM$120,ROWS($C$10:$C28)+2,FALSE)</f>
        <v>346</v>
      </c>
      <c r="CL28" s="8">
        <f>HLOOKUP(CL$7+0.5,$L$66:$DM$120,ROWS($C$10:$C28)+2,FALSE)</f>
        <v>467</v>
      </c>
      <c r="CM28" s="8">
        <f>HLOOKUP(CM$7+0.5,$L$66:$DM$120,ROWS($C$10:$C28)+2,FALSE)</f>
        <v>1021</v>
      </c>
      <c r="CN28" s="8">
        <f>HLOOKUP(CN$7+0.5,$L$66:$DM$120,ROWS($C$10:$C28)+2,FALSE)</f>
        <v>181</v>
      </c>
      <c r="CO28" s="8">
        <f>HLOOKUP(CO$7+0.5,$L$66:$DM$120,ROWS($C$10:$C28)+2,FALSE)</f>
        <v>588</v>
      </c>
      <c r="CP28" s="8">
        <f>HLOOKUP(CP$7+0.5,$L$66:$DM$120,ROWS($C$10:$C28)+2,FALSE)</f>
        <v>294</v>
      </c>
      <c r="CQ28" s="8">
        <f>HLOOKUP(CQ$7+0.5,$L$66:$DM$120,ROWS($C$10:$C28)+2,FALSE)</f>
        <v>103</v>
      </c>
      <c r="CR28" s="8">
        <f>HLOOKUP(CR$7+0.5,$L$66:$DM$120,ROWS($C$10:$C28)+2,FALSE)</f>
        <v>551</v>
      </c>
      <c r="CS28" s="8">
        <f>HLOOKUP(CS$7+0.5,$L$66:$DM$120,ROWS($C$10:$C28)+2,FALSE)</f>
        <v>348</v>
      </c>
      <c r="CT28" s="8">
        <f>HLOOKUP(CT$7+0.5,$L$66:$DM$120,ROWS($C$10:$C28)+2,FALSE)</f>
        <v>1774</v>
      </c>
      <c r="CU28" s="8">
        <f>HLOOKUP(CU$7+0.5,$L$66:$DM$120,ROWS($C$10:$C28)+2,FALSE)</f>
        <v>1903</v>
      </c>
      <c r="CV28" s="8">
        <f>HLOOKUP(CV$7+0.5,$L$66:$DM$120,ROWS($C$10:$C28)+2,FALSE)</f>
        <v>192</v>
      </c>
      <c r="CW28" s="8">
        <f>HLOOKUP(CW$7+0.5,$L$66:$DM$120,ROWS($C$10:$C28)+2,FALSE)</f>
        <v>3384</v>
      </c>
      <c r="CX28" s="8">
        <f>HLOOKUP(CX$7+0.5,$L$66:$DM$120,ROWS($C$10:$C28)+2,FALSE)</f>
        <v>437</v>
      </c>
      <c r="CY28" s="8">
        <f>HLOOKUP(CY$7+0.5,$L$66:$DM$120,ROWS($C$10:$C28)+2,FALSE)</f>
        <v>212</v>
      </c>
      <c r="CZ28" s="8">
        <f>HLOOKUP(CZ$7+0.5,$L$66:$DM$120,ROWS($C$10:$C28)+2,FALSE)</f>
        <v>964</v>
      </c>
      <c r="DA28" s="8">
        <f>HLOOKUP(DA$7+0.5,$L$66:$DM$120,ROWS($C$10:$C28)+2,FALSE)</f>
        <v>181</v>
      </c>
      <c r="DB28" s="8">
        <f>HLOOKUP(DB$7+0.5,$L$66:$DM$120,ROWS($C$10:$C28)+2,FALSE)</f>
        <v>671</v>
      </c>
      <c r="DC28" s="8">
        <f>HLOOKUP(DC$7+0.5,$L$66:$DM$120,ROWS($C$10:$C28)+2,FALSE)</f>
        <v>181</v>
      </c>
      <c r="DD28" s="8">
        <f>HLOOKUP(DD$7+0.5,$L$66:$DM$120,ROWS($C$10:$C28)+2,FALSE)</f>
        <v>2378</v>
      </c>
      <c r="DE28" s="8">
        <f>HLOOKUP(DE$7+0.5,$L$66:$DM$120,ROWS($C$10:$C28)+2,FALSE)</f>
        <v>1420</v>
      </c>
      <c r="DF28" s="8">
        <f>HLOOKUP(DF$7+0.5,$L$66:$DM$120,ROWS($C$10:$C28)+2,FALSE)</f>
        <v>360</v>
      </c>
      <c r="DG28" s="8">
        <f>HLOOKUP(DG$7+0.5,$L$66:$DM$120,ROWS($C$10:$C28)+2,FALSE)</f>
        <v>81</v>
      </c>
      <c r="DH28" s="8">
        <f>HLOOKUP(DH$7+0.5,$L$66:$DM$120,ROWS($C$10:$C28)+2,FALSE)</f>
        <v>1111</v>
      </c>
      <c r="DI28" s="8">
        <f>HLOOKUP(DI$7+0.5,$L$66:$DM$120,ROWS($C$10:$C28)+2,FALSE)</f>
        <v>998</v>
      </c>
      <c r="DJ28" s="8">
        <f>HLOOKUP(DJ$7+0.5,$L$66:$DM$120,ROWS($C$10:$C28)+2,FALSE)</f>
        <v>1472</v>
      </c>
      <c r="DK28" s="8">
        <f>HLOOKUP(DK$7+0.5,$L$66:$DM$120,ROWS($C$10:$C28)+2,FALSE)</f>
        <v>845</v>
      </c>
      <c r="DL28" s="8">
        <f>HLOOKUP(DL$7+0.5,$L$66:$DM$120,ROWS($C$10:$C28)+2,FALSE)</f>
        <v>181</v>
      </c>
      <c r="DM28" s="8">
        <f>HLOOKUP(DM$7+0.5,$L$66:$DM$120,ROWS($C$10:$C28)+2,FALSE)</f>
        <v>197</v>
      </c>
    </row>
    <row r="29" spans="3:117" x14ac:dyDescent="0.2">
      <c r="C29" s="60"/>
      <c r="D29" s="62" t="s">
        <v>25</v>
      </c>
      <c r="E29" s="9">
        <v>4545914</v>
      </c>
      <c r="F29" s="10">
        <v>4612</v>
      </c>
      <c r="G29" s="9">
        <v>3912023</v>
      </c>
      <c r="H29" s="10">
        <v>21791</v>
      </c>
      <c r="I29" s="9">
        <v>528406</v>
      </c>
      <c r="J29" s="10">
        <v>20131</v>
      </c>
      <c r="K29" s="102"/>
      <c r="L29" s="63">
        <f>HLOOKUP(L$7,$L$66:$DM$120,ROWS($C$10:$C29)+2,FALSE)</f>
        <v>91215</v>
      </c>
      <c r="M29" s="7">
        <f>HLOOKUP(M$7,$L$66:$DM$120,ROWS($C$10:$C29)+2,FALSE)</f>
        <v>2329</v>
      </c>
      <c r="N29" s="7">
        <f>HLOOKUP(N$7,$L$66:$DM$120,ROWS($C$10:$C29)+2,FALSE)</f>
        <v>403</v>
      </c>
      <c r="O29" s="7">
        <f>HLOOKUP(O$7,$L$66:$DM$120,ROWS($C$10:$C29)+2,FALSE)</f>
        <v>2021</v>
      </c>
      <c r="P29" s="7">
        <f>HLOOKUP(P$7,$L$66:$DM$120,ROWS($C$10:$C29)+2,FALSE)</f>
        <v>3645</v>
      </c>
      <c r="Q29" s="7">
        <f>HLOOKUP(Q$7,$L$66:$DM$120,ROWS($C$10:$C29)+2,FALSE)</f>
        <v>5139</v>
      </c>
      <c r="R29" s="7">
        <f>HLOOKUP(R$7,$L$66:$DM$120,ROWS($C$10:$C29)+2,FALSE)</f>
        <v>1433</v>
      </c>
      <c r="S29" s="7">
        <f>HLOOKUP(S$7,$L$66:$DM$120,ROWS($C$10:$C29)+2,FALSE)</f>
        <v>164</v>
      </c>
      <c r="T29" s="7">
        <f>HLOOKUP(T$7,$L$66:$DM$120,ROWS($C$10:$C29)+2,FALSE)</f>
        <v>0</v>
      </c>
      <c r="U29" s="7">
        <f>HLOOKUP(U$7,$L$66:$DM$120,ROWS($C$10:$C29)+2,FALSE)</f>
        <v>596</v>
      </c>
      <c r="V29" s="7">
        <f>HLOOKUP(V$7,$L$66:$DM$120,ROWS($C$10:$C29)+2,FALSE)</f>
        <v>6534</v>
      </c>
      <c r="W29" s="7">
        <f>HLOOKUP(W$7,$L$66:$DM$120,ROWS($C$10:$C29)+2,FALSE)</f>
        <v>4478</v>
      </c>
      <c r="X29" s="7">
        <f>HLOOKUP(X$7,$L$66:$DM$120,ROWS($C$10:$C29)+2,FALSE)</f>
        <v>378</v>
      </c>
      <c r="Y29" s="7">
        <f>HLOOKUP(Y$7,$L$66:$DM$120,ROWS($C$10:$C29)+2,FALSE)</f>
        <v>265</v>
      </c>
      <c r="Z29" s="7">
        <f>HLOOKUP(Z$7,$L$66:$DM$120,ROWS($C$10:$C29)+2,FALSE)</f>
        <v>1229</v>
      </c>
      <c r="AA29" s="7">
        <f>HLOOKUP(AA$7,$L$66:$DM$120,ROWS($C$10:$C29)+2,FALSE)</f>
        <v>1359</v>
      </c>
      <c r="AB29" s="7">
        <f>HLOOKUP(AB$7,$L$66:$DM$120,ROWS($C$10:$C29)+2,FALSE)</f>
        <v>544</v>
      </c>
      <c r="AC29" s="7">
        <f>HLOOKUP(AC$7,$L$66:$DM$120,ROWS($C$10:$C29)+2,FALSE)</f>
        <v>420</v>
      </c>
      <c r="AD29" s="7">
        <f>HLOOKUP(AD$7,$L$66:$DM$120,ROWS($C$10:$C29)+2,FALSE)</f>
        <v>1649</v>
      </c>
      <c r="AE29" s="7" t="str">
        <f>HLOOKUP(AE$7,$L$66:$DM$120,ROWS($C$10:$C29)+2,FALSE)</f>
        <v>N/A</v>
      </c>
      <c r="AF29" s="7">
        <f>HLOOKUP(AF$7,$L$66:$DM$120,ROWS($C$10:$C29)+2,FALSE)</f>
        <v>251</v>
      </c>
      <c r="AG29" s="7">
        <f>HLOOKUP(AG$7,$L$66:$DM$120,ROWS($C$10:$C29)+2,FALSE)</f>
        <v>642</v>
      </c>
      <c r="AH29" s="7">
        <f>HLOOKUP(AH$7,$L$66:$DM$120,ROWS($C$10:$C29)+2,FALSE)</f>
        <v>549</v>
      </c>
      <c r="AI29" s="7">
        <f>HLOOKUP(AI$7,$L$66:$DM$120,ROWS($C$10:$C29)+2,FALSE)</f>
        <v>1080</v>
      </c>
      <c r="AJ29" s="7">
        <f>HLOOKUP(AJ$7,$L$66:$DM$120,ROWS($C$10:$C29)+2,FALSE)</f>
        <v>330</v>
      </c>
      <c r="AK29" s="7">
        <f>HLOOKUP(AK$7,$L$66:$DM$120,ROWS($C$10:$C29)+2,FALSE)</f>
        <v>6791</v>
      </c>
      <c r="AL29" s="7">
        <f>HLOOKUP(AL$7,$L$66:$DM$120,ROWS($C$10:$C29)+2,FALSE)</f>
        <v>1591</v>
      </c>
      <c r="AM29" s="7">
        <f>HLOOKUP(AM$7,$L$66:$DM$120,ROWS($C$10:$C29)+2,FALSE)</f>
        <v>428</v>
      </c>
      <c r="AN29" s="7">
        <f>HLOOKUP(AN$7,$L$66:$DM$120,ROWS($C$10:$C29)+2,FALSE)</f>
        <v>745</v>
      </c>
      <c r="AO29" s="7">
        <f>HLOOKUP(AO$7,$L$66:$DM$120,ROWS($C$10:$C29)+2,FALSE)</f>
        <v>931</v>
      </c>
      <c r="AP29" s="7">
        <f>HLOOKUP(AP$7,$L$66:$DM$120,ROWS($C$10:$C29)+2,FALSE)</f>
        <v>11</v>
      </c>
      <c r="AQ29" s="7">
        <f>HLOOKUP(AQ$7,$L$66:$DM$120,ROWS($C$10:$C29)+2,FALSE)</f>
        <v>975</v>
      </c>
      <c r="AR29" s="7">
        <f>HLOOKUP(AR$7,$L$66:$DM$120,ROWS($C$10:$C29)+2,FALSE)</f>
        <v>150</v>
      </c>
      <c r="AS29" s="7">
        <f>HLOOKUP(AS$7,$L$66:$DM$120,ROWS($C$10:$C29)+2,FALSE)</f>
        <v>2786</v>
      </c>
      <c r="AT29" s="7">
        <f>HLOOKUP(AT$7,$L$66:$DM$120,ROWS($C$10:$C29)+2,FALSE)</f>
        <v>2284</v>
      </c>
      <c r="AU29" s="7">
        <f>HLOOKUP(AU$7,$L$66:$DM$120,ROWS($C$10:$C29)+2,FALSE)</f>
        <v>64</v>
      </c>
      <c r="AV29" s="7">
        <f>HLOOKUP(AV$7,$L$66:$DM$120,ROWS($C$10:$C29)+2,FALSE)</f>
        <v>1115</v>
      </c>
      <c r="AW29" s="7">
        <f>HLOOKUP(AW$7,$L$66:$DM$120,ROWS($C$10:$C29)+2,FALSE)</f>
        <v>2159</v>
      </c>
      <c r="AX29" s="7">
        <f>HLOOKUP(AX$7,$L$66:$DM$120,ROWS($C$10:$C29)+2,FALSE)</f>
        <v>195</v>
      </c>
      <c r="AY29" s="7">
        <f>HLOOKUP(AY$7,$L$66:$DM$120,ROWS($C$10:$C29)+2,FALSE)</f>
        <v>1239</v>
      </c>
      <c r="AZ29" s="7">
        <f>HLOOKUP(AZ$7,$L$66:$DM$120,ROWS($C$10:$C29)+2,FALSE)</f>
        <v>737</v>
      </c>
      <c r="BA29" s="7">
        <f>HLOOKUP(BA$7,$L$66:$DM$120,ROWS($C$10:$C29)+2,FALSE)</f>
        <v>1914</v>
      </c>
      <c r="BB29" s="7">
        <f>HLOOKUP(BB$7,$L$66:$DM$120,ROWS($C$10:$C29)+2,FALSE)</f>
        <v>0</v>
      </c>
      <c r="BC29" s="7">
        <f>HLOOKUP(BC$7,$L$66:$DM$120,ROWS($C$10:$C29)+2,FALSE)</f>
        <v>2348</v>
      </c>
      <c r="BD29" s="7">
        <f>HLOOKUP(BD$7,$L$66:$DM$120,ROWS($C$10:$C29)+2,FALSE)</f>
        <v>24488</v>
      </c>
      <c r="BE29" s="7">
        <f>HLOOKUP(BE$7,$L$66:$DM$120,ROWS($C$10:$C29)+2,FALSE)</f>
        <v>277</v>
      </c>
      <c r="BF29" s="7">
        <f>HLOOKUP(BF$7,$L$66:$DM$120,ROWS($C$10:$C29)+2,FALSE)</f>
        <v>45</v>
      </c>
      <c r="BG29" s="7">
        <f>HLOOKUP(BG$7,$L$66:$DM$120,ROWS($C$10:$C29)+2,FALSE)</f>
        <v>1857</v>
      </c>
      <c r="BH29" s="7">
        <f>HLOOKUP(BH$7,$L$66:$DM$120,ROWS($C$10:$C29)+2,FALSE)</f>
        <v>1581</v>
      </c>
      <c r="BI29" s="7">
        <f>HLOOKUP(BI$7,$L$66:$DM$120,ROWS($C$10:$C29)+2,FALSE)</f>
        <v>238</v>
      </c>
      <c r="BJ29" s="7">
        <f>HLOOKUP(BJ$7,$L$66:$DM$120,ROWS($C$10:$C29)+2,FALSE)</f>
        <v>682</v>
      </c>
      <c r="BK29" s="7">
        <f>HLOOKUP(BK$7,$L$66:$DM$120,ROWS($C$10:$C29)+2,FALSE)</f>
        <v>146</v>
      </c>
      <c r="BL29" s="7">
        <f>HLOOKUP(BL$7,$L$66:$DM$120,ROWS($C$10:$C29)+2,FALSE)</f>
        <v>655</v>
      </c>
      <c r="BM29" s="8">
        <f>HLOOKUP(BM$7+0.5,$L$66:$DM$120,ROWS($C$10:$C29)+2,FALSE)</f>
        <v>6941</v>
      </c>
      <c r="BN29" s="8">
        <f>HLOOKUP(BN$7+0.5,$L$66:$DM$120,ROWS($C$10:$C29)+2,FALSE)</f>
        <v>1114</v>
      </c>
      <c r="BO29" s="8">
        <f>HLOOKUP(BO$7+0.5,$L$66:$DM$120,ROWS($C$10:$C29)+2,FALSE)</f>
        <v>467</v>
      </c>
      <c r="BP29" s="8">
        <f>HLOOKUP(BP$7+0.5,$L$66:$DM$120,ROWS($C$10:$C29)+2,FALSE)</f>
        <v>1191</v>
      </c>
      <c r="BQ29" s="8">
        <f>HLOOKUP(BQ$7+0.5,$L$66:$DM$120,ROWS($C$10:$C29)+2,FALSE)</f>
        <v>2324</v>
      </c>
      <c r="BR29" s="8">
        <f>HLOOKUP(BR$7+0.5,$L$66:$DM$120,ROWS($C$10:$C29)+2,FALSE)</f>
        <v>1438</v>
      </c>
      <c r="BS29" s="8">
        <f>HLOOKUP(BS$7+0.5,$L$66:$DM$120,ROWS($C$10:$C29)+2,FALSE)</f>
        <v>1002</v>
      </c>
      <c r="BT29" s="8">
        <f>HLOOKUP(BT$7+0.5,$L$66:$DM$120,ROWS($C$10:$C29)+2,FALSE)</f>
        <v>149</v>
      </c>
      <c r="BU29" s="8">
        <f>HLOOKUP(BU$7+0.5,$L$66:$DM$120,ROWS($C$10:$C29)+2,FALSE)</f>
        <v>193</v>
      </c>
      <c r="BV29" s="8">
        <f>HLOOKUP(BV$7+0.5,$L$66:$DM$120,ROWS($C$10:$C29)+2,FALSE)</f>
        <v>517</v>
      </c>
      <c r="BW29" s="8">
        <f>HLOOKUP(BW$7+0.5,$L$66:$DM$120,ROWS($C$10:$C29)+2,FALSE)</f>
        <v>2276</v>
      </c>
      <c r="BX29" s="8">
        <f>HLOOKUP(BX$7+0.5,$L$66:$DM$120,ROWS($C$10:$C29)+2,FALSE)</f>
        <v>1559</v>
      </c>
      <c r="BY29" s="8">
        <f>HLOOKUP(BY$7+0.5,$L$66:$DM$120,ROWS($C$10:$C29)+2,FALSE)</f>
        <v>283</v>
      </c>
      <c r="BZ29" s="8">
        <f>HLOOKUP(BZ$7+0.5,$L$66:$DM$120,ROWS($C$10:$C29)+2,FALSE)</f>
        <v>242</v>
      </c>
      <c r="CA29" s="8">
        <f>HLOOKUP(CA$7+0.5,$L$66:$DM$120,ROWS($C$10:$C29)+2,FALSE)</f>
        <v>466</v>
      </c>
      <c r="CB29" s="8">
        <f>HLOOKUP(CB$7+0.5,$L$66:$DM$120,ROWS($C$10:$C29)+2,FALSE)</f>
        <v>954</v>
      </c>
      <c r="CC29" s="8">
        <f>HLOOKUP(CC$7+0.5,$L$66:$DM$120,ROWS($C$10:$C29)+2,FALSE)</f>
        <v>447</v>
      </c>
      <c r="CD29" s="8">
        <f>HLOOKUP(CD$7+0.5,$L$66:$DM$120,ROWS($C$10:$C29)+2,FALSE)</f>
        <v>392</v>
      </c>
      <c r="CE29" s="8">
        <f>HLOOKUP(CE$7+0.5,$L$66:$DM$120,ROWS($C$10:$C29)+2,FALSE)</f>
        <v>1224</v>
      </c>
      <c r="CF29" s="8" t="str">
        <f>HLOOKUP(CF$7+0.5,$L$66:$DM$120,ROWS($C$10:$C29)+2,FALSE)</f>
        <v>N/A</v>
      </c>
      <c r="CG29" s="8">
        <f>HLOOKUP(CG$7+0.5,$L$66:$DM$120,ROWS($C$10:$C29)+2,FALSE)</f>
        <v>334</v>
      </c>
      <c r="CH29" s="8">
        <f>HLOOKUP(CH$7+0.5,$L$66:$DM$120,ROWS($C$10:$C29)+2,FALSE)</f>
        <v>701</v>
      </c>
      <c r="CI29" s="8">
        <f>HLOOKUP(CI$7+0.5,$L$66:$DM$120,ROWS($C$10:$C29)+2,FALSE)</f>
        <v>354</v>
      </c>
      <c r="CJ29" s="8">
        <f>HLOOKUP(CJ$7+0.5,$L$66:$DM$120,ROWS($C$10:$C29)+2,FALSE)</f>
        <v>782</v>
      </c>
      <c r="CK29" s="8">
        <f>HLOOKUP(CK$7+0.5,$L$66:$DM$120,ROWS($C$10:$C29)+2,FALSE)</f>
        <v>324</v>
      </c>
      <c r="CL29" s="8">
        <f>HLOOKUP(CL$7+0.5,$L$66:$DM$120,ROWS($C$10:$C29)+2,FALSE)</f>
        <v>1938</v>
      </c>
      <c r="CM29" s="8">
        <f>HLOOKUP(CM$7+0.5,$L$66:$DM$120,ROWS($C$10:$C29)+2,FALSE)</f>
        <v>684</v>
      </c>
      <c r="CN29" s="8">
        <f>HLOOKUP(CN$7+0.5,$L$66:$DM$120,ROWS($C$10:$C29)+2,FALSE)</f>
        <v>524</v>
      </c>
      <c r="CO29" s="8">
        <f>HLOOKUP(CO$7+0.5,$L$66:$DM$120,ROWS($C$10:$C29)+2,FALSE)</f>
        <v>538</v>
      </c>
      <c r="CP29" s="8">
        <f>HLOOKUP(CP$7+0.5,$L$66:$DM$120,ROWS($C$10:$C29)+2,FALSE)</f>
        <v>682</v>
      </c>
      <c r="CQ29" s="8">
        <f>HLOOKUP(CQ$7+0.5,$L$66:$DM$120,ROWS($C$10:$C29)+2,FALSE)</f>
        <v>21</v>
      </c>
      <c r="CR29" s="8">
        <f>HLOOKUP(CR$7+0.5,$L$66:$DM$120,ROWS($C$10:$C29)+2,FALSE)</f>
        <v>575</v>
      </c>
      <c r="CS29" s="8">
        <f>HLOOKUP(CS$7+0.5,$L$66:$DM$120,ROWS($C$10:$C29)+2,FALSE)</f>
        <v>188</v>
      </c>
      <c r="CT29" s="8">
        <f>HLOOKUP(CT$7+0.5,$L$66:$DM$120,ROWS($C$10:$C29)+2,FALSE)</f>
        <v>1105</v>
      </c>
      <c r="CU29" s="8">
        <f>HLOOKUP(CU$7+0.5,$L$66:$DM$120,ROWS($C$10:$C29)+2,FALSE)</f>
        <v>1152</v>
      </c>
      <c r="CV29" s="8">
        <f>HLOOKUP(CV$7+0.5,$L$66:$DM$120,ROWS($C$10:$C29)+2,FALSE)</f>
        <v>113</v>
      </c>
      <c r="CW29" s="8">
        <f>HLOOKUP(CW$7+0.5,$L$66:$DM$120,ROWS($C$10:$C29)+2,FALSE)</f>
        <v>773</v>
      </c>
      <c r="CX29" s="8">
        <f>HLOOKUP(CX$7+0.5,$L$66:$DM$120,ROWS($C$10:$C29)+2,FALSE)</f>
        <v>1365</v>
      </c>
      <c r="CY29" s="8">
        <f>HLOOKUP(CY$7+0.5,$L$66:$DM$120,ROWS($C$10:$C29)+2,FALSE)</f>
        <v>232</v>
      </c>
      <c r="CZ29" s="8">
        <f>HLOOKUP(CZ$7+0.5,$L$66:$DM$120,ROWS($C$10:$C29)+2,FALSE)</f>
        <v>616</v>
      </c>
      <c r="DA29" s="8">
        <f>HLOOKUP(DA$7+0.5,$L$66:$DM$120,ROWS($C$10:$C29)+2,FALSE)</f>
        <v>695</v>
      </c>
      <c r="DB29" s="8">
        <f>HLOOKUP(DB$7+0.5,$L$66:$DM$120,ROWS($C$10:$C29)+2,FALSE)</f>
        <v>1377</v>
      </c>
      <c r="DC29" s="8">
        <f>HLOOKUP(DC$7+0.5,$L$66:$DM$120,ROWS($C$10:$C29)+2,FALSE)</f>
        <v>193</v>
      </c>
      <c r="DD29" s="8">
        <f>HLOOKUP(DD$7+0.5,$L$66:$DM$120,ROWS($C$10:$C29)+2,FALSE)</f>
        <v>1546</v>
      </c>
      <c r="DE29" s="8">
        <f>HLOOKUP(DE$7+0.5,$L$66:$DM$120,ROWS($C$10:$C29)+2,FALSE)</f>
        <v>4076</v>
      </c>
      <c r="DF29" s="8">
        <f>HLOOKUP(DF$7+0.5,$L$66:$DM$120,ROWS($C$10:$C29)+2,FALSE)</f>
        <v>288</v>
      </c>
      <c r="DG29" s="8">
        <f>HLOOKUP(DG$7+0.5,$L$66:$DM$120,ROWS($C$10:$C29)+2,FALSE)</f>
        <v>72</v>
      </c>
      <c r="DH29" s="8">
        <f>HLOOKUP(DH$7+0.5,$L$66:$DM$120,ROWS($C$10:$C29)+2,FALSE)</f>
        <v>1033</v>
      </c>
      <c r="DI29" s="8">
        <f>HLOOKUP(DI$7+0.5,$L$66:$DM$120,ROWS($C$10:$C29)+2,FALSE)</f>
        <v>631</v>
      </c>
      <c r="DJ29" s="8">
        <f>HLOOKUP(DJ$7+0.5,$L$66:$DM$120,ROWS($C$10:$C29)+2,FALSE)</f>
        <v>271</v>
      </c>
      <c r="DK29" s="8">
        <f>HLOOKUP(DK$7+0.5,$L$66:$DM$120,ROWS($C$10:$C29)+2,FALSE)</f>
        <v>474</v>
      </c>
      <c r="DL29" s="8">
        <f>HLOOKUP(DL$7+0.5,$L$66:$DM$120,ROWS($C$10:$C29)+2,FALSE)</f>
        <v>216</v>
      </c>
      <c r="DM29" s="8">
        <f>HLOOKUP(DM$7+0.5,$L$66:$DM$120,ROWS($C$10:$C29)+2,FALSE)</f>
        <v>507</v>
      </c>
    </row>
    <row r="30" spans="3:117" x14ac:dyDescent="0.2">
      <c r="C30" s="60"/>
      <c r="D30" s="62" t="s">
        <v>26</v>
      </c>
      <c r="E30" s="9">
        <v>1315586</v>
      </c>
      <c r="F30" s="10">
        <v>1384</v>
      </c>
      <c r="G30" s="9">
        <v>1132344</v>
      </c>
      <c r="H30" s="10">
        <v>9895</v>
      </c>
      <c r="I30" s="9">
        <v>151438</v>
      </c>
      <c r="J30" s="10">
        <v>9223</v>
      </c>
      <c r="K30" s="102"/>
      <c r="L30" s="63">
        <f>HLOOKUP(L$7,$L$66:$DM$120,ROWS($C$10:$C30)+2,FALSE)</f>
        <v>27523</v>
      </c>
      <c r="M30" s="7">
        <f>HLOOKUP(M$7,$L$66:$DM$120,ROWS($C$10:$C30)+2,FALSE)</f>
        <v>129</v>
      </c>
      <c r="N30" s="7">
        <f>HLOOKUP(N$7,$L$66:$DM$120,ROWS($C$10:$C30)+2,FALSE)</f>
        <v>38</v>
      </c>
      <c r="O30" s="7">
        <f>HLOOKUP(O$7,$L$66:$DM$120,ROWS($C$10:$C30)+2,FALSE)</f>
        <v>230</v>
      </c>
      <c r="P30" s="7">
        <f>HLOOKUP(P$7,$L$66:$DM$120,ROWS($C$10:$C30)+2,FALSE)</f>
        <v>0</v>
      </c>
      <c r="Q30" s="7">
        <f>HLOOKUP(Q$7,$L$66:$DM$120,ROWS($C$10:$C30)+2,FALSE)</f>
        <v>1610</v>
      </c>
      <c r="R30" s="7">
        <f>HLOOKUP(R$7,$L$66:$DM$120,ROWS($C$10:$C30)+2,FALSE)</f>
        <v>314</v>
      </c>
      <c r="S30" s="7">
        <f>HLOOKUP(S$7,$L$66:$DM$120,ROWS($C$10:$C30)+2,FALSE)</f>
        <v>1468</v>
      </c>
      <c r="T30" s="7">
        <f>HLOOKUP(T$7,$L$66:$DM$120,ROWS($C$10:$C30)+2,FALSE)</f>
        <v>234</v>
      </c>
      <c r="U30" s="7">
        <f>HLOOKUP(U$7,$L$66:$DM$120,ROWS($C$10:$C30)+2,FALSE)</f>
        <v>32</v>
      </c>
      <c r="V30" s="7">
        <f>HLOOKUP(V$7,$L$66:$DM$120,ROWS($C$10:$C30)+2,FALSE)</f>
        <v>2926</v>
      </c>
      <c r="W30" s="7">
        <f>HLOOKUP(W$7,$L$66:$DM$120,ROWS($C$10:$C30)+2,FALSE)</f>
        <v>511</v>
      </c>
      <c r="X30" s="7">
        <f>HLOOKUP(X$7,$L$66:$DM$120,ROWS($C$10:$C30)+2,FALSE)</f>
        <v>0</v>
      </c>
      <c r="Y30" s="7">
        <f>HLOOKUP(Y$7,$L$66:$DM$120,ROWS($C$10:$C30)+2,FALSE)</f>
        <v>143</v>
      </c>
      <c r="Z30" s="7">
        <f>HLOOKUP(Z$7,$L$66:$DM$120,ROWS($C$10:$C30)+2,FALSE)</f>
        <v>195</v>
      </c>
      <c r="AA30" s="7">
        <f>HLOOKUP(AA$7,$L$66:$DM$120,ROWS($C$10:$C30)+2,FALSE)</f>
        <v>0</v>
      </c>
      <c r="AB30" s="7">
        <f>HLOOKUP(AB$7,$L$66:$DM$120,ROWS($C$10:$C30)+2,FALSE)</f>
        <v>7</v>
      </c>
      <c r="AC30" s="7">
        <f>HLOOKUP(AC$7,$L$66:$DM$120,ROWS($C$10:$C30)+2,FALSE)</f>
        <v>277</v>
      </c>
      <c r="AD30" s="7">
        <f>HLOOKUP(AD$7,$L$66:$DM$120,ROWS($C$10:$C30)+2,FALSE)</f>
        <v>482</v>
      </c>
      <c r="AE30" s="7">
        <f>HLOOKUP(AE$7,$L$66:$DM$120,ROWS($C$10:$C30)+2,FALSE)</f>
        <v>15</v>
      </c>
      <c r="AF30" s="7" t="str">
        <f>HLOOKUP(AF$7,$L$66:$DM$120,ROWS($C$10:$C30)+2,FALSE)</f>
        <v>N/A</v>
      </c>
      <c r="AG30" s="7">
        <f>HLOOKUP(AG$7,$L$66:$DM$120,ROWS($C$10:$C30)+2,FALSE)</f>
        <v>325</v>
      </c>
      <c r="AH30" s="7">
        <f>HLOOKUP(AH$7,$L$66:$DM$120,ROWS($C$10:$C30)+2,FALSE)</f>
        <v>3887</v>
      </c>
      <c r="AI30" s="7">
        <f>HLOOKUP(AI$7,$L$66:$DM$120,ROWS($C$10:$C30)+2,FALSE)</f>
        <v>116</v>
      </c>
      <c r="AJ30" s="7">
        <f>HLOOKUP(AJ$7,$L$66:$DM$120,ROWS($C$10:$C30)+2,FALSE)</f>
        <v>430</v>
      </c>
      <c r="AK30" s="7">
        <f>HLOOKUP(AK$7,$L$66:$DM$120,ROWS($C$10:$C30)+2,FALSE)</f>
        <v>79</v>
      </c>
      <c r="AL30" s="7">
        <f>HLOOKUP(AL$7,$L$66:$DM$120,ROWS($C$10:$C30)+2,FALSE)</f>
        <v>69</v>
      </c>
      <c r="AM30" s="7">
        <f>HLOOKUP(AM$7,$L$66:$DM$120,ROWS($C$10:$C30)+2,FALSE)</f>
        <v>0</v>
      </c>
      <c r="AN30" s="7">
        <f>HLOOKUP(AN$7,$L$66:$DM$120,ROWS($C$10:$C30)+2,FALSE)</f>
        <v>82</v>
      </c>
      <c r="AO30" s="7">
        <f>HLOOKUP(AO$7,$L$66:$DM$120,ROWS($C$10:$C30)+2,FALSE)</f>
        <v>35</v>
      </c>
      <c r="AP30" s="7">
        <f>HLOOKUP(AP$7,$L$66:$DM$120,ROWS($C$10:$C30)+2,FALSE)</f>
        <v>3655</v>
      </c>
      <c r="AQ30" s="7">
        <f>HLOOKUP(AQ$7,$L$66:$DM$120,ROWS($C$10:$C30)+2,FALSE)</f>
        <v>405</v>
      </c>
      <c r="AR30" s="7">
        <f>HLOOKUP(AR$7,$L$66:$DM$120,ROWS($C$10:$C30)+2,FALSE)</f>
        <v>272</v>
      </c>
      <c r="AS30" s="7">
        <f>HLOOKUP(AS$7,$L$66:$DM$120,ROWS($C$10:$C30)+2,FALSE)</f>
        <v>2519</v>
      </c>
      <c r="AT30" s="7">
        <f>HLOOKUP(AT$7,$L$66:$DM$120,ROWS($C$10:$C30)+2,FALSE)</f>
        <v>1112</v>
      </c>
      <c r="AU30" s="7">
        <f>HLOOKUP(AU$7,$L$66:$DM$120,ROWS($C$10:$C30)+2,FALSE)</f>
        <v>0</v>
      </c>
      <c r="AV30" s="7">
        <f>HLOOKUP(AV$7,$L$66:$DM$120,ROWS($C$10:$C30)+2,FALSE)</f>
        <v>628</v>
      </c>
      <c r="AW30" s="7">
        <f>HLOOKUP(AW$7,$L$66:$DM$120,ROWS($C$10:$C30)+2,FALSE)</f>
        <v>79</v>
      </c>
      <c r="AX30" s="7">
        <f>HLOOKUP(AX$7,$L$66:$DM$120,ROWS($C$10:$C30)+2,FALSE)</f>
        <v>215</v>
      </c>
      <c r="AY30" s="7">
        <f>HLOOKUP(AY$7,$L$66:$DM$120,ROWS($C$10:$C30)+2,FALSE)</f>
        <v>976</v>
      </c>
      <c r="AZ30" s="7">
        <f>HLOOKUP(AZ$7,$L$66:$DM$120,ROWS($C$10:$C30)+2,FALSE)</f>
        <v>1024</v>
      </c>
      <c r="BA30" s="7">
        <f>HLOOKUP(BA$7,$L$66:$DM$120,ROWS($C$10:$C30)+2,FALSE)</f>
        <v>173</v>
      </c>
      <c r="BB30" s="7">
        <f>HLOOKUP(BB$7,$L$66:$DM$120,ROWS($C$10:$C30)+2,FALSE)</f>
        <v>0</v>
      </c>
      <c r="BC30" s="7">
        <f>HLOOKUP(BC$7,$L$66:$DM$120,ROWS($C$10:$C30)+2,FALSE)</f>
        <v>985</v>
      </c>
      <c r="BD30" s="7">
        <f>HLOOKUP(BD$7,$L$66:$DM$120,ROWS($C$10:$C30)+2,FALSE)</f>
        <v>496</v>
      </c>
      <c r="BE30" s="7">
        <f>HLOOKUP(BE$7,$L$66:$DM$120,ROWS($C$10:$C30)+2,FALSE)</f>
        <v>200</v>
      </c>
      <c r="BF30" s="7">
        <f>HLOOKUP(BF$7,$L$66:$DM$120,ROWS($C$10:$C30)+2,FALSE)</f>
        <v>349</v>
      </c>
      <c r="BG30" s="7">
        <f>HLOOKUP(BG$7,$L$66:$DM$120,ROWS($C$10:$C30)+2,FALSE)</f>
        <v>573</v>
      </c>
      <c r="BH30" s="7">
        <f>HLOOKUP(BH$7,$L$66:$DM$120,ROWS($C$10:$C30)+2,FALSE)</f>
        <v>118</v>
      </c>
      <c r="BI30" s="7">
        <f>HLOOKUP(BI$7,$L$66:$DM$120,ROWS($C$10:$C30)+2,FALSE)</f>
        <v>51</v>
      </c>
      <c r="BJ30" s="7">
        <f>HLOOKUP(BJ$7,$L$66:$DM$120,ROWS($C$10:$C30)+2,FALSE)</f>
        <v>0</v>
      </c>
      <c r="BK30" s="7">
        <f>HLOOKUP(BK$7,$L$66:$DM$120,ROWS($C$10:$C30)+2,FALSE)</f>
        <v>59</v>
      </c>
      <c r="BL30" s="7">
        <f>HLOOKUP(BL$7,$L$66:$DM$120,ROWS($C$10:$C30)+2,FALSE)</f>
        <v>38</v>
      </c>
      <c r="BM30" s="8">
        <f>HLOOKUP(BM$7+0.5,$L$66:$DM$120,ROWS($C$10:$C30)+2,FALSE)</f>
        <v>3132</v>
      </c>
      <c r="BN30" s="8">
        <f>HLOOKUP(BN$7+0.5,$L$66:$DM$120,ROWS($C$10:$C30)+2,FALSE)</f>
        <v>172</v>
      </c>
      <c r="BO30" s="8">
        <f>HLOOKUP(BO$7+0.5,$L$66:$DM$120,ROWS($C$10:$C30)+2,FALSE)</f>
        <v>48</v>
      </c>
      <c r="BP30" s="8">
        <f>HLOOKUP(BP$7+0.5,$L$66:$DM$120,ROWS($C$10:$C30)+2,FALSE)</f>
        <v>170</v>
      </c>
      <c r="BQ30" s="8">
        <f>HLOOKUP(BQ$7+0.5,$L$66:$DM$120,ROWS($C$10:$C30)+2,FALSE)</f>
        <v>155</v>
      </c>
      <c r="BR30" s="8">
        <f>HLOOKUP(BR$7+0.5,$L$66:$DM$120,ROWS($C$10:$C30)+2,FALSE)</f>
        <v>860</v>
      </c>
      <c r="BS30" s="8">
        <f>HLOOKUP(BS$7+0.5,$L$66:$DM$120,ROWS($C$10:$C30)+2,FALSE)</f>
        <v>287</v>
      </c>
      <c r="BT30" s="8">
        <f>HLOOKUP(BT$7+0.5,$L$66:$DM$120,ROWS($C$10:$C30)+2,FALSE)</f>
        <v>620</v>
      </c>
      <c r="BU30" s="8">
        <f>HLOOKUP(BU$7+0.5,$L$66:$DM$120,ROWS($C$10:$C30)+2,FALSE)</f>
        <v>299</v>
      </c>
      <c r="BV30" s="8">
        <f>HLOOKUP(BV$7+0.5,$L$66:$DM$120,ROWS($C$10:$C30)+2,FALSE)</f>
        <v>55</v>
      </c>
      <c r="BW30" s="8">
        <f>HLOOKUP(BW$7+0.5,$L$66:$DM$120,ROWS($C$10:$C30)+2,FALSE)</f>
        <v>1292</v>
      </c>
      <c r="BX30" s="8">
        <f>HLOOKUP(BX$7+0.5,$L$66:$DM$120,ROWS($C$10:$C30)+2,FALSE)</f>
        <v>538</v>
      </c>
      <c r="BY30" s="8">
        <f>HLOOKUP(BY$7+0.5,$L$66:$DM$120,ROWS($C$10:$C30)+2,FALSE)</f>
        <v>155</v>
      </c>
      <c r="BZ30" s="8">
        <f>HLOOKUP(BZ$7+0.5,$L$66:$DM$120,ROWS($C$10:$C30)+2,FALSE)</f>
        <v>128</v>
      </c>
      <c r="CA30" s="8">
        <f>HLOOKUP(CA$7+0.5,$L$66:$DM$120,ROWS($C$10:$C30)+2,FALSE)</f>
        <v>277</v>
      </c>
      <c r="CB30" s="8">
        <f>HLOOKUP(CB$7+0.5,$L$66:$DM$120,ROWS($C$10:$C30)+2,FALSE)</f>
        <v>155</v>
      </c>
      <c r="CC30" s="8">
        <f>HLOOKUP(CC$7+0.5,$L$66:$DM$120,ROWS($C$10:$C30)+2,FALSE)</f>
        <v>16</v>
      </c>
      <c r="CD30" s="8">
        <f>HLOOKUP(CD$7+0.5,$L$66:$DM$120,ROWS($C$10:$C30)+2,FALSE)</f>
        <v>401</v>
      </c>
      <c r="CE30" s="8">
        <f>HLOOKUP(CE$7+0.5,$L$66:$DM$120,ROWS($C$10:$C30)+2,FALSE)</f>
        <v>521</v>
      </c>
      <c r="CF30" s="8">
        <f>HLOOKUP(CF$7+0.5,$L$66:$DM$120,ROWS($C$10:$C30)+2,FALSE)</f>
        <v>30</v>
      </c>
      <c r="CG30" s="8" t="str">
        <f>HLOOKUP(CG$7+0.5,$L$66:$DM$120,ROWS($C$10:$C30)+2,FALSE)</f>
        <v>N/A</v>
      </c>
      <c r="CH30" s="8">
        <f>HLOOKUP(CH$7+0.5,$L$66:$DM$120,ROWS($C$10:$C30)+2,FALSE)</f>
        <v>263</v>
      </c>
      <c r="CI30" s="8">
        <f>HLOOKUP(CI$7+0.5,$L$66:$DM$120,ROWS($C$10:$C30)+2,FALSE)</f>
        <v>1167</v>
      </c>
      <c r="CJ30" s="8">
        <f>HLOOKUP(CJ$7+0.5,$L$66:$DM$120,ROWS($C$10:$C30)+2,FALSE)</f>
        <v>123</v>
      </c>
      <c r="CK30" s="8">
        <f>HLOOKUP(CK$7+0.5,$L$66:$DM$120,ROWS($C$10:$C30)+2,FALSE)</f>
        <v>359</v>
      </c>
      <c r="CL30" s="8">
        <f>HLOOKUP(CL$7+0.5,$L$66:$DM$120,ROWS($C$10:$C30)+2,FALSE)</f>
        <v>134</v>
      </c>
      <c r="CM30" s="8">
        <f>HLOOKUP(CM$7+0.5,$L$66:$DM$120,ROWS($C$10:$C30)+2,FALSE)</f>
        <v>112</v>
      </c>
      <c r="CN30" s="8">
        <f>HLOOKUP(CN$7+0.5,$L$66:$DM$120,ROWS($C$10:$C30)+2,FALSE)</f>
        <v>155</v>
      </c>
      <c r="CO30" s="8">
        <f>HLOOKUP(CO$7+0.5,$L$66:$DM$120,ROWS($C$10:$C30)+2,FALSE)</f>
        <v>136</v>
      </c>
      <c r="CP30" s="8">
        <f>HLOOKUP(CP$7+0.5,$L$66:$DM$120,ROWS($C$10:$C30)+2,FALSE)</f>
        <v>56</v>
      </c>
      <c r="CQ30" s="8">
        <f>HLOOKUP(CQ$7+0.5,$L$66:$DM$120,ROWS($C$10:$C30)+2,FALSE)</f>
        <v>1077</v>
      </c>
      <c r="CR30" s="8">
        <f>HLOOKUP(CR$7+0.5,$L$66:$DM$120,ROWS($C$10:$C30)+2,FALSE)</f>
        <v>281</v>
      </c>
      <c r="CS30" s="8">
        <f>HLOOKUP(CS$7+0.5,$L$66:$DM$120,ROWS($C$10:$C30)+2,FALSE)</f>
        <v>320</v>
      </c>
      <c r="CT30" s="8">
        <f>HLOOKUP(CT$7+0.5,$L$66:$DM$120,ROWS($C$10:$C30)+2,FALSE)</f>
        <v>1180</v>
      </c>
      <c r="CU30" s="8">
        <f>HLOOKUP(CU$7+0.5,$L$66:$DM$120,ROWS($C$10:$C30)+2,FALSE)</f>
        <v>574</v>
      </c>
      <c r="CV30" s="8">
        <f>HLOOKUP(CV$7+0.5,$L$66:$DM$120,ROWS($C$10:$C30)+2,FALSE)</f>
        <v>155</v>
      </c>
      <c r="CW30" s="8">
        <f>HLOOKUP(CW$7+0.5,$L$66:$DM$120,ROWS($C$10:$C30)+2,FALSE)</f>
        <v>368</v>
      </c>
      <c r="CX30" s="8">
        <f>HLOOKUP(CX$7+0.5,$L$66:$DM$120,ROWS($C$10:$C30)+2,FALSE)</f>
        <v>115</v>
      </c>
      <c r="CY30" s="8">
        <f>HLOOKUP(CY$7+0.5,$L$66:$DM$120,ROWS($C$10:$C30)+2,FALSE)</f>
        <v>255</v>
      </c>
      <c r="CZ30" s="8">
        <f>HLOOKUP(CZ$7+0.5,$L$66:$DM$120,ROWS($C$10:$C30)+2,FALSE)</f>
        <v>600</v>
      </c>
      <c r="DA30" s="8">
        <f>HLOOKUP(DA$7+0.5,$L$66:$DM$120,ROWS($C$10:$C30)+2,FALSE)</f>
        <v>656</v>
      </c>
      <c r="DB30" s="8">
        <f>HLOOKUP(DB$7+0.5,$L$66:$DM$120,ROWS($C$10:$C30)+2,FALSE)</f>
        <v>143</v>
      </c>
      <c r="DC30" s="8">
        <f>HLOOKUP(DC$7+0.5,$L$66:$DM$120,ROWS($C$10:$C30)+2,FALSE)</f>
        <v>155</v>
      </c>
      <c r="DD30" s="8">
        <f>HLOOKUP(DD$7+0.5,$L$66:$DM$120,ROWS($C$10:$C30)+2,FALSE)</f>
        <v>1062</v>
      </c>
      <c r="DE30" s="8">
        <f>HLOOKUP(DE$7+0.5,$L$66:$DM$120,ROWS($C$10:$C30)+2,FALSE)</f>
        <v>381</v>
      </c>
      <c r="DF30" s="8">
        <f>HLOOKUP(DF$7+0.5,$L$66:$DM$120,ROWS($C$10:$C30)+2,FALSE)</f>
        <v>183</v>
      </c>
      <c r="DG30" s="8">
        <f>HLOOKUP(DG$7+0.5,$L$66:$DM$120,ROWS($C$10:$C30)+2,FALSE)</f>
        <v>340</v>
      </c>
      <c r="DH30" s="8">
        <f>HLOOKUP(DH$7+0.5,$L$66:$DM$120,ROWS($C$10:$C30)+2,FALSE)</f>
        <v>408</v>
      </c>
      <c r="DI30" s="8">
        <f>HLOOKUP(DI$7+0.5,$L$66:$DM$120,ROWS($C$10:$C30)+2,FALSE)</f>
        <v>137</v>
      </c>
      <c r="DJ30" s="8">
        <f>HLOOKUP(DJ$7+0.5,$L$66:$DM$120,ROWS($C$10:$C30)+2,FALSE)</f>
        <v>85</v>
      </c>
      <c r="DK30" s="8">
        <f>HLOOKUP(DK$7+0.5,$L$66:$DM$120,ROWS($C$10:$C30)+2,FALSE)</f>
        <v>155</v>
      </c>
      <c r="DL30" s="8">
        <f>HLOOKUP(DL$7+0.5,$L$66:$DM$120,ROWS($C$10:$C30)+2,FALSE)</f>
        <v>81</v>
      </c>
      <c r="DM30" s="8">
        <f>HLOOKUP(DM$7+0.5,$L$66:$DM$120,ROWS($C$10:$C30)+2,FALSE)</f>
        <v>69</v>
      </c>
    </row>
    <row r="31" spans="3:117" x14ac:dyDescent="0.2">
      <c r="C31" s="60"/>
      <c r="D31" s="62" t="s">
        <v>27</v>
      </c>
      <c r="E31" s="9">
        <v>5816472</v>
      </c>
      <c r="F31" s="10">
        <v>3717</v>
      </c>
      <c r="G31" s="9">
        <v>5068457</v>
      </c>
      <c r="H31" s="10">
        <v>21604</v>
      </c>
      <c r="I31" s="9">
        <v>549973</v>
      </c>
      <c r="J31" s="10">
        <v>20595</v>
      </c>
      <c r="K31" s="102"/>
      <c r="L31" s="63">
        <f>HLOOKUP(L$7,$L$66:$DM$120,ROWS($C$10:$C31)+2,FALSE)</f>
        <v>154983</v>
      </c>
      <c r="M31" s="7">
        <f>HLOOKUP(M$7,$L$66:$DM$120,ROWS($C$10:$C31)+2,FALSE)</f>
        <v>1261</v>
      </c>
      <c r="N31" s="7">
        <f>HLOOKUP(N$7,$L$66:$DM$120,ROWS($C$10:$C31)+2,FALSE)</f>
        <v>1947</v>
      </c>
      <c r="O31" s="7">
        <f>HLOOKUP(O$7,$L$66:$DM$120,ROWS($C$10:$C31)+2,FALSE)</f>
        <v>760</v>
      </c>
      <c r="P31" s="7">
        <f>HLOOKUP(P$7,$L$66:$DM$120,ROWS($C$10:$C31)+2,FALSE)</f>
        <v>136</v>
      </c>
      <c r="Q31" s="7">
        <f>HLOOKUP(Q$7,$L$66:$DM$120,ROWS($C$10:$C31)+2,FALSE)</f>
        <v>8614</v>
      </c>
      <c r="R31" s="7">
        <f>HLOOKUP(R$7,$L$66:$DM$120,ROWS($C$10:$C31)+2,FALSE)</f>
        <v>1071</v>
      </c>
      <c r="S31" s="7">
        <f>HLOOKUP(S$7,$L$66:$DM$120,ROWS($C$10:$C31)+2,FALSE)</f>
        <v>881</v>
      </c>
      <c r="T31" s="7">
        <f>HLOOKUP(T$7,$L$66:$DM$120,ROWS($C$10:$C31)+2,FALSE)</f>
        <v>4100</v>
      </c>
      <c r="U31" s="7">
        <f>HLOOKUP(U$7,$L$66:$DM$120,ROWS($C$10:$C31)+2,FALSE)</f>
        <v>21213</v>
      </c>
      <c r="V31" s="7">
        <f>HLOOKUP(V$7,$L$66:$DM$120,ROWS($C$10:$C31)+2,FALSE)</f>
        <v>9610</v>
      </c>
      <c r="W31" s="7">
        <f>HLOOKUP(W$7,$L$66:$DM$120,ROWS($C$10:$C31)+2,FALSE)</f>
        <v>4610</v>
      </c>
      <c r="X31" s="7">
        <f>HLOOKUP(X$7,$L$66:$DM$120,ROWS($C$10:$C31)+2,FALSE)</f>
        <v>610</v>
      </c>
      <c r="Y31" s="7">
        <f>HLOOKUP(Y$7,$L$66:$DM$120,ROWS($C$10:$C31)+2,FALSE)</f>
        <v>429</v>
      </c>
      <c r="Z31" s="7">
        <f>HLOOKUP(Z$7,$L$66:$DM$120,ROWS($C$10:$C31)+2,FALSE)</f>
        <v>3621</v>
      </c>
      <c r="AA31" s="7">
        <f>HLOOKUP(AA$7,$L$66:$DM$120,ROWS($C$10:$C31)+2,FALSE)</f>
        <v>1210</v>
      </c>
      <c r="AB31" s="7">
        <f>HLOOKUP(AB$7,$L$66:$DM$120,ROWS($C$10:$C31)+2,FALSE)</f>
        <v>569</v>
      </c>
      <c r="AC31" s="7">
        <f>HLOOKUP(AC$7,$L$66:$DM$120,ROWS($C$10:$C31)+2,FALSE)</f>
        <v>1726</v>
      </c>
      <c r="AD31" s="7">
        <f>HLOOKUP(AD$7,$L$66:$DM$120,ROWS($C$10:$C31)+2,FALSE)</f>
        <v>715</v>
      </c>
      <c r="AE31" s="7">
        <f>HLOOKUP(AE$7,$L$66:$DM$120,ROWS($C$10:$C31)+2,FALSE)</f>
        <v>606</v>
      </c>
      <c r="AF31" s="7">
        <f>HLOOKUP(AF$7,$L$66:$DM$120,ROWS($C$10:$C31)+2,FALSE)</f>
        <v>332</v>
      </c>
      <c r="AG31" s="7" t="str">
        <f>HLOOKUP(AG$7,$L$66:$DM$120,ROWS($C$10:$C31)+2,FALSE)</f>
        <v>N/A</v>
      </c>
      <c r="AH31" s="7">
        <f>HLOOKUP(AH$7,$L$66:$DM$120,ROWS($C$10:$C31)+2,FALSE)</f>
        <v>3977</v>
      </c>
      <c r="AI31" s="7">
        <f>HLOOKUP(AI$7,$L$66:$DM$120,ROWS($C$10:$C31)+2,FALSE)</f>
        <v>2167</v>
      </c>
      <c r="AJ31" s="7">
        <f>HLOOKUP(AJ$7,$L$66:$DM$120,ROWS($C$10:$C31)+2,FALSE)</f>
        <v>1422</v>
      </c>
      <c r="AK31" s="7">
        <f>HLOOKUP(AK$7,$L$66:$DM$120,ROWS($C$10:$C31)+2,FALSE)</f>
        <v>581</v>
      </c>
      <c r="AL31" s="7">
        <f>HLOOKUP(AL$7,$L$66:$DM$120,ROWS($C$10:$C31)+2,FALSE)</f>
        <v>256</v>
      </c>
      <c r="AM31" s="7">
        <f>HLOOKUP(AM$7,$L$66:$DM$120,ROWS($C$10:$C31)+2,FALSE)</f>
        <v>0</v>
      </c>
      <c r="AN31" s="7">
        <f>HLOOKUP(AN$7,$L$66:$DM$120,ROWS($C$10:$C31)+2,FALSE)</f>
        <v>132</v>
      </c>
      <c r="AO31" s="7">
        <f>HLOOKUP(AO$7,$L$66:$DM$120,ROWS($C$10:$C31)+2,FALSE)</f>
        <v>330</v>
      </c>
      <c r="AP31" s="7">
        <f>HLOOKUP(AP$7,$L$66:$DM$120,ROWS($C$10:$C31)+2,FALSE)</f>
        <v>1124</v>
      </c>
      <c r="AQ31" s="7">
        <f>HLOOKUP(AQ$7,$L$66:$DM$120,ROWS($C$10:$C31)+2,FALSE)</f>
        <v>6260</v>
      </c>
      <c r="AR31" s="7">
        <f>HLOOKUP(AR$7,$L$66:$DM$120,ROWS($C$10:$C31)+2,FALSE)</f>
        <v>638</v>
      </c>
      <c r="AS31" s="7">
        <f>HLOOKUP(AS$7,$L$66:$DM$120,ROWS($C$10:$C31)+2,FALSE)</f>
        <v>11736</v>
      </c>
      <c r="AT31" s="7">
        <f>HLOOKUP(AT$7,$L$66:$DM$120,ROWS($C$10:$C31)+2,FALSE)</f>
        <v>7507</v>
      </c>
      <c r="AU31" s="7">
        <f>HLOOKUP(AU$7,$L$66:$DM$120,ROWS($C$10:$C31)+2,FALSE)</f>
        <v>116</v>
      </c>
      <c r="AV31" s="7">
        <f>HLOOKUP(AV$7,$L$66:$DM$120,ROWS($C$10:$C31)+2,FALSE)</f>
        <v>2522</v>
      </c>
      <c r="AW31" s="7">
        <f>HLOOKUP(AW$7,$L$66:$DM$120,ROWS($C$10:$C31)+2,FALSE)</f>
        <v>463</v>
      </c>
      <c r="AX31" s="7">
        <f>HLOOKUP(AX$7,$L$66:$DM$120,ROWS($C$10:$C31)+2,FALSE)</f>
        <v>378</v>
      </c>
      <c r="AY31" s="7">
        <f>HLOOKUP(AY$7,$L$66:$DM$120,ROWS($C$10:$C31)+2,FALSE)</f>
        <v>15485</v>
      </c>
      <c r="AZ31" s="7">
        <f>HLOOKUP(AZ$7,$L$66:$DM$120,ROWS($C$10:$C31)+2,FALSE)</f>
        <v>82</v>
      </c>
      <c r="BA31" s="7">
        <f>HLOOKUP(BA$7,$L$66:$DM$120,ROWS($C$10:$C31)+2,FALSE)</f>
        <v>2297</v>
      </c>
      <c r="BB31" s="7">
        <f>HLOOKUP(BB$7,$L$66:$DM$120,ROWS($C$10:$C31)+2,FALSE)</f>
        <v>0</v>
      </c>
      <c r="BC31" s="7">
        <f>HLOOKUP(BC$7,$L$66:$DM$120,ROWS($C$10:$C31)+2,FALSE)</f>
        <v>1800</v>
      </c>
      <c r="BD31" s="7">
        <f>HLOOKUP(BD$7,$L$66:$DM$120,ROWS($C$10:$C31)+2,FALSE)</f>
        <v>5612</v>
      </c>
      <c r="BE31" s="7">
        <f>HLOOKUP(BE$7,$L$66:$DM$120,ROWS($C$10:$C31)+2,FALSE)</f>
        <v>1061</v>
      </c>
      <c r="BF31" s="7">
        <f>HLOOKUP(BF$7,$L$66:$DM$120,ROWS($C$10:$C31)+2,FALSE)</f>
        <v>589</v>
      </c>
      <c r="BG31" s="7">
        <f>HLOOKUP(BG$7,$L$66:$DM$120,ROWS($C$10:$C31)+2,FALSE)</f>
        <v>20579</v>
      </c>
      <c r="BH31" s="7">
        <f>HLOOKUP(BH$7,$L$66:$DM$120,ROWS($C$10:$C31)+2,FALSE)</f>
        <v>1431</v>
      </c>
      <c r="BI31" s="7">
        <f>HLOOKUP(BI$7,$L$66:$DM$120,ROWS($C$10:$C31)+2,FALSE)</f>
        <v>1957</v>
      </c>
      <c r="BJ31" s="7">
        <f>HLOOKUP(BJ$7,$L$66:$DM$120,ROWS($C$10:$C31)+2,FALSE)</f>
        <v>460</v>
      </c>
      <c r="BK31" s="7">
        <f>HLOOKUP(BK$7,$L$66:$DM$120,ROWS($C$10:$C31)+2,FALSE)</f>
        <v>0</v>
      </c>
      <c r="BL31" s="7">
        <f>HLOOKUP(BL$7,$L$66:$DM$120,ROWS($C$10:$C31)+2,FALSE)</f>
        <v>294</v>
      </c>
      <c r="BM31" s="8">
        <f>HLOOKUP(BM$7+0.5,$L$66:$DM$120,ROWS($C$10:$C31)+2,FALSE)</f>
        <v>8958</v>
      </c>
      <c r="BN31" s="8">
        <f>HLOOKUP(BN$7+0.5,$L$66:$DM$120,ROWS($C$10:$C31)+2,FALSE)</f>
        <v>713</v>
      </c>
      <c r="BO31" s="8">
        <f>HLOOKUP(BO$7+0.5,$L$66:$DM$120,ROWS($C$10:$C31)+2,FALSE)</f>
        <v>1123</v>
      </c>
      <c r="BP31" s="8">
        <f>HLOOKUP(BP$7+0.5,$L$66:$DM$120,ROWS($C$10:$C31)+2,FALSE)</f>
        <v>359</v>
      </c>
      <c r="BQ31" s="8">
        <f>HLOOKUP(BQ$7+0.5,$L$66:$DM$120,ROWS($C$10:$C31)+2,FALSE)</f>
        <v>159</v>
      </c>
      <c r="BR31" s="8">
        <f>HLOOKUP(BR$7+0.5,$L$66:$DM$120,ROWS($C$10:$C31)+2,FALSE)</f>
        <v>2155</v>
      </c>
      <c r="BS31" s="8">
        <f>HLOOKUP(BS$7+0.5,$L$66:$DM$120,ROWS($C$10:$C31)+2,FALSE)</f>
        <v>609</v>
      </c>
      <c r="BT31" s="8">
        <f>HLOOKUP(BT$7+0.5,$L$66:$DM$120,ROWS($C$10:$C31)+2,FALSE)</f>
        <v>516</v>
      </c>
      <c r="BU31" s="8">
        <f>HLOOKUP(BU$7+0.5,$L$66:$DM$120,ROWS($C$10:$C31)+2,FALSE)</f>
        <v>1303</v>
      </c>
      <c r="BV31" s="8">
        <f>HLOOKUP(BV$7+0.5,$L$66:$DM$120,ROWS($C$10:$C31)+2,FALSE)</f>
        <v>3437</v>
      </c>
      <c r="BW31" s="8">
        <f>HLOOKUP(BW$7+0.5,$L$66:$DM$120,ROWS($C$10:$C31)+2,FALSE)</f>
        <v>2515</v>
      </c>
      <c r="BX31" s="8">
        <f>HLOOKUP(BX$7+0.5,$L$66:$DM$120,ROWS($C$10:$C31)+2,FALSE)</f>
        <v>2430</v>
      </c>
      <c r="BY31" s="8">
        <f>HLOOKUP(BY$7+0.5,$L$66:$DM$120,ROWS($C$10:$C31)+2,FALSE)</f>
        <v>474</v>
      </c>
      <c r="BZ31" s="8">
        <f>HLOOKUP(BZ$7+0.5,$L$66:$DM$120,ROWS($C$10:$C31)+2,FALSE)</f>
        <v>444</v>
      </c>
      <c r="CA31" s="8">
        <f>HLOOKUP(CA$7+0.5,$L$66:$DM$120,ROWS($C$10:$C31)+2,FALSE)</f>
        <v>1647</v>
      </c>
      <c r="CB31" s="8">
        <f>HLOOKUP(CB$7+0.5,$L$66:$DM$120,ROWS($C$10:$C31)+2,FALSE)</f>
        <v>709</v>
      </c>
      <c r="CC31" s="8">
        <f>HLOOKUP(CC$7+0.5,$L$66:$DM$120,ROWS($C$10:$C31)+2,FALSE)</f>
        <v>389</v>
      </c>
      <c r="CD31" s="8">
        <f>HLOOKUP(CD$7+0.5,$L$66:$DM$120,ROWS($C$10:$C31)+2,FALSE)</f>
        <v>1123</v>
      </c>
      <c r="CE31" s="8">
        <f>HLOOKUP(CE$7+0.5,$L$66:$DM$120,ROWS($C$10:$C31)+2,FALSE)</f>
        <v>602</v>
      </c>
      <c r="CF31" s="8">
        <f>HLOOKUP(CF$7+0.5,$L$66:$DM$120,ROWS($C$10:$C31)+2,FALSE)</f>
        <v>441</v>
      </c>
      <c r="CG31" s="8">
        <f>HLOOKUP(CG$7+0.5,$L$66:$DM$120,ROWS($C$10:$C31)+2,FALSE)</f>
        <v>261</v>
      </c>
      <c r="CH31" s="8" t="str">
        <f>HLOOKUP(CH$7+0.5,$L$66:$DM$120,ROWS($C$10:$C31)+2,FALSE)</f>
        <v>N/A</v>
      </c>
      <c r="CI31" s="8">
        <f>HLOOKUP(CI$7+0.5,$L$66:$DM$120,ROWS($C$10:$C31)+2,FALSE)</f>
        <v>1805</v>
      </c>
      <c r="CJ31" s="8">
        <f>HLOOKUP(CJ$7+0.5,$L$66:$DM$120,ROWS($C$10:$C31)+2,FALSE)</f>
        <v>973</v>
      </c>
      <c r="CK31" s="8">
        <f>HLOOKUP(CK$7+0.5,$L$66:$DM$120,ROWS($C$10:$C31)+2,FALSE)</f>
        <v>707</v>
      </c>
      <c r="CL31" s="8">
        <f>HLOOKUP(CL$7+0.5,$L$66:$DM$120,ROWS($C$10:$C31)+2,FALSE)</f>
        <v>706</v>
      </c>
      <c r="CM31" s="8">
        <f>HLOOKUP(CM$7+0.5,$L$66:$DM$120,ROWS($C$10:$C31)+2,FALSE)</f>
        <v>199</v>
      </c>
      <c r="CN31" s="8">
        <f>HLOOKUP(CN$7+0.5,$L$66:$DM$120,ROWS($C$10:$C31)+2,FALSE)</f>
        <v>190</v>
      </c>
      <c r="CO31" s="8">
        <f>HLOOKUP(CO$7+0.5,$L$66:$DM$120,ROWS($C$10:$C31)+2,FALSE)</f>
        <v>152</v>
      </c>
      <c r="CP31" s="8">
        <f>HLOOKUP(CP$7+0.5,$L$66:$DM$120,ROWS($C$10:$C31)+2,FALSE)</f>
        <v>258</v>
      </c>
      <c r="CQ31" s="8">
        <f>HLOOKUP(CQ$7+0.5,$L$66:$DM$120,ROWS($C$10:$C31)+2,FALSE)</f>
        <v>820</v>
      </c>
      <c r="CR31" s="8">
        <f>HLOOKUP(CR$7+0.5,$L$66:$DM$120,ROWS($C$10:$C31)+2,FALSE)</f>
        <v>2244</v>
      </c>
      <c r="CS31" s="8">
        <f>HLOOKUP(CS$7+0.5,$L$66:$DM$120,ROWS($C$10:$C31)+2,FALSE)</f>
        <v>453</v>
      </c>
      <c r="CT31" s="8">
        <f>HLOOKUP(CT$7+0.5,$L$66:$DM$120,ROWS($C$10:$C31)+2,FALSE)</f>
        <v>2585</v>
      </c>
      <c r="CU31" s="8">
        <f>HLOOKUP(CU$7+0.5,$L$66:$DM$120,ROWS($C$10:$C31)+2,FALSE)</f>
        <v>2284</v>
      </c>
      <c r="CV31" s="8">
        <f>HLOOKUP(CV$7+0.5,$L$66:$DM$120,ROWS($C$10:$C31)+2,FALSE)</f>
        <v>94</v>
      </c>
      <c r="CW31" s="8">
        <f>HLOOKUP(CW$7+0.5,$L$66:$DM$120,ROWS($C$10:$C31)+2,FALSE)</f>
        <v>1035</v>
      </c>
      <c r="CX31" s="8">
        <f>HLOOKUP(CX$7+0.5,$L$66:$DM$120,ROWS($C$10:$C31)+2,FALSE)</f>
        <v>447</v>
      </c>
      <c r="CY31" s="8">
        <f>HLOOKUP(CY$7+0.5,$L$66:$DM$120,ROWS($C$10:$C31)+2,FALSE)</f>
        <v>426</v>
      </c>
      <c r="CZ31" s="8">
        <f>HLOOKUP(CZ$7+0.5,$L$66:$DM$120,ROWS($C$10:$C31)+2,FALSE)</f>
        <v>2922</v>
      </c>
      <c r="DA31" s="8">
        <f>HLOOKUP(DA$7+0.5,$L$66:$DM$120,ROWS($C$10:$C31)+2,FALSE)</f>
        <v>95</v>
      </c>
      <c r="DB31" s="8">
        <f>HLOOKUP(DB$7+0.5,$L$66:$DM$120,ROWS($C$10:$C31)+2,FALSE)</f>
        <v>1139</v>
      </c>
      <c r="DC31" s="8">
        <f>HLOOKUP(DC$7+0.5,$L$66:$DM$120,ROWS($C$10:$C31)+2,FALSE)</f>
        <v>190</v>
      </c>
      <c r="DD31" s="8">
        <f>HLOOKUP(DD$7+0.5,$L$66:$DM$120,ROWS($C$10:$C31)+2,FALSE)</f>
        <v>986</v>
      </c>
      <c r="DE31" s="8">
        <f>HLOOKUP(DE$7+0.5,$L$66:$DM$120,ROWS($C$10:$C31)+2,FALSE)</f>
        <v>1271</v>
      </c>
      <c r="DF31" s="8">
        <f>HLOOKUP(DF$7+0.5,$L$66:$DM$120,ROWS($C$10:$C31)+2,FALSE)</f>
        <v>831</v>
      </c>
      <c r="DG31" s="8">
        <f>HLOOKUP(DG$7+0.5,$L$66:$DM$120,ROWS($C$10:$C31)+2,FALSE)</f>
        <v>598</v>
      </c>
      <c r="DH31" s="8">
        <f>HLOOKUP(DH$7+0.5,$L$66:$DM$120,ROWS($C$10:$C31)+2,FALSE)</f>
        <v>2668</v>
      </c>
      <c r="DI31" s="8">
        <f>HLOOKUP(DI$7+0.5,$L$66:$DM$120,ROWS($C$10:$C31)+2,FALSE)</f>
        <v>884</v>
      </c>
      <c r="DJ31" s="8">
        <f>HLOOKUP(DJ$7+0.5,$L$66:$DM$120,ROWS($C$10:$C31)+2,FALSE)</f>
        <v>799</v>
      </c>
      <c r="DK31" s="8">
        <f>HLOOKUP(DK$7+0.5,$L$66:$DM$120,ROWS($C$10:$C31)+2,FALSE)</f>
        <v>371</v>
      </c>
      <c r="DL31" s="8">
        <f>HLOOKUP(DL$7+0.5,$L$66:$DM$120,ROWS($C$10:$C31)+2,FALSE)</f>
        <v>190</v>
      </c>
      <c r="DM31" s="8">
        <f>HLOOKUP(DM$7+0.5,$L$66:$DM$120,ROWS($C$10:$C31)+2,FALSE)</f>
        <v>249</v>
      </c>
    </row>
    <row r="32" spans="3:117" x14ac:dyDescent="0.2">
      <c r="C32" s="60"/>
      <c r="D32" s="62" t="s">
        <v>28</v>
      </c>
      <c r="E32" s="9">
        <v>6580641</v>
      </c>
      <c r="F32" s="10">
        <v>3587</v>
      </c>
      <c r="G32" s="9">
        <v>5752166</v>
      </c>
      <c r="H32" s="10">
        <v>19793</v>
      </c>
      <c r="I32" s="9">
        <v>626380</v>
      </c>
      <c r="J32" s="10">
        <v>17354</v>
      </c>
      <c r="K32" s="102"/>
      <c r="L32" s="63">
        <f>HLOOKUP(L$7,$L$66:$DM$120,ROWS($C$10:$C32)+2,FALSE)</f>
        <v>142577</v>
      </c>
      <c r="M32" s="7">
        <f>HLOOKUP(M$7,$L$66:$DM$120,ROWS($C$10:$C32)+2,FALSE)</f>
        <v>636</v>
      </c>
      <c r="N32" s="7">
        <f>HLOOKUP(N$7,$L$66:$DM$120,ROWS($C$10:$C32)+2,FALSE)</f>
        <v>890</v>
      </c>
      <c r="O32" s="7">
        <f>HLOOKUP(O$7,$L$66:$DM$120,ROWS($C$10:$C32)+2,FALSE)</f>
        <v>1972</v>
      </c>
      <c r="P32" s="7">
        <f>HLOOKUP(P$7,$L$66:$DM$120,ROWS($C$10:$C32)+2,FALSE)</f>
        <v>394</v>
      </c>
      <c r="Q32" s="7">
        <f>HLOOKUP(Q$7,$L$66:$DM$120,ROWS($C$10:$C32)+2,FALSE)</f>
        <v>12770</v>
      </c>
      <c r="R32" s="7">
        <f>HLOOKUP(R$7,$L$66:$DM$120,ROWS($C$10:$C32)+2,FALSE)</f>
        <v>980</v>
      </c>
      <c r="S32" s="7">
        <f>HLOOKUP(S$7,$L$66:$DM$120,ROWS($C$10:$C32)+2,FALSE)</f>
        <v>10525</v>
      </c>
      <c r="T32" s="7">
        <f>HLOOKUP(T$7,$L$66:$DM$120,ROWS($C$10:$C32)+2,FALSE)</f>
        <v>506</v>
      </c>
      <c r="U32" s="7">
        <f>HLOOKUP(U$7,$L$66:$DM$120,ROWS($C$10:$C32)+2,FALSE)</f>
        <v>379</v>
      </c>
      <c r="V32" s="7">
        <f>HLOOKUP(V$7,$L$66:$DM$120,ROWS($C$10:$C32)+2,FALSE)</f>
        <v>12890</v>
      </c>
      <c r="W32" s="7">
        <f>HLOOKUP(W$7,$L$66:$DM$120,ROWS($C$10:$C32)+2,FALSE)</f>
        <v>2789</v>
      </c>
      <c r="X32" s="7">
        <f>HLOOKUP(X$7,$L$66:$DM$120,ROWS($C$10:$C32)+2,FALSE)</f>
        <v>1108</v>
      </c>
      <c r="Y32" s="7">
        <f>HLOOKUP(Y$7,$L$66:$DM$120,ROWS($C$10:$C32)+2,FALSE)</f>
        <v>188</v>
      </c>
      <c r="Z32" s="7">
        <f>HLOOKUP(Z$7,$L$66:$DM$120,ROWS($C$10:$C32)+2,FALSE)</f>
        <v>2886</v>
      </c>
      <c r="AA32" s="7">
        <f>HLOOKUP(AA$7,$L$66:$DM$120,ROWS($C$10:$C32)+2,FALSE)</f>
        <v>677</v>
      </c>
      <c r="AB32" s="7">
        <f>HLOOKUP(AB$7,$L$66:$DM$120,ROWS($C$10:$C32)+2,FALSE)</f>
        <v>151</v>
      </c>
      <c r="AC32" s="7">
        <f>HLOOKUP(AC$7,$L$66:$DM$120,ROWS($C$10:$C32)+2,FALSE)</f>
        <v>565</v>
      </c>
      <c r="AD32" s="7">
        <f>HLOOKUP(AD$7,$L$66:$DM$120,ROWS($C$10:$C32)+2,FALSE)</f>
        <v>52</v>
      </c>
      <c r="AE32" s="7">
        <f>HLOOKUP(AE$7,$L$66:$DM$120,ROWS($C$10:$C32)+2,FALSE)</f>
        <v>1556</v>
      </c>
      <c r="AF32" s="7">
        <f>HLOOKUP(AF$7,$L$66:$DM$120,ROWS($C$10:$C32)+2,FALSE)</f>
        <v>3907</v>
      </c>
      <c r="AG32" s="7">
        <f>HLOOKUP(AG$7,$L$66:$DM$120,ROWS($C$10:$C32)+2,FALSE)</f>
        <v>2381</v>
      </c>
      <c r="AH32" s="7" t="str">
        <f>HLOOKUP(AH$7,$L$66:$DM$120,ROWS($C$10:$C32)+2,FALSE)</f>
        <v>N/A</v>
      </c>
      <c r="AI32" s="7">
        <f>HLOOKUP(AI$7,$L$66:$DM$120,ROWS($C$10:$C32)+2,FALSE)</f>
        <v>1337</v>
      </c>
      <c r="AJ32" s="7">
        <f>HLOOKUP(AJ$7,$L$66:$DM$120,ROWS($C$10:$C32)+2,FALSE)</f>
        <v>966</v>
      </c>
      <c r="AK32" s="7">
        <f>HLOOKUP(AK$7,$L$66:$DM$120,ROWS($C$10:$C32)+2,FALSE)</f>
        <v>155</v>
      </c>
      <c r="AL32" s="7">
        <f>HLOOKUP(AL$7,$L$66:$DM$120,ROWS($C$10:$C32)+2,FALSE)</f>
        <v>453</v>
      </c>
      <c r="AM32" s="7">
        <f>HLOOKUP(AM$7,$L$66:$DM$120,ROWS($C$10:$C32)+2,FALSE)</f>
        <v>49</v>
      </c>
      <c r="AN32" s="7">
        <f>HLOOKUP(AN$7,$L$66:$DM$120,ROWS($C$10:$C32)+2,FALSE)</f>
        <v>182</v>
      </c>
      <c r="AO32" s="7">
        <f>HLOOKUP(AO$7,$L$66:$DM$120,ROWS($C$10:$C32)+2,FALSE)</f>
        <v>787</v>
      </c>
      <c r="AP32" s="7">
        <f>HLOOKUP(AP$7,$L$66:$DM$120,ROWS($C$10:$C32)+2,FALSE)</f>
        <v>13331</v>
      </c>
      <c r="AQ32" s="7">
        <f>HLOOKUP(AQ$7,$L$66:$DM$120,ROWS($C$10:$C32)+2,FALSE)</f>
        <v>8046</v>
      </c>
      <c r="AR32" s="7">
        <f>HLOOKUP(AR$7,$L$66:$DM$120,ROWS($C$10:$C32)+2,FALSE)</f>
        <v>521</v>
      </c>
      <c r="AS32" s="7">
        <f>HLOOKUP(AS$7,$L$66:$DM$120,ROWS($C$10:$C32)+2,FALSE)</f>
        <v>19467</v>
      </c>
      <c r="AT32" s="7">
        <f>HLOOKUP(AT$7,$L$66:$DM$120,ROWS($C$10:$C32)+2,FALSE)</f>
        <v>2514</v>
      </c>
      <c r="AU32" s="7">
        <f>HLOOKUP(AU$7,$L$66:$DM$120,ROWS($C$10:$C32)+2,FALSE)</f>
        <v>81</v>
      </c>
      <c r="AV32" s="7">
        <f>HLOOKUP(AV$7,$L$66:$DM$120,ROWS($C$10:$C32)+2,FALSE)</f>
        <v>1829</v>
      </c>
      <c r="AW32" s="7">
        <f>HLOOKUP(AW$7,$L$66:$DM$120,ROWS($C$10:$C32)+2,FALSE)</f>
        <v>297</v>
      </c>
      <c r="AX32" s="7">
        <f>HLOOKUP(AX$7,$L$66:$DM$120,ROWS($C$10:$C32)+2,FALSE)</f>
        <v>1528</v>
      </c>
      <c r="AY32" s="7">
        <f>HLOOKUP(AY$7,$L$66:$DM$120,ROWS($C$10:$C32)+2,FALSE)</f>
        <v>8236</v>
      </c>
      <c r="AZ32" s="7">
        <f>HLOOKUP(AZ$7,$L$66:$DM$120,ROWS($C$10:$C32)+2,FALSE)</f>
        <v>6863</v>
      </c>
      <c r="BA32" s="7">
        <f>HLOOKUP(BA$7,$L$66:$DM$120,ROWS($C$10:$C32)+2,FALSE)</f>
        <v>2477</v>
      </c>
      <c r="BB32" s="7">
        <f>HLOOKUP(BB$7,$L$66:$DM$120,ROWS($C$10:$C32)+2,FALSE)</f>
        <v>194</v>
      </c>
      <c r="BC32" s="7">
        <f>HLOOKUP(BC$7,$L$66:$DM$120,ROWS($C$10:$C32)+2,FALSE)</f>
        <v>823</v>
      </c>
      <c r="BD32" s="7">
        <f>HLOOKUP(BD$7,$L$66:$DM$120,ROWS($C$10:$C32)+2,FALSE)</f>
        <v>3694</v>
      </c>
      <c r="BE32" s="7">
        <f>HLOOKUP(BE$7,$L$66:$DM$120,ROWS($C$10:$C32)+2,FALSE)</f>
        <v>1027</v>
      </c>
      <c r="BF32" s="7">
        <f>HLOOKUP(BF$7,$L$66:$DM$120,ROWS($C$10:$C32)+2,FALSE)</f>
        <v>2534</v>
      </c>
      <c r="BG32" s="7">
        <f>HLOOKUP(BG$7,$L$66:$DM$120,ROWS($C$10:$C32)+2,FALSE)</f>
        <v>4098</v>
      </c>
      <c r="BH32" s="7">
        <f>HLOOKUP(BH$7,$L$66:$DM$120,ROWS($C$10:$C32)+2,FALSE)</f>
        <v>1653</v>
      </c>
      <c r="BI32" s="7">
        <f>HLOOKUP(BI$7,$L$66:$DM$120,ROWS($C$10:$C32)+2,FALSE)</f>
        <v>385</v>
      </c>
      <c r="BJ32" s="7">
        <f>HLOOKUP(BJ$7,$L$66:$DM$120,ROWS($C$10:$C32)+2,FALSE)</f>
        <v>584</v>
      </c>
      <c r="BK32" s="7">
        <f>HLOOKUP(BK$7,$L$66:$DM$120,ROWS($C$10:$C32)+2,FALSE)</f>
        <v>264</v>
      </c>
      <c r="BL32" s="7">
        <f>HLOOKUP(BL$7,$L$66:$DM$120,ROWS($C$10:$C32)+2,FALSE)</f>
        <v>4056</v>
      </c>
      <c r="BM32" s="8">
        <f>HLOOKUP(BM$7+0.5,$L$66:$DM$120,ROWS($C$10:$C32)+2,FALSE)</f>
        <v>7863</v>
      </c>
      <c r="BN32" s="8">
        <f>HLOOKUP(BN$7+0.5,$L$66:$DM$120,ROWS($C$10:$C32)+2,FALSE)</f>
        <v>622</v>
      </c>
      <c r="BO32" s="8">
        <f>HLOOKUP(BO$7+0.5,$L$66:$DM$120,ROWS($C$10:$C32)+2,FALSE)</f>
        <v>600</v>
      </c>
      <c r="BP32" s="8">
        <f>HLOOKUP(BP$7+0.5,$L$66:$DM$120,ROWS($C$10:$C32)+2,FALSE)</f>
        <v>979</v>
      </c>
      <c r="BQ32" s="8">
        <f>HLOOKUP(BQ$7+0.5,$L$66:$DM$120,ROWS($C$10:$C32)+2,FALSE)</f>
        <v>340</v>
      </c>
      <c r="BR32" s="8">
        <f>HLOOKUP(BR$7+0.5,$L$66:$DM$120,ROWS($C$10:$C32)+2,FALSE)</f>
        <v>2994</v>
      </c>
      <c r="BS32" s="8">
        <f>HLOOKUP(BS$7+0.5,$L$66:$DM$120,ROWS($C$10:$C32)+2,FALSE)</f>
        <v>438</v>
      </c>
      <c r="BT32" s="8">
        <f>HLOOKUP(BT$7+0.5,$L$66:$DM$120,ROWS($C$10:$C32)+2,FALSE)</f>
        <v>2062</v>
      </c>
      <c r="BU32" s="8">
        <f>HLOOKUP(BU$7+0.5,$L$66:$DM$120,ROWS($C$10:$C32)+2,FALSE)</f>
        <v>505</v>
      </c>
      <c r="BV32" s="8">
        <f>HLOOKUP(BV$7+0.5,$L$66:$DM$120,ROWS($C$10:$C32)+2,FALSE)</f>
        <v>219</v>
      </c>
      <c r="BW32" s="8">
        <f>HLOOKUP(BW$7+0.5,$L$66:$DM$120,ROWS($C$10:$C32)+2,FALSE)</f>
        <v>2568</v>
      </c>
      <c r="BX32" s="8">
        <f>HLOOKUP(BX$7+0.5,$L$66:$DM$120,ROWS($C$10:$C32)+2,FALSE)</f>
        <v>1129</v>
      </c>
      <c r="BY32" s="8">
        <f>HLOOKUP(BY$7+0.5,$L$66:$DM$120,ROWS($C$10:$C32)+2,FALSE)</f>
        <v>564</v>
      </c>
      <c r="BZ32" s="8">
        <f>HLOOKUP(BZ$7+0.5,$L$66:$DM$120,ROWS($C$10:$C32)+2,FALSE)</f>
        <v>164</v>
      </c>
      <c r="CA32" s="8">
        <f>HLOOKUP(CA$7+0.5,$L$66:$DM$120,ROWS($C$10:$C32)+2,FALSE)</f>
        <v>1041</v>
      </c>
      <c r="CB32" s="8">
        <f>HLOOKUP(CB$7+0.5,$L$66:$DM$120,ROWS($C$10:$C32)+2,FALSE)</f>
        <v>497</v>
      </c>
      <c r="CC32" s="8">
        <f>HLOOKUP(CC$7+0.5,$L$66:$DM$120,ROWS($C$10:$C32)+2,FALSE)</f>
        <v>251</v>
      </c>
      <c r="CD32" s="8">
        <f>HLOOKUP(CD$7+0.5,$L$66:$DM$120,ROWS($C$10:$C32)+2,FALSE)</f>
        <v>429</v>
      </c>
      <c r="CE32" s="8">
        <f>HLOOKUP(CE$7+0.5,$L$66:$DM$120,ROWS($C$10:$C32)+2,FALSE)</f>
        <v>87</v>
      </c>
      <c r="CF32" s="8">
        <f>HLOOKUP(CF$7+0.5,$L$66:$DM$120,ROWS($C$10:$C32)+2,FALSE)</f>
        <v>742</v>
      </c>
      <c r="CG32" s="8">
        <f>HLOOKUP(CG$7+0.5,$L$66:$DM$120,ROWS($C$10:$C32)+2,FALSE)</f>
        <v>1349</v>
      </c>
      <c r="CH32" s="8">
        <f>HLOOKUP(CH$7+0.5,$L$66:$DM$120,ROWS($C$10:$C32)+2,FALSE)</f>
        <v>895</v>
      </c>
      <c r="CI32" s="8" t="str">
        <f>HLOOKUP(CI$7+0.5,$L$66:$DM$120,ROWS($C$10:$C32)+2,FALSE)</f>
        <v>N/A</v>
      </c>
      <c r="CJ32" s="8">
        <f>HLOOKUP(CJ$7+0.5,$L$66:$DM$120,ROWS($C$10:$C32)+2,FALSE)</f>
        <v>680</v>
      </c>
      <c r="CK32" s="8">
        <f>HLOOKUP(CK$7+0.5,$L$66:$DM$120,ROWS($C$10:$C32)+2,FALSE)</f>
        <v>367</v>
      </c>
      <c r="CL32" s="8">
        <f>HLOOKUP(CL$7+0.5,$L$66:$DM$120,ROWS($C$10:$C32)+2,FALSE)</f>
        <v>186</v>
      </c>
      <c r="CM32" s="8">
        <f>HLOOKUP(CM$7+0.5,$L$66:$DM$120,ROWS($C$10:$C32)+2,FALSE)</f>
        <v>218</v>
      </c>
      <c r="CN32" s="8">
        <f>HLOOKUP(CN$7+0.5,$L$66:$DM$120,ROWS($C$10:$C32)+2,FALSE)</f>
        <v>81</v>
      </c>
      <c r="CO32" s="8">
        <f>HLOOKUP(CO$7+0.5,$L$66:$DM$120,ROWS($C$10:$C32)+2,FALSE)</f>
        <v>189</v>
      </c>
      <c r="CP32" s="8">
        <f>HLOOKUP(CP$7+0.5,$L$66:$DM$120,ROWS($C$10:$C32)+2,FALSE)</f>
        <v>544</v>
      </c>
      <c r="CQ32" s="8">
        <f>HLOOKUP(CQ$7+0.5,$L$66:$DM$120,ROWS($C$10:$C32)+2,FALSE)</f>
        <v>2144</v>
      </c>
      <c r="CR32" s="8">
        <f>HLOOKUP(CR$7+0.5,$L$66:$DM$120,ROWS($C$10:$C32)+2,FALSE)</f>
        <v>1874</v>
      </c>
      <c r="CS32" s="8">
        <f>HLOOKUP(CS$7+0.5,$L$66:$DM$120,ROWS($C$10:$C32)+2,FALSE)</f>
        <v>364</v>
      </c>
      <c r="CT32" s="8">
        <f>HLOOKUP(CT$7+0.5,$L$66:$DM$120,ROWS($C$10:$C32)+2,FALSE)</f>
        <v>2432</v>
      </c>
      <c r="CU32" s="8">
        <f>HLOOKUP(CU$7+0.5,$L$66:$DM$120,ROWS($C$10:$C32)+2,FALSE)</f>
        <v>1003</v>
      </c>
      <c r="CV32" s="8">
        <f>HLOOKUP(CV$7+0.5,$L$66:$DM$120,ROWS($C$10:$C32)+2,FALSE)</f>
        <v>133</v>
      </c>
      <c r="CW32" s="8">
        <f>HLOOKUP(CW$7+0.5,$L$66:$DM$120,ROWS($C$10:$C32)+2,FALSE)</f>
        <v>772</v>
      </c>
      <c r="CX32" s="8">
        <f>HLOOKUP(CX$7+0.5,$L$66:$DM$120,ROWS($C$10:$C32)+2,FALSE)</f>
        <v>206</v>
      </c>
      <c r="CY32" s="8">
        <f>HLOOKUP(CY$7+0.5,$L$66:$DM$120,ROWS($C$10:$C32)+2,FALSE)</f>
        <v>1359</v>
      </c>
      <c r="CZ32" s="8">
        <f>HLOOKUP(CZ$7+0.5,$L$66:$DM$120,ROWS($C$10:$C32)+2,FALSE)</f>
        <v>1924</v>
      </c>
      <c r="DA32" s="8">
        <f>HLOOKUP(DA$7+0.5,$L$66:$DM$120,ROWS($C$10:$C32)+2,FALSE)</f>
        <v>1317</v>
      </c>
      <c r="DB32" s="8">
        <f>HLOOKUP(DB$7+0.5,$L$66:$DM$120,ROWS($C$10:$C32)+2,FALSE)</f>
        <v>1120</v>
      </c>
      <c r="DC32" s="8">
        <f>HLOOKUP(DC$7+0.5,$L$66:$DM$120,ROWS($C$10:$C32)+2,FALSE)</f>
        <v>326</v>
      </c>
      <c r="DD32" s="8">
        <f>HLOOKUP(DD$7+0.5,$L$66:$DM$120,ROWS($C$10:$C32)+2,FALSE)</f>
        <v>342</v>
      </c>
      <c r="DE32" s="8">
        <f>HLOOKUP(DE$7+0.5,$L$66:$DM$120,ROWS($C$10:$C32)+2,FALSE)</f>
        <v>1078</v>
      </c>
      <c r="DF32" s="8">
        <f>HLOOKUP(DF$7+0.5,$L$66:$DM$120,ROWS($C$10:$C32)+2,FALSE)</f>
        <v>666</v>
      </c>
      <c r="DG32" s="8">
        <f>HLOOKUP(DG$7+0.5,$L$66:$DM$120,ROWS($C$10:$C32)+2,FALSE)</f>
        <v>913</v>
      </c>
      <c r="DH32" s="8">
        <f>HLOOKUP(DH$7+0.5,$L$66:$DM$120,ROWS($C$10:$C32)+2,FALSE)</f>
        <v>1470</v>
      </c>
      <c r="DI32" s="8">
        <f>HLOOKUP(DI$7+0.5,$L$66:$DM$120,ROWS($C$10:$C32)+2,FALSE)</f>
        <v>696</v>
      </c>
      <c r="DJ32" s="8">
        <f>HLOOKUP(DJ$7+0.5,$L$66:$DM$120,ROWS($C$10:$C32)+2,FALSE)</f>
        <v>569</v>
      </c>
      <c r="DK32" s="8">
        <f>HLOOKUP(DK$7+0.5,$L$66:$DM$120,ROWS($C$10:$C32)+2,FALSE)</f>
        <v>445</v>
      </c>
      <c r="DL32" s="8">
        <f>HLOOKUP(DL$7+0.5,$L$66:$DM$120,ROWS($C$10:$C32)+2,FALSE)</f>
        <v>404</v>
      </c>
      <c r="DM32" s="8">
        <f>HLOOKUP(DM$7+0.5,$L$66:$DM$120,ROWS($C$10:$C32)+2,FALSE)</f>
        <v>1883</v>
      </c>
    </row>
    <row r="33" spans="3:117" x14ac:dyDescent="0.2">
      <c r="C33" s="60"/>
      <c r="D33" s="62" t="s">
        <v>29</v>
      </c>
      <c r="E33" s="9">
        <v>9778980</v>
      </c>
      <c r="F33" s="10">
        <v>4263</v>
      </c>
      <c r="G33" s="9">
        <v>8330990</v>
      </c>
      <c r="H33" s="10">
        <v>24803</v>
      </c>
      <c r="I33" s="9">
        <v>1268105</v>
      </c>
      <c r="J33" s="10">
        <v>23226</v>
      </c>
      <c r="K33" s="102"/>
      <c r="L33" s="63">
        <f>HLOOKUP(L$7,$L$66:$DM$120,ROWS($C$10:$C33)+2,FALSE)</f>
        <v>133981</v>
      </c>
      <c r="M33" s="7">
        <f>HLOOKUP(M$7,$L$66:$DM$120,ROWS($C$10:$C33)+2,FALSE)</f>
        <v>2341</v>
      </c>
      <c r="N33" s="7">
        <f>HLOOKUP(N$7,$L$66:$DM$120,ROWS($C$10:$C33)+2,FALSE)</f>
        <v>1152</v>
      </c>
      <c r="O33" s="7">
        <f>HLOOKUP(O$7,$L$66:$DM$120,ROWS($C$10:$C33)+2,FALSE)</f>
        <v>7168</v>
      </c>
      <c r="P33" s="7">
        <f>HLOOKUP(P$7,$L$66:$DM$120,ROWS($C$10:$C33)+2,FALSE)</f>
        <v>906</v>
      </c>
      <c r="Q33" s="7">
        <f>HLOOKUP(Q$7,$L$66:$DM$120,ROWS($C$10:$C33)+2,FALSE)</f>
        <v>8085</v>
      </c>
      <c r="R33" s="7">
        <f>HLOOKUP(R$7,$L$66:$DM$120,ROWS($C$10:$C33)+2,FALSE)</f>
        <v>2363</v>
      </c>
      <c r="S33" s="7">
        <f>HLOOKUP(S$7,$L$66:$DM$120,ROWS($C$10:$C33)+2,FALSE)</f>
        <v>798</v>
      </c>
      <c r="T33" s="7">
        <f>HLOOKUP(T$7,$L$66:$DM$120,ROWS($C$10:$C33)+2,FALSE)</f>
        <v>114</v>
      </c>
      <c r="U33" s="7">
        <f>HLOOKUP(U$7,$L$66:$DM$120,ROWS($C$10:$C33)+2,FALSE)</f>
        <v>274</v>
      </c>
      <c r="V33" s="7">
        <f>HLOOKUP(V$7,$L$66:$DM$120,ROWS($C$10:$C33)+2,FALSE)</f>
        <v>13146</v>
      </c>
      <c r="W33" s="7">
        <f>HLOOKUP(W$7,$L$66:$DM$120,ROWS($C$10:$C33)+2,FALSE)</f>
        <v>4270</v>
      </c>
      <c r="X33" s="7">
        <f>HLOOKUP(X$7,$L$66:$DM$120,ROWS($C$10:$C33)+2,FALSE)</f>
        <v>291</v>
      </c>
      <c r="Y33" s="7">
        <f>HLOOKUP(Y$7,$L$66:$DM$120,ROWS($C$10:$C33)+2,FALSE)</f>
        <v>242</v>
      </c>
      <c r="Z33" s="7">
        <f>HLOOKUP(Z$7,$L$66:$DM$120,ROWS($C$10:$C33)+2,FALSE)</f>
        <v>10047</v>
      </c>
      <c r="AA33" s="7">
        <f>HLOOKUP(AA$7,$L$66:$DM$120,ROWS($C$10:$C33)+2,FALSE)</f>
        <v>10976</v>
      </c>
      <c r="AB33" s="7">
        <f>HLOOKUP(AB$7,$L$66:$DM$120,ROWS($C$10:$C33)+2,FALSE)</f>
        <v>993</v>
      </c>
      <c r="AC33" s="7">
        <f>HLOOKUP(AC$7,$L$66:$DM$120,ROWS($C$10:$C33)+2,FALSE)</f>
        <v>805</v>
      </c>
      <c r="AD33" s="7">
        <f>HLOOKUP(AD$7,$L$66:$DM$120,ROWS($C$10:$C33)+2,FALSE)</f>
        <v>3409</v>
      </c>
      <c r="AE33" s="7">
        <f>HLOOKUP(AE$7,$L$66:$DM$120,ROWS($C$10:$C33)+2,FALSE)</f>
        <v>1284</v>
      </c>
      <c r="AF33" s="7">
        <f>HLOOKUP(AF$7,$L$66:$DM$120,ROWS($C$10:$C33)+2,FALSE)</f>
        <v>261</v>
      </c>
      <c r="AG33" s="7">
        <f>HLOOKUP(AG$7,$L$66:$DM$120,ROWS($C$10:$C33)+2,FALSE)</f>
        <v>2201</v>
      </c>
      <c r="AH33" s="7">
        <f>HLOOKUP(AH$7,$L$66:$DM$120,ROWS($C$10:$C33)+2,FALSE)</f>
        <v>1720</v>
      </c>
      <c r="AI33" s="7" t="str">
        <f>HLOOKUP(AI$7,$L$66:$DM$120,ROWS($C$10:$C33)+2,FALSE)</f>
        <v>N/A</v>
      </c>
      <c r="AJ33" s="7">
        <f>HLOOKUP(AJ$7,$L$66:$DM$120,ROWS($C$10:$C33)+2,FALSE)</f>
        <v>1127</v>
      </c>
      <c r="AK33" s="7">
        <f>HLOOKUP(AK$7,$L$66:$DM$120,ROWS($C$10:$C33)+2,FALSE)</f>
        <v>922</v>
      </c>
      <c r="AL33" s="7">
        <f>HLOOKUP(AL$7,$L$66:$DM$120,ROWS($C$10:$C33)+2,FALSE)</f>
        <v>2206</v>
      </c>
      <c r="AM33" s="7">
        <f>HLOOKUP(AM$7,$L$66:$DM$120,ROWS($C$10:$C33)+2,FALSE)</f>
        <v>218</v>
      </c>
      <c r="AN33" s="7">
        <f>HLOOKUP(AN$7,$L$66:$DM$120,ROWS($C$10:$C33)+2,FALSE)</f>
        <v>113</v>
      </c>
      <c r="AO33" s="7">
        <f>HLOOKUP(AO$7,$L$66:$DM$120,ROWS($C$10:$C33)+2,FALSE)</f>
        <v>1354</v>
      </c>
      <c r="AP33" s="7">
        <f>HLOOKUP(AP$7,$L$66:$DM$120,ROWS($C$10:$C33)+2,FALSE)</f>
        <v>446</v>
      </c>
      <c r="AQ33" s="7">
        <f>HLOOKUP(AQ$7,$L$66:$DM$120,ROWS($C$10:$C33)+2,FALSE)</f>
        <v>1617</v>
      </c>
      <c r="AR33" s="7">
        <f>HLOOKUP(AR$7,$L$66:$DM$120,ROWS($C$10:$C33)+2,FALSE)</f>
        <v>1318</v>
      </c>
      <c r="AS33" s="7">
        <f>HLOOKUP(AS$7,$L$66:$DM$120,ROWS($C$10:$C33)+2,FALSE)</f>
        <v>5731</v>
      </c>
      <c r="AT33" s="7">
        <f>HLOOKUP(AT$7,$L$66:$DM$120,ROWS($C$10:$C33)+2,FALSE)</f>
        <v>3912</v>
      </c>
      <c r="AU33" s="7">
        <f>HLOOKUP(AU$7,$L$66:$DM$120,ROWS($C$10:$C33)+2,FALSE)</f>
        <v>265</v>
      </c>
      <c r="AV33" s="7">
        <f>HLOOKUP(AV$7,$L$66:$DM$120,ROWS($C$10:$C33)+2,FALSE)</f>
        <v>11318</v>
      </c>
      <c r="AW33" s="7">
        <f>HLOOKUP(AW$7,$L$66:$DM$120,ROWS($C$10:$C33)+2,FALSE)</f>
        <v>705</v>
      </c>
      <c r="AX33" s="7">
        <f>HLOOKUP(AX$7,$L$66:$DM$120,ROWS($C$10:$C33)+2,FALSE)</f>
        <v>811</v>
      </c>
      <c r="AY33" s="7">
        <f>HLOOKUP(AY$7,$L$66:$DM$120,ROWS($C$10:$C33)+2,FALSE)</f>
        <v>2739</v>
      </c>
      <c r="AZ33" s="7">
        <f>HLOOKUP(AZ$7,$L$66:$DM$120,ROWS($C$10:$C33)+2,FALSE)</f>
        <v>68</v>
      </c>
      <c r="BA33" s="7">
        <f>HLOOKUP(BA$7,$L$66:$DM$120,ROWS($C$10:$C33)+2,FALSE)</f>
        <v>1822</v>
      </c>
      <c r="BB33" s="7">
        <f>HLOOKUP(BB$7,$L$66:$DM$120,ROWS($C$10:$C33)+2,FALSE)</f>
        <v>66</v>
      </c>
      <c r="BC33" s="7">
        <f>HLOOKUP(BC$7,$L$66:$DM$120,ROWS($C$10:$C33)+2,FALSE)</f>
        <v>3259</v>
      </c>
      <c r="BD33" s="7">
        <f>HLOOKUP(BD$7,$L$66:$DM$120,ROWS($C$10:$C33)+2,FALSE)</f>
        <v>8638</v>
      </c>
      <c r="BE33" s="7">
        <f>HLOOKUP(BE$7,$L$66:$DM$120,ROWS($C$10:$C33)+2,FALSE)</f>
        <v>819</v>
      </c>
      <c r="BF33" s="7">
        <f>HLOOKUP(BF$7,$L$66:$DM$120,ROWS($C$10:$C33)+2,FALSE)</f>
        <v>60</v>
      </c>
      <c r="BG33" s="7">
        <f>HLOOKUP(BG$7,$L$66:$DM$120,ROWS($C$10:$C33)+2,FALSE)</f>
        <v>3057</v>
      </c>
      <c r="BH33" s="7">
        <f>HLOOKUP(BH$7,$L$66:$DM$120,ROWS($C$10:$C33)+2,FALSE)</f>
        <v>2146</v>
      </c>
      <c r="BI33" s="7">
        <f>HLOOKUP(BI$7,$L$66:$DM$120,ROWS($C$10:$C33)+2,FALSE)</f>
        <v>353</v>
      </c>
      <c r="BJ33" s="7">
        <f>HLOOKUP(BJ$7,$L$66:$DM$120,ROWS($C$10:$C33)+2,FALSE)</f>
        <v>4768</v>
      </c>
      <c r="BK33" s="7">
        <f>HLOOKUP(BK$7,$L$66:$DM$120,ROWS($C$10:$C33)+2,FALSE)</f>
        <v>1277</v>
      </c>
      <c r="BL33" s="7">
        <f>HLOOKUP(BL$7,$L$66:$DM$120,ROWS($C$10:$C33)+2,FALSE)</f>
        <v>782</v>
      </c>
      <c r="BM33" s="8">
        <f>HLOOKUP(BM$7+0.5,$L$66:$DM$120,ROWS($C$10:$C33)+2,FALSE)</f>
        <v>8566</v>
      </c>
      <c r="BN33" s="8">
        <f>HLOOKUP(BN$7+0.5,$L$66:$DM$120,ROWS($C$10:$C33)+2,FALSE)</f>
        <v>1013</v>
      </c>
      <c r="BO33" s="8">
        <f>HLOOKUP(BO$7+0.5,$L$66:$DM$120,ROWS($C$10:$C33)+2,FALSE)</f>
        <v>685</v>
      </c>
      <c r="BP33" s="8">
        <f>HLOOKUP(BP$7+0.5,$L$66:$DM$120,ROWS($C$10:$C33)+2,FALSE)</f>
        <v>3100</v>
      </c>
      <c r="BQ33" s="8">
        <f>HLOOKUP(BQ$7+0.5,$L$66:$DM$120,ROWS($C$10:$C33)+2,FALSE)</f>
        <v>559</v>
      </c>
      <c r="BR33" s="8">
        <f>HLOOKUP(BR$7+0.5,$L$66:$DM$120,ROWS($C$10:$C33)+2,FALSE)</f>
        <v>1721</v>
      </c>
      <c r="BS33" s="8">
        <f>HLOOKUP(BS$7+0.5,$L$66:$DM$120,ROWS($C$10:$C33)+2,FALSE)</f>
        <v>967</v>
      </c>
      <c r="BT33" s="8">
        <f>HLOOKUP(BT$7+0.5,$L$66:$DM$120,ROWS($C$10:$C33)+2,FALSE)</f>
        <v>506</v>
      </c>
      <c r="BU33" s="8">
        <f>HLOOKUP(BU$7+0.5,$L$66:$DM$120,ROWS($C$10:$C33)+2,FALSE)</f>
        <v>164</v>
      </c>
      <c r="BV33" s="8">
        <f>HLOOKUP(BV$7+0.5,$L$66:$DM$120,ROWS($C$10:$C33)+2,FALSE)</f>
        <v>282</v>
      </c>
      <c r="BW33" s="8">
        <f>HLOOKUP(BW$7+0.5,$L$66:$DM$120,ROWS($C$10:$C33)+2,FALSE)</f>
        <v>3306</v>
      </c>
      <c r="BX33" s="8">
        <f>HLOOKUP(BX$7+0.5,$L$66:$DM$120,ROWS($C$10:$C33)+2,FALSE)</f>
        <v>1652</v>
      </c>
      <c r="BY33" s="8">
        <f>HLOOKUP(BY$7+0.5,$L$66:$DM$120,ROWS($C$10:$C33)+2,FALSE)</f>
        <v>238</v>
      </c>
      <c r="BZ33" s="8">
        <f>HLOOKUP(BZ$7+0.5,$L$66:$DM$120,ROWS($C$10:$C33)+2,FALSE)</f>
        <v>371</v>
      </c>
      <c r="CA33" s="8">
        <f>HLOOKUP(CA$7+0.5,$L$66:$DM$120,ROWS($C$10:$C33)+2,FALSE)</f>
        <v>1702</v>
      </c>
      <c r="CB33" s="8">
        <f>HLOOKUP(CB$7+0.5,$L$66:$DM$120,ROWS($C$10:$C33)+2,FALSE)</f>
        <v>2324</v>
      </c>
      <c r="CC33" s="8">
        <f>HLOOKUP(CC$7+0.5,$L$66:$DM$120,ROWS($C$10:$C33)+2,FALSE)</f>
        <v>495</v>
      </c>
      <c r="CD33" s="8">
        <f>HLOOKUP(CD$7+0.5,$L$66:$DM$120,ROWS($C$10:$C33)+2,FALSE)</f>
        <v>608</v>
      </c>
      <c r="CE33" s="8">
        <f>HLOOKUP(CE$7+0.5,$L$66:$DM$120,ROWS($C$10:$C33)+2,FALSE)</f>
        <v>1388</v>
      </c>
      <c r="CF33" s="8">
        <f>HLOOKUP(CF$7+0.5,$L$66:$DM$120,ROWS($C$10:$C33)+2,FALSE)</f>
        <v>662</v>
      </c>
      <c r="CG33" s="8">
        <f>HLOOKUP(CG$7+0.5,$L$66:$DM$120,ROWS($C$10:$C33)+2,FALSE)</f>
        <v>218</v>
      </c>
      <c r="CH33" s="8">
        <f>HLOOKUP(CH$7+0.5,$L$66:$DM$120,ROWS($C$10:$C33)+2,FALSE)</f>
        <v>1094</v>
      </c>
      <c r="CI33" s="8">
        <f>HLOOKUP(CI$7+0.5,$L$66:$DM$120,ROWS($C$10:$C33)+2,FALSE)</f>
        <v>764</v>
      </c>
      <c r="CJ33" s="8" t="str">
        <f>HLOOKUP(CJ$7+0.5,$L$66:$DM$120,ROWS($C$10:$C33)+2,FALSE)</f>
        <v>N/A</v>
      </c>
      <c r="CK33" s="8">
        <f>HLOOKUP(CK$7+0.5,$L$66:$DM$120,ROWS($C$10:$C33)+2,FALSE)</f>
        <v>512</v>
      </c>
      <c r="CL33" s="8">
        <f>HLOOKUP(CL$7+0.5,$L$66:$DM$120,ROWS($C$10:$C33)+2,FALSE)</f>
        <v>671</v>
      </c>
      <c r="CM33" s="8">
        <f>HLOOKUP(CM$7+0.5,$L$66:$DM$120,ROWS($C$10:$C33)+2,FALSE)</f>
        <v>695</v>
      </c>
      <c r="CN33" s="8">
        <f>HLOOKUP(CN$7+0.5,$L$66:$DM$120,ROWS($C$10:$C33)+2,FALSE)</f>
        <v>171</v>
      </c>
      <c r="CO33" s="8">
        <f>HLOOKUP(CO$7+0.5,$L$66:$DM$120,ROWS($C$10:$C33)+2,FALSE)</f>
        <v>137</v>
      </c>
      <c r="CP33" s="8">
        <f>HLOOKUP(CP$7+0.5,$L$66:$DM$120,ROWS($C$10:$C33)+2,FALSE)</f>
        <v>715</v>
      </c>
      <c r="CQ33" s="8">
        <f>HLOOKUP(CQ$7+0.5,$L$66:$DM$120,ROWS($C$10:$C33)+2,FALSE)</f>
        <v>342</v>
      </c>
      <c r="CR33" s="8">
        <f>HLOOKUP(CR$7+0.5,$L$66:$DM$120,ROWS($C$10:$C33)+2,FALSE)</f>
        <v>721</v>
      </c>
      <c r="CS33" s="8">
        <f>HLOOKUP(CS$7+0.5,$L$66:$DM$120,ROWS($C$10:$C33)+2,FALSE)</f>
        <v>685</v>
      </c>
      <c r="CT33" s="8">
        <f>HLOOKUP(CT$7+0.5,$L$66:$DM$120,ROWS($C$10:$C33)+2,FALSE)</f>
        <v>1680</v>
      </c>
      <c r="CU33" s="8">
        <f>HLOOKUP(CU$7+0.5,$L$66:$DM$120,ROWS($C$10:$C33)+2,FALSE)</f>
        <v>1056</v>
      </c>
      <c r="CV33" s="8">
        <f>HLOOKUP(CV$7+0.5,$L$66:$DM$120,ROWS($C$10:$C33)+2,FALSE)</f>
        <v>202</v>
      </c>
      <c r="CW33" s="8">
        <f>HLOOKUP(CW$7+0.5,$L$66:$DM$120,ROWS($C$10:$C33)+2,FALSE)</f>
        <v>2251</v>
      </c>
      <c r="CX33" s="8">
        <f>HLOOKUP(CX$7+0.5,$L$66:$DM$120,ROWS($C$10:$C33)+2,FALSE)</f>
        <v>307</v>
      </c>
      <c r="CY33" s="8">
        <f>HLOOKUP(CY$7+0.5,$L$66:$DM$120,ROWS($C$10:$C33)+2,FALSE)</f>
        <v>440</v>
      </c>
      <c r="CZ33" s="8">
        <f>HLOOKUP(CZ$7+0.5,$L$66:$DM$120,ROWS($C$10:$C33)+2,FALSE)</f>
        <v>686</v>
      </c>
      <c r="DA33" s="8">
        <f>HLOOKUP(DA$7+0.5,$L$66:$DM$120,ROWS($C$10:$C33)+2,FALSE)</f>
        <v>114</v>
      </c>
      <c r="DB33" s="8">
        <f>HLOOKUP(DB$7+0.5,$L$66:$DM$120,ROWS($C$10:$C33)+2,FALSE)</f>
        <v>797</v>
      </c>
      <c r="DC33" s="8">
        <f>HLOOKUP(DC$7+0.5,$L$66:$DM$120,ROWS($C$10:$C33)+2,FALSE)</f>
        <v>77</v>
      </c>
      <c r="DD33" s="8">
        <f>HLOOKUP(DD$7+0.5,$L$66:$DM$120,ROWS($C$10:$C33)+2,FALSE)</f>
        <v>997</v>
      </c>
      <c r="DE33" s="8">
        <f>HLOOKUP(DE$7+0.5,$L$66:$DM$120,ROWS($C$10:$C33)+2,FALSE)</f>
        <v>2574</v>
      </c>
      <c r="DF33" s="8">
        <f>HLOOKUP(DF$7+0.5,$L$66:$DM$120,ROWS($C$10:$C33)+2,FALSE)</f>
        <v>534</v>
      </c>
      <c r="DG33" s="8">
        <f>HLOOKUP(DG$7+0.5,$L$66:$DM$120,ROWS($C$10:$C33)+2,FALSE)</f>
        <v>120</v>
      </c>
      <c r="DH33" s="8">
        <f>HLOOKUP(DH$7+0.5,$L$66:$DM$120,ROWS($C$10:$C33)+2,FALSE)</f>
        <v>855</v>
      </c>
      <c r="DI33" s="8">
        <f>HLOOKUP(DI$7+0.5,$L$66:$DM$120,ROWS($C$10:$C33)+2,FALSE)</f>
        <v>839</v>
      </c>
      <c r="DJ33" s="8">
        <f>HLOOKUP(DJ$7+0.5,$L$66:$DM$120,ROWS($C$10:$C33)+2,FALSE)</f>
        <v>279</v>
      </c>
      <c r="DK33" s="8">
        <f>HLOOKUP(DK$7+0.5,$L$66:$DM$120,ROWS($C$10:$C33)+2,FALSE)</f>
        <v>1111</v>
      </c>
      <c r="DL33" s="8">
        <f>HLOOKUP(DL$7+0.5,$L$66:$DM$120,ROWS($C$10:$C33)+2,FALSE)</f>
        <v>862</v>
      </c>
      <c r="DM33" s="8">
        <f>HLOOKUP(DM$7+0.5,$L$66:$DM$120,ROWS($C$10:$C33)+2,FALSE)</f>
        <v>797</v>
      </c>
    </row>
    <row r="34" spans="3:117" x14ac:dyDescent="0.2">
      <c r="C34" s="60"/>
      <c r="D34" s="62" t="s">
        <v>30</v>
      </c>
      <c r="E34" s="9">
        <v>5315228</v>
      </c>
      <c r="F34" s="10">
        <v>2787</v>
      </c>
      <c r="G34" s="9">
        <v>4536303</v>
      </c>
      <c r="H34" s="10">
        <v>18312</v>
      </c>
      <c r="I34" s="9">
        <v>653012</v>
      </c>
      <c r="J34" s="10">
        <v>17074</v>
      </c>
      <c r="K34" s="102"/>
      <c r="L34" s="63">
        <f>HLOOKUP(L$7,$L$66:$DM$120,ROWS($C$10:$C34)+2,FALSE)</f>
        <v>101042</v>
      </c>
      <c r="M34" s="7">
        <f>HLOOKUP(M$7,$L$66:$DM$120,ROWS($C$10:$C34)+2,FALSE)</f>
        <v>1299</v>
      </c>
      <c r="N34" s="7">
        <f>HLOOKUP(N$7,$L$66:$DM$120,ROWS($C$10:$C34)+2,FALSE)</f>
        <v>523</v>
      </c>
      <c r="O34" s="7">
        <f>HLOOKUP(O$7,$L$66:$DM$120,ROWS($C$10:$C34)+2,FALSE)</f>
        <v>3065</v>
      </c>
      <c r="P34" s="7">
        <f>HLOOKUP(P$7,$L$66:$DM$120,ROWS($C$10:$C34)+2,FALSE)</f>
        <v>375</v>
      </c>
      <c r="Q34" s="7">
        <f>HLOOKUP(Q$7,$L$66:$DM$120,ROWS($C$10:$C34)+2,FALSE)</f>
        <v>8086</v>
      </c>
      <c r="R34" s="7">
        <f>HLOOKUP(R$7,$L$66:$DM$120,ROWS($C$10:$C34)+2,FALSE)</f>
        <v>3565</v>
      </c>
      <c r="S34" s="7">
        <f>HLOOKUP(S$7,$L$66:$DM$120,ROWS($C$10:$C34)+2,FALSE)</f>
        <v>696</v>
      </c>
      <c r="T34" s="7">
        <f>HLOOKUP(T$7,$L$66:$DM$120,ROWS($C$10:$C34)+2,FALSE)</f>
        <v>0</v>
      </c>
      <c r="U34" s="7">
        <f>HLOOKUP(U$7,$L$66:$DM$120,ROWS($C$10:$C34)+2,FALSE)</f>
        <v>310</v>
      </c>
      <c r="V34" s="7">
        <f>HLOOKUP(V$7,$L$66:$DM$120,ROWS($C$10:$C34)+2,FALSE)</f>
        <v>2372</v>
      </c>
      <c r="W34" s="7">
        <f>HLOOKUP(W$7,$L$66:$DM$120,ROWS($C$10:$C34)+2,FALSE)</f>
        <v>2235</v>
      </c>
      <c r="X34" s="7">
        <f>HLOOKUP(X$7,$L$66:$DM$120,ROWS($C$10:$C34)+2,FALSE)</f>
        <v>1277</v>
      </c>
      <c r="Y34" s="7">
        <f>HLOOKUP(Y$7,$L$66:$DM$120,ROWS($C$10:$C34)+2,FALSE)</f>
        <v>575</v>
      </c>
      <c r="Z34" s="7">
        <f>HLOOKUP(Z$7,$L$66:$DM$120,ROWS($C$10:$C34)+2,FALSE)</f>
        <v>5896</v>
      </c>
      <c r="AA34" s="7">
        <f>HLOOKUP(AA$7,$L$66:$DM$120,ROWS($C$10:$C34)+2,FALSE)</f>
        <v>2026</v>
      </c>
      <c r="AB34" s="7">
        <f>HLOOKUP(AB$7,$L$66:$DM$120,ROWS($C$10:$C34)+2,FALSE)</f>
        <v>7220</v>
      </c>
      <c r="AC34" s="7">
        <f>HLOOKUP(AC$7,$L$66:$DM$120,ROWS($C$10:$C34)+2,FALSE)</f>
        <v>924</v>
      </c>
      <c r="AD34" s="7">
        <f>HLOOKUP(AD$7,$L$66:$DM$120,ROWS($C$10:$C34)+2,FALSE)</f>
        <v>57</v>
      </c>
      <c r="AE34" s="7">
        <f>HLOOKUP(AE$7,$L$66:$DM$120,ROWS($C$10:$C34)+2,FALSE)</f>
        <v>791</v>
      </c>
      <c r="AF34" s="7">
        <f>HLOOKUP(AF$7,$L$66:$DM$120,ROWS($C$10:$C34)+2,FALSE)</f>
        <v>187</v>
      </c>
      <c r="AG34" s="7">
        <f>HLOOKUP(AG$7,$L$66:$DM$120,ROWS($C$10:$C34)+2,FALSE)</f>
        <v>1841</v>
      </c>
      <c r="AH34" s="7">
        <f>HLOOKUP(AH$7,$L$66:$DM$120,ROWS($C$10:$C34)+2,FALSE)</f>
        <v>814</v>
      </c>
      <c r="AI34" s="7">
        <f>HLOOKUP(AI$7,$L$66:$DM$120,ROWS($C$10:$C34)+2,FALSE)</f>
        <v>2212</v>
      </c>
      <c r="AJ34" s="7" t="str">
        <f>HLOOKUP(AJ$7,$L$66:$DM$120,ROWS($C$10:$C34)+2,FALSE)</f>
        <v>N/A</v>
      </c>
      <c r="AK34" s="7">
        <f>HLOOKUP(AK$7,$L$66:$DM$120,ROWS($C$10:$C34)+2,FALSE)</f>
        <v>202</v>
      </c>
      <c r="AL34" s="7">
        <f>HLOOKUP(AL$7,$L$66:$DM$120,ROWS($C$10:$C34)+2,FALSE)</f>
        <v>1709</v>
      </c>
      <c r="AM34" s="7">
        <f>HLOOKUP(AM$7,$L$66:$DM$120,ROWS($C$10:$C34)+2,FALSE)</f>
        <v>1257</v>
      </c>
      <c r="AN34" s="7">
        <f>HLOOKUP(AN$7,$L$66:$DM$120,ROWS($C$10:$C34)+2,FALSE)</f>
        <v>992</v>
      </c>
      <c r="AO34" s="7">
        <f>HLOOKUP(AO$7,$L$66:$DM$120,ROWS($C$10:$C34)+2,FALSE)</f>
        <v>932</v>
      </c>
      <c r="AP34" s="7">
        <f>HLOOKUP(AP$7,$L$66:$DM$120,ROWS($C$10:$C34)+2,FALSE)</f>
        <v>0</v>
      </c>
      <c r="AQ34" s="7">
        <f>HLOOKUP(AQ$7,$L$66:$DM$120,ROWS($C$10:$C34)+2,FALSE)</f>
        <v>1038</v>
      </c>
      <c r="AR34" s="7">
        <f>HLOOKUP(AR$7,$L$66:$DM$120,ROWS($C$10:$C34)+2,FALSE)</f>
        <v>322</v>
      </c>
      <c r="AS34" s="7">
        <f>HLOOKUP(AS$7,$L$66:$DM$120,ROWS($C$10:$C34)+2,FALSE)</f>
        <v>1849</v>
      </c>
      <c r="AT34" s="7">
        <f>HLOOKUP(AT$7,$L$66:$DM$120,ROWS($C$10:$C34)+2,FALSE)</f>
        <v>1745</v>
      </c>
      <c r="AU34" s="7">
        <f>HLOOKUP(AU$7,$L$66:$DM$120,ROWS($C$10:$C34)+2,FALSE)</f>
        <v>6672</v>
      </c>
      <c r="AV34" s="7">
        <f>HLOOKUP(AV$7,$L$66:$DM$120,ROWS($C$10:$C34)+2,FALSE)</f>
        <v>2635</v>
      </c>
      <c r="AW34" s="7">
        <f>HLOOKUP(AW$7,$L$66:$DM$120,ROWS($C$10:$C34)+2,FALSE)</f>
        <v>1212</v>
      </c>
      <c r="AX34" s="7">
        <f>HLOOKUP(AX$7,$L$66:$DM$120,ROWS($C$10:$C34)+2,FALSE)</f>
        <v>781</v>
      </c>
      <c r="AY34" s="7">
        <f>HLOOKUP(AY$7,$L$66:$DM$120,ROWS($C$10:$C34)+2,FALSE)</f>
        <v>1106</v>
      </c>
      <c r="AZ34" s="7">
        <f>HLOOKUP(AZ$7,$L$66:$DM$120,ROWS($C$10:$C34)+2,FALSE)</f>
        <v>299</v>
      </c>
      <c r="BA34" s="7">
        <f>HLOOKUP(BA$7,$L$66:$DM$120,ROWS($C$10:$C34)+2,FALSE)</f>
        <v>1705</v>
      </c>
      <c r="BB34" s="7">
        <f>HLOOKUP(BB$7,$L$66:$DM$120,ROWS($C$10:$C34)+2,FALSE)</f>
        <v>3442</v>
      </c>
      <c r="BC34" s="7">
        <f>HLOOKUP(BC$7,$L$66:$DM$120,ROWS($C$10:$C34)+2,FALSE)</f>
        <v>1738</v>
      </c>
      <c r="BD34" s="7">
        <f>HLOOKUP(BD$7,$L$66:$DM$120,ROWS($C$10:$C34)+2,FALSE)</f>
        <v>4001</v>
      </c>
      <c r="BE34" s="7">
        <f>HLOOKUP(BE$7,$L$66:$DM$120,ROWS($C$10:$C34)+2,FALSE)</f>
        <v>429</v>
      </c>
      <c r="BF34" s="7">
        <f>HLOOKUP(BF$7,$L$66:$DM$120,ROWS($C$10:$C34)+2,FALSE)</f>
        <v>77</v>
      </c>
      <c r="BG34" s="7">
        <f>HLOOKUP(BG$7,$L$66:$DM$120,ROWS($C$10:$C34)+2,FALSE)</f>
        <v>1037</v>
      </c>
      <c r="BH34" s="7">
        <f>HLOOKUP(BH$7,$L$66:$DM$120,ROWS($C$10:$C34)+2,FALSE)</f>
        <v>1685</v>
      </c>
      <c r="BI34" s="7">
        <f>HLOOKUP(BI$7,$L$66:$DM$120,ROWS($C$10:$C34)+2,FALSE)</f>
        <v>0</v>
      </c>
      <c r="BJ34" s="7">
        <f>HLOOKUP(BJ$7,$L$66:$DM$120,ROWS($C$10:$C34)+2,FALSE)</f>
        <v>17618</v>
      </c>
      <c r="BK34" s="7">
        <f>HLOOKUP(BK$7,$L$66:$DM$120,ROWS($C$10:$C34)+2,FALSE)</f>
        <v>213</v>
      </c>
      <c r="BL34" s="7">
        <f>HLOOKUP(BL$7,$L$66:$DM$120,ROWS($C$10:$C34)+2,FALSE)</f>
        <v>134</v>
      </c>
      <c r="BM34" s="8">
        <f>HLOOKUP(BM$7+0.5,$L$66:$DM$120,ROWS($C$10:$C34)+2,FALSE)</f>
        <v>6534</v>
      </c>
      <c r="BN34" s="8">
        <f>HLOOKUP(BN$7+0.5,$L$66:$DM$120,ROWS($C$10:$C34)+2,FALSE)</f>
        <v>919</v>
      </c>
      <c r="BO34" s="8">
        <f>HLOOKUP(BO$7+0.5,$L$66:$DM$120,ROWS($C$10:$C34)+2,FALSE)</f>
        <v>312</v>
      </c>
      <c r="BP34" s="8">
        <f>HLOOKUP(BP$7+0.5,$L$66:$DM$120,ROWS($C$10:$C34)+2,FALSE)</f>
        <v>861</v>
      </c>
      <c r="BQ34" s="8">
        <f>HLOOKUP(BQ$7+0.5,$L$66:$DM$120,ROWS($C$10:$C34)+2,FALSE)</f>
        <v>222</v>
      </c>
      <c r="BR34" s="8">
        <f>HLOOKUP(BR$7+0.5,$L$66:$DM$120,ROWS($C$10:$C34)+2,FALSE)</f>
        <v>2263</v>
      </c>
      <c r="BS34" s="8">
        <f>HLOOKUP(BS$7+0.5,$L$66:$DM$120,ROWS($C$10:$C34)+2,FALSE)</f>
        <v>1095</v>
      </c>
      <c r="BT34" s="8">
        <f>HLOOKUP(BT$7+0.5,$L$66:$DM$120,ROWS($C$10:$C34)+2,FALSE)</f>
        <v>360</v>
      </c>
      <c r="BU34" s="8">
        <f>HLOOKUP(BU$7+0.5,$L$66:$DM$120,ROWS($C$10:$C34)+2,FALSE)</f>
        <v>139</v>
      </c>
      <c r="BV34" s="8">
        <f>HLOOKUP(BV$7+0.5,$L$66:$DM$120,ROWS($C$10:$C34)+2,FALSE)</f>
        <v>353</v>
      </c>
      <c r="BW34" s="8">
        <f>HLOOKUP(BW$7+0.5,$L$66:$DM$120,ROWS($C$10:$C34)+2,FALSE)</f>
        <v>752</v>
      </c>
      <c r="BX34" s="8">
        <f>HLOOKUP(BX$7+0.5,$L$66:$DM$120,ROWS($C$10:$C34)+2,FALSE)</f>
        <v>1482</v>
      </c>
      <c r="BY34" s="8">
        <f>HLOOKUP(BY$7+0.5,$L$66:$DM$120,ROWS($C$10:$C34)+2,FALSE)</f>
        <v>1179</v>
      </c>
      <c r="BZ34" s="8">
        <f>HLOOKUP(BZ$7+0.5,$L$66:$DM$120,ROWS($C$10:$C34)+2,FALSE)</f>
        <v>531</v>
      </c>
      <c r="CA34" s="8">
        <f>HLOOKUP(CA$7+0.5,$L$66:$DM$120,ROWS($C$10:$C34)+2,FALSE)</f>
        <v>1405</v>
      </c>
      <c r="CB34" s="8">
        <f>HLOOKUP(CB$7+0.5,$L$66:$DM$120,ROWS($C$10:$C34)+2,FALSE)</f>
        <v>1057</v>
      </c>
      <c r="CC34" s="8">
        <f>HLOOKUP(CC$7+0.5,$L$66:$DM$120,ROWS($C$10:$C34)+2,FALSE)</f>
        <v>1774</v>
      </c>
      <c r="CD34" s="8">
        <f>HLOOKUP(CD$7+0.5,$L$66:$DM$120,ROWS($C$10:$C34)+2,FALSE)</f>
        <v>513</v>
      </c>
      <c r="CE34" s="8">
        <f>HLOOKUP(CE$7+0.5,$L$66:$DM$120,ROWS($C$10:$C34)+2,FALSE)</f>
        <v>103</v>
      </c>
      <c r="CF34" s="8">
        <f>HLOOKUP(CF$7+0.5,$L$66:$DM$120,ROWS($C$10:$C34)+2,FALSE)</f>
        <v>858</v>
      </c>
      <c r="CG34" s="8">
        <f>HLOOKUP(CG$7+0.5,$L$66:$DM$120,ROWS($C$10:$C34)+2,FALSE)</f>
        <v>136</v>
      </c>
      <c r="CH34" s="8">
        <f>HLOOKUP(CH$7+0.5,$L$66:$DM$120,ROWS($C$10:$C34)+2,FALSE)</f>
        <v>2080</v>
      </c>
      <c r="CI34" s="8">
        <f>HLOOKUP(CI$7+0.5,$L$66:$DM$120,ROWS($C$10:$C34)+2,FALSE)</f>
        <v>434</v>
      </c>
      <c r="CJ34" s="8">
        <f>HLOOKUP(CJ$7+0.5,$L$66:$DM$120,ROWS($C$10:$C34)+2,FALSE)</f>
        <v>822</v>
      </c>
      <c r="CK34" s="8" t="str">
        <f>HLOOKUP(CK$7+0.5,$L$66:$DM$120,ROWS($C$10:$C34)+2,FALSE)</f>
        <v>N/A</v>
      </c>
      <c r="CL34" s="8">
        <f>HLOOKUP(CL$7+0.5,$L$66:$DM$120,ROWS($C$10:$C34)+2,FALSE)</f>
        <v>323</v>
      </c>
      <c r="CM34" s="8">
        <f>HLOOKUP(CM$7+0.5,$L$66:$DM$120,ROWS($C$10:$C34)+2,FALSE)</f>
        <v>750</v>
      </c>
      <c r="CN34" s="8">
        <f>HLOOKUP(CN$7+0.5,$L$66:$DM$120,ROWS($C$10:$C34)+2,FALSE)</f>
        <v>900</v>
      </c>
      <c r="CO34" s="8">
        <f>HLOOKUP(CO$7+0.5,$L$66:$DM$120,ROWS($C$10:$C34)+2,FALSE)</f>
        <v>477</v>
      </c>
      <c r="CP34" s="8">
        <f>HLOOKUP(CP$7+0.5,$L$66:$DM$120,ROWS($C$10:$C34)+2,FALSE)</f>
        <v>542</v>
      </c>
      <c r="CQ34" s="8">
        <f>HLOOKUP(CQ$7+0.5,$L$66:$DM$120,ROWS($C$10:$C34)+2,FALSE)</f>
        <v>139</v>
      </c>
      <c r="CR34" s="8">
        <f>HLOOKUP(CR$7+0.5,$L$66:$DM$120,ROWS($C$10:$C34)+2,FALSE)</f>
        <v>546</v>
      </c>
      <c r="CS34" s="8">
        <f>HLOOKUP(CS$7+0.5,$L$66:$DM$120,ROWS($C$10:$C34)+2,FALSE)</f>
        <v>224</v>
      </c>
      <c r="CT34" s="8">
        <f>HLOOKUP(CT$7+0.5,$L$66:$DM$120,ROWS($C$10:$C34)+2,FALSE)</f>
        <v>732</v>
      </c>
      <c r="CU34" s="8">
        <f>HLOOKUP(CU$7+0.5,$L$66:$DM$120,ROWS($C$10:$C34)+2,FALSE)</f>
        <v>956</v>
      </c>
      <c r="CV34" s="8">
        <f>HLOOKUP(CV$7+0.5,$L$66:$DM$120,ROWS($C$10:$C34)+2,FALSE)</f>
        <v>1485</v>
      </c>
      <c r="CW34" s="8">
        <f>HLOOKUP(CW$7+0.5,$L$66:$DM$120,ROWS($C$10:$C34)+2,FALSE)</f>
        <v>1248</v>
      </c>
      <c r="CX34" s="8">
        <f>HLOOKUP(CX$7+0.5,$L$66:$DM$120,ROWS($C$10:$C34)+2,FALSE)</f>
        <v>894</v>
      </c>
      <c r="CY34" s="8">
        <f>HLOOKUP(CY$7+0.5,$L$66:$DM$120,ROWS($C$10:$C34)+2,FALSE)</f>
        <v>513</v>
      </c>
      <c r="CZ34" s="8">
        <f>HLOOKUP(CZ$7+0.5,$L$66:$DM$120,ROWS($C$10:$C34)+2,FALSE)</f>
        <v>570</v>
      </c>
      <c r="DA34" s="8">
        <f>HLOOKUP(DA$7+0.5,$L$66:$DM$120,ROWS($C$10:$C34)+2,FALSE)</f>
        <v>226</v>
      </c>
      <c r="DB34" s="8">
        <f>HLOOKUP(DB$7+0.5,$L$66:$DM$120,ROWS($C$10:$C34)+2,FALSE)</f>
        <v>1448</v>
      </c>
      <c r="DC34" s="8">
        <f>HLOOKUP(DC$7+0.5,$L$66:$DM$120,ROWS($C$10:$C34)+2,FALSE)</f>
        <v>990</v>
      </c>
      <c r="DD34" s="8">
        <f>HLOOKUP(DD$7+0.5,$L$66:$DM$120,ROWS($C$10:$C34)+2,FALSE)</f>
        <v>1141</v>
      </c>
      <c r="DE34" s="8">
        <f>HLOOKUP(DE$7+0.5,$L$66:$DM$120,ROWS($C$10:$C34)+2,FALSE)</f>
        <v>1244</v>
      </c>
      <c r="DF34" s="8">
        <f>HLOOKUP(DF$7+0.5,$L$66:$DM$120,ROWS($C$10:$C34)+2,FALSE)</f>
        <v>312</v>
      </c>
      <c r="DG34" s="8">
        <f>HLOOKUP(DG$7+0.5,$L$66:$DM$120,ROWS($C$10:$C34)+2,FALSE)</f>
        <v>126</v>
      </c>
      <c r="DH34" s="8">
        <f>HLOOKUP(DH$7+0.5,$L$66:$DM$120,ROWS($C$10:$C34)+2,FALSE)</f>
        <v>434</v>
      </c>
      <c r="DI34" s="8">
        <f>HLOOKUP(DI$7+0.5,$L$66:$DM$120,ROWS($C$10:$C34)+2,FALSE)</f>
        <v>678</v>
      </c>
      <c r="DJ34" s="8">
        <f>HLOOKUP(DJ$7+0.5,$L$66:$DM$120,ROWS($C$10:$C34)+2,FALSE)</f>
        <v>139</v>
      </c>
      <c r="DK34" s="8">
        <f>HLOOKUP(DK$7+0.5,$L$66:$DM$120,ROWS($C$10:$C34)+2,FALSE)</f>
        <v>2358</v>
      </c>
      <c r="DL34" s="8">
        <f>HLOOKUP(DL$7+0.5,$L$66:$DM$120,ROWS($C$10:$C34)+2,FALSE)</f>
        <v>213</v>
      </c>
      <c r="DM34" s="8">
        <f>HLOOKUP(DM$7+0.5,$L$66:$DM$120,ROWS($C$10:$C34)+2,FALSE)</f>
        <v>136</v>
      </c>
    </row>
    <row r="35" spans="3:117" x14ac:dyDescent="0.2">
      <c r="C35" s="60"/>
      <c r="D35" s="62" t="s">
        <v>31</v>
      </c>
      <c r="E35" s="9">
        <v>2947696</v>
      </c>
      <c r="F35" s="10">
        <v>2744</v>
      </c>
      <c r="G35" s="9">
        <v>2529377</v>
      </c>
      <c r="H35" s="10">
        <v>17940</v>
      </c>
      <c r="I35" s="9">
        <v>339807</v>
      </c>
      <c r="J35" s="10">
        <v>16126</v>
      </c>
      <c r="K35" s="102"/>
      <c r="L35" s="63">
        <f>HLOOKUP(L$7,$L$66:$DM$120,ROWS($C$10:$C35)+2,FALSE)</f>
        <v>73500</v>
      </c>
      <c r="M35" s="7">
        <f>HLOOKUP(M$7,$L$66:$DM$120,ROWS($C$10:$C35)+2,FALSE)</f>
        <v>5141</v>
      </c>
      <c r="N35" s="7">
        <f>HLOOKUP(N$7,$L$66:$DM$120,ROWS($C$10:$C35)+2,FALSE)</f>
        <v>0</v>
      </c>
      <c r="O35" s="7">
        <f>HLOOKUP(O$7,$L$66:$DM$120,ROWS($C$10:$C35)+2,FALSE)</f>
        <v>710</v>
      </c>
      <c r="P35" s="7">
        <f>HLOOKUP(P$7,$L$66:$DM$120,ROWS($C$10:$C35)+2,FALSE)</f>
        <v>2680</v>
      </c>
      <c r="Q35" s="7">
        <f>HLOOKUP(Q$7,$L$66:$DM$120,ROWS($C$10:$C35)+2,FALSE)</f>
        <v>4371</v>
      </c>
      <c r="R35" s="7">
        <f>HLOOKUP(R$7,$L$66:$DM$120,ROWS($C$10:$C35)+2,FALSE)</f>
        <v>799</v>
      </c>
      <c r="S35" s="7">
        <f>HLOOKUP(S$7,$L$66:$DM$120,ROWS($C$10:$C35)+2,FALSE)</f>
        <v>106</v>
      </c>
      <c r="T35" s="7">
        <f>HLOOKUP(T$7,$L$66:$DM$120,ROWS($C$10:$C35)+2,FALSE)</f>
        <v>0</v>
      </c>
      <c r="U35" s="7">
        <f>HLOOKUP(U$7,$L$66:$DM$120,ROWS($C$10:$C35)+2,FALSE)</f>
        <v>97</v>
      </c>
      <c r="V35" s="7">
        <f>HLOOKUP(V$7,$L$66:$DM$120,ROWS($C$10:$C35)+2,FALSE)</f>
        <v>4676</v>
      </c>
      <c r="W35" s="7">
        <f>HLOOKUP(W$7,$L$66:$DM$120,ROWS($C$10:$C35)+2,FALSE)</f>
        <v>2669</v>
      </c>
      <c r="X35" s="7">
        <f>HLOOKUP(X$7,$L$66:$DM$120,ROWS($C$10:$C35)+2,FALSE)</f>
        <v>184</v>
      </c>
      <c r="Y35" s="7">
        <f>HLOOKUP(Y$7,$L$66:$DM$120,ROWS($C$10:$C35)+2,FALSE)</f>
        <v>586</v>
      </c>
      <c r="Z35" s="7">
        <f>HLOOKUP(Z$7,$L$66:$DM$120,ROWS($C$10:$C35)+2,FALSE)</f>
        <v>2703</v>
      </c>
      <c r="AA35" s="7">
        <f>HLOOKUP(AA$7,$L$66:$DM$120,ROWS($C$10:$C35)+2,FALSE)</f>
        <v>1200</v>
      </c>
      <c r="AB35" s="7">
        <f>HLOOKUP(AB$7,$L$66:$DM$120,ROWS($C$10:$C35)+2,FALSE)</f>
        <v>160</v>
      </c>
      <c r="AC35" s="7">
        <f>HLOOKUP(AC$7,$L$66:$DM$120,ROWS($C$10:$C35)+2,FALSE)</f>
        <v>400</v>
      </c>
      <c r="AD35" s="7">
        <f>HLOOKUP(AD$7,$L$66:$DM$120,ROWS($C$10:$C35)+2,FALSE)</f>
        <v>446</v>
      </c>
      <c r="AE35" s="7">
        <f>HLOOKUP(AE$7,$L$66:$DM$120,ROWS($C$10:$C35)+2,FALSE)</f>
        <v>8588</v>
      </c>
      <c r="AF35" s="7">
        <f>HLOOKUP(AF$7,$L$66:$DM$120,ROWS($C$10:$C35)+2,FALSE)</f>
        <v>163</v>
      </c>
      <c r="AG35" s="7">
        <f>HLOOKUP(AG$7,$L$66:$DM$120,ROWS($C$10:$C35)+2,FALSE)</f>
        <v>379</v>
      </c>
      <c r="AH35" s="7">
        <f>HLOOKUP(AH$7,$L$66:$DM$120,ROWS($C$10:$C35)+2,FALSE)</f>
        <v>67</v>
      </c>
      <c r="AI35" s="7">
        <f>HLOOKUP(AI$7,$L$66:$DM$120,ROWS($C$10:$C35)+2,FALSE)</f>
        <v>1768</v>
      </c>
      <c r="AJ35" s="7">
        <f>HLOOKUP(AJ$7,$L$66:$DM$120,ROWS($C$10:$C35)+2,FALSE)</f>
        <v>568</v>
      </c>
      <c r="AK35" s="7" t="str">
        <f>HLOOKUP(AK$7,$L$66:$DM$120,ROWS($C$10:$C35)+2,FALSE)</f>
        <v>N/A</v>
      </c>
      <c r="AL35" s="7">
        <f>HLOOKUP(AL$7,$L$66:$DM$120,ROWS($C$10:$C35)+2,FALSE)</f>
        <v>2634</v>
      </c>
      <c r="AM35" s="7">
        <f>HLOOKUP(AM$7,$L$66:$DM$120,ROWS($C$10:$C35)+2,FALSE)</f>
        <v>166</v>
      </c>
      <c r="AN35" s="7">
        <f>HLOOKUP(AN$7,$L$66:$DM$120,ROWS($C$10:$C35)+2,FALSE)</f>
        <v>138</v>
      </c>
      <c r="AO35" s="7">
        <f>HLOOKUP(AO$7,$L$66:$DM$120,ROWS($C$10:$C35)+2,FALSE)</f>
        <v>526</v>
      </c>
      <c r="AP35" s="7">
        <f>HLOOKUP(AP$7,$L$66:$DM$120,ROWS($C$10:$C35)+2,FALSE)</f>
        <v>60</v>
      </c>
      <c r="AQ35" s="7">
        <f>HLOOKUP(AQ$7,$L$66:$DM$120,ROWS($C$10:$C35)+2,FALSE)</f>
        <v>2127</v>
      </c>
      <c r="AR35" s="7">
        <f>HLOOKUP(AR$7,$L$66:$DM$120,ROWS($C$10:$C35)+2,FALSE)</f>
        <v>86</v>
      </c>
      <c r="AS35" s="7">
        <f>HLOOKUP(AS$7,$L$66:$DM$120,ROWS($C$10:$C35)+2,FALSE)</f>
        <v>1492</v>
      </c>
      <c r="AT35" s="7">
        <f>HLOOKUP(AT$7,$L$66:$DM$120,ROWS($C$10:$C35)+2,FALSE)</f>
        <v>1709</v>
      </c>
      <c r="AU35" s="7">
        <f>HLOOKUP(AU$7,$L$66:$DM$120,ROWS($C$10:$C35)+2,FALSE)</f>
        <v>98</v>
      </c>
      <c r="AV35" s="7">
        <f>HLOOKUP(AV$7,$L$66:$DM$120,ROWS($C$10:$C35)+2,FALSE)</f>
        <v>896</v>
      </c>
      <c r="AW35" s="7">
        <f>HLOOKUP(AW$7,$L$66:$DM$120,ROWS($C$10:$C35)+2,FALSE)</f>
        <v>562</v>
      </c>
      <c r="AX35" s="7">
        <f>HLOOKUP(AX$7,$L$66:$DM$120,ROWS($C$10:$C35)+2,FALSE)</f>
        <v>465</v>
      </c>
      <c r="AY35" s="7">
        <f>HLOOKUP(AY$7,$L$66:$DM$120,ROWS($C$10:$C35)+2,FALSE)</f>
        <v>613</v>
      </c>
      <c r="AZ35" s="7">
        <f>HLOOKUP(AZ$7,$L$66:$DM$120,ROWS($C$10:$C35)+2,FALSE)</f>
        <v>185</v>
      </c>
      <c r="BA35" s="7">
        <f>HLOOKUP(BA$7,$L$66:$DM$120,ROWS($C$10:$C35)+2,FALSE)</f>
        <v>596</v>
      </c>
      <c r="BB35" s="7">
        <f>HLOOKUP(BB$7,$L$66:$DM$120,ROWS($C$10:$C35)+2,FALSE)</f>
        <v>79</v>
      </c>
      <c r="BC35" s="7">
        <f>HLOOKUP(BC$7,$L$66:$DM$120,ROWS($C$10:$C35)+2,FALSE)</f>
        <v>11643</v>
      </c>
      <c r="BD35" s="7">
        <f>HLOOKUP(BD$7,$L$66:$DM$120,ROWS($C$10:$C35)+2,FALSE)</f>
        <v>7230</v>
      </c>
      <c r="BE35" s="7">
        <f>HLOOKUP(BE$7,$L$66:$DM$120,ROWS($C$10:$C35)+2,FALSE)</f>
        <v>454</v>
      </c>
      <c r="BF35" s="7">
        <f>HLOOKUP(BF$7,$L$66:$DM$120,ROWS($C$10:$C35)+2,FALSE)</f>
        <v>0</v>
      </c>
      <c r="BG35" s="7">
        <f>HLOOKUP(BG$7,$L$66:$DM$120,ROWS($C$10:$C35)+2,FALSE)</f>
        <v>1929</v>
      </c>
      <c r="BH35" s="7">
        <f>HLOOKUP(BH$7,$L$66:$DM$120,ROWS($C$10:$C35)+2,FALSE)</f>
        <v>433</v>
      </c>
      <c r="BI35" s="7">
        <f>HLOOKUP(BI$7,$L$66:$DM$120,ROWS($C$10:$C35)+2,FALSE)</f>
        <v>0</v>
      </c>
      <c r="BJ35" s="7">
        <f>HLOOKUP(BJ$7,$L$66:$DM$120,ROWS($C$10:$C35)+2,FALSE)</f>
        <v>611</v>
      </c>
      <c r="BK35" s="7">
        <f>HLOOKUP(BK$7,$L$66:$DM$120,ROWS($C$10:$C35)+2,FALSE)</f>
        <v>307</v>
      </c>
      <c r="BL35" s="7">
        <f>HLOOKUP(BL$7,$L$66:$DM$120,ROWS($C$10:$C35)+2,FALSE)</f>
        <v>81</v>
      </c>
      <c r="BM35" s="8">
        <f>HLOOKUP(BM$7+0.5,$L$66:$DM$120,ROWS($C$10:$C35)+2,FALSE)</f>
        <v>7080</v>
      </c>
      <c r="BN35" s="8">
        <f>HLOOKUP(BN$7+0.5,$L$66:$DM$120,ROWS($C$10:$C35)+2,FALSE)</f>
        <v>1870</v>
      </c>
      <c r="BO35" s="8">
        <f>HLOOKUP(BO$7+0.5,$L$66:$DM$120,ROWS($C$10:$C35)+2,FALSE)</f>
        <v>198</v>
      </c>
      <c r="BP35" s="8">
        <f>HLOOKUP(BP$7+0.5,$L$66:$DM$120,ROWS($C$10:$C35)+2,FALSE)</f>
        <v>509</v>
      </c>
      <c r="BQ35" s="8">
        <f>HLOOKUP(BQ$7+0.5,$L$66:$DM$120,ROWS($C$10:$C35)+2,FALSE)</f>
        <v>1447</v>
      </c>
      <c r="BR35" s="8">
        <f>HLOOKUP(BR$7+0.5,$L$66:$DM$120,ROWS($C$10:$C35)+2,FALSE)</f>
        <v>1070</v>
      </c>
      <c r="BS35" s="8">
        <f>HLOOKUP(BS$7+0.5,$L$66:$DM$120,ROWS($C$10:$C35)+2,FALSE)</f>
        <v>426</v>
      </c>
      <c r="BT35" s="8">
        <f>HLOOKUP(BT$7+0.5,$L$66:$DM$120,ROWS($C$10:$C35)+2,FALSE)</f>
        <v>147</v>
      </c>
      <c r="BU35" s="8">
        <f>HLOOKUP(BU$7+0.5,$L$66:$DM$120,ROWS($C$10:$C35)+2,FALSE)</f>
        <v>198</v>
      </c>
      <c r="BV35" s="8">
        <f>HLOOKUP(BV$7+0.5,$L$66:$DM$120,ROWS($C$10:$C35)+2,FALSE)</f>
        <v>164</v>
      </c>
      <c r="BW35" s="8">
        <f>HLOOKUP(BW$7+0.5,$L$66:$DM$120,ROWS($C$10:$C35)+2,FALSE)</f>
        <v>1396</v>
      </c>
      <c r="BX35" s="8">
        <f>HLOOKUP(BX$7+0.5,$L$66:$DM$120,ROWS($C$10:$C35)+2,FALSE)</f>
        <v>865</v>
      </c>
      <c r="BY35" s="8">
        <f>HLOOKUP(BY$7+0.5,$L$66:$DM$120,ROWS($C$10:$C35)+2,FALSE)</f>
        <v>191</v>
      </c>
      <c r="BZ35" s="8">
        <f>HLOOKUP(BZ$7+0.5,$L$66:$DM$120,ROWS($C$10:$C35)+2,FALSE)</f>
        <v>597</v>
      </c>
      <c r="CA35" s="8">
        <f>HLOOKUP(CA$7+0.5,$L$66:$DM$120,ROWS($C$10:$C35)+2,FALSE)</f>
        <v>933</v>
      </c>
      <c r="CB35" s="8">
        <f>HLOOKUP(CB$7+0.5,$L$66:$DM$120,ROWS($C$10:$C35)+2,FALSE)</f>
        <v>621</v>
      </c>
      <c r="CC35" s="8">
        <f>HLOOKUP(CC$7+0.5,$L$66:$DM$120,ROWS($C$10:$C35)+2,FALSE)</f>
        <v>275</v>
      </c>
      <c r="CD35" s="8">
        <f>HLOOKUP(CD$7+0.5,$L$66:$DM$120,ROWS($C$10:$C35)+2,FALSE)</f>
        <v>339</v>
      </c>
      <c r="CE35" s="8">
        <f>HLOOKUP(CE$7+0.5,$L$66:$DM$120,ROWS($C$10:$C35)+2,FALSE)</f>
        <v>276</v>
      </c>
      <c r="CF35" s="8">
        <f>HLOOKUP(CF$7+0.5,$L$66:$DM$120,ROWS($C$10:$C35)+2,FALSE)</f>
        <v>2293</v>
      </c>
      <c r="CG35" s="8">
        <f>HLOOKUP(CG$7+0.5,$L$66:$DM$120,ROWS($C$10:$C35)+2,FALSE)</f>
        <v>167</v>
      </c>
      <c r="CH35" s="8">
        <f>HLOOKUP(CH$7+0.5,$L$66:$DM$120,ROWS($C$10:$C35)+2,FALSE)</f>
        <v>262</v>
      </c>
      <c r="CI35" s="8">
        <f>HLOOKUP(CI$7+0.5,$L$66:$DM$120,ROWS($C$10:$C35)+2,FALSE)</f>
        <v>113</v>
      </c>
      <c r="CJ35" s="8">
        <f>HLOOKUP(CJ$7+0.5,$L$66:$DM$120,ROWS($C$10:$C35)+2,FALSE)</f>
        <v>1071</v>
      </c>
      <c r="CK35" s="8">
        <f>HLOOKUP(CK$7+0.5,$L$66:$DM$120,ROWS($C$10:$C35)+2,FALSE)</f>
        <v>385</v>
      </c>
      <c r="CL35" s="8" t="str">
        <f>HLOOKUP(CL$7+0.5,$L$66:$DM$120,ROWS($C$10:$C35)+2,FALSE)</f>
        <v>N/A</v>
      </c>
      <c r="CM35" s="8">
        <f>HLOOKUP(CM$7+0.5,$L$66:$DM$120,ROWS($C$10:$C35)+2,FALSE)</f>
        <v>1581</v>
      </c>
      <c r="CN35" s="8">
        <f>HLOOKUP(CN$7+0.5,$L$66:$DM$120,ROWS($C$10:$C35)+2,FALSE)</f>
        <v>168</v>
      </c>
      <c r="CO35" s="8">
        <f>HLOOKUP(CO$7+0.5,$L$66:$DM$120,ROWS($C$10:$C35)+2,FALSE)</f>
        <v>159</v>
      </c>
      <c r="CP35" s="8">
        <f>HLOOKUP(CP$7+0.5,$L$66:$DM$120,ROWS($C$10:$C35)+2,FALSE)</f>
        <v>342</v>
      </c>
      <c r="CQ35" s="8">
        <f>HLOOKUP(CQ$7+0.5,$L$66:$DM$120,ROWS($C$10:$C35)+2,FALSE)</f>
        <v>117</v>
      </c>
      <c r="CR35" s="8">
        <f>HLOOKUP(CR$7+0.5,$L$66:$DM$120,ROWS($C$10:$C35)+2,FALSE)</f>
        <v>1495</v>
      </c>
      <c r="CS35" s="8">
        <f>HLOOKUP(CS$7+0.5,$L$66:$DM$120,ROWS($C$10:$C35)+2,FALSE)</f>
        <v>102</v>
      </c>
      <c r="CT35" s="8">
        <f>HLOOKUP(CT$7+0.5,$L$66:$DM$120,ROWS($C$10:$C35)+2,FALSE)</f>
        <v>660</v>
      </c>
      <c r="CU35" s="8">
        <f>HLOOKUP(CU$7+0.5,$L$66:$DM$120,ROWS($C$10:$C35)+2,FALSE)</f>
        <v>609</v>
      </c>
      <c r="CV35" s="8">
        <f>HLOOKUP(CV$7+0.5,$L$66:$DM$120,ROWS($C$10:$C35)+2,FALSE)</f>
        <v>118</v>
      </c>
      <c r="CW35" s="8">
        <f>HLOOKUP(CW$7+0.5,$L$66:$DM$120,ROWS($C$10:$C35)+2,FALSE)</f>
        <v>703</v>
      </c>
      <c r="CX35" s="8">
        <f>HLOOKUP(CX$7+0.5,$L$66:$DM$120,ROWS($C$10:$C35)+2,FALSE)</f>
        <v>352</v>
      </c>
      <c r="CY35" s="8">
        <f>HLOOKUP(CY$7+0.5,$L$66:$DM$120,ROWS($C$10:$C35)+2,FALSE)</f>
        <v>768</v>
      </c>
      <c r="CZ35" s="8">
        <f>HLOOKUP(CZ$7+0.5,$L$66:$DM$120,ROWS($C$10:$C35)+2,FALSE)</f>
        <v>434</v>
      </c>
      <c r="DA35" s="8">
        <f>HLOOKUP(DA$7+0.5,$L$66:$DM$120,ROWS($C$10:$C35)+2,FALSE)</f>
        <v>229</v>
      </c>
      <c r="DB35" s="8">
        <f>HLOOKUP(DB$7+0.5,$L$66:$DM$120,ROWS($C$10:$C35)+2,FALSE)</f>
        <v>469</v>
      </c>
      <c r="DC35" s="8">
        <f>HLOOKUP(DC$7+0.5,$L$66:$DM$120,ROWS($C$10:$C35)+2,FALSE)</f>
        <v>129</v>
      </c>
      <c r="DD35" s="8">
        <f>HLOOKUP(DD$7+0.5,$L$66:$DM$120,ROWS($C$10:$C35)+2,FALSE)</f>
        <v>2856</v>
      </c>
      <c r="DE35" s="8">
        <f>HLOOKUP(DE$7+0.5,$L$66:$DM$120,ROWS($C$10:$C35)+2,FALSE)</f>
        <v>2491</v>
      </c>
      <c r="DF35" s="8">
        <f>HLOOKUP(DF$7+0.5,$L$66:$DM$120,ROWS($C$10:$C35)+2,FALSE)</f>
        <v>724</v>
      </c>
      <c r="DG35" s="8">
        <f>HLOOKUP(DG$7+0.5,$L$66:$DM$120,ROWS($C$10:$C35)+2,FALSE)</f>
        <v>198</v>
      </c>
      <c r="DH35" s="8">
        <f>HLOOKUP(DH$7+0.5,$L$66:$DM$120,ROWS($C$10:$C35)+2,FALSE)</f>
        <v>1285</v>
      </c>
      <c r="DI35" s="8">
        <f>HLOOKUP(DI$7+0.5,$L$66:$DM$120,ROWS($C$10:$C35)+2,FALSE)</f>
        <v>309</v>
      </c>
      <c r="DJ35" s="8">
        <f>HLOOKUP(DJ$7+0.5,$L$66:$DM$120,ROWS($C$10:$C35)+2,FALSE)</f>
        <v>198</v>
      </c>
      <c r="DK35" s="8">
        <f>HLOOKUP(DK$7+0.5,$L$66:$DM$120,ROWS($C$10:$C35)+2,FALSE)</f>
        <v>521</v>
      </c>
      <c r="DL35" s="8">
        <f>HLOOKUP(DL$7+0.5,$L$66:$DM$120,ROWS($C$10:$C35)+2,FALSE)</f>
        <v>287</v>
      </c>
      <c r="DM35" s="8">
        <f>HLOOKUP(DM$7+0.5,$L$66:$DM$120,ROWS($C$10:$C35)+2,FALSE)</f>
        <v>108</v>
      </c>
    </row>
    <row r="36" spans="3:117" x14ac:dyDescent="0.2">
      <c r="C36" s="60"/>
      <c r="D36" s="62" t="s">
        <v>32</v>
      </c>
      <c r="E36" s="9">
        <v>5951913</v>
      </c>
      <c r="F36" s="10">
        <v>3866</v>
      </c>
      <c r="G36" s="9">
        <v>4965459</v>
      </c>
      <c r="H36" s="10">
        <v>21306</v>
      </c>
      <c r="I36" s="9">
        <v>801093</v>
      </c>
      <c r="J36" s="10">
        <v>19635</v>
      </c>
      <c r="K36" s="102"/>
      <c r="L36" s="63">
        <f>HLOOKUP(L$7,$L$66:$DM$120,ROWS($C$10:$C36)+2,FALSE)</f>
        <v>162930</v>
      </c>
      <c r="M36" s="7">
        <f>HLOOKUP(M$7,$L$66:$DM$120,ROWS($C$10:$C36)+2,FALSE)</f>
        <v>1333</v>
      </c>
      <c r="N36" s="7">
        <f>HLOOKUP(N$7,$L$66:$DM$120,ROWS($C$10:$C36)+2,FALSE)</f>
        <v>2186</v>
      </c>
      <c r="O36" s="7">
        <f>HLOOKUP(O$7,$L$66:$DM$120,ROWS($C$10:$C36)+2,FALSE)</f>
        <v>2297</v>
      </c>
      <c r="P36" s="7">
        <f>HLOOKUP(P$7,$L$66:$DM$120,ROWS($C$10:$C36)+2,FALSE)</f>
        <v>9434</v>
      </c>
      <c r="Q36" s="7">
        <f>HLOOKUP(Q$7,$L$66:$DM$120,ROWS($C$10:$C36)+2,FALSE)</f>
        <v>10717</v>
      </c>
      <c r="R36" s="7">
        <f>HLOOKUP(R$7,$L$66:$DM$120,ROWS($C$10:$C36)+2,FALSE)</f>
        <v>3798</v>
      </c>
      <c r="S36" s="7">
        <f>HLOOKUP(S$7,$L$66:$DM$120,ROWS($C$10:$C36)+2,FALSE)</f>
        <v>410</v>
      </c>
      <c r="T36" s="7">
        <f>HLOOKUP(T$7,$L$66:$DM$120,ROWS($C$10:$C36)+2,FALSE)</f>
        <v>234</v>
      </c>
      <c r="U36" s="7">
        <f>HLOOKUP(U$7,$L$66:$DM$120,ROWS($C$10:$C36)+2,FALSE)</f>
        <v>144</v>
      </c>
      <c r="V36" s="7">
        <f>HLOOKUP(V$7,$L$66:$DM$120,ROWS($C$10:$C36)+2,FALSE)</f>
        <v>8374</v>
      </c>
      <c r="W36" s="7">
        <f>HLOOKUP(W$7,$L$66:$DM$120,ROWS($C$10:$C36)+2,FALSE)</f>
        <v>3451</v>
      </c>
      <c r="X36" s="7">
        <f>HLOOKUP(X$7,$L$66:$DM$120,ROWS($C$10:$C36)+2,FALSE)</f>
        <v>2114</v>
      </c>
      <c r="Y36" s="7">
        <f>HLOOKUP(Y$7,$L$66:$DM$120,ROWS($C$10:$C36)+2,FALSE)</f>
        <v>596</v>
      </c>
      <c r="Z36" s="7">
        <f>HLOOKUP(Z$7,$L$66:$DM$120,ROWS($C$10:$C36)+2,FALSE)</f>
        <v>22001</v>
      </c>
      <c r="AA36" s="7">
        <f>HLOOKUP(AA$7,$L$66:$DM$120,ROWS($C$10:$C36)+2,FALSE)</f>
        <v>4184</v>
      </c>
      <c r="AB36" s="7">
        <f>HLOOKUP(AB$7,$L$66:$DM$120,ROWS($C$10:$C36)+2,FALSE)</f>
        <v>5956</v>
      </c>
      <c r="AC36" s="7">
        <f>HLOOKUP(AC$7,$L$66:$DM$120,ROWS($C$10:$C36)+2,FALSE)</f>
        <v>20218</v>
      </c>
      <c r="AD36" s="7">
        <f>HLOOKUP(AD$7,$L$66:$DM$120,ROWS($C$10:$C36)+2,FALSE)</f>
        <v>2291</v>
      </c>
      <c r="AE36" s="7">
        <f>HLOOKUP(AE$7,$L$66:$DM$120,ROWS($C$10:$C36)+2,FALSE)</f>
        <v>1178</v>
      </c>
      <c r="AF36" s="7">
        <f>HLOOKUP(AF$7,$L$66:$DM$120,ROWS($C$10:$C36)+2,FALSE)</f>
        <v>996</v>
      </c>
      <c r="AG36" s="7">
        <f>HLOOKUP(AG$7,$L$66:$DM$120,ROWS($C$10:$C36)+2,FALSE)</f>
        <v>1246</v>
      </c>
      <c r="AH36" s="7">
        <f>HLOOKUP(AH$7,$L$66:$DM$120,ROWS($C$10:$C36)+2,FALSE)</f>
        <v>810</v>
      </c>
      <c r="AI36" s="7">
        <f>HLOOKUP(AI$7,$L$66:$DM$120,ROWS($C$10:$C36)+2,FALSE)</f>
        <v>2964</v>
      </c>
      <c r="AJ36" s="7">
        <f>HLOOKUP(AJ$7,$L$66:$DM$120,ROWS($C$10:$C36)+2,FALSE)</f>
        <v>2798</v>
      </c>
      <c r="AK36" s="7">
        <f>HLOOKUP(AK$7,$L$66:$DM$120,ROWS($C$10:$C36)+2,FALSE)</f>
        <v>1110</v>
      </c>
      <c r="AL36" s="7" t="str">
        <f>HLOOKUP(AL$7,$L$66:$DM$120,ROWS($C$10:$C36)+2,FALSE)</f>
        <v>N/A</v>
      </c>
      <c r="AM36" s="7">
        <f>HLOOKUP(AM$7,$L$66:$DM$120,ROWS($C$10:$C36)+2,FALSE)</f>
        <v>511</v>
      </c>
      <c r="AN36" s="7">
        <f>HLOOKUP(AN$7,$L$66:$DM$120,ROWS($C$10:$C36)+2,FALSE)</f>
        <v>1999</v>
      </c>
      <c r="AO36" s="7">
        <f>HLOOKUP(AO$7,$L$66:$DM$120,ROWS($C$10:$C36)+2,FALSE)</f>
        <v>836</v>
      </c>
      <c r="AP36" s="7">
        <f>HLOOKUP(AP$7,$L$66:$DM$120,ROWS($C$10:$C36)+2,FALSE)</f>
        <v>35</v>
      </c>
      <c r="AQ36" s="7">
        <f>HLOOKUP(AQ$7,$L$66:$DM$120,ROWS($C$10:$C36)+2,FALSE)</f>
        <v>960</v>
      </c>
      <c r="AR36" s="7">
        <f>HLOOKUP(AR$7,$L$66:$DM$120,ROWS($C$10:$C36)+2,FALSE)</f>
        <v>451</v>
      </c>
      <c r="AS36" s="7">
        <f>HLOOKUP(AS$7,$L$66:$DM$120,ROWS($C$10:$C36)+2,FALSE)</f>
        <v>2834</v>
      </c>
      <c r="AT36" s="7">
        <f>HLOOKUP(AT$7,$L$66:$DM$120,ROWS($C$10:$C36)+2,FALSE)</f>
        <v>3988</v>
      </c>
      <c r="AU36" s="7">
        <f>HLOOKUP(AU$7,$L$66:$DM$120,ROWS($C$10:$C36)+2,FALSE)</f>
        <v>636</v>
      </c>
      <c r="AV36" s="7">
        <f>HLOOKUP(AV$7,$L$66:$DM$120,ROWS($C$10:$C36)+2,FALSE)</f>
        <v>3557</v>
      </c>
      <c r="AW36" s="7">
        <f>HLOOKUP(AW$7,$L$66:$DM$120,ROWS($C$10:$C36)+2,FALSE)</f>
        <v>5298</v>
      </c>
      <c r="AX36" s="7">
        <f>HLOOKUP(AX$7,$L$66:$DM$120,ROWS($C$10:$C36)+2,FALSE)</f>
        <v>1186</v>
      </c>
      <c r="AY36" s="7">
        <f>HLOOKUP(AY$7,$L$66:$DM$120,ROWS($C$10:$C36)+2,FALSE)</f>
        <v>1535</v>
      </c>
      <c r="AZ36" s="7">
        <f>HLOOKUP(AZ$7,$L$66:$DM$120,ROWS($C$10:$C36)+2,FALSE)</f>
        <v>361</v>
      </c>
      <c r="BA36" s="7">
        <f>HLOOKUP(BA$7,$L$66:$DM$120,ROWS($C$10:$C36)+2,FALSE)</f>
        <v>2856</v>
      </c>
      <c r="BB36" s="7">
        <f>HLOOKUP(BB$7,$L$66:$DM$120,ROWS($C$10:$C36)+2,FALSE)</f>
        <v>527</v>
      </c>
      <c r="BC36" s="7">
        <f>HLOOKUP(BC$7,$L$66:$DM$120,ROWS($C$10:$C36)+2,FALSE)</f>
        <v>3122</v>
      </c>
      <c r="BD36" s="7">
        <f>HLOOKUP(BD$7,$L$66:$DM$120,ROWS($C$10:$C36)+2,FALSE)</f>
        <v>9278</v>
      </c>
      <c r="BE36" s="7">
        <f>HLOOKUP(BE$7,$L$66:$DM$120,ROWS($C$10:$C36)+2,FALSE)</f>
        <v>3287</v>
      </c>
      <c r="BF36" s="7">
        <f>HLOOKUP(BF$7,$L$66:$DM$120,ROWS($C$10:$C36)+2,FALSE)</f>
        <v>318</v>
      </c>
      <c r="BG36" s="7">
        <f>HLOOKUP(BG$7,$L$66:$DM$120,ROWS($C$10:$C36)+2,FALSE)</f>
        <v>2609</v>
      </c>
      <c r="BH36" s="7">
        <f>HLOOKUP(BH$7,$L$66:$DM$120,ROWS($C$10:$C36)+2,FALSE)</f>
        <v>2312</v>
      </c>
      <c r="BI36" s="7">
        <f>HLOOKUP(BI$7,$L$66:$DM$120,ROWS($C$10:$C36)+2,FALSE)</f>
        <v>148</v>
      </c>
      <c r="BJ36" s="7">
        <f>HLOOKUP(BJ$7,$L$66:$DM$120,ROWS($C$10:$C36)+2,FALSE)</f>
        <v>2636</v>
      </c>
      <c r="BK36" s="7">
        <f>HLOOKUP(BK$7,$L$66:$DM$120,ROWS($C$10:$C36)+2,FALSE)</f>
        <v>810</v>
      </c>
      <c r="BL36" s="7">
        <f>HLOOKUP(BL$7,$L$66:$DM$120,ROWS($C$10:$C36)+2,FALSE)</f>
        <v>826</v>
      </c>
      <c r="BM36" s="8">
        <f>HLOOKUP(BM$7+0.5,$L$66:$DM$120,ROWS($C$10:$C36)+2,FALSE)</f>
        <v>8034</v>
      </c>
      <c r="BN36" s="8">
        <f>HLOOKUP(BN$7+0.5,$L$66:$DM$120,ROWS($C$10:$C36)+2,FALSE)</f>
        <v>768</v>
      </c>
      <c r="BO36" s="8">
        <f>HLOOKUP(BO$7+0.5,$L$66:$DM$120,ROWS($C$10:$C36)+2,FALSE)</f>
        <v>1289</v>
      </c>
      <c r="BP36" s="8">
        <f>HLOOKUP(BP$7+0.5,$L$66:$DM$120,ROWS($C$10:$C36)+2,FALSE)</f>
        <v>741</v>
      </c>
      <c r="BQ36" s="8">
        <f>HLOOKUP(BQ$7+0.5,$L$66:$DM$120,ROWS($C$10:$C36)+2,FALSE)</f>
        <v>2224</v>
      </c>
      <c r="BR36" s="8">
        <f>HLOOKUP(BR$7+0.5,$L$66:$DM$120,ROWS($C$10:$C36)+2,FALSE)</f>
        <v>2409</v>
      </c>
      <c r="BS36" s="8">
        <f>HLOOKUP(BS$7+0.5,$L$66:$DM$120,ROWS($C$10:$C36)+2,FALSE)</f>
        <v>1371</v>
      </c>
      <c r="BT36" s="8">
        <f>HLOOKUP(BT$7+0.5,$L$66:$DM$120,ROWS($C$10:$C36)+2,FALSE)</f>
        <v>331</v>
      </c>
      <c r="BU36" s="8">
        <f>HLOOKUP(BU$7+0.5,$L$66:$DM$120,ROWS($C$10:$C36)+2,FALSE)</f>
        <v>314</v>
      </c>
      <c r="BV36" s="8">
        <f>HLOOKUP(BV$7+0.5,$L$66:$DM$120,ROWS($C$10:$C36)+2,FALSE)</f>
        <v>172</v>
      </c>
      <c r="BW36" s="8">
        <f>HLOOKUP(BW$7+0.5,$L$66:$DM$120,ROWS($C$10:$C36)+2,FALSE)</f>
        <v>1990</v>
      </c>
      <c r="BX36" s="8">
        <f>HLOOKUP(BX$7+0.5,$L$66:$DM$120,ROWS($C$10:$C36)+2,FALSE)</f>
        <v>1391</v>
      </c>
      <c r="BY36" s="8">
        <f>HLOOKUP(BY$7+0.5,$L$66:$DM$120,ROWS($C$10:$C36)+2,FALSE)</f>
        <v>1271</v>
      </c>
      <c r="BZ36" s="8">
        <f>HLOOKUP(BZ$7+0.5,$L$66:$DM$120,ROWS($C$10:$C36)+2,FALSE)</f>
        <v>478</v>
      </c>
      <c r="CA36" s="8">
        <f>HLOOKUP(CA$7+0.5,$L$66:$DM$120,ROWS($C$10:$C36)+2,FALSE)</f>
        <v>2893</v>
      </c>
      <c r="CB36" s="8">
        <f>HLOOKUP(CB$7+0.5,$L$66:$DM$120,ROWS($C$10:$C36)+2,FALSE)</f>
        <v>1267</v>
      </c>
      <c r="CC36" s="8">
        <f>HLOOKUP(CC$7+0.5,$L$66:$DM$120,ROWS($C$10:$C36)+2,FALSE)</f>
        <v>1324</v>
      </c>
      <c r="CD36" s="8">
        <f>HLOOKUP(CD$7+0.5,$L$66:$DM$120,ROWS($C$10:$C36)+2,FALSE)</f>
        <v>3673</v>
      </c>
      <c r="CE36" s="8">
        <f>HLOOKUP(CE$7+0.5,$L$66:$DM$120,ROWS($C$10:$C36)+2,FALSE)</f>
        <v>1067</v>
      </c>
      <c r="CF36" s="8">
        <f>HLOOKUP(CF$7+0.5,$L$66:$DM$120,ROWS($C$10:$C36)+2,FALSE)</f>
        <v>651</v>
      </c>
      <c r="CG36" s="8">
        <f>HLOOKUP(CG$7+0.5,$L$66:$DM$120,ROWS($C$10:$C36)+2,FALSE)</f>
        <v>1247</v>
      </c>
      <c r="CH36" s="8">
        <f>HLOOKUP(CH$7+0.5,$L$66:$DM$120,ROWS($C$10:$C36)+2,FALSE)</f>
        <v>717</v>
      </c>
      <c r="CI36" s="8">
        <f>HLOOKUP(CI$7+0.5,$L$66:$DM$120,ROWS($C$10:$C36)+2,FALSE)</f>
        <v>486</v>
      </c>
      <c r="CJ36" s="8">
        <f>HLOOKUP(CJ$7+0.5,$L$66:$DM$120,ROWS($C$10:$C36)+2,FALSE)</f>
        <v>1169</v>
      </c>
      <c r="CK36" s="8">
        <f>HLOOKUP(CK$7+0.5,$L$66:$DM$120,ROWS($C$10:$C36)+2,FALSE)</f>
        <v>1265</v>
      </c>
      <c r="CL36" s="8">
        <f>HLOOKUP(CL$7+0.5,$L$66:$DM$120,ROWS($C$10:$C36)+2,FALSE)</f>
        <v>532</v>
      </c>
      <c r="CM36" s="8" t="str">
        <f>HLOOKUP(CM$7+0.5,$L$66:$DM$120,ROWS($C$10:$C36)+2,FALSE)</f>
        <v>N/A</v>
      </c>
      <c r="CN36" s="8">
        <f>HLOOKUP(CN$7+0.5,$L$66:$DM$120,ROWS($C$10:$C36)+2,FALSE)</f>
        <v>506</v>
      </c>
      <c r="CO36" s="8">
        <f>HLOOKUP(CO$7+0.5,$L$66:$DM$120,ROWS($C$10:$C36)+2,FALSE)</f>
        <v>833</v>
      </c>
      <c r="CP36" s="8">
        <f>HLOOKUP(CP$7+0.5,$L$66:$DM$120,ROWS($C$10:$C36)+2,FALSE)</f>
        <v>366</v>
      </c>
      <c r="CQ36" s="8">
        <f>HLOOKUP(CQ$7+0.5,$L$66:$DM$120,ROWS($C$10:$C36)+2,FALSE)</f>
        <v>58</v>
      </c>
      <c r="CR36" s="8">
        <f>HLOOKUP(CR$7+0.5,$L$66:$DM$120,ROWS($C$10:$C36)+2,FALSE)</f>
        <v>536</v>
      </c>
      <c r="CS36" s="8">
        <f>HLOOKUP(CS$7+0.5,$L$66:$DM$120,ROWS($C$10:$C36)+2,FALSE)</f>
        <v>309</v>
      </c>
      <c r="CT36" s="8">
        <f>HLOOKUP(CT$7+0.5,$L$66:$DM$120,ROWS($C$10:$C36)+2,FALSE)</f>
        <v>918</v>
      </c>
      <c r="CU36" s="8">
        <f>HLOOKUP(CU$7+0.5,$L$66:$DM$120,ROWS($C$10:$C36)+2,FALSE)</f>
        <v>1420</v>
      </c>
      <c r="CV36" s="8">
        <f>HLOOKUP(CV$7+0.5,$L$66:$DM$120,ROWS($C$10:$C36)+2,FALSE)</f>
        <v>462</v>
      </c>
      <c r="CW36" s="8">
        <f>HLOOKUP(CW$7+0.5,$L$66:$DM$120,ROWS($C$10:$C36)+2,FALSE)</f>
        <v>1317</v>
      </c>
      <c r="CX36" s="8">
        <f>HLOOKUP(CX$7+0.5,$L$66:$DM$120,ROWS($C$10:$C36)+2,FALSE)</f>
        <v>2199</v>
      </c>
      <c r="CY36" s="8">
        <f>HLOOKUP(CY$7+0.5,$L$66:$DM$120,ROWS($C$10:$C36)+2,FALSE)</f>
        <v>899</v>
      </c>
      <c r="CZ36" s="8">
        <f>HLOOKUP(CZ$7+0.5,$L$66:$DM$120,ROWS($C$10:$C36)+2,FALSE)</f>
        <v>639</v>
      </c>
      <c r="DA36" s="8">
        <f>HLOOKUP(DA$7+0.5,$L$66:$DM$120,ROWS($C$10:$C36)+2,FALSE)</f>
        <v>582</v>
      </c>
      <c r="DB36" s="8">
        <f>HLOOKUP(DB$7+0.5,$L$66:$DM$120,ROWS($C$10:$C36)+2,FALSE)</f>
        <v>1625</v>
      </c>
      <c r="DC36" s="8">
        <f>HLOOKUP(DC$7+0.5,$L$66:$DM$120,ROWS($C$10:$C36)+2,FALSE)</f>
        <v>542</v>
      </c>
      <c r="DD36" s="8">
        <f>HLOOKUP(DD$7+0.5,$L$66:$DM$120,ROWS($C$10:$C36)+2,FALSE)</f>
        <v>1350</v>
      </c>
      <c r="DE36" s="8">
        <f>HLOOKUP(DE$7+0.5,$L$66:$DM$120,ROWS($C$10:$C36)+2,FALSE)</f>
        <v>2841</v>
      </c>
      <c r="DF36" s="8">
        <f>HLOOKUP(DF$7+0.5,$L$66:$DM$120,ROWS($C$10:$C36)+2,FALSE)</f>
        <v>1733</v>
      </c>
      <c r="DG36" s="8">
        <f>HLOOKUP(DG$7+0.5,$L$66:$DM$120,ROWS($C$10:$C36)+2,FALSE)</f>
        <v>413</v>
      </c>
      <c r="DH36" s="8">
        <f>HLOOKUP(DH$7+0.5,$L$66:$DM$120,ROWS($C$10:$C36)+2,FALSE)</f>
        <v>1081</v>
      </c>
      <c r="DI36" s="8">
        <f>HLOOKUP(DI$7+0.5,$L$66:$DM$120,ROWS($C$10:$C36)+2,FALSE)</f>
        <v>1093</v>
      </c>
      <c r="DJ36" s="8">
        <f>HLOOKUP(DJ$7+0.5,$L$66:$DM$120,ROWS($C$10:$C36)+2,FALSE)</f>
        <v>181</v>
      </c>
      <c r="DK36" s="8">
        <f>HLOOKUP(DK$7+0.5,$L$66:$DM$120,ROWS($C$10:$C36)+2,FALSE)</f>
        <v>999</v>
      </c>
      <c r="DL36" s="8">
        <f>HLOOKUP(DL$7+0.5,$L$66:$DM$120,ROWS($C$10:$C36)+2,FALSE)</f>
        <v>452</v>
      </c>
      <c r="DM36" s="8">
        <f>HLOOKUP(DM$7+0.5,$L$66:$DM$120,ROWS($C$10:$C36)+2,FALSE)</f>
        <v>958</v>
      </c>
    </row>
    <row r="37" spans="3:117" x14ac:dyDescent="0.2">
      <c r="C37" s="60"/>
      <c r="D37" s="62" t="s">
        <v>33</v>
      </c>
      <c r="E37" s="9">
        <v>995544</v>
      </c>
      <c r="F37" s="10">
        <v>947</v>
      </c>
      <c r="G37" s="9">
        <v>829489</v>
      </c>
      <c r="H37" s="10">
        <v>8669</v>
      </c>
      <c r="I37" s="9">
        <v>126463</v>
      </c>
      <c r="J37" s="10">
        <v>7466</v>
      </c>
      <c r="K37" s="102"/>
      <c r="L37" s="63">
        <f>HLOOKUP(L$7,$L$66:$DM$120,ROWS($C$10:$C37)+2,FALSE)</f>
        <v>37690</v>
      </c>
      <c r="M37" s="7">
        <f>HLOOKUP(M$7,$L$66:$DM$120,ROWS($C$10:$C37)+2,FALSE)</f>
        <v>31</v>
      </c>
      <c r="N37" s="7">
        <f>HLOOKUP(N$7,$L$66:$DM$120,ROWS($C$10:$C37)+2,FALSE)</f>
        <v>726</v>
      </c>
      <c r="O37" s="7">
        <f>HLOOKUP(O$7,$L$66:$DM$120,ROWS($C$10:$C37)+2,FALSE)</f>
        <v>1548</v>
      </c>
      <c r="P37" s="7">
        <f>HLOOKUP(P$7,$L$66:$DM$120,ROWS($C$10:$C37)+2,FALSE)</f>
        <v>63</v>
      </c>
      <c r="Q37" s="7">
        <f>HLOOKUP(Q$7,$L$66:$DM$120,ROWS($C$10:$C37)+2,FALSE)</f>
        <v>5428</v>
      </c>
      <c r="R37" s="7">
        <f>HLOOKUP(R$7,$L$66:$DM$120,ROWS($C$10:$C37)+2,FALSE)</f>
        <v>2135</v>
      </c>
      <c r="S37" s="7">
        <f>HLOOKUP(S$7,$L$66:$DM$120,ROWS($C$10:$C37)+2,FALSE)</f>
        <v>0</v>
      </c>
      <c r="T37" s="7">
        <f>HLOOKUP(T$7,$L$66:$DM$120,ROWS($C$10:$C37)+2,FALSE)</f>
        <v>0</v>
      </c>
      <c r="U37" s="7">
        <f>HLOOKUP(U$7,$L$66:$DM$120,ROWS($C$10:$C37)+2,FALSE)</f>
        <v>0</v>
      </c>
      <c r="V37" s="7">
        <f>HLOOKUP(V$7,$L$66:$DM$120,ROWS($C$10:$C37)+2,FALSE)</f>
        <v>1875</v>
      </c>
      <c r="W37" s="7">
        <f>HLOOKUP(W$7,$L$66:$DM$120,ROWS($C$10:$C37)+2,FALSE)</f>
        <v>292</v>
      </c>
      <c r="X37" s="7">
        <f>HLOOKUP(X$7,$L$66:$DM$120,ROWS($C$10:$C37)+2,FALSE)</f>
        <v>556</v>
      </c>
      <c r="Y37" s="7">
        <f>HLOOKUP(Y$7,$L$66:$DM$120,ROWS($C$10:$C37)+2,FALSE)</f>
        <v>3385</v>
      </c>
      <c r="Z37" s="7">
        <f>HLOOKUP(Z$7,$L$66:$DM$120,ROWS($C$10:$C37)+2,FALSE)</f>
        <v>542</v>
      </c>
      <c r="AA37" s="7">
        <f>HLOOKUP(AA$7,$L$66:$DM$120,ROWS($C$10:$C37)+2,FALSE)</f>
        <v>163</v>
      </c>
      <c r="AB37" s="7">
        <f>HLOOKUP(AB$7,$L$66:$DM$120,ROWS($C$10:$C37)+2,FALSE)</f>
        <v>415</v>
      </c>
      <c r="AC37" s="7">
        <f>HLOOKUP(AC$7,$L$66:$DM$120,ROWS($C$10:$C37)+2,FALSE)</f>
        <v>224</v>
      </c>
      <c r="AD37" s="7">
        <f>HLOOKUP(AD$7,$L$66:$DM$120,ROWS($C$10:$C37)+2,FALSE)</f>
        <v>367</v>
      </c>
      <c r="AE37" s="7">
        <f>HLOOKUP(AE$7,$L$66:$DM$120,ROWS($C$10:$C37)+2,FALSE)</f>
        <v>0</v>
      </c>
      <c r="AF37" s="7">
        <f>HLOOKUP(AF$7,$L$66:$DM$120,ROWS($C$10:$C37)+2,FALSE)</f>
        <v>225</v>
      </c>
      <c r="AG37" s="7">
        <f>HLOOKUP(AG$7,$L$66:$DM$120,ROWS($C$10:$C37)+2,FALSE)</f>
        <v>33</v>
      </c>
      <c r="AH37" s="7">
        <f>HLOOKUP(AH$7,$L$66:$DM$120,ROWS($C$10:$C37)+2,FALSE)</f>
        <v>97</v>
      </c>
      <c r="AI37" s="7">
        <f>HLOOKUP(AI$7,$L$66:$DM$120,ROWS($C$10:$C37)+2,FALSE)</f>
        <v>822</v>
      </c>
      <c r="AJ37" s="7">
        <f>HLOOKUP(AJ$7,$L$66:$DM$120,ROWS($C$10:$C37)+2,FALSE)</f>
        <v>481</v>
      </c>
      <c r="AK37" s="7">
        <f>HLOOKUP(AK$7,$L$66:$DM$120,ROWS($C$10:$C37)+2,FALSE)</f>
        <v>32</v>
      </c>
      <c r="AL37" s="7">
        <f>HLOOKUP(AL$7,$L$66:$DM$120,ROWS($C$10:$C37)+2,FALSE)</f>
        <v>447</v>
      </c>
      <c r="AM37" s="7" t="str">
        <f>HLOOKUP(AM$7,$L$66:$DM$120,ROWS($C$10:$C37)+2,FALSE)</f>
        <v>N/A</v>
      </c>
      <c r="AN37" s="7">
        <f>HLOOKUP(AN$7,$L$66:$DM$120,ROWS($C$10:$C37)+2,FALSE)</f>
        <v>108</v>
      </c>
      <c r="AO37" s="7">
        <f>HLOOKUP(AO$7,$L$66:$DM$120,ROWS($C$10:$C37)+2,FALSE)</f>
        <v>968</v>
      </c>
      <c r="AP37" s="7">
        <f>HLOOKUP(AP$7,$L$66:$DM$120,ROWS($C$10:$C37)+2,FALSE)</f>
        <v>115</v>
      </c>
      <c r="AQ37" s="7">
        <f>HLOOKUP(AQ$7,$L$66:$DM$120,ROWS($C$10:$C37)+2,FALSE)</f>
        <v>156</v>
      </c>
      <c r="AR37" s="7">
        <f>HLOOKUP(AR$7,$L$66:$DM$120,ROWS($C$10:$C37)+2,FALSE)</f>
        <v>259</v>
      </c>
      <c r="AS37" s="7">
        <f>HLOOKUP(AS$7,$L$66:$DM$120,ROWS($C$10:$C37)+2,FALSE)</f>
        <v>482</v>
      </c>
      <c r="AT37" s="7">
        <f>HLOOKUP(AT$7,$L$66:$DM$120,ROWS($C$10:$C37)+2,FALSE)</f>
        <v>1082</v>
      </c>
      <c r="AU37" s="7">
        <f>HLOOKUP(AU$7,$L$66:$DM$120,ROWS($C$10:$C37)+2,FALSE)</f>
        <v>977</v>
      </c>
      <c r="AV37" s="7">
        <f>HLOOKUP(AV$7,$L$66:$DM$120,ROWS($C$10:$C37)+2,FALSE)</f>
        <v>402</v>
      </c>
      <c r="AW37" s="7">
        <f>HLOOKUP(AW$7,$L$66:$DM$120,ROWS($C$10:$C37)+2,FALSE)</f>
        <v>1018</v>
      </c>
      <c r="AX37" s="7">
        <f>HLOOKUP(AX$7,$L$66:$DM$120,ROWS($C$10:$C37)+2,FALSE)</f>
        <v>2950</v>
      </c>
      <c r="AY37" s="7">
        <f>HLOOKUP(AY$7,$L$66:$DM$120,ROWS($C$10:$C37)+2,FALSE)</f>
        <v>457</v>
      </c>
      <c r="AZ37" s="7">
        <f>HLOOKUP(AZ$7,$L$66:$DM$120,ROWS($C$10:$C37)+2,FALSE)</f>
        <v>0</v>
      </c>
      <c r="BA37" s="7">
        <f>HLOOKUP(BA$7,$L$66:$DM$120,ROWS($C$10:$C37)+2,FALSE)</f>
        <v>230</v>
      </c>
      <c r="BB37" s="7">
        <f>HLOOKUP(BB$7,$L$66:$DM$120,ROWS($C$10:$C37)+2,FALSE)</f>
        <v>191</v>
      </c>
      <c r="BC37" s="7">
        <f>HLOOKUP(BC$7,$L$66:$DM$120,ROWS($C$10:$C37)+2,FALSE)</f>
        <v>45</v>
      </c>
      <c r="BD37" s="7">
        <f>HLOOKUP(BD$7,$L$66:$DM$120,ROWS($C$10:$C37)+2,FALSE)</f>
        <v>1393</v>
      </c>
      <c r="BE37" s="7">
        <f>HLOOKUP(BE$7,$L$66:$DM$120,ROWS($C$10:$C37)+2,FALSE)</f>
        <v>260</v>
      </c>
      <c r="BF37" s="7">
        <f>HLOOKUP(BF$7,$L$66:$DM$120,ROWS($C$10:$C37)+2,FALSE)</f>
        <v>87</v>
      </c>
      <c r="BG37" s="7">
        <f>HLOOKUP(BG$7,$L$66:$DM$120,ROWS($C$10:$C37)+2,FALSE)</f>
        <v>156</v>
      </c>
      <c r="BH37" s="7">
        <f>HLOOKUP(BH$7,$L$66:$DM$120,ROWS($C$10:$C37)+2,FALSE)</f>
        <v>4783</v>
      </c>
      <c r="BI37" s="7">
        <f>HLOOKUP(BI$7,$L$66:$DM$120,ROWS($C$10:$C37)+2,FALSE)</f>
        <v>0</v>
      </c>
      <c r="BJ37" s="7">
        <f>HLOOKUP(BJ$7,$L$66:$DM$120,ROWS($C$10:$C37)+2,FALSE)</f>
        <v>750</v>
      </c>
      <c r="BK37" s="7">
        <f>HLOOKUP(BK$7,$L$66:$DM$120,ROWS($C$10:$C37)+2,FALSE)</f>
        <v>934</v>
      </c>
      <c r="BL37" s="7">
        <f>HLOOKUP(BL$7,$L$66:$DM$120,ROWS($C$10:$C37)+2,FALSE)</f>
        <v>0</v>
      </c>
      <c r="BM37" s="8">
        <f>HLOOKUP(BM$7+0.5,$L$66:$DM$120,ROWS($C$10:$C37)+2,FALSE)</f>
        <v>4305</v>
      </c>
      <c r="BN37" s="8">
        <f>HLOOKUP(BN$7+0.5,$L$66:$DM$120,ROWS($C$10:$C37)+2,FALSE)</f>
        <v>55</v>
      </c>
      <c r="BO37" s="8">
        <f>HLOOKUP(BO$7+0.5,$L$66:$DM$120,ROWS($C$10:$C37)+2,FALSE)</f>
        <v>442</v>
      </c>
      <c r="BP37" s="8">
        <f>HLOOKUP(BP$7+0.5,$L$66:$DM$120,ROWS($C$10:$C37)+2,FALSE)</f>
        <v>938</v>
      </c>
      <c r="BQ37" s="8">
        <f>HLOOKUP(BQ$7+0.5,$L$66:$DM$120,ROWS($C$10:$C37)+2,FALSE)</f>
        <v>102</v>
      </c>
      <c r="BR37" s="8">
        <f>HLOOKUP(BR$7+0.5,$L$66:$DM$120,ROWS($C$10:$C37)+2,FALSE)</f>
        <v>2229</v>
      </c>
      <c r="BS37" s="8">
        <f>HLOOKUP(BS$7+0.5,$L$66:$DM$120,ROWS($C$10:$C37)+2,FALSE)</f>
        <v>896</v>
      </c>
      <c r="BT37" s="8">
        <f>HLOOKUP(BT$7+0.5,$L$66:$DM$120,ROWS($C$10:$C37)+2,FALSE)</f>
        <v>157</v>
      </c>
      <c r="BU37" s="8">
        <f>HLOOKUP(BU$7+0.5,$L$66:$DM$120,ROWS($C$10:$C37)+2,FALSE)</f>
        <v>157</v>
      </c>
      <c r="BV37" s="8">
        <f>HLOOKUP(BV$7+0.5,$L$66:$DM$120,ROWS($C$10:$C37)+2,FALSE)</f>
        <v>157</v>
      </c>
      <c r="BW37" s="8">
        <f>HLOOKUP(BW$7+0.5,$L$66:$DM$120,ROWS($C$10:$C37)+2,FALSE)</f>
        <v>1029</v>
      </c>
      <c r="BX37" s="8">
        <f>HLOOKUP(BX$7+0.5,$L$66:$DM$120,ROWS($C$10:$C37)+2,FALSE)</f>
        <v>270</v>
      </c>
      <c r="BY37" s="8">
        <f>HLOOKUP(BY$7+0.5,$L$66:$DM$120,ROWS($C$10:$C37)+2,FALSE)</f>
        <v>572</v>
      </c>
      <c r="BZ37" s="8">
        <f>HLOOKUP(BZ$7+0.5,$L$66:$DM$120,ROWS($C$10:$C37)+2,FALSE)</f>
        <v>1349</v>
      </c>
      <c r="CA37" s="8">
        <f>HLOOKUP(CA$7+0.5,$L$66:$DM$120,ROWS($C$10:$C37)+2,FALSE)</f>
        <v>371</v>
      </c>
      <c r="CB37" s="8">
        <f>HLOOKUP(CB$7+0.5,$L$66:$DM$120,ROWS($C$10:$C37)+2,FALSE)</f>
        <v>164</v>
      </c>
      <c r="CC37" s="8">
        <f>HLOOKUP(CC$7+0.5,$L$66:$DM$120,ROWS($C$10:$C37)+2,FALSE)</f>
        <v>384</v>
      </c>
      <c r="CD37" s="8">
        <f>HLOOKUP(CD$7+0.5,$L$66:$DM$120,ROWS($C$10:$C37)+2,FALSE)</f>
        <v>268</v>
      </c>
      <c r="CE37" s="8">
        <f>HLOOKUP(CE$7+0.5,$L$66:$DM$120,ROWS($C$10:$C37)+2,FALSE)</f>
        <v>352</v>
      </c>
      <c r="CF37" s="8">
        <f>HLOOKUP(CF$7+0.5,$L$66:$DM$120,ROWS($C$10:$C37)+2,FALSE)</f>
        <v>157</v>
      </c>
      <c r="CG37" s="8">
        <f>HLOOKUP(CG$7+0.5,$L$66:$DM$120,ROWS($C$10:$C37)+2,FALSE)</f>
        <v>269</v>
      </c>
      <c r="CH37" s="8">
        <f>HLOOKUP(CH$7+0.5,$L$66:$DM$120,ROWS($C$10:$C37)+2,FALSE)</f>
        <v>65</v>
      </c>
      <c r="CI37" s="8">
        <f>HLOOKUP(CI$7+0.5,$L$66:$DM$120,ROWS($C$10:$C37)+2,FALSE)</f>
        <v>109</v>
      </c>
      <c r="CJ37" s="8">
        <f>HLOOKUP(CJ$7+0.5,$L$66:$DM$120,ROWS($C$10:$C37)+2,FALSE)</f>
        <v>760</v>
      </c>
      <c r="CK37" s="8">
        <f>HLOOKUP(CK$7+0.5,$L$66:$DM$120,ROWS($C$10:$C37)+2,FALSE)</f>
        <v>297</v>
      </c>
      <c r="CL37" s="8">
        <f>HLOOKUP(CL$7+0.5,$L$66:$DM$120,ROWS($C$10:$C37)+2,FALSE)</f>
        <v>58</v>
      </c>
      <c r="CM37" s="8">
        <f>HLOOKUP(CM$7+0.5,$L$66:$DM$120,ROWS($C$10:$C37)+2,FALSE)</f>
        <v>385</v>
      </c>
      <c r="CN37" s="8" t="str">
        <f>HLOOKUP(CN$7+0.5,$L$66:$DM$120,ROWS($C$10:$C37)+2,FALSE)</f>
        <v>N/A</v>
      </c>
      <c r="CO37" s="8">
        <f>HLOOKUP(CO$7+0.5,$L$66:$DM$120,ROWS($C$10:$C37)+2,FALSE)</f>
        <v>149</v>
      </c>
      <c r="CP37" s="8">
        <f>HLOOKUP(CP$7+0.5,$L$66:$DM$120,ROWS($C$10:$C37)+2,FALSE)</f>
        <v>499</v>
      </c>
      <c r="CQ37" s="8">
        <f>HLOOKUP(CQ$7+0.5,$L$66:$DM$120,ROWS($C$10:$C37)+2,FALSE)</f>
        <v>177</v>
      </c>
      <c r="CR37" s="8">
        <f>HLOOKUP(CR$7+0.5,$L$66:$DM$120,ROWS($C$10:$C37)+2,FALSE)</f>
        <v>198</v>
      </c>
      <c r="CS37" s="8">
        <f>HLOOKUP(CS$7+0.5,$L$66:$DM$120,ROWS($C$10:$C37)+2,FALSE)</f>
        <v>178</v>
      </c>
      <c r="CT37" s="8">
        <f>HLOOKUP(CT$7+0.5,$L$66:$DM$120,ROWS($C$10:$C37)+2,FALSE)</f>
        <v>371</v>
      </c>
      <c r="CU37" s="8">
        <f>HLOOKUP(CU$7+0.5,$L$66:$DM$120,ROWS($C$10:$C37)+2,FALSE)</f>
        <v>808</v>
      </c>
      <c r="CV37" s="8">
        <f>HLOOKUP(CV$7+0.5,$L$66:$DM$120,ROWS($C$10:$C37)+2,FALSE)</f>
        <v>604</v>
      </c>
      <c r="CW37" s="8">
        <f>HLOOKUP(CW$7+0.5,$L$66:$DM$120,ROWS($C$10:$C37)+2,FALSE)</f>
        <v>332</v>
      </c>
      <c r="CX37" s="8">
        <f>HLOOKUP(CX$7+0.5,$L$66:$DM$120,ROWS($C$10:$C37)+2,FALSE)</f>
        <v>948</v>
      </c>
      <c r="CY37" s="8">
        <f>HLOOKUP(CY$7+0.5,$L$66:$DM$120,ROWS($C$10:$C37)+2,FALSE)</f>
        <v>1687</v>
      </c>
      <c r="CZ37" s="8">
        <f>HLOOKUP(CZ$7+0.5,$L$66:$DM$120,ROWS($C$10:$C37)+2,FALSE)</f>
        <v>362</v>
      </c>
      <c r="DA37" s="8">
        <f>HLOOKUP(DA$7+0.5,$L$66:$DM$120,ROWS($C$10:$C37)+2,FALSE)</f>
        <v>157</v>
      </c>
      <c r="DB37" s="8">
        <f>HLOOKUP(DB$7+0.5,$L$66:$DM$120,ROWS($C$10:$C37)+2,FALSE)</f>
        <v>304</v>
      </c>
      <c r="DC37" s="8">
        <f>HLOOKUP(DC$7+0.5,$L$66:$DM$120,ROWS($C$10:$C37)+2,FALSE)</f>
        <v>142</v>
      </c>
      <c r="DD37" s="8">
        <f>HLOOKUP(DD$7+0.5,$L$66:$DM$120,ROWS($C$10:$C37)+2,FALSE)</f>
        <v>40</v>
      </c>
      <c r="DE37" s="8">
        <f>HLOOKUP(DE$7+0.5,$L$66:$DM$120,ROWS($C$10:$C37)+2,FALSE)</f>
        <v>612</v>
      </c>
      <c r="DF37" s="8">
        <f>HLOOKUP(DF$7+0.5,$L$66:$DM$120,ROWS($C$10:$C37)+2,FALSE)</f>
        <v>261</v>
      </c>
      <c r="DG37" s="8">
        <f>HLOOKUP(DG$7+0.5,$L$66:$DM$120,ROWS($C$10:$C37)+2,FALSE)</f>
        <v>135</v>
      </c>
      <c r="DH37" s="8">
        <f>HLOOKUP(DH$7+0.5,$L$66:$DM$120,ROWS($C$10:$C37)+2,FALSE)</f>
        <v>153</v>
      </c>
      <c r="DI37" s="8">
        <f>HLOOKUP(DI$7+0.5,$L$66:$DM$120,ROWS($C$10:$C37)+2,FALSE)</f>
        <v>1555</v>
      </c>
      <c r="DJ37" s="8">
        <f>HLOOKUP(DJ$7+0.5,$L$66:$DM$120,ROWS($C$10:$C37)+2,FALSE)</f>
        <v>157</v>
      </c>
      <c r="DK37" s="8">
        <f>HLOOKUP(DK$7+0.5,$L$66:$DM$120,ROWS($C$10:$C37)+2,FALSE)</f>
        <v>425</v>
      </c>
      <c r="DL37" s="8">
        <f>HLOOKUP(DL$7+0.5,$L$66:$DM$120,ROWS($C$10:$C37)+2,FALSE)</f>
        <v>387</v>
      </c>
      <c r="DM37" s="8">
        <f>HLOOKUP(DM$7+0.5,$L$66:$DM$120,ROWS($C$10:$C37)+2,FALSE)</f>
        <v>157</v>
      </c>
    </row>
    <row r="38" spans="3:117" x14ac:dyDescent="0.2">
      <c r="C38" s="60"/>
      <c r="D38" s="62" t="s">
        <v>34</v>
      </c>
      <c r="E38" s="9">
        <v>1829420</v>
      </c>
      <c r="F38" s="10">
        <v>2101</v>
      </c>
      <c r="G38" s="9">
        <v>1540361</v>
      </c>
      <c r="H38" s="10">
        <v>9074</v>
      </c>
      <c r="I38" s="9">
        <v>237937</v>
      </c>
      <c r="J38" s="10">
        <v>9736</v>
      </c>
      <c r="K38" s="102"/>
      <c r="L38" s="63">
        <f>HLOOKUP(L$7,$L$66:$DM$120,ROWS($C$10:$C38)+2,FALSE)</f>
        <v>43266</v>
      </c>
      <c r="M38" s="7">
        <f>HLOOKUP(M$7,$L$66:$DM$120,ROWS($C$10:$C38)+2,FALSE)</f>
        <v>245</v>
      </c>
      <c r="N38" s="7">
        <f>HLOOKUP(N$7,$L$66:$DM$120,ROWS($C$10:$C38)+2,FALSE)</f>
        <v>626</v>
      </c>
      <c r="O38" s="7">
        <f>HLOOKUP(O$7,$L$66:$DM$120,ROWS($C$10:$C38)+2,FALSE)</f>
        <v>2406</v>
      </c>
      <c r="P38" s="7">
        <f>HLOOKUP(P$7,$L$66:$DM$120,ROWS($C$10:$C38)+2,FALSE)</f>
        <v>363</v>
      </c>
      <c r="Q38" s="7">
        <f>HLOOKUP(Q$7,$L$66:$DM$120,ROWS($C$10:$C38)+2,FALSE)</f>
        <v>3438</v>
      </c>
      <c r="R38" s="7">
        <f>HLOOKUP(R$7,$L$66:$DM$120,ROWS($C$10:$C38)+2,FALSE)</f>
        <v>2023</v>
      </c>
      <c r="S38" s="7">
        <f>HLOOKUP(S$7,$L$66:$DM$120,ROWS($C$10:$C38)+2,FALSE)</f>
        <v>0</v>
      </c>
      <c r="T38" s="7">
        <f>HLOOKUP(T$7,$L$66:$DM$120,ROWS($C$10:$C38)+2,FALSE)</f>
        <v>0</v>
      </c>
      <c r="U38" s="7">
        <f>HLOOKUP(U$7,$L$66:$DM$120,ROWS($C$10:$C38)+2,FALSE)</f>
        <v>0</v>
      </c>
      <c r="V38" s="7">
        <f>HLOOKUP(V$7,$L$66:$DM$120,ROWS($C$10:$C38)+2,FALSE)</f>
        <v>1368</v>
      </c>
      <c r="W38" s="7">
        <f>HLOOKUP(W$7,$L$66:$DM$120,ROWS($C$10:$C38)+2,FALSE)</f>
        <v>786</v>
      </c>
      <c r="X38" s="7">
        <f>HLOOKUP(X$7,$L$66:$DM$120,ROWS($C$10:$C38)+2,FALSE)</f>
        <v>165</v>
      </c>
      <c r="Y38" s="7">
        <f>HLOOKUP(Y$7,$L$66:$DM$120,ROWS($C$10:$C38)+2,FALSE)</f>
        <v>315</v>
      </c>
      <c r="Z38" s="7">
        <f>HLOOKUP(Z$7,$L$66:$DM$120,ROWS($C$10:$C38)+2,FALSE)</f>
        <v>1193</v>
      </c>
      <c r="AA38" s="7">
        <f>HLOOKUP(AA$7,$L$66:$DM$120,ROWS($C$10:$C38)+2,FALSE)</f>
        <v>290</v>
      </c>
      <c r="AB38" s="7">
        <f>HLOOKUP(AB$7,$L$66:$DM$120,ROWS($C$10:$C38)+2,FALSE)</f>
        <v>6815</v>
      </c>
      <c r="AC38" s="7">
        <f>HLOOKUP(AC$7,$L$66:$DM$120,ROWS($C$10:$C38)+2,FALSE)</f>
        <v>3103</v>
      </c>
      <c r="AD38" s="7">
        <f>HLOOKUP(AD$7,$L$66:$DM$120,ROWS($C$10:$C38)+2,FALSE)</f>
        <v>131</v>
      </c>
      <c r="AE38" s="7">
        <f>HLOOKUP(AE$7,$L$66:$DM$120,ROWS($C$10:$C38)+2,FALSE)</f>
        <v>411</v>
      </c>
      <c r="AF38" s="7">
        <f>HLOOKUP(AF$7,$L$66:$DM$120,ROWS($C$10:$C38)+2,FALSE)</f>
        <v>68</v>
      </c>
      <c r="AG38" s="7">
        <f>HLOOKUP(AG$7,$L$66:$DM$120,ROWS($C$10:$C38)+2,FALSE)</f>
        <v>129</v>
      </c>
      <c r="AH38" s="7">
        <f>HLOOKUP(AH$7,$L$66:$DM$120,ROWS($C$10:$C38)+2,FALSE)</f>
        <v>195</v>
      </c>
      <c r="AI38" s="7">
        <f>HLOOKUP(AI$7,$L$66:$DM$120,ROWS($C$10:$C38)+2,FALSE)</f>
        <v>258</v>
      </c>
      <c r="AJ38" s="7">
        <f>HLOOKUP(AJ$7,$L$66:$DM$120,ROWS($C$10:$C38)+2,FALSE)</f>
        <v>1489</v>
      </c>
      <c r="AK38" s="7">
        <f>HLOOKUP(AK$7,$L$66:$DM$120,ROWS($C$10:$C38)+2,FALSE)</f>
        <v>176</v>
      </c>
      <c r="AL38" s="7">
        <f>HLOOKUP(AL$7,$L$66:$DM$120,ROWS($C$10:$C38)+2,FALSE)</f>
        <v>2223</v>
      </c>
      <c r="AM38" s="7">
        <f>HLOOKUP(AM$7,$L$66:$DM$120,ROWS($C$10:$C38)+2,FALSE)</f>
        <v>108</v>
      </c>
      <c r="AN38" s="7" t="str">
        <f>HLOOKUP(AN$7,$L$66:$DM$120,ROWS($C$10:$C38)+2,FALSE)</f>
        <v>N/A</v>
      </c>
      <c r="AO38" s="7">
        <f>HLOOKUP(AO$7,$L$66:$DM$120,ROWS($C$10:$C38)+2,FALSE)</f>
        <v>233</v>
      </c>
      <c r="AP38" s="7">
        <f>HLOOKUP(AP$7,$L$66:$DM$120,ROWS($C$10:$C38)+2,FALSE)</f>
        <v>0</v>
      </c>
      <c r="AQ38" s="7">
        <f>HLOOKUP(AQ$7,$L$66:$DM$120,ROWS($C$10:$C38)+2,FALSE)</f>
        <v>524</v>
      </c>
      <c r="AR38" s="7">
        <f>HLOOKUP(AR$7,$L$66:$DM$120,ROWS($C$10:$C38)+2,FALSE)</f>
        <v>158</v>
      </c>
      <c r="AS38" s="7">
        <f>HLOOKUP(AS$7,$L$66:$DM$120,ROWS($C$10:$C38)+2,FALSE)</f>
        <v>318</v>
      </c>
      <c r="AT38" s="7">
        <f>HLOOKUP(AT$7,$L$66:$DM$120,ROWS($C$10:$C38)+2,FALSE)</f>
        <v>874</v>
      </c>
      <c r="AU38" s="7">
        <f>HLOOKUP(AU$7,$L$66:$DM$120,ROWS($C$10:$C38)+2,FALSE)</f>
        <v>497</v>
      </c>
      <c r="AV38" s="7">
        <f>HLOOKUP(AV$7,$L$66:$DM$120,ROWS($C$10:$C38)+2,FALSE)</f>
        <v>563</v>
      </c>
      <c r="AW38" s="7">
        <f>HLOOKUP(AW$7,$L$66:$DM$120,ROWS($C$10:$C38)+2,FALSE)</f>
        <v>587</v>
      </c>
      <c r="AX38" s="7">
        <f>HLOOKUP(AX$7,$L$66:$DM$120,ROWS($C$10:$C38)+2,FALSE)</f>
        <v>106</v>
      </c>
      <c r="AY38" s="7">
        <f>HLOOKUP(AY$7,$L$66:$DM$120,ROWS($C$10:$C38)+2,FALSE)</f>
        <v>702</v>
      </c>
      <c r="AZ38" s="7">
        <f>HLOOKUP(AZ$7,$L$66:$DM$120,ROWS($C$10:$C38)+2,FALSE)</f>
        <v>0</v>
      </c>
      <c r="BA38" s="7">
        <f>HLOOKUP(BA$7,$L$66:$DM$120,ROWS($C$10:$C38)+2,FALSE)</f>
        <v>456</v>
      </c>
      <c r="BB38" s="7">
        <f>HLOOKUP(BB$7,$L$66:$DM$120,ROWS($C$10:$C38)+2,FALSE)</f>
        <v>2507</v>
      </c>
      <c r="BC38" s="7">
        <f>HLOOKUP(BC$7,$L$66:$DM$120,ROWS($C$10:$C38)+2,FALSE)</f>
        <v>232</v>
      </c>
      <c r="BD38" s="7">
        <f>HLOOKUP(BD$7,$L$66:$DM$120,ROWS($C$10:$C38)+2,FALSE)</f>
        <v>3130</v>
      </c>
      <c r="BE38" s="7">
        <f>HLOOKUP(BE$7,$L$66:$DM$120,ROWS($C$10:$C38)+2,FALSE)</f>
        <v>229</v>
      </c>
      <c r="BF38" s="7">
        <f>HLOOKUP(BF$7,$L$66:$DM$120,ROWS($C$10:$C38)+2,FALSE)</f>
        <v>79</v>
      </c>
      <c r="BG38" s="7">
        <f>HLOOKUP(BG$7,$L$66:$DM$120,ROWS($C$10:$C38)+2,FALSE)</f>
        <v>1076</v>
      </c>
      <c r="BH38" s="7">
        <f>HLOOKUP(BH$7,$L$66:$DM$120,ROWS($C$10:$C38)+2,FALSE)</f>
        <v>1327</v>
      </c>
      <c r="BI38" s="7">
        <f>HLOOKUP(BI$7,$L$66:$DM$120,ROWS($C$10:$C38)+2,FALSE)</f>
        <v>111</v>
      </c>
      <c r="BJ38" s="7">
        <f>HLOOKUP(BJ$7,$L$66:$DM$120,ROWS($C$10:$C38)+2,FALSE)</f>
        <v>316</v>
      </c>
      <c r="BK38" s="7">
        <f>HLOOKUP(BK$7,$L$66:$DM$120,ROWS($C$10:$C38)+2,FALSE)</f>
        <v>917</v>
      </c>
      <c r="BL38" s="7">
        <f>HLOOKUP(BL$7,$L$66:$DM$120,ROWS($C$10:$C38)+2,FALSE)</f>
        <v>0</v>
      </c>
      <c r="BM38" s="8">
        <f>HLOOKUP(BM$7+0.5,$L$66:$DM$120,ROWS($C$10:$C38)+2,FALSE)</f>
        <v>4512</v>
      </c>
      <c r="BN38" s="8">
        <f>HLOOKUP(BN$7+0.5,$L$66:$DM$120,ROWS($C$10:$C38)+2,FALSE)</f>
        <v>275</v>
      </c>
      <c r="BO38" s="8">
        <f>HLOOKUP(BO$7+0.5,$L$66:$DM$120,ROWS($C$10:$C38)+2,FALSE)</f>
        <v>531</v>
      </c>
      <c r="BP38" s="8">
        <f>HLOOKUP(BP$7+0.5,$L$66:$DM$120,ROWS($C$10:$C38)+2,FALSE)</f>
        <v>1120</v>
      </c>
      <c r="BQ38" s="8">
        <f>HLOOKUP(BQ$7+0.5,$L$66:$DM$120,ROWS($C$10:$C38)+2,FALSE)</f>
        <v>317</v>
      </c>
      <c r="BR38" s="8">
        <f>HLOOKUP(BR$7+0.5,$L$66:$DM$120,ROWS($C$10:$C38)+2,FALSE)</f>
        <v>1425</v>
      </c>
      <c r="BS38" s="8">
        <f>HLOOKUP(BS$7+0.5,$L$66:$DM$120,ROWS($C$10:$C38)+2,FALSE)</f>
        <v>791</v>
      </c>
      <c r="BT38" s="8">
        <f>HLOOKUP(BT$7+0.5,$L$66:$DM$120,ROWS($C$10:$C38)+2,FALSE)</f>
        <v>149</v>
      </c>
      <c r="BU38" s="8">
        <f>HLOOKUP(BU$7+0.5,$L$66:$DM$120,ROWS($C$10:$C38)+2,FALSE)</f>
        <v>149</v>
      </c>
      <c r="BV38" s="8">
        <f>HLOOKUP(BV$7+0.5,$L$66:$DM$120,ROWS($C$10:$C38)+2,FALSE)</f>
        <v>149</v>
      </c>
      <c r="BW38" s="8">
        <f>HLOOKUP(BW$7+0.5,$L$66:$DM$120,ROWS($C$10:$C38)+2,FALSE)</f>
        <v>978</v>
      </c>
      <c r="BX38" s="8">
        <f>HLOOKUP(BX$7+0.5,$L$66:$DM$120,ROWS($C$10:$C38)+2,FALSE)</f>
        <v>482</v>
      </c>
      <c r="BY38" s="8">
        <f>HLOOKUP(BY$7+0.5,$L$66:$DM$120,ROWS($C$10:$C38)+2,FALSE)</f>
        <v>149</v>
      </c>
      <c r="BZ38" s="8">
        <f>HLOOKUP(BZ$7+0.5,$L$66:$DM$120,ROWS($C$10:$C38)+2,FALSE)</f>
        <v>374</v>
      </c>
      <c r="CA38" s="8">
        <f>HLOOKUP(CA$7+0.5,$L$66:$DM$120,ROWS($C$10:$C38)+2,FALSE)</f>
        <v>546</v>
      </c>
      <c r="CB38" s="8">
        <f>HLOOKUP(CB$7+0.5,$L$66:$DM$120,ROWS($C$10:$C38)+2,FALSE)</f>
        <v>214</v>
      </c>
      <c r="CC38" s="8">
        <f>HLOOKUP(CC$7+0.5,$L$66:$DM$120,ROWS($C$10:$C38)+2,FALSE)</f>
        <v>2803</v>
      </c>
      <c r="CD38" s="8">
        <f>HLOOKUP(CD$7+0.5,$L$66:$DM$120,ROWS($C$10:$C38)+2,FALSE)</f>
        <v>822</v>
      </c>
      <c r="CE38" s="8">
        <f>HLOOKUP(CE$7+0.5,$L$66:$DM$120,ROWS($C$10:$C38)+2,FALSE)</f>
        <v>133</v>
      </c>
      <c r="CF38" s="8">
        <f>HLOOKUP(CF$7+0.5,$L$66:$DM$120,ROWS($C$10:$C38)+2,FALSE)</f>
        <v>371</v>
      </c>
      <c r="CG38" s="8">
        <f>HLOOKUP(CG$7+0.5,$L$66:$DM$120,ROWS($C$10:$C38)+2,FALSE)</f>
        <v>90</v>
      </c>
      <c r="CH38" s="8">
        <f>HLOOKUP(CH$7+0.5,$L$66:$DM$120,ROWS($C$10:$C38)+2,FALSE)</f>
        <v>126</v>
      </c>
      <c r="CI38" s="8">
        <f>HLOOKUP(CI$7+0.5,$L$66:$DM$120,ROWS($C$10:$C38)+2,FALSE)</f>
        <v>112</v>
      </c>
      <c r="CJ38" s="8">
        <f>HLOOKUP(CJ$7+0.5,$L$66:$DM$120,ROWS($C$10:$C38)+2,FALSE)</f>
        <v>197</v>
      </c>
      <c r="CK38" s="8">
        <f>HLOOKUP(CK$7+0.5,$L$66:$DM$120,ROWS($C$10:$C38)+2,FALSE)</f>
        <v>1049</v>
      </c>
      <c r="CL38" s="8">
        <f>HLOOKUP(CL$7+0.5,$L$66:$DM$120,ROWS($C$10:$C38)+2,FALSE)</f>
        <v>132</v>
      </c>
      <c r="CM38" s="8">
        <f>HLOOKUP(CM$7+0.5,$L$66:$DM$120,ROWS($C$10:$C38)+2,FALSE)</f>
        <v>836</v>
      </c>
      <c r="CN38" s="8">
        <f>HLOOKUP(CN$7+0.5,$L$66:$DM$120,ROWS($C$10:$C38)+2,FALSE)</f>
        <v>156</v>
      </c>
      <c r="CO38" s="8" t="str">
        <f>HLOOKUP(CO$7+0.5,$L$66:$DM$120,ROWS($C$10:$C38)+2,FALSE)</f>
        <v>N/A</v>
      </c>
      <c r="CP38" s="8">
        <f>HLOOKUP(CP$7+0.5,$L$66:$DM$120,ROWS($C$10:$C38)+2,FALSE)</f>
        <v>178</v>
      </c>
      <c r="CQ38" s="8">
        <f>HLOOKUP(CQ$7+0.5,$L$66:$DM$120,ROWS($C$10:$C38)+2,FALSE)</f>
        <v>149</v>
      </c>
      <c r="CR38" s="8">
        <f>HLOOKUP(CR$7+0.5,$L$66:$DM$120,ROWS($C$10:$C38)+2,FALSE)</f>
        <v>363</v>
      </c>
      <c r="CS38" s="8">
        <f>HLOOKUP(CS$7+0.5,$L$66:$DM$120,ROWS($C$10:$C38)+2,FALSE)</f>
        <v>187</v>
      </c>
      <c r="CT38" s="8">
        <f>HLOOKUP(CT$7+0.5,$L$66:$DM$120,ROWS($C$10:$C38)+2,FALSE)</f>
        <v>246</v>
      </c>
      <c r="CU38" s="8">
        <f>HLOOKUP(CU$7+0.5,$L$66:$DM$120,ROWS($C$10:$C38)+2,FALSE)</f>
        <v>414</v>
      </c>
      <c r="CV38" s="8">
        <f>HLOOKUP(CV$7+0.5,$L$66:$DM$120,ROWS($C$10:$C38)+2,FALSE)</f>
        <v>492</v>
      </c>
      <c r="CW38" s="8">
        <f>HLOOKUP(CW$7+0.5,$L$66:$DM$120,ROWS($C$10:$C38)+2,FALSE)</f>
        <v>373</v>
      </c>
      <c r="CX38" s="8">
        <f>HLOOKUP(CX$7+0.5,$L$66:$DM$120,ROWS($C$10:$C38)+2,FALSE)</f>
        <v>408</v>
      </c>
      <c r="CY38" s="8">
        <f>HLOOKUP(CY$7+0.5,$L$66:$DM$120,ROWS($C$10:$C38)+2,FALSE)</f>
        <v>113</v>
      </c>
      <c r="CZ38" s="8">
        <f>HLOOKUP(CZ$7+0.5,$L$66:$DM$120,ROWS($C$10:$C38)+2,FALSE)</f>
        <v>528</v>
      </c>
      <c r="DA38" s="8">
        <f>HLOOKUP(DA$7+0.5,$L$66:$DM$120,ROWS($C$10:$C38)+2,FALSE)</f>
        <v>149</v>
      </c>
      <c r="DB38" s="8">
        <f>HLOOKUP(DB$7+0.5,$L$66:$DM$120,ROWS($C$10:$C38)+2,FALSE)</f>
        <v>381</v>
      </c>
      <c r="DC38" s="8">
        <f>HLOOKUP(DC$7+0.5,$L$66:$DM$120,ROWS($C$10:$C38)+2,FALSE)</f>
        <v>677</v>
      </c>
      <c r="DD38" s="8">
        <f>HLOOKUP(DD$7+0.5,$L$66:$DM$120,ROWS($C$10:$C38)+2,FALSE)</f>
        <v>184</v>
      </c>
      <c r="DE38" s="8">
        <f>HLOOKUP(DE$7+0.5,$L$66:$DM$120,ROWS($C$10:$C38)+2,FALSE)</f>
        <v>1218</v>
      </c>
      <c r="DF38" s="8">
        <f>HLOOKUP(DF$7+0.5,$L$66:$DM$120,ROWS($C$10:$C38)+2,FALSE)</f>
        <v>230</v>
      </c>
      <c r="DG38" s="8">
        <f>HLOOKUP(DG$7+0.5,$L$66:$DM$120,ROWS($C$10:$C38)+2,FALSE)</f>
        <v>131</v>
      </c>
      <c r="DH38" s="8">
        <f>HLOOKUP(DH$7+0.5,$L$66:$DM$120,ROWS($C$10:$C38)+2,FALSE)</f>
        <v>758</v>
      </c>
      <c r="DI38" s="8">
        <f>HLOOKUP(DI$7+0.5,$L$66:$DM$120,ROWS($C$10:$C38)+2,FALSE)</f>
        <v>673</v>
      </c>
      <c r="DJ38" s="8">
        <f>HLOOKUP(DJ$7+0.5,$L$66:$DM$120,ROWS($C$10:$C38)+2,FALSE)</f>
        <v>152</v>
      </c>
      <c r="DK38" s="8">
        <f>HLOOKUP(DK$7+0.5,$L$66:$DM$120,ROWS($C$10:$C38)+2,FALSE)</f>
        <v>218</v>
      </c>
      <c r="DL38" s="8">
        <f>HLOOKUP(DL$7+0.5,$L$66:$DM$120,ROWS($C$10:$C38)+2,FALSE)</f>
        <v>371</v>
      </c>
      <c r="DM38" s="8">
        <f>HLOOKUP(DM$7+0.5,$L$66:$DM$120,ROWS($C$10:$C38)+2,FALSE)</f>
        <v>149</v>
      </c>
    </row>
    <row r="39" spans="3:117" x14ac:dyDescent="0.2">
      <c r="C39" s="60"/>
      <c r="D39" s="62" t="s">
        <v>35</v>
      </c>
      <c r="E39" s="9">
        <v>2725280</v>
      </c>
      <c r="F39" s="10">
        <v>3005</v>
      </c>
      <c r="G39" s="9">
        <v>2105070</v>
      </c>
      <c r="H39" s="10">
        <v>21984</v>
      </c>
      <c r="I39" s="9">
        <v>481496</v>
      </c>
      <c r="J39" s="10">
        <v>19389</v>
      </c>
      <c r="K39" s="102"/>
      <c r="L39" s="63">
        <f>HLOOKUP(L$7,$L$66:$DM$120,ROWS($C$10:$C39)+2,FALSE)</f>
        <v>124285</v>
      </c>
      <c r="M39" s="7">
        <f>HLOOKUP(M$7,$L$66:$DM$120,ROWS($C$10:$C39)+2,FALSE)</f>
        <v>761</v>
      </c>
      <c r="N39" s="7">
        <f>HLOOKUP(N$7,$L$66:$DM$120,ROWS($C$10:$C39)+2,FALSE)</f>
        <v>2161</v>
      </c>
      <c r="O39" s="7">
        <f>HLOOKUP(O$7,$L$66:$DM$120,ROWS($C$10:$C39)+2,FALSE)</f>
        <v>8748</v>
      </c>
      <c r="P39" s="7">
        <f>HLOOKUP(P$7,$L$66:$DM$120,ROWS($C$10:$C39)+2,FALSE)</f>
        <v>353</v>
      </c>
      <c r="Q39" s="7">
        <f>HLOOKUP(Q$7,$L$66:$DM$120,ROWS($C$10:$C39)+2,FALSE)</f>
        <v>49978</v>
      </c>
      <c r="R39" s="7">
        <f>HLOOKUP(R$7,$L$66:$DM$120,ROWS($C$10:$C39)+2,FALSE)</f>
        <v>6402</v>
      </c>
      <c r="S39" s="7">
        <f>HLOOKUP(S$7,$L$66:$DM$120,ROWS($C$10:$C39)+2,FALSE)</f>
        <v>143</v>
      </c>
      <c r="T39" s="7">
        <f>HLOOKUP(T$7,$L$66:$DM$120,ROWS($C$10:$C39)+2,FALSE)</f>
        <v>373</v>
      </c>
      <c r="U39" s="7">
        <f>HLOOKUP(U$7,$L$66:$DM$120,ROWS($C$10:$C39)+2,FALSE)</f>
        <v>468</v>
      </c>
      <c r="V39" s="7">
        <f>HLOOKUP(V$7,$L$66:$DM$120,ROWS($C$10:$C39)+2,FALSE)</f>
        <v>3381</v>
      </c>
      <c r="W39" s="7">
        <f>HLOOKUP(W$7,$L$66:$DM$120,ROWS($C$10:$C39)+2,FALSE)</f>
        <v>745</v>
      </c>
      <c r="X39" s="7">
        <f>HLOOKUP(X$7,$L$66:$DM$120,ROWS($C$10:$C39)+2,FALSE)</f>
        <v>2053</v>
      </c>
      <c r="Y39" s="7">
        <f>HLOOKUP(Y$7,$L$66:$DM$120,ROWS($C$10:$C39)+2,FALSE)</f>
        <v>1503</v>
      </c>
      <c r="Z39" s="7">
        <f>HLOOKUP(Z$7,$L$66:$DM$120,ROWS($C$10:$C39)+2,FALSE)</f>
        <v>2822</v>
      </c>
      <c r="AA39" s="7">
        <f>HLOOKUP(AA$7,$L$66:$DM$120,ROWS($C$10:$C39)+2,FALSE)</f>
        <v>362</v>
      </c>
      <c r="AB39" s="7">
        <f>HLOOKUP(AB$7,$L$66:$DM$120,ROWS($C$10:$C39)+2,FALSE)</f>
        <v>714</v>
      </c>
      <c r="AC39" s="7">
        <f>HLOOKUP(AC$7,$L$66:$DM$120,ROWS($C$10:$C39)+2,FALSE)</f>
        <v>1202</v>
      </c>
      <c r="AD39" s="7">
        <f>HLOOKUP(AD$7,$L$66:$DM$120,ROWS($C$10:$C39)+2,FALSE)</f>
        <v>952</v>
      </c>
      <c r="AE39" s="7">
        <f>HLOOKUP(AE$7,$L$66:$DM$120,ROWS($C$10:$C39)+2,FALSE)</f>
        <v>421</v>
      </c>
      <c r="AF39" s="7">
        <f>HLOOKUP(AF$7,$L$66:$DM$120,ROWS($C$10:$C39)+2,FALSE)</f>
        <v>209</v>
      </c>
      <c r="AG39" s="7">
        <f>HLOOKUP(AG$7,$L$66:$DM$120,ROWS($C$10:$C39)+2,FALSE)</f>
        <v>934</v>
      </c>
      <c r="AH39" s="7">
        <f>HLOOKUP(AH$7,$L$66:$DM$120,ROWS($C$10:$C39)+2,FALSE)</f>
        <v>318</v>
      </c>
      <c r="AI39" s="7">
        <f>HLOOKUP(AI$7,$L$66:$DM$120,ROWS($C$10:$C39)+2,FALSE)</f>
        <v>1235</v>
      </c>
      <c r="AJ39" s="7">
        <f>HLOOKUP(AJ$7,$L$66:$DM$120,ROWS($C$10:$C39)+2,FALSE)</f>
        <v>1157</v>
      </c>
      <c r="AK39" s="7">
        <f>HLOOKUP(AK$7,$L$66:$DM$120,ROWS($C$10:$C39)+2,FALSE)</f>
        <v>783</v>
      </c>
      <c r="AL39" s="7">
        <f>HLOOKUP(AL$7,$L$66:$DM$120,ROWS($C$10:$C39)+2,FALSE)</f>
        <v>694</v>
      </c>
      <c r="AM39" s="7">
        <f>HLOOKUP(AM$7,$L$66:$DM$120,ROWS($C$10:$C39)+2,FALSE)</f>
        <v>1086</v>
      </c>
      <c r="AN39" s="7">
        <f>HLOOKUP(AN$7,$L$66:$DM$120,ROWS($C$10:$C39)+2,FALSE)</f>
        <v>714</v>
      </c>
      <c r="AO39" s="7" t="str">
        <f>HLOOKUP(AO$7,$L$66:$DM$120,ROWS($C$10:$C39)+2,FALSE)</f>
        <v>N/A</v>
      </c>
      <c r="AP39" s="7">
        <f>HLOOKUP(AP$7,$L$66:$DM$120,ROWS($C$10:$C39)+2,FALSE)</f>
        <v>175</v>
      </c>
      <c r="AQ39" s="7">
        <f>HLOOKUP(AQ$7,$L$66:$DM$120,ROWS($C$10:$C39)+2,FALSE)</f>
        <v>912</v>
      </c>
      <c r="AR39" s="7">
        <f>HLOOKUP(AR$7,$L$66:$DM$120,ROWS($C$10:$C39)+2,FALSE)</f>
        <v>1138</v>
      </c>
      <c r="AS39" s="7">
        <f>HLOOKUP(AS$7,$L$66:$DM$120,ROWS($C$10:$C39)+2,FALSE)</f>
        <v>3521</v>
      </c>
      <c r="AT39" s="7">
        <f>HLOOKUP(AT$7,$L$66:$DM$120,ROWS($C$10:$C39)+2,FALSE)</f>
        <v>767</v>
      </c>
      <c r="AU39" s="7">
        <f>HLOOKUP(AU$7,$L$66:$DM$120,ROWS($C$10:$C39)+2,FALSE)</f>
        <v>702</v>
      </c>
      <c r="AV39" s="7">
        <f>HLOOKUP(AV$7,$L$66:$DM$120,ROWS($C$10:$C39)+2,FALSE)</f>
        <v>1407</v>
      </c>
      <c r="AW39" s="7">
        <f>HLOOKUP(AW$7,$L$66:$DM$120,ROWS($C$10:$C39)+2,FALSE)</f>
        <v>1520</v>
      </c>
      <c r="AX39" s="7">
        <f>HLOOKUP(AX$7,$L$66:$DM$120,ROWS($C$10:$C39)+2,FALSE)</f>
        <v>3101</v>
      </c>
      <c r="AY39" s="7">
        <f>HLOOKUP(AY$7,$L$66:$DM$120,ROWS($C$10:$C39)+2,FALSE)</f>
        <v>1601</v>
      </c>
      <c r="AZ39" s="7">
        <f>HLOOKUP(AZ$7,$L$66:$DM$120,ROWS($C$10:$C39)+2,FALSE)</f>
        <v>336</v>
      </c>
      <c r="BA39" s="7">
        <f>HLOOKUP(BA$7,$L$66:$DM$120,ROWS($C$10:$C39)+2,FALSE)</f>
        <v>480</v>
      </c>
      <c r="BB39" s="7">
        <f>HLOOKUP(BB$7,$L$66:$DM$120,ROWS($C$10:$C39)+2,FALSE)</f>
        <v>0</v>
      </c>
      <c r="BC39" s="7">
        <f>HLOOKUP(BC$7,$L$66:$DM$120,ROWS($C$10:$C39)+2,FALSE)</f>
        <v>1699</v>
      </c>
      <c r="BD39" s="7">
        <f>HLOOKUP(BD$7,$L$66:$DM$120,ROWS($C$10:$C39)+2,FALSE)</f>
        <v>5484</v>
      </c>
      <c r="BE39" s="7">
        <f>HLOOKUP(BE$7,$L$66:$DM$120,ROWS($C$10:$C39)+2,FALSE)</f>
        <v>4605</v>
      </c>
      <c r="BF39" s="7">
        <f>HLOOKUP(BF$7,$L$66:$DM$120,ROWS($C$10:$C39)+2,FALSE)</f>
        <v>121</v>
      </c>
      <c r="BG39" s="7">
        <f>HLOOKUP(BG$7,$L$66:$DM$120,ROWS($C$10:$C39)+2,FALSE)</f>
        <v>1135</v>
      </c>
      <c r="BH39" s="7">
        <f>HLOOKUP(BH$7,$L$66:$DM$120,ROWS($C$10:$C39)+2,FALSE)</f>
        <v>2997</v>
      </c>
      <c r="BI39" s="7">
        <f>HLOOKUP(BI$7,$L$66:$DM$120,ROWS($C$10:$C39)+2,FALSE)</f>
        <v>100</v>
      </c>
      <c r="BJ39" s="7">
        <f>HLOOKUP(BJ$7,$L$66:$DM$120,ROWS($C$10:$C39)+2,FALSE)</f>
        <v>1046</v>
      </c>
      <c r="BK39" s="7">
        <f>HLOOKUP(BK$7,$L$66:$DM$120,ROWS($C$10:$C39)+2,FALSE)</f>
        <v>766</v>
      </c>
      <c r="BL39" s="7">
        <f>HLOOKUP(BL$7,$L$66:$DM$120,ROWS($C$10:$C39)+2,FALSE)</f>
        <v>237</v>
      </c>
      <c r="BM39" s="8">
        <f>HLOOKUP(BM$7+0.5,$L$66:$DM$120,ROWS($C$10:$C39)+2,FALSE)</f>
        <v>9956</v>
      </c>
      <c r="BN39" s="8">
        <f>HLOOKUP(BN$7+0.5,$L$66:$DM$120,ROWS($C$10:$C39)+2,FALSE)</f>
        <v>724</v>
      </c>
      <c r="BO39" s="8">
        <f>HLOOKUP(BO$7+0.5,$L$66:$DM$120,ROWS($C$10:$C39)+2,FALSE)</f>
        <v>1047</v>
      </c>
      <c r="BP39" s="8">
        <f>HLOOKUP(BP$7+0.5,$L$66:$DM$120,ROWS($C$10:$C39)+2,FALSE)</f>
        <v>2540</v>
      </c>
      <c r="BQ39" s="8">
        <f>HLOOKUP(BQ$7+0.5,$L$66:$DM$120,ROWS($C$10:$C39)+2,FALSE)</f>
        <v>404</v>
      </c>
      <c r="BR39" s="8">
        <f>HLOOKUP(BR$7+0.5,$L$66:$DM$120,ROWS($C$10:$C39)+2,FALSE)</f>
        <v>7637</v>
      </c>
      <c r="BS39" s="8">
        <f>HLOOKUP(BS$7+0.5,$L$66:$DM$120,ROWS($C$10:$C39)+2,FALSE)</f>
        <v>2736</v>
      </c>
      <c r="BT39" s="8">
        <f>HLOOKUP(BT$7+0.5,$L$66:$DM$120,ROWS($C$10:$C39)+2,FALSE)</f>
        <v>181</v>
      </c>
      <c r="BU39" s="8">
        <f>HLOOKUP(BU$7+0.5,$L$66:$DM$120,ROWS($C$10:$C39)+2,FALSE)</f>
        <v>521</v>
      </c>
      <c r="BV39" s="8">
        <f>HLOOKUP(BV$7+0.5,$L$66:$DM$120,ROWS($C$10:$C39)+2,FALSE)</f>
        <v>759</v>
      </c>
      <c r="BW39" s="8">
        <f>HLOOKUP(BW$7+0.5,$L$66:$DM$120,ROWS($C$10:$C39)+2,FALSE)</f>
        <v>1488</v>
      </c>
      <c r="BX39" s="8">
        <f>HLOOKUP(BX$7+0.5,$L$66:$DM$120,ROWS($C$10:$C39)+2,FALSE)</f>
        <v>477</v>
      </c>
      <c r="BY39" s="8">
        <f>HLOOKUP(BY$7+0.5,$L$66:$DM$120,ROWS($C$10:$C39)+2,FALSE)</f>
        <v>949</v>
      </c>
      <c r="BZ39" s="8">
        <f>HLOOKUP(BZ$7+0.5,$L$66:$DM$120,ROWS($C$10:$C39)+2,FALSE)</f>
        <v>743</v>
      </c>
      <c r="CA39" s="8">
        <f>HLOOKUP(CA$7+0.5,$L$66:$DM$120,ROWS($C$10:$C39)+2,FALSE)</f>
        <v>1412</v>
      </c>
      <c r="CB39" s="8">
        <f>HLOOKUP(CB$7+0.5,$L$66:$DM$120,ROWS($C$10:$C39)+2,FALSE)</f>
        <v>341</v>
      </c>
      <c r="CC39" s="8">
        <f>HLOOKUP(CC$7+0.5,$L$66:$DM$120,ROWS($C$10:$C39)+2,FALSE)</f>
        <v>592</v>
      </c>
      <c r="CD39" s="8">
        <f>HLOOKUP(CD$7+0.5,$L$66:$DM$120,ROWS($C$10:$C39)+2,FALSE)</f>
        <v>1085</v>
      </c>
      <c r="CE39" s="8">
        <f>HLOOKUP(CE$7+0.5,$L$66:$DM$120,ROWS($C$10:$C39)+2,FALSE)</f>
        <v>651</v>
      </c>
      <c r="CF39" s="8">
        <f>HLOOKUP(CF$7+0.5,$L$66:$DM$120,ROWS($C$10:$C39)+2,FALSE)</f>
        <v>296</v>
      </c>
      <c r="CG39" s="8">
        <f>HLOOKUP(CG$7+0.5,$L$66:$DM$120,ROWS($C$10:$C39)+2,FALSE)</f>
        <v>286</v>
      </c>
      <c r="CH39" s="8">
        <f>HLOOKUP(CH$7+0.5,$L$66:$DM$120,ROWS($C$10:$C39)+2,FALSE)</f>
        <v>689</v>
      </c>
      <c r="CI39" s="8">
        <f>HLOOKUP(CI$7+0.5,$L$66:$DM$120,ROWS($C$10:$C39)+2,FALSE)</f>
        <v>267</v>
      </c>
      <c r="CJ39" s="8">
        <f>HLOOKUP(CJ$7+0.5,$L$66:$DM$120,ROWS($C$10:$C39)+2,FALSE)</f>
        <v>574</v>
      </c>
      <c r="CK39" s="8">
        <f>HLOOKUP(CK$7+0.5,$L$66:$DM$120,ROWS($C$10:$C39)+2,FALSE)</f>
        <v>718</v>
      </c>
      <c r="CL39" s="8">
        <f>HLOOKUP(CL$7+0.5,$L$66:$DM$120,ROWS($C$10:$C39)+2,FALSE)</f>
        <v>658</v>
      </c>
      <c r="CM39" s="8">
        <f>HLOOKUP(CM$7+0.5,$L$66:$DM$120,ROWS($C$10:$C39)+2,FALSE)</f>
        <v>516</v>
      </c>
      <c r="CN39" s="8">
        <f>HLOOKUP(CN$7+0.5,$L$66:$DM$120,ROWS($C$10:$C39)+2,FALSE)</f>
        <v>605</v>
      </c>
      <c r="CO39" s="8">
        <f>HLOOKUP(CO$7+0.5,$L$66:$DM$120,ROWS($C$10:$C39)+2,FALSE)</f>
        <v>551</v>
      </c>
      <c r="CP39" s="8" t="str">
        <f>HLOOKUP(CP$7+0.5,$L$66:$DM$120,ROWS($C$10:$C39)+2,FALSE)</f>
        <v>N/A</v>
      </c>
      <c r="CQ39" s="8">
        <f>HLOOKUP(CQ$7+0.5,$L$66:$DM$120,ROWS($C$10:$C39)+2,FALSE)</f>
        <v>230</v>
      </c>
      <c r="CR39" s="8">
        <f>HLOOKUP(CR$7+0.5,$L$66:$DM$120,ROWS($C$10:$C39)+2,FALSE)</f>
        <v>600</v>
      </c>
      <c r="CS39" s="8">
        <f>HLOOKUP(CS$7+0.5,$L$66:$DM$120,ROWS($C$10:$C39)+2,FALSE)</f>
        <v>665</v>
      </c>
      <c r="CT39" s="8">
        <f>HLOOKUP(CT$7+0.5,$L$66:$DM$120,ROWS($C$10:$C39)+2,FALSE)</f>
        <v>1460</v>
      </c>
      <c r="CU39" s="8">
        <f>HLOOKUP(CU$7+0.5,$L$66:$DM$120,ROWS($C$10:$C39)+2,FALSE)</f>
        <v>589</v>
      </c>
      <c r="CV39" s="8">
        <f>HLOOKUP(CV$7+0.5,$L$66:$DM$120,ROWS($C$10:$C39)+2,FALSE)</f>
        <v>661</v>
      </c>
      <c r="CW39" s="8">
        <f>HLOOKUP(CW$7+0.5,$L$66:$DM$120,ROWS($C$10:$C39)+2,FALSE)</f>
        <v>791</v>
      </c>
      <c r="CX39" s="8">
        <f>HLOOKUP(CX$7+0.5,$L$66:$DM$120,ROWS($C$10:$C39)+2,FALSE)</f>
        <v>1384</v>
      </c>
      <c r="CY39" s="8">
        <f>HLOOKUP(CY$7+0.5,$L$66:$DM$120,ROWS($C$10:$C39)+2,FALSE)</f>
        <v>1186</v>
      </c>
      <c r="CZ39" s="8">
        <f>HLOOKUP(CZ$7+0.5,$L$66:$DM$120,ROWS($C$10:$C39)+2,FALSE)</f>
        <v>1078</v>
      </c>
      <c r="DA39" s="8">
        <f>HLOOKUP(DA$7+0.5,$L$66:$DM$120,ROWS($C$10:$C39)+2,FALSE)</f>
        <v>548</v>
      </c>
      <c r="DB39" s="8">
        <f>HLOOKUP(DB$7+0.5,$L$66:$DM$120,ROWS($C$10:$C39)+2,FALSE)</f>
        <v>403</v>
      </c>
      <c r="DC39" s="8">
        <f>HLOOKUP(DC$7+0.5,$L$66:$DM$120,ROWS($C$10:$C39)+2,FALSE)</f>
        <v>200</v>
      </c>
      <c r="DD39" s="8">
        <f>HLOOKUP(DD$7+0.5,$L$66:$DM$120,ROWS($C$10:$C39)+2,FALSE)</f>
        <v>822</v>
      </c>
      <c r="DE39" s="8">
        <f>HLOOKUP(DE$7+0.5,$L$66:$DM$120,ROWS($C$10:$C39)+2,FALSE)</f>
        <v>1772</v>
      </c>
      <c r="DF39" s="8">
        <f>HLOOKUP(DF$7+0.5,$L$66:$DM$120,ROWS($C$10:$C39)+2,FALSE)</f>
        <v>1899</v>
      </c>
      <c r="DG39" s="8">
        <f>HLOOKUP(DG$7+0.5,$L$66:$DM$120,ROWS($C$10:$C39)+2,FALSE)</f>
        <v>222</v>
      </c>
      <c r="DH39" s="8">
        <f>HLOOKUP(DH$7+0.5,$L$66:$DM$120,ROWS($C$10:$C39)+2,FALSE)</f>
        <v>832</v>
      </c>
      <c r="DI39" s="8">
        <f>HLOOKUP(DI$7+0.5,$L$66:$DM$120,ROWS($C$10:$C39)+2,FALSE)</f>
        <v>1103</v>
      </c>
      <c r="DJ39" s="8">
        <f>HLOOKUP(DJ$7+0.5,$L$66:$DM$120,ROWS($C$10:$C39)+2,FALSE)</f>
        <v>161</v>
      </c>
      <c r="DK39" s="8">
        <f>HLOOKUP(DK$7+0.5,$L$66:$DM$120,ROWS($C$10:$C39)+2,FALSE)</f>
        <v>666</v>
      </c>
      <c r="DL39" s="8">
        <f>HLOOKUP(DL$7+0.5,$L$66:$DM$120,ROWS($C$10:$C39)+2,FALSE)</f>
        <v>706</v>
      </c>
      <c r="DM39" s="8">
        <f>HLOOKUP(DM$7+0.5,$L$66:$DM$120,ROWS($C$10:$C39)+2,FALSE)</f>
        <v>356</v>
      </c>
    </row>
    <row r="40" spans="3:117" x14ac:dyDescent="0.2">
      <c r="C40" s="60"/>
      <c r="D40" s="62" t="s">
        <v>36</v>
      </c>
      <c r="E40" s="9">
        <v>1309203</v>
      </c>
      <c r="F40" s="10">
        <v>1504</v>
      </c>
      <c r="G40" s="9">
        <v>1127376</v>
      </c>
      <c r="H40" s="10">
        <v>9730</v>
      </c>
      <c r="I40" s="9">
        <v>125118</v>
      </c>
      <c r="J40" s="10">
        <v>9101</v>
      </c>
      <c r="K40" s="102"/>
      <c r="L40" s="63">
        <f>HLOOKUP(L$7,$L$66:$DM$120,ROWS($C$10:$C40)+2,FALSE)</f>
        <v>50484</v>
      </c>
      <c r="M40" s="7">
        <f>HLOOKUP(M$7,$L$66:$DM$120,ROWS($C$10:$C40)+2,FALSE)</f>
        <v>0</v>
      </c>
      <c r="N40" s="7">
        <f>HLOOKUP(N$7,$L$66:$DM$120,ROWS($C$10:$C40)+2,FALSE)</f>
        <v>437</v>
      </c>
      <c r="O40" s="7">
        <f>HLOOKUP(O$7,$L$66:$DM$120,ROWS($C$10:$C40)+2,FALSE)</f>
        <v>440</v>
      </c>
      <c r="P40" s="7">
        <f>HLOOKUP(P$7,$L$66:$DM$120,ROWS($C$10:$C40)+2,FALSE)</f>
        <v>0</v>
      </c>
      <c r="Q40" s="7">
        <f>HLOOKUP(Q$7,$L$66:$DM$120,ROWS($C$10:$C40)+2,FALSE)</f>
        <v>1514</v>
      </c>
      <c r="R40" s="7">
        <f>HLOOKUP(R$7,$L$66:$DM$120,ROWS($C$10:$C40)+2,FALSE)</f>
        <v>572</v>
      </c>
      <c r="S40" s="7">
        <f>HLOOKUP(S$7,$L$66:$DM$120,ROWS($C$10:$C40)+2,FALSE)</f>
        <v>1345</v>
      </c>
      <c r="T40" s="7">
        <f>HLOOKUP(T$7,$L$66:$DM$120,ROWS($C$10:$C40)+2,FALSE)</f>
        <v>0</v>
      </c>
      <c r="U40" s="7">
        <f>HLOOKUP(U$7,$L$66:$DM$120,ROWS($C$10:$C40)+2,FALSE)</f>
        <v>101</v>
      </c>
      <c r="V40" s="7">
        <f>HLOOKUP(V$7,$L$66:$DM$120,ROWS($C$10:$C40)+2,FALSE)</f>
        <v>2746</v>
      </c>
      <c r="W40" s="7">
        <f>HLOOKUP(W$7,$L$66:$DM$120,ROWS($C$10:$C40)+2,FALSE)</f>
        <v>470</v>
      </c>
      <c r="X40" s="7">
        <f>HLOOKUP(X$7,$L$66:$DM$120,ROWS($C$10:$C40)+2,FALSE)</f>
        <v>43</v>
      </c>
      <c r="Y40" s="7">
        <f>HLOOKUP(Y$7,$L$66:$DM$120,ROWS($C$10:$C40)+2,FALSE)</f>
        <v>20</v>
      </c>
      <c r="Z40" s="7">
        <f>HLOOKUP(Z$7,$L$66:$DM$120,ROWS($C$10:$C40)+2,FALSE)</f>
        <v>673</v>
      </c>
      <c r="AA40" s="7">
        <f>HLOOKUP(AA$7,$L$66:$DM$120,ROWS($C$10:$C40)+2,FALSE)</f>
        <v>297</v>
      </c>
      <c r="AB40" s="7">
        <f>HLOOKUP(AB$7,$L$66:$DM$120,ROWS($C$10:$C40)+2,FALSE)</f>
        <v>53</v>
      </c>
      <c r="AC40" s="7">
        <f>HLOOKUP(AC$7,$L$66:$DM$120,ROWS($C$10:$C40)+2,FALSE)</f>
        <v>102</v>
      </c>
      <c r="AD40" s="7">
        <f>HLOOKUP(AD$7,$L$66:$DM$120,ROWS($C$10:$C40)+2,FALSE)</f>
        <v>284</v>
      </c>
      <c r="AE40" s="7">
        <f>HLOOKUP(AE$7,$L$66:$DM$120,ROWS($C$10:$C40)+2,FALSE)</f>
        <v>7</v>
      </c>
      <c r="AF40" s="7">
        <f>HLOOKUP(AF$7,$L$66:$DM$120,ROWS($C$10:$C40)+2,FALSE)</f>
        <v>6118</v>
      </c>
      <c r="AG40" s="7">
        <f>HLOOKUP(AG$7,$L$66:$DM$120,ROWS($C$10:$C40)+2,FALSE)</f>
        <v>33</v>
      </c>
      <c r="AH40" s="7">
        <f>HLOOKUP(AH$7,$L$66:$DM$120,ROWS($C$10:$C40)+2,FALSE)</f>
        <v>18990</v>
      </c>
      <c r="AI40" s="7">
        <f>HLOOKUP(AI$7,$L$66:$DM$120,ROWS($C$10:$C40)+2,FALSE)</f>
        <v>426</v>
      </c>
      <c r="AJ40" s="7">
        <f>HLOOKUP(AJ$7,$L$66:$DM$120,ROWS($C$10:$C40)+2,FALSE)</f>
        <v>0</v>
      </c>
      <c r="AK40" s="7">
        <f>HLOOKUP(AK$7,$L$66:$DM$120,ROWS($C$10:$C40)+2,FALSE)</f>
        <v>0</v>
      </c>
      <c r="AL40" s="7">
        <f>HLOOKUP(AL$7,$L$66:$DM$120,ROWS($C$10:$C40)+2,FALSE)</f>
        <v>289</v>
      </c>
      <c r="AM40" s="7">
        <f>HLOOKUP(AM$7,$L$66:$DM$120,ROWS($C$10:$C40)+2,FALSE)</f>
        <v>0</v>
      </c>
      <c r="AN40" s="7">
        <f>HLOOKUP(AN$7,$L$66:$DM$120,ROWS($C$10:$C40)+2,FALSE)</f>
        <v>110</v>
      </c>
      <c r="AO40" s="7">
        <f>HLOOKUP(AO$7,$L$66:$DM$120,ROWS($C$10:$C40)+2,FALSE)</f>
        <v>0</v>
      </c>
      <c r="AP40" s="7" t="str">
        <f>HLOOKUP(AP$7,$L$66:$DM$120,ROWS($C$10:$C40)+2,FALSE)</f>
        <v>N/A</v>
      </c>
      <c r="AQ40" s="7">
        <f>HLOOKUP(AQ$7,$L$66:$DM$120,ROWS($C$10:$C40)+2,FALSE)</f>
        <v>591</v>
      </c>
      <c r="AR40" s="7">
        <f>HLOOKUP(AR$7,$L$66:$DM$120,ROWS($C$10:$C40)+2,FALSE)</f>
        <v>223</v>
      </c>
      <c r="AS40" s="7">
        <f>HLOOKUP(AS$7,$L$66:$DM$120,ROWS($C$10:$C40)+2,FALSE)</f>
        <v>2905</v>
      </c>
      <c r="AT40" s="7">
        <f>HLOOKUP(AT$7,$L$66:$DM$120,ROWS($C$10:$C40)+2,FALSE)</f>
        <v>1609</v>
      </c>
      <c r="AU40" s="7">
        <f>HLOOKUP(AU$7,$L$66:$DM$120,ROWS($C$10:$C40)+2,FALSE)</f>
        <v>0</v>
      </c>
      <c r="AV40" s="7">
        <f>HLOOKUP(AV$7,$L$66:$DM$120,ROWS($C$10:$C40)+2,FALSE)</f>
        <v>324</v>
      </c>
      <c r="AW40" s="7">
        <f>HLOOKUP(AW$7,$L$66:$DM$120,ROWS($C$10:$C40)+2,FALSE)</f>
        <v>186</v>
      </c>
      <c r="AX40" s="7">
        <f>HLOOKUP(AX$7,$L$66:$DM$120,ROWS($C$10:$C40)+2,FALSE)</f>
        <v>208</v>
      </c>
      <c r="AY40" s="7">
        <f>HLOOKUP(AY$7,$L$66:$DM$120,ROWS($C$10:$C40)+2,FALSE)</f>
        <v>890</v>
      </c>
      <c r="AZ40" s="7">
        <f>HLOOKUP(AZ$7,$L$66:$DM$120,ROWS($C$10:$C40)+2,FALSE)</f>
        <v>1248</v>
      </c>
      <c r="BA40" s="7">
        <f>HLOOKUP(BA$7,$L$66:$DM$120,ROWS($C$10:$C40)+2,FALSE)</f>
        <v>323</v>
      </c>
      <c r="BB40" s="7">
        <f>HLOOKUP(BB$7,$L$66:$DM$120,ROWS($C$10:$C40)+2,FALSE)</f>
        <v>0</v>
      </c>
      <c r="BC40" s="7">
        <f>HLOOKUP(BC$7,$L$66:$DM$120,ROWS($C$10:$C40)+2,FALSE)</f>
        <v>77</v>
      </c>
      <c r="BD40" s="7">
        <f>HLOOKUP(BD$7,$L$66:$DM$120,ROWS($C$10:$C40)+2,FALSE)</f>
        <v>2150</v>
      </c>
      <c r="BE40" s="7">
        <f>HLOOKUP(BE$7,$L$66:$DM$120,ROWS($C$10:$C40)+2,FALSE)</f>
        <v>557</v>
      </c>
      <c r="BF40" s="7">
        <f>HLOOKUP(BF$7,$L$66:$DM$120,ROWS($C$10:$C40)+2,FALSE)</f>
        <v>2960</v>
      </c>
      <c r="BG40" s="7">
        <f>HLOOKUP(BG$7,$L$66:$DM$120,ROWS($C$10:$C40)+2,FALSE)</f>
        <v>660</v>
      </c>
      <c r="BH40" s="7">
        <f>HLOOKUP(BH$7,$L$66:$DM$120,ROWS($C$10:$C40)+2,FALSE)</f>
        <v>113</v>
      </c>
      <c r="BI40" s="7">
        <f>HLOOKUP(BI$7,$L$66:$DM$120,ROWS($C$10:$C40)+2,FALSE)</f>
        <v>80</v>
      </c>
      <c r="BJ40" s="7">
        <f>HLOOKUP(BJ$7,$L$66:$DM$120,ROWS($C$10:$C40)+2,FALSE)</f>
        <v>239</v>
      </c>
      <c r="BK40" s="7">
        <f>HLOOKUP(BK$7,$L$66:$DM$120,ROWS($C$10:$C40)+2,FALSE)</f>
        <v>71</v>
      </c>
      <c r="BL40" s="7">
        <f>HLOOKUP(BL$7,$L$66:$DM$120,ROWS($C$10:$C40)+2,FALSE)</f>
        <v>75</v>
      </c>
      <c r="BM40" s="8">
        <f>HLOOKUP(BM$7+0.5,$L$66:$DM$120,ROWS($C$10:$C40)+2,FALSE)</f>
        <v>5282</v>
      </c>
      <c r="BN40" s="8">
        <f>HLOOKUP(BN$7+0.5,$L$66:$DM$120,ROWS($C$10:$C40)+2,FALSE)</f>
        <v>181</v>
      </c>
      <c r="BO40" s="8">
        <f>HLOOKUP(BO$7+0.5,$L$66:$DM$120,ROWS($C$10:$C40)+2,FALSE)</f>
        <v>378</v>
      </c>
      <c r="BP40" s="8">
        <f>HLOOKUP(BP$7+0.5,$L$66:$DM$120,ROWS($C$10:$C40)+2,FALSE)</f>
        <v>413</v>
      </c>
      <c r="BQ40" s="8">
        <f>HLOOKUP(BQ$7+0.5,$L$66:$DM$120,ROWS($C$10:$C40)+2,FALSE)</f>
        <v>181</v>
      </c>
      <c r="BR40" s="8">
        <f>HLOOKUP(BR$7+0.5,$L$66:$DM$120,ROWS($C$10:$C40)+2,FALSE)</f>
        <v>935</v>
      </c>
      <c r="BS40" s="8">
        <f>HLOOKUP(BS$7+0.5,$L$66:$DM$120,ROWS($C$10:$C40)+2,FALSE)</f>
        <v>637</v>
      </c>
      <c r="BT40" s="8">
        <f>HLOOKUP(BT$7+0.5,$L$66:$DM$120,ROWS($C$10:$C40)+2,FALSE)</f>
        <v>478</v>
      </c>
      <c r="BU40" s="8">
        <f>HLOOKUP(BU$7+0.5,$L$66:$DM$120,ROWS($C$10:$C40)+2,FALSE)</f>
        <v>181</v>
      </c>
      <c r="BV40" s="8">
        <f>HLOOKUP(BV$7+0.5,$L$66:$DM$120,ROWS($C$10:$C40)+2,FALSE)</f>
        <v>131</v>
      </c>
      <c r="BW40" s="8">
        <f>HLOOKUP(BW$7+0.5,$L$66:$DM$120,ROWS($C$10:$C40)+2,FALSE)</f>
        <v>1312</v>
      </c>
      <c r="BX40" s="8">
        <f>HLOOKUP(BX$7+0.5,$L$66:$DM$120,ROWS($C$10:$C40)+2,FALSE)</f>
        <v>324</v>
      </c>
      <c r="BY40" s="8">
        <f>HLOOKUP(BY$7+0.5,$L$66:$DM$120,ROWS($C$10:$C40)+2,FALSE)</f>
        <v>78</v>
      </c>
      <c r="BZ40" s="8">
        <f>HLOOKUP(BZ$7+0.5,$L$66:$DM$120,ROWS($C$10:$C40)+2,FALSE)</f>
        <v>38</v>
      </c>
      <c r="CA40" s="8">
        <f>HLOOKUP(CA$7+0.5,$L$66:$DM$120,ROWS($C$10:$C40)+2,FALSE)</f>
        <v>608</v>
      </c>
      <c r="CB40" s="8">
        <f>HLOOKUP(CB$7+0.5,$L$66:$DM$120,ROWS($C$10:$C40)+2,FALSE)</f>
        <v>365</v>
      </c>
      <c r="CC40" s="8">
        <f>HLOOKUP(CC$7+0.5,$L$66:$DM$120,ROWS($C$10:$C40)+2,FALSE)</f>
        <v>89</v>
      </c>
      <c r="CD40" s="8">
        <f>HLOOKUP(CD$7+0.5,$L$66:$DM$120,ROWS($C$10:$C40)+2,FALSE)</f>
        <v>161</v>
      </c>
      <c r="CE40" s="8">
        <f>HLOOKUP(CE$7+0.5,$L$66:$DM$120,ROWS($C$10:$C40)+2,FALSE)</f>
        <v>250</v>
      </c>
      <c r="CF40" s="8">
        <f>HLOOKUP(CF$7+0.5,$L$66:$DM$120,ROWS($C$10:$C40)+2,FALSE)</f>
        <v>13</v>
      </c>
      <c r="CG40" s="8">
        <f>HLOOKUP(CG$7+0.5,$L$66:$DM$120,ROWS($C$10:$C40)+2,FALSE)</f>
        <v>1749</v>
      </c>
      <c r="CH40" s="8">
        <f>HLOOKUP(CH$7+0.5,$L$66:$DM$120,ROWS($C$10:$C40)+2,FALSE)</f>
        <v>57</v>
      </c>
      <c r="CI40" s="8">
        <f>HLOOKUP(CI$7+0.5,$L$66:$DM$120,ROWS($C$10:$C40)+2,FALSE)</f>
        <v>3350</v>
      </c>
      <c r="CJ40" s="8">
        <f>HLOOKUP(CJ$7+0.5,$L$66:$DM$120,ROWS($C$10:$C40)+2,FALSE)</f>
        <v>441</v>
      </c>
      <c r="CK40" s="8">
        <f>HLOOKUP(CK$7+0.5,$L$66:$DM$120,ROWS($C$10:$C40)+2,FALSE)</f>
        <v>181</v>
      </c>
      <c r="CL40" s="8">
        <f>HLOOKUP(CL$7+0.5,$L$66:$DM$120,ROWS($C$10:$C40)+2,FALSE)</f>
        <v>181</v>
      </c>
      <c r="CM40" s="8">
        <f>HLOOKUP(CM$7+0.5,$L$66:$DM$120,ROWS($C$10:$C40)+2,FALSE)</f>
        <v>262</v>
      </c>
      <c r="CN40" s="8">
        <f>HLOOKUP(CN$7+0.5,$L$66:$DM$120,ROWS($C$10:$C40)+2,FALSE)</f>
        <v>181</v>
      </c>
      <c r="CO40" s="8">
        <f>HLOOKUP(CO$7+0.5,$L$66:$DM$120,ROWS($C$10:$C40)+2,FALSE)</f>
        <v>136</v>
      </c>
      <c r="CP40" s="8">
        <f>HLOOKUP(CP$7+0.5,$L$66:$DM$120,ROWS($C$10:$C40)+2,FALSE)</f>
        <v>181</v>
      </c>
      <c r="CQ40" s="8" t="str">
        <f>HLOOKUP(CQ$7+0.5,$L$66:$DM$120,ROWS($C$10:$C40)+2,FALSE)</f>
        <v>N/A</v>
      </c>
      <c r="CR40" s="8">
        <f>HLOOKUP(CR$7+0.5,$L$66:$DM$120,ROWS($C$10:$C40)+2,FALSE)</f>
        <v>330</v>
      </c>
      <c r="CS40" s="8">
        <f>HLOOKUP(CS$7+0.5,$L$66:$DM$120,ROWS($C$10:$C40)+2,FALSE)</f>
        <v>279</v>
      </c>
      <c r="CT40" s="8">
        <f>HLOOKUP(CT$7+0.5,$L$66:$DM$120,ROWS($C$10:$C40)+2,FALSE)</f>
        <v>1027</v>
      </c>
      <c r="CU40" s="8">
        <f>HLOOKUP(CU$7+0.5,$L$66:$DM$120,ROWS($C$10:$C40)+2,FALSE)</f>
        <v>1456</v>
      </c>
      <c r="CV40" s="8">
        <f>HLOOKUP(CV$7+0.5,$L$66:$DM$120,ROWS($C$10:$C40)+2,FALSE)</f>
        <v>181</v>
      </c>
      <c r="CW40" s="8">
        <f>HLOOKUP(CW$7+0.5,$L$66:$DM$120,ROWS($C$10:$C40)+2,FALSE)</f>
        <v>240</v>
      </c>
      <c r="CX40" s="8">
        <f>HLOOKUP(CX$7+0.5,$L$66:$DM$120,ROWS($C$10:$C40)+2,FALSE)</f>
        <v>266</v>
      </c>
      <c r="CY40" s="8">
        <f>HLOOKUP(CY$7+0.5,$L$66:$DM$120,ROWS($C$10:$C40)+2,FALSE)</f>
        <v>299</v>
      </c>
      <c r="CZ40" s="8">
        <f>HLOOKUP(CZ$7+0.5,$L$66:$DM$120,ROWS($C$10:$C40)+2,FALSE)</f>
        <v>561</v>
      </c>
      <c r="DA40" s="8">
        <f>HLOOKUP(DA$7+0.5,$L$66:$DM$120,ROWS($C$10:$C40)+2,FALSE)</f>
        <v>819</v>
      </c>
      <c r="DB40" s="8">
        <f>HLOOKUP(DB$7+0.5,$L$66:$DM$120,ROWS($C$10:$C40)+2,FALSE)</f>
        <v>257</v>
      </c>
      <c r="DC40" s="8">
        <f>HLOOKUP(DC$7+0.5,$L$66:$DM$120,ROWS($C$10:$C40)+2,FALSE)</f>
        <v>181</v>
      </c>
      <c r="DD40" s="8">
        <f>HLOOKUP(DD$7+0.5,$L$66:$DM$120,ROWS($C$10:$C40)+2,FALSE)</f>
        <v>133</v>
      </c>
      <c r="DE40" s="8">
        <f>HLOOKUP(DE$7+0.5,$L$66:$DM$120,ROWS($C$10:$C40)+2,FALSE)</f>
        <v>1715</v>
      </c>
      <c r="DF40" s="8">
        <f>HLOOKUP(DF$7+0.5,$L$66:$DM$120,ROWS($C$10:$C40)+2,FALSE)</f>
        <v>762</v>
      </c>
      <c r="DG40" s="8">
        <f>HLOOKUP(DG$7+0.5,$L$66:$DM$120,ROWS($C$10:$C40)+2,FALSE)</f>
        <v>1339</v>
      </c>
      <c r="DH40" s="8">
        <f>HLOOKUP(DH$7+0.5,$L$66:$DM$120,ROWS($C$10:$C40)+2,FALSE)</f>
        <v>433</v>
      </c>
      <c r="DI40" s="8">
        <f>HLOOKUP(DI$7+0.5,$L$66:$DM$120,ROWS($C$10:$C40)+2,FALSE)</f>
        <v>119</v>
      </c>
      <c r="DJ40" s="8">
        <f>HLOOKUP(DJ$7+0.5,$L$66:$DM$120,ROWS($C$10:$C40)+2,FALSE)</f>
        <v>131</v>
      </c>
      <c r="DK40" s="8">
        <f>HLOOKUP(DK$7+0.5,$L$66:$DM$120,ROWS($C$10:$C40)+2,FALSE)</f>
        <v>277</v>
      </c>
      <c r="DL40" s="8">
        <f>HLOOKUP(DL$7+0.5,$L$66:$DM$120,ROWS($C$10:$C40)+2,FALSE)</f>
        <v>120</v>
      </c>
      <c r="DM40" s="8">
        <f>HLOOKUP(DM$7+0.5,$L$66:$DM$120,ROWS($C$10:$C40)+2,FALSE)</f>
        <v>123</v>
      </c>
    </row>
    <row r="41" spans="3:117" x14ac:dyDescent="0.2">
      <c r="C41" s="60"/>
      <c r="D41" s="62" t="s">
        <v>37</v>
      </c>
      <c r="E41" s="11">
        <v>8772744</v>
      </c>
      <c r="F41" s="12">
        <v>4541</v>
      </c>
      <c r="G41" s="11">
        <v>7929570</v>
      </c>
      <c r="H41" s="12">
        <v>23298</v>
      </c>
      <c r="I41" s="11">
        <v>655465</v>
      </c>
      <c r="J41" s="12">
        <v>21808</v>
      </c>
      <c r="K41" s="103"/>
      <c r="L41" s="63">
        <f>HLOOKUP(L$7,$L$66:$DM$120,ROWS($C$10:$C41)+2,FALSE)</f>
        <v>130223</v>
      </c>
      <c r="M41" s="7">
        <f>HLOOKUP(M$7,$L$66:$DM$120,ROWS($C$10:$C41)+2,FALSE)</f>
        <v>779</v>
      </c>
      <c r="N41" s="7">
        <f>HLOOKUP(N$7,$L$66:$DM$120,ROWS($C$10:$C41)+2,FALSE)</f>
        <v>359</v>
      </c>
      <c r="O41" s="7">
        <f>HLOOKUP(O$7,$L$66:$DM$120,ROWS($C$10:$C41)+2,FALSE)</f>
        <v>1328</v>
      </c>
      <c r="P41" s="7">
        <f>HLOOKUP(P$7,$L$66:$DM$120,ROWS($C$10:$C41)+2,FALSE)</f>
        <v>57</v>
      </c>
      <c r="Q41" s="7">
        <f>HLOOKUP(Q$7,$L$66:$DM$120,ROWS($C$10:$C41)+2,FALSE)</f>
        <v>4330</v>
      </c>
      <c r="R41" s="7">
        <f>HLOOKUP(R$7,$L$66:$DM$120,ROWS($C$10:$C41)+2,FALSE)</f>
        <v>380</v>
      </c>
      <c r="S41" s="7">
        <f>HLOOKUP(S$7,$L$66:$DM$120,ROWS($C$10:$C41)+2,FALSE)</f>
        <v>3466</v>
      </c>
      <c r="T41" s="7">
        <f>HLOOKUP(T$7,$L$66:$DM$120,ROWS($C$10:$C41)+2,FALSE)</f>
        <v>1921</v>
      </c>
      <c r="U41" s="7">
        <f>HLOOKUP(U$7,$L$66:$DM$120,ROWS($C$10:$C41)+2,FALSE)</f>
        <v>840</v>
      </c>
      <c r="V41" s="7">
        <f>HLOOKUP(V$7,$L$66:$DM$120,ROWS($C$10:$C41)+2,FALSE)</f>
        <v>10649</v>
      </c>
      <c r="W41" s="7">
        <f>HLOOKUP(W$7,$L$66:$DM$120,ROWS($C$10:$C41)+2,FALSE)</f>
        <v>3002</v>
      </c>
      <c r="X41" s="7">
        <f>HLOOKUP(X$7,$L$66:$DM$120,ROWS($C$10:$C41)+2,FALSE)</f>
        <v>22</v>
      </c>
      <c r="Y41" s="7">
        <f>HLOOKUP(Y$7,$L$66:$DM$120,ROWS($C$10:$C41)+2,FALSE)</f>
        <v>113</v>
      </c>
      <c r="Z41" s="7">
        <f>HLOOKUP(Z$7,$L$66:$DM$120,ROWS($C$10:$C41)+2,FALSE)</f>
        <v>2052</v>
      </c>
      <c r="AA41" s="7">
        <f>HLOOKUP(AA$7,$L$66:$DM$120,ROWS($C$10:$C41)+2,FALSE)</f>
        <v>1039</v>
      </c>
      <c r="AB41" s="7">
        <f>HLOOKUP(AB$7,$L$66:$DM$120,ROWS($C$10:$C41)+2,FALSE)</f>
        <v>357</v>
      </c>
      <c r="AC41" s="7">
        <f>HLOOKUP(AC$7,$L$66:$DM$120,ROWS($C$10:$C41)+2,FALSE)</f>
        <v>426</v>
      </c>
      <c r="AD41" s="7">
        <f>HLOOKUP(AD$7,$L$66:$DM$120,ROWS($C$10:$C41)+2,FALSE)</f>
        <v>631</v>
      </c>
      <c r="AE41" s="7">
        <f>HLOOKUP(AE$7,$L$66:$DM$120,ROWS($C$10:$C41)+2,FALSE)</f>
        <v>339</v>
      </c>
      <c r="AF41" s="7">
        <f>HLOOKUP(AF$7,$L$66:$DM$120,ROWS($C$10:$C41)+2,FALSE)</f>
        <v>430</v>
      </c>
      <c r="AG41" s="7">
        <f>HLOOKUP(AG$7,$L$66:$DM$120,ROWS($C$10:$C41)+2,FALSE)</f>
        <v>3474</v>
      </c>
      <c r="AH41" s="7">
        <f>HLOOKUP(AH$7,$L$66:$DM$120,ROWS($C$10:$C41)+2,FALSE)</f>
        <v>4907</v>
      </c>
      <c r="AI41" s="7">
        <f>HLOOKUP(AI$7,$L$66:$DM$120,ROWS($C$10:$C41)+2,FALSE)</f>
        <v>324</v>
      </c>
      <c r="AJ41" s="7">
        <f>HLOOKUP(AJ$7,$L$66:$DM$120,ROWS($C$10:$C41)+2,FALSE)</f>
        <v>570</v>
      </c>
      <c r="AK41" s="7">
        <f>HLOOKUP(AK$7,$L$66:$DM$120,ROWS($C$10:$C41)+2,FALSE)</f>
        <v>106</v>
      </c>
      <c r="AL41" s="7">
        <f>HLOOKUP(AL$7,$L$66:$DM$120,ROWS($C$10:$C41)+2,FALSE)</f>
        <v>384</v>
      </c>
      <c r="AM41" s="7">
        <f>HLOOKUP(AM$7,$L$66:$DM$120,ROWS($C$10:$C41)+2,FALSE)</f>
        <v>67</v>
      </c>
      <c r="AN41" s="7">
        <f>HLOOKUP(AN$7,$L$66:$DM$120,ROWS($C$10:$C41)+2,FALSE)</f>
        <v>35</v>
      </c>
      <c r="AO41" s="7">
        <f>HLOOKUP(AO$7,$L$66:$DM$120,ROWS($C$10:$C41)+2,FALSE)</f>
        <v>908</v>
      </c>
      <c r="AP41" s="7">
        <f>HLOOKUP(AP$7,$L$66:$DM$120,ROWS($C$10:$C41)+2,FALSE)</f>
        <v>126</v>
      </c>
      <c r="AQ41" s="7" t="str">
        <f>HLOOKUP(AQ$7,$L$66:$DM$120,ROWS($C$10:$C41)+2,FALSE)</f>
        <v>N/A</v>
      </c>
      <c r="AR41" s="7">
        <f>HLOOKUP(AR$7,$L$66:$DM$120,ROWS($C$10:$C41)+2,FALSE)</f>
        <v>45</v>
      </c>
      <c r="AS41" s="7">
        <f>HLOOKUP(AS$7,$L$66:$DM$120,ROWS($C$10:$C41)+2,FALSE)</f>
        <v>40495</v>
      </c>
      <c r="AT41" s="7">
        <f>HLOOKUP(AT$7,$L$66:$DM$120,ROWS($C$10:$C41)+2,FALSE)</f>
        <v>3236</v>
      </c>
      <c r="AU41" s="7">
        <f>HLOOKUP(AU$7,$L$66:$DM$120,ROWS($C$10:$C41)+2,FALSE)</f>
        <v>55</v>
      </c>
      <c r="AV41" s="7">
        <f>HLOOKUP(AV$7,$L$66:$DM$120,ROWS($C$10:$C41)+2,FALSE)</f>
        <v>1452</v>
      </c>
      <c r="AW41" s="7">
        <f>HLOOKUP(AW$7,$L$66:$DM$120,ROWS($C$10:$C41)+2,FALSE)</f>
        <v>1540</v>
      </c>
      <c r="AX41" s="7">
        <f>HLOOKUP(AX$7,$L$66:$DM$120,ROWS($C$10:$C41)+2,FALSE)</f>
        <v>760</v>
      </c>
      <c r="AY41" s="7">
        <f>HLOOKUP(AY$7,$L$66:$DM$120,ROWS($C$10:$C41)+2,FALSE)</f>
        <v>23597</v>
      </c>
      <c r="AZ41" s="7">
        <f>HLOOKUP(AZ$7,$L$66:$DM$120,ROWS($C$10:$C41)+2,FALSE)</f>
        <v>429</v>
      </c>
      <c r="BA41" s="7">
        <f>HLOOKUP(BA$7,$L$66:$DM$120,ROWS($C$10:$C41)+2,FALSE)</f>
        <v>2372</v>
      </c>
      <c r="BB41" s="7">
        <f>HLOOKUP(BB$7,$L$66:$DM$120,ROWS($C$10:$C41)+2,FALSE)</f>
        <v>581</v>
      </c>
      <c r="BC41" s="7">
        <f>HLOOKUP(BC$7,$L$66:$DM$120,ROWS($C$10:$C41)+2,FALSE)</f>
        <v>1400</v>
      </c>
      <c r="BD41" s="7">
        <f>HLOOKUP(BD$7,$L$66:$DM$120,ROWS($C$10:$C41)+2,FALSE)</f>
        <v>2509</v>
      </c>
      <c r="BE41" s="7">
        <f>HLOOKUP(BE$7,$L$66:$DM$120,ROWS($C$10:$C41)+2,FALSE)</f>
        <v>425</v>
      </c>
      <c r="BF41" s="7">
        <f>HLOOKUP(BF$7,$L$66:$DM$120,ROWS($C$10:$C41)+2,FALSE)</f>
        <v>35</v>
      </c>
      <c r="BG41" s="7">
        <f>HLOOKUP(BG$7,$L$66:$DM$120,ROWS($C$10:$C41)+2,FALSE)</f>
        <v>5024</v>
      </c>
      <c r="BH41" s="7">
        <f>HLOOKUP(BH$7,$L$66:$DM$120,ROWS($C$10:$C41)+2,FALSE)</f>
        <v>1847</v>
      </c>
      <c r="BI41" s="7">
        <f>HLOOKUP(BI$7,$L$66:$DM$120,ROWS($C$10:$C41)+2,FALSE)</f>
        <v>297</v>
      </c>
      <c r="BJ41" s="7">
        <f>HLOOKUP(BJ$7,$L$66:$DM$120,ROWS($C$10:$C41)+2,FALSE)</f>
        <v>680</v>
      </c>
      <c r="BK41" s="7">
        <f>HLOOKUP(BK$7,$L$66:$DM$120,ROWS($C$10:$C41)+2,FALSE)</f>
        <v>23</v>
      </c>
      <c r="BL41" s="7">
        <f>HLOOKUP(BL$7,$L$66:$DM$120,ROWS($C$10:$C41)+2,FALSE)</f>
        <v>2574</v>
      </c>
      <c r="BM41" s="8">
        <f>HLOOKUP(BM$7+0.5,$L$66:$DM$120,ROWS($C$10:$C41)+2,FALSE)</f>
        <v>7649</v>
      </c>
      <c r="BN41" s="8">
        <f>HLOOKUP(BN$7+0.5,$L$66:$DM$120,ROWS($C$10:$C41)+2,FALSE)</f>
        <v>509</v>
      </c>
      <c r="BO41" s="8">
        <f>HLOOKUP(BO$7+0.5,$L$66:$DM$120,ROWS($C$10:$C41)+2,FALSE)</f>
        <v>437</v>
      </c>
      <c r="BP41" s="8">
        <f>HLOOKUP(BP$7+0.5,$L$66:$DM$120,ROWS($C$10:$C41)+2,FALSE)</f>
        <v>704</v>
      </c>
      <c r="BQ41" s="8">
        <f>HLOOKUP(BQ$7+0.5,$L$66:$DM$120,ROWS($C$10:$C41)+2,FALSE)</f>
        <v>70</v>
      </c>
      <c r="BR41" s="8">
        <f>HLOOKUP(BR$7+0.5,$L$66:$DM$120,ROWS($C$10:$C41)+2,FALSE)</f>
        <v>1070</v>
      </c>
      <c r="BS41" s="8">
        <f>HLOOKUP(BS$7+0.5,$L$66:$DM$120,ROWS($C$10:$C41)+2,FALSE)</f>
        <v>264</v>
      </c>
      <c r="BT41" s="8">
        <f>HLOOKUP(BT$7+0.5,$L$66:$DM$120,ROWS($C$10:$C41)+2,FALSE)</f>
        <v>1711</v>
      </c>
      <c r="BU41" s="8">
        <f>HLOOKUP(BU$7+0.5,$L$66:$DM$120,ROWS($C$10:$C41)+2,FALSE)</f>
        <v>1383</v>
      </c>
      <c r="BV41" s="8">
        <f>HLOOKUP(BV$7+0.5,$L$66:$DM$120,ROWS($C$10:$C41)+2,FALSE)</f>
        <v>637</v>
      </c>
      <c r="BW41" s="8">
        <f>HLOOKUP(BW$7+0.5,$L$66:$DM$120,ROWS($C$10:$C41)+2,FALSE)</f>
        <v>2430</v>
      </c>
      <c r="BX41" s="8">
        <f>HLOOKUP(BX$7+0.5,$L$66:$DM$120,ROWS($C$10:$C41)+2,FALSE)</f>
        <v>1032</v>
      </c>
      <c r="BY41" s="8">
        <f>HLOOKUP(BY$7+0.5,$L$66:$DM$120,ROWS($C$10:$C41)+2,FALSE)</f>
        <v>41</v>
      </c>
      <c r="BZ41" s="8">
        <f>HLOOKUP(BZ$7+0.5,$L$66:$DM$120,ROWS($C$10:$C41)+2,FALSE)</f>
        <v>134</v>
      </c>
      <c r="CA41" s="8">
        <f>HLOOKUP(CA$7+0.5,$L$66:$DM$120,ROWS($C$10:$C41)+2,FALSE)</f>
        <v>874</v>
      </c>
      <c r="CB41" s="8">
        <f>HLOOKUP(CB$7+0.5,$L$66:$DM$120,ROWS($C$10:$C41)+2,FALSE)</f>
        <v>559</v>
      </c>
      <c r="CC41" s="8">
        <f>HLOOKUP(CC$7+0.5,$L$66:$DM$120,ROWS($C$10:$C41)+2,FALSE)</f>
        <v>405</v>
      </c>
      <c r="CD41" s="8">
        <f>HLOOKUP(CD$7+0.5,$L$66:$DM$120,ROWS($C$10:$C41)+2,FALSE)</f>
        <v>405</v>
      </c>
      <c r="CE41" s="8">
        <f>HLOOKUP(CE$7+0.5,$L$66:$DM$120,ROWS($C$10:$C41)+2,FALSE)</f>
        <v>614</v>
      </c>
      <c r="CF41" s="8">
        <f>HLOOKUP(CF$7+0.5,$L$66:$DM$120,ROWS($C$10:$C41)+2,FALSE)</f>
        <v>343</v>
      </c>
      <c r="CG41" s="8">
        <f>HLOOKUP(CG$7+0.5,$L$66:$DM$120,ROWS($C$10:$C41)+2,FALSE)</f>
        <v>388</v>
      </c>
      <c r="CH41" s="8">
        <f>HLOOKUP(CH$7+0.5,$L$66:$DM$120,ROWS($C$10:$C41)+2,FALSE)</f>
        <v>1241</v>
      </c>
      <c r="CI41" s="8">
        <f>HLOOKUP(CI$7+0.5,$L$66:$DM$120,ROWS($C$10:$C41)+2,FALSE)</f>
        <v>1730</v>
      </c>
      <c r="CJ41" s="8">
        <f>HLOOKUP(CJ$7+0.5,$L$66:$DM$120,ROWS($C$10:$C41)+2,FALSE)</f>
        <v>191</v>
      </c>
      <c r="CK41" s="8">
        <f>HLOOKUP(CK$7+0.5,$L$66:$DM$120,ROWS($C$10:$C41)+2,FALSE)</f>
        <v>429</v>
      </c>
      <c r="CL41" s="8">
        <f>HLOOKUP(CL$7+0.5,$L$66:$DM$120,ROWS($C$10:$C41)+2,FALSE)</f>
        <v>165</v>
      </c>
      <c r="CM41" s="8">
        <f>HLOOKUP(CM$7+0.5,$L$66:$DM$120,ROWS($C$10:$C41)+2,FALSE)</f>
        <v>363</v>
      </c>
      <c r="CN41" s="8">
        <f>HLOOKUP(CN$7+0.5,$L$66:$DM$120,ROWS($C$10:$C41)+2,FALSE)</f>
        <v>112</v>
      </c>
      <c r="CO41" s="8">
        <f>HLOOKUP(CO$7+0.5,$L$66:$DM$120,ROWS($C$10:$C41)+2,FALSE)</f>
        <v>58</v>
      </c>
      <c r="CP41" s="8">
        <f>HLOOKUP(CP$7+0.5,$L$66:$DM$120,ROWS($C$10:$C41)+2,FALSE)</f>
        <v>526</v>
      </c>
      <c r="CQ41" s="8">
        <f>HLOOKUP(CQ$7+0.5,$L$66:$DM$120,ROWS($C$10:$C41)+2,FALSE)</f>
        <v>219</v>
      </c>
      <c r="CR41" s="8" t="str">
        <f>HLOOKUP(CR$7+0.5,$L$66:$DM$120,ROWS($C$10:$C41)+2,FALSE)</f>
        <v>N/A</v>
      </c>
      <c r="CS41" s="8">
        <f>HLOOKUP(CS$7+0.5,$L$66:$DM$120,ROWS($C$10:$C41)+2,FALSE)</f>
        <v>75</v>
      </c>
      <c r="CT41" s="8">
        <f>HLOOKUP(CT$7+0.5,$L$66:$DM$120,ROWS($C$10:$C41)+2,FALSE)</f>
        <v>4293</v>
      </c>
      <c r="CU41" s="8">
        <f>HLOOKUP(CU$7+0.5,$L$66:$DM$120,ROWS($C$10:$C41)+2,FALSE)</f>
        <v>1238</v>
      </c>
      <c r="CV41" s="8">
        <f>HLOOKUP(CV$7+0.5,$L$66:$DM$120,ROWS($C$10:$C41)+2,FALSE)</f>
        <v>93</v>
      </c>
      <c r="CW41" s="8">
        <f>HLOOKUP(CW$7+0.5,$L$66:$DM$120,ROWS($C$10:$C41)+2,FALSE)</f>
        <v>596</v>
      </c>
      <c r="CX41" s="8">
        <f>HLOOKUP(CX$7+0.5,$L$66:$DM$120,ROWS($C$10:$C41)+2,FALSE)</f>
        <v>1537</v>
      </c>
      <c r="CY41" s="8">
        <f>HLOOKUP(CY$7+0.5,$L$66:$DM$120,ROWS($C$10:$C41)+2,FALSE)</f>
        <v>587</v>
      </c>
      <c r="CZ41" s="8">
        <f>HLOOKUP(CZ$7+0.5,$L$66:$DM$120,ROWS($C$10:$C41)+2,FALSE)</f>
        <v>2976</v>
      </c>
      <c r="DA41" s="8">
        <f>HLOOKUP(DA$7+0.5,$L$66:$DM$120,ROWS($C$10:$C41)+2,FALSE)</f>
        <v>410</v>
      </c>
      <c r="DB41" s="8">
        <f>HLOOKUP(DB$7+0.5,$L$66:$DM$120,ROWS($C$10:$C41)+2,FALSE)</f>
        <v>1386</v>
      </c>
      <c r="DC41" s="8">
        <f>HLOOKUP(DC$7+0.5,$L$66:$DM$120,ROWS($C$10:$C41)+2,FALSE)</f>
        <v>644</v>
      </c>
      <c r="DD41" s="8">
        <f>HLOOKUP(DD$7+0.5,$L$66:$DM$120,ROWS($C$10:$C41)+2,FALSE)</f>
        <v>612</v>
      </c>
      <c r="DE41" s="8">
        <f>HLOOKUP(DE$7+0.5,$L$66:$DM$120,ROWS($C$10:$C41)+2,FALSE)</f>
        <v>1335</v>
      </c>
      <c r="DF41" s="8">
        <f>HLOOKUP(DF$7+0.5,$L$66:$DM$120,ROWS($C$10:$C41)+2,FALSE)</f>
        <v>341</v>
      </c>
      <c r="DG41" s="8">
        <f>HLOOKUP(DG$7+0.5,$L$66:$DM$120,ROWS($C$10:$C41)+2,FALSE)</f>
        <v>57</v>
      </c>
      <c r="DH41" s="8">
        <f>HLOOKUP(DH$7+0.5,$L$66:$DM$120,ROWS($C$10:$C41)+2,FALSE)</f>
        <v>1899</v>
      </c>
      <c r="DI41" s="8">
        <f>HLOOKUP(DI$7+0.5,$L$66:$DM$120,ROWS($C$10:$C41)+2,FALSE)</f>
        <v>1244</v>
      </c>
      <c r="DJ41" s="8">
        <f>HLOOKUP(DJ$7+0.5,$L$66:$DM$120,ROWS($C$10:$C41)+2,FALSE)</f>
        <v>201</v>
      </c>
      <c r="DK41" s="8">
        <f>HLOOKUP(DK$7+0.5,$L$66:$DM$120,ROWS($C$10:$C41)+2,FALSE)</f>
        <v>457</v>
      </c>
      <c r="DL41" s="8">
        <f>HLOOKUP(DL$7+0.5,$L$66:$DM$120,ROWS($C$10:$C41)+2,FALSE)</f>
        <v>30</v>
      </c>
      <c r="DM41" s="8">
        <f>HLOOKUP(DM$7+0.5,$L$66:$DM$120,ROWS($C$10:$C41)+2,FALSE)</f>
        <v>1462</v>
      </c>
    </row>
    <row r="42" spans="3:117" x14ac:dyDescent="0.2">
      <c r="C42" s="60"/>
      <c r="D42" s="62" t="s">
        <v>38</v>
      </c>
      <c r="E42" s="11">
        <v>2060595</v>
      </c>
      <c r="F42" s="12">
        <v>2119</v>
      </c>
      <c r="G42" s="11">
        <v>1769341</v>
      </c>
      <c r="H42" s="12">
        <v>11461</v>
      </c>
      <c r="I42" s="11">
        <v>226243</v>
      </c>
      <c r="J42" s="12">
        <v>12069</v>
      </c>
      <c r="K42" s="103"/>
      <c r="L42" s="63">
        <f>HLOOKUP(L$7,$L$66:$DM$120,ROWS($C$10:$C42)+2,FALSE)</f>
        <v>54693</v>
      </c>
      <c r="M42" s="7">
        <f>HLOOKUP(M$7,$L$66:$DM$120,ROWS($C$10:$C42)+2,FALSE)</f>
        <v>787</v>
      </c>
      <c r="N42" s="7">
        <f>HLOOKUP(N$7,$L$66:$DM$120,ROWS($C$10:$C42)+2,FALSE)</f>
        <v>320</v>
      </c>
      <c r="O42" s="7">
        <f>HLOOKUP(O$7,$L$66:$DM$120,ROWS($C$10:$C42)+2,FALSE)</f>
        <v>6391</v>
      </c>
      <c r="P42" s="7">
        <f>HLOOKUP(P$7,$L$66:$DM$120,ROWS($C$10:$C42)+2,FALSE)</f>
        <v>410</v>
      </c>
      <c r="Q42" s="7">
        <f>HLOOKUP(Q$7,$L$66:$DM$120,ROWS($C$10:$C42)+2,FALSE)</f>
        <v>4536</v>
      </c>
      <c r="R42" s="7">
        <f>HLOOKUP(R$7,$L$66:$DM$120,ROWS($C$10:$C42)+2,FALSE)</f>
        <v>4780</v>
      </c>
      <c r="S42" s="7">
        <f>HLOOKUP(S$7,$L$66:$DM$120,ROWS($C$10:$C42)+2,FALSE)</f>
        <v>280</v>
      </c>
      <c r="T42" s="7">
        <f>HLOOKUP(T$7,$L$66:$DM$120,ROWS($C$10:$C42)+2,FALSE)</f>
        <v>100</v>
      </c>
      <c r="U42" s="7">
        <f>HLOOKUP(U$7,$L$66:$DM$120,ROWS($C$10:$C42)+2,FALSE)</f>
        <v>25</v>
      </c>
      <c r="V42" s="7">
        <f>HLOOKUP(V$7,$L$66:$DM$120,ROWS($C$10:$C42)+2,FALSE)</f>
        <v>4707</v>
      </c>
      <c r="W42" s="7">
        <f>HLOOKUP(W$7,$L$66:$DM$120,ROWS($C$10:$C42)+2,FALSE)</f>
        <v>192</v>
      </c>
      <c r="X42" s="7">
        <f>HLOOKUP(X$7,$L$66:$DM$120,ROWS($C$10:$C42)+2,FALSE)</f>
        <v>168</v>
      </c>
      <c r="Y42" s="7">
        <f>HLOOKUP(Y$7,$L$66:$DM$120,ROWS($C$10:$C42)+2,FALSE)</f>
        <v>355</v>
      </c>
      <c r="Z42" s="7">
        <f>HLOOKUP(Z$7,$L$66:$DM$120,ROWS($C$10:$C42)+2,FALSE)</f>
        <v>790</v>
      </c>
      <c r="AA42" s="7">
        <f>HLOOKUP(AA$7,$L$66:$DM$120,ROWS($C$10:$C42)+2,FALSE)</f>
        <v>660</v>
      </c>
      <c r="AB42" s="7">
        <f>HLOOKUP(AB$7,$L$66:$DM$120,ROWS($C$10:$C42)+2,FALSE)</f>
        <v>384</v>
      </c>
      <c r="AC42" s="7">
        <f>HLOOKUP(AC$7,$L$66:$DM$120,ROWS($C$10:$C42)+2,FALSE)</f>
        <v>672</v>
      </c>
      <c r="AD42" s="7">
        <f>HLOOKUP(AD$7,$L$66:$DM$120,ROWS($C$10:$C42)+2,FALSE)</f>
        <v>159</v>
      </c>
      <c r="AE42" s="7">
        <f>HLOOKUP(AE$7,$L$66:$DM$120,ROWS($C$10:$C42)+2,FALSE)</f>
        <v>790</v>
      </c>
      <c r="AF42" s="7">
        <f>HLOOKUP(AF$7,$L$66:$DM$120,ROWS($C$10:$C42)+2,FALSE)</f>
        <v>57</v>
      </c>
      <c r="AG42" s="7">
        <f>HLOOKUP(AG$7,$L$66:$DM$120,ROWS($C$10:$C42)+2,FALSE)</f>
        <v>505</v>
      </c>
      <c r="AH42" s="7">
        <f>HLOOKUP(AH$7,$L$66:$DM$120,ROWS($C$10:$C42)+2,FALSE)</f>
        <v>303</v>
      </c>
      <c r="AI42" s="7">
        <f>HLOOKUP(AI$7,$L$66:$DM$120,ROWS($C$10:$C42)+2,FALSE)</f>
        <v>602</v>
      </c>
      <c r="AJ42" s="7">
        <f>HLOOKUP(AJ$7,$L$66:$DM$120,ROWS($C$10:$C42)+2,FALSE)</f>
        <v>284</v>
      </c>
      <c r="AK42" s="7">
        <f>HLOOKUP(AK$7,$L$66:$DM$120,ROWS($C$10:$C42)+2,FALSE)</f>
        <v>451</v>
      </c>
      <c r="AL42" s="7">
        <f>HLOOKUP(AL$7,$L$66:$DM$120,ROWS($C$10:$C42)+2,FALSE)</f>
        <v>1216</v>
      </c>
      <c r="AM42" s="7">
        <f>HLOOKUP(AM$7,$L$66:$DM$120,ROWS($C$10:$C42)+2,FALSE)</f>
        <v>139</v>
      </c>
      <c r="AN42" s="7">
        <f>HLOOKUP(AN$7,$L$66:$DM$120,ROWS($C$10:$C42)+2,FALSE)</f>
        <v>194</v>
      </c>
      <c r="AO42" s="7">
        <f>HLOOKUP(AO$7,$L$66:$DM$120,ROWS($C$10:$C42)+2,FALSE)</f>
        <v>604</v>
      </c>
      <c r="AP42" s="7">
        <f>HLOOKUP(AP$7,$L$66:$DM$120,ROWS($C$10:$C42)+2,FALSE)</f>
        <v>268</v>
      </c>
      <c r="AQ42" s="7">
        <f>HLOOKUP(AQ$7,$L$66:$DM$120,ROWS($C$10:$C42)+2,FALSE)</f>
        <v>252</v>
      </c>
      <c r="AR42" s="7" t="str">
        <f>HLOOKUP(AR$7,$L$66:$DM$120,ROWS($C$10:$C42)+2,FALSE)</f>
        <v>N/A</v>
      </c>
      <c r="AS42" s="7">
        <f>HLOOKUP(AS$7,$L$66:$DM$120,ROWS($C$10:$C42)+2,FALSE)</f>
        <v>1111</v>
      </c>
      <c r="AT42" s="7">
        <f>HLOOKUP(AT$7,$L$66:$DM$120,ROWS($C$10:$C42)+2,FALSE)</f>
        <v>335</v>
      </c>
      <c r="AU42" s="7">
        <f>HLOOKUP(AU$7,$L$66:$DM$120,ROWS($C$10:$C42)+2,FALSE)</f>
        <v>41</v>
      </c>
      <c r="AV42" s="7">
        <f>HLOOKUP(AV$7,$L$66:$DM$120,ROWS($C$10:$C42)+2,FALSE)</f>
        <v>1178</v>
      </c>
      <c r="AW42" s="7">
        <f>HLOOKUP(AW$7,$L$66:$DM$120,ROWS($C$10:$C42)+2,FALSE)</f>
        <v>1076</v>
      </c>
      <c r="AX42" s="7">
        <f>HLOOKUP(AX$7,$L$66:$DM$120,ROWS($C$10:$C42)+2,FALSE)</f>
        <v>932</v>
      </c>
      <c r="AY42" s="7">
        <f>HLOOKUP(AY$7,$L$66:$DM$120,ROWS($C$10:$C42)+2,FALSE)</f>
        <v>822</v>
      </c>
      <c r="AZ42" s="7">
        <f>HLOOKUP(AZ$7,$L$66:$DM$120,ROWS($C$10:$C42)+2,FALSE)</f>
        <v>0</v>
      </c>
      <c r="BA42" s="7">
        <f>HLOOKUP(BA$7,$L$66:$DM$120,ROWS($C$10:$C42)+2,FALSE)</f>
        <v>325</v>
      </c>
      <c r="BB42" s="7">
        <f>HLOOKUP(BB$7,$L$66:$DM$120,ROWS($C$10:$C42)+2,FALSE)</f>
        <v>509</v>
      </c>
      <c r="BC42" s="7">
        <f>HLOOKUP(BC$7,$L$66:$DM$120,ROWS($C$10:$C42)+2,FALSE)</f>
        <v>338</v>
      </c>
      <c r="BD42" s="7">
        <f>HLOOKUP(BD$7,$L$66:$DM$120,ROWS($C$10:$C42)+2,FALSE)</f>
        <v>11955</v>
      </c>
      <c r="BE42" s="7">
        <f>HLOOKUP(BE$7,$L$66:$DM$120,ROWS($C$10:$C42)+2,FALSE)</f>
        <v>1382</v>
      </c>
      <c r="BF42" s="7">
        <f>HLOOKUP(BF$7,$L$66:$DM$120,ROWS($C$10:$C42)+2,FALSE)</f>
        <v>81</v>
      </c>
      <c r="BG42" s="7">
        <f>HLOOKUP(BG$7,$L$66:$DM$120,ROWS($C$10:$C42)+2,FALSE)</f>
        <v>1560</v>
      </c>
      <c r="BH42" s="7">
        <f>HLOOKUP(BH$7,$L$66:$DM$120,ROWS($C$10:$C42)+2,FALSE)</f>
        <v>1251</v>
      </c>
      <c r="BI42" s="7">
        <f>HLOOKUP(BI$7,$L$66:$DM$120,ROWS($C$10:$C42)+2,FALSE)</f>
        <v>0</v>
      </c>
      <c r="BJ42" s="7">
        <f>HLOOKUP(BJ$7,$L$66:$DM$120,ROWS($C$10:$C42)+2,FALSE)</f>
        <v>321</v>
      </c>
      <c r="BK42" s="7">
        <f>HLOOKUP(BK$7,$L$66:$DM$120,ROWS($C$10:$C42)+2,FALSE)</f>
        <v>95</v>
      </c>
      <c r="BL42" s="7">
        <f>HLOOKUP(BL$7,$L$66:$DM$120,ROWS($C$10:$C42)+2,FALSE)</f>
        <v>429</v>
      </c>
      <c r="BM42" s="8">
        <f>HLOOKUP(BM$7+0.5,$L$66:$DM$120,ROWS($C$10:$C42)+2,FALSE)</f>
        <v>5877</v>
      </c>
      <c r="BN42" s="8">
        <f>HLOOKUP(BN$7+0.5,$L$66:$DM$120,ROWS($C$10:$C42)+2,FALSE)</f>
        <v>509</v>
      </c>
      <c r="BO42" s="8">
        <f>HLOOKUP(BO$7+0.5,$L$66:$DM$120,ROWS($C$10:$C42)+2,FALSE)</f>
        <v>264</v>
      </c>
      <c r="BP42" s="8">
        <f>HLOOKUP(BP$7+0.5,$L$66:$DM$120,ROWS($C$10:$C42)+2,FALSE)</f>
        <v>1673</v>
      </c>
      <c r="BQ42" s="8">
        <f>HLOOKUP(BQ$7+0.5,$L$66:$DM$120,ROWS($C$10:$C42)+2,FALSE)</f>
        <v>286</v>
      </c>
      <c r="BR42" s="8">
        <f>HLOOKUP(BR$7+0.5,$L$66:$DM$120,ROWS($C$10:$C42)+2,FALSE)</f>
        <v>1440</v>
      </c>
      <c r="BS42" s="8">
        <f>HLOOKUP(BS$7+0.5,$L$66:$DM$120,ROWS($C$10:$C42)+2,FALSE)</f>
        <v>1546</v>
      </c>
      <c r="BT42" s="8">
        <f>HLOOKUP(BT$7+0.5,$L$66:$DM$120,ROWS($C$10:$C42)+2,FALSE)</f>
        <v>250</v>
      </c>
      <c r="BU42" s="8">
        <f>HLOOKUP(BU$7+0.5,$L$66:$DM$120,ROWS($C$10:$C42)+2,FALSE)</f>
        <v>136</v>
      </c>
      <c r="BV42" s="8">
        <f>HLOOKUP(BV$7+0.5,$L$66:$DM$120,ROWS($C$10:$C42)+2,FALSE)</f>
        <v>51</v>
      </c>
      <c r="BW42" s="8">
        <f>HLOOKUP(BW$7+0.5,$L$66:$DM$120,ROWS($C$10:$C42)+2,FALSE)</f>
        <v>2184</v>
      </c>
      <c r="BX42" s="8">
        <f>HLOOKUP(BX$7+0.5,$L$66:$DM$120,ROWS($C$10:$C42)+2,FALSE)</f>
        <v>184</v>
      </c>
      <c r="BY42" s="8">
        <f>HLOOKUP(BY$7+0.5,$L$66:$DM$120,ROWS($C$10:$C42)+2,FALSE)</f>
        <v>127</v>
      </c>
      <c r="BZ42" s="8">
        <f>HLOOKUP(BZ$7+0.5,$L$66:$DM$120,ROWS($C$10:$C42)+2,FALSE)</f>
        <v>352</v>
      </c>
      <c r="CA42" s="8">
        <f>HLOOKUP(CA$7+0.5,$L$66:$DM$120,ROWS($C$10:$C42)+2,FALSE)</f>
        <v>530</v>
      </c>
      <c r="CB42" s="8">
        <f>HLOOKUP(CB$7+0.5,$L$66:$DM$120,ROWS($C$10:$C42)+2,FALSE)</f>
        <v>524</v>
      </c>
      <c r="CC42" s="8">
        <f>HLOOKUP(CC$7+0.5,$L$66:$DM$120,ROWS($C$10:$C42)+2,FALSE)</f>
        <v>331</v>
      </c>
      <c r="CD42" s="8">
        <f>HLOOKUP(CD$7+0.5,$L$66:$DM$120,ROWS($C$10:$C42)+2,FALSE)</f>
        <v>537</v>
      </c>
      <c r="CE42" s="8">
        <f>HLOOKUP(CE$7+0.5,$L$66:$DM$120,ROWS($C$10:$C42)+2,FALSE)</f>
        <v>160</v>
      </c>
      <c r="CF42" s="8">
        <f>HLOOKUP(CF$7+0.5,$L$66:$DM$120,ROWS($C$10:$C42)+2,FALSE)</f>
        <v>883</v>
      </c>
      <c r="CG42" s="8">
        <f>HLOOKUP(CG$7+0.5,$L$66:$DM$120,ROWS($C$10:$C42)+2,FALSE)</f>
        <v>80</v>
      </c>
      <c r="CH42" s="8">
        <f>HLOOKUP(CH$7+0.5,$L$66:$DM$120,ROWS($C$10:$C42)+2,FALSE)</f>
        <v>355</v>
      </c>
      <c r="CI42" s="8">
        <f>HLOOKUP(CI$7+0.5,$L$66:$DM$120,ROWS($C$10:$C42)+2,FALSE)</f>
        <v>298</v>
      </c>
      <c r="CJ42" s="8">
        <f>HLOOKUP(CJ$7+0.5,$L$66:$DM$120,ROWS($C$10:$C42)+2,FALSE)</f>
        <v>490</v>
      </c>
      <c r="CK42" s="8">
        <f>HLOOKUP(CK$7+0.5,$L$66:$DM$120,ROWS($C$10:$C42)+2,FALSE)</f>
        <v>428</v>
      </c>
      <c r="CL42" s="8">
        <f>HLOOKUP(CL$7+0.5,$L$66:$DM$120,ROWS($C$10:$C42)+2,FALSE)</f>
        <v>630</v>
      </c>
      <c r="CM42" s="8">
        <f>HLOOKUP(CM$7+0.5,$L$66:$DM$120,ROWS($C$10:$C42)+2,FALSE)</f>
        <v>793</v>
      </c>
      <c r="CN42" s="8">
        <f>HLOOKUP(CN$7+0.5,$L$66:$DM$120,ROWS($C$10:$C42)+2,FALSE)</f>
        <v>162</v>
      </c>
      <c r="CO42" s="8">
        <f>HLOOKUP(CO$7+0.5,$L$66:$DM$120,ROWS($C$10:$C42)+2,FALSE)</f>
        <v>220</v>
      </c>
      <c r="CP42" s="8">
        <f>HLOOKUP(CP$7+0.5,$L$66:$DM$120,ROWS($C$10:$C42)+2,FALSE)</f>
        <v>853</v>
      </c>
      <c r="CQ42" s="8">
        <f>HLOOKUP(CQ$7+0.5,$L$66:$DM$120,ROWS($C$10:$C42)+2,FALSE)</f>
        <v>259</v>
      </c>
      <c r="CR42" s="8">
        <f>HLOOKUP(CR$7+0.5,$L$66:$DM$120,ROWS($C$10:$C42)+2,FALSE)</f>
        <v>271</v>
      </c>
      <c r="CS42" s="8" t="str">
        <f>HLOOKUP(CS$7+0.5,$L$66:$DM$120,ROWS($C$10:$C42)+2,FALSE)</f>
        <v>N/A</v>
      </c>
      <c r="CT42" s="8">
        <f>HLOOKUP(CT$7+0.5,$L$66:$DM$120,ROWS($C$10:$C42)+2,FALSE)</f>
        <v>618</v>
      </c>
      <c r="CU42" s="8">
        <f>HLOOKUP(CU$7+0.5,$L$66:$DM$120,ROWS($C$10:$C42)+2,FALSE)</f>
        <v>373</v>
      </c>
      <c r="CV42" s="8">
        <f>HLOOKUP(CV$7+0.5,$L$66:$DM$120,ROWS($C$10:$C42)+2,FALSE)</f>
        <v>82</v>
      </c>
      <c r="CW42" s="8">
        <f>HLOOKUP(CW$7+0.5,$L$66:$DM$120,ROWS($C$10:$C42)+2,FALSE)</f>
        <v>1049</v>
      </c>
      <c r="CX42" s="8">
        <f>HLOOKUP(CX$7+0.5,$L$66:$DM$120,ROWS($C$10:$C42)+2,FALSE)</f>
        <v>568</v>
      </c>
      <c r="CY42" s="8">
        <f>HLOOKUP(CY$7+0.5,$L$66:$DM$120,ROWS($C$10:$C42)+2,FALSE)</f>
        <v>481</v>
      </c>
      <c r="CZ42" s="8">
        <f>HLOOKUP(CZ$7+0.5,$L$66:$DM$120,ROWS($C$10:$C42)+2,FALSE)</f>
        <v>666</v>
      </c>
      <c r="DA42" s="8">
        <f>HLOOKUP(DA$7+0.5,$L$66:$DM$120,ROWS($C$10:$C42)+2,FALSE)</f>
        <v>185</v>
      </c>
      <c r="DB42" s="8">
        <f>HLOOKUP(DB$7+0.5,$L$66:$DM$120,ROWS($C$10:$C42)+2,FALSE)</f>
        <v>260</v>
      </c>
      <c r="DC42" s="8">
        <f>HLOOKUP(DC$7+0.5,$L$66:$DM$120,ROWS($C$10:$C42)+2,FALSE)</f>
        <v>547</v>
      </c>
      <c r="DD42" s="8">
        <f>HLOOKUP(DD$7+0.5,$L$66:$DM$120,ROWS($C$10:$C42)+2,FALSE)</f>
        <v>274</v>
      </c>
      <c r="DE42" s="8">
        <f>HLOOKUP(DE$7+0.5,$L$66:$DM$120,ROWS($C$10:$C42)+2,FALSE)</f>
        <v>2917</v>
      </c>
      <c r="DF42" s="8">
        <f>HLOOKUP(DF$7+0.5,$L$66:$DM$120,ROWS($C$10:$C42)+2,FALSE)</f>
        <v>889</v>
      </c>
      <c r="DG42" s="8">
        <f>HLOOKUP(DG$7+0.5,$L$66:$DM$120,ROWS($C$10:$C42)+2,FALSE)</f>
        <v>103</v>
      </c>
      <c r="DH42" s="8">
        <f>HLOOKUP(DH$7+0.5,$L$66:$DM$120,ROWS($C$10:$C42)+2,FALSE)</f>
        <v>1330</v>
      </c>
      <c r="DI42" s="8">
        <f>HLOOKUP(DI$7+0.5,$L$66:$DM$120,ROWS($C$10:$C42)+2,FALSE)</f>
        <v>575</v>
      </c>
      <c r="DJ42" s="8">
        <f>HLOOKUP(DJ$7+0.5,$L$66:$DM$120,ROWS($C$10:$C42)+2,FALSE)</f>
        <v>185</v>
      </c>
      <c r="DK42" s="8">
        <f>HLOOKUP(DK$7+0.5,$L$66:$DM$120,ROWS($C$10:$C42)+2,FALSE)</f>
        <v>514</v>
      </c>
      <c r="DL42" s="8">
        <f>HLOOKUP(DL$7+0.5,$L$66:$DM$120,ROWS($C$10:$C42)+2,FALSE)</f>
        <v>100</v>
      </c>
      <c r="DM42" s="8">
        <f>HLOOKUP(DM$7+0.5,$L$66:$DM$120,ROWS($C$10:$C42)+2,FALSE)</f>
        <v>466</v>
      </c>
    </row>
    <row r="43" spans="3:117" x14ac:dyDescent="0.2">
      <c r="C43" s="60"/>
      <c r="D43" s="62" t="s">
        <v>39</v>
      </c>
      <c r="E43" s="11">
        <v>19352153</v>
      </c>
      <c r="F43" s="12">
        <v>6112</v>
      </c>
      <c r="G43" s="11">
        <v>17202134</v>
      </c>
      <c r="H43" s="12">
        <v>34343</v>
      </c>
      <c r="I43" s="11">
        <v>1723117</v>
      </c>
      <c r="J43" s="12">
        <v>30910</v>
      </c>
      <c r="K43" s="103"/>
      <c r="L43" s="63">
        <f>HLOOKUP(L$7,$L$66:$DM$120,ROWS($C$10:$C43)+2,FALSE)</f>
        <v>270053</v>
      </c>
      <c r="M43" s="7">
        <f>HLOOKUP(M$7,$L$66:$DM$120,ROWS($C$10:$C43)+2,FALSE)</f>
        <v>1364</v>
      </c>
      <c r="N43" s="7">
        <f>HLOOKUP(N$7,$L$66:$DM$120,ROWS($C$10:$C43)+2,FALSE)</f>
        <v>4002</v>
      </c>
      <c r="O43" s="7">
        <f>HLOOKUP(O$7,$L$66:$DM$120,ROWS($C$10:$C43)+2,FALSE)</f>
        <v>4146</v>
      </c>
      <c r="P43" s="7">
        <f>HLOOKUP(P$7,$L$66:$DM$120,ROWS($C$10:$C43)+2,FALSE)</f>
        <v>247</v>
      </c>
      <c r="Q43" s="7">
        <f>HLOOKUP(Q$7,$L$66:$DM$120,ROWS($C$10:$C43)+2,FALSE)</f>
        <v>24623</v>
      </c>
      <c r="R43" s="7">
        <f>HLOOKUP(R$7,$L$66:$DM$120,ROWS($C$10:$C43)+2,FALSE)</f>
        <v>3596</v>
      </c>
      <c r="S43" s="7">
        <f>HLOOKUP(S$7,$L$66:$DM$120,ROWS($C$10:$C43)+2,FALSE)</f>
        <v>14595</v>
      </c>
      <c r="T43" s="7">
        <f>HLOOKUP(T$7,$L$66:$DM$120,ROWS($C$10:$C43)+2,FALSE)</f>
        <v>477</v>
      </c>
      <c r="U43" s="7">
        <f>HLOOKUP(U$7,$L$66:$DM$120,ROWS($C$10:$C43)+2,FALSE)</f>
        <v>3936</v>
      </c>
      <c r="V43" s="7">
        <f>HLOOKUP(V$7,$L$66:$DM$120,ROWS($C$10:$C43)+2,FALSE)</f>
        <v>27392</v>
      </c>
      <c r="W43" s="7">
        <f>HLOOKUP(W$7,$L$66:$DM$120,ROWS($C$10:$C43)+2,FALSE)</f>
        <v>7592</v>
      </c>
      <c r="X43" s="7">
        <f>HLOOKUP(X$7,$L$66:$DM$120,ROWS($C$10:$C43)+2,FALSE)</f>
        <v>1598</v>
      </c>
      <c r="Y43" s="7">
        <f>HLOOKUP(Y$7,$L$66:$DM$120,ROWS($C$10:$C43)+2,FALSE)</f>
        <v>607</v>
      </c>
      <c r="Z43" s="7">
        <f>HLOOKUP(Z$7,$L$66:$DM$120,ROWS($C$10:$C43)+2,FALSE)</f>
        <v>8017</v>
      </c>
      <c r="AA43" s="7">
        <f>HLOOKUP(AA$7,$L$66:$DM$120,ROWS($C$10:$C43)+2,FALSE)</f>
        <v>3040</v>
      </c>
      <c r="AB43" s="7">
        <f>HLOOKUP(AB$7,$L$66:$DM$120,ROWS($C$10:$C43)+2,FALSE)</f>
        <v>955</v>
      </c>
      <c r="AC43" s="7">
        <f>HLOOKUP(AC$7,$L$66:$DM$120,ROWS($C$10:$C43)+2,FALSE)</f>
        <v>1437</v>
      </c>
      <c r="AD43" s="7">
        <f>HLOOKUP(AD$7,$L$66:$DM$120,ROWS($C$10:$C43)+2,FALSE)</f>
        <v>1753</v>
      </c>
      <c r="AE43" s="7">
        <f>HLOOKUP(AE$7,$L$66:$DM$120,ROWS($C$10:$C43)+2,FALSE)</f>
        <v>1083</v>
      </c>
      <c r="AF43" s="7">
        <f>HLOOKUP(AF$7,$L$66:$DM$120,ROWS($C$10:$C43)+2,FALSE)</f>
        <v>1345</v>
      </c>
      <c r="AG43" s="7">
        <f>HLOOKUP(AG$7,$L$66:$DM$120,ROWS($C$10:$C43)+2,FALSE)</f>
        <v>7321</v>
      </c>
      <c r="AH43" s="7">
        <f>HLOOKUP(AH$7,$L$66:$DM$120,ROWS($C$10:$C43)+2,FALSE)</f>
        <v>15073</v>
      </c>
      <c r="AI43" s="7">
        <f>HLOOKUP(AI$7,$L$66:$DM$120,ROWS($C$10:$C43)+2,FALSE)</f>
        <v>5191</v>
      </c>
      <c r="AJ43" s="7">
        <f>HLOOKUP(AJ$7,$L$66:$DM$120,ROWS($C$10:$C43)+2,FALSE)</f>
        <v>1059</v>
      </c>
      <c r="AK43" s="7">
        <f>HLOOKUP(AK$7,$L$66:$DM$120,ROWS($C$10:$C43)+2,FALSE)</f>
        <v>773</v>
      </c>
      <c r="AL43" s="7">
        <f>HLOOKUP(AL$7,$L$66:$DM$120,ROWS($C$10:$C43)+2,FALSE)</f>
        <v>3310</v>
      </c>
      <c r="AM43" s="7">
        <f>HLOOKUP(AM$7,$L$66:$DM$120,ROWS($C$10:$C43)+2,FALSE)</f>
        <v>421</v>
      </c>
      <c r="AN43" s="7">
        <f>HLOOKUP(AN$7,$L$66:$DM$120,ROWS($C$10:$C43)+2,FALSE)</f>
        <v>78</v>
      </c>
      <c r="AO43" s="7">
        <f>HLOOKUP(AO$7,$L$66:$DM$120,ROWS($C$10:$C43)+2,FALSE)</f>
        <v>600</v>
      </c>
      <c r="AP43" s="7">
        <f>HLOOKUP(AP$7,$L$66:$DM$120,ROWS($C$10:$C43)+2,FALSE)</f>
        <v>2760</v>
      </c>
      <c r="AQ43" s="7">
        <f>HLOOKUP(AQ$7,$L$66:$DM$120,ROWS($C$10:$C43)+2,FALSE)</f>
        <v>42574</v>
      </c>
      <c r="AR43" s="7">
        <f>HLOOKUP(AR$7,$L$66:$DM$120,ROWS($C$10:$C43)+2,FALSE)</f>
        <v>646</v>
      </c>
      <c r="AS43" s="7" t="str">
        <f>HLOOKUP(AS$7,$L$66:$DM$120,ROWS($C$10:$C43)+2,FALSE)</f>
        <v>N/A</v>
      </c>
      <c r="AT43" s="7">
        <f>HLOOKUP(AT$7,$L$66:$DM$120,ROWS($C$10:$C43)+2,FALSE)</f>
        <v>10544</v>
      </c>
      <c r="AU43" s="7">
        <f>HLOOKUP(AU$7,$L$66:$DM$120,ROWS($C$10:$C43)+2,FALSE)</f>
        <v>77</v>
      </c>
      <c r="AV43" s="7">
        <f>HLOOKUP(AV$7,$L$66:$DM$120,ROWS($C$10:$C43)+2,FALSE)</f>
        <v>4625</v>
      </c>
      <c r="AW43" s="7">
        <f>HLOOKUP(AW$7,$L$66:$DM$120,ROWS($C$10:$C43)+2,FALSE)</f>
        <v>1327</v>
      </c>
      <c r="AX43" s="7">
        <f>HLOOKUP(AX$7,$L$66:$DM$120,ROWS($C$10:$C43)+2,FALSE)</f>
        <v>1055</v>
      </c>
      <c r="AY43" s="7">
        <f>HLOOKUP(AY$7,$L$66:$DM$120,ROWS($C$10:$C43)+2,FALSE)</f>
        <v>22895</v>
      </c>
      <c r="AZ43" s="7">
        <f>HLOOKUP(AZ$7,$L$66:$DM$120,ROWS($C$10:$C43)+2,FALSE)</f>
        <v>3222</v>
      </c>
      <c r="BA43" s="7">
        <f>HLOOKUP(BA$7,$L$66:$DM$120,ROWS($C$10:$C43)+2,FALSE)</f>
        <v>5952</v>
      </c>
      <c r="BB43" s="7">
        <f>HLOOKUP(BB$7,$L$66:$DM$120,ROWS($C$10:$C43)+2,FALSE)</f>
        <v>0</v>
      </c>
      <c r="BC43" s="7">
        <f>HLOOKUP(BC$7,$L$66:$DM$120,ROWS($C$10:$C43)+2,FALSE)</f>
        <v>1279</v>
      </c>
      <c r="BD43" s="7">
        <f>HLOOKUP(BD$7,$L$66:$DM$120,ROWS($C$10:$C43)+2,FALSE)</f>
        <v>11231</v>
      </c>
      <c r="BE43" s="7">
        <f>HLOOKUP(BE$7,$L$66:$DM$120,ROWS($C$10:$C43)+2,FALSE)</f>
        <v>622</v>
      </c>
      <c r="BF43" s="7">
        <f>HLOOKUP(BF$7,$L$66:$DM$120,ROWS($C$10:$C43)+2,FALSE)</f>
        <v>2764</v>
      </c>
      <c r="BG43" s="7">
        <f>HLOOKUP(BG$7,$L$66:$DM$120,ROWS($C$10:$C43)+2,FALSE)</f>
        <v>7939</v>
      </c>
      <c r="BH43" s="7">
        <f>HLOOKUP(BH$7,$L$66:$DM$120,ROWS($C$10:$C43)+2,FALSE)</f>
        <v>2614</v>
      </c>
      <c r="BI43" s="7">
        <f>HLOOKUP(BI$7,$L$66:$DM$120,ROWS($C$10:$C43)+2,FALSE)</f>
        <v>921</v>
      </c>
      <c r="BJ43" s="7">
        <f>HLOOKUP(BJ$7,$L$66:$DM$120,ROWS($C$10:$C43)+2,FALSE)</f>
        <v>979</v>
      </c>
      <c r="BK43" s="7">
        <f>HLOOKUP(BK$7,$L$66:$DM$120,ROWS($C$10:$C43)+2,FALSE)</f>
        <v>396</v>
      </c>
      <c r="BL43" s="7">
        <f>HLOOKUP(BL$7,$L$66:$DM$120,ROWS($C$10:$C43)+2,FALSE)</f>
        <v>7321</v>
      </c>
      <c r="BM43" s="8">
        <f>HLOOKUP(BM$7+0.5,$L$66:$DM$120,ROWS($C$10:$C43)+2,FALSE)</f>
        <v>11861</v>
      </c>
      <c r="BN43" s="8">
        <f>HLOOKUP(BN$7+0.5,$L$66:$DM$120,ROWS($C$10:$C43)+2,FALSE)</f>
        <v>864</v>
      </c>
      <c r="BO43" s="8">
        <f>HLOOKUP(BO$7+0.5,$L$66:$DM$120,ROWS($C$10:$C43)+2,FALSE)</f>
        <v>2016</v>
      </c>
      <c r="BP43" s="8">
        <f>HLOOKUP(BP$7+0.5,$L$66:$DM$120,ROWS($C$10:$C43)+2,FALSE)</f>
        <v>2468</v>
      </c>
      <c r="BQ43" s="8">
        <f>HLOOKUP(BQ$7+0.5,$L$66:$DM$120,ROWS($C$10:$C43)+2,FALSE)</f>
        <v>203</v>
      </c>
      <c r="BR43" s="8">
        <f>HLOOKUP(BR$7+0.5,$L$66:$DM$120,ROWS($C$10:$C43)+2,FALSE)</f>
        <v>2557</v>
      </c>
      <c r="BS43" s="8">
        <f>HLOOKUP(BS$7+0.5,$L$66:$DM$120,ROWS($C$10:$C43)+2,FALSE)</f>
        <v>976</v>
      </c>
      <c r="BT43" s="8">
        <f>HLOOKUP(BT$7+0.5,$L$66:$DM$120,ROWS($C$10:$C43)+2,FALSE)</f>
        <v>2921</v>
      </c>
      <c r="BU43" s="8">
        <f>HLOOKUP(BU$7+0.5,$L$66:$DM$120,ROWS($C$10:$C43)+2,FALSE)</f>
        <v>284</v>
      </c>
      <c r="BV43" s="8">
        <f>HLOOKUP(BV$7+0.5,$L$66:$DM$120,ROWS($C$10:$C43)+2,FALSE)</f>
        <v>1392</v>
      </c>
      <c r="BW43" s="8">
        <f>HLOOKUP(BW$7+0.5,$L$66:$DM$120,ROWS($C$10:$C43)+2,FALSE)</f>
        <v>3450</v>
      </c>
      <c r="BX43" s="8">
        <f>HLOOKUP(BX$7+0.5,$L$66:$DM$120,ROWS($C$10:$C43)+2,FALSE)</f>
        <v>1925</v>
      </c>
      <c r="BY43" s="8">
        <f>HLOOKUP(BY$7+0.5,$L$66:$DM$120,ROWS($C$10:$C43)+2,FALSE)</f>
        <v>734</v>
      </c>
      <c r="BZ43" s="8">
        <f>HLOOKUP(BZ$7+0.5,$L$66:$DM$120,ROWS($C$10:$C43)+2,FALSE)</f>
        <v>472</v>
      </c>
      <c r="CA43" s="8">
        <f>HLOOKUP(CA$7+0.5,$L$66:$DM$120,ROWS($C$10:$C43)+2,FALSE)</f>
        <v>2204</v>
      </c>
      <c r="CB43" s="8">
        <f>HLOOKUP(CB$7+0.5,$L$66:$DM$120,ROWS($C$10:$C43)+2,FALSE)</f>
        <v>1128</v>
      </c>
      <c r="CC43" s="8">
        <f>HLOOKUP(CC$7+0.5,$L$66:$DM$120,ROWS($C$10:$C43)+2,FALSE)</f>
        <v>658</v>
      </c>
      <c r="CD43" s="8">
        <f>HLOOKUP(CD$7+0.5,$L$66:$DM$120,ROWS($C$10:$C43)+2,FALSE)</f>
        <v>906</v>
      </c>
      <c r="CE43" s="8">
        <f>HLOOKUP(CE$7+0.5,$L$66:$DM$120,ROWS($C$10:$C43)+2,FALSE)</f>
        <v>808</v>
      </c>
      <c r="CF43" s="8">
        <f>HLOOKUP(CF$7+0.5,$L$66:$DM$120,ROWS($C$10:$C43)+2,FALSE)</f>
        <v>465</v>
      </c>
      <c r="CG43" s="8">
        <f>HLOOKUP(CG$7+0.5,$L$66:$DM$120,ROWS($C$10:$C43)+2,FALSE)</f>
        <v>536</v>
      </c>
      <c r="CH43" s="8">
        <f>HLOOKUP(CH$7+0.5,$L$66:$DM$120,ROWS($C$10:$C43)+2,FALSE)</f>
        <v>1575</v>
      </c>
      <c r="CI43" s="8">
        <f>HLOOKUP(CI$7+0.5,$L$66:$DM$120,ROWS($C$10:$C43)+2,FALSE)</f>
        <v>2292</v>
      </c>
      <c r="CJ43" s="8">
        <f>HLOOKUP(CJ$7+0.5,$L$66:$DM$120,ROWS($C$10:$C43)+2,FALSE)</f>
        <v>1445</v>
      </c>
      <c r="CK43" s="8">
        <f>HLOOKUP(CK$7+0.5,$L$66:$DM$120,ROWS($C$10:$C43)+2,FALSE)</f>
        <v>631</v>
      </c>
      <c r="CL43" s="8">
        <f>HLOOKUP(CL$7+0.5,$L$66:$DM$120,ROWS($C$10:$C43)+2,FALSE)</f>
        <v>800</v>
      </c>
      <c r="CM43" s="8">
        <f>HLOOKUP(CM$7+0.5,$L$66:$DM$120,ROWS($C$10:$C43)+2,FALSE)</f>
        <v>1260</v>
      </c>
      <c r="CN43" s="8">
        <f>HLOOKUP(CN$7+0.5,$L$66:$DM$120,ROWS($C$10:$C43)+2,FALSE)</f>
        <v>424</v>
      </c>
      <c r="CO43" s="8">
        <f>HLOOKUP(CO$7+0.5,$L$66:$DM$120,ROWS($C$10:$C43)+2,FALSE)</f>
        <v>108</v>
      </c>
      <c r="CP43" s="8">
        <f>HLOOKUP(CP$7+0.5,$L$66:$DM$120,ROWS($C$10:$C43)+2,FALSE)</f>
        <v>382</v>
      </c>
      <c r="CQ43" s="8">
        <f>HLOOKUP(CQ$7+0.5,$L$66:$DM$120,ROWS($C$10:$C43)+2,FALSE)</f>
        <v>1059</v>
      </c>
      <c r="CR43" s="8">
        <f>HLOOKUP(CR$7+0.5,$L$66:$DM$120,ROWS($C$10:$C43)+2,FALSE)</f>
        <v>4802</v>
      </c>
      <c r="CS43" s="8">
        <f>HLOOKUP(CS$7+0.5,$L$66:$DM$120,ROWS($C$10:$C43)+2,FALSE)</f>
        <v>445</v>
      </c>
      <c r="CT43" s="8" t="str">
        <f>HLOOKUP(CT$7+0.5,$L$66:$DM$120,ROWS($C$10:$C43)+2,FALSE)</f>
        <v>N/A</v>
      </c>
      <c r="CU43" s="8">
        <f>HLOOKUP(CU$7+0.5,$L$66:$DM$120,ROWS($C$10:$C43)+2,FALSE)</f>
        <v>2568</v>
      </c>
      <c r="CV43" s="8">
        <f>HLOOKUP(CV$7+0.5,$L$66:$DM$120,ROWS($C$10:$C43)+2,FALSE)</f>
        <v>129</v>
      </c>
      <c r="CW43" s="8">
        <f>HLOOKUP(CW$7+0.5,$L$66:$DM$120,ROWS($C$10:$C43)+2,FALSE)</f>
        <v>1103</v>
      </c>
      <c r="CX43" s="8">
        <f>HLOOKUP(CX$7+0.5,$L$66:$DM$120,ROWS($C$10:$C43)+2,FALSE)</f>
        <v>652</v>
      </c>
      <c r="CY43" s="8">
        <f>HLOOKUP(CY$7+0.5,$L$66:$DM$120,ROWS($C$10:$C43)+2,FALSE)</f>
        <v>716</v>
      </c>
      <c r="CZ43" s="8">
        <f>HLOOKUP(CZ$7+0.5,$L$66:$DM$120,ROWS($C$10:$C43)+2,FALSE)</f>
        <v>3206</v>
      </c>
      <c r="DA43" s="8">
        <f>HLOOKUP(DA$7+0.5,$L$66:$DM$120,ROWS($C$10:$C43)+2,FALSE)</f>
        <v>1538</v>
      </c>
      <c r="DB43" s="8">
        <f>HLOOKUP(DB$7+0.5,$L$66:$DM$120,ROWS($C$10:$C43)+2,FALSE)</f>
        <v>1542</v>
      </c>
      <c r="DC43" s="8">
        <f>HLOOKUP(DC$7+0.5,$L$66:$DM$120,ROWS($C$10:$C43)+2,FALSE)</f>
        <v>185</v>
      </c>
      <c r="DD43" s="8">
        <f>HLOOKUP(DD$7+0.5,$L$66:$DM$120,ROWS($C$10:$C43)+2,FALSE)</f>
        <v>624</v>
      </c>
      <c r="DE43" s="8">
        <f>HLOOKUP(DE$7+0.5,$L$66:$DM$120,ROWS($C$10:$C43)+2,FALSE)</f>
        <v>2384</v>
      </c>
      <c r="DF43" s="8">
        <f>HLOOKUP(DF$7+0.5,$L$66:$DM$120,ROWS($C$10:$C43)+2,FALSE)</f>
        <v>489</v>
      </c>
      <c r="DG43" s="8">
        <f>HLOOKUP(DG$7+0.5,$L$66:$DM$120,ROWS($C$10:$C43)+2,FALSE)</f>
        <v>1025</v>
      </c>
      <c r="DH43" s="8">
        <f>HLOOKUP(DH$7+0.5,$L$66:$DM$120,ROWS($C$10:$C43)+2,FALSE)</f>
        <v>2109</v>
      </c>
      <c r="DI43" s="8">
        <f>HLOOKUP(DI$7+0.5,$L$66:$DM$120,ROWS($C$10:$C43)+2,FALSE)</f>
        <v>840</v>
      </c>
      <c r="DJ43" s="8">
        <f>HLOOKUP(DJ$7+0.5,$L$66:$DM$120,ROWS($C$10:$C43)+2,FALSE)</f>
        <v>689</v>
      </c>
      <c r="DK43" s="8">
        <f>HLOOKUP(DK$7+0.5,$L$66:$DM$120,ROWS($C$10:$C43)+2,FALSE)</f>
        <v>507</v>
      </c>
      <c r="DL43" s="8">
        <f>HLOOKUP(DL$7+0.5,$L$66:$DM$120,ROWS($C$10:$C43)+2,FALSE)</f>
        <v>370</v>
      </c>
      <c r="DM43" s="8">
        <f>HLOOKUP(DM$7+0.5,$L$66:$DM$120,ROWS($C$10:$C43)+2,FALSE)</f>
        <v>1791</v>
      </c>
    </row>
    <row r="44" spans="3:117" x14ac:dyDescent="0.2">
      <c r="C44" s="60"/>
      <c r="D44" s="62" t="s">
        <v>40</v>
      </c>
      <c r="E44" s="11">
        <v>9640490</v>
      </c>
      <c r="F44" s="12">
        <v>5097</v>
      </c>
      <c r="G44" s="11">
        <v>8167830</v>
      </c>
      <c r="H44" s="12">
        <v>27074</v>
      </c>
      <c r="I44" s="11">
        <v>1149080</v>
      </c>
      <c r="J44" s="12">
        <v>24801</v>
      </c>
      <c r="K44" s="103"/>
      <c r="L44" s="63">
        <f>HLOOKUP(L$7,$L$66:$DM$120,ROWS($C$10:$C44)+2,FALSE)</f>
        <v>273149</v>
      </c>
      <c r="M44" s="7">
        <f>HLOOKUP(M$7,$L$66:$DM$120,ROWS($C$10:$C44)+2,FALSE)</f>
        <v>4329</v>
      </c>
      <c r="N44" s="7">
        <f>HLOOKUP(N$7,$L$66:$DM$120,ROWS($C$10:$C44)+2,FALSE)</f>
        <v>1458</v>
      </c>
      <c r="O44" s="7">
        <f>HLOOKUP(O$7,$L$66:$DM$120,ROWS($C$10:$C44)+2,FALSE)</f>
        <v>3493</v>
      </c>
      <c r="P44" s="7">
        <f>HLOOKUP(P$7,$L$66:$DM$120,ROWS($C$10:$C44)+2,FALSE)</f>
        <v>861</v>
      </c>
      <c r="Q44" s="7">
        <f>HLOOKUP(Q$7,$L$66:$DM$120,ROWS($C$10:$C44)+2,FALSE)</f>
        <v>13883</v>
      </c>
      <c r="R44" s="7">
        <f>HLOOKUP(R$7,$L$66:$DM$120,ROWS($C$10:$C44)+2,FALSE)</f>
        <v>4790</v>
      </c>
      <c r="S44" s="7">
        <f>HLOOKUP(S$7,$L$66:$DM$120,ROWS($C$10:$C44)+2,FALSE)</f>
        <v>4914</v>
      </c>
      <c r="T44" s="7">
        <f>HLOOKUP(T$7,$L$66:$DM$120,ROWS($C$10:$C44)+2,FALSE)</f>
        <v>2180</v>
      </c>
      <c r="U44" s="7">
        <f>HLOOKUP(U$7,$L$66:$DM$120,ROWS($C$10:$C44)+2,FALSE)</f>
        <v>1801</v>
      </c>
      <c r="V44" s="7">
        <f>HLOOKUP(V$7,$L$66:$DM$120,ROWS($C$10:$C44)+2,FALSE)</f>
        <v>26365</v>
      </c>
      <c r="W44" s="7">
        <f>HLOOKUP(W$7,$L$66:$DM$120,ROWS($C$10:$C44)+2,FALSE)</f>
        <v>16823</v>
      </c>
      <c r="X44" s="7">
        <f>HLOOKUP(X$7,$L$66:$DM$120,ROWS($C$10:$C44)+2,FALSE)</f>
        <v>1566</v>
      </c>
      <c r="Y44" s="7">
        <f>HLOOKUP(Y$7,$L$66:$DM$120,ROWS($C$10:$C44)+2,FALSE)</f>
        <v>334</v>
      </c>
      <c r="Z44" s="7">
        <f>HLOOKUP(Z$7,$L$66:$DM$120,ROWS($C$10:$C44)+2,FALSE)</f>
        <v>6378</v>
      </c>
      <c r="AA44" s="7">
        <f>HLOOKUP(AA$7,$L$66:$DM$120,ROWS($C$10:$C44)+2,FALSE)</f>
        <v>4532</v>
      </c>
      <c r="AB44" s="7">
        <f>HLOOKUP(AB$7,$L$66:$DM$120,ROWS($C$10:$C44)+2,FALSE)</f>
        <v>775</v>
      </c>
      <c r="AC44" s="7">
        <f>HLOOKUP(AC$7,$L$66:$DM$120,ROWS($C$10:$C44)+2,FALSE)</f>
        <v>1595</v>
      </c>
      <c r="AD44" s="7">
        <f>HLOOKUP(AD$7,$L$66:$DM$120,ROWS($C$10:$C44)+2,FALSE)</f>
        <v>1531</v>
      </c>
      <c r="AE44" s="7">
        <f>HLOOKUP(AE$7,$L$66:$DM$120,ROWS($C$10:$C44)+2,FALSE)</f>
        <v>919</v>
      </c>
      <c r="AF44" s="7">
        <f>HLOOKUP(AF$7,$L$66:$DM$120,ROWS($C$10:$C44)+2,FALSE)</f>
        <v>1259</v>
      </c>
      <c r="AG44" s="7">
        <f>HLOOKUP(AG$7,$L$66:$DM$120,ROWS($C$10:$C44)+2,FALSE)</f>
        <v>9005</v>
      </c>
      <c r="AH44" s="7">
        <f>HLOOKUP(AH$7,$L$66:$DM$120,ROWS($C$10:$C44)+2,FALSE)</f>
        <v>3710</v>
      </c>
      <c r="AI44" s="7">
        <f>HLOOKUP(AI$7,$L$66:$DM$120,ROWS($C$10:$C44)+2,FALSE)</f>
        <v>6161</v>
      </c>
      <c r="AJ44" s="7">
        <f>HLOOKUP(AJ$7,$L$66:$DM$120,ROWS($C$10:$C44)+2,FALSE)</f>
        <v>1523</v>
      </c>
      <c r="AK44" s="7">
        <f>HLOOKUP(AK$7,$L$66:$DM$120,ROWS($C$10:$C44)+2,FALSE)</f>
        <v>2377</v>
      </c>
      <c r="AL44" s="7">
        <f>HLOOKUP(AL$7,$L$66:$DM$120,ROWS($C$10:$C44)+2,FALSE)</f>
        <v>2623</v>
      </c>
      <c r="AM44" s="7">
        <f>HLOOKUP(AM$7,$L$66:$DM$120,ROWS($C$10:$C44)+2,FALSE)</f>
        <v>244</v>
      </c>
      <c r="AN44" s="7">
        <f>HLOOKUP(AN$7,$L$66:$DM$120,ROWS($C$10:$C44)+2,FALSE)</f>
        <v>628</v>
      </c>
      <c r="AO44" s="7">
        <f>HLOOKUP(AO$7,$L$66:$DM$120,ROWS($C$10:$C44)+2,FALSE)</f>
        <v>1627</v>
      </c>
      <c r="AP44" s="7">
        <f>HLOOKUP(AP$7,$L$66:$DM$120,ROWS($C$10:$C44)+2,FALSE)</f>
        <v>754</v>
      </c>
      <c r="AQ44" s="7">
        <f>HLOOKUP(AQ$7,$L$66:$DM$120,ROWS($C$10:$C44)+2,FALSE)</f>
        <v>11468</v>
      </c>
      <c r="AR44" s="7">
        <f>HLOOKUP(AR$7,$L$66:$DM$120,ROWS($C$10:$C44)+2,FALSE)</f>
        <v>1138</v>
      </c>
      <c r="AS44" s="7">
        <f>HLOOKUP(AS$7,$L$66:$DM$120,ROWS($C$10:$C44)+2,FALSE)</f>
        <v>19891</v>
      </c>
      <c r="AT44" s="7" t="str">
        <f>HLOOKUP(AT$7,$L$66:$DM$120,ROWS($C$10:$C44)+2,FALSE)</f>
        <v>N/A</v>
      </c>
      <c r="AU44" s="7">
        <f>HLOOKUP(AU$7,$L$66:$DM$120,ROWS($C$10:$C44)+2,FALSE)</f>
        <v>206</v>
      </c>
      <c r="AV44" s="7">
        <f>HLOOKUP(AV$7,$L$66:$DM$120,ROWS($C$10:$C44)+2,FALSE)</f>
        <v>9337</v>
      </c>
      <c r="AW44" s="7">
        <f>HLOOKUP(AW$7,$L$66:$DM$120,ROWS($C$10:$C44)+2,FALSE)</f>
        <v>1263</v>
      </c>
      <c r="AX44" s="7">
        <f>HLOOKUP(AX$7,$L$66:$DM$120,ROWS($C$10:$C44)+2,FALSE)</f>
        <v>1333</v>
      </c>
      <c r="AY44" s="7">
        <f>HLOOKUP(AY$7,$L$66:$DM$120,ROWS($C$10:$C44)+2,FALSE)</f>
        <v>12179</v>
      </c>
      <c r="AZ44" s="7">
        <f>HLOOKUP(AZ$7,$L$66:$DM$120,ROWS($C$10:$C44)+2,FALSE)</f>
        <v>290</v>
      </c>
      <c r="BA44" s="7">
        <f>HLOOKUP(BA$7,$L$66:$DM$120,ROWS($C$10:$C44)+2,FALSE)</f>
        <v>25532</v>
      </c>
      <c r="BB44" s="7">
        <f>HLOOKUP(BB$7,$L$66:$DM$120,ROWS($C$10:$C44)+2,FALSE)</f>
        <v>351</v>
      </c>
      <c r="BC44" s="7">
        <f>HLOOKUP(BC$7,$L$66:$DM$120,ROWS($C$10:$C44)+2,FALSE)</f>
        <v>9230</v>
      </c>
      <c r="BD44" s="7">
        <f>HLOOKUP(BD$7,$L$66:$DM$120,ROWS($C$10:$C44)+2,FALSE)</f>
        <v>12638</v>
      </c>
      <c r="BE44" s="7">
        <f>HLOOKUP(BE$7,$L$66:$DM$120,ROWS($C$10:$C44)+2,FALSE)</f>
        <v>1189</v>
      </c>
      <c r="BF44" s="7">
        <f>HLOOKUP(BF$7,$L$66:$DM$120,ROWS($C$10:$C44)+2,FALSE)</f>
        <v>445</v>
      </c>
      <c r="BG44" s="7">
        <f>HLOOKUP(BG$7,$L$66:$DM$120,ROWS($C$10:$C44)+2,FALSE)</f>
        <v>26759</v>
      </c>
      <c r="BH44" s="7">
        <f>HLOOKUP(BH$7,$L$66:$DM$120,ROWS($C$10:$C44)+2,FALSE)</f>
        <v>5915</v>
      </c>
      <c r="BI44" s="7">
        <f>HLOOKUP(BI$7,$L$66:$DM$120,ROWS($C$10:$C44)+2,FALSE)</f>
        <v>2677</v>
      </c>
      <c r="BJ44" s="7">
        <f>HLOOKUP(BJ$7,$L$66:$DM$120,ROWS($C$10:$C44)+2,FALSE)</f>
        <v>2266</v>
      </c>
      <c r="BK44" s="7">
        <f>HLOOKUP(BK$7,$L$66:$DM$120,ROWS($C$10:$C44)+2,FALSE)</f>
        <v>604</v>
      </c>
      <c r="BL44" s="7">
        <f>HLOOKUP(BL$7,$L$66:$DM$120,ROWS($C$10:$C44)+2,FALSE)</f>
        <v>2025</v>
      </c>
      <c r="BM44" s="8">
        <f>HLOOKUP(BM$7+0.5,$L$66:$DM$120,ROWS($C$10:$C44)+2,FALSE)</f>
        <v>13136</v>
      </c>
      <c r="BN44" s="8">
        <f>HLOOKUP(BN$7+0.5,$L$66:$DM$120,ROWS($C$10:$C44)+2,FALSE)</f>
        <v>1544</v>
      </c>
      <c r="BO44" s="8">
        <f>HLOOKUP(BO$7+0.5,$L$66:$DM$120,ROWS($C$10:$C44)+2,FALSE)</f>
        <v>925</v>
      </c>
      <c r="BP44" s="8">
        <f>HLOOKUP(BP$7+0.5,$L$66:$DM$120,ROWS($C$10:$C44)+2,FALSE)</f>
        <v>1189</v>
      </c>
      <c r="BQ44" s="8">
        <f>HLOOKUP(BQ$7+0.5,$L$66:$DM$120,ROWS($C$10:$C44)+2,FALSE)</f>
        <v>649</v>
      </c>
      <c r="BR44" s="8">
        <f>HLOOKUP(BR$7+0.5,$L$66:$DM$120,ROWS($C$10:$C44)+2,FALSE)</f>
        <v>2813</v>
      </c>
      <c r="BS44" s="8">
        <f>HLOOKUP(BS$7+0.5,$L$66:$DM$120,ROWS($C$10:$C44)+2,FALSE)</f>
        <v>2047</v>
      </c>
      <c r="BT44" s="8">
        <f>HLOOKUP(BT$7+0.5,$L$66:$DM$120,ROWS($C$10:$C44)+2,FALSE)</f>
        <v>1990</v>
      </c>
      <c r="BU44" s="8">
        <f>HLOOKUP(BU$7+0.5,$L$66:$DM$120,ROWS($C$10:$C44)+2,FALSE)</f>
        <v>1732</v>
      </c>
      <c r="BV44" s="8">
        <f>HLOOKUP(BV$7+0.5,$L$66:$DM$120,ROWS($C$10:$C44)+2,FALSE)</f>
        <v>687</v>
      </c>
      <c r="BW44" s="8">
        <f>HLOOKUP(BW$7+0.5,$L$66:$DM$120,ROWS($C$10:$C44)+2,FALSE)</f>
        <v>3750</v>
      </c>
      <c r="BX44" s="8">
        <f>HLOOKUP(BX$7+0.5,$L$66:$DM$120,ROWS($C$10:$C44)+2,FALSE)</f>
        <v>2851</v>
      </c>
      <c r="BY44" s="8">
        <f>HLOOKUP(BY$7+0.5,$L$66:$DM$120,ROWS($C$10:$C44)+2,FALSE)</f>
        <v>921</v>
      </c>
      <c r="BZ44" s="8">
        <f>HLOOKUP(BZ$7+0.5,$L$66:$DM$120,ROWS($C$10:$C44)+2,FALSE)</f>
        <v>256</v>
      </c>
      <c r="CA44" s="8">
        <f>HLOOKUP(CA$7+0.5,$L$66:$DM$120,ROWS($C$10:$C44)+2,FALSE)</f>
        <v>2177</v>
      </c>
      <c r="CB44" s="8">
        <f>HLOOKUP(CB$7+0.5,$L$66:$DM$120,ROWS($C$10:$C44)+2,FALSE)</f>
        <v>2259</v>
      </c>
      <c r="CC44" s="8">
        <f>HLOOKUP(CC$7+0.5,$L$66:$DM$120,ROWS($C$10:$C44)+2,FALSE)</f>
        <v>524</v>
      </c>
      <c r="CD44" s="8">
        <f>HLOOKUP(CD$7+0.5,$L$66:$DM$120,ROWS($C$10:$C44)+2,FALSE)</f>
        <v>748</v>
      </c>
      <c r="CE44" s="8">
        <f>HLOOKUP(CE$7+0.5,$L$66:$DM$120,ROWS($C$10:$C44)+2,FALSE)</f>
        <v>794</v>
      </c>
      <c r="CF44" s="8">
        <f>HLOOKUP(CF$7+0.5,$L$66:$DM$120,ROWS($C$10:$C44)+2,FALSE)</f>
        <v>758</v>
      </c>
      <c r="CG44" s="8">
        <f>HLOOKUP(CG$7+0.5,$L$66:$DM$120,ROWS($C$10:$C44)+2,FALSE)</f>
        <v>972</v>
      </c>
      <c r="CH44" s="8">
        <f>HLOOKUP(CH$7+0.5,$L$66:$DM$120,ROWS($C$10:$C44)+2,FALSE)</f>
        <v>2221</v>
      </c>
      <c r="CI44" s="8">
        <f>HLOOKUP(CI$7+0.5,$L$66:$DM$120,ROWS($C$10:$C44)+2,FALSE)</f>
        <v>1158</v>
      </c>
      <c r="CJ44" s="8">
        <f>HLOOKUP(CJ$7+0.5,$L$66:$DM$120,ROWS($C$10:$C44)+2,FALSE)</f>
        <v>2547</v>
      </c>
      <c r="CK44" s="8">
        <f>HLOOKUP(CK$7+0.5,$L$66:$DM$120,ROWS($C$10:$C44)+2,FALSE)</f>
        <v>838</v>
      </c>
      <c r="CL44" s="8">
        <f>HLOOKUP(CL$7+0.5,$L$66:$DM$120,ROWS($C$10:$C44)+2,FALSE)</f>
        <v>1092</v>
      </c>
      <c r="CM44" s="8">
        <f>HLOOKUP(CM$7+0.5,$L$66:$DM$120,ROWS($C$10:$C44)+2,FALSE)</f>
        <v>1742</v>
      </c>
      <c r="CN44" s="8">
        <f>HLOOKUP(CN$7+0.5,$L$66:$DM$120,ROWS($C$10:$C44)+2,FALSE)</f>
        <v>306</v>
      </c>
      <c r="CO44" s="8">
        <f>HLOOKUP(CO$7+0.5,$L$66:$DM$120,ROWS($C$10:$C44)+2,FALSE)</f>
        <v>628</v>
      </c>
      <c r="CP44" s="8">
        <f>HLOOKUP(CP$7+0.5,$L$66:$DM$120,ROWS($C$10:$C44)+2,FALSE)</f>
        <v>807</v>
      </c>
      <c r="CQ44" s="8">
        <f>HLOOKUP(CQ$7+0.5,$L$66:$DM$120,ROWS($C$10:$C44)+2,FALSE)</f>
        <v>525</v>
      </c>
      <c r="CR44" s="8">
        <f>HLOOKUP(CR$7+0.5,$L$66:$DM$120,ROWS($C$10:$C44)+2,FALSE)</f>
        <v>4262</v>
      </c>
      <c r="CS44" s="8">
        <f>HLOOKUP(CS$7+0.5,$L$66:$DM$120,ROWS($C$10:$C44)+2,FALSE)</f>
        <v>705</v>
      </c>
      <c r="CT44" s="8">
        <f>HLOOKUP(CT$7+0.5,$L$66:$DM$120,ROWS($C$10:$C44)+2,FALSE)</f>
        <v>3951</v>
      </c>
      <c r="CU44" s="8" t="str">
        <f>HLOOKUP(CU$7+0.5,$L$66:$DM$120,ROWS($C$10:$C44)+2,FALSE)</f>
        <v>N/A</v>
      </c>
      <c r="CV44" s="8">
        <f>HLOOKUP(CV$7+0.5,$L$66:$DM$120,ROWS($C$10:$C44)+2,FALSE)</f>
        <v>232</v>
      </c>
      <c r="CW44" s="8">
        <f>HLOOKUP(CW$7+0.5,$L$66:$DM$120,ROWS($C$10:$C44)+2,FALSE)</f>
        <v>2484</v>
      </c>
      <c r="CX44" s="8">
        <f>HLOOKUP(CX$7+0.5,$L$66:$DM$120,ROWS($C$10:$C44)+2,FALSE)</f>
        <v>753</v>
      </c>
      <c r="CY44" s="8">
        <f>HLOOKUP(CY$7+0.5,$L$66:$DM$120,ROWS($C$10:$C44)+2,FALSE)</f>
        <v>772</v>
      </c>
      <c r="CZ44" s="8">
        <f>HLOOKUP(CZ$7+0.5,$L$66:$DM$120,ROWS($C$10:$C44)+2,FALSE)</f>
        <v>2356</v>
      </c>
      <c r="DA44" s="8">
        <f>HLOOKUP(DA$7+0.5,$L$66:$DM$120,ROWS($C$10:$C44)+2,FALSE)</f>
        <v>198</v>
      </c>
      <c r="DB44" s="8">
        <f>HLOOKUP(DB$7+0.5,$L$66:$DM$120,ROWS($C$10:$C44)+2,FALSE)</f>
        <v>4732</v>
      </c>
      <c r="DC44" s="8">
        <f>HLOOKUP(DC$7+0.5,$L$66:$DM$120,ROWS($C$10:$C44)+2,FALSE)</f>
        <v>186</v>
      </c>
      <c r="DD44" s="8">
        <f>HLOOKUP(DD$7+0.5,$L$66:$DM$120,ROWS($C$10:$C44)+2,FALSE)</f>
        <v>2122</v>
      </c>
      <c r="DE44" s="8">
        <f>HLOOKUP(DE$7+0.5,$L$66:$DM$120,ROWS($C$10:$C44)+2,FALSE)</f>
        <v>2381</v>
      </c>
      <c r="DF44" s="8">
        <f>HLOOKUP(DF$7+0.5,$L$66:$DM$120,ROWS($C$10:$C44)+2,FALSE)</f>
        <v>1040</v>
      </c>
      <c r="DG44" s="8">
        <f>HLOOKUP(DG$7+0.5,$L$66:$DM$120,ROWS($C$10:$C44)+2,FALSE)</f>
        <v>291</v>
      </c>
      <c r="DH44" s="8">
        <f>HLOOKUP(DH$7+0.5,$L$66:$DM$120,ROWS($C$10:$C44)+2,FALSE)</f>
        <v>4229</v>
      </c>
      <c r="DI44" s="8">
        <f>HLOOKUP(DI$7+0.5,$L$66:$DM$120,ROWS($C$10:$C44)+2,FALSE)</f>
        <v>2630</v>
      </c>
      <c r="DJ44" s="8">
        <f>HLOOKUP(DJ$7+0.5,$L$66:$DM$120,ROWS($C$10:$C44)+2,FALSE)</f>
        <v>985</v>
      </c>
      <c r="DK44" s="8">
        <f>HLOOKUP(DK$7+0.5,$L$66:$DM$120,ROWS($C$10:$C44)+2,FALSE)</f>
        <v>980</v>
      </c>
      <c r="DL44" s="8">
        <f>HLOOKUP(DL$7+0.5,$L$66:$DM$120,ROWS($C$10:$C44)+2,FALSE)</f>
        <v>687</v>
      </c>
      <c r="DM44" s="8">
        <f>HLOOKUP(DM$7+0.5,$L$66:$DM$120,ROWS($C$10:$C44)+2,FALSE)</f>
        <v>1218</v>
      </c>
    </row>
    <row r="45" spans="3:117" x14ac:dyDescent="0.2">
      <c r="C45" s="60"/>
      <c r="D45" s="62" t="s">
        <v>41</v>
      </c>
      <c r="E45" s="11">
        <v>689838</v>
      </c>
      <c r="F45" s="12">
        <v>1379</v>
      </c>
      <c r="G45" s="11">
        <v>563978</v>
      </c>
      <c r="H45" s="12">
        <v>6361</v>
      </c>
      <c r="I45" s="11">
        <v>84294</v>
      </c>
      <c r="J45" s="12">
        <v>5380</v>
      </c>
      <c r="K45" s="103"/>
      <c r="L45" s="63">
        <f>HLOOKUP(L$7,$L$66:$DM$120,ROWS($C$10:$C45)+2,FALSE)</f>
        <v>38213</v>
      </c>
      <c r="M45" s="7">
        <f>HLOOKUP(M$7,$L$66:$DM$120,ROWS($C$10:$C45)+2,FALSE)</f>
        <v>83</v>
      </c>
      <c r="N45" s="7">
        <f>HLOOKUP(N$7,$L$66:$DM$120,ROWS($C$10:$C45)+2,FALSE)</f>
        <v>70</v>
      </c>
      <c r="O45" s="7">
        <f>HLOOKUP(O$7,$L$66:$DM$120,ROWS($C$10:$C45)+2,FALSE)</f>
        <v>1571</v>
      </c>
      <c r="P45" s="7">
        <f>HLOOKUP(P$7,$L$66:$DM$120,ROWS($C$10:$C45)+2,FALSE)</f>
        <v>0</v>
      </c>
      <c r="Q45" s="7">
        <f>HLOOKUP(Q$7,$L$66:$DM$120,ROWS($C$10:$C45)+2,FALSE)</f>
        <v>999</v>
      </c>
      <c r="R45" s="7">
        <f>HLOOKUP(R$7,$L$66:$DM$120,ROWS($C$10:$C45)+2,FALSE)</f>
        <v>546</v>
      </c>
      <c r="S45" s="7">
        <f>HLOOKUP(S$7,$L$66:$DM$120,ROWS($C$10:$C45)+2,FALSE)</f>
        <v>65</v>
      </c>
      <c r="T45" s="7">
        <f>HLOOKUP(T$7,$L$66:$DM$120,ROWS($C$10:$C45)+2,FALSE)</f>
        <v>0</v>
      </c>
      <c r="U45" s="7">
        <f>HLOOKUP(U$7,$L$66:$DM$120,ROWS($C$10:$C45)+2,FALSE)</f>
        <v>70</v>
      </c>
      <c r="V45" s="7">
        <f>HLOOKUP(V$7,$L$66:$DM$120,ROWS($C$10:$C45)+2,FALSE)</f>
        <v>950</v>
      </c>
      <c r="W45" s="7">
        <f>HLOOKUP(W$7,$L$66:$DM$120,ROWS($C$10:$C45)+2,FALSE)</f>
        <v>98</v>
      </c>
      <c r="X45" s="7">
        <f>HLOOKUP(X$7,$L$66:$DM$120,ROWS($C$10:$C45)+2,FALSE)</f>
        <v>160</v>
      </c>
      <c r="Y45" s="7">
        <f>HLOOKUP(Y$7,$L$66:$DM$120,ROWS($C$10:$C45)+2,FALSE)</f>
        <v>540</v>
      </c>
      <c r="Z45" s="7">
        <f>HLOOKUP(Z$7,$L$66:$DM$120,ROWS($C$10:$C45)+2,FALSE)</f>
        <v>799</v>
      </c>
      <c r="AA45" s="7">
        <f>HLOOKUP(AA$7,$L$66:$DM$120,ROWS($C$10:$C45)+2,FALSE)</f>
        <v>55</v>
      </c>
      <c r="AB45" s="7">
        <f>HLOOKUP(AB$7,$L$66:$DM$120,ROWS($C$10:$C45)+2,FALSE)</f>
        <v>458</v>
      </c>
      <c r="AC45" s="7">
        <f>HLOOKUP(AC$7,$L$66:$DM$120,ROWS($C$10:$C45)+2,FALSE)</f>
        <v>161</v>
      </c>
      <c r="AD45" s="7">
        <f>HLOOKUP(AD$7,$L$66:$DM$120,ROWS($C$10:$C45)+2,FALSE)</f>
        <v>22</v>
      </c>
      <c r="AE45" s="7">
        <f>HLOOKUP(AE$7,$L$66:$DM$120,ROWS($C$10:$C45)+2,FALSE)</f>
        <v>18</v>
      </c>
      <c r="AF45" s="7">
        <f>HLOOKUP(AF$7,$L$66:$DM$120,ROWS($C$10:$C45)+2,FALSE)</f>
        <v>98</v>
      </c>
      <c r="AG45" s="7">
        <f>HLOOKUP(AG$7,$L$66:$DM$120,ROWS($C$10:$C45)+2,FALSE)</f>
        <v>232</v>
      </c>
      <c r="AH45" s="7">
        <f>HLOOKUP(AH$7,$L$66:$DM$120,ROWS($C$10:$C45)+2,FALSE)</f>
        <v>187</v>
      </c>
      <c r="AI45" s="7">
        <f>HLOOKUP(AI$7,$L$66:$DM$120,ROWS($C$10:$C45)+2,FALSE)</f>
        <v>757</v>
      </c>
      <c r="AJ45" s="7">
        <f>HLOOKUP(AJ$7,$L$66:$DM$120,ROWS($C$10:$C45)+2,FALSE)</f>
        <v>15257</v>
      </c>
      <c r="AK45" s="7">
        <f>HLOOKUP(AK$7,$L$66:$DM$120,ROWS($C$10:$C45)+2,FALSE)</f>
        <v>72</v>
      </c>
      <c r="AL45" s="7">
        <f>HLOOKUP(AL$7,$L$66:$DM$120,ROWS($C$10:$C45)+2,FALSE)</f>
        <v>1490</v>
      </c>
      <c r="AM45" s="7">
        <f>HLOOKUP(AM$7,$L$66:$DM$120,ROWS($C$10:$C45)+2,FALSE)</f>
        <v>1776</v>
      </c>
      <c r="AN45" s="7">
        <f>HLOOKUP(AN$7,$L$66:$DM$120,ROWS($C$10:$C45)+2,FALSE)</f>
        <v>950</v>
      </c>
      <c r="AO45" s="7">
        <f>HLOOKUP(AO$7,$L$66:$DM$120,ROWS($C$10:$C45)+2,FALSE)</f>
        <v>854</v>
      </c>
      <c r="AP45" s="7">
        <f>HLOOKUP(AP$7,$L$66:$DM$120,ROWS($C$10:$C45)+2,FALSE)</f>
        <v>0</v>
      </c>
      <c r="AQ45" s="7">
        <f>HLOOKUP(AQ$7,$L$66:$DM$120,ROWS($C$10:$C45)+2,FALSE)</f>
        <v>140</v>
      </c>
      <c r="AR45" s="7">
        <f>HLOOKUP(AR$7,$L$66:$DM$120,ROWS($C$10:$C45)+2,FALSE)</f>
        <v>161</v>
      </c>
      <c r="AS45" s="7">
        <f>HLOOKUP(AS$7,$L$66:$DM$120,ROWS($C$10:$C45)+2,FALSE)</f>
        <v>331</v>
      </c>
      <c r="AT45" s="7">
        <f>HLOOKUP(AT$7,$L$66:$DM$120,ROWS($C$10:$C45)+2,FALSE)</f>
        <v>231</v>
      </c>
      <c r="AU45" s="7" t="str">
        <f>HLOOKUP(AU$7,$L$66:$DM$120,ROWS($C$10:$C45)+2,FALSE)</f>
        <v>N/A</v>
      </c>
      <c r="AV45" s="7">
        <f>HLOOKUP(AV$7,$L$66:$DM$120,ROWS($C$10:$C45)+2,FALSE)</f>
        <v>6</v>
      </c>
      <c r="AW45" s="7">
        <f>HLOOKUP(AW$7,$L$66:$DM$120,ROWS($C$10:$C45)+2,FALSE)</f>
        <v>280</v>
      </c>
      <c r="AX45" s="7">
        <f>HLOOKUP(AX$7,$L$66:$DM$120,ROWS($C$10:$C45)+2,FALSE)</f>
        <v>724</v>
      </c>
      <c r="AY45" s="7">
        <f>HLOOKUP(AY$7,$L$66:$DM$120,ROWS($C$10:$C45)+2,FALSE)</f>
        <v>114</v>
      </c>
      <c r="AZ45" s="7">
        <f>HLOOKUP(AZ$7,$L$66:$DM$120,ROWS($C$10:$C45)+2,FALSE)</f>
        <v>244</v>
      </c>
      <c r="BA45" s="7">
        <f>HLOOKUP(BA$7,$L$66:$DM$120,ROWS($C$10:$C45)+2,FALSE)</f>
        <v>14</v>
      </c>
      <c r="BB45" s="7">
        <f>HLOOKUP(BB$7,$L$66:$DM$120,ROWS($C$10:$C45)+2,FALSE)</f>
        <v>1754</v>
      </c>
      <c r="BC45" s="7">
        <f>HLOOKUP(BC$7,$L$66:$DM$120,ROWS($C$10:$C45)+2,FALSE)</f>
        <v>746</v>
      </c>
      <c r="BD45" s="7">
        <f>HLOOKUP(BD$7,$L$66:$DM$120,ROWS($C$10:$C45)+2,FALSE)</f>
        <v>1414</v>
      </c>
      <c r="BE45" s="7">
        <f>HLOOKUP(BE$7,$L$66:$DM$120,ROWS($C$10:$C45)+2,FALSE)</f>
        <v>43</v>
      </c>
      <c r="BF45" s="7">
        <f>HLOOKUP(BF$7,$L$66:$DM$120,ROWS($C$10:$C45)+2,FALSE)</f>
        <v>758</v>
      </c>
      <c r="BG45" s="7">
        <f>HLOOKUP(BG$7,$L$66:$DM$120,ROWS($C$10:$C45)+2,FALSE)</f>
        <v>403</v>
      </c>
      <c r="BH45" s="7">
        <f>HLOOKUP(BH$7,$L$66:$DM$120,ROWS($C$10:$C45)+2,FALSE)</f>
        <v>1604</v>
      </c>
      <c r="BI45" s="7">
        <f>HLOOKUP(BI$7,$L$66:$DM$120,ROWS($C$10:$C45)+2,FALSE)</f>
        <v>0</v>
      </c>
      <c r="BJ45" s="7">
        <f>HLOOKUP(BJ$7,$L$66:$DM$120,ROWS($C$10:$C45)+2,FALSE)</f>
        <v>543</v>
      </c>
      <c r="BK45" s="7">
        <f>HLOOKUP(BK$7,$L$66:$DM$120,ROWS($C$10:$C45)+2,FALSE)</f>
        <v>365</v>
      </c>
      <c r="BL45" s="7">
        <f>HLOOKUP(BL$7,$L$66:$DM$120,ROWS($C$10:$C45)+2,FALSE)</f>
        <v>0</v>
      </c>
      <c r="BM45" s="8">
        <f>HLOOKUP(BM$7+0.5,$L$66:$DM$120,ROWS($C$10:$C45)+2,FALSE)</f>
        <v>3616</v>
      </c>
      <c r="BN45" s="8">
        <f>HLOOKUP(BN$7+0.5,$L$66:$DM$120,ROWS($C$10:$C45)+2,FALSE)</f>
        <v>142</v>
      </c>
      <c r="BO45" s="8">
        <f>HLOOKUP(BO$7+0.5,$L$66:$DM$120,ROWS($C$10:$C45)+2,FALSE)</f>
        <v>105</v>
      </c>
      <c r="BP45" s="8">
        <f>HLOOKUP(BP$7+0.5,$L$66:$DM$120,ROWS($C$10:$C45)+2,FALSE)</f>
        <v>788</v>
      </c>
      <c r="BQ45" s="8">
        <f>HLOOKUP(BQ$7+0.5,$L$66:$DM$120,ROWS($C$10:$C45)+2,FALSE)</f>
        <v>141</v>
      </c>
      <c r="BR45" s="8">
        <f>HLOOKUP(BR$7+0.5,$L$66:$DM$120,ROWS($C$10:$C45)+2,FALSE)</f>
        <v>460</v>
      </c>
      <c r="BS45" s="8">
        <f>HLOOKUP(BS$7+0.5,$L$66:$DM$120,ROWS($C$10:$C45)+2,FALSE)</f>
        <v>293</v>
      </c>
      <c r="BT45" s="8">
        <f>HLOOKUP(BT$7+0.5,$L$66:$DM$120,ROWS($C$10:$C45)+2,FALSE)</f>
        <v>100</v>
      </c>
      <c r="BU45" s="8">
        <f>HLOOKUP(BU$7+0.5,$L$66:$DM$120,ROWS($C$10:$C45)+2,FALSE)</f>
        <v>141</v>
      </c>
      <c r="BV45" s="8">
        <f>HLOOKUP(BV$7+0.5,$L$66:$DM$120,ROWS($C$10:$C45)+2,FALSE)</f>
        <v>112</v>
      </c>
      <c r="BW45" s="8">
        <f>HLOOKUP(BW$7+0.5,$L$66:$DM$120,ROWS($C$10:$C45)+2,FALSE)</f>
        <v>860</v>
      </c>
      <c r="BX45" s="8">
        <f>HLOOKUP(BX$7+0.5,$L$66:$DM$120,ROWS($C$10:$C45)+2,FALSE)</f>
        <v>154</v>
      </c>
      <c r="BY45" s="8">
        <f>HLOOKUP(BY$7+0.5,$L$66:$DM$120,ROWS($C$10:$C45)+2,FALSE)</f>
        <v>148</v>
      </c>
      <c r="BZ45" s="8">
        <f>HLOOKUP(BZ$7+0.5,$L$66:$DM$120,ROWS($C$10:$C45)+2,FALSE)</f>
        <v>521</v>
      </c>
      <c r="CA45" s="8">
        <f>HLOOKUP(CA$7+0.5,$L$66:$DM$120,ROWS($C$10:$C45)+2,FALSE)</f>
        <v>523</v>
      </c>
      <c r="CB45" s="8">
        <f>HLOOKUP(CB$7+0.5,$L$66:$DM$120,ROWS($C$10:$C45)+2,FALSE)</f>
        <v>77</v>
      </c>
      <c r="CC45" s="8">
        <f>HLOOKUP(CC$7+0.5,$L$66:$DM$120,ROWS($C$10:$C45)+2,FALSE)</f>
        <v>316</v>
      </c>
      <c r="CD45" s="8">
        <f>HLOOKUP(CD$7+0.5,$L$66:$DM$120,ROWS($C$10:$C45)+2,FALSE)</f>
        <v>122</v>
      </c>
      <c r="CE45" s="8">
        <f>HLOOKUP(CE$7+0.5,$L$66:$DM$120,ROWS($C$10:$C45)+2,FALSE)</f>
        <v>44</v>
      </c>
      <c r="CF45" s="8">
        <f>HLOOKUP(CF$7+0.5,$L$66:$DM$120,ROWS($C$10:$C45)+2,FALSE)</f>
        <v>27</v>
      </c>
      <c r="CG45" s="8">
        <f>HLOOKUP(CG$7+0.5,$L$66:$DM$120,ROWS($C$10:$C45)+2,FALSE)</f>
        <v>176</v>
      </c>
      <c r="CH45" s="8">
        <f>HLOOKUP(CH$7+0.5,$L$66:$DM$120,ROWS($C$10:$C45)+2,FALSE)</f>
        <v>311</v>
      </c>
      <c r="CI45" s="8">
        <f>HLOOKUP(CI$7+0.5,$L$66:$DM$120,ROWS($C$10:$C45)+2,FALSE)</f>
        <v>281</v>
      </c>
      <c r="CJ45" s="8">
        <f>HLOOKUP(CJ$7+0.5,$L$66:$DM$120,ROWS($C$10:$C45)+2,FALSE)</f>
        <v>571</v>
      </c>
      <c r="CK45" s="8">
        <f>HLOOKUP(CK$7+0.5,$L$66:$DM$120,ROWS($C$10:$C45)+2,FALSE)</f>
        <v>2266</v>
      </c>
      <c r="CL45" s="8">
        <f>HLOOKUP(CL$7+0.5,$L$66:$DM$120,ROWS($C$10:$C45)+2,FALSE)</f>
        <v>109</v>
      </c>
      <c r="CM45" s="8">
        <f>HLOOKUP(CM$7+0.5,$L$66:$DM$120,ROWS($C$10:$C45)+2,FALSE)</f>
        <v>1346</v>
      </c>
      <c r="CN45" s="8">
        <f>HLOOKUP(CN$7+0.5,$L$66:$DM$120,ROWS($C$10:$C45)+2,FALSE)</f>
        <v>709</v>
      </c>
      <c r="CO45" s="8">
        <f>HLOOKUP(CO$7+0.5,$L$66:$DM$120,ROWS($C$10:$C45)+2,FALSE)</f>
        <v>764</v>
      </c>
      <c r="CP45" s="8">
        <f>HLOOKUP(CP$7+0.5,$L$66:$DM$120,ROWS($C$10:$C45)+2,FALSE)</f>
        <v>572</v>
      </c>
      <c r="CQ45" s="8">
        <f>HLOOKUP(CQ$7+0.5,$L$66:$DM$120,ROWS($C$10:$C45)+2,FALSE)</f>
        <v>141</v>
      </c>
      <c r="CR45" s="8">
        <f>HLOOKUP(CR$7+0.5,$L$66:$DM$120,ROWS($C$10:$C45)+2,FALSE)</f>
        <v>231</v>
      </c>
      <c r="CS45" s="8">
        <f>HLOOKUP(CS$7+0.5,$L$66:$DM$120,ROWS($C$10:$C45)+2,FALSE)</f>
        <v>228</v>
      </c>
      <c r="CT45" s="8">
        <f>HLOOKUP(CT$7+0.5,$L$66:$DM$120,ROWS($C$10:$C45)+2,FALSE)</f>
        <v>331</v>
      </c>
      <c r="CU45" s="8">
        <f>HLOOKUP(CU$7+0.5,$L$66:$DM$120,ROWS($C$10:$C45)+2,FALSE)</f>
        <v>243</v>
      </c>
      <c r="CV45" s="8" t="str">
        <f>HLOOKUP(CV$7+0.5,$L$66:$DM$120,ROWS($C$10:$C45)+2,FALSE)</f>
        <v>N/A</v>
      </c>
      <c r="CW45" s="8">
        <f>HLOOKUP(CW$7+0.5,$L$66:$DM$120,ROWS($C$10:$C45)+2,FALSE)</f>
        <v>14</v>
      </c>
      <c r="CX45" s="8">
        <f>HLOOKUP(CX$7+0.5,$L$66:$DM$120,ROWS($C$10:$C45)+2,FALSE)</f>
        <v>260</v>
      </c>
      <c r="CY45" s="8">
        <f>HLOOKUP(CY$7+0.5,$L$66:$DM$120,ROWS($C$10:$C45)+2,FALSE)</f>
        <v>529</v>
      </c>
      <c r="CZ45" s="8">
        <f>HLOOKUP(CZ$7+0.5,$L$66:$DM$120,ROWS($C$10:$C45)+2,FALSE)</f>
        <v>157</v>
      </c>
      <c r="DA45" s="8">
        <f>HLOOKUP(DA$7+0.5,$L$66:$DM$120,ROWS($C$10:$C45)+2,FALSE)</f>
        <v>255</v>
      </c>
      <c r="DB45" s="8">
        <f>HLOOKUP(DB$7+0.5,$L$66:$DM$120,ROWS($C$10:$C45)+2,FALSE)</f>
        <v>28</v>
      </c>
      <c r="DC45" s="8">
        <f>HLOOKUP(DC$7+0.5,$L$66:$DM$120,ROWS($C$10:$C45)+2,FALSE)</f>
        <v>822</v>
      </c>
      <c r="DD45" s="8">
        <f>HLOOKUP(DD$7+0.5,$L$66:$DM$120,ROWS($C$10:$C45)+2,FALSE)</f>
        <v>694</v>
      </c>
      <c r="DE45" s="8">
        <f>HLOOKUP(DE$7+0.5,$L$66:$DM$120,ROWS($C$10:$C45)+2,FALSE)</f>
        <v>756</v>
      </c>
      <c r="DF45" s="8">
        <f>HLOOKUP(DF$7+0.5,$L$66:$DM$120,ROWS($C$10:$C45)+2,FALSE)</f>
        <v>60</v>
      </c>
      <c r="DG45" s="8">
        <f>HLOOKUP(DG$7+0.5,$L$66:$DM$120,ROWS($C$10:$C45)+2,FALSE)</f>
        <v>1014</v>
      </c>
      <c r="DH45" s="8">
        <f>HLOOKUP(DH$7+0.5,$L$66:$DM$120,ROWS($C$10:$C45)+2,FALSE)</f>
        <v>309</v>
      </c>
      <c r="DI45" s="8">
        <f>HLOOKUP(DI$7+0.5,$L$66:$DM$120,ROWS($C$10:$C45)+2,FALSE)</f>
        <v>796</v>
      </c>
      <c r="DJ45" s="8">
        <f>HLOOKUP(DJ$7+0.5,$L$66:$DM$120,ROWS($C$10:$C45)+2,FALSE)</f>
        <v>141</v>
      </c>
      <c r="DK45" s="8">
        <f>HLOOKUP(DK$7+0.5,$L$66:$DM$120,ROWS($C$10:$C45)+2,FALSE)</f>
        <v>327</v>
      </c>
      <c r="DL45" s="8">
        <f>HLOOKUP(DL$7+0.5,$L$66:$DM$120,ROWS($C$10:$C45)+2,FALSE)</f>
        <v>269</v>
      </c>
      <c r="DM45" s="8">
        <f>HLOOKUP(DM$7+0.5,$L$66:$DM$120,ROWS($C$10:$C45)+2,FALSE)</f>
        <v>141</v>
      </c>
    </row>
    <row r="46" spans="3:117" x14ac:dyDescent="0.2">
      <c r="C46" s="60"/>
      <c r="D46" s="62" t="s">
        <v>42</v>
      </c>
      <c r="E46" s="11">
        <v>11414635</v>
      </c>
      <c r="F46" s="12">
        <v>5725</v>
      </c>
      <c r="G46" s="11">
        <v>9735390</v>
      </c>
      <c r="H46" s="12">
        <v>29715</v>
      </c>
      <c r="I46" s="11">
        <v>1440815</v>
      </c>
      <c r="J46" s="12">
        <v>28423</v>
      </c>
      <c r="K46" s="103"/>
      <c r="L46" s="63">
        <f>HLOOKUP(L$7,$L$66:$DM$120,ROWS($C$10:$C46)+2,FALSE)</f>
        <v>196391</v>
      </c>
      <c r="M46" s="7">
        <f>HLOOKUP(M$7,$L$66:$DM$120,ROWS($C$10:$C46)+2,FALSE)</f>
        <v>3705</v>
      </c>
      <c r="N46" s="7">
        <f>HLOOKUP(N$7,$L$66:$DM$120,ROWS($C$10:$C46)+2,FALSE)</f>
        <v>2207</v>
      </c>
      <c r="O46" s="7">
        <f>HLOOKUP(O$7,$L$66:$DM$120,ROWS($C$10:$C46)+2,FALSE)</f>
        <v>4929</v>
      </c>
      <c r="P46" s="7">
        <f>HLOOKUP(P$7,$L$66:$DM$120,ROWS($C$10:$C46)+2,FALSE)</f>
        <v>884</v>
      </c>
      <c r="Q46" s="7">
        <f>HLOOKUP(Q$7,$L$66:$DM$120,ROWS($C$10:$C46)+2,FALSE)</f>
        <v>8995</v>
      </c>
      <c r="R46" s="7">
        <f>HLOOKUP(R$7,$L$66:$DM$120,ROWS($C$10:$C46)+2,FALSE)</f>
        <v>3180</v>
      </c>
      <c r="S46" s="7">
        <f>HLOOKUP(S$7,$L$66:$DM$120,ROWS($C$10:$C46)+2,FALSE)</f>
        <v>1355</v>
      </c>
      <c r="T46" s="7">
        <f>HLOOKUP(T$7,$L$66:$DM$120,ROWS($C$10:$C46)+2,FALSE)</f>
        <v>1079</v>
      </c>
      <c r="U46" s="7">
        <f>HLOOKUP(U$7,$L$66:$DM$120,ROWS($C$10:$C46)+2,FALSE)</f>
        <v>985</v>
      </c>
      <c r="V46" s="7">
        <f>HLOOKUP(V$7,$L$66:$DM$120,ROWS($C$10:$C46)+2,FALSE)</f>
        <v>16366</v>
      </c>
      <c r="W46" s="7">
        <f>HLOOKUP(W$7,$L$66:$DM$120,ROWS($C$10:$C46)+2,FALSE)</f>
        <v>8052</v>
      </c>
      <c r="X46" s="7">
        <f>HLOOKUP(X$7,$L$66:$DM$120,ROWS($C$10:$C46)+2,FALSE)</f>
        <v>1198</v>
      </c>
      <c r="Y46" s="7">
        <f>HLOOKUP(Y$7,$L$66:$DM$120,ROWS($C$10:$C46)+2,FALSE)</f>
        <v>412</v>
      </c>
      <c r="Z46" s="7">
        <f>HLOOKUP(Z$7,$L$66:$DM$120,ROWS($C$10:$C46)+2,FALSE)</f>
        <v>9510</v>
      </c>
      <c r="AA46" s="7">
        <f>HLOOKUP(AA$7,$L$66:$DM$120,ROWS($C$10:$C46)+2,FALSE)</f>
        <v>13534</v>
      </c>
      <c r="AB46" s="7">
        <f>HLOOKUP(AB$7,$L$66:$DM$120,ROWS($C$10:$C46)+2,FALSE)</f>
        <v>1039</v>
      </c>
      <c r="AC46" s="7">
        <f>HLOOKUP(AC$7,$L$66:$DM$120,ROWS($C$10:$C46)+2,FALSE)</f>
        <v>1166</v>
      </c>
      <c r="AD46" s="7">
        <f>HLOOKUP(AD$7,$L$66:$DM$120,ROWS($C$10:$C46)+2,FALSE)</f>
        <v>13227</v>
      </c>
      <c r="AE46" s="7">
        <f>HLOOKUP(AE$7,$L$66:$DM$120,ROWS($C$10:$C46)+2,FALSE)</f>
        <v>2214</v>
      </c>
      <c r="AF46" s="7">
        <f>HLOOKUP(AF$7,$L$66:$DM$120,ROWS($C$10:$C46)+2,FALSE)</f>
        <v>1189</v>
      </c>
      <c r="AG46" s="7">
        <f>HLOOKUP(AG$7,$L$66:$DM$120,ROWS($C$10:$C46)+2,FALSE)</f>
        <v>5026</v>
      </c>
      <c r="AH46" s="7">
        <f>HLOOKUP(AH$7,$L$66:$DM$120,ROWS($C$10:$C46)+2,FALSE)</f>
        <v>2189</v>
      </c>
      <c r="AI46" s="7">
        <f>HLOOKUP(AI$7,$L$66:$DM$120,ROWS($C$10:$C46)+2,FALSE)</f>
        <v>16336</v>
      </c>
      <c r="AJ46" s="7">
        <f>HLOOKUP(AJ$7,$L$66:$DM$120,ROWS($C$10:$C46)+2,FALSE)</f>
        <v>1122</v>
      </c>
      <c r="AK46" s="7">
        <f>HLOOKUP(AK$7,$L$66:$DM$120,ROWS($C$10:$C46)+2,FALSE)</f>
        <v>1017</v>
      </c>
      <c r="AL46" s="7">
        <f>HLOOKUP(AL$7,$L$66:$DM$120,ROWS($C$10:$C46)+2,FALSE)</f>
        <v>3026</v>
      </c>
      <c r="AM46" s="7">
        <f>HLOOKUP(AM$7,$L$66:$DM$120,ROWS($C$10:$C46)+2,FALSE)</f>
        <v>276</v>
      </c>
      <c r="AN46" s="7">
        <f>HLOOKUP(AN$7,$L$66:$DM$120,ROWS($C$10:$C46)+2,FALSE)</f>
        <v>1052</v>
      </c>
      <c r="AO46" s="7">
        <f>HLOOKUP(AO$7,$L$66:$DM$120,ROWS($C$10:$C46)+2,FALSE)</f>
        <v>907</v>
      </c>
      <c r="AP46" s="7">
        <f>HLOOKUP(AP$7,$L$66:$DM$120,ROWS($C$10:$C46)+2,FALSE)</f>
        <v>189</v>
      </c>
      <c r="AQ46" s="7">
        <f>HLOOKUP(AQ$7,$L$66:$DM$120,ROWS($C$10:$C46)+2,FALSE)</f>
        <v>4703</v>
      </c>
      <c r="AR46" s="7">
        <f>HLOOKUP(AR$7,$L$66:$DM$120,ROWS($C$10:$C46)+2,FALSE)</f>
        <v>1361</v>
      </c>
      <c r="AS46" s="7">
        <f>HLOOKUP(AS$7,$L$66:$DM$120,ROWS($C$10:$C46)+2,FALSE)</f>
        <v>8732</v>
      </c>
      <c r="AT46" s="7">
        <f>HLOOKUP(AT$7,$L$66:$DM$120,ROWS($C$10:$C46)+2,FALSE)</f>
        <v>5498</v>
      </c>
      <c r="AU46" s="7">
        <f>HLOOKUP(AU$7,$L$66:$DM$120,ROWS($C$10:$C46)+2,FALSE)</f>
        <v>453</v>
      </c>
      <c r="AV46" s="7" t="str">
        <f>HLOOKUP(AV$7,$L$66:$DM$120,ROWS($C$10:$C46)+2,FALSE)</f>
        <v>N/A</v>
      </c>
      <c r="AW46" s="7">
        <f>HLOOKUP(AW$7,$L$66:$DM$120,ROWS($C$10:$C46)+2,FALSE)</f>
        <v>858</v>
      </c>
      <c r="AX46" s="7">
        <f>HLOOKUP(AX$7,$L$66:$DM$120,ROWS($C$10:$C46)+2,FALSE)</f>
        <v>432</v>
      </c>
      <c r="AY46" s="7">
        <f>HLOOKUP(AY$7,$L$66:$DM$120,ROWS($C$10:$C46)+2,FALSE)</f>
        <v>14147</v>
      </c>
      <c r="AZ46" s="7">
        <f>HLOOKUP(AZ$7,$L$66:$DM$120,ROWS($C$10:$C46)+2,FALSE)</f>
        <v>435</v>
      </c>
      <c r="BA46" s="7">
        <f>HLOOKUP(BA$7,$L$66:$DM$120,ROWS($C$10:$C46)+2,FALSE)</f>
        <v>2445</v>
      </c>
      <c r="BB46" s="7">
        <f>HLOOKUP(BB$7,$L$66:$DM$120,ROWS($C$10:$C46)+2,FALSE)</f>
        <v>47</v>
      </c>
      <c r="BC46" s="7">
        <f>HLOOKUP(BC$7,$L$66:$DM$120,ROWS($C$10:$C46)+2,FALSE)</f>
        <v>3542</v>
      </c>
      <c r="BD46" s="7">
        <f>HLOOKUP(BD$7,$L$66:$DM$120,ROWS($C$10:$C46)+2,FALSE)</f>
        <v>11760</v>
      </c>
      <c r="BE46" s="7">
        <f>HLOOKUP(BE$7,$L$66:$DM$120,ROWS($C$10:$C46)+2,FALSE)</f>
        <v>197</v>
      </c>
      <c r="BF46" s="7">
        <f>HLOOKUP(BF$7,$L$66:$DM$120,ROWS($C$10:$C46)+2,FALSE)</f>
        <v>364</v>
      </c>
      <c r="BG46" s="7">
        <f>HLOOKUP(BG$7,$L$66:$DM$120,ROWS($C$10:$C46)+2,FALSE)</f>
        <v>3193</v>
      </c>
      <c r="BH46" s="7">
        <f>HLOOKUP(BH$7,$L$66:$DM$120,ROWS($C$10:$C46)+2,FALSE)</f>
        <v>2862</v>
      </c>
      <c r="BI46" s="7">
        <f>HLOOKUP(BI$7,$L$66:$DM$120,ROWS($C$10:$C46)+2,FALSE)</f>
        <v>7820</v>
      </c>
      <c r="BJ46" s="7">
        <f>HLOOKUP(BJ$7,$L$66:$DM$120,ROWS($C$10:$C46)+2,FALSE)</f>
        <v>974</v>
      </c>
      <c r="BK46" s="7">
        <f>HLOOKUP(BK$7,$L$66:$DM$120,ROWS($C$10:$C46)+2,FALSE)</f>
        <v>202</v>
      </c>
      <c r="BL46" s="7">
        <f>HLOOKUP(BL$7,$L$66:$DM$120,ROWS($C$10:$C46)+2,FALSE)</f>
        <v>1403</v>
      </c>
      <c r="BM46" s="8">
        <f>HLOOKUP(BM$7+0.5,$L$66:$DM$120,ROWS($C$10:$C46)+2,FALSE)</f>
        <v>9611</v>
      </c>
      <c r="BN46" s="8">
        <f>HLOOKUP(BN$7+0.5,$L$66:$DM$120,ROWS($C$10:$C46)+2,FALSE)</f>
        <v>2297</v>
      </c>
      <c r="BO46" s="8">
        <f>HLOOKUP(BO$7+0.5,$L$66:$DM$120,ROWS($C$10:$C46)+2,FALSE)</f>
        <v>1757</v>
      </c>
      <c r="BP46" s="8">
        <f>HLOOKUP(BP$7+0.5,$L$66:$DM$120,ROWS($C$10:$C46)+2,FALSE)</f>
        <v>1912</v>
      </c>
      <c r="BQ46" s="8">
        <f>HLOOKUP(BQ$7+0.5,$L$66:$DM$120,ROWS($C$10:$C46)+2,FALSE)</f>
        <v>604</v>
      </c>
      <c r="BR46" s="8">
        <f>HLOOKUP(BR$7+0.5,$L$66:$DM$120,ROWS($C$10:$C46)+2,FALSE)</f>
        <v>1803</v>
      </c>
      <c r="BS46" s="8">
        <f>HLOOKUP(BS$7+0.5,$L$66:$DM$120,ROWS($C$10:$C46)+2,FALSE)</f>
        <v>1230</v>
      </c>
      <c r="BT46" s="8">
        <f>HLOOKUP(BT$7+0.5,$L$66:$DM$120,ROWS($C$10:$C46)+2,FALSE)</f>
        <v>887</v>
      </c>
      <c r="BU46" s="8">
        <f>HLOOKUP(BU$7+0.5,$L$66:$DM$120,ROWS($C$10:$C46)+2,FALSE)</f>
        <v>696</v>
      </c>
      <c r="BV46" s="8">
        <f>HLOOKUP(BV$7+0.5,$L$66:$DM$120,ROWS($C$10:$C46)+2,FALSE)</f>
        <v>722</v>
      </c>
      <c r="BW46" s="8">
        <f>HLOOKUP(BW$7+0.5,$L$66:$DM$120,ROWS($C$10:$C46)+2,FALSE)</f>
        <v>2560</v>
      </c>
      <c r="BX46" s="8">
        <f>HLOOKUP(BX$7+0.5,$L$66:$DM$120,ROWS($C$10:$C46)+2,FALSE)</f>
        <v>2973</v>
      </c>
      <c r="BY46" s="8">
        <f>HLOOKUP(BY$7+0.5,$L$66:$DM$120,ROWS($C$10:$C46)+2,FALSE)</f>
        <v>591</v>
      </c>
      <c r="BZ46" s="8">
        <f>HLOOKUP(BZ$7+0.5,$L$66:$DM$120,ROWS($C$10:$C46)+2,FALSE)</f>
        <v>295</v>
      </c>
      <c r="CA46" s="8">
        <f>HLOOKUP(CA$7+0.5,$L$66:$DM$120,ROWS($C$10:$C46)+2,FALSE)</f>
        <v>2157</v>
      </c>
      <c r="CB46" s="8">
        <f>HLOOKUP(CB$7+0.5,$L$66:$DM$120,ROWS($C$10:$C46)+2,FALSE)</f>
        <v>2157</v>
      </c>
      <c r="CC46" s="8">
        <f>HLOOKUP(CC$7+0.5,$L$66:$DM$120,ROWS($C$10:$C46)+2,FALSE)</f>
        <v>765</v>
      </c>
      <c r="CD46" s="8">
        <f>HLOOKUP(CD$7+0.5,$L$66:$DM$120,ROWS($C$10:$C46)+2,FALSE)</f>
        <v>617</v>
      </c>
      <c r="CE46" s="8">
        <f>HLOOKUP(CE$7+0.5,$L$66:$DM$120,ROWS($C$10:$C46)+2,FALSE)</f>
        <v>2976</v>
      </c>
      <c r="CF46" s="8">
        <f>HLOOKUP(CF$7+0.5,$L$66:$DM$120,ROWS($C$10:$C46)+2,FALSE)</f>
        <v>1011</v>
      </c>
      <c r="CG46" s="8">
        <f>HLOOKUP(CG$7+0.5,$L$66:$DM$120,ROWS($C$10:$C46)+2,FALSE)</f>
        <v>889</v>
      </c>
      <c r="CH46" s="8">
        <f>HLOOKUP(CH$7+0.5,$L$66:$DM$120,ROWS($C$10:$C46)+2,FALSE)</f>
        <v>2570</v>
      </c>
      <c r="CI46" s="8">
        <f>HLOOKUP(CI$7+0.5,$L$66:$DM$120,ROWS($C$10:$C46)+2,FALSE)</f>
        <v>808</v>
      </c>
      <c r="CJ46" s="8">
        <f>HLOOKUP(CJ$7+0.5,$L$66:$DM$120,ROWS($C$10:$C46)+2,FALSE)</f>
        <v>2656</v>
      </c>
      <c r="CK46" s="8">
        <f>HLOOKUP(CK$7+0.5,$L$66:$DM$120,ROWS($C$10:$C46)+2,FALSE)</f>
        <v>597</v>
      </c>
      <c r="CL46" s="8">
        <f>HLOOKUP(CL$7+0.5,$L$66:$DM$120,ROWS($C$10:$C46)+2,FALSE)</f>
        <v>865</v>
      </c>
      <c r="CM46" s="8">
        <f>HLOOKUP(CM$7+0.5,$L$66:$DM$120,ROWS($C$10:$C46)+2,FALSE)</f>
        <v>1068</v>
      </c>
      <c r="CN46" s="8">
        <f>HLOOKUP(CN$7+0.5,$L$66:$DM$120,ROWS($C$10:$C46)+2,FALSE)</f>
        <v>292</v>
      </c>
      <c r="CO46" s="8">
        <f>HLOOKUP(CO$7+0.5,$L$66:$DM$120,ROWS($C$10:$C46)+2,FALSE)</f>
        <v>656</v>
      </c>
      <c r="CP46" s="8">
        <f>HLOOKUP(CP$7+0.5,$L$66:$DM$120,ROWS($C$10:$C46)+2,FALSE)</f>
        <v>525</v>
      </c>
      <c r="CQ46" s="8">
        <f>HLOOKUP(CQ$7+0.5,$L$66:$DM$120,ROWS($C$10:$C46)+2,FALSE)</f>
        <v>156</v>
      </c>
      <c r="CR46" s="8">
        <f>HLOOKUP(CR$7+0.5,$L$66:$DM$120,ROWS($C$10:$C46)+2,FALSE)</f>
        <v>2119</v>
      </c>
      <c r="CS46" s="8">
        <f>HLOOKUP(CS$7+0.5,$L$66:$DM$120,ROWS($C$10:$C46)+2,FALSE)</f>
        <v>817</v>
      </c>
      <c r="CT46" s="8">
        <f>HLOOKUP(CT$7+0.5,$L$66:$DM$120,ROWS($C$10:$C46)+2,FALSE)</f>
        <v>1741</v>
      </c>
      <c r="CU46" s="8">
        <f>HLOOKUP(CU$7+0.5,$L$66:$DM$120,ROWS($C$10:$C46)+2,FALSE)</f>
        <v>1525</v>
      </c>
      <c r="CV46" s="8">
        <f>HLOOKUP(CV$7+0.5,$L$66:$DM$120,ROWS($C$10:$C46)+2,FALSE)</f>
        <v>346</v>
      </c>
      <c r="CW46" s="8" t="str">
        <f>HLOOKUP(CW$7+0.5,$L$66:$DM$120,ROWS($C$10:$C46)+2,FALSE)</f>
        <v>N/A</v>
      </c>
      <c r="CX46" s="8">
        <f>HLOOKUP(CX$7+0.5,$L$66:$DM$120,ROWS($C$10:$C46)+2,FALSE)</f>
        <v>417</v>
      </c>
      <c r="CY46" s="8">
        <f>HLOOKUP(CY$7+0.5,$L$66:$DM$120,ROWS($C$10:$C46)+2,FALSE)</f>
        <v>307</v>
      </c>
      <c r="CZ46" s="8">
        <f>HLOOKUP(CZ$7+0.5,$L$66:$DM$120,ROWS($C$10:$C46)+2,FALSE)</f>
        <v>2612</v>
      </c>
      <c r="DA46" s="8">
        <f>HLOOKUP(DA$7+0.5,$L$66:$DM$120,ROWS($C$10:$C46)+2,FALSE)</f>
        <v>384</v>
      </c>
      <c r="DB46" s="8">
        <f>HLOOKUP(DB$7+0.5,$L$66:$DM$120,ROWS($C$10:$C46)+2,FALSE)</f>
        <v>1029</v>
      </c>
      <c r="DC46" s="8">
        <f>HLOOKUP(DC$7+0.5,$L$66:$DM$120,ROWS($C$10:$C46)+2,FALSE)</f>
        <v>76</v>
      </c>
      <c r="DD46" s="8">
        <f>HLOOKUP(DD$7+0.5,$L$66:$DM$120,ROWS($C$10:$C46)+2,FALSE)</f>
        <v>1429</v>
      </c>
      <c r="DE46" s="8">
        <f>HLOOKUP(DE$7+0.5,$L$66:$DM$120,ROWS($C$10:$C46)+2,FALSE)</f>
        <v>2739</v>
      </c>
      <c r="DF46" s="8">
        <f>HLOOKUP(DF$7+0.5,$L$66:$DM$120,ROWS($C$10:$C46)+2,FALSE)</f>
        <v>211</v>
      </c>
      <c r="DG46" s="8">
        <f>HLOOKUP(DG$7+0.5,$L$66:$DM$120,ROWS($C$10:$C46)+2,FALSE)</f>
        <v>350</v>
      </c>
      <c r="DH46" s="8">
        <f>HLOOKUP(DH$7+0.5,$L$66:$DM$120,ROWS($C$10:$C46)+2,FALSE)</f>
        <v>1055</v>
      </c>
      <c r="DI46" s="8">
        <f>HLOOKUP(DI$7+0.5,$L$66:$DM$120,ROWS($C$10:$C46)+2,FALSE)</f>
        <v>2150</v>
      </c>
      <c r="DJ46" s="8">
        <f>HLOOKUP(DJ$7+0.5,$L$66:$DM$120,ROWS($C$10:$C46)+2,FALSE)</f>
        <v>2219</v>
      </c>
      <c r="DK46" s="8">
        <f>HLOOKUP(DK$7+0.5,$L$66:$DM$120,ROWS($C$10:$C46)+2,FALSE)</f>
        <v>725</v>
      </c>
      <c r="DL46" s="8">
        <f>HLOOKUP(DL$7+0.5,$L$66:$DM$120,ROWS($C$10:$C46)+2,FALSE)</f>
        <v>210</v>
      </c>
      <c r="DM46" s="8">
        <f>HLOOKUP(DM$7+0.5,$L$66:$DM$120,ROWS($C$10:$C46)+2,FALSE)</f>
        <v>910</v>
      </c>
    </row>
    <row r="47" spans="3:117" x14ac:dyDescent="0.2">
      <c r="C47" s="60"/>
      <c r="D47" s="62" t="s">
        <v>43</v>
      </c>
      <c r="E47" s="11">
        <v>3762311</v>
      </c>
      <c r="F47" s="12">
        <v>2764</v>
      </c>
      <c r="G47" s="11">
        <v>3107367</v>
      </c>
      <c r="H47" s="12">
        <v>14635</v>
      </c>
      <c r="I47" s="11">
        <v>531347</v>
      </c>
      <c r="J47" s="12">
        <v>12812</v>
      </c>
      <c r="K47" s="103"/>
      <c r="L47" s="63">
        <f>HLOOKUP(L$7,$L$66:$DM$120,ROWS($C$10:$C47)+2,FALSE)</f>
        <v>108972</v>
      </c>
      <c r="M47" s="7">
        <f>HLOOKUP(M$7,$L$66:$DM$120,ROWS($C$10:$C47)+2,FALSE)</f>
        <v>1030</v>
      </c>
      <c r="N47" s="7">
        <f>HLOOKUP(N$7,$L$66:$DM$120,ROWS($C$10:$C47)+2,FALSE)</f>
        <v>1279</v>
      </c>
      <c r="O47" s="7">
        <f>HLOOKUP(O$7,$L$66:$DM$120,ROWS($C$10:$C47)+2,FALSE)</f>
        <v>2974</v>
      </c>
      <c r="P47" s="7">
        <f>HLOOKUP(P$7,$L$66:$DM$120,ROWS($C$10:$C47)+2,FALSE)</f>
        <v>5777</v>
      </c>
      <c r="Q47" s="7">
        <f>HLOOKUP(Q$7,$L$66:$DM$120,ROWS($C$10:$C47)+2,FALSE)</f>
        <v>8950</v>
      </c>
      <c r="R47" s="7">
        <f>HLOOKUP(R$7,$L$66:$DM$120,ROWS($C$10:$C47)+2,FALSE)</f>
        <v>4717</v>
      </c>
      <c r="S47" s="7">
        <f>HLOOKUP(S$7,$L$66:$DM$120,ROWS($C$10:$C47)+2,FALSE)</f>
        <v>0</v>
      </c>
      <c r="T47" s="7">
        <f>HLOOKUP(T$7,$L$66:$DM$120,ROWS($C$10:$C47)+2,FALSE)</f>
        <v>380</v>
      </c>
      <c r="U47" s="7">
        <f>HLOOKUP(U$7,$L$66:$DM$120,ROWS($C$10:$C47)+2,FALSE)</f>
        <v>151</v>
      </c>
      <c r="V47" s="7">
        <f>HLOOKUP(V$7,$L$66:$DM$120,ROWS($C$10:$C47)+2,FALSE)</f>
        <v>5011</v>
      </c>
      <c r="W47" s="7">
        <f>HLOOKUP(W$7,$L$66:$DM$120,ROWS($C$10:$C47)+2,FALSE)</f>
        <v>2581</v>
      </c>
      <c r="X47" s="7">
        <f>HLOOKUP(X$7,$L$66:$DM$120,ROWS($C$10:$C47)+2,FALSE)</f>
        <v>189</v>
      </c>
      <c r="Y47" s="7">
        <f>HLOOKUP(Y$7,$L$66:$DM$120,ROWS($C$10:$C47)+2,FALSE)</f>
        <v>905</v>
      </c>
      <c r="Z47" s="7">
        <f>HLOOKUP(Z$7,$L$66:$DM$120,ROWS($C$10:$C47)+2,FALSE)</f>
        <v>1100</v>
      </c>
      <c r="AA47" s="7">
        <f>HLOOKUP(AA$7,$L$66:$DM$120,ROWS($C$10:$C47)+2,FALSE)</f>
        <v>1490</v>
      </c>
      <c r="AB47" s="7">
        <f>HLOOKUP(AB$7,$L$66:$DM$120,ROWS($C$10:$C47)+2,FALSE)</f>
        <v>1088</v>
      </c>
      <c r="AC47" s="7">
        <f>HLOOKUP(AC$7,$L$66:$DM$120,ROWS($C$10:$C47)+2,FALSE)</f>
        <v>7065</v>
      </c>
      <c r="AD47" s="7">
        <f>HLOOKUP(AD$7,$L$66:$DM$120,ROWS($C$10:$C47)+2,FALSE)</f>
        <v>1354</v>
      </c>
      <c r="AE47" s="7">
        <f>HLOOKUP(AE$7,$L$66:$DM$120,ROWS($C$10:$C47)+2,FALSE)</f>
        <v>2562</v>
      </c>
      <c r="AF47" s="7">
        <f>HLOOKUP(AF$7,$L$66:$DM$120,ROWS($C$10:$C47)+2,FALSE)</f>
        <v>167</v>
      </c>
      <c r="AG47" s="7">
        <f>HLOOKUP(AG$7,$L$66:$DM$120,ROWS($C$10:$C47)+2,FALSE)</f>
        <v>750</v>
      </c>
      <c r="AH47" s="7">
        <f>HLOOKUP(AH$7,$L$66:$DM$120,ROWS($C$10:$C47)+2,FALSE)</f>
        <v>1233</v>
      </c>
      <c r="AI47" s="7">
        <f>HLOOKUP(AI$7,$L$66:$DM$120,ROWS($C$10:$C47)+2,FALSE)</f>
        <v>1347</v>
      </c>
      <c r="AJ47" s="7">
        <f>HLOOKUP(AJ$7,$L$66:$DM$120,ROWS($C$10:$C47)+2,FALSE)</f>
        <v>906</v>
      </c>
      <c r="AK47" s="7">
        <f>HLOOKUP(AK$7,$L$66:$DM$120,ROWS($C$10:$C47)+2,FALSE)</f>
        <v>1850</v>
      </c>
      <c r="AL47" s="7">
        <f>HLOOKUP(AL$7,$L$66:$DM$120,ROWS($C$10:$C47)+2,FALSE)</f>
        <v>5210</v>
      </c>
      <c r="AM47" s="7">
        <f>HLOOKUP(AM$7,$L$66:$DM$120,ROWS($C$10:$C47)+2,FALSE)</f>
        <v>798</v>
      </c>
      <c r="AN47" s="7">
        <f>HLOOKUP(AN$7,$L$66:$DM$120,ROWS($C$10:$C47)+2,FALSE)</f>
        <v>300</v>
      </c>
      <c r="AO47" s="7">
        <f>HLOOKUP(AO$7,$L$66:$DM$120,ROWS($C$10:$C47)+2,FALSE)</f>
        <v>1101</v>
      </c>
      <c r="AP47" s="7">
        <f>HLOOKUP(AP$7,$L$66:$DM$120,ROWS($C$10:$C47)+2,FALSE)</f>
        <v>549</v>
      </c>
      <c r="AQ47" s="7">
        <f>HLOOKUP(AQ$7,$L$66:$DM$120,ROWS($C$10:$C47)+2,FALSE)</f>
        <v>1523</v>
      </c>
      <c r="AR47" s="7">
        <f>HLOOKUP(AR$7,$L$66:$DM$120,ROWS($C$10:$C47)+2,FALSE)</f>
        <v>1244</v>
      </c>
      <c r="AS47" s="7">
        <f>HLOOKUP(AS$7,$L$66:$DM$120,ROWS($C$10:$C47)+2,FALSE)</f>
        <v>1981</v>
      </c>
      <c r="AT47" s="7">
        <f>HLOOKUP(AT$7,$L$66:$DM$120,ROWS($C$10:$C47)+2,FALSE)</f>
        <v>1961</v>
      </c>
      <c r="AU47" s="7">
        <f>HLOOKUP(AU$7,$L$66:$DM$120,ROWS($C$10:$C47)+2,FALSE)</f>
        <v>308</v>
      </c>
      <c r="AV47" s="7">
        <f>HLOOKUP(AV$7,$L$66:$DM$120,ROWS($C$10:$C47)+2,FALSE)</f>
        <v>1148</v>
      </c>
      <c r="AW47" s="7" t="str">
        <f>HLOOKUP(AW$7,$L$66:$DM$120,ROWS($C$10:$C47)+2,FALSE)</f>
        <v>N/A</v>
      </c>
      <c r="AX47" s="7">
        <f>HLOOKUP(AX$7,$L$66:$DM$120,ROWS($C$10:$C47)+2,FALSE)</f>
        <v>1261</v>
      </c>
      <c r="AY47" s="7">
        <f>HLOOKUP(AY$7,$L$66:$DM$120,ROWS($C$10:$C47)+2,FALSE)</f>
        <v>494</v>
      </c>
      <c r="AZ47" s="7">
        <f>HLOOKUP(AZ$7,$L$66:$DM$120,ROWS($C$10:$C47)+2,FALSE)</f>
        <v>0</v>
      </c>
      <c r="BA47" s="7">
        <f>HLOOKUP(BA$7,$L$66:$DM$120,ROWS($C$10:$C47)+2,FALSE)</f>
        <v>569</v>
      </c>
      <c r="BB47" s="7">
        <f>HLOOKUP(BB$7,$L$66:$DM$120,ROWS($C$10:$C47)+2,FALSE)</f>
        <v>108</v>
      </c>
      <c r="BC47" s="7">
        <f>HLOOKUP(BC$7,$L$66:$DM$120,ROWS($C$10:$C47)+2,FALSE)</f>
        <v>2471</v>
      </c>
      <c r="BD47" s="7">
        <f>HLOOKUP(BD$7,$L$66:$DM$120,ROWS($C$10:$C47)+2,FALSE)</f>
        <v>25508</v>
      </c>
      <c r="BE47" s="7">
        <f>HLOOKUP(BE$7,$L$66:$DM$120,ROWS($C$10:$C47)+2,FALSE)</f>
        <v>2588</v>
      </c>
      <c r="BF47" s="7">
        <f>HLOOKUP(BF$7,$L$66:$DM$120,ROWS($C$10:$C47)+2,FALSE)</f>
        <v>197</v>
      </c>
      <c r="BG47" s="7">
        <f>HLOOKUP(BG$7,$L$66:$DM$120,ROWS($C$10:$C47)+2,FALSE)</f>
        <v>1749</v>
      </c>
      <c r="BH47" s="7">
        <f>HLOOKUP(BH$7,$L$66:$DM$120,ROWS($C$10:$C47)+2,FALSE)</f>
        <v>1574</v>
      </c>
      <c r="BI47" s="7">
        <f>HLOOKUP(BI$7,$L$66:$DM$120,ROWS($C$10:$C47)+2,FALSE)</f>
        <v>368</v>
      </c>
      <c r="BJ47" s="7">
        <f>HLOOKUP(BJ$7,$L$66:$DM$120,ROWS($C$10:$C47)+2,FALSE)</f>
        <v>1061</v>
      </c>
      <c r="BK47" s="7">
        <f>HLOOKUP(BK$7,$L$66:$DM$120,ROWS($C$10:$C47)+2,FALSE)</f>
        <v>45</v>
      </c>
      <c r="BL47" s="7">
        <f>HLOOKUP(BL$7,$L$66:$DM$120,ROWS($C$10:$C47)+2,FALSE)</f>
        <v>0</v>
      </c>
      <c r="BM47" s="8">
        <f>HLOOKUP(BM$7+0.5,$L$66:$DM$120,ROWS($C$10:$C47)+2,FALSE)</f>
        <v>6570</v>
      </c>
      <c r="BN47" s="8">
        <f>HLOOKUP(BN$7+0.5,$L$66:$DM$120,ROWS($C$10:$C47)+2,FALSE)</f>
        <v>467</v>
      </c>
      <c r="BO47" s="8">
        <f>HLOOKUP(BO$7+0.5,$L$66:$DM$120,ROWS($C$10:$C47)+2,FALSE)</f>
        <v>600</v>
      </c>
      <c r="BP47" s="8">
        <f>HLOOKUP(BP$7+0.5,$L$66:$DM$120,ROWS($C$10:$C47)+2,FALSE)</f>
        <v>1435</v>
      </c>
      <c r="BQ47" s="8">
        <f>HLOOKUP(BQ$7+0.5,$L$66:$DM$120,ROWS($C$10:$C47)+2,FALSE)</f>
        <v>1187</v>
      </c>
      <c r="BR47" s="8">
        <f>HLOOKUP(BR$7+0.5,$L$66:$DM$120,ROWS($C$10:$C47)+2,FALSE)</f>
        <v>2184</v>
      </c>
      <c r="BS47" s="8">
        <f>HLOOKUP(BS$7+0.5,$L$66:$DM$120,ROWS($C$10:$C47)+2,FALSE)</f>
        <v>1556</v>
      </c>
      <c r="BT47" s="8">
        <f>HLOOKUP(BT$7+0.5,$L$66:$DM$120,ROWS($C$10:$C47)+2,FALSE)</f>
        <v>149</v>
      </c>
      <c r="BU47" s="8">
        <f>HLOOKUP(BU$7+0.5,$L$66:$DM$120,ROWS($C$10:$C47)+2,FALSE)</f>
        <v>288</v>
      </c>
      <c r="BV47" s="8">
        <f>HLOOKUP(BV$7+0.5,$L$66:$DM$120,ROWS($C$10:$C47)+2,FALSE)</f>
        <v>148</v>
      </c>
      <c r="BW47" s="8">
        <f>HLOOKUP(BW$7+0.5,$L$66:$DM$120,ROWS($C$10:$C47)+2,FALSE)</f>
        <v>1525</v>
      </c>
      <c r="BX47" s="8">
        <f>HLOOKUP(BX$7+0.5,$L$66:$DM$120,ROWS($C$10:$C47)+2,FALSE)</f>
        <v>935</v>
      </c>
      <c r="BY47" s="8">
        <f>HLOOKUP(BY$7+0.5,$L$66:$DM$120,ROWS($C$10:$C47)+2,FALSE)</f>
        <v>295</v>
      </c>
      <c r="BZ47" s="8">
        <f>HLOOKUP(BZ$7+0.5,$L$66:$DM$120,ROWS($C$10:$C47)+2,FALSE)</f>
        <v>600</v>
      </c>
      <c r="CA47" s="8">
        <f>HLOOKUP(CA$7+0.5,$L$66:$DM$120,ROWS($C$10:$C47)+2,FALSE)</f>
        <v>487</v>
      </c>
      <c r="CB47" s="8">
        <f>HLOOKUP(CB$7+0.5,$L$66:$DM$120,ROWS($C$10:$C47)+2,FALSE)</f>
        <v>936</v>
      </c>
      <c r="CC47" s="8">
        <f>HLOOKUP(CC$7+0.5,$L$66:$DM$120,ROWS($C$10:$C47)+2,FALSE)</f>
        <v>689</v>
      </c>
      <c r="CD47" s="8">
        <f>HLOOKUP(CD$7+0.5,$L$66:$DM$120,ROWS($C$10:$C47)+2,FALSE)</f>
        <v>1535</v>
      </c>
      <c r="CE47" s="8">
        <f>HLOOKUP(CE$7+0.5,$L$66:$DM$120,ROWS($C$10:$C47)+2,FALSE)</f>
        <v>898</v>
      </c>
      <c r="CF47" s="8">
        <f>HLOOKUP(CF$7+0.5,$L$66:$DM$120,ROWS($C$10:$C47)+2,FALSE)</f>
        <v>1354</v>
      </c>
      <c r="CG47" s="8">
        <f>HLOOKUP(CG$7+0.5,$L$66:$DM$120,ROWS($C$10:$C47)+2,FALSE)</f>
        <v>260</v>
      </c>
      <c r="CH47" s="8">
        <f>HLOOKUP(CH$7+0.5,$L$66:$DM$120,ROWS($C$10:$C47)+2,FALSE)</f>
        <v>685</v>
      </c>
      <c r="CI47" s="8">
        <f>HLOOKUP(CI$7+0.5,$L$66:$DM$120,ROWS($C$10:$C47)+2,FALSE)</f>
        <v>906</v>
      </c>
      <c r="CJ47" s="8">
        <f>HLOOKUP(CJ$7+0.5,$L$66:$DM$120,ROWS($C$10:$C47)+2,FALSE)</f>
        <v>671</v>
      </c>
      <c r="CK47" s="8">
        <f>HLOOKUP(CK$7+0.5,$L$66:$DM$120,ROWS($C$10:$C47)+2,FALSE)</f>
        <v>469</v>
      </c>
      <c r="CL47" s="8">
        <f>HLOOKUP(CL$7+0.5,$L$66:$DM$120,ROWS($C$10:$C47)+2,FALSE)</f>
        <v>752</v>
      </c>
      <c r="CM47" s="8">
        <f>HLOOKUP(CM$7+0.5,$L$66:$DM$120,ROWS($C$10:$C47)+2,FALSE)</f>
        <v>1349</v>
      </c>
      <c r="CN47" s="8">
        <f>HLOOKUP(CN$7+0.5,$L$66:$DM$120,ROWS($C$10:$C47)+2,FALSE)</f>
        <v>710</v>
      </c>
      <c r="CO47" s="8">
        <f>HLOOKUP(CO$7+0.5,$L$66:$DM$120,ROWS($C$10:$C47)+2,FALSE)</f>
        <v>208</v>
      </c>
      <c r="CP47" s="8">
        <f>HLOOKUP(CP$7+0.5,$L$66:$DM$120,ROWS($C$10:$C47)+2,FALSE)</f>
        <v>799</v>
      </c>
      <c r="CQ47" s="8">
        <f>HLOOKUP(CQ$7+0.5,$L$66:$DM$120,ROWS($C$10:$C47)+2,FALSE)</f>
        <v>383</v>
      </c>
      <c r="CR47" s="8">
        <f>HLOOKUP(CR$7+0.5,$L$66:$DM$120,ROWS($C$10:$C47)+2,FALSE)</f>
        <v>748</v>
      </c>
      <c r="CS47" s="8">
        <f>HLOOKUP(CS$7+0.5,$L$66:$DM$120,ROWS($C$10:$C47)+2,FALSE)</f>
        <v>712</v>
      </c>
      <c r="CT47" s="8">
        <f>HLOOKUP(CT$7+0.5,$L$66:$DM$120,ROWS($C$10:$C47)+2,FALSE)</f>
        <v>936</v>
      </c>
      <c r="CU47" s="8">
        <f>HLOOKUP(CU$7+0.5,$L$66:$DM$120,ROWS($C$10:$C47)+2,FALSE)</f>
        <v>912</v>
      </c>
      <c r="CV47" s="8">
        <f>HLOOKUP(CV$7+0.5,$L$66:$DM$120,ROWS($C$10:$C47)+2,FALSE)</f>
        <v>340</v>
      </c>
      <c r="CW47" s="8">
        <f>HLOOKUP(CW$7+0.5,$L$66:$DM$120,ROWS($C$10:$C47)+2,FALSE)</f>
        <v>533</v>
      </c>
      <c r="CX47" s="8" t="str">
        <f>HLOOKUP(CX$7+0.5,$L$66:$DM$120,ROWS($C$10:$C47)+2,FALSE)</f>
        <v>N/A</v>
      </c>
      <c r="CY47" s="8">
        <f>HLOOKUP(CY$7+0.5,$L$66:$DM$120,ROWS($C$10:$C47)+2,FALSE)</f>
        <v>771</v>
      </c>
      <c r="CZ47" s="8">
        <f>HLOOKUP(CZ$7+0.5,$L$66:$DM$120,ROWS($C$10:$C47)+2,FALSE)</f>
        <v>285</v>
      </c>
      <c r="DA47" s="8">
        <f>HLOOKUP(DA$7+0.5,$L$66:$DM$120,ROWS($C$10:$C47)+2,FALSE)</f>
        <v>149</v>
      </c>
      <c r="DB47" s="8">
        <f>HLOOKUP(DB$7+0.5,$L$66:$DM$120,ROWS($C$10:$C47)+2,FALSE)</f>
        <v>346</v>
      </c>
      <c r="DC47" s="8">
        <f>HLOOKUP(DC$7+0.5,$L$66:$DM$120,ROWS($C$10:$C47)+2,FALSE)</f>
        <v>154</v>
      </c>
      <c r="DD47" s="8">
        <f>HLOOKUP(DD$7+0.5,$L$66:$DM$120,ROWS($C$10:$C47)+2,FALSE)</f>
        <v>1035</v>
      </c>
      <c r="DE47" s="8">
        <f>HLOOKUP(DE$7+0.5,$L$66:$DM$120,ROWS($C$10:$C47)+2,FALSE)</f>
        <v>2960</v>
      </c>
      <c r="DF47" s="8">
        <f>HLOOKUP(DF$7+0.5,$L$66:$DM$120,ROWS($C$10:$C47)+2,FALSE)</f>
        <v>1465</v>
      </c>
      <c r="DG47" s="8">
        <f>HLOOKUP(DG$7+0.5,$L$66:$DM$120,ROWS($C$10:$C47)+2,FALSE)</f>
        <v>316</v>
      </c>
      <c r="DH47" s="8">
        <f>HLOOKUP(DH$7+0.5,$L$66:$DM$120,ROWS($C$10:$C47)+2,FALSE)</f>
        <v>829</v>
      </c>
      <c r="DI47" s="8">
        <f>HLOOKUP(DI$7+0.5,$L$66:$DM$120,ROWS($C$10:$C47)+2,FALSE)</f>
        <v>575</v>
      </c>
      <c r="DJ47" s="8">
        <f>HLOOKUP(DJ$7+0.5,$L$66:$DM$120,ROWS($C$10:$C47)+2,FALSE)</f>
        <v>298</v>
      </c>
      <c r="DK47" s="8">
        <f>HLOOKUP(DK$7+0.5,$L$66:$DM$120,ROWS($C$10:$C47)+2,FALSE)</f>
        <v>758</v>
      </c>
      <c r="DL47" s="8">
        <f>HLOOKUP(DL$7+0.5,$L$66:$DM$120,ROWS($C$10:$C47)+2,FALSE)</f>
        <v>68</v>
      </c>
      <c r="DM47" s="8">
        <f>HLOOKUP(DM$7+0.5,$L$66:$DM$120,ROWS($C$10:$C47)+2,FALSE)</f>
        <v>149</v>
      </c>
    </row>
    <row r="48" spans="3:117" x14ac:dyDescent="0.2">
      <c r="C48" s="60"/>
      <c r="D48" s="62" t="s">
        <v>44</v>
      </c>
      <c r="E48" s="11">
        <v>3857465</v>
      </c>
      <c r="F48" s="12">
        <v>2984</v>
      </c>
      <c r="G48" s="11">
        <v>3158450</v>
      </c>
      <c r="H48" s="12">
        <v>19251</v>
      </c>
      <c r="I48" s="11">
        <v>560673</v>
      </c>
      <c r="J48" s="12">
        <v>17729</v>
      </c>
      <c r="K48" s="103"/>
      <c r="L48" s="63">
        <f>HLOOKUP(L$7,$L$66:$DM$120,ROWS($C$10:$C48)+2,FALSE)</f>
        <v>118925</v>
      </c>
      <c r="M48" s="7">
        <f>HLOOKUP(M$7,$L$66:$DM$120,ROWS($C$10:$C48)+2,FALSE)</f>
        <v>373</v>
      </c>
      <c r="N48" s="7">
        <f>HLOOKUP(N$7,$L$66:$DM$120,ROWS($C$10:$C48)+2,FALSE)</f>
        <v>2513</v>
      </c>
      <c r="O48" s="7">
        <f>HLOOKUP(O$7,$L$66:$DM$120,ROWS($C$10:$C48)+2,FALSE)</f>
        <v>7954</v>
      </c>
      <c r="P48" s="7">
        <f>HLOOKUP(P$7,$L$66:$DM$120,ROWS($C$10:$C48)+2,FALSE)</f>
        <v>165</v>
      </c>
      <c r="Q48" s="7">
        <f>HLOOKUP(Q$7,$L$66:$DM$120,ROWS($C$10:$C48)+2,FALSE)</f>
        <v>31862</v>
      </c>
      <c r="R48" s="7">
        <f>HLOOKUP(R$7,$L$66:$DM$120,ROWS($C$10:$C48)+2,FALSE)</f>
        <v>4472</v>
      </c>
      <c r="S48" s="7">
        <f>HLOOKUP(S$7,$L$66:$DM$120,ROWS($C$10:$C48)+2,FALSE)</f>
        <v>381</v>
      </c>
      <c r="T48" s="7">
        <f>HLOOKUP(T$7,$L$66:$DM$120,ROWS($C$10:$C48)+2,FALSE)</f>
        <v>0</v>
      </c>
      <c r="U48" s="7">
        <f>HLOOKUP(U$7,$L$66:$DM$120,ROWS($C$10:$C48)+2,FALSE)</f>
        <v>696</v>
      </c>
      <c r="V48" s="7">
        <f>HLOOKUP(V$7,$L$66:$DM$120,ROWS($C$10:$C48)+2,FALSE)</f>
        <v>1660</v>
      </c>
      <c r="W48" s="7">
        <f>HLOOKUP(W$7,$L$66:$DM$120,ROWS($C$10:$C48)+2,FALSE)</f>
        <v>1032</v>
      </c>
      <c r="X48" s="7">
        <f>HLOOKUP(X$7,$L$66:$DM$120,ROWS($C$10:$C48)+2,FALSE)</f>
        <v>2501</v>
      </c>
      <c r="Y48" s="7">
        <f>HLOOKUP(Y$7,$L$66:$DM$120,ROWS($C$10:$C48)+2,FALSE)</f>
        <v>5093</v>
      </c>
      <c r="Z48" s="7">
        <f>HLOOKUP(Z$7,$L$66:$DM$120,ROWS($C$10:$C48)+2,FALSE)</f>
        <v>1676</v>
      </c>
      <c r="AA48" s="7">
        <f>HLOOKUP(AA$7,$L$66:$DM$120,ROWS($C$10:$C48)+2,FALSE)</f>
        <v>1380</v>
      </c>
      <c r="AB48" s="7">
        <f>HLOOKUP(AB$7,$L$66:$DM$120,ROWS($C$10:$C48)+2,FALSE)</f>
        <v>834</v>
      </c>
      <c r="AC48" s="7">
        <f>HLOOKUP(AC$7,$L$66:$DM$120,ROWS($C$10:$C48)+2,FALSE)</f>
        <v>556</v>
      </c>
      <c r="AD48" s="7">
        <f>HLOOKUP(AD$7,$L$66:$DM$120,ROWS($C$10:$C48)+2,FALSE)</f>
        <v>202</v>
      </c>
      <c r="AE48" s="7">
        <f>HLOOKUP(AE$7,$L$66:$DM$120,ROWS($C$10:$C48)+2,FALSE)</f>
        <v>227</v>
      </c>
      <c r="AF48" s="7">
        <f>HLOOKUP(AF$7,$L$66:$DM$120,ROWS($C$10:$C48)+2,FALSE)</f>
        <v>446</v>
      </c>
      <c r="AG48" s="7">
        <f>HLOOKUP(AG$7,$L$66:$DM$120,ROWS($C$10:$C48)+2,FALSE)</f>
        <v>457</v>
      </c>
      <c r="AH48" s="7">
        <f>HLOOKUP(AH$7,$L$66:$DM$120,ROWS($C$10:$C48)+2,FALSE)</f>
        <v>760</v>
      </c>
      <c r="AI48" s="7">
        <f>HLOOKUP(AI$7,$L$66:$DM$120,ROWS($C$10:$C48)+2,FALSE)</f>
        <v>570</v>
      </c>
      <c r="AJ48" s="7">
        <f>HLOOKUP(AJ$7,$L$66:$DM$120,ROWS($C$10:$C48)+2,FALSE)</f>
        <v>1792</v>
      </c>
      <c r="AK48" s="7">
        <f>HLOOKUP(AK$7,$L$66:$DM$120,ROWS($C$10:$C48)+2,FALSE)</f>
        <v>186</v>
      </c>
      <c r="AL48" s="7">
        <f>HLOOKUP(AL$7,$L$66:$DM$120,ROWS($C$10:$C48)+2,FALSE)</f>
        <v>403</v>
      </c>
      <c r="AM48" s="7">
        <f>HLOOKUP(AM$7,$L$66:$DM$120,ROWS($C$10:$C48)+2,FALSE)</f>
        <v>2192</v>
      </c>
      <c r="AN48" s="7">
        <f>HLOOKUP(AN$7,$L$66:$DM$120,ROWS($C$10:$C48)+2,FALSE)</f>
        <v>570</v>
      </c>
      <c r="AO48" s="7">
        <f>HLOOKUP(AO$7,$L$66:$DM$120,ROWS($C$10:$C48)+2,FALSE)</f>
        <v>5935</v>
      </c>
      <c r="AP48" s="7">
        <f>HLOOKUP(AP$7,$L$66:$DM$120,ROWS($C$10:$C48)+2,FALSE)</f>
        <v>39</v>
      </c>
      <c r="AQ48" s="7">
        <f>HLOOKUP(AQ$7,$L$66:$DM$120,ROWS($C$10:$C48)+2,FALSE)</f>
        <v>385</v>
      </c>
      <c r="AR48" s="7">
        <f>HLOOKUP(AR$7,$L$66:$DM$120,ROWS($C$10:$C48)+2,FALSE)</f>
        <v>920</v>
      </c>
      <c r="AS48" s="7">
        <f>HLOOKUP(AS$7,$L$66:$DM$120,ROWS($C$10:$C48)+2,FALSE)</f>
        <v>2379</v>
      </c>
      <c r="AT48" s="7">
        <f>HLOOKUP(AT$7,$L$66:$DM$120,ROWS($C$10:$C48)+2,FALSE)</f>
        <v>1482</v>
      </c>
      <c r="AU48" s="7">
        <f>HLOOKUP(AU$7,$L$66:$DM$120,ROWS($C$10:$C48)+2,FALSE)</f>
        <v>42</v>
      </c>
      <c r="AV48" s="7">
        <f>HLOOKUP(AV$7,$L$66:$DM$120,ROWS($C$10:$C48)+2,FALSE)</f>
        <v>1411</v>
      </c>
      <c r="AW48" s="7">
        <f>HLOOKUP(AW$7,$L$66:$DM$120,ROWS($C$10:$C48)+2,FALSE)</f>
        <v>725</v>
      </c>
      <c r="AX48" s="7" t="str">
        <f>HLOOKUP(AX$7,$L$66:$DM$120,ROWS($C$10:$C48)+2,FALSE)</f>
        <v>N/A</v>
      </c>
      <c r="AY48" s="7">
        <f>HLOOKUP(AY$7,$L$66:$DM$120,ROWS($C$10:$C48)+2,FALSE)</f>
        <v>904</v>
      </c>
      <c r="AZ48" s="7">
        <f>HLOOKUP(AZ$7,$L$66:$DM$120,ROWS($C$10:$C48)+2,FALSE)</f>
        <v>177</v>
      </c>
      <c r="BA48" s="7">
        <f>HLOOKUP(BA$7,$L$66:$DM$120,ROWS($C$10:$C48)+2,FALSE)</f>
        <v>461</v>
      </c>
      <c r="BB48" s="7">
        <f>HLOOKUP(BB$7,$L$66:$DM$120,ROWS($C$10:$C48)+2,FALSE)</f>
        <v>119</v>
      </c>
      <c r="BC48" s="7">
        <f>HLOOKUP(BC$7,$L$66:$DM$120,ROWS($C$10:$C48)+2,FALSE)</f>
        <v>802</v>
      </c>
      <c r="BD48" s="7">
        <f>HLOOKUP(BD$7,$L$66:$DM$120,ROWS($C$10:$C48)+2,FALSE)</f>
        <v>3347</v>
      </c>
      <c r="BE48" s="7">
        <f>HLOOKUP(BE$7,$L$66:$DM$120,ROWS($C$10:$C48)+2,FALSE)</f>
        <v>4793</v>
      </c>
      <c r="BF48" s="7">
        <f>HLOOKUP(BF$7,$L$66:$DM$120,ROWS($C$10:$C48)+2,FALSE)</f>
        <v>367</v>
      </c>
      <c r="BG48" s="7">
        <f>HLOOKUP(BG$7,$L$66:$DM$120,ROWS($C$10:$C48)+2,FALSE)</f>
        <v>676</v>
      </c>
      <c r="BH48" s="7">
        <f>HLOOKUP(BH$7,$L$66:$DM$120,ROWS($C$10:$C48)+2,FALSE)</f>
        <v>21224</v>
      </c>
      <c r="BI48" s="7">
        <f>HLOOKUP(BI$7,$L$66:$DM$120,ROWS($C$10:$C48)+2,FALSE)</f>
        <v>593</v>
      </c>
      <c r="BJ48" s="7">
        <f>HLOOKUP(BJ$7,$L$66:$DM$120,ROWS($C$10:$C48)+2,FALSE)</f>
        <v>426</v>
      </c>
      <c r="BK48" s="7">
        <f>HLOOKUP(BK$7,$L$66:$DM$120,ROWS($C$10:$C48)+2,FALSE)</f>
        <v>765</v>
      </c>
      <c r="BL48" s="7">
        <f>HLOOKUP(BL$7,$L$66:$DM$120,ROWS($C$10:$C48)+2,FALSE)</f>
        <v>152</v>
      </c>
      <c r="BM48" s="8">
        <f>HLOOKUP(BM$7+0.5,$L$66:$DM$120,ROWS($C$10:$C48)+2,FALSE)</f>
        <v>7769</v>
      </c>
      <c r="BN48" s="8">
        <f>HLOOKUP(BN$7+0.5,$L$66:$DM$120,ROWS($C$10:$C48)+2,FALSE)</f>
        <v>425</v>
      </c>
      <c r="BO48" s="8">
        <f>HLOOKUP(BO$7+0.5,$L$66:$DM$120,ROWS($C$10:$C48)+2,FALSE)</f>
        <v>953</v>
      </c>
      <c r="BP48" s="8">
        <f>HLOOKUP(BP$7+0.5,$L$66:$DM$120,ROWS($C$10:$C48)+2,FALSE)</f>
        <v>2060</v>
      </c>
      <c r="BQ48" s="8">
        <f>HLOOKUP(BQ$7+0.5,$L$66:$DM$120,ROWS($C$10:$C48)+2,FALSE)</f>
        <v>158</v>
      </c>
      <c r="BR48" s="8">
        <f>HLOOKUP(BR$7+0.5,$L$66:$DM$120,ROWS($C$10:$C48)+2,FALSE)</f>
        <v>3767</v>
      </c>
      <c r="BS48" s="8">
        <f>HLOOKUP(BS$7+0.5,$L$66:$DM$120,ROWS($C$10:$C48)+2,FALSE)</f>
        <v>2133</v>
      </c>
      <c r="BT48" s="8">
        <f>HLOOKUP(BT$7+0.5,$L$66:$DM$120,ROWS($C$10:$C48)+2,FALSE)</f>
        <v>457</v>
      </c>
      <c r="BU48" s="8">
        <f>HLOOKUP(BU$7+0.5,$L$66:$DM$120,ROWS($C$10:$C48)+2,FALSE)</f>
        <v>193</v>
      </c>
      <c r="BV48" s="8">
        <f>HLOOKUP(BV$7+0.5,$L$66:$DM$120,ROWS($C$10:$C48)+2,FALSE)</f>
        <v>919</v>
      </c>
      <c r="BW48" s="8">
        <f>HLOOKUP(BW$7+0.5,$L$66:$DM$120,ROWS($C$10:$C48)+2,FALSE)</f>
        <v>620</v>
      </c>
      <c r="BX48" s="8">
        <f>HLOOKUP(BX$7+0.5,$L$66:$DM$120,ROWS($C$10:$C48)+2,FALSE)</f>
        <v>523</v>
      </c>
      <c r="BY48" s="8">
        <f>HLOOKUP(BY$7+0.5,$L$66:$DM$120,ROWS($C$10:$C48)+2,FALSE)</f>
        <v>813</v>
      </c>
      <c r="BZ48" s="8">
        <f>HLOOKUP(BZ$7+0.5,$L$66:$DM$120,ROWS($C$10:$C48)+2,FALSE)</f>
        <v>1880</v>
      </c>
      <c r="CA48" s="8">
        <f>HLOOKUP(CA$7+0.5,$L$66:$DM$120,ROWS($C$10:$C48)+2,FALSE)</f>
        <v>1192</v>
      </c>
      <c r="CB48" s="8">
        <f>HLOOKUP(CB$7+0.5,$L$66:$DM$120,ROWS($C$10:$C48)+2,FALSE)</f>
        <v>1000</v>
      </c>
      <c r="CC48" s="8">
        <f>HLOOKUP(CC$7+0.5,$L$66:$DM$120,ROWS($C$10:$C48)+2,FALSE)</f>
        <v>781</v>
      </c>
      <c r="CD48" s="8">
        <f>HLOOKUP(CD$7+0.5,$L$66:$DM$120,ROWS($C$10:$C48)+2,FALSE)</f>
        <v>534</v>
      </c>
      <c r="CE48" s="8">
        <f>HLOOKUP(CE$7+0.5,$L$66:$DM$120,ROWS($C$10:$C48)+2,FALSE)</f>
        <v>261</v>
      </c>
      <c r="CF48" s="8">
        <f>HLOOKUP(CF$7+0.5,$L$66:$DM$120,ROWS($C$10:$C48)+2,FALSE)</f>
        <v>229</v>
      </c>
      <c r="CG48" s="8">
        <f>HLOOKUP(CG$7+0.5,$L$66:$DM$120,ROWS($C$10:$C48)+2,FALSE)</f>
        <v>353</v>
      </c>
      <c r="CH48" s="8">
        <f>HLOOKUP(CH$7+0.5,$L$66:$DM$120,ROWS($C$10:$C48)+2,FALSE)</f>
        <v>422</v>
      </c>
      <c r="CI48" s="8">
        <f>HLOOKUP(CI$7+0.5,$L$66:$DM$120,ROWS($C$10:$C48)+2,FALSE)</f>
        <v>604</v>
      </c>
      <c r="CJ48" s="8">
        <f>HLOOKUP(CJ$7+0.5,$L$66:$DM$120,ROWS($C$10:$C48)+2,FALSE)</f>
        <v>338</v>
      </c>
      <c r="CK48" s="8">
        <f>HLOOKUP(CK$7+0.5,$L$66:$DM$120,ROWS($C$10:$C48)+2,FALSE)</f>
        <v>799</v>
      </c>
      <c r="CL48" s="8">
        <f>HLOOKUP(CL$7+0.5,$L$66:$DM$120,ROWS($C$10:$C48)+2,FALSE)</f>
        <v>237</v>
      </c>
      <c r="CM48" s="8">
        <f>HLOOKUP(CM$7+0.5,$L$66:$DM$120,ROWS($C$10:$C48)+2,FALSE)</f>
        <v>269</v>
      </c>
      <c r="CN48" s="8">
        <f>HLOOKUP(CN$7+0.5,$L$66:$DM$120,ROWS($C$10:$C48)+2,FALSE)</f>
        <v>968</v>
      </c>
      <c r="CO48" s="8">
        <f>HLOOKUP(CO$7+0.5,$L$66:$DM$120,ROWS($C$10:$C48)+2,FALSE)</f>
        <v>448</v>
      </c>
      <c r="CP48" s="8">
        <f>HLOOKUP(CP$7+0.5,$L$66:$DM$120,ROWS($C$10:$C48)+2,FALSE)</f>
        <v>2774</v>
      </c>
      <c r="CQ48" s="8">
        <f>HLOOKUP(CQ$7+0.5,$L$66:$DM$120,ROWS($C$10:$C48)+2,FALSE)</f>
        <v>65</v>
      </c>
      <c r="CR48" s="8">
        <f>HLOOKUP(CR$7+0.5,$L$66:$DM$120,ROWS($C$10:$C48)+2,FALSE)</f>
        <v>327</v>
      </c>
      <c r="CS48" s="8">
        <f>HLOOKUP(CS$7+0.5,$L$66:$DM$120,ROWS($C$10:$C48)+2,FALSE)</f>
        <v>676</v>
      </c>
      <c r="CT48" s="8">
        <f>HLOOKUP(CT$7+0.5,$L$66:$DM$120,ROWS($C$10:$C48)+2,FALSE)</f>
        <v>1032</v>
      </c>
      <c r="CU48" s="8">
        <f>HLOOKUP(CU$7+0.5,$L$66:$DM$120,ROWS($C$10:$C48)+2,FALSE)</f>
        <v>1046</v>
      </c>
      <c r="CV48" s="8">
        <f>HLOOKUP(CV$7+0.5,$L$66:$DM$120,ROWS($C$10:$C48)+2,FALSE)</f>
        <v>85</v>
      </c>
      <c r="CW48" s="8">
        <f>HLOOKUP(CW$7+0.5,$L$66:$DM$120,ROWS($C$10:$C48)+2,FALSE)</f>
        <v>789</v>
      </c>
      <c r="CX48" s="8">
        <f>HLOOKUP(CX$7+0.5,$L$66:$DM$120,ROWS($C$10:$C48)+2,FALSE)</f>
        <v>546</v>
      </c>
      <c r="CY48" s="8" t="str">
        <f>HLOOKUP(CY$7+0.5,$L$66:$DM$120,ROWS($C$10:$C48)+2,FALSE)</f>
        <v>N/A</v>
      </c>
      <c r="CZ48" s="8">
        <f>HLOOKUP(CZ$7+0.5,$L$66:$DM$120,ROWS($C$10:$C48)+2,FALSE)</f>
        <v>535</v>
      </c>
      <c r="DA48" s="8">
        <f>HLOOKUP(DA$7+0.5,$L$66:$DM$120,ROWS($C$10:$C48)+2,FALSE)</f>
        <v>214</v>
      </c>
      <c r="DB48" s="8">
        <f>HLOOKUP(DB$7+0.5,$L$66:$DM$120,ROWS($C$10:$C48)+2,FALSE)</f>
        <v>364</v>
      </c>
      <c r="DC48" s="8">
        <f>HLOOKUP(DC$7+0.5,$L$66:$DM$120,ROWS($C$10:$C48)+2,FALSE)</f>
        <v>143</v>
      </c>
      <c r="DD48" s="8">
        <f>HLOOKUP(DD$7+0.5,$L$66:$DM$120,ROWS($C$10:$C48)+2,FALSE)</f>
        <v>583</v>
      </c>
      <c r="DE48" s="8">
        <f>HLOOKUP(DE$7+0.5,$L$66:$DM$120,ROWS($C$10:$C48)+2,FALSE)</f>
        <v>1277</v>
      </c>
      <c r="DF48" s="8">
        <f>HLOOKUP(DF$7+0.5,$L$66:$DM$120,ROWS($C$10:$C48)+2,FALSE)</f>
        <v>2328</v>
      </c>
      <c r="DG48" s="8">
        <f>HLOOKUP(DG$7+0.5,$L$66:$DM$120,ROWS($C$10:$C48)+2,FALSE)</f>
        <v>435</v>
      </c>
      <c r="DH48" s="8">
        <f>HLOOKUP(DH$7+0.5,$L$66:$DM$120,ROWS($C$10:$C48)+2,FALSE)</f>
        <v>510</v>
      </c>
      <c r="DI48" s="8">
        <f>HLOOKUP(DI$7+0.5,$L$66:$DM$120,ROWS($C$10:$C48)+2,FALSE)</f>
        <v>3153</v>
      </c>
      <c r="DJ48" s="8">
        <f>HLOOKUP(DJ$7+0.5,$L$66:$DM$120,ROWS($C$10:$C48)+2,FALSE)</f>
        <v>502</v>
      </c>
      <c r="DK48" s="8">
        <f>HLOOKUP(DK$7+0.5,$L$66:$DM$120,ROWS($C$10:$C48)+2,FALSE)</f>
        <v>284</v>
      </c>
      <c r="DL48" s="8">
        <f>HLOOKUP(DL$7+0.5,$L$66:$DM$120,ROWS($C$10:$C48)+2,FALSE)</f>
        <v>664</v>
      </c>
      <c r="DM48" s="8">
        <f>HLOOKUP(DM$7+0.5,$L$66:$DM$120,ROWS($C$10:$C48)+2,FALSE)</f>
        <v>177</v>
      </c>
    </row>
    <row r="49" spans="3:117" x14ac:dyDescent="0.2">
      <c r="C49" s="60"/>
      <c r="D49" s="62" t="s">
        <v>45</v>
      </c>
      <c r="E49" s="11">
        <v>12630082</v>
      </c>
      <c r="F49" s="12">
        <v>4558</v>
      </c>
      <c r="G49" s="11">
        <v>11107110</v>
      </c>
      <c r="H49" s="12">
        <v>28998</v>
      </c>
      <c r="I49" s="11">
        <v>1252378</v>
      </c>
      <c r="J49" s="12">
        <v>26347</v>
      </c>
      <c r="K49" s="103"/>
      <c r="L49" s="63">
        <f>HLOOKUP(L$7,$L$66:$DM$120,ROWS($C$10:$C49)+2,FALSE)</f>
        <v>215500</v>
      </c>
      <c r="M49" s="7">
        <f>HLOOKUP(M$7,$L$66:$DM$120,ROWS($C$10:$C49)+2,FALSE)</f>
        <v>1926</v>
      </c>
      <c r="N49" s="7">
        <f>HLOOKUP(N$7,$L$66:$DM$120,ROWS($C$10:$C49)+2,FALSE)</f>
        <v>1658</v>
      </c>
      <c r="O49" s="7">
        <f>HLOOKUP(O$7,$L$66:$DM$120,ROWS($C$10:$C49)+2,FALSE)</f>
        <v>3529</v>
      </c>
      <c r="P49" s="7">
        <f>HLOOKUP(P$7,$L$66:$DM$120,ROWS($C$10:$C49)+2,FALSE)</f>
        <v>573</v>
      </c>
      <c r="Q49" s="7">
        <f>HLOOKUP(Q$7,$L$66:$DM$120,ROWS($C$10:$C49)+2,FALSE)</f>
        <v>7772</v>
      </c>
      <c r="R49" s="7">
        <f>HLOOKUP(R$7,$L$66:$DM$120,ROWS($C$10:$C49)+2,FALSE)</f>
        <v>2574</v>
      </c>
      <c r="S49" s="7">
        <f>HLOOKUP(S$7,$L$66:$DM$120,ROWS($C$10:$C49)+2,FALSE)</f>
        <v>3311</v>
      </c>
      <c r="T49" s="7">
        <f>HLOOKUP(T$7,$L$66:$DM$120,ROWS($C$10:$C49)+2,FALSE)</f>
        <v>4814</v>
      </c>
      <c r="U49" s="7">
        <f>HLOOKUP(U$7,$L$66:$DM$120,ROWS($C$10:$C49)+2,FALSE)</f>
        <v>2921</v>
      </c>
      <c r="V49" s="7">
        <f>HLOOKUP(V$7,$L$66:$DM$120,ROWS($C$10:$C49)+2,FALSE)</f>
        <v>14631</v>
      </c>
      <c r="W49" s="7">
        <f>HLOOKUP(W$7,$L$66:$DM$120,ROWS($C$10:$C49)+2,FALSE)</f>
        <v>4337</v>
      </c>
      <c r="X49" s="7">
        <f>HLOOKUP(X$7,$L$66:$DM$120,ROWS($C$10:$C49)+2,FALSE)</f>
        <v>245</v>
      </c>
      <c r="Y49" s="7">
        <f>HLOOKUP(Y$7,$L$66:$DM$120,ROWS($C$10:$C49)+2,FALSE)</f>
        <v>359</v>
      </c>
      <c r="Z49" s="7">
        <f>HLOOKUP(Z$7,$L$66:$DM$120,ROWS($C$10:$C49)+2,FALSE)</f>
        <v>3749</v>
      </c>
      <c r="AA49" s="7">
        <f>HLOOKUP(AA$7,$L$66:$DM$120,ROWS($C$10:$C49)+2,FALSE)</f>
        <v>1599</v>
      </c>
      <c r="AB49" s="7">
        <f>HLOOKUP(AB$7,$L$66:$DM$120,ROWS($C$10:$C49)+2,FALSE)</f>
        <v>125</v>
      </c>
      <c r="AC49" s="7">
        <f>HLOOKUP(AC$7,$L$66:$DM$120,ROWS($C$10:$C49)+2,FALSE)</f>
        <v>967</v>
      </c>
      <c r="AD49" s="7">
        <f>HLOOKUP(AD$7,$L$66:$DM$120,ROWS($C$10:$C49)+2,FALSE)</f>
        <v>1233</v>
      </c>
      <c r="AE49" s="7">
        <f>HLOOKUP(AE$7,$L$66:$DM$120,ROWS($C$10:$C49)+2,FALSE)</f>
        <v>694</v>
      </c>
      <c r="AF49" s="7">
        <f>HLOOKUP(AF$7,$L$66:$DM$120,ROWS($C$10:$C49)+2,FALSE)</f>
        <v>988</v>
      </c>
      <c r="AG49" s="7">
        <f>HLOOKUP(AG$7,$L$66:$DM$120,ROWS($C$10:$C49)+2,FALSE)</f>
        <v>17529</v>
      </c>
      <c r="AH49" s="7">
        <f>HLOOKUP(AH$7,$L$66:$DM$120,ROWS($C$10:$C49)+2,FALSE)</f>
        <v>5900</v>
      </c>
      <c r="AI49" s="7">
        <f>HLOOKUP(AI$7,$L$66:$DM$120,ROWS($C$10:$C49)+2,FALSE)</f>
        <v>2642</v>
      </c>
      <c r="AJ49" s="7">
        <f>HLOOKUP(AJ$7,$L$66:$DM$120,ROWS($C$10:$C49)+2,FALSE)</f>
        <v>1169</v>
      </c>
      <c r="AK49" s="7">
        <f>HLOOKUP(AK$7,$L$66:$DM$120,ROWS($C$10:$C49)+2,FALSE)</f>
        <v>55</v>
      </c>
      <c r="AL49" s="7">
        <f>HLOOKUP(AL$7,$L$66:$DM$120,ROWS($C$10:$C49)+2,FALSE)</f>
        <v>1171</v>
      </c>
      <c r="AM49" s="7">
        <f>HLOOKUP(AM$7,$L$66:$DM$120,ROWS($C$10:$C49)+2,FALSE)</f>
        <v>135</v>
      </c>
      <c r="AN49" s="7">
        <f>HLOOKUP(AN$7,$L$66:$DM$120,ROWS($C$10:$C49)+2,FALSE)</f>
        <v>214</v>
      </c>
      <c r="AO49" s="7">
        <f>HLOOKUP(AO$7,$L$66:$DM$120,ROWS($C$10:$C49)+2,FALSE)</f>
        <v>1600</v>
      </c>
      <c r="AP49" s="7">
        <f>HLOOKUP(AP$7,$L$66:$DM$120,ROWS($C$10:$C49)+2,FALSE)</f>
        <v>1138</v>
      </c>
      <c r="AQ49" s="7">
        <f>HLOOKUP(AQ$7,$L$66:$DM$120,ROWS($C$10:$C49)+2,FALSE)</f>
        <v>33791</v>
      </c>
      <c r="AR49" s="7">
        <f>HLOOKUP(AR$7,$L$66:$DM$120,ROWS($C$10:$C49)+2,FALSE)</f>
        <v>1001</v>
      </c>
      <c r="AS49" s="7">
        <f>HLOOKUP(AS$7,$L$66:$DM$120,ROWS($C$10:$C49)+2,FALSE)</f>
        <v>32898</v>
      </c>
      <c r="AT49" s="7">
        <f>HLOOKUP(AT$7,$L$66:$DM$120,ROWS($C$10:$C49)+2,FALSE)</f>
        <v>6380</v>
      </c>
      <c r="AU49" s="7">
        <f>HLOOKUP(AU$7,$L$66:$DM$120,ROWS($C$10:$C49)+2,FALSE)</f>
        <v>166</v>
      </c>
      <c r="AV49" s="7">
        <f>HLOOKUP(AV$7,$L$66:$DM$120,ROWS($C$10:$C49)+2,FALSE)</f>
        <v>14319</v>
      </c>
      <c r="AW49" s="7">
        <f>HLOOKUP(AW$7,$L$66:$DM$120,ROWS($C$10:$C49)+2,FALSE)</f>
        <v>378</v>
      </c>
      <c r="AX49" s="7">
        <f>HLOOKUP(AX$7,$L$66:$DM$120,ROWS($C$10:$C49)+2,FALSE)</f>
        <v>234</v>
      </c>
      <c r="AY49" s="7" t="str">
        <f>HLOOKUP(AY$7,$L$66:$DM$120,ROWS($C$10:$C49)+2,FALSE)</f>
        <v>N/A</v>
      </c>
      <c r="AZ49" s="7">
        <f>HLOOKUP(AZ$7,$L$66:$DM$120,ROWS($C$10:$C49)+2,FALSE)</f>
        <v>771</v>
      </c>
      <c r="BA49" s="7">
        <f>HLOOKUP(BA$7,$L$66:$DM$120,ROWS($C$10:$C49)+2,FALSE)</f>
        <v>3023</v>
      </c>
      <c r="BB49" s="7">
        <f>HLOOKUP(BB$7,$L$66:$DM$120,ROWS($C$10:$C49)+2,FALSE)</f>
        <v>159</v>
      </c>
      <c r="BC49" s="7">
        <f>HLOOKUP(BC$7,$L$66:$DM$120,ROWS($C$10:$C49)+2,FALSE)</f>
        <v>1273</v>
      </c>
      <c r="BD49" s="7">
        <f>HLOOKUP(BD$7,$L$66:$DM$120,ROWS($C$10:$C49)+2,FALSE)</f>
        <v>6768</v>
      </c>
      <c r="BE49" s="7">
        <f>HLOOKUP(BE$7,$L$66:$DM$120,ROWS($C$10:$C49)+2,FALSE)</f>
        <v>1276</v>
      </c>
      <c r="BF49" s="7">
        <f>HLOOKUP(BF$7,$L$66:$DM$120,ROWS($C$10:$C49)+2,FALSE)</f>
        <v>1012</v>
      </c>
      <c r="BG49" s="7">
        <f>HLOOKUP(BG$7,$L$66:$DM$120,ROWS($C$10:$C49)+2,FALSE)</f>
        <v>11960</v>
      </c>
      <c r="BH49" s="7">
        <f>HLOOKUP(BH$7,$L$66:$DM$120,ROWS($C$10:$C49)+2,FALSE)</f>
        <v>1787</v>
      </c>
      <c r="BI49" s="7">
        <f>HLOOKUP(BI$7,$L$66:$DM$120,ROWS($C$10:$C49)+2,FALSE)</f>
        <v>6762</v>
      </c>
      <c r="BJ49" s="7">
        <f>HLOOKUP(BJ$7,$L$66:$DM$120,ROWS($C$10:$C49)+2,FALSE)</f>
        <v>1550</v>
      </c>
      <c r="BK49" s="7">
        <f>HLOOKUP(BK$7,$L$66:$DM$120,ROWS($C$10:$C49)+2,FALSE)</f>
        <v>434</v>
      </c>
      <c r="BL49" s="7">
        <f>HLOOKUP(BL$7,$L$66:$DM$120,ROWS($C$10:$C49)+2,FALSE)</f>
        <v>7847</v>
      </c>
      <c r="BM49" s="8">
        <f>HLOOKUP(BM$7+0.5,$L$66:$DM$120,ROWS($C$10:$C49)+2,FALSE)</f>
        <v>8872</v>
      </c>
      <c r="BN49" s="8">
        <f>HLOOKUP(BN$7+0.5,$L$66:$DM$120,ROWS($C$10:$C49)+2,FALSE)</f>
        <v>1318</v>
      </c>
      <c r="BO49" s="8">
        <f>HLOOKUP(BO$7+0.5,$L$66:$DM$120,ROWS($C$10:$C49)+2,FALSE)</f>
        <v>857</v>
      </c>
      <c r="BP49" s="8">
        <f>HLOOKUP(BP$7+0.5,$L$66:$DM$120,ROWS($C$10:$C49)+2,FALSE)</f>
        <v>1256</v>
      </c>
      <c r="BQ49" s="8">
        <f>HLOOKUP(BQ$7+0.5,$L$66:$DM$120,ROWS($C$10:$C49)+2,FALSE)</f>
        <v>315</v>
      </c>
      <c r="BR49" s="8">
        <f>HLOOKUP(BR$7+0.5,$L$66:$DM$120,ROWS($C$10:$C49)+2,FALSE)</f>
        <v>1558</v>
      </c>
      <c r="BS49" s="8">
        <f>HLOOKUP(BS$7+0.5,$L$66:$DM$120,ROWS($C$10:$C49)+2,FALSE)</f>
        <v>1488</v>
      </c>
      <c r="BT49" s="8">
        <f>HLOOKUP(BT$7+0.5,$L$66:$DM$120,ROWS($C$10:$C49)+2,FALSE)</f>
        <v>905</v>
      </c>
      <c r="BU49" s="8">
        <f>HLOOKUP(BU$7+0.5,$L$66:$DM$120,ROWS($C$10:$C49)+2,FALSE)</f>
        <v>1468</v>
      </c>
      <c r="BV49" s="8">
        <f>HLOOKUP(BV$7+0.5,$L$66:$DM$120,ROWS($C$10:$C49)+2,FALSE)</f>
        <v>830</v>
      </c>
      <c r="BW49" s="8">
        <f>HLOOKUP(BW$7+0.5,$L$66:$DM$120,ROWS($C$10:$C49)+2,FALSE)</f>
        <v>2565</v>
      </c>
      <c r="BX49" s="8">
        <f>HLOOKUP(BX$7+0.5,$L$66:$DM$120,ROWS($C$10:$C49)+2,FALSE)</f>
        <v>1703</v>
      </c>
      <c r="BY49" s="8">
        <f>HLOOKUP(BY$7+0.5,$L$66:$DM$120,ROWS($C$10:$C49)+2,FALSE)</f>
        <v>180</v>
      </c>
      <c r="BZ49" s="8">
        <f>HLOOKUP(BZ$7+0.5,$L$66:$DM$120,ROWS($C$10:$C49)+2,FALSE)</f>
        <v>350</v>
      </c>
      <c r="CA49" s="8">
        <f>HLOOKUP(CA$7+0.5,$L$66:$DM$120,ROWS($C$10:$C49)+2,FALSE)</f>
        <v>1137</v>
      </c>
      <c r="CB49" s="8">
        <f>HLOOKUP(CB$7+0.5,$L$66:$DM$120,ROWS($C$10:$C49)+2,FALSE)</f>
        <v>680</v>
      </c>
      <c r="CC49" s="8">
        <f>HLOOKUP(CC$7+0.5,$L$66:$DM$120,ROWS($C$10:$C49)+2,FALSE)</f>
        <v>177</v>
      </c>
      <c r="CD49" s="8">
        <f>HLOOKUP(CD$7+0.5,$L$66:$DM$120,ROWS($C$10:$C49)+2,FALSE)</f>
        <v>860</v>
      </c>
      <c r="CE49" s="8">
        <f>HLOOKUP(CE$7+0.5,$L$66:$DM$120,ROWS($C$10:$C49)+2,FALSE)</f>
        <v>604</v>
      </c>
      <c r="CF49" s="8">
        <f>HLOOKUP(CF$7+0.5,$L$66:$DM$120,ROWS($C$10:$C49)+2,FALSE)</f>
        <v>431</v>
      </c>
      <c r="CG49" s="8">
        <f>HLOOKUP(CG$7+0.5,$L$66:$DM$120,ROWS($C$10:$C49)+2,FALSE)</f>
        <v>675</v>
      </c>
      <c r="CH49" s="8">
        <f>HLOOKUP(CH$7+0.5,$L$66:$DM$120,ROWS($C$10:$C49)+2,FALSE)</f>
        <v>3084</v>
      </c>
      <c r="CI49" s="8">
        <f>HLOOKUP(CI$7+0.5,$L$66:$DM$120,ROWS($C$10:$C49)+2,FALSE)</f>
        <v>1368</v>
      </c>
      <c r="CJ49" s="8">
        <f>HLOOKUP(CJ$7+0.5,$L$66:$DM$120,ROWS($C$10:$C49)+2,FALSE)</f>
        <v>1235</v>
      </c>
      <c r="CK49" s="8">
        <f>HLOOKUP(CK$7+0.5,$L$66:$DM$120,ROWS($C$10:$C49)+2,FALSE)</f>
        <v>588</v>
      </c>
      <c r="CL49" s="8">
        <f>HLOOKUP(CL$7+0.5,$L$66:$DM$120,ROWS($C$10:$C49)+2,FALSE)</f>
        <v>49</v>
      </c>
      <c r="CM49" s="8">
        <f>HLOOKUP(CM$7+0.5,$L$66:$DM$120,ROWS($C$10:$C49)+2,FALSE)</f>
        <v>575</v>
      </c>
      <c r="CN49" s="8">
        <f>HLOOKUP(CN$7+0.5,$L$66:$DM$120,ROWS($C$10:$C49)+2,FALSE)</f>
        <v>169</v>
      </c>
      <c r="CO49" s="8">
        <f>HLOOKUP(CO$7+0.5,$L$66:$DM$120,ROWS($C$10:$C49)+2,FALSE)</f>
        <v>187</v>
      </c>
      <c r="CP49" s="8">
        <f>HLOOKUP(CP$7+0.5,$L$66:$DM$120,ROWS($C$10:$C49)+2,FALSE)</f>
        <v>999</v>
      </c>
      <c r="CQ49" s="8">
        <f>HLOOKUP(CQ$7+0.5,$L$66:$DM$120,ROWS($C$10:$C49)+2,FALSE)</f>
        <v>609</v>
      </c>
      <c r="CR49" s="8">
        <f>HLOOKUP(CR$7+0.5,$L$66:$DM$120,ROWS($C$10:$C49)+2,FALSE)</f>
        <v>4576</v>
      </c>
      <c r="CS49" s="8">
        <f>HLOOKUP(CS$7+0.5,$L$66:$DM$120,ROWS($C$10:$C49)+2,FALSE)</f>
        <v>740</v>
      </c>
      <c r="CT49" s="8">
        <f>HLOOKUP(CT$7+0.5,$L$66:$DM$120,ROWS($C$10:$C49)+2,FALSE)</f>
        <v>4482</v>
      </c>
      <c r="CU49" s="8">
        <f>HLOOKUP(CU$7+0.5,$L$66:$DM$120,ROWS($C$10:$C49)+2,FALSE)</f>
        <v>1734</v>
      </c>
      <c r="CV49" s="8">
        <f>HLOOKUP(CV$7+0.5,$L$66:$DM$120,ROWS($C$10:$C49)+2,FALSE)</f>
        <v>195</v>
      </c>
      <c r="CW49" s="8">
        <f>HLOOKUP(CW$7+0.5,$L$66:$DM$120,ROWS($C$10:$C49)+2,FALSE)</f>
        <v>2479</v>
      </c>
      <c r="CX49" s="8">
        <f>HLOOKUP(CX$7+0.5,$L$66:$DM$120,ROWS($C$10:$C49)+2,FALSE)</f>
        <v>253</v>
      </c>
      <c r="CY49" s="8">
        <f>HLOOKUP(CY$7+0.5,$L$66:$DM$120,ROWS($C$10:$C49)+2,FALSE)</f>
        <v>220</v>
      </c>
      <c r="CZ49" s="8" t="str">
        <f>HLOOKUP(CZ$7+0.5,$L$66:$DM$120,ROWS($C$10:$C49)+2,FALSE)</f>
        <v>N/A</v>
      </c>
      <c r="DA49" s="8">
        <f>HLOOKUP(DA$7+0.5,$L$66:$DM$120,ROWS($C$10:$C49)+2,FALSE)</f>
        <v>472</v>
      </c>
      <c r="DB49" s="8">
        <f>HLOOKUP(DB$7+0.5,$L$66:$DM$120,ROWS($C$10:$C49)+2,FALSE)</f>
        <v>869</v>
      </c>
      <c r="DC49" s="8">
        <f>HLOOKUP(DC$7+0.5,$L$66:$DM$120,ROWS($C$10:$C49)+2,FALSE)</f>
        <v>206</v>
      </c>
      <c r="DD49" s="8">
        <f>HLOOKUP(DD$7+0.5,$L$66:$DM$120,ROWS($C$10:$C49)+2,FALSE)</f>
        <v>533</v>
      </c>
      <c r="DE49" s="8">
        <f>HLOOKUP(DE$7+0.5,$L$66:$DM$120,ROWS($C$10:$C49)+2,FALSE)</f>
        <v>1688</v>
      </c>
      <c r="DF49" s="8">
        <f>HLOOKUP(DF$7+0.5,$L$66:$DM$120,ROWS($C$10:$C49)+2,FALSE)</f>
        <v>804</v>
      </c>
      <c r="DG49" s="8">
        <f>HLOOKUP(DG$7+0.5,$L$66:$DM$120,ROWS($C$10:$C49)+2,FALSE)</f>
        <v>873</v>
      </c>
      <c r="DH49" s="8">
        <f>HLOOKUP(DH$7+0.5,$L$66:$DM$120,ROWS($C$10:$C49)+2,FALSE)</f>
        <v>2213</v>
      </c>
      <c r="DI49" s="8">
        <f>HLOOKUP(DI$7+0.5,$L$66:$DM$120,ROWS($C$10:$C49)+2,FALSE)</f>
        <v>1202</v>
      </c>
      <c r="DJ49" s="8">
        <f>HLOOKUP(DJ$7+0.5,$L$66:$DM$120,ROWS($C$10:$C49)+2,FALSE)</f>
        <v>2075</v>
      </c>
      <c r="DK49" s="8">
        <f>HLOOKUP(DK$7+0.5,$L$66:$DM$120,ROWS($C$10:$C49)+2,FALSE)</f>
        <v>722</v>
      </c>
      <c r="DL49" s="8">
        <f>HLOOKUP(DL$7+0.5,$L$66:$DM$120,ROWS($C$10:$C49)+2,FALSE)</f>
        <v>439</v>
      </c>
      <c r="DM49" s="8">
        <f>HLOOKUP(DM$7+0.5,$L$66:$DM$120,ROWS($C$10:$C49)+2,FALSE)</f>
        <v>2646</v>
      </c>
    </row>
    <row r="50" spans="3:117" x14ac:dyDescent="0.2">
      <c r="C50" s="60"/>
      <c r="D50" s="62" t="s">
        <v>46</v>
      </c>
      <c r="E50" s="11">
        <v>1040527</v>
      </c>
      <c r="F50" s="12">
        <v>1533</v>
      </c>
      <c r="G50" s="11">
        <v>899551</v>
      </c>
      <c r="H50" s="12">
        <v>9890</v>
      </c>
      <c r="I50" s="11">
        <v>101165</v>
      </c>
      <c r="J50" s="12">
        <v>8498</v>
      </c>
      <c r="K50" s="103"/>
      <c r="L50" s="63">
        <f>HLOOKUP(L$7,$L$66:$DM$120,ROWS($C$10:$C50)+2,FALSE)</f>
        <v>33446</v>
      </c>
      <c r="M50" s="7">
        <f>HLOOKUP(M$7,$L$66:$DM$120,ROWS($C$10:$C50)+2,FALSE)</f>
        <v>20</v>
      </c>
      <c r="N50" s="7">
        <f>HLOOKUP(N$7,$L$66:$DM$120,ROWS($C$10:$C50)+2,FALSE)</f>
        <v>0</v>
      </c>
      <c r="O50" s="7">
        <f>HLOOKUP(O$7,$L$66:$DM$120,ROWS($C$10:$C50)+2,FALSE)</f>
        <v>93</v>
      </c>
      <c r="P50" s="7">
        <f>HLOOKUP(P$7,$L$66:$DM$120,ROWS($C$10:$C50)+2,FALSE)</f>
        <v>0</v>
      </c>
      <c r="Q50" s="7">
        <f>HLOOKUP(Q$7,$L$66:$DM$120,ROWS($C$10:$C50)+2,FALSE)</f>
        <v>2146</v>
      </c>
      <c r="R50" s="7">
        <f>HLOOKUP(R$7,$L$66:$DM$120,ROWS($C$10:$C50)+2,FALSE)</f>
        <v>332</v>
      </c>
      <c r="S50" s="7">
        <f>HLOOKUP(S$7,$L$66:$DM$120,ROWS($C$10:$C50)+2,FALSE)</f>
        <v>4170</v>
      </c>
      <c r="T50" s="7">
        <f>HLOOKUP(T$7,$L$66:$DM$120,ROWS($C$10:$C50)+2,FALSE)</f>
        <v>0</v>
      </c>
      <c r="U50" s="7">
        <f>HLOOKUP(U$7,$L$66:$DM$120,ROWS($C$10:$C50)+2,FALSE)</f>
        <v>313</v>
      </c>
      <c r="V50" s="7">
        <f>HLOOKUP(V$7,$L$66:$DM$120,ROWS($C$10:$C50)+2,FALSE)</f>
        <v>2752</v>
      </c>
      <c r="W50" s="7">
        <f>HLOOKUP(W$7,$L$66:$DM$120,ROWS($C$10:$C50)+2,FALSE)</f>
        <v>168</v>
      </c>
      <c r="X50" s="7">
        <f>HLOOKUP(X$7,$L$66:$DM$120,ROWS($C$10:$C50)+2,FALSE)</f>
        <v>120</v>
      </c>
      <c r="Y50" s="7">
        <f>HLOOKUP(Y$7,$L$66:$DM$120,ROWS($C$10:$C50)+2,FALSE)</f>
        <v>0</v>
      </c>
      <c r="Z50" s="7">
        <f>HLOOKUP(Z$7,$L$66:$DM$120,ROWS($C$10:$C50)+2,FALSE)</f>
        <v>385</v>
      </c>
      <c r="AA50" s="7">
        <f>HLOOKUP(AA$7,$L$66:$DM$120,ROWS($C$10:$C50)+2,FALSE)</f>
        <v>0</v>
      </c>
      <c r="AB50" s="7">
        <f>HLOOKUP(AB$7,$L$66:$DM$120,ROWS($C$10:$C50)+2,FALSE)</f>
        <v>0</v>
      </c>
      <c r="AC50" s="7">
        <f>HLOOKUP(AC$7,$L$66:$DM$120,ROWS($C$10:$C50)+2,FALSE)</f>
        <v>27</v>
      </c>
      <c r="AD50" s="7">
        <f>HLOOKUP(AD$7,$L$66:$DM$120,ROWS($C$10:$C50)+2,FALSE)</f>
        <v>286</v>
      </c>
      <c r="AE50" s="7">
        <f>HLOOKUP(AE$7,$L$66:$DM$120,ROWS($C$10:$C50)+2,FALSE)</f>
        <v>24</v>
      </c>
      <c r="AF50" s="7">
        <f>HLOOKUP(AF$7,$L$66:$DM$120,ROWS($C$10:$C50)+2,FALSE)</f>
        <v>279</v>
      </c>
      <c r="AG50" s="7">
        <f>HLOOKUP(AG$7,$L$66:$DM$120,ROWS($C$10:$C50)+2,FALSE)</f>
        <v>482</v>
      </c>
      <c r="AH50" s="7">
        <f>HLOOKUP(AH$7,$L$66:$DM$120,ROWS($C$10:$C50)+2,FALSE)</f>
        <v>11253</v>
      </c>
      <c r="AI50" s="7">
        <f>HLOOKUP(AI$7,$L$66:$DM$120,ROWS($C$10:$C50)+2,FALSE)</f>
        <v>230</v>
      </c>
      <c r="AJ50" s="7">
        <f>HLOOKUP(AJ$7,$L$66:$DM$120,ROWS($C$10:$C50)+2,FALSE)</f>
        <v>131</v>
      </c>
      <c r="AK50" s="7">
        <f>HLOOKUP(AK$7,$L$66:$DM$120,ROWS($C$10:$C50)+2,FALSE)</f>
        <v>0</v>
      </c>
      <c r="AL50" s="7">
        <f>HLOOKUP(AL$7,$L$66:$DM$120,ROWS($C$10:$C50)+2,FALSE)</f>
        <v>210</v>
      </c>
      <c r="AM50" s="7">
        <f>HLOOKUP(AM$7,$L$66:$DM$120,ROWS($C$10:$C50)+2,FALSE)</f>
        <v>0</v>
      </c>
      <c r="AN50" s="7">
        <f>HLOOKUP(AN$7,$L$66:$DM$120,ROWS($C$10:$C50)+2,FALSE)</f>
        <v>188</v>
      </c>
      <c r="AO50" s="7">
        <f>HLOOKUP(AO$7,$L$66:$DM$120,ROWS($C$10:$C50)+2,FALSE)</f>
        <v>25</v>
      </c>
      <c r="AP50" s="7">
        <f>HLOOKUP(AP$7,$L$66:$DM$120,ROWS($C$10:$C50)+2,FALSE)</f>
        <v>611</v>
      </c>
      <c r="AQ50" s="7">
        <f>HLOOKUP(AQ$7,$L$66:$DM$120,ROWS($C$10:$C50)+2,FALSE)</f>
        <v>1219</v>
      </c>
      <c r="AR50" s="7">
        <f>HLOOKUP(AR$7,$L$66:$DM$120,ROWS($C$10:$C50)+2,FALSE)</f>
        <v>36</v>
      </c>
      <c r="AS50" s="7">
        <f>HLOOKUP(AS$7,$L$66:$DM$120,ROWS($C$10:$C50)+2,FALSE)</f>
        <v>3603</v>
      </c>
      <c r="AT50" s="7">
        <f>HLOOKUP(AT$7,$L$66:$DM$120,ROWS($C$10:$C50)+2,FALSE)</f>
        <v>478</v>
      </c>
      <c r="AU50" s="7">
        <f>HLOOKUP(AU$7,$L$66:$DM$120,ROWS($C$10:$C50)+2,FALSE)</f>
        <v>0</v>
      </c>
      <c r="AV50" s="7">
        <f>HLOOKUP(AV$7,$L$66:$DM$120,ROWS($C$10:$C50)+2,FALSE)</f>
        <v>63</v>
      </c>
      <c r="AW50" s="7">
        <f>HLOOKUP(AW$7,$L$66:$DM$120,ROWS($C$10:$C50)+2,FALSE)</f>
        <v>0</v>
      </c>
      <c r="AX50" s="7">
        <f>HLOOKUP(AX$7,$L$66:$DM$120,ROWS($C$10:$C50)+2,FALSE)</f>
        <v>139</v>
      </c>
      <c r="AY50" s="7">
        <f>HLOOKUP(AY$7,$L$66:$DM$120,ROWS($C$10:$C50)+2,FALSE)</f>
        <v>735</v>
      </c>
      <c r="AZ50" s="7" t="str">
        <f>HLOOKUP(AZ$7,$L$66:$DM$120,ROWS($C$10:$C50)+2,FALSE)</f>
        <v>N/A</v>
      </c>
      <c r="BA50" s="7">
        <f>HLOOKUP(BA$7,$L$66:$DM$120,ROWS($C$10:$C50)+2,FALSE)</f>
        <v>481</v>
      </c>
      <c r="BB50" s="7">
        <f>HLOOKUP(BB$7,$L$66:$DM$120,ROWS($C$10:$C50)+2,FALSE)</f>
        <v>0</v>
      </c>
      <c r="BC50" s="7">
        <f>HLOOKUP(BC$7,$L$66:$DM$120,ROWS($C$10:$C50)+2,FALSE)</f>
        <v>120</v>
      </c>
      <c r="BD50" s="7">
        <f>HLOOKUP(BD$7,$L$66:$DM$120,ROWS($C$10:$C50)+2,FALSE)</f>
        <v>823</v>
      </c>
      <c r="BE50" s="7">
        <f>HLOOKUP(BE$7,$L$66:$DM$120,ROWS($C$10:$C50)+2,FALSE)</f>
        <v>0</v>
      </c>
      <c r="BF50" s="7">
        <f>HLOOKUP(BF$7,$L$66:$DM$120,ROWS($C$10:$C50)+2,FALSE)</f>
        <v>53</v>
      </c>
      <c r="BG50" s="7">
        <f>HLOOKUP(BG$7,$L$66:$DM$120,ROWS($C$10:$C50)+2,FALSE)</f>
        <v>1008</v>
      </c>
      <c r="BH50" s="7">
        <f>HLOOKUP(BH$7,$L$66:$DM$120,ROWS($C$10:$C50)+2,FALSE)</f>
        <v>287</v>
      </c>
      <c r="BI50" s="7">
        <f>HLOOKUP(BI$7,$L$66:$DM$120,ROWS($C$10:$C50)+2,FALSE)</f>
        <v>0</v>
      </c>
      <c r="BJ50" s="7">
        <f>HLOOKUP(BJ$7,$L$66:$DM$120,ROWS($C$10:$C50)+2,FALSE)</f>
        <v>135</v>
      </c>
      <c r="BK50" s="7">
        <f>HLOOKUP(BK$7,$L$66:$DM$120,ROWS($C$10:$C50)+2,FALSE)</f>
        <v>21</v>
      </c>
      <c r="BL50" s="7">
        <f>HLOOKUP(BL$7,$L$66:$DM$120,ROWS($C$10:$C50)+2,FALSE)</f>
        <v>116</v>
      </c>
      <c r="BM50" s="8">
        <f>HLOOKUP(BM$7+0.5,$L$66:$DM$120,ROWS($C$10:$C50)+2,FALSE)</f>
        <v>3551</v>
      </c>
      <c r="BN50" s="8">
        <f>HLOOKUP(BN$7+0.5,$L$66:$DM$120,ROWS($C$10:$C50)+2,FALSE)</f>
        <v>44</v>
      </c>
      <c r="BO50" s="8">
        <f>HLOOKUP(BO$7+0.5,$L$66:$DM$120,ROWS($C$10:$C50)+2,FALSE)</f>
        <v>200</v>
      </c>
      <c r="BP50" s="8">
        <f>HLOOKUP(BP$7+0.5,$L$66:$DM$120,ROWS($C$10:$C50)+2,FALSE)</f>
        <v>151</v>
      </c>
      <c r="BQ50" s="8">
        <f>HLOOKUP(BQ$7+0.5,$L$66:$DM$120,ROWS($C$10:$C50)+2,FALSE)</f>
        <v>200</v>
      </c>
      <c r="BR50" s="8">
        <f>HLOOKUP(BR$7+0.5,$L$66:$DM$120,ROWS($C$10:$C50)+2,FALSE)</f>
        <v>811</v>
      </c>
      <c r="BS50" s="8">
        <f>HLOOKUP(BS$7+0.5,$L$66:$DM$120,ROWS($C$10:$C50)+2,FALSE)</f>
        <v>315</v>
      </c>
      <c r="BT50" s="8">
        <f>HLOOKUP(BT$7+0.5,$L$66:$DM$120,ROWS($C$10:$C50)+2,FALSE)</f>
        <v>1101</v>
      </c>
      <c r="BU50" s="8">
        <f>HLOOKUP(BU$7+0.5,$L$66:$DM$120,ROWS($C$10:$C50)+2,FALSE)</f>
        <v>200</v>
      </c>
      <c r="BV50" s="8">
        <f>HLOOKUP(BV$7+0.5,$L$66:$DM$120,ROWS($C$10:$C50)+2,FALSE)</f>
        <v>381</v>
      </c>
      <c r="BW50" s="8">
        <f>HLOOKUP(BW$7+0.5,$L$66:$DM$120,ROWS($C$10:$C50)+2,FALSE)</f>
        <v>1143</v>
      </c>
      <c r="BX50" s="8">
        <f>HLOOKUP(BX$7+0.5,$L$66:$DM$120,ROWS($C$10:$C50)+2,FALSE)</f>
        <v>211</v>
      </c>
      <c r="BY50" s="8">
        <f>HLOOKUP(BY$7+0.5,$L$66:$DM$120,ROWS($C$10:$C50)+2,FALSE)</f>
        <v>145</v>
      </c>
      <c r="BZ50" s="8">
        <f>HLOOKUP(BZ$7+0.5,$L$66:$DM$120,ROWS($C$10:$C50)+2,FALSE)</f>
        <v>200</v>
      </c>
      <c r="CA50" s="8">
        <f>HLOOKUP(CA$7+0.5,$L$66:$DM$120,ROWS($C$10:$C50)+2,FALSE)</f>
        <v>382</v>
      </c>
      <c r="CB50" s="8">
        <f>HLOOKUP(CB$7+0.5,$L$66:$DM$120,ROWS($C$10:$C50)+2,FALSE)</f>
        <v>200</v>
      </c>
      <c r="CC50" s="8">
        <f>HLOOKUP(CC$7+0.5,$L$66:$DM$120,ROWS($C$10:$C50)+2,FALSE)</f>
        <v>200</v>
      </c>
      <c r="CD50" s="8">
        <f>HLOOKUP(CD$7+0.5,$L$66:$DM$120,ROWS($C$10:$C50)+2,FALSE)</f>
        <v>47</v>
      </c>
      <c r="CE50" s="8">
        <f>HLOOKUP(CE$7+0.5,$L$66:$DM$120,ROWS($C$10:$C50)+2,FALSE)</f>
        <v>405</v>
      </c>
      <c r="CF50" s="8">
        <f>HLOOKUP(CF$7+0.5,$L$66:$DM$120,ROWS($C$10:$C50)+2,FALSE)</f>
        <v>45</v>
      </c>
      <c r="CG50" s="8">
        <f>HLOOKUP(CG$7+0.5,$L$66:$DM$120,ROWS($C$10:$C50)+2,FALSE)</f>
        <v>249</v>
      </c>
      <c r="CH50" s="8">
        <f>HLOOKUP(CH$7+0.5,$L$66:$DM$120,ROWS($C$10:$C50)+2,FALSE)</f>
        <v>325</v>
      </c>
      <c r="CI50" s="8">
        <f>HLOOKUP(CI$7+0.5,$L$66:$DM$120,ROWS($C$10:$C50)+2,FALSE)</f>
        <v>1937</v>
      </c>
      <c r="CJ50" s="8">
        <f>HLOOKUP(CJ$7+0.5,$L$66:$DM$120,ROWS($C$10:$C50)+2,FALSE)</f>
        <v>169</v>
      </c>
      <c r="CK50" s="8">
        <f>HLOOKUP(CK$7+0.5,$L$66:$DM$120,ROWS($C$10:$C50)+2,FALSE)</f>
        <v>131</v>
      </c>
      <c r="CL50" s="8">
        <f>HLOOKUP(CL$7+0.5,$L$66:$DM$120,ROWS($C$10:$C50)+2,FALSE)</f>
        <v>200</v>
      </c>
      <c r="CM50" s="8">
        <f>HLOOKUP(CM$7+0.5,$L$66:$DM$120,ROWS($C$10:$C50)+2,FALSE)</f>
        <v>158</v>
      </c>
      <c r="CN50" s="8">
        <f>HLOOKUP(CN$7+0.5,$L$66:$DM$120,ROWS($C$10:$C50)+2,FALSE)</f>
        <v>200</v>
      </c>
      <c r="CO50" s="8">
        <f>HLOOKUP(CO$7+0.5,$L$66:$DM$120,ROWS($C$10:$C50)+2,FALSE)</f>
        <v>250</v>
      </c>
      <c r="CP50" s="8">
        <f>HLOOKUP(CP$7+0.5,$L$66:$DM$120,ROWS($C$10:$C50)+2,FALSE)</f>
        <v>48</v>
      </c>
      <c r="CQ50" s="8">
        <f>HLOOKUP(CQ$7+0.5,$L$66:$DM$120,ROWS($C$10:$C50)+2,FALSE)</f>
        <v>385</v>
      </c>
      <c r="CR50" s="8">
        <f>HLOOKUP(CR$7+0.5,$L$66:$DM$120,ROWS($C$10:$C50)+2,FALSE)</f>
        <v>641</v>
      </c>
      <c r="CS50" s="8">
        <f>HLOOKUP(CS$7+0.5,$L$66:$DM$120,ROWS($C$10:$C50)+2,FALSE)</f>
        <v>58</v>
      </c>
      <c r="CT50" s="8">
        <f>HLOOKUP(CT$7+0.5,$L$66:$DM$120,ROWS($C$10:$C50)+2,FALSE)</f>
        <v>1335</v>
      </c>
      <c r="CU50" s="8">
        <f>HLOOKUP(CU$7+0.5,$L$66:$DM$120,ROWS($C$10:$C50)+2,FALSE)</f>
        <v>508</v>
      </c>
      <c r="CV50" s="8">
        <f>HLOOKUP(CV$7+0.5,$L$66:$DM$120,ROWS($C$10:$C50)+2,FALSE)</f>
        <v>200</v>
      </c>
      <c r="CW50" s="8">
        <f>HLOOKUP(CW$7+0.5,$L$66:$DM$120,ROWS($C$10:$C50)+2,FALSE)</f>
        <v>80</v>
      </c>
      <c r="CX50" s="8">
        <f>HLOOKUP(CX$7+0.5,$L$66:$DM$120,ROWS($C$10:$C50)+2,FALSE)</f>
        <v>200</v>
      </c>
      <c r="CY50" s="8">
        <f>HLOOKUP(CY$7+0.5,$L$66:$DM$120,ROWS($C$10:$C50)+2,FALSE)</f>
        <v>235</v>
      </c>
      <c r="CZ50" s="8">
        <f>HLOOKUP(CZ$7+0.5,$L$66:$DM$120,ROWS($C$10:$C50)+2,FALSE)</f>
        <v>552</v>
      </c>
      <c r="DA50" s="8" t="str">
        <f>HLOOKUP(DA$7+0.5,$L$66:$DM$120,ROWS($C$10:$C50)+2,FALSE)</f>
        <v>N/A</v>
      </c>
      <c r="DB50" s="8">
        <f>HLOOKUP(DB$7+0.5,$L$66:$DM$120,ROWS($C$10:$C50)+2,FALSE)</f>
        <v>609</v>
      </c>
      <c r="DC50" s="8">
        <f>HLOOKUP(DC$7+0.5,$L$66:$DM$120,ROWS($C$10:$C50)+2,FALSE)</f>
        <v>200</v>
      </c>
      <c r="DD50" s="8">
        <f>HLOOKUP(DD$7+0.5,$L$66:$DM$120,ROWS($C$10:$C50)+2,FALSE)</f>
        <v>199</v>
      </c>
      <c r="DE50" s="8">
        <f>HLOOKUP(DE$7+0.5,$L$66:$DM$120,ROWS($C$10:$C50)+2,FALSE)</f>
        <v>433</v>
      </c>
      <c r="DF50" s="8">
        <f>HLOOKUP(DF$7+0.5,$L$66:$DM$120,ROWS($C$10:$C50)+2,FALSE)</f>
        <v>200</v>
      </c>
      <c r="DG50" s="8">
        <f>HLOOKUP(DG$7+0.5,$L$66:$DM$120,ROWS($C$10:$C50)+2,FALSE)</f>
        <v>76</v>
      </c>
      <c r="DH50" s="8">
        <f>HLOOKUP(DH$7+0.5,$L$66:$DM$120,ROWS($C$10:$C50)+2,FALSE)</f>
        <v>569</v>
      </c>
      <c r="DI50" s="8">
        <f>HLOOKUP(DI$7+0.5,$L$66:$DM$120,ROWS($C$10:$C50)+2,FALSE)</f>
        <v>320</v>
      </c>
      <c r="DJ50" s="8">
        <f>HLOOKUP(DJ$7+0.5,$L$66:$DM$120,ROWS($C$10:$C50)+2,FALSE)</f>
        <v>200</v>
      </c>
      <c r="DK50" s="8">
        <f>HLOOKUP(DK$7+0.5,$L$66:$DM$120,ROWS($C$10:$C50)+2,FALSE)</f>
        <v>124</v>
      </c>
      <c r="DL50" s="8">
        <f>HLOOKUP(DL$7+0.5,$L$66:$DM$120,ROWS($C$10:$C50)+2,FALSE)</f>
        <v>32</v>
      </c>
      <c r="DM50" s="8">
        <f>HLOOKUP(DM$7+0.5,$L$66:$DM$120,ROWS($C$10:$C50)+2,FALSE)</f>
        <v>186</v>
      </c>
    </row>
    <row r="51" spans="3:117" x14ac:dyDescent="0.2">
      <c r="C51" s="60"/>
      <c r="D51" s="62" t="s">
        <v>47</v>
      </c>
      <c r="E51" s="11">
        <v>4668886</v>
      </c>
      <c r="F51" s="12">
        <v>3434</v>
      </c>
      <c r="G51" s="11">
        <v>3929626</v>
      </c>
      <c r="H51" s="12">
        <v>20572</v>
      </c>
      <c r="I51" s="11">
        <v>564350</v>
      </c>
      <c r="J51" s="12">
        <v>20053</v>
      </c>
      <c r="K51" s="103"/>
      <c r="L51" s="63">
        <f>HLOOKUP(L$7,$L$66:$DM$120,ROWS($C$10:$C51)+2,FALSE)</f>
        <v>156705</v>
      </c>
      <c r="M51" s="7">
        <f>HLOOKUP(M$7,$L$66:$DM$120,ROWS($C$10:$C51)+2,FALSE)</f>
        <v>1665</v>
      </c>
      <c r="N51" s="7">
        <f>HLOOKUP(N$7,$L$66:$DM$120,ROWS($C$10:$C51)+2,FALSE)</f>
        <v>1244</v>
      </c>
      <c r="O51" s="7">
        <f>HLOOKUP(O$7,$L$66:$DM$120,ROWS($C$10:$C51)+2,FALSE)</f>
        <v>2222</v>
      </c>
      <c r="P51" s="7">
        <f>HLOOKUP(P$7,$L$66:$DM$120,ROWS($C$10:$C51)+2,FALSE)</f>
        <v>839</v>
      </c>
      <c r="Q51" s="7">
        <f>HLOOKUP(Q$7,$L$66:$DM$120,ROWS($C$10:$C51)+2,FALSE)</f>
        <v>5979</v>
      </c>
      <c r="R51" s="7">
        <f>HLOOKUP(R$7,$L$66:$DM$120,ROWS($C$10:$C51)+2,FALSE)</f>
        <v>1915</v>
      </c>
      <c r="S51" s="7">
        <f>HLOOKUP(S$7,$L$66:$DM$120,ROWS($C$10:$C51)+2,FALSE)</f>
        <v>1590</v>
      </c>
      <c r="T51" s="7">
        <f>HLOOKUP(T$7,$L$66:$DM$120,ROWS($C$10:$C51)+2,FALSE)</f>
        <v>697</v>
      </c>
      <c r="U51" s="7">
        <f>HLOOKUP(U$7,$L$66:$DM$120,ROWS($C$10:$C51)+2,FALSE)</f>
        <v>435</v>
      </c>
      <c r="V51" s="7">
        <f>HLOOKUP(V$7,$L$66:$DM$120,ROWS($C$10:$C51)+2,FALSE)</f>
        <v>11552</v>
      </c>
      <c r="W51" s="7">
        <f>HLOOKUP(W$7,$L$66:$DM$120,ROWS($C$10:$C51)+2,FALSE)</f>
        <v>18570</v>
      </c>
      <c r="X51" s="7">
        <f>HLOOKUP(X$7,$L$66:$DM$120,ROWS($C$10:$C51)+2,FALSE)</f>
        <v>638</v>
      </c>
      <c r="Y51" s="7">
        <f>HLOOKUP(Y$7,$L$66:$DM$120,ROWS($C$10:$C51)+2,FALSE)</f>
        <v>198</v>
      </c>
      <c r="Z51" s="7">
        <f>HLOOKUP(Z$7,$L$66:$DM$120,ROWS($C$10:$C51)+2,FALSE)</f>
        <v>2125</v>
      </c>
      <c r="AA51" s="7">
        <f>HLOOKUP(AA$7,$L$66:$DM$120,ROWS($C$10:$C51)+2,FALSE)</f>
        <v>3802</v>
      </c>
      <c r="AB51" s="7">
        <f>HLOOKUP(AB$7,$L$66:$DM$120,ROWS($C$10:$C51)+2,FALSE)</f>
        <v>643</v>
      </c>
      <c r="AC51" s="7">
        <f>HLOOKUP(AC$7,$L$66:$DM$120,ROWS($C$10:$C51)+2,FALSE)</f>
        <v>1064</v>
      </c>
      <c r="AD51" s="7">
        <f>HLOOKUP(AD$7,$L$66:$DM$120,ROWS($C$10:$C51)+2,FALSE)</f>
        <v>1924</v>
      </c>
      <c r="AE51" s="7">
        <f>HLOOKUP(AE$7,$L$66:$DM$120,ROWS($C$10:$C51)+2,FALSE)</f>
        <v>2709</v>
      </c>
      <c r="AF51" s="7">
        <f>HLOOKUP(AF$7,$L$66:$DM$120,ROWS($C$10:$C51)+2,FALSE)</f>
        <v>2077</v>
      </c>
      <c r="AG51" s="7">
        <f>HLOOKUP(AG$7,$L$66:$DM$120,ROWS($C$10:$C51)+2,FALSE)</f>
        <v>3565</v>
      </c>
      <c r="AH51" s="7">
        <f>HLOOKUP(AH$7,$L$66:$DM$120,ROWS($C$10:$C51)+2,FALSE)</f>
        <v>2313</v>
      </c>
      <c r="AI51" s="7">
        <f>HLOOKUP(AI$7,$L$66:$DM$120,ROWS($C$10:$C51)+2,FALSE)</f>
        <v>2966</v>
      </c>
      <c r="AJ51" s="7">
        <f>HLOOKUP(AJ$7,$L$66:$DM$120,ROWS($C$10:$C51)+2,FALSE)</f>
        <v>757</v>
      </c>
      <c r="AK51" s="7">
        <f>HLOOKUP(AK$7,$L$66:$DM$120,ROWS($C$10:$C51)+2,FALSE)</f>
        <v>1407</v>
      </c>
      <c r="AL51" s="7">
        <f>HLOOKUP(AL$7,$L$66:$DM$120,ROWS($C$10:$C51)+2,FALSE)</f>
        <v>1884</v>
      </c>
      <c r="AM51" s="7">
        <f>HLOOKUP(AM$7,$L$66:$DM$120,ROWS($C$10:$C51)+2,FALSE)</f>
        <v>93</v>
      </c>
      <c r="AN51" s="7">
        <f>HLOOKUP(AN$7,$L$66:$DM$120,ROWS($C$10:$C51)+2,FALSE)</f>
        <v>158</v>
      </c>
      <c r="AO51" s="7">
        <f>HLOOKUP(AO$7,$L$66:$DM$120,ROWS($C$10:$C51)+2,FALSE)</f>
        <v>1025</v>
      </c>
      <c r="AP51" s="7">
        <f>HLOOKUP(AP$7,$L$66:$DM$120,ROWS($C$10:$C51)+2,FALSE)</f>
        <v>917</v>
      </c>
      <c r="AQ51" s="7">
        <f>HLOOKUP(AQ$7,$L$66:$DM$120,ROWS($C$10:$C51)+2,FALSE)</f>
        <v>6517</v>
      </c>
      <c r="AR51" s="7">
        <f>HLOOKUP(AR$7,$L$66:$DM$120,ROWS($C$10:$C51)+2,FALSE)</f>
        <v>1052</v>
      </c>
      <c r="AS51" s="7">
        <f>HLOOKUP(AS$7,$L$66:$DM$120,ROWS($C$10:$C51)+2,FALSE)</f>
        <v>10746</v>
      </c>
      <c r="AT51" s="7">
        <f>HLOOKUP(AT$7,$L$66:$DM$120,ROWS($C$10:$C51)+2,FALSE)</f>
        <v>24764</v>
      </c>
      <c r="AU51" s="7">
        <f>HLOOKUP(AU$7,$L$66:$DM$120,ROWS($C$10:$C51)+2,FALSE)</f>
        <v>656</v>
      </c>
      <c r="AV51" s="7">
        <f>HLOOKUP(AV$7,$L$66:$DM$120,ROWS($C$10:$C51)+2,FALSE)</f>
        <v>4388</v>
      </c>
      <c r="AW51" s="7">
        <f>HLOOKUP(AW$7,$L$66:$DM$120,ROWS($C$10:$C51)+2,FALSE)</f>
        <v>555</v>
      </c>
      <c r="AX51" s="7">
        <f>HLOOKUP(AX$7,$L$66:$DM$120,ROWS($C$10:$C51)+2,FALSE)</f>
        <v>255</v>
      </c>
      <c r="AY51" s="7">
        <f>HLOOKUP(AY$7,$L$66:$DM$120,ROWS($C$10:$C51)+2,FALSE)</f>
        <v>6497</v>
      </c>
      <c r="AZ51" s="7">
        <f>HLOOKUP(AZ$7,$L$66:$DM$120,ROWS($C$10:$C51)+2,FALSE)</f>
        <v>538</v>
      </c>
      <c r="BA51" s="7" t="str">
        <f>HLOOKUP(BA$7,$L$66:$DM$120,ROWS($C$10:$C51)+2,FALSE)</f>
        <v>N/A</v>
      </c>
      <c r="BB51" s="7">
        <f>HLOOKUP(BB$7,$L$66:$DM$120,ROWS($C$10:$C51)+2,FALSE)</f>
        <v>816</v>
      </c>
      <c r="BC51" s="7">
        <f>HLOOKUP(BC$7,$L$66:$DM$120,ROWS($C$10:$C51)+2,FALSE)</f>
        <v>3550</v>
      </c>
      <c r="BD51" s="7">
        <f>HLOOKUP(BD$7,$L$66:$DM$120,ROWS($C$10:$C51)+2,FALSE)</f>
        <v>5351</v>
      </c>
      <c r="BE51" s="7">
        <f>HLOOKUP(BE$7,$L$66:$DM$120,ROWS($C$10:$C51)+2,FALSE)</f>
        <v>566</v>
      </c>
      <c r="BF51" s="7">
        <f>HLOOKUP(BF$7,$L$66:$DM$120,ROWS($C$10:$C51)+2,FALSE)</f>
        <v>298</v>
      </c>
      <c r="BG51" s="7">
        <f>HLOOKUP(BG$7,$L$66:$DM$120,ROWS($C$10:$C51)+2,FALSE)</f>
        <v>9377</v>
      </c>
      <c r="BH51" s="7">
        <f>HLOOKUP(BH$7,$L$66:$DM$120,ROWS($C$10:$C51)+2,FALSE)</f>
        <v>1629</v>
      </c>
      <c r="BI51" s="7">
        <f>HLOOKUP(BI$7,$L$66:$DM$120,ROWS($C$10:$C51)+2,FALSE)</f>
        <v>1345</v>
      </c>
      <c r="BJ51" s="7">
        <f>HLOOKUP(BJ$7,$L$66:$DM$120,ROWS($C$10:$C51)+2,FALSE)</f>
        <v>832</v>
      </c>
      <c r="BK51" s="7">
        <f>HLOOKUP(BK$7,$L$66:$DM$120,ROWS($C$10:$C51)+2,FALSE)</f>
        <v>0</v>
      </c>
      <c r="BL51" s="7">
        <f>HLOOKUP(BL$7,$L$66:$DM$120,ROWS($C$10:$C51)+2,FALSE)</f>
        <v>1070</v>
      </c>
      <c r="BM51" s="8">
        <f>HLOOKUP(BM$7+0.5,$L$66:$DM$120,ROWS($C$10:$C51)+2,FALSE)</f>
        <v>9611</v>
      </c>
      <c r="BN51" s="8">
        <f>HLOOKUP(BN$7+0.5,$L$66:$DM$120,ROWS($C$10:$C51)+2,FALSE)</f>
        <v>635</v>
      </c>
      <c r="BO51" s="8">
        <f>HLOOKUP(BO$7+0.5,$L$66:$DM$120,ROWS($C$10:$C51)+2,FALSE)</f>
        <v>1016</v>
      </c>
      <c r="BP51" s="8">
        <f>HLOOKUP(BP$7+0.5,$L$66:$DM$120,ROWS($C$10:$C51)+2,FALSE)</f>
        <v>1160</v>
      </c>
      <c r="BQ51" s="8">
        <f>HLOOKUP(BQ$7+0.5,$L$66:$DM$120,ROWS($C$10:$C51)+2,FALSE)</f>
        <v>526</v>
      </c>
      <c r="BR51" s="8">
        <f>HLOOKUP(BR$7+0.5,$L$66:$DM$120,ROWS($C$10:$C51)+2,FALSE)</f>
        <v>1473</v>
      </c>
      <c r="BS51" s="8">
        <f>HLOOKUP(BS$7+0.5,$L$66:$DM$120,ROWS($C$10:$C51)+2,FALSE)</f>
        <v>1059</v>
      </c>
      <c r="BT51" s="8">
        <f>HLOOKUP(BT$7+0.5,$L$66:$DM$120,ROWS($C$10:$C51)+2,FALSE)</f>
        <v>729</v>
      </c>
      <c r="BU51" s="8">
        <f>HLOOKUP(BU$7+0.5,$L$66:$DM$120,ROWS($C$10:$C51)+2,FALSE)</f>
        <v>492</v>
      </c>
      <c r="BV51" s="8">
        <f>HLOOKUP(BV$7+0.5,$L$66:$DM$120,ROWS($C$10:$C51)+2,FALSE)</f>
        <v>352</v>
      </c>
      <c r="BW51" s="8">
        <f>HLOOKUP(BW$7+0.5,$L$66:$DM$120,ROWS($C$10:$C51)+2,FALSE)</f>
        <v>2367</v>
      </c>
      <c r="BX51" s="8">
        <f>HLOOKUP(BX$7+0.5,$L$66:$DM$120,ROWS($C$10:$C51)+2,FALSE)</f>
        <v>3616</v>
      </c>
      <c r="BY51" s="8">
        <f>HLOOKUP(BY$7+0.5,$L$66:$DM$120,ROWS($C$10:$C51)+2,FALSE)</f>
        <v>493</v>
      </c>
      <c r="BZ51" s="8">
        <f>HLOOKUP(BZ$7+0.5,$L$66:$DM$120,ROWS($C$10:$C51)+2,FALSE)</f>
        <v>321</v>
      </c>
      <c r="CA51" s="8">
        <f>HLOOKUP(CA$7+0.5,$L$66:$DM$120,ROWS($C$10:$C51)+2,FALSE)</f>
        <v>1128</v>
      </c>
      <c r="CB51" s="8">
        <f>HLOOKUP(CB$7+0.5,$L$66:$DM$120,ROWS($C$10:$C51)+2,FALSE)</f>
        <v>1911</v>
      </c>
      <c r="CC51" s="8">
        <f>HLOOKUP(CC$7+0.5,$L$66:$DM$120,ROWS($C$10:$C51)+2,FALSE)</f>
        <v>437</v>
      </c>
      <c r="CD51" s="8">
        <f>HLOOKUP(CD$7+0.5,$L$66:$DM$120,ROWS($C$10:$C51)+2,FALSE)</f>
        <v>855</v>
      </c>
      <c r="CE51" s="8">
        <f>HLOOKUP(CE$7+0.5,$L$66:$DM$120,ROWS($C$10:$C51)+2,FALSE)</f>
        <v>991</v>
      </c>
      <c r="CF51" s="8">
        <f>HLOOKUP(CF$7+0.5,$L$66:$DM$120,ROWS($C$10:$C51)+2,FALSE)</f>
        <v>2265</v>
      </c>
      <c r="CG51" s="8">
        <f>HLOOKUP(CG$7+0.5,$L$66:$DM$120,ROWS($C$10:$C51)+2,FALSE)</f>
        <v>942</v>
      </c>
      <c r="CH51" s="8">
        <f>HLOOKUP(CH$7+0.5,$L$66:$DM$120,ROWS($C$10:$C51)+2,FALSE)</f>
        <v>1205</v>
      </c>
      <c r="CI51" s="8">
        <f>HLOOKUP(CI$7+0.5,$L$66:$DM$120,ROWS($C$10:$C51)+2,FALSE)</f>
        <v>826</v>
      </c>
      <c r="CJ51" s="8">
        <f>HLOOKUP(CJ$7+0.5,$L$66:$DM$120,ROWS($C$10:$C51)+2,FALSE)</f>
        <v>1289</v>
      </c>
      <c r="CK51" s="8">
        <f>HLOOKUP(CK$7+0.5,$L$66:$DM$120,ROWS($C$10:$C51)+2,FALSE)</f>
        <v>582</v>
      </c>
      <c r="CL51" s="8">
        <f>HLOOKUP(CL$7+0.5,$L$66:$DM$120,ROWS($C$10:$C51)+2,FALSE)</f>
        <v>802</v>
      </c>
      <c r="CM51" s="8">
        <f>HLOOKUP(CM$7+0.5,$L$66:$DM$120,ROWS($C$10:$C51)+2,FALSE)</f>
        <v>724</v>
      </c>
      <c r="CN51" s="8">
        <f>HLOOKUP(CN$7+0.5,$L$66:$DM$120,ROWS($C$10:$C51)+2,FALSE)</f>
        <v>127</v>
      </c>
      <c r="CO51" s="8">
        <f>HLOOKUP(CO$7+0.5,$L$66:$DM$120,ROWS($C$10:$C51)+2,FALSE)</f>
        <v>165</v>
      </c>
      <c r="CP51" s="8">
        <f>HLOOKUP(CP$7+0.5,$L$66:$DM$120,ROWS($C$10:$C51)+2,FALSE)</f>
        <v>834</v>
      </c>
      <c r="CQ51" s="8">
        <f>HLOOKUP(CQ$7+0.5,$L$66:$DM$120,ROWS($C$10:$C51)+2,FALSE)</f>
        <v>696</v>
      </c>
      <c r="CR51" s="8">
        <f>HLOOKUP(CR$7+0.5,$L$66:$DM$120,ROWS($C$10:$C51)+2,FALSE)</f>
        <v>2181</v>
      </c>
      <c r="CS51" s="8">
        <f>HLOOKUP(CS$7+0.5,$L$66:$DM$120,ROWS($C$10:$C51)+2,FALSE)</f>
        <v>1085</v>
      </c>
      <c r="CT51" s="8">
        <f>HLOOKUP(CT$7+0.5,$L$66:$DM$120,ROWS($C$10:$C51)+2,FALSE)</f>
        <v>3642</v>
      </c>
      <c r="CU51" s="8">
        <f>HLOOKUP(CU$7+0.5,$L$66:$DM$120,ROWS($C$10:$C51)+2,FALSE)</f>
        <v>3907</v>
      </c>
      <c r="CV51" s="8">
        <f>HLOOKUP(CV$7+0.5,$L$66:$DM$120,ROWS($C$10:$C51)+2,FALSE)</f>
        <v>650</v>
      </c>
      <c r="CW51" s="8">
        <f>HLOOKUP(CW$7+0.5,$L$66:$DM$120,ROWS($C$10:$C51)+2,FALSE)</f>
        <v>1326</v>
      </c>
      <c r="CX51" s="8">
        <f>HLOOKUP(CX$7+0.5,$L$66:$DM$120,ROWS($C$10:$C51)+2,FALSE)</f>
        <v>354</v>
      </c>
      <c r="CY51" s="8">
        <f>HLOOKUP(CY$7+0.5,$L$66:$DM$120,ROWS($C$10:$C51)+2,FALSE)</f>
        <v>202</v>
      </c>
      <c r="CZ51" s="8">
        <f>HLOOKUP(CZ$7+0.5,$L$66:$DM$120,ROWS($C$10:$C51)+2,FALSE)</f>
        <v>2067</v>
      </c>
      <c r="DA51" s="8">
        <f>HLOOKUP(DA$7+0.5,$L$66:$DM$120,ROWS($C$10:$C51)+2,FALSE)</f>
        <v>332</v>
      </c>
      <c r="DB51" s="8" t="str">
        <f>HLOOKUP(DB$7+0.5,$L$66:$DM$120,ROWS($C$10:$C51)+2,FALSE)</f>
        <v>N/A</v>
      </c>
      <c r="DC51" s="8">
        <f>HLOOKUP(DC$7+0.5,$L$66:$DM$120,ROWS($C$10:$C51)+2,FALSE)</f>
        <v>1252</v>
      </c>
      <c r="DD51" s="8">
        <f>HLOOKUP(DD$7+0.5,$L$66:$DM$120,ROWS($C$10:$C51)+2,FALSE)</f>
        <v>1136</v>
      </c>
      <c r="DE51" s="8">
        <f>HLOOKUP(DE$7+0.5,$L$66:$DM$120,ROWS($C$10:$C51)+2,FALSE)</f>
        <v>1482</v>
      </c>
      <c r="DF51" s="8">
        <f>HLOOKUP(DF$7+0.5,$L$66:$DM$120,ROWS($C$10:$C51)+2,FALSE)</f>
        <v>425</v>
      </c>
      <c r="DG51" s="8">
        <f>HLOOKUP(DG$7+0.5,$L$66:$DM$120,ROWS($C$10:$C51)+2,FALSE)</f>
        <v>244</v>
      </c>
      <c r="DH51" s="8">
        <f>HLOOKUP(DH$7+0.5,$L$66:$DM$120,ROWS($C$10:$C51)+2,FALSE)</f>
        <v>3040</v>
      </c>
      <c r="DI51" s="8">
        <f>HLOOKUP(DI$7+0.5,$L$66:$DM$120,ROWS($C$10:$C51)+2,FALSE)</f>
        <v>1165</v>
      </c>
      <c r="DJ51" s="8">
        <f>HLOOKUP(DJ$7+0.5,$L$66:$DM$120,ROWS($C$10:$C51)+2,FALSE)</f>
        <v>720</v>
      </c>
      <c r="DK51" s="8">
        <f>HLOOKUP(DK$7+0.5,$L$66:$DM$120,ROWS($C$10:$C51)+2,FALSE)</f>
        <v>570</v>
      </c>
      <c r="DL51" s="8">
        <f>HLOOKUP(DL$7+0.5,$L$66:$DM$120,ROWS($C$10:$C51)+2,FALSE)</f>
        <v>197</v>
      </c>
      <c r="DM51" s="8">
        <f>HLOOKUP(DM$7+0.5,$L$66:$DM$120,ROWS($C$10:$C51)+2,FALSE)</f>
        <v>890</v>
      </c>
    </row>
    <row r="52" spans="3:117" x14ac:dyDescent="0.2">
      <c r="C52" s="60"/>
      <c r="D52" s="62" t="s">
        <v>48</v>
      </c>
      <c r="E52" s="11">
        <v>821669</v>
      </c>
      <c r="F52" s="12">
        <v>1036</v>
      </c>
      <c r="G52" s="11">
        <v>676014</v>
      </c>
      <c r="H52" s="12">
        <v>7752</v>
      </c>
      <c r="I52" s="11">
        <v>115606</v>
      </c>
      <c r="J52" s="12">
        <v>7423</v>
      </c>
      <c r="K52" s="103"/>
      <c r="L52" s="63">
        <f>HLOOKUP(L$7,$L$66:$DM$120,ROWS($C$10:$C52)+2,FALSE)</f>
        <v>26051</v>
      </c>
      <c r="M52" s="7">
        <f>HLOOKUP(M$7,$L$66:$DM$120,ROWS($C$10:$C52)+2,FALSE)</f>
        <v>0</v>
      </c>
      <c r="N52" s="7">
        <f>HLOOKUP(N$7,$L$66:$DM$120,ROWS($C$10:$C52)+2,FALSE)</f>
        <v>855</v>
      </c>
      <c r="O52" s="7">
        <f>HLOOKUP(O$7,$L$66:$DM$120,ROWS($C$10:$C52)+2,FALSE)</f>
        <v>435</v>
      </c>
      <c r="P52" s="7">
        <f>HLOOKUP(P$7,$L$66:$DM$120,ROWS($C$10:$C52)+2,FALSE)</f>
        <v>227</v>
      </c>
      <c r="Q52" s="7">
        <f>HLOOKUP(Q$7,$L$66:$DM$120,ROWS($C$10:$C52)+2,FALSE)</f>
        <v>1494</v>
      </c>
      <c r="R52" s="7">
        <f>HLOOKUP(R$7,$L$66:$DM$120,ROWS($C$10:$C52)+2,FALSE)</f>
        <v>1744</v>
      </c>
      <c r="S52" s="7">
        <f>HLOOKUP(S$7,$L$66:$DM$120,ROWS($C$10:$C52)+2,FALSE)</f>
        <v>2</v>
      </c>
      <c r="T52" s="7">
        <f>HLOOKUP(T$7,$L$66:$DM$120,ROWS($C$10:$C52)+2,FALSE)</f>
        <v>0</v>
      </c>
      <c r="U52" s="7">
        <f>HLOOKUP(U$7,$L$66:$DM$120,ROWS($C$10:$C52)+2,FALSE)</f>
        <v>0</v>
      </c>
      <c r="V52" s="7">
        <f>HLOOKUP(V$7,$L$66:$DM$120,ROWS($C$10:$C52)+2,FALSE)</f>
        <v>970</v>
      </c>
      <c r="W52" s="7">
        <f>HLOOKUP(W$7,$L$66:$DM$120,ROWS($C$10:$C52)+2,FALSE)</f>
        <v>122</v>
      </c>
      <c r="X52" s="7">
        <f>HLOOKUP(X$7,$L$66:$DM$120,ROWS($C$10:$C52)+2,FALSE)</f>
        <v>8</v>
      </c>
      <c r="Y52" s="7">
        <f>HLOOKUP(Y$7,$L$66:$DM$120,ROWS($C$10:$C52)+2,FALSE)</f>
        <v>78</v>
      </c>
      <c r="Z52" s="7">
        <f>HLOOKUP(Z$7,$L$66:$DM$120,ROWS($C$10:$C52)+2,FALSE)</f>
        <v>74</v>
      </c>
      <c r="AA52" s="7">
        <f>HLOOKUP(AA$7,$L$66:$DM$120,ROWS($C$10:$C52)+2,FALSE)</f>
        <v>210</v>
      </c>
      <c r="AB52" s="7">
        <f>HLOOKUP(AB$7,$L$66:$DM$120,ROWS($C$10:$C52)+2,FALSE)</f>
        <v>2441</v>
      </c>
      <c r="AC52" s="7">
        <f>HLOOKUP(AC$7,$L$66:$DM$120,ROWS($C$10:$C52)+2,FALSE)</f>
        <v>403</v>
      </c>
      <c r="AD52" s="7">
        <f>HLOOKUP(AD$7,$L$66:$DM$120,ROWS($C$10:$C52)+2,FALSE)</f>
        <v>0</v>
      </c>
      <c r="AE52" s="7">
        <f>HLOOKUP(AE$7,$L$66:$DM$120,ROWS($C$10:$C52)+2,FALSE)</f>
        <v>0</v>
      </c>
      <c r="AF52" s="7">
        <f>HLOOKUP(AF$7,$L$66:$DM$120,ROWS($C$10:$C52)+2,FALSE)</f>
        <v>0</v>
      </c>
      <c r="AG52" s="7">
        <f>HLOOKUP(AG$7,$L$66:$DM$120,ROWS($C$10:$C52)+2,FALSE)</f>
        <v>60</v>
      </c>
      <c r="AH52" s="7">
        <f>HLOOKUP(AH$7,$L$66:$DM$120,ROWS($C$10:$C52)+2,FALSE)</f>
        <v>61</v>
      </c>
      <c r="AI52" s="7">
        <f>HLOOKUP(AI$7,$L$66:$DM$120,ROWS($C$10:$C52)+2,FALSE)</f>
        <v>892</v>
      </c>
      <c r="AJ52" s="7">
        <f>HLOOKUP(AJ$7,$L$66:$DM$120,ROWS($C$10:$C52)+2,FALSE)</f>
        <v>3568</v>
      </c>
      <c r="AK52" s="7">
        <f>HLOOKUP(AK$7,$L$66:$DM$120,ROWS($C$10:$C52)+2,FALSE)</f>
        <v>34</v>
      </c>
      <c r="AL52" s="7">
        <f>HLOOKUP(AL$7,$L$66:$DM$120,ROWS($C$10:$C52)+2,FALSE)</f>
        <v>474</v>
      </c>
      <c r="AM52" s="7">
        <f>HLOOKUP(AM$7,$L$66:$DM$120,ROWS($C$10:$C52)+2,FALSE)</f>
        <v>248</v>
      </c>
      <c r="AN52" s="7">
        <f>HLOOKUP(AN$7,$L$66:$DM$120,ROWS($C$10:$C52)+2,FALSE)</f>
        <v>2175</v>
      </c>
      <c r="AO52" s="7">
        <f>HLOOKUP(AO$7,$L$66:$DM$120,ROWS($C$10:$C52)+2,FALSE)</f>
        <v>135</v>
      </c>
      <c r="AP52" s="7">
        <f>HLOOKUP(AP$7,$L$66:$DM$120,ROWS($C$10:$C52)+2,FALSE)</f>
        <v>0</v>
      </c>
      <c r="AQ52" s="7">
        <f>HLOOKUP(AQ$7,$L$66:$DM$120,ROWS($C$10:$C52)+2,FALSE)</f>
        <v>0</v>
      </c>
      <c r="AR52" s="7">
        <f>HLOOKUP(AR$7,$L$66:$DM$120,ROWS($C$10:$C52)+2,FALSE)</f>
        <v>175</v>
      </c>
      <c r="AS52" s="7">
        <f>HLOOKUP(AS$7,$L$66:$DM$120,ROWS($C$10:$C52)+2,FALSE)</f>
        <v>371</v>
      </c>
      <c r="AT52" s="7">
        <f>HLOOKUP(AT$7,$L$66:$DM$120,ROWS($C$10:$C52)+2,FALSE)</f>
        <v>240</v>
      </c>
      <c r="AU52" s="7">
        <f>HLOOKUP(AU$7,$L$66:$DM$120,ROWS($C$10:$C52)+2,FALSE)</f>
        <v>1725</v>
      </c>
      <c r="AV52" s="7">
        <f>HLOOKUP(AV$7,$L$66:$DM$120,ROWS($C$10:$C52)+2,FALSE)</f>
        <v>64</v>
      </c>
      <c r="AW52" s="7">
        <f>HLOOKUP(AW$7,$L$66:$DM$120,ROWS($C$10:$C52)+2,FALSE)</f>
        <v>21</v>
      </c>
      <c r="AX52" s="7">
        <f>HLOOKUP(AX$7,$L$66:$DM$120,ROWS($C$10:$C52)+2,FALSE)</f>
        <v>667</v>
      </c>
      <c r="AY52" s="7">
        <f>HLOOKUP(AY$7,$L$66:$DM$120,ROWS($C$10:$C52)+2,FALSE)</f>
        <v>515</v>
      </c>
      <c r="AZ52" s="7">
        <f>HLOOKUP(AZ$7,$L$66:$DM$120,ROWS($C$10:$C52)+2,FALSE)</f>
        <v>0</v>
      </c>
      <c r="BA52" s="7">
        <f>HLOOKUP(BA$7,$L$66:$DM$120,ROWS($C$10:$C52)+2,FALSE)</f>
        <v>158</v>
      </c>
      <c r="BB52" s="7" t="str">
        <f>HLOOKUP(BB$7,$L$66:$DM$120,ROWS($C$10:$C52)+2,FALSE)</f>
        <v>N/A</v>
      </c>
      <c r="BC52" s="7">
        <f>HLOOKUP(BC$7,$L$66:$DM$120,ROWS($C$10:$C52)+2,FALSE)</f>
        <v>507</v>
      </c>
      <c r="BD52" s="7">
        <f>HLOOKUP(BD$7,$L$66:$DM$120,ROWS($C$10:$C52)+2,FALSE)</f>
        <v>1715</v>
      </c>
      <c r="BE52" s="7">
        <f>HLOOKUP(BE$7,$L$66:$DM$120,ROWS($C$10:$C52)+2,FALSE)</f>
        <v>388</v>
      </c>
      <c r="BF52" s="7">
        <f>HLOOKUP(BF$7,$L$66:$DM$120,ROWS($C$10:$C52)+2,FALSE)</f>
        <v>5</v>
      </c>
      <c r="BG52" s="7">
        <f>HLOOKUP(BG$7,$L$66:$DM$120,ROWS($C$10:$C52)+2,FALSE)</f>
        <v>340</v>
      </c>
      <c r="BH52" s="7">
        <f>HLOOKUP(BH$7,$L$66:$DM$120,ROWS($C$10:$C52)+2,FALSE)</f>
        <v>1026</v>
      </c>
      <c r="BI52" s="7">
        <f>HLOOKUP(BI$7,$L$66:$DM$120,ROWS($C$10:$C52)+2,FALSE)</f>
        <v>131</v>
      </c>
      <c r="BJ52" s="7">
        <f>HLOOKUP(BJ$7,$L$66:$DM$120,ROWS($C$10:$C52)+2,FALSE)</f>
        <v>314</v>
      </c>
      <c r="BK52" s="7">
        <f>HLOOKUP(BK$7,$L$66:$DM$120,ROWS($C$10:$C52)+2,FALSE)</f>
        <v>979</v>
      </c>
      <c r="BL52" s="7">
        <f>HLOOKUP(BL$7,$L$66:$DM$120,ROWS($C$10:$C52)+2,FALSE)</f>
        <v>134</v>
      </c>
      <c r="BM52" s="8">
        <f>HLOOKUP(BM$7+0.5,$L$66:$DM$120,ROWS($C$10:$C52)+2,FALSE)</f>
        <v>2891</v>
      </c>
      <c r="BN52" s="8">
        <f>HLOOKUP(BN$7+0.5,$L$66:$DM$120,ROWS($C$10:$C52)+2,FALSE)</f>
        <v>147</v>
      </c>
      <c r="BO52" s="8">
        <f>HLOOKUP(BO$7+0.5,$L$66:$DM$120,ROWS($C$10:$C52)+2,FALSE)</f>
        <v>1127</v>
      </c>
      <c r="BP52" s="8">
        <f>HLOOKUP(BP$7+0.5,$L$66:$DM$120,ROWS($C$10:$C52)+2,FALSE)</f>
        <v>333</v>
      </c>
      <c r="BQ52" s="8">
        <f>HLOOKUP(BQ$7+0.5,$L$66:$DM$120,ROWS($C$10:$C52)+2,FALSE)</f>
        <v>354</v>
      </c>
      <c r="BR52" s="8">
        <f>HLOOKUP(BR$7+0.5,$L$66:$DM$120,ROWS($C$10:$C52)+2,FALSE)</f>
        <v>663</v>
      </c>
      <c r="BS52" s="8">
        <f>HLOOKUP(BS$7+0.5,$L$66:$DM$120,ROWS($C$10:$C52)+2,FALSE)</f>
        <v>839</v>
      </c>
      <c r="BT52" s="8">
        <f>HLOOKUP(BT$7+0.5,$L$66:$DM$120,ROWS($C$10:$C52)+2,FALSE)</f>
        <v>4</v>
      </c>
      <c r="BU52" s="8">
        <f>HLOOKUP(BU$7+0.5,$L$66:$DM$120,ROWS($C$10:$C52)+2,FALSE)</f>
        <v>147</v>
      </c>
      <c r="BV52" s="8">
        <f>HLOOKUP(BV$7+0.5,$L$66:$DM$120,ROWS($C$10:$C52)+2,FALSE)</f>
        <v>147</v>
      </c>
      <c r="BW52" s="8">
        <f>HLOOKUP(BW$7+0.5,$L$66:$DM$120,ROWS($C$10:$C52)+2,FALSE)</f>
        <v>638</v>
      </c>
      <c r="BX52" s="8">
        <f>HLOOKUP(BX$7+0.5,$L$66:$DM$120,ROWS($C$10:$C52)+2,FALSE)</f>
        <v>130</v>
      </c>
      <c r="BY52" s="8">
        <f>HLOOKUP(BY$7+0.5,$L$66:$DM$120,ROWS($C$10:$C52)+2,FALSE)</f>
        <v>13</v>
      </c>
      <c r="BZ52" s="8">
        <f>HLOOKUP(BZ$7+0.5,$L$66:$DM$120,ROWS($C$10:$C52)+2,FALSE)</f>
        <v>104</v>
      </c>
      <c r="CA52" s="8">
        <f>HLOOKUP(CA$7+0.5,$L$66:$DM$120,ROWS($C$10:$C52)+2,FALSE)</f>
        <v>102</v>
      </c>
      <c r="CB52" s="8">
        <f>HLOOKUP(CB$7+0.5,$L$66:$DM$120,ROWS($C$10:$C52)+2,FALSE)</f>
        <v>289</v>
      </c>
      <c r="CC52" s="8">
        <f>HLOOKUP(CC$7+0.5,$L$66:$DM$120,ROWS($C$10:$C52)+2,FALSE)</f>
        <v>932</v>
      </c>
      <c r="CD52" s="8">
        <f>HLOOKUP(CD$7+0.5,$L$66:$DM$120,ROWS($C$10:$C52)+2,FALSE)</f>
        <v>295</v>
      </c>
      <c r="CE52" s="8">
        <f>HLOOKUP(CE$7+0.5,$L$66:$DM$120,ROWS($C$10:$C52)+2,FALSE)</f>
        <v>147</v>
      </c>
      <c r="CF52" s="8">
        <f>HLOOKUP(CF$7+0.5,$L$66:$DM$120,ROWS($C$10:$C52)+2,FALSE)</f>
        <v>147</v>
      </c>
      <c r="CG52" s="8">
        <f>HLOOKUP(CG$7+0.5,$L$66:$DM$120,ROWS($C$10:$C52)+2,FALSE)</f>
        <v>147</v>
      </c>
      <c r="CH52" s="8">
        <f>HLOOKUP(CH$7+0.5,$L$66:$DM$120,ROWS($C$10:$C52)+2,FALSE)</f>
        <v>65</v>
      </c>
      <c r="CI52" s="8">
        <f>HLOOKUP(CI$7+0.5,$L$66:$DM$120,ROWS($C$10:$C52)+2,FALSE)</f>
        <v>101</v>
      </c>
      <c r="CJ52" s="8">
        <f>HLOOKUP(CJ$7+0.5,$L$66:$DM$120,ROWS($C$10:$C52)+2,FALSE)</f>
        <v>747</v>
      </c>
      <c r="CK52" s="8">
        <f>HLOOKUP(CK$7+0.5,$L$66:$DM$120,ROWS($C$10:$C52)+2,FALSE)</f>
        <v>1023</v>
      </c>
      <c r="CL52" s="8">
        <f>HLOOKUP(CL$7+0.5,$L$66:$DM$120,ROWS($C$10:$C52)+2,FALSE)</f>
        <v>48</v>
      </c>
      <c r="CM52" s="8">
        <f>HLOOKUP(CM$7+0.5,$L$66:$DM$120,ROWS($C$10:$C52)+2,FALSE)</f>
        <v>274</v>
      </c>
      <c r="CN52" s="8">
        <f>HLOOKUP(CN$7+0.5,$L$66:$DM$120,ROWS($C$10:$C52)+2,FALSE)</f>
        <v>208</v>
      </c>
      <c r="CO52" s="8">
        <f>HLOOKUP(CO$7+0.5,$L$66:$DM$120,ROWS($C$10:$C52)+2,FALSE)</f>
        <v>801</v>
      </c>
      <c r="CP52" s="8">
        <f>HLOOKUP(CP$7+0.5,$L$66:$DM$120,ROWS($C$10:$C52)+2,FALSE)</f>
        <v>171</v>
      </c>
      <c r="CQ52" s="8">
        <f>HLOOKUP(CQ$7+0.5,$L$66:$DM$120,ROWS($C$10:$C52)+2,FALSE)</f>
        <v>147</v>
      </c>
      <c r="CR52" s="8">
        <f>HLOOKUP(CR$7+0.5,$L$66:$DM$120,ROWS($C$10:$C52)+2,FALSE)</f>
        <v>147</v>
      </c>
      <c r="CS52" s="8">
        <f>HLOOKUP(CS$7+0.5,$L$66:$DM$120,ROWS($C$10:$C52)+2,FALSE)</f>
        <v>187</v>
      </c>
      <c r="CT52" s="8">
        <f>HLOOKUP(CT$7+0.5,$L$66:$DM$120,ROWS($C$10:$C52)+2,FALSE)</f>
        <v>317</v>
      </c>
      <c r="CU52" s="8">
        <f>HLOOKUP(CU$7+0.5,$L$66:$DM$120,ROWS($C$10:$C52)+2,FALSE)</f>
        <v>220</v>
      </c>
      <c r="CV52" s="8">
        <f>HLOOKUP(CV$7+0.5,$L$66:$DM$120,ROWS($C$10:$C52)+2,FALSE)</f>
        <v>823</v>
      </c>
      <c r="CW52" s="8">
        <f>HLOOKUP(CW$7+0.5,$L$66:$DM$120,ROWS($C$10:$C52)+2,FALSE)</f>
        <v>77</v>
      </c>
      <c r="CX52" s="8">
        <f>HLOOKUP(CX$7+0.5,$L$66:$DM$120,ROWS($C$10:$C52)+2,FALSE)</f>
        <v>36</v>
      </c>
      <c r="CY52" s="8">
        <f>HLOOKUP(CY$7+0.5,$L$66:$DM$120,ROWS($C$10:$C52)+2,FALSE)</f>
        <v>583</v>
      </c>
      <c r="CZ52" s="8">
        <f>HLOOKUP(CZ$7+0.5,$L$66:$DM$120,ROWS($C$10:$C52)+2,FALSE)</f>
        <v>633</v>
      </c>
      <c r="DA52" s="8">
        <f>HLOOKUP(DA$7+0.5,$L$66:$DM$120,ROWS($C$10:$C52)+2,FALSE)</f>
        <v>147</v>
      </c>
      <c r="DB52" s="8">
        <f>HLOOKUP(DB$7+0.5,$L$66:$DM$120,ROWS($C$10:$C52)+2,FALSE)</f>
        <v>159</v>
      </c>
      <c r="DC52" s="8" t="str">
        <f>HLOOKUP(DC$7+0.5,$L$66:$DM$120,ROWS($C$10:$C52)+2,FALSE)</f>
        <v>N/A</v>
      </c>
      <c r="DD52" s="8">
        <f>HLOOKUP(DD$7+0.5,$L$66:$DM$120,ROWS($C$10:$C52)+2,FALSE)</f>
        <v>346</v>
      </c>
      <c r="DE52" s="8">
        <f>HLOOKUP(DE$7+0.5,$L$66:$DM$120,ROWS($C$10:$C52)+2,FALSE)</f>
        <v>1067</v>
      </c>
      <c r="DF52" s="8">
        <f>HLOOKUP(DF$7+0.5,$L$66:$DM$120,ROWS($C$10:$C52)+2,FALSE)</f>
        <v>372</v>
      </c>
      <c r="DG52" s="8">
        <f>HLOOKUP(DG$7+0.5,$L$66:$DM$120,ROWS($C$10:$C52)+2,FALSE)</f>
        <v>9</v>
      </c>
      <c r="DH52" s="8">
        <f>HLOOKUP(DH$7+0.5,$L$66:$DM$120,ROWS($C$10:$C52)+2,FALSE)</f>
        <v>300</v>
      </c>
      <c r="DI52" s="8">
        <f>HLOOKUP(DI$7+0.5,$L$66:$DM$120,ROWS($C$10:$C52)+2,FALSE)</f>
        <v>681</v>
      </c>
      <c r="DJ52" s="8">
        <f>HLOOKUP(DJ$7+0.5,$L$66:$DM$120,ROWS($C$10:$C52)+2,FALSE)</f>
        <v>216</v>
      </c>
      <c r="DK52" s="8">
        <f>HLOOKUP(DK$7+0.5,$L$66:$DM$120,ROWS($C$10:$C52)+2,FALSE)</f>
        <v>413</v>
      </c>
      <c r="DL52" s="8">
        <f>HLOOKUP(DL$7+0.5,$L$66:$DM$120,ROWS($C$10:$C52)+2,FALSE)</f>
        <v>735</v>
      </c>
      <c r="DM52" s="8">
        <f>HLOOKUP(DM$7+0.5,$L$66:$DM$120,ROWS($C$10:$C52)+2,FALSE)</f>
        <v>235</v>
      </c>
    </row>
    <row r="53" spans="3:117" x14ac:dyDescent="0.2">
      <c r="C53" s="60"/>
      <c r="D53" s="62" t="s">
        <v>49</v>
      </c>
      <c r="E53" s="11">
        <v>6378278</v>
      </c>
      <c r="F53" s="12">
        <v>4412</v>
      </c>
      <c r="G53" s="11">
        <v>5396833</v>
      </c>
      <c r="H53" s="12">
        <v>24470</v>
      </c>
      <c r="I53" s="11">
        <v>783077</v>
      </c>
      <c r="J53" s="12">
        <v>21860</v>
      </c>
      <c r="K53" s="103"/>
      <c r="L53" s="63">
        <f>HLOOKUP(L$7,$L$66:$DM$120,ROWS($C$10:$C53)+2,FALSE)</f>
        <v>177098</v>
      </c>
      <c r="M53" s="7">
        <f>HLOOKUP(M$7,$L$66:$DM$120,ROWS($C$10:$C53)+2,FALSE)</f>
        <v>12116</v>
      </c>
      <c r="N53" s="7">
        <f>HLOOKUP(N$7,$L$66:$DM$120,ROWS($C$10:$C53)+2,FALSE)</f>
        <v>1281</v>
      </c>
      <c r="O53" s="7">
        <f>HLOOKUP(O$7,$L$66:$DM$120,ROWS($C$10:$C53)+2,FALSE)</f>
        <v>2250</v>
      </c>
      <c r="P53" s="7">
        <f>HLOOKUP(P$7,$L$66:$DM$120,ROWS($C$10:$C53)+2,FALSE)</f>
        <v>3306</v>
      </c>
      <c r="Q53" s="7">
        <f>HLOOKUP(Q$7,$L$66:$DM$120,ROWS($C$10:$C53)+2,FALSE)</f>
        <v>8396</v>
      </c>
      <c r="R53" s="7">
        <f>HLOOKUP(R$7,$L$66:$DM$120,ROWS($C$10:$C53)+2,FALSE)</f>
        <v>2473</v>
      </c>
      <c r="S53" s="7">
        <f>HLOOKUP(S$7,$L$66:$DM$120,ROWS($C$10:$C53)+2,FALSE)</f>
        <v>936</v>
      </c>
      <c r="T53" s="7">
        <f>HLOOKUP(T$7,$L$66:$DM$120,ROWS($C$10:$C53)+2,FALSE)</f>
        <v>176</v>
      </c>
      <c r="U53" s="7">
        <f>HLOOKUP(U$7,$L$66:$DM$120,ROWS($C$10:$C53)+2,FALSE)</f>
        <v>180</v>
      </c>
      <c r="V53" s="7">
        <f>HLOOKUP(V$7,$L$66:$DM$120,ROWS($C$10:$C53)+2,FALSE)</f>
        <v>15641</v>
      </c>
      <c r="W53" s="7">
        <f>HLOOKUP(W$7,$L$66:$DM$120,ROWS($C$10:$C53)+2,FALSE)</f>
        <v>16012</v>
      </c>
      <c r="X53" s="7">
        <f>HLOOKUP(X$7,$L$66:$DM$120,ROWS($C$10:$C53)+2,FALSE)</f>
        <v>1058</v>
      </c>
      <c r="Y53" s="7">
        <f>HLOOKUP(Y$7,$L$66:$DM$120,ROWS($C$10:$C53)+2,FALSE)</f>
        <v>787</v>
      </c>
      <c r="Z53" s="7">
        <f>HLOOKUP(Z$7,$L$66:$DM$120,ROWS($C$10:$C53)+2,FALSE)</f>
        <v>7094</v>
      </c>
      <c r="AA53" s="7">
        <f>HLOOKUP(AA$7,$L$66:$DM$120,ROWS($C$10:$C53)+2,FALSE)</f>
        <v>5591</v>
      </c>
      <c r="AB53" s="7">
        <f>HLOOKUP(AB$7,$L$66:$DM$120,ROWS($C$10:$C53)+2,FALSE)</f>
        <v>617</v>
      </c>
      <c r="AC53" s="7">
        <f>HLOOKUP(AC$7,$L$66:$DM$120,ROWS($C$10:$C53)+2,FALSE)</f>
        <v>2630</v>
      </c>
      <c r="AD53" s="7">
        <f>HLOOKUP(AD$7,$L$66:$DM$120,ROWS($C$10:$C53)+2,FALSE)</f>
        <v>13202</v>
      </c>
      <c r="AE53" s="7">
        <f>HLOOKUP(AE$7,$L$66:$DM$120,ROWS($C$10:$C53)+2,FALSE)</f>
        <v>2452</v>
      </c>
      <c r="AF53" s="7">
        <f>HLOOKUP(AF$7,$L$66:$DM$120,ROWS($C$10:$C53)+2,FALSE)</f>
        <v>1040</v>
      </c>
      <c r="AG53" s="7">
        <f>HLOOKUP(AG$7,$L$66:$DM$120,ROWS($C$10:$C53)+2,FALSE)</f>
        <v>1743</v>
      </c>
      <c r="AH53" s="7">
        <f>HLOOKUP(AH$7,$L$66:$DM$120,ROWS($C$10:$C53)+2,FALSE)</f>
        <v>1525</v>
      </c>
      <c r="AI53" s="7">
        <f>HLOOKUP(AI$7,$L$66:$DM$120,ROWS($C$10:$C53)+2,FALSE)</f>
        <v>4507</v>
      </c>
      <c r="AJ53" s="7">
        <f>HLOOKUP(AJ$7,$L$66:$DM$120,ROWS($C$10:$C53)+2,FALSE)</f>
        <v>1178</v>
      </c>
      <c r="AK53" s="7">
        <f>HLOOKUP(AK$7,$L$66:$DM$120,ROWS($C$10:$C53)+2,FALSE)</f>
        <v>10568</v>
      </c>
      <c r="AL53" s="7">
        <f>HLOOKUP(AL$7,$L$66:$DM$120,ROWS($C$10:$C53)+2,FALSE)</f>
        <v>2694</v>
      </c>
      <c r="AM53" s="7">
        <f>HLOOKUP(AM$7,$L$66:$DM$120,ROWS($C$10:$C53)+2,FALSE)</f>
        <v>308</v>
      </c>
      <c r="AN53" s="7">
        <f>HLOOKUP(AN$7,$L$66:$DM$120,ROWS($C$10:$C53)+2,FALSE)</f>
        <v>432</v>
      </c>
      <c r="AO53" s="7">
        <f>HLOOKUP(AO$7,$L$66:$DM$120,ROWS($C$10:$C53)+2,FALSE)</f>
        <v>735</v>
      </c>
      <c r="AP53" s="7">
        <f>HLOOKUP(AP$7,$L$66:$DM$120,ROWS($C$10:$C53)+2,FALSE)</f>
        <v>271</v>
      </c>
      <c r="AQ53" s="7">
        <f>HLOOKUP(AQ$7,$L$66:$DM$120,ROWS($C$10:$C53)+2,FALSE)</f>
        <v>783</v>
      </c>
      <c r="AR53" s="7">
        <f>HLOOKUP(AR$7,$L$66:$DM$120,ROWS($C$10:$C53)+2,FALSE)</f>
        <v>751</v>
      </c>
      <c r="AS53" s="7">
        <f>HLOOKUP(AS$7,$L$66:$DM$120,ROWS($C$10:$C53)+2,FALSE)</f>
        <v>6279</v>
      </c>
      <c r="AT53" s="7">
        <f>HLOOKUP(AT$7,$L$66:$DM$120,ROWS($C$10:$C53)+2,FALSE)</f>
        <v>5904</v>
      </c>
      <c r="AU53" s="7">
        <f>HLOOKUP(AU$7,$L$66:$DM$120,ROWS($C$10:$C53)+2,FALSE)</f>
        <v>7</v>
      </c>
      <c r="AV53" s="7">
        <f>HLOOKUP(AV$7,$L$66:$DM$120,ROWS($C$10:$C53)+2,FALSE)</f>
        <v>6200</v>
      </c>
      <c r="AW53" s="7">
        <f>HLOOKUP(AW$7,$L$66:$DM$120,ROWS($C$10:$C53)+2,FALSE)</f>
        <v>2495</v>
      </c>
      <c r="AX53" s="7">
        <f>HLOOKUP(AX$7,$L$66:$DM$120,ROWS($C$10:$C53)+2,FALSE)</f>
        <v>1080</v>
      </c>
      <c r="AY53" s="7">
        <f>HLOOKUP(AY$7,$L$66:$DM$120,ROWS($C$10:$C53)+2,FALSE)</f>
        <v>3329</v>
      </c>
      <c r="AZ53" s="7">
        <f>HLOOKUP(AZ$7,$L$66:$DM$120,ROWS($C$10:$C53)+2,FALSE)</f>
        <v>26</v>
      </c>
      <c r="BA53" s="7">
        <f>HLOOKUP(BA$7,$L$66:$DM$120,ROWS($C$10:$C53)+2,FALSE)</f>
        <v>4300</v>
      </c>
      <c r="BB53" s="7">
        <f>HLOOKUP(BB$7,$L$66:$DM$120,ROWS($C$10:$C53)+2,FALSE)</f>
        <v>0</v>
      </c>
      <c r="BC53" s="7" t="str">
        <f>HLOOKUP(BC$7,$L$66:$DM$120,ROWS($C$10:$C53)+2,FALSE)</f>
        <v>N/A</v>
      </c>
      <c r="BD53" s="7">
        <f>HLOOKUP(BD$7,$L$66:$DM$120,ROWS($C$10:$C53)+2,FALSE)</f>
        <v>8716</v>
      </c>
      <c r="BE53" s="7">
        <f>HLOOKUP(BE$7,$L$66:$DM$120,ROWS($C$10:$C53)+2,FALSE)</f>
        <v>784</v>
      </c>
      <c r="BF53" s="7">
        <f>HLOOKUP(BF$7,$L$66:$DM$120,ROWS($C$10:$C53)+2,FALSE)</f>
        <v>133</v>
      </c>
      <c r="BG53" s="7">
        <f>HLOOKUP(BG$7,$L$66:$DM$120,ROWS($C$10:$C53)+2,FALSE)</f>
        <v>8008</v>
      </c>
      <c r="BH53" s="7">
        <f>HLOOKUP(BH$7,$L$66:$DM$120,ROWS($C$10:$C53)+2,FALSE)</f>
        <v>1876</v>
      </c>
      <c r="BI53" s="7">
        <f>HLOOKUP(BI$7,$L$66:$DM$120,ROWS($C$10:$C53)+2,FALSE)</f>
        <v>3248</v>
      </c>
      <c r="BJ53" s="7">
        <f>HLOOKUP(BJ$7,$L$66:$DM$120,ROWS($C$10:$C53)+2,FALSE)</f>
        <v>1622</v>
      </c>
      <c r="BK53" s="7">
        <f>HLOOKUP(BK$7,$L$66:$DM$120,ROWS($C$10:$C53)+2,FALSE)</f>
        <v>358</v>
      </c>
      <c r="BL53" s="7">
        <f>HLOOKUP(BL$7,$L$66:$DM$120,ROWS($C$10:$C53)+2,FALSE)</f>
        <v>717</v>
      </c>
      <c r="BM53" s="8">
        <f>HLOOKUP(BM$7+0.5,$L$66:$DM$120,ROWS($C$10:$C53)+2,FALSE)</f>
        <v>10625</v>
      </c>
      <c r="BN53" s="8">
        <f>HLOOKUP(BN$7+0.5,$L$66:$DM$120,ROWS($C$10:$C53)+2,FALSE)</f>
        <v>3309</v>
      </c>
      <c r="BO53" s="8">
        <f>HLOOKUP(BO$7+0.5,$L$66:$DM$120,ROWS($C$10:$C53)+2,FALSE)</f>
        <v>847</v>
      </c>
      <c r="BP53" s="8">
        <f>HLOOKUP(BP$7+0.5,$L$66:$DM$120,ROWS($C$10:$C53)+2,FALSE)</f>
        <v>907</v>
      </c>
      <c r="BQ53" s="8">
        <f>HLOOKUP(BQ$7+0.5,$L$66:$DM$120,ROWS($C$10:$C53)+2,FALSE)</f>
        <v>1731</v>
      </c>
      <c r="BR53" s="8">
        <f>HLOOKUP(BR$7+0.5,$L$66:$DM$120,ROWS($C$10:$C53)+2,FALSE)</f>
        <v>2447</v>
      </c>
      <c r="BS53" s="8">
        <f>HLOOKUP(BS$7+0.5,$L$66:$DM$120,ROWS($C$10:$C53)+2,FALSE)</f>
        <v>1156</v>
      </c>
      <c r="BT53" s="8">
        <f>HLOOKUP(BT$7+0.5,$L$66:$DM$120,ROWS($C$10:$C53)+2,FALSE)</f>
        <v>900</v>
      </c>
      <c r="BU53" s="8">
        <f>HLOOKUP(BU$7+0.5,$L$66:$DM$120,ROWS($C$10:$C53)+2,FALSE)</f>
        <v>222</v>
      </c>
      <c r="BV53" s="8">
        <f>HLOOKUP(BV$7+0.5,$L$66:$DM$120,ROWS($C$10:$C53)+2,FALSE)</f>
        <v>203</v>
      </c>
      <c r="BW53" s="8">
        <f>HLOOKUP(BW$7+0.5,$L$66:$DM$120,ROWS($C$10:$C53)+2,FALSE)</f>
        <v>3639</v>
      </c>
      <c r="BX53" s="8">
        <f>HLOOKUP(BX$7+0.5,$L$66:$DM$120,ROWS($C$10:$C53)+2,FALSE)</f>
        <v>3114</v>
      </c>
      <c r="BY53" s="8">
        <f>HLOOKUP(BY$7+0.5,$L$66:$DM$120,ROWS($C$10:$C53)+2,FALSE)</f>
        <v>1052</v>
      </c>
      <c r="BZ53" s="8">
        <f>HLOOKUP(BZ$7+0.5,$L$66:$DM$120,ROWS($C$10:$C53)+2,FALSE)</f>
        <v>817</v>
      </c>
      <c r="CA53" s="8">
        <f>HLOOKUP(CA$7+0.5,$L$66:$DM$120,ROWS($C$10:$C53)+2,FALSE)</f>
        <v>1891</v>
      </c>
      <c r="CB53" s="8">
        <f>HLOOKUP(CB$7+0.5,$L$66:$DM$120,ROWS($C$10:$C53)+2,FALSE)</f>
        <v>2209</v>
      </c>
      <c r="CC53" s="8">
        <f>HLOOKUP(CC$7+0.5,$L$66:$DM$120,ROWS($C$10:$C53)+2,FALSE)</f>
        <v>556</v>
      </c>
      <c r="CD53" s="8">
        <f>HLOOKUP(CD$7+0.5,$L$66:$DM$120,ROWS($C$10:$C53)+2,FALSE)</f>
        <v>1972</v>
      </c>
      <c r="CE53" s="8">
        <f>HLOOKUP(CE$7+0.5,$L$66:$DM$120,ROWS($C$10:$C53)+2,FALSE)</f>
        <v>2695</v>
      </c>
      <c r="CF53" s="8">
        <f>HLOOKUP(CF$7+0.5,$L$66:$DM$120,ROWS($C$10:$C53)+2,FALSE)</f>
        <v>1206</v>
      </c>
      <c r="CG53" s="8">
        <f>HLOOKUP(CG$7+0.5,$L$66:$DM$120,ROWS($C$10:$C53)+2,FALSE)</f>
        <v>589</v>
      </c>
      <c r="CH53" s="8">
        <f>HLOOKUP(CH$7+0.5,$L$66:$DM$120,ROWS($C$10:$C53)+2,FALSE)</f>
        <v>867</v>
      </c>
      <c r="CI53" s="8">
        <f>HLOOKUP(CI$7+0.5,$L$66:$DM$120,ROWS($C$10:$C53)+2,FALSE)</f>
        <v>706</v>
      </c>
      <c r="CJ53" s="8">
        <f>HLOOKUP(CJ$7+0.5,$L$66:$DM$120,ROWS($C$10:$C53)+2,FALSE)</f>
        <v>1434</v>
      </c>
      <c r="CK53" s="8">
        <f>HLOOKUP(CK$7+0.5,$L$66:$DM$120,ROWS($C$10:$C53)+2,FALSE)</f>
        <v>896</v>
      </c>
      <c r="CL53" s="8">
        <f>HLOOKUP(CL$7+0.5,$L$66:$DM$120,ROWS($C$10:$C53)+2,FALSE)</f>
        <v>2321</v>
      </c>
      <c r="CM53" s="8">
        <f>HLOOKUP(CM$7+0.5,$L$66:$DM$120,ROWS($C$10:$C53)+2,FALSE)</f>
        <v>1254</v>
      </c>
      <c r="CN53" s="8">
        <f>HLOOKUP(CN$7+0.5,$L$66:$DM$120,ROWS($C$10:$C53)+2,FALSE)</f>
        <v>278</v>
      </c>
      <c r="CO53" s="8">
        <f>HLOOKUP(CO$7+0.5,$L$66:$DM$120,ROWS($C$10:$C53)+2,FALSE)</f>
        <v>389</v>
      </c>
      <c r="CP53" s="8">
        <f>HLOOKUP(CP$7+0.5,$L$66:$DM$120,ROWS($C$10:$C53)+2,FALSE)</f>
        <v>443</v>
      </c>
      <c r="CQ53" s="8">
        <f>HLOOKUP(CQ$7+0.5,$L$66:$DM$120,ROWS($C$10:$C53)+2,FALSE)</f>
        <v>287</v>
      </c>
      <c r="CR53" s="8">
        <f>HLOOKUP(CR$7+0.5,$L$66:$DM$120,ROWS($C$10:$C53)+2,FALSE)</f>
        <v>507</v>
      </c>
      <c r="CS53" s="8">
        <f>HLOOKUP(CS$7+0.5,$L$66:$DM$120,ROWS($C$10:$C53)+2,FALSE)</f>
        <v>640</v>
      </c>
      <c r="CT53" s="8">
        <f>HLOOKUP(CT$7+0.5,$L$66:$DM$120,ROWS($C$10:$C53)+2,FALSE)</f>
        <v>2008</v>
      </c>
      <c r="CU53" s="8">
        <f>HLOOKUP(CU$7+0.5,$L$66:$DM$120,ROWS($C$10:$C53)+2,FALSE)</f>
        <v>1834</v>
      </c>
      <c r="CV53" s="8">
        <f>HLOOKUP(CV$7+0.5,$L$66:$DM$120,ROWS($C$10:$C53)+2,FALSE)</f>
        <v>16</v>
      </c>
      <c r="CW53" s="8">
        <f>HLOOKUP(CW$7+0.5,$L$66:$DM$120,ROWS($C$10:$C53)+2,FALSE)</f>
        <v>1742</v>
      </c>
      <c r="CX53" s="8">
        <f>HLOOKUP(CX$7+0.5,$L$66:$DM$120,ROWS($C$10:$C53)+2,FALSE)</f>
        <v>1410</v>
      </c>
      <c r="CY53" s="8">
        <f>HLOOKUP(CY$7+0.5,$L$66:$DM$120,ROWS($C$10:$C53)+2,FALSE)</f>
        <v>589</v>
      </c>
      <c r="CZ53" s="8">
        <f>HLOOKUP(CZ$7+0.5,$L$66:$DM$120,ROWS($C$10:$C53)+2,FALSE)</f>
        <v>999</v>
      </c>
      <c r="DA53" s="8">
        <f>HLOOKUP(DA$7+0.5,$L$66:$DM$120,ROWS($C$10:$C53)+2,FALSE)</f>
        <v>55</v>
      </c>
      <c r="DB53" s="8">
        <f>HLOOKUP(DB$7+0.5,$L$66:$DM$120,ROWS($C$10:$C53)+2,FALSE)</f>
        <v>1280</v>
      </c>
      <c r="DC53" s="8">
        <f>HLOOKUP(DC$7+0.5,$L$66:$DM$120,ROWS($C$10:$C53)+2,FALSE)</f>
        <v>193</v>
      </c>
      <c r="DD53" s="8" t="str">
        <f>HLOOKUP(DD$7+0.5,$L$66:$DM$120,ROWS($C$10:$C53)+2,FALSE)</f>
        <v>N/A</v>
      </c>
      <c r="DE53" s="8">
        <f>HLOOKUP(DE$7+0.5,$L$66:$DM$120,ROWS($C$10:$C53)+2,FALSE)</f>
        <v>2938</v>
      </c>
      <c r="DF53" s="8">
        <f>HLOOKUP(DF$7+0.5,$L$66:$DM$120,ROWS($C$10:$C53)+2,FALSE)</f>
        <v>1131</v>
      </c>
      <c r="DG53" s="8">
        <f>HLOOKUP(DG$7+0.5,$L$66:$DM$120,ROWS($C$10:$C53)+2,FALSE)</f>
        <v>133</v>
      </c>
      <c r="DH53" s="8">
        <f>HLOOKUP(DH$7+0.5,$L$66:$DM$120,ROWS($C$10:$C53)+2,FALSE)</f>
        <v>2159</v>
      </c>
      <c r="DI53" s="8">
        <f>HLOOKUP(DI$7+0.5,$L$66:$DM$120,ROWS($C$10:$C53)+2,FALSE)</f>
        <v>852</v>
      </c>
      <c r="DJ53" s="8">
        <f>HLOOKUP(DJ$7+0.5,$L$66:$DM$120,ROWS($C$10:$C53)+2,FALSE)</f>
        <v>1760</v>
      </c>
      <c r="DK53" s="8">
        <f>HLOOKUP(DK$7+0.5,$L$66:$DM$120,ROWS($C$10:$C53)+2,FALSE)</f>
        <v>727</v>
      </c>
      <c r="DL53" s="8">
        <f>HLOOKUP(DL$7+0.5,$L$66:$DM$120,ROWS($C$10:$C53)+2,FALSE)</f>
        <v>382</v>
      </c>
      <c r="DM53" s="8">
        <f>HLOOKUP(DM$7+0.5,$L$66:$DM$120,ROWS($C$10:$C53)+2,FALSE)</f>
        <v>499</v>
      </c>
    </row>
    <row r="54" spans="3:117" x14ac:dyDescent="0.2">
      <c r="C54" s="60"/>
      <c r="D54" s="62" t="s">
        <v>50</v>
      </c>
      <c r="E54" s="11">
        <v>25711791</v>
      </c>
      <c r="F54" s="12">
        <v>10124</v>
      </c>
      <c r="G54" s="11">
        <v>21354247</v>
      </c>
      <c r="H54" s="12">
        <v>60947</v>
      </c>
      <c r="I54" s="11">
        <v>3656070</v>
      </c>
      <c r="J54" s="12">
        <v>53747</v>
      </c>
      <c r="K54" s="103"/>
      <c r="L54" s="63">
        <f>HLOOKUP(L$7,$L$66:$DM$120,ROWS($C$10:$C54)+2,FALSE)</f>
        <v>507752</v>
      </c>
      <c r="M54" s="7">
        <f>HLOOKUP(M$7,$L$66:$DM$120,ROWS($C$10:$C54)+2,FALSE)</f>
        <v>9993</v>
      </c>
      <c r="N54" s="7">
        <f>HLOOKUP(N$7,$L$66:$DM$120,ROWS($C$10:$C54)+2,FALSE)</f>
        <v>6759</v>
      </c>
      <c r="O54" s="7">
        <f>HLOOKUP(O$7,$L$66:$DM$120,ROWS($C$10:$C54)+2,FALSE)</f>
        <v>18908</v>
      </c>
      <c r="P54" s="7">
        <f>HLOOKUP(P$7,$L$66:$DM$120,ROWS($C$10:$C54)+2,FALSE)</f>
        <v>13781</v>
      </c>
      <c r="Q54" s="7">
        <f>HLOOKUP(Q$7,$L$66:$DM$120,ROWS($C$10:$C54)+2,FALSE)</f>
        <v>62702</v>
      </c>
      <c r="R54" s="7">
        <f>HLOOKUP(R$7,$L$66:$DM$120,ROWS($C$10:$C54)+2,FALSE)</f>
        <v>16616</v>
      </c>
      <c r="S54" s="7">
        <f>HLOOKUP(S$7,$L$66:$DM$120,ROWS($C$10:$C54)+2,FALSE)</f>
        <v>2769</v>
      </c>
      <c r="T54" s="7">
        <f>HLOOKUP(T$7,$L$66:$DM$120,ROWS($C$10:$C54)+2,FALSE)</f>
        <v>181</v>
      </c>
      <c r="U54" s="7">
        <f>HLOOKUP(U$7,$L$66:$DM$120,ROWS($C$10:$C54)+2,FALSE)</f>
        <v>1189</v>
      </c>
      <c r="V54" s="7">
        <f>HLOOKUP(V$7,$L$66:$DM$120,ROWS($C$10:$C54)+2,FALSE)</f>
        <v>31259</v>
      </c>
      <c r="W54" s="7">
        <f>HLOOKUP(W$7,$L$66:$DM$120,ROWS($C$10:$C54)+2,FALSE)</f>
        <v>20362</v>
      </c>
      <c r="X54" s="7">
        <f>HLOOKUP(X$7,$L$66:$DM$120,ROWS($C$10:$C54)+2,FALSE)</f>
        <v>5040</v>
      </c>
      <c r="Y54" s="7">
        <f>HLOOKUP(Y$7,$L$66:$DM$120,ROWS($C$10:$C54)+2,FALSE)</f>
        <v>2387</v>
      </c>
      <c r="Z54" s="7">
        <f>HLOOKUP(Z$7,$L$66:$DM$120,ROWS($C$10:$C54)+2,FALSE)</f>
        <v>19672</v>
      </c>
      <c r="AA54" s="7">
        <f>HLOOKUP(AA$7,$L$66:$DM$120,ROWS($C$10:$C54)+2,FALSE)</f>
        <v>8264</v>
      </c>
      <c r="AB54" s="7">
        <f>HLOOKUP(AB$7,$L$66:$DM$120,ROWS($C$10:$C54)+2,FALSE)</f>
        <v>4934</v>
      </c>
      <c r="AC54" s="7">
        <f>HLOOKUP(AC$7,$L$66:$DM$120,ROWS($C$10:$C54)+2,FALSE)</f>
        <v>12699</v>
      </c>
      <c r="AD54" s="7">
        <f>HLOOKUP(AD$7,$L$66:$DM$120,ROWS($C$10:$C54)+2,FALSE)</f>
        <v>6040</v>
      </c>
      <c r="AE54" s="7">
        <f>HLOOKUP(AE$7,$L$66:$DM$120,ROWS($C$10:$C54)+2,FALSE)</f>
        <v>29348</v>
      </c>
      <c r="AF54" s="7">
        <f>HLOOKUP(AF$7,$L$66:$DM$120,ROWS($C$10:$C54)+2,FALSE)</f>
        <v>1293</v>
      </c>
      <c r="AG54" s="7">
        <f>HLOOKUP(AG$7,$L$66:$DM$120,ROWS($C$10:$C54)+2,FALSE)</f>
        <v>4969</v>
      </c>
      <c r="AH54" s="7">
        <f>HLOOKUP(AH$7,$L$66:$DM$120,ROWS($C$10:$C54)+2,FALSE)</f>
        <v>4813</v>
      </c>
      <c r="AI54" s="7">
        <f>HLOOKUP(AI$7,$L$66:$DM$120,ROWS($C$10:$C54)+2,FALSE)</f>
        <v>9501</v>
      </c>
      <c r="AJ54" s="7">
        <f>HLOOKUP(AJ$7,$L$66:$DM$120,ROWS($C$10:$C54)+2,FALSE)</f>
        <v>2803</v>
      </c>
      <c r="AK54" s="7">
        <f>HLOOKUP(AK$7,$L$66:$DM$120,ROWS($C$10:$C54)+2,FALSE)</f>
        <v>6402</v>
      </c>
      <c r="AL54" s="7">
        <f>HLOOKUP(AL$7,$L$66:$DM$120,ROWS($C$10:$C54)+2,FALSE)</f>
        <v>12319</v>
      </c>
      <c r="AM54" s="7">
        <f>HLOOKUP(AM$7,$L$66:$DM$120,ROWS($C$10:$C54)+2,FALSE)</f>
        <v>1813</v>
      </c>
      <c r="AN54" s="7">
        <f>HLOOKUP(AN$7,$L$66:$DM$120,ROWS($C$10:$C54)+2,FALSE)</f>
        <v>4794</v>
      </c>
      <c r="AO54" s="7">
        <f>HLOOKUP(AO$7,$L$66:$DM$120,ROWS($C$10:$C54)+2,FALSE)</f>
        <v>8266</v>
      </c>
      <c r="AP54" s="7">
        <f>HLOOKUP(AP$7,$L$66:$DM$120,ROWS($C$10:$C54)+2,FALSE)</f>
        <v>761</v>
      </c>
      <c r="AQ54" s="7">
        <f>HLOOKUP(AQ$7,$L$66:$DM$120,ROWS($C$10:$C54)+2,FALSE)</f>
        <v>6797</v>
      </c>
      <c r="AR54" s="7">
        <f>HLOOKUP(AR$7,$L$66:$DM$120,ROWS($C$10:$C54)+2,FALSE)</f>
        <v>16762</v>
      </c>
      <c r="AS54" s="7">
        <f>HLOOKUP(AS$7,$L$66:$DM$120,ROWS($C$10:$C54)+2,FALSE)</f>
        <v>20274</v>
      </c>
      <c r="AT54" s="7">
        <f>HLOOKUP(AT$7,$L$66:$DM$120,ROWS($C$10:$C54)+2,FALSE)</f>
        <v>22660</v>
      </c>
      <c r="AU54" s="7">
        <f>HLOOKUP(AU$7,$L$66:$DM$120,ROWS($C$10:$C54)+2,FALSE)</f>
        <v>989</v>
      </c>
      <c r="AV54" s="7">
        <f>HLOOKUP(AV$7,$L$66:$DM$120,ROWS($C$10:$C54)+2,FALSE)</f>
        <v>8728</v>
      </c>
      <c r="AW54" s="7">
        <f>HLOOKUP(AW$7,$L$66:$DM$120,ROWS($C$10:$C54)+2,FALSE)</f>
        <v>26284</v>
      </c>
      <c r="AX54" s="7">
        <f>HLOOKUP(AX$7,$L$66:$DM$120,ROWS($C$10:$C54)+2,FALSE)</f>
        <v>3827</v>
      </c>
      <c r="AY54" s="7">
        <f>HLOOKUP(AY$7,$L$66:$DM$120,ROWS($C$10:$C54)+2,FALSE)</f>
        <v>10449</v>
      </c>
      <c r="AZ54" s="7">
        <f>HLOOKUP(AZ$7,$L$66:$DM$120,ROWS($C$10:$C54)+2,FALSE)</f>
        <v>1763</v>
      </c>
      <c r="BA54" s="7">
        <f>HLOOKUP(BA$7,$L$66:$DM$120,ROWS($C$10:$C54)+2,FALSE)</f>
        <v>4470</v>
      </c>
      <c r="BB54" s="7">
        <f>HLOOKUP(BB$7,$L$66:$DM$120,ROWS($C$10:$C54)+2,FALSE)</f>
        <v>1264</v>
      </c>
      <c r="BC54" s="7">
        <f>HLOOKUP(BC$7,$L$66:$DM$120,ROWS($C$10:$C54)+2,FALSE)</f>
        <v>10368</v>
      </c>
      <c r="BD54" s="7" t="str">
        <f>HLOOKUP(BD$7,$L$66:$DM$120,ROWS($C$10:$C54)+2,FALSE)</f>
        <v>N/A</v>
      </c>
      <c r="BE54" s="7">
        <f>HLOOKUP(BE$7,$L$66:$DM$120,ROWS($C$10:$C54)+2,FALSE)</f>
        <v>4610</v>
      </c>
      <c r="BF54" s="7">
        <f>HLOOKUP(BF$7,$L$66:$DM$120,ROWS($C$10:$C54)+2,FALSE)</f>
        <v>113</v>
      </c>
      <c r="BG54" s="7">
        <f>HLOOKUP(BG$7,$L$66:$DM$120,ROWS($C$10:$C54)+2,FALSE)</f>
        <v>17734</v>
      </c>
      <c r="BH54" s="7">
        <f>HLOOKUP(BH$7,$L$66:$DM$120,ROWS($C$10:$C54)+2,FALSE)</f>
        <v>11630</v>
      </c>
      <c r="BI54" s="7">
        <f>HLOOKUP(BI$7,$L$66:$DM$120,ROWS($C$10:$C54)+2,FALSE)</f>
        <v>1729</v>
      </c>
      <c r="BJ54" s="7">
        <f>HLOOKUP(BJ$7,$L$66:$DM$120,ROWS($C$10:$C54)+2,FALSE)</f>
        <v>4192</v>
      </c>
      <c r="BK54" s="7">
        <f>HLOOKUP(BK$7,$L$66:$DM$120,ROWS($C$10:$C54)+2,FALSE)</f>
        <v>2472</v>
      </c>
      <c r="BL54" s="7">
        <f>HLOOKUP(BL$7,$L$66:$DM$120,ROWS($C$10:$C54)+2,FALSE)</f>
        <v>4435</v>
      </c>
      <c r="BM54" s="8">
        <f>HLOOKUP(BM$7+0.5,$L$66:$DM$120,ROWS($C$10:$C54)+2,FALSE)</f>
        <v>20202</v>
      </c>
      <c r="BN54" s="8">
        <f>HLOOKUP(BN$7+0.5,$L$66:$DM$120,ROWS($C$10:$C54)+2,FALSE)</f>
        <v>3132</v>
      </c>
      <c r="BO54" s="8">
        <f>HLOOKUP(BO$7+0.5,$L$66:$DM$120,ROWS($C$10:$C54)+2,FALSE)</f>
        <v>2614</v>
      </c>
      <c r="BP54" s="8">
        <f>HLOOKUP(BP$7+0.5,$L$66:$DM$120,ROWS($C$10:$C54)+2,FALSE)</f>
        <v>3870</v>
      </c>
      <c r="BQ54" s="8">
        <f>HLOOKUP(BQ$7+0.5,$L$66:$DM$120,ROWS($C$10:$C54)+2,FALSE)</f>
        <v>3771</v>
      </c>
      <c r="BR54" s="8">
        <f>HLOOKUP(BR$7+0.5,$L$66:$DM$120,ROWS($C$10:$C54)+2,FALSE)</f>
        <v>8792</v>
      </c>
      <c r="BS54" s="8">
        <f>HLOOKUP(BS$7+0.5,$L$66:$DM$120,ROWS($C$10:$C54)+2,FALSE)</f>
        <v>3638</v>
      </c>
      <c r="BT54" s="8">
        <f>HLOOKUP(BT$7+0.5,$L$66:$DM$120,ROWS($C$10:$C54)+2,FALSE)</f>
        <v>1124</v>
      </c>
      <c r="BU54" s="8">
        <f>HLOOKUP(BU$7+0.5,$L$66:$DM$120,ROWS($C$10:$C54)+2,FALSE)</f>
        <v>168</v>
      </c>
      <c r="BV54" s="8">
        <f>HLOOKUP(BV$7+0.5,$L$66:$DM$120,ROWS($C$10:$C54)+2,FALSE)</f>
        <v>610</v>
      </c>
      <c r="BW54" s="8">
        <f>HLOOKUP(BW$7+0.5,$L$66:$DM$120,ROWS($C$10:$C54)+2,FALSE)</f>
        <v>6252</v>
      </c>
      <c r="BX54" s="8">
        <f>HLOOKUP(BX$7+0.5,$L$66:$DM$120,ROWS($C$10:$C54)+2,FALSE)</f>
        <v>3365</v>
      </c>
      <c r="BY54" s="8">
        <f>HLOOKUP(BY$7+0.5,$L$66:$DM$120,ROWS($C$10:$C54)+2,FALSE)</f>
        <v>2386</v>
      </c>
      <c r="BZ54" s="8">
        <f>HLOOKUP(BZ$7+0.5,$L$66:$DM$120,ROWS($C$10:$C54)+2,FALSE)</f>
        <v>1190</v>
      </c>
      <c r="CA54" s="8">
        <f>HLOOKUP(CA$7+0.5,$L$66:$DM$120,ROWS($C$10:$C54)+2,FALSE)</f>
        <v>3645</v>
      </c>
      <c r="CB54" s="8">
        <f>HLOOKUP(CB$7+0.5,$L$66:$DM$120,ROWS($C$10:$C54)+2,FALSE)</f>
        <v>2734</v>
      </c>
      <c r="CC54" s="8">
        <f>HLOOKUP(CC$7+0.5,$L$66:$DM$120,ROWS($C$10:$C54)+2,FALSE)</f>
        <v>2063</v>
      </c>
      <c r="CD54" s="8">
        <f>HLOOKUP(CD$7+0.5,$L$66:$DM$120,ROWS($C$10:$C54)+2,FALSE)</f>
        <v>3202</v>
      </c>
      <c r="CE54" s="8">
        <f>HLOOKUP(CE$7+0.5,$L$66:$DM$120,ROWS($C$10:$C54)+2,FALSE)</f>
        <v>2224</v>
      </c>
      <c r="CF54" s="8">
        <f>HLOOKUP(CF$7+0.5,$L$66:$DM$120,ROWS($C$10:$C54)+2,FALSE)</f>
        <v>5712</v>
      </c>
      <c r="CG54" s="8">
        <f>HLOOKUP(CG$7+0.5,$L$66:$DM$120,ROWS($C$10:$C54)+2,FALSE)</f>
        <v>1284</v>
      </c>
      <c r="CH54" s="8">
        <f>HLOOKUP(CH$7+0.5,$L$66:$DM$120,ROWS($C$10:$C54)+2,FALSE)</f>
        <v>2026</v>
      </c>
      <c r="CI54" s="8">
        <f>HLOOKUP(CI$7+0.5,$L$66:$DM$120,ROWS($C$10:$C54)+2,FALSE)</f>
        <v>1584</v>
      </c>
      <c r="CJ54" s="8">
        <f>HLOOKUP(CJ$7+0.5,$L$66:$DM$120,ROWS($C$10:$C54)+2,FALSE)</f>
        <v>2273</v>
      </c>
      <c r="CK54" s="8">
        <f>HLOOKUP(CK$7+0.5,$L$66:$DM$120,ROWS($C$10:$C54)+2,FALSE)</f>
        <v>948</v>
      </c>
      <c r="CL54" s="8">
        <f>HLOOKUP(CL$7+0.5,$L$66:$DM$120,ROWS($C$10:$C54)+2,FALSE)</f>
        <v>2032</v>
      </c>
      <c r="CM54" s="8">
        <f>HLOOKUP(CM$7+0.5,$L$66:$DM$120,ROWS($C$10:$C54)+2,FALSE)</f>
        <v>2205</v>
      </c>
      <c r="CN54" s="8">
        <f>HLOOKUP(CN$7+0.5,$L$66:$DM$120,ROWS($C$10:$C54)+2,FALSE)</f>
        <v>986</v>
      </c>
      <c r="CO54" s="8">
        <f>HLOOKUP(CO$7+0.5,$L$66:$DM$120,ROWS($C$10:$C54)+2,FALSE)</f>
        <v>2045</v>
      </c>
      <c r="CP54" s="8">
        <f>HLOOKUP(CP$7+0.5,$L$66:$DM$120,ROWS($C$10:$C54)+2,FALSE)</f>
        <v>4162</v>
      </c>
      <c r="CQ54" s="8">
        <f>HLOOKUP(CQ$7+0.5,$L$66:$DM$120,ROWS($C$10:$C54)+2,FALSE)</f>
        <v>749</v>
      </c>
      <c r="CR54" s="8">
        <f>HLOOKUP(CR$7+0.5,$L$66:$DM$120,ROWS($C$10:$C54)+2,FALSE)</f>
        <v>2141</v>
      </c>
      <c r="CS54" s="8">
        <f>HLOOKUP(CS$7+0.5,$L$66:$DM$120,ROWS($C$10:$C54)+2,FALSE)</f>
        <v>3127</v>
      </c>
      <c r="CT54" s="8">
        <f>HLOOKUP(CT$7+0.5,$L$66:$DM$120,ROWS($C$10:$C54)+2,FALSE)</f>
        <v>4211</v>
      </c>
      <c r="CU54" s="8">
        <f>HLOOKUP(CU$7+0.5,$L$66:$DM$120,ROWS($C$10:$C54)+2,FALSE)</f>
        <v>6953</v>
      </c>
      <c r="CV54" s="8">
        <f>HLOOKUP(CV$7+0.5,$L$66:$DM$120,ROWS($C$10:$C54)+2,FALSE)</f>
        <v>542</v>
      </c>
      <c r="CW54" s="8">
        <f>HLOOKUP(CW$7+0.5,$L$66:$DM$120,ROWS($C$10:$C54)+2,FALSE)</f>
        <v>1739</v>
      </c>
      <c r="CX54" s="8">
        <f>HLOOKUP(CX$7+0.5,$L$66:$DM$120,ROWS($C$10:$C54)+2,FALSE)</f>
        <v>4418</v>
      </c>
      <c r="CY54" s="8">
        <f>HLOOKUP(CY$7+0.5,$L$66:$DM$120,ROWS($C$10:$C54)+2,FALSE)</f>
        <v>1684</v>
      </c>
      <c r="CZ54" s="8">
        <f>HLOOKUP(CZ$7+0.5,$L$66:$DM$120,ROWS($C$10:$C54)+2,FALSE)</f>
        <v>2158</v>
      </c>
      <c r="DA54" s="8">
        <f>HLOOKUP(DA$7+0.5,$L$66:$DM$120,ROWS($C$10:$C54)+2,FALSE)</f>
        <v>1605</v>
      </c>
      <c r="DB54" s="8">
        <f>HLOOKUP(DB$7+0.5,$L$66:$DM$120,ROWS($C$10:$C54)+2,FALSE)</f>
        <v>1665</v>
      </c>
      <c r="DC54" s="8">
        <f>HLOOKUP(DC$7+0.5,$L$66:$DM$120,ROWS($C$10:$C54)+2,FALSE)</f>
        <v>757</v>
      </c>
      <c r="DD54" s="8">
        <f>HLOOKUP(DD$7+0.5,$L$66:$DM$120,ROWS($C$10:$C54)+2,FALSE)</f>
        <v>2623</v>
      </c>
      <c r="DE54" s="8" t="str">
        <f>HLOOKUP(DE$7+0.5,$L$66:$DM$120,ROWS($C$10:$C54)+2,FALSE)</f>
        <v>N/A</v>
      </c>
      <c r="DF54" s="8">
        <f>HLOOKUP(DF$7+0.5,$L$66:$DM$120,ROWS($C$10:$C54)+2,FALSE)</f>
        <v>2045</v>
      </c>
      <c r="DG54" s="8">
        <f>HLOOKUP(DG$7+0.5,$L$66:$DM$120,ROWS($C$10:$C54)+2,FALSE)</f>
        <v>135</v>
      </c>
      <c r="DH54" s="8">
        <f>HLOOKUP(DH$7+0.5,$L$66:$DM$120,ROWS($C$10:$C54)+2,FALSE)</f>
        <v>4904</v>
      </c>
      <c r="DI54" s="8">
        <f>HLOOKUP(DI$7+0.5,$L$66:$DM$120,ROWS($C$10:$C54)+2,FALSE)</f>
        <v>2741</v>
      </c>
      <c r="DJ54" s="8">
        <f>HLOOKUP(DJ$7+0.5,$L$66:$DM$120,ROWS($C$10:$C54)+2,FALSE)</f>
        <v>938</v>
      </c>
      <c r="DK54" s="8">
        <f>HLOOKUP(DK$7+0.5,$L$66:$DM$120,ROWS($C$10:$C54)+2,FALSE)</f>
        <v>1322</v>
      </c>
      <c r="DL54" s="8">
        <f>HLOOKUP(DL$7+0.5,$L$66:$DM$120,ROWS($C$10:$C54)+2,FALSE)</f>
        <v>1676</v>
      </c>
      <c r="DM54" s="8">
        <f>HLOOKUP(DM$7+0.5,$L$66:$DM$120,ROWS($C$10:$C54)+2,FALSE)</f>
        <v>1611</v>
      </c>
    </row>
    <row r="55" spans="3:117" x14ac:dyDescent="0.2">
      <c r="C55" s="60"/>
      <c r="D55" s="62" t="s">
        <v>51</v>
      </c>
      <c r="E55" s="11">
        <v>2805440</v>
      </c>
      <c r="F55" s="12">
        <v>2571</v>
      </c>
      <c r="G55" s="11">
        <v>2324019</v>
      </c>
      <c r="H55" s="12">
        <v>16852</v>
      </c>
      <c r="I55" s="11">
        <v>373980</v>
      </c>
      <c r="J55" s="12">
        <v>16586</v>
      </c>
      <c r="K55" s="103"/>
      <c r="L55" s="63">
        <f>HLOOKUP(L$7,$L$66:$DM$120,ROWS($C$10:$C55)+2,FALSE)</f>
        <v>87870</v>
      </c>
      <c r="M55" s="7">
        <f>HLOOKUP(M$7,$L$66:$DM$120,ROWS($C$10:$C55)+2,FALSE)</f>
        <v>126</v>
      </c>
      <c r="N55" s="7">
        <f>HLOOKUP(N$7,$L$66:$DM$120,ROWS($C$10:$C55)+2,FALSE)</f>
        <v>2819</v>
      </c>
      <c r="O55" s="7">
        <f>HLOOKUP(O$7,$L$66:$DM$120,ROWS($C$10:$C55)+2,FALSE)</f>
        <v>7966</v>
      </c>
      <c r="P55" s="7">
        <f>HLOOKUP(P$7,$L$66:$DM$120,ROWS($C$10:$C55)+2,FALSE)</f>
        <v>361</v>
      </c>
      <c r="Q55" s="7">
        <f>HLOOKUP(Q$7,$L$66:$DM$120,ROWS($C$10:$C55)+2,FALSE)</f>
        <v>15286</v>
      </c>
      <c r="R55" s="7">
        <f>HLOOKUP(R$7,$L$66:$DM$120,ROWS($C$10:$C55)+2,FALSE)</f>
        <v>5350</v>
      </c>
      <c r="S55" s="7">
        <f>HLOOKUP(S$7,$L$66:$DM$120,ROWS($C$10:$C55)+2,FALSE)</f>
        <v>142</v>
      </c>
      <c r="T55" s="7">
        <f>HLOOKUP(T$7,$L$66:$DM$120,ROWS($C$10:$C55)+2,FALSE)</f>
        <v>0</v>
      </c>
      <c r="U55" s="7">
        <f>HLOOKUP(U$7,$L$66:$DM$120,ROWS($C$10:$C55)+2,FALSE)</f>
        <v>0</v>
      </c>
      <c r="V55" s="7">
        <f>HLOOKUP(V$7,$L$66:$DM$120,ROWS($C$10:$C55)+2,FALSE)</f>
        <v>2428</v>
      </c>
      <c r="W55" s="7">
        <f>HLOOKUP(W$7,$L$66:$DM$120,ROWS($C$10:$C55)+2,FALSE)</f>
        <v>1142</v>
      </c>
      <c r="X55" s="7">
        <f>HLOOKUP(X$7,$L$66:$DM$120,ROWS($C$10:$C55)+2,FALSE)</f>
        <v>1436</v>
      </c>
      <c r="Y55" s="7">
        <f>HLOOKUP(Y$7,$L$66:$DM$120,ROWS($C$10:$C55)+2,FALSE)</f>
        <v>5129</v>
      </c>
      <c r="Z55" s="7">
        <f>HLOOKUP(Z$7,$L$66:$DM$120,ROWS($C$10:$C55)+2,FALSE)</f>
        <v>1588</v>
      </c>
      <c r="AA55" s="7">
        <f>HLOOKUP(AA$7,$L$66:$DM$120,ROWS($C$10:$C55)+2,FALSE)</f>
        <v>475</v>
      </c>
      <c r="AB55" s="7">
        <f>HLOOKUP(AB$7,$L$66:$DM$120,ROWS($C$10:$C55)+2,FALSE)</f>
        <v>2791</v>
      </c>
      <c r="AC55" s="7">
        <f>HLOOKUP(AC$7,$L$66:$DM$120,ROWS($C$10:$C55)+2,FALSE)</f>
        <v>398</v>
      </c>
      <c r="AD55" s="7">
        <f>HLOOKUP(AD$7,$L$66:$DM$120,ROWS($C$10:$C55)+2,FALSE)</f>
        <v>217</v>
      </c>
      <c r="AE55" s="7">
        <f>HLOOKUP(AE$7,$L$66:$DM$120,ROWS($C$10:$C55)+2,FALSE)</f>
        <v>345</v>
      </c>
      <c r="AF55" s="7">
        <f>HLOOKUP(AF$7,$L$66:$DM$120,ROWS($C$10:$C55)+2,FALSE)</f>
        <v>380</v>
      </c>
      <c r="AG55" s="7">
        <f>HLOOKUP(AG$7,$L$66:$DM$120,ROWS($C$10:$C55)+2,FALSE)</f>
        <v>613</v>
      </c>
      <c r="AH55" s="7">
        <f>HLOOKUP(AH$7,$L$66:$DM$120,ROWS($C$10:$C55)+2,FALSE)</f>
        <v>1503</v>
      </c>
      <c r="AI55" s="7">
        <f>HLOOKUP(AI$7,$L$66:$DM$120,ROWS($C$10:$C55)+2,FALSE)</f>
        <v>1670</v>
      </c>
      <c r="AJ55" s="7">
        <f>HLOOKUP(AJ$7,$L$66:$DM$120,ROWS($C$10:$C55)+2,FALSE)</f>
        <v>385</v>
      </c>
      <c r="AK55" s="7">
        <f>HLOOKUP(AK$7,$L$66:$DM$120,ROWS($C$10:$C55)+2,FALSE)</f>
        <v>284</v>
      </c>
      <c r="AL55" s="7">
        <f>HLOOKUP(AL$7,$L$66:$DM$120,ROWS($C$10:$C55)+2,FALSE)</f>
        <v>1553</v>
      </c>
      <c r="AM55" s="7">
        <f>HLOOKUP(AM$7,$L$66:$DM$120,ROWS($C$10:$C55)+2,FALSE)</f>
        <v>1057</v>
      </c>
      <c r="AN55" s="7">
        <f>HLOOKUP(AN$7,$L$66:$DM$120,ROWS($C$10:$C55)+2,FALSE)</f>
        <v>489</v>
      </c>
      <c r="AO55" s="7">
        <f>HLOOKUP(AO$7,$L$66:$DM$120,ROWS($C$10:$C55)+2,FALSE)</f>
        <v>5391</v>
      </c>
      <c r="AP55" s="7">
        <f>HLOOKUP(AP$7,$L$66:$DM$120,ROWS($C$10:$C55)+2,FALSE)</f>
        <v>507</v>
      </c>
      <c r="AQ55" s="7">
        <f>HLOOKUP(AQ$7,$L$66:$DM$120,ROWS($C$10:$C55)+2,FALSE)</f>
        <v>437</v>
      </c>
      <c r="AR55" s="7">
        <f>HLOOKUP(AR$7,$L$66:$DM$120,ROWS($C$10:$C55)+2,FALSE)</f>
        <v>686</v>
      </c>
      <c r="AS55" s="7">
        <f>HLOOKUP(AS$7,$L$66:$DM$120,ROWS($C$10:$C55)+2,FALSE)</f>
        <v>2129</v>
      </c>
      <c r="AT55" s="7">
        <f>HLOOKUP(AT$7,$L$66:$DM$120,ROWS($C$10:$C55)+2,FALSE)</f>
        <v>842</v>
      </c>
      <c r="AU55" s="7">
        <f>HLOOKUP(AU$7,$L$66:$DM$120,ROWS($C$10:$C55)+2,FALSE)</f>
        <v>175</v>
      </c>
      <c r="AV55" s="7">
        <f>HLOOKUP(AV$7,$L$66:$DM$120,ROWS($C$10:$C55)+2,FALSE)</f>
        <v>1875</v>
      </c>
      <c r="AW55" s="7">
        <f>HLOOKUP(AW$7,$L$66:$DM$120,ROWS($C$10:$C55)+2,FALSE)</f>
        <v>1338</v>
      </c>
      <c r="AX55" s="7">
        <f>HLOOKUP(AX$7,$L$66:$DM$120,ROWS($C$10:$C55)+2,FALSE)</f>
        <v>4089</v>
      </c>
      <c r="AY55" s="7">
        <f>HLOOKUP(AY$7,$L$66:$DM$120,ROWS($C$10:$C55)+2,FALSE)</f>
        <v>944</v>
      </c>
      <c r="AZ55" s="7">
        <f>HLOOKUP(AZ$7,$L$66:$DM$120,ROWS($C$10:$C55)+2,FALSE)</f>
        <v>351</v>
      </c>
      <c r="BA55" s="7">
        <f>HLOOKUP(BA$7,$L$66:$DM$120,ROWS($C$10:$C55)+2,FALSE)</f>
        <v>60</v>
      </c>
      <c r="BB55" s="7">
        <f>HLOOKUP(BB$7,$L$66:$DM$120,ROWS($C$10:$C55)+2,FALSE)</f>
        <v>47</v>
      </c>
      <c r="BC55" s="7">
        <f>HLOOKUP(BC$7,$L$66:$DM$120,ROWS($C$10:$C55)+2,FALSE)</f>
        <v>863</v>
      </c>
      <c r="BD55" s="7">
        <f>HLOOKUP(BD$7,$L$66:$DM$120,ROWS($C$10:$C55)+2,FALSE)</f>
        <v>3605</v>
      </c>
      <c r="BE55" s="7" t="str">
        <f>HLOOKUP(BE$7,$L$66:$DM$120,ROWS($C$10:$C55)+2,FALSE)</f>
        <v>N/A</v>
      </c>
      <c r="BF55" s="7">
        <f>HLOOKUP(BF$7,$L$66:$DM$120,ROWS($C$10:$C55)+2,FALSE)</f>
        <v>39</v>
      </c>
      <c r="BG55" s="7">
        <f>HLOOKUP(BG$7,$L$66:$DM$120,ROWS($C$10:$C55)+2,FALSE)</f>
        <v>1369</v>
      </c>
      <c r="BH55" s="7">
        <f>HLOOKUP(BH$7,$L$66:$DM$120,ROWS($C$10:$C55)+2,FALSE)</f>
        <v>3529</v>
      </c>
      <c r="BI55" s="7">
        <f>HLOOKUP(BI$7,$L$66:$DM$120,ROWS($C$10:$C55)+2,FALSE)</f>
        <v>0</v>
      </c>
      <c r="BJ55" s="7">
        <f>HLOOKUP(BJ$7,$L$66:$DM$120,ROWS($C$10:$C55)+2,FALSE)</f>
        <v>1445</v>
      </c>
      <c r="BK55" s="7">
        <f>HLOOKUP(BK$7,$L$66:$DM$120,ROWS($C$10:$C55)+2,FALSE)</f>
        <v>2216</v>
      </c>
      <c r="BL55" s="7">
        <f>HLOOKUP(BL$7,$L$66:$DM$120,ROWS($C$10:$C55)+2,FALSE)</f>
        <v>239</v>
      </c>
      <c r="BM55" s="8">
        <f>HLOOKUP(BM$7+0.5,$L$66:$DM$120,ROWS($C$10:$C55)+2,FALSE)</f>
        <v>7490</v>
      </c>
      <c r="BN55" s="8">
        <f>HLOOKUP(BN$7+0.5,$L$66:$DM$120,ROWS($C$10:$C55)+2,FALSE)</f>
        <v>171</v>
      </c>
      <c r="BO55" s="8">
        <f>HLOOKUP(BO$7+0.5,$L$66:$DM$120,ROWS($C$10:$C55)+2,FALSE)</f>
        <v>1292</v>
      </c>
      <c r="BP55" s="8">
        <f>HLOOKUP(BP$7+0.5,$L$66:$DM$120,ROWS($C$10:$C55)+2,FALSE)</f>
        <v>2419</v>
      </c>
      <c r="BQ55" s="8">
        <f>HLOOKUP(BQ$7+0.5,$L$66:$DM$120,ROWS($C$10:$C55)+2,FALSE)</f>
        <v>402</v>
      </c>
      <c r="BR55" s="8">
        <f>HLOOKUP(BR$7+0.5,$L$66:$DM$120,ROWS($C$10:$C55)+2,FALSE)</f>
        <v>2837</v>
      </c>
      <c r="BS55" s="8">
        <f>HLOOKUP(BS$7+0.5,$L$66:$DM$120,ROWS($C$10:$C55)+2,FALSE)</f>
        <v>1845</v>
      </c>
      <c r="BT55" s="8">
        <f>HLOOKUP(BT$7+0.5,$L$66:$DM$120,ROWS($C$10:$C55)+2,FALSE)</f>
        <v>168</v>
      </c>
      <c r="BU55" s="8">
        <f>HLOOKUP(BU$7+0.5,$L$66:$DM$120,ROWS($C$10:$C55)+2,FALSE)</f>
        <v>181</v>
      </c>
      <c r="BV55" s="8">
        <f>HLOOKUP(BV$7+0.5,$L$66:$DM$120,ROWS($C$10:$C55)+2,FALSE)</f>
        <v>181</v>
      </c>
      <c r="BW55" s="8">
        <f>HLOOKUP(BW$7+0.5,$L$66:$DM$120,ROWS($C$10:$C55)+2,FALSE)</f>
        <v>1105</v>
      </c>
      <c r="BX55" s="8">
        <f>HLOOKUP(BX$7+0.5,$L$66:$DM$120,ROWS($C$10:$C55)+2,FALSE)</f>
        <v>622</v>
      </c>
      <c r="BY55" s="8">
        <f>HLOOKUP(BY$7+0.5,$L$66:$DM$120,ROWS($C$10:$C55)+2,FALSE)</f>
        <v>876</v>
      </c>
      <c r="BZ55" s="8">
        <f>HLOOKUP(BZ$7+0.5,$L$66:$DM$120,ROWS($C$10:$C55)+2,FALSE)</f>
        <v>1135</v>
      </c>
      <c r="CA55" s="8">
        <f>HLOOKUP(CA$7+0.5,$L$66:$DM$120,ROWS($C$10:$C55)+2,FALSE)</f>
        <v>802</v>
      </c>
      <c r="CB55" s="8">
        <f>HLOOKUP(CB$7+0.5,$L$66:$DM$120,ROWS($C$10:$C55)+2,FALSE)</f>
        <v>296</v>
      </c>
      <c r="CC55" s="8">
        <f>HLOOKUP(CC$7+0.5,$L$66:$DM$120,ROWS($C$10:$C55)+2,FALSE)</f>
        <v>2779</v>
      </c>
      <c r="CD55" s="8">
        <f>HLOOKUP(CD$7+0.5,$L$66:$DM$120,ROWS($C$10:$C55)+2,FALSE)</f>
        <v>333</v>
      </c>
      <c r="CE55" s="8">
        <f>HLOOKUP(CE$7+0.5,$L$66:$DM$120,ROWS($C$10:$C55)+2,FALSE)</f>
        <v>221</v>
      </c>
      <c r="CF55" s="8">
        <f>HLOOKUP(CF$7+0.5,$L$66:$DM$120,ROWS($C$10:$C55)+2,FALSE)</f>
        <v>313</v>
      </c>
      <c r="CG55" s="8">
        <f>HLOOKUP(CG$7+0.5,$L$66:$DM$120,ROWS($C$10:$C55)+2,FALSE)</f>
        <v>339</v>
      </c>
      <c r="CH55" s="8">
        <f>HLOOKUP(CH$7+0.5,$L$66:$DM$120,ROWS($C$10:$C55)+2,FALSE)</f>
        <v>361</v>
      </c>
      <c r="CI55" s="8">
        <f>HLOOKUP(CI$7+0.5,$L$66:$DM$120,ROWS($C$10:$C55)+2,FALSE)</f>
        <v>1343</v>
      </c>
      <c r="CJ55" s="8">
        <f>HLOOKUP(CJ$7+0.5,$L$66:$DM$120,ROWS($C$10:$C55)+2,FALSE)</f>
        <v>1210</v>
      </c>
      <c r="CK55" s="8">
        <f>HLOOKUP(CK$7+0.5,$L$66:$DM$120,ROWS($C$10:$C55)+2,FALSE)</f>
        <v>300</v>
      </c>
      <c r="CL55" s="8">
        <f>HLOOKUP(CL$7+0.5,$L$66:$DM$120,ROWS($C$10:$C55)+2,FALSE)</f>
        <v>229</v>
      </c>
      <c r="CM55" s="8">
        <f>HLOOKUP(CM$7+0.5,$L$66:$DM$120,ROWS($C$10:$C55)+2,FALSE)</f>
        <v>769</v>
      </c>
      <c r="CN55" s="8">
        <f>HLOOKUP(CN$7+0.5,$L$66:$DM$120,ROWS($C$10:$C55)+2,FALSE)</f>
        <v>729</v>
      </c>
      <c r="CO55" s="8">
        <f>HLOOKUP(CO$7+0.5,$L$66:$DM$120,ROWS($C$10:$C55)+2,FALSE)</f>
        <v>384</v>
      </c>
      <c r="CP55" s="8">
        <f>HLOOKUP(CP$7+0.5,$L$66:$DM$120,ROWS($C$10:$C55)+2,FALSE)</f>
        <v>1743</v>
      </c>
      <c r="CQ55" s="8">
        <f>HLOOKUP(CQ$7+0.5,$L$66:$DM$120,ROWS($C$10:$C55)+2,FALSE)</f>
        <v>442</v>
      </c>
      <c r="CR55" s="8">
        <f>HLOOKUP(CR$7+0.5,$L$66:$DM$120,ROWS($C$10:$C55)+2,FALSE)</f>
        <v>322</v>
      </c>
      <c r="CS55" s="8">
        <f>HLOOKUP(CS$7+0.5,$L$66:$DM$120,ROWS($C$10:$C55)+2,FALSE)</f>
        <v>505</v>
      </c>
      <c r="CT55" s="8">
        <f>HLOOKUP(CT$7+0.5,$L$66:$DM$120,ROWS($C$10:$C55)+2,FALSE)</f>
        <v>924</v>
      </c>
      <c r="CU55" s="8">
        <f>HLOOKUP(CU$7+0.5,$L$66:$DM$120,ROWS($C$10:$C55)+2,FALSE)</f>
        <v>611</v>
      </c>
      <c r="CV55" s="8">
        <f>HLOOKUP(CV$7+0.5,$L$66:$DM$120,ROWS($C$10:$C55)+2,FALSE)</f>
        <v>218</v>
      </c>
      <c r="CW55" s="8">
        <f>HLOOKUP(CW$7+0.5,$L$66:$DM$120,ROWS($C$10:$C55)+2,FALSE)</f>
        <v>881</v>
      </c>
      <c r="CX55" s="8">
        <f>HLOOKUP(CX$7+0.5,$L$66:$DM$120,ROWS($C$10:$C55)+2,FALSE)</f>
        <v>691</v>
      </c>
      <c r="CY55" s="8">
        <f>HLOOKUP(CY$7+0.5,$L$66:$DM$120,ROWS($C$10:$C55)+2,FALSE)</f>
        <v>2693</v>
      </c>
      <c r="CZ55" s="8">
        <f>HLOOKUP(CZ$7+0.5,$L$66:$DM$120,ROWS($C$10:$C55)+2,FALSE)</f>
        <v>450</v>
      </c>
      <c r="DA55" s="8">
        <f>HLOOKUP(DA$7+0.5,$L$66:$DM$120,ROWS($C$10:$C55)+2,FALSE)</f>
        <v>571</v>
      </c>
      <c r="DB55" s="8">
        <f>HLOOKUP(DB$7+0.5,$L$66:$DM$120,ROWS($C$10:$C55)+2,FALSE)</f>
        <v>100</v>
      </c>
      <c r="DC55" s="8">
        <f>HLOOKUP(DC$7+0.5,$L$66:$DM$120,ROWS($C$10:$C55)+2,FALSE)</f>
        <v>74</v>
      </c>
      <c r="DD55" s="8">
        <f>HLOOKUP(DD$7+0.5,$L$66:$DM$120,ROWS($C$10:$C55)+2,FALSE)</f>
        <v>529</v>
      </c>
      <c r="DE55" s="8">
        <f>HLOOKUP(DE$7+0.5,$L$66:$DM$120,ROWS($C$10:$C55)+2,FALSE)</f>
        <v>1278</v>
      </c>
      <c r="DF55" s="8" t="str">
        <f>HLOOKUP(DF$7+0.5,$L$66:$DM$120,ROWS($C$10:$C55)+2,FALSE)</f>
        <v>N/A</v>
      </c>
      <c r="DG55" s="8">
        <f>HLOOKUP(DG$7+0.5,$L$66:$DM$120,ROWS($C$10:$C55)+2,FALSE)</f>
        <v>63</v>
      </c>
      <c r="DH55" s="8">
        <f>HLOOKUP(DH$7+0.5,$L$66:$DM$120,ROWS($C$10:$C55)+2,FALSE)</f>
        <v>668</v>
      </c>
      <c r="DI55" s="8">
        <f>HLOOKUP(DI$7+0.5,$L$66:$DM$120,ROWS($C$10:$C55)+2,FALSE)</f>
        <v>1319</v>
      </c>
      <c r="DJ55" s="8">
        <f>HLOOKUP(DJ$7+0.5,$L$66:$DM$120,ROWS($C$10:$C55)+2,FALSE)</f>
        <v>181</v>
      </c>
      <c r="DK55" s="8">
        <f>HLOOKUP(DK$7+0.5,$L$66:$DM$120,ROWS($C$10:$C55)+2,FALSE)</f>
        <v>1512</v>
      </c>
      <c r="DL55" s="8">
        <f>HLOOKUP(DL$7+0.5,$L$66:$DM$120,ROWS($C$10:$C55)+2,FALSE)</f>
        <v>715</v>
      </c>
      <c r="DM55" s="8">
        <f>HLOOKUP(DM$7+0.5,$L$66:$DM$120,ROWS($C$10:$C55)+2,FALSE)</f>
        <v>190</v>
      </c>
    </row>
    <row r="56" spans="3:117" x14ac:dyDescent="0.2">
      <c r="C56" s="60"/>
      <c r="D56" s="62" t="s">
        <v>52</v>
      </c>
      <c r="E56" s="11">
        <v>620224</v>
      </c>
      <c r="F56" s="12">
        <v>821</v>
      </c>
      <c r="G56" s="11">
        <v>532237</v>
      </c>
      <c r="H56" s="12">
        <v>5326</v>
      </c>
      <c r="I56" s="11">
        <v>61242</v>
      </c>
      <c r="J56" s="12">
        <v>5294</v>
      </c>
      <c r="K56" s="103"/>
      <c r="L56" s="63">
        <f>HLOOKUP(L$7,$L$66:$DM$120,ROWS($C$10:$C56)+2,FALSE)</f>
        <v>24431</v>
      </c>
      <c r="M56" s="7">
        <f>HLOOKUP(M$7,$L$66:$DM$120,ROWS($C$10:$C56)+2,FALSE)</f>
        <v>16</v>
      </c>
      <c r="N56" s="7">
        <f>HLOOKUP(N$7,$L$66:$DM$120,ROWS($C$10:$C56)+2,FALSE)</f>
        <v>93</v>
      </c>
      <c r="O56" s="7">
        <f>HLOOKUP(O$7,$L$66:$DM$120,ROWS($C$10:$C56)+2,FALSE)</f>
        <v>127</v>
      </c>
      <c r="P56" s="7">
        <f>HLOOKUP(P$7,$L$66:$DM$120,ROWS($C$10:$C56)+2,FALSE)</f>
        <v>0</v>
      </c>
      <c r="Q56" s="7">
        <f>HLOOKUP(Q$7,$L$66:$DM$120,ROWS($C$10:$C56)+2,FALSE)</f>
        <v>1112</v>
      </c>
      <c r="R56" s="7">
        <f>HLOOKUP(R$7,$L$66:$DM$120,ROWS($C$10:$C56)+2,FALSE)</f>
        <v>382</v>
      </c>
      <c r="S56" s="7">
        <f>HLOOKUP(S$7,$L$66:$DM$120,ROWS($C$10:$C56)+2,FALSE)</f>
        <v>1626</v>
      </c>
      <c r="T56" s="7">
        <f>HLOOKUP(T$7,$L$66:$DM$120,ROWS($C$10:$C56)+2,FALSE)</f>
        <v>0</v>
      </c>
      <c r="U56" s="7">
        <f>HLOOKUP(U$7,$L$66:$DM$120,ROWS($C$10:$C56)+2,FALSE)</f>
        <v>116</v>
      </c>
      <c r="V56" s="7">
        <f>HLOOKUP(V$7,$L$66:$DM$120,ROWS($C$10:$C56)+2,FALSE)</f>
        <v>966</v>
      </c>
      <c r="W56" s="7">
        <f>HLOOKUP(W$7,$L$66:$DM$120,ROWS($C$10:$C56)+2,FALSE)</f>
        <v>56</v>
      </c>
      <c r="X56" s="7">
        <f>HLOOKUP(X$7,$L$66:$DM$120,ROWS($C$10:$C56)+2,FALSE)</f>
        <v>6</v>
      </c>
      <c r="Y56" s="7">
        <f>HLOOKUP(Y$7,$L$66:$DM$120,ROWS($C$10:$C56)+2,FALSE)</f>
        <v>0</v>
      </c>
      <c r="Z56" s="7">
        <f>HLOOKUP(Z$7,$L$66:$DM$120,ROWS($C$10:$C56)+2,FALSE)</f>
        <v>230</v>
      </c>
      <c r="AA56" s="7">
        <f>HLOOKUP(AA$7,$L$66:$DM$120,ROWS($C$10:$C56)+2,FALSE)</f>
        <v>68</v>
      </c>
      <c r="AB56" s="7">
        <f>HLOOKUP(AB$7,$L$66:$DM$120,ROWS($C$10:$C56)+2,FALSE)</f>
        <v>30</v>
      </c>
      <c r="AC56" s="7">
        <f>HLOOKUP(AC$7,$L$66:$DM$120,ROWS($C$10:$C56)+2,FALSE)</f>
        <v>0</v>
      </c>
      <c r="AD56" s="7">
        <f>HLOOKUP(AD$7,$L$66:$DM$120,ROWS($C$10:$C56)+2,FALSE)</f>
        <v>1243</v>
      </c>
      <c r="AE56" s="7">
        <f>HLOOKUP(AE$7,$L$66:$DM$120,ROWS($C$10:$C56)+2,FALSE)</f>
        <v>73</v>
      </c>
      <c r="AF56" s="7">
        <f>HLOOKUP(AF$7,$L$66:$DM$120,ROWS($C$10:$C56)+2,FALSE)</f>
        <v>883</v>
      </c>
      <c r="AG56" s="7">
        <f>HLOOKUP(AG$7,$L$66:$DM$120,ROWS($C$10:$C56)+2,FALSE)</f>
        <v>862</v>
      </c>
      <c r="AH56" s="7">
        <f>HLOOKUP(AH$7,$L$66:$DM$120,ROWS($C$10:$C56)+2,FALSE)</f>
        <v>3318</v>
      </c>
      <c r="AI56" s="7">
        <f>HLOOKUP(AI$7,$L$66:$DM$120,ROWS($C$10:$C56)+2,FALSE)</f>
        <v>284</v>
      </c>
      <c r="AJ56" s="7">
        <f>HLOOKUP(AJ$7,$L$66:$DM$120,ROWS($C$10:$C56)+2,FALSE)</f>
        <v>315</v>
      </c>
      <c r="AK56" s="7">
        <f>HLOOKUP(AK$7,$L$66:$DM$120,ROWS($C$10:$C56)+2,FALSE)</f>
        <v>0</v>
      </c>
      <c r="AL56" s="7">
        <f>HLOOKUP(AL$7,$L$66:$DM$120,ROWS($C$10:$C56)+2,FALSE)</f>
        <v>23</v>
      </c>
      <c r="AM56" s="7">
        <f>HLOOKUP(AM$7,$L$66:$DM$120,ROWS($C$10:$C56)+2,FALSE)</f>
        <v>147</v>
      </c>
      <c r="AN56" s="7">
        <f>HLOOKUP(AN$7,$L$66:$DM$120,ROWS($C$10:$C56)+2,FALSE)</f>
        <v>0</v>
      </c>
      <c r="AO56" s="7">
        <f>HLOOKUP(AO$7,$L$66:$DM$120,ROWS($C$10:$C56)+2,FALSE)</f>
        <v>17</v>
      </c>
      <c r="AP56" s="7">
        <f>HLOOKUP(AP$7,$L$66:$DM$120,ROWS($C$10:$C56)+2,FALSE)</f>
        <v>2893</v>
      </c>
      <c r="AQ56" s="7">
        <f>HLOOKUP(AQ$7,$L$66:$DM$120,ROWS($C$10:$C56)+2,FALSE)</f>
        <v>833</v>
      </c>
      <c r="AR56" s="7">
        <f>HLOOKUP(AR$7,$L$66:$DM$120,ROWS($C$10:$C56)+2,FALSE)</f>
        <v>74</v>
      </c>
      <c r="AS56" s="7">
        <f>HLOOKUP(AS$7,$L$66:$DM$120,ROWS($C$10:$C56)+2,FALSE)</f>
        <v>4780</v>
      </c>
      <c r="AT56" s="7">
        <f>HLOOKUP(AT$7,$L$66:$DM$120,ROWS($C$10:$C56)+2,FALSE)</f>
        <v>328</v>
      </c>
      <c r="AU56" s="7">
        <f>HLOOKUP(AU$7,$L$66:$DM$120,ROWS($C$10:$C56)+2,FALSE)</f>
        <v>0</v>
      </c>
      <c r="AV56" s="7">
        <f>HLOOKUP(AV$7,$L$66:$DM$120,ROWS($C$10:$C56)+2,FALSE)</f>
        <v>214</v>
      </c>
      <c r="AW56" s="7">
        <f>HLOOKUP(AW$7,$L$66:$DM$120,ROWS($C$10:$C56)+2,FALSE)</f>
        <v>11</v>
      </c>
      <c r="AX56" s="7">
        <f>HLOOKUP(AX$7,$L$66:$DM$120,ROWS($C$10:$C56)+2,FALSE)</f>
        <v>26</v>
      </c>
      <c r="AY56" s="7">
        <f>HLOOKUP(AY$7,$L$66:$DM$120,ROWS($C$10:$C56)+2,FALSE)</f>
        <v>935</v>
      </c>
      <c r="AZ56" s="7">
        <f>HLOOKUP(AZ$7,$L$66:$DM$120,ROWS($C$10:$C56)+2,FALSE)</f>
        <v>341</v>
      </c>
      <c r="BA56" s="7">
        <f>HLOOKUP(BA$7,$L$66:$DM$120,ROWS($C$10:$C56)+2,FALSE)</f>
        <v>124</v>
      </c>
      <c r="BB56" s="7">
        <f>HLOOKUP(BB$7,$L$66:$DM$120,ROWS($C$10:$C56)+2,FALSE)</f>
        <v>39</v>
      </c>
      <c r="BC56" s="7">
        <f>HLOOKUP(BC$7,$L$66:$DM$120,ROWS($C$10:$C56)+2,FALSE)</f>
        <v>193</v>
      </c>
      <c r="BD56" s="7">
        <f>HLOOKUP(BD$7,$L$66:$DM$120,ROWS($C$10:$C56)+2,FALSE)</f>
        <v>493</v>
      </c>
      <c r="BE56" s="7">
        <f>HLOOKUP(BE$7,$L$66:$DM$120,ROWS($C$10:$C56)+2,FALSE)</f>
        <v>81</v>
      </c>
      <c r="BF56" s="7" t="str">
        <f>HLOOKUP(BF$7,$L$66:$DM$120,ROWS($C$10:$C56)+2,FALSE)</f>
        <v>N/A</v>
      </c>
      <c r="BG56" s="7">
        <f>HLOOKUP(BG$7,$L$66:$DM$120,ROWS($C$10:$C56)+2,FALSE)</f>
        <v>728</v>
      </c>
      <c r="BH56" s="7">
        <f>HLOOKUP(BH$7,$L$66:$DM$120,ROWS($C$10:$C56)+2,FALSE)</f>
        <v>98</v>
      </c>
      <c r="BI56" s="7">
        <f>HLOOKUP(BI$7,$L$66:$DM$120,ROWS($C$10:$C56)+2,FALSE)</f>
        <v>0</v>
      </c>
      <c r="BJ56" s="7">
        <f>HLOOKUP(BJ$7,$L$66:$DM$120,ROWS($C$10:$C56)+2,FALSE)</f>
        <v>151</v>
      </c>
      <c r="BK56" s="7">
        <f>HLOOKUP(BK$7,$L$66:$DM$120,ROWS($C$10:$C56)+2,FALSE)</f>
        <v>96</v>
      </c>
      <c r="BL56" s="7">
        <f>HLOOKUP(BL$7,$L$66:$DM$120,ROWS($C$10:$C56)+2,FALSE)</f>
        <v>0</v>
      </c>
      <c r="BM56" s="8">
        <f>HLOOKUP(BM$7+0.5,$L$66:$DM$120,ROWS($C$10:$C56)+2,FALSE)</f>
        <v>2713</v>
      </c>
      <c r="BN56" s="8">
        <f>HLOOKUP(BN$7+0.5,$L$66:$DM$120,ROWS($C$10:$C56)+2,FALSE)</f>
        <v>23</v>
      </c>
      <c r="BO56" s="8">
        <f>HLOOKUP(BO$7+0.5,$L$66:$DM$120,ROWS($C$10:$C56)+2,FALSE)</f>
        <v>153</v>
      </c>
      <c r="BP56" s="8">
        <f>HLOOKUP(BP$7+0.5,$L$66:$DM$120,ROWS($C$10:$C56)+2,FALSE)</f>
        <v>165</v>
      </c>
      <c r="BQ56" s="8">
        <f>HLOOKUP(BQ$7+0.5,$L$66:$DM$120,ROWS($C$10:$C56)+2,FALSE)</f>
        <v>143</v>
      </c>
      <c r="BR56" s="8">
        <f>HLOOKUP(BR$7+0.5,$L$66:$DM$120,ROWS($C$10:$C56)+2,FALSE)</f>
        <v>537</v>
      </c>
      <c r="BS56" s="8">
        <f>HLOOKUP(BS$7+0.5,$L$66:$DM$120,ROWS($C$10:$C56)+2,FALSE)</f>
        <v>296</v>
      </c>
      <c r="BT56" s="8">
        <f>HLOOKUP(BT$7+0.5,$L$66:$DM$120,ROWS($C$10:$C56)+2,FALSE)</f>
        <v>540</v>
      </c>
      <c r="BU56" s="8">
        <f>HLOOKUP(BU$7+0.5,$L$66:$DM$120,ROWS($C$10:$C56)+2,FALSE)</f>
        <v>143</v>
      </c>
      <c r="BV56" s="8">
        <f>HLOOKUP(BV$7+0.5,$L$66:$DM$120,ROWS($C$10:$C56)+2,FALSE)</f>
        <v>134</v>
      </c>
      <c r="BW56" s="8">
        <f>HLOOKUP(BW$7+0.5,$L$66:$DM$120,ROWS($C$10:$C56)+2,FALSE)</f>
        <v>519</v>
      </c>
      <c r="BX56" s="8">
        <f>HLOOKUP(BX$7+0.5,$L$66:$DM$120,ROWS($C$10:$C56)+2,FALSE)</f>
        <v>81</v>
      </c>
      <c r="BY56" s="8">
        <f>HLOOKUP(BY$7+0.5,$L$66:$DM$120,ROWS($C$10:$C56)+2,FALSE)</f>
        <v>10</v>
      </c>
      <c r="BZ56" s="8">
        <f>HLOOKUP(BZ$7+0.5,$L$66:$DM$120,ROWS($C$10:$C56)+2,FALSE)</f>
        <v>143</v>
      </c>
      <c r="CA56" s="8">
        <f>HLOOKUP(CA$7+0.5,$L$66:$DM$120,ROWS($C$10:$C56)+2,FALSE)</f>
        <v>221</v>
      </c>
      <c r="CB56" s="8">
        <f>HLOOKUP(CB$7+0.5,$L$66:$DM$120,ROWS($C$10:$C56)+2,FALSE)</f>
        <v>81</v>
      </c>
      <c r="CC56" s="8">
        <f>HLOOKUP(CC$7+0.5,$L$66:$DM$120,ROWS($C$10:$C56)+2,FALSE)</f>
        <v>43</v>
      </c>
      <c r="CD56" s="8">
        <f>HLOOKUP(CD$7+0.5,$L$66:$DM$120,ROWS($C$10:$C56)+2,FALSE)</f>
        <v>143</v>
      </c>
      <c r="CE56" s="8">
        <f>HLOOKUP(CE$7+0.5,$L$66:$DM$120,ROWS($C$10:$C56)+2,FALSE)</f>
        <v>1690</v>
      </c>
      <c r="CF56" s="8">
        <f>HLOOKUP(CF$7+0.5,$L$66:$DM$120,ROWS($C$10:$C56)+2,FALSE)</f>
        <v>105</v>
      </c>
      <c r="CG56" s="8">
        <f>HLOOKUP(CG$7+0.5,$L$66:$DM$120,ROWS($C$10:$C56)+2,FALSE)</f>
        <v>546</v>
      </c>
      <c r="CH56" s="8">
        <f>HLOOKUP(CH$7+0.5,$L$66:$DM$120,ROWS($C$10:$C56)+2,FALSE)</f>
        <v>396</v>
      </c>
      <c r="CI56" s="8">
        <f>HLOOKUP(CI$7+0.5,$L$66:$DM$120,ROWS($C$10:$C56)+2,FALSE)</f>
        <v>657</v>
      </c>
      <c r="CJ56" s="8">
        <f>HLOOKUP(CJ$7+0.5,$L$66:$DM$120,ROWS($C$10:$C56)+2,FALSE)</f>
        <v>246</v>
      </c>
      <c r="CK56" s="8">
        <f>HLOOKUP(CK$7+0.5,$L$66:$DM$120,ROWS($C$10:$C56)+2,FALSE)</f>
        <v>349</v>
      </c>
      <c r="CL56" s="8">
        <f>HLOOKUP(CL$7+0.5,$L$66:$DM$120,ROWS($C$10:$C56)+2,FALSE)</f>
        <v>143</v>
      </c>
      <c r="CM56" s="8">
        <f>HLOOKUP(CM$7+0.5,$L$66:$DM$120,ROWS($C$10:$C56)+2,FALSE)</f>
        <v>26</v>
      </c>
      <c r="CN56" s="8">
        <f>HLOOKUP(CN$7+0.5,$L$66:$DM$120,ROWS($C$10:$C56)+2,FALSE)</f>
        <v>189</v>
      </c>
      <c r="CO56" s="8">
        <f>HLOOKUP(CO$7+0.5,$L$66:$DM$120,ROWS($C$10:$C56)+2,FALSE)</f>
        <v>143</v>
      </c>
      <c r="CP56" s="8">
        <f>HLOOKUP(CP$7+0.5,$L$66:$DM$120,ROWS($C$10:$C56)+2,FALSE)</f>
        <v>37</v>
      </c>
      <c r="CQ56" s="8">
        <f>HLOOKUP(CQ$7+0.5,$L$66:$DM$120,ROWS($C$10:$C56)+2,FALSE)</f>
        <v>812</v>
      </c>
      <c r="CR56" s="8">
        <f>HLOOKUP(CR$7+0.5,$L$66:$DM$120,ROWS($C$10:$C56)+2,FALSE)</f>
        <v>364</v>
      </c>
      <c r="CS56" s="8">
        <f>HLOOKUP(CS$7+0.5,$L$66:$DM$120,ROWS($C$10:$C56)+2,FALSE)</f>
        <v>89</v>
      </c>
      <c r="CT56" s="8">
        <f>HLOOKUP(CT$7+0.5,$L$66:$DM$120,ROWS($C$10:$C56)+2,FALSE)</f>
        <v>921</v>
      </c>
      <c r="CU56" s="8">
        <f>HLOOKUP(CU$7+0.5,$L$66:$DM$120,ROWS($C$10:$C56)+2,FALSE)</f>
        <v>248</v>
      </c>
      <c r="CV56" s="8">
        <f>HLOOKUP(CV$7+0.5,$L$66:$DM$120,ROWS($C$10:$C56)+2,FALSE)</f>
        <v>143</v>
      </c>
      <c r="CW56" s="8">
        <f>HLOOKUP(CW$7+0.5,$L$66:$DM$120,ROWS($C$10:$C56)+2,FALSE)</f>
        <v>247</v>
      </c>
      <c r="CX56" s="8">
        <f>HLOOKUP(CX$7+0.5,$L$66:$DM$120,ROWS($C$10:$C56)+2,FALSE)</f>
        <v>13</v>
      </c>
      <c r="CY56" s="8">
        <f>HLOOKUP(CY$7+0.5,$L$66:$DM$120,ROWS($C$10:$C56)+2,FALSE)</f>
        <v>38</v>
      </c>
      <c r="CZ56" s="8">
        <f>HLOOKUP(CZ$7+0.5,$L$66:$DM$120,ROWS($C$10:$C56)+2,FALSE)</f>
        <v>525</v>
      </c>
      <c r="DA56" s="8">
        <f>HLOOKUP(DA$7+0.5,$L$66:$DM$120,ROWS($C$10:$C56)+2,FALSE)</f>
        <v>220</v>
      </c>
      <c r="DB56" s="8">
        <f>HLOOKUP(DB$7+0.5,$L$66:$DM$120,ROWS($C$10:$C56)+2,FALSE)</f>
        <v>208</v>
      </c>
      <c r="DC56" s="8">
        <f>HLOOKUP(DC$7+0.5,$L$66:$DM$120,ROWS($C$10:$C56)+2,FALSE)</f>
        <v>66</v>
      </c>
      <c r="DD56" s="8">
        <f>HLOOKUP(DD$7+0.5,$L$66:$DM$120,ROWS($C$10:$C56)+2,FALSE)</f>
        <v>185</v>
      </c>
      <c r="DE56" s="8">
        <f>HLOOKUP(DE$7+0.5,$L$66:$DM$120,ROWS($C$10:$C56)+2,FALSE)</f>
        <v>334</v>
      </c>
      <c r="DF56" s="8">
        <f>HLOOKUP(DF$7+0.5,$L$66:$DM$120,ROWS($C$10:$C56)+2,FALSE)</f>
        <v>96</v>
      </c>
      <c r="DG56" s="8" t="str">
        <f>HLOOKUP(DG$7+0.5,$L$66:$DM$120,ROWS($C$10:$C56)+2,FALSE)</f>
        <v>N/A</v>
      </c>
      <c r="DH56" s="8">
        <f>HLOOKUP(DH$7+0.5,$L$66:$DM$120,ROWS($C$10:$C56)+2,FALSE)</f>
        <v>427</v>
      </c>
      <c r="DI56" s="8">
        <f>HLOOKUP(DI$7+0.5,$L$66:$DM$120,ROWS($C$10:$C56)+2,FALSE)</f>
        <v>109</v>
      </c>
      <c r="DJ56" s="8">
        <f>HLOOKUP(DJ$7+0.5,$L$66:$DM$120,ROWS($C$10:$C56)+2,FALSE)</f>
        <v>143</v>
      </c>
      <c r="DK56" s="8">
        <f>HLOOKUP(DK$7+0.5,$L$66:$DM$120,ROWS($C$10:$C56)+2,FALSE)</f>
        <v>115</v>
      </c>
      <c r="DL56" s="8">
        <f>HLOOKUP(DL$7+0.5,$L$66:$DM$120,ROWS($C$10:$C56)+2,FALSE)</f>
        <v>102</v>
      </c>
      <c r="DM56" s="8">
        <f>HLOOKUP(DM$7+0.5,$L$66:$DM$120,ROWS($C$10:$C56)+2,FALSE)</f>
        <v>143</v>
      </c>
    </row>
    <row r="57" spans="3:117" x14ac:dyDescent="0.2">
      <c r="C57" s="60"/>
      <c r="D57" s="62" t="s">
        <v>53</v>
      </c>
      <c r="E57" s="11">
        <v>8085389</v>
      </c>
      <c r="F57" s="12">
        <v>4754</v>
      </c>
      <c r="G57" s="11">
        <v>6857430</v>
      </c>
      <c r="H57" s="12">
        <v>25550</v>
      </c>
      <c r="I57" s="11">
        <v>915242</v>
      </c>
      <c r="J57" s="12">
        <v>24032</v>
      </c>
      <c r="K57" s="103"/>
      <c r="L57" s="63">
        <f>HLOOKUP(L$7,$L$66:$DM$120,ROWS($C$10:$C57)+2,FALSE)</f>
        <v>250653</v>
      </c>
      <c r="M57" s="7">
        <f>HLOOKUP(M$7,$L$66:$DM$120,ROWS($C$10:$C57)+2,FALSE)</f>
        <v>2515</v>
      </c>
      <c r="N57" s="7">
        <f>HLOOKUP(N$7,$L$66:$DM$120,ROWS($C$10:$C57)+2,FALSE)</f>
        <v>1906</v>
      </c>
      <c r="O57" s="7">
        <f>HLOOKUP(O$7,$L$66:$DM$120,ROWS($C$10:$C57)+2,FALSE)</f>
        <v>2420</v>
      </c>
      <c r="P57" s="7">
        <f>HLOOKUP(P$7,$L$66:$DM$120,ROWS($C$10:$C57)+2,FALSE)</f>
        <v>445</v>
      </c>
      <c r="Q57" s="7">
        <f>HLOOKUP(Q$7,$L$66:$DM$120,ROWS($C$10:$C57)+2,FALSE)</f>
        <v>14780</v>
      </c>
      <c r="R57" s="7">
        <f>HLOOKUP(R$7,$L$66:$DM$120,ROWS($C$10:$C57)+2,FALSE)</f>
        <v>5352</v>
      </c>
      <c r="S57" s="7">
        <f>HLOOKUP(S$7,$L$66:$DM$120,ROWS($C$10:$C57)+2,FALSE)</f>
        <v>2725</v>
      </c>
      <c r="T57" s="7">
        <f>HLOOKUP(T$7,$L$66:$DM$120,ROWS($C$10:$C57)+2,FALSE)</f>
        <v>2279</v>
      </c>
      <c r="U57" s="7">
        <f>HLOOKUP(U$7,$L$66:$DM$120,ROWS($C$10:$C57)+2,FALSE)</f>
        <v>10964</v>
      </c>
      <c r="V57" s="7">
        <f>HLOOKUP(V$7,$L$66:$DM$120,ROWS($C$10:$C57)+2,FALSE)</f>
        <v>19574</v>
      </c>
      <c r="W57" s="7">
        <f>HLOOKUP(W$7,$L$66:$DM$120,ROWS($C$10:$C57)+2,FALSE)</f>
        <v>9535</v>
      </c>
      <c r="X57" s="7">
        <f>HLOOKUP(X$7,$L$66:$DM$120,ROWS($C$10:$C57)+2,FALSE)</f>
        <v>3823</v>
      </c>
      <c r="Y57" s="7">
        <f>HLOOKUP(Y$7,$L$66:$DM$120,ROWS($C$10:$C57)+2,FALSE)</f>
        <v>652</v>
      </c>
      <c r="Z57" s="7">
        <f>HLOOKUP(Z$7,$L$66:$DM$120,ROWS($C$10:$C57)+2,FALSE)</f>
        <v>7089</v>
      </c>
      <c r="AA57" s="7">
        <f>HLOOKUP(AA$7,$L$66:$DM$120,ROWS($C$10:$C57)+2,FALSE)</f>
        <v>2663</v>
      </c>
      <c r="AB57" s="7">
        <f>HLOOKUP(AB$7,$L$66:$DM$120,ROWS($C$10:$C57)+2,FALSE)</f>
        <v>221</v>
      </c>
      <c r="AC57" s="7">
        <f>HLOOKUP(AC$7,$L$66:$DM$120,ROWS($C$10:$C57)+2,FALSE)</f>
        <v>1144</v>
      </c>
      <c r="AD57" s="7">
        <f>HLOOKUP(AD$7,$L$66:$DM$120,ROWS($C$10:$C57)+2,FALSE)</f>
        <v>3908</v>
      </c>
      <c r="AE57" s="7">
        <f>HLOOKUP(AE$7,$L$66:$DM$120,ROWS($C$10:$C57)+2,FALSE)</f>
        <v>1638</v>
      </c>
      <c r="AF57" s="7">
        <f>HLOOKUP(AF$7,$L$66:$DM$120,ROWS($C$10:$C57)+2,FALSE)</f>
        <v>1144</v>
      </c>
      <c r="AG57" s="7">
        <f>HLOOKUP(AG$7,$L$66:$DM$120,ROWS($C$10:$C57)+2,FALSE)</f>
        <v>23925</v>
      </c>
      <c r="AH57" s="7">
        <f>HLOOKUP(AH$7,$L$66:$DM$120,ROWS($C$10:$C57)+2,FALSE)</f>
        <v>3767</v>
      </c>
      <c r="AI57" s="7">
        <f>HLOOKUP(AI$7,$L$66:$DM$120,ROWS($C$10:$C57)+2,FALSE)</f>
        <v>2982</v>
      </c>
      <c r="AJ57" s="7">
        <f>HLOOKUP(AJ$7,$L$66:$DM$120,ROWS($C$10:$C57)+2,FALSE)</f>
        <v>2294</v>
      </c>
      <c r="AK57" s="7">
        <f>HLOOKUP(AK$7,$L$66:$DM$120,ROWS($C$10:$C57)+2,FALSE)</f>
        <v>1344</v>
      </c>
      <c r="AL57" s="7">
        <f>HLOOKUP(AL$7,$L$66:$DM$120,ROWS($C$10:$C57)+2,FALSE)</f>
        <v>1914</v>
      </c>
      <c r="AM57" s="7">
        <f>HLOOKUP(AM$7,$L$66:$DM$120,ROWS($C$10:$C57)+2,FALSE)</f>
        <v>658</v>
      </c>
      <c r="AN57" s="7">
        <f>HLOOKUP(AN$7,$L$66:$DM$120,ROWS($C$10:$C57)+2,FALSE)</f>
        <v>357</v>
      </c>
      <c r="AO57" s="7">
        <f>HLOOKUP(AO$7,$L$66:$DM$120,ROWS($C$10:$C57)+2,FALSE)</f>
        <v>973</v>
      </c>
      <c r="AP57" s="7">
        <f>HLOOKUP(AP$7,$L$66:$DM$120,ROWS($C$10:$C57)+2,FALSE)</f>
        <v>535</v>
      </c>
      <c r="AQ57" s="7">
        <f>HLOOKUP(AQ$7,$L$66:$DM$120,ROWS($C$10:$C57)+2,FALSE)</f>
        <v>9073</v>
      </c>
      <c r="AR57" s="7">
        <f>HLOOKUP(AR$7,$L$66:$DM$120,ROWS($C$10:$C57)+2,FALSE)</f>
        <v>947</v>
      </c>
      <c r="AS57" s="7">
        <f>HLOOKUP(AS$7,$L$66:$DM$120,ROWS($C$10:$C57)+2,FALSE)</f>
        <v>15893</v>
      </c>
      <c r="AT57" s="7">
        <f>HLOOKUP(AT$7,$L$66:$DM$120,ROWS($C$10:$C57)+2,FALSE)</f>
        <v>25575</v>
      </c>
      <c r="AU57" s="7">
        <f>HLOOKUP(AU$7,$L$66:$DM$120,ROWS($C$10:$C57)+2,FALSE)</f>
        <v>852</v>
      </c>
      <c r="AV57" s="7">
        <f>HLOOKUP(AV$7,$L$66:$DM$120,ROWS($C$10:$C57)+2,FALSE)</f>
        <v>5622</v>
      </c>
      <c r="AW57" s="7">
        <f>HLOOKUP(AW$7,$L$66:$DM$120,ROWS($C$10:$C57)+2,FALSE)</f>
        <v>2810</v>
      </c>
      <c r="AX57" s="7">
        <f>HLOOKUP(AX$7,$L$66:$DM$120,ROWS($C$10:$C57)+2,FALSE)</f>
        <v>1541</v>
      </c>
      <c r="AY57" s="7">
        <f>HLOOKUP(AY$7,$L$66:$DM$120,ROWS($C$10:$C57)+2,FALSE)</f>
        <v>14190</v>
      </c>
      <c r="AZ57" s="7">
        <f>HLOOKUP(AZ$7,$L$66:$DM$120,ROWS($C$10:$C57)+2,FALSE)</f>
        <v>1605</v>
      </c>
      <c r="BA57" s="7">
        <f>HLOOKUP(BA$7,$L$66:$DM$120,ROWS($C$10:$C57)+2,FALSE)</f>
        <v>7936</v>
      </c>
      <c r="BB57" s="7">
        <f>HLOOKUP(BB$7,$L$66:$DM$120,ROWS($C$10:$C57)+2,FALSE)</f>
        <v>35</v>
      </c>
      <c r="BC57" s="7">
        <f>HLOOKUP(BC$7,$L$66:$DM$120,ROWS($C$10:$C57)+2,FALSE)</f>
        <v>6189</v>
      </c>
      <c r="BD57" s="7">
        <f>HLOOKUP(BD$7,$L$66:$DM$120,ROWS($C$10:$C57)+2,FALSE)</f>
        <v>12944</v>
      </c>
      <c r="BE57" s="7">
        <f>HLOOKUP(BE$7,$L$66:$DM$120,ROWS($C$10:$C57)+2,FALSE)</f>
        <v>2092</v>
      </c>
      <c r="BF57" s="7">
        <f>HLOOKUP(BF$7,$L$66:$DM$120,ROWS($C$10:$C57)+2,FALSE)</f>
        <v>423</v>
      </c>
      <c r="BG57" s="7" t="str">
        <f>HLOOKUP(BG$7,$L$66:$DM$120,ROWS($C$10:$C57)+2,FALSE)</f>
        <v>N/A</v>
      </c>
      <c r="BH57" s="7">
        <f>HLOOKUP(BH$7,$L$66:$DM$120,ROWS($C$10:$C57)+2,FALSE)</f>
        <v>4160</v>
      </c>
      <c r="BI57" s="7">
        <f>HLOOKUP(BI$7,$L$66:$DM$120,ROWS($C$10:$C57)+2,FALSE)</f>
        <v>3839</v>
      </c>
      <c r="BJ57" s="7">
        <f>HLOOKUP(BJ$7,$L$66:$DM$120,ROWS($C$10:$C57)+2,FALSE)</f>
        <v>1258</v>
      </c>
      <c r="BK57" s="7">
        <f>HLOOKUP(BK$7,$L$66:$DM$120,ROWS($C$10:$C57)+2,FALSE)</f>
        <v>143</v>
      </c>
      <c r="BL57" s="7">
        <f>HLOOKUP(BL$7,$L$66:$DM$120,ROWS($C$10:$C57)+2,FALSE)</f>
        <v>516</v>
      </c>
      <c r="BM57" s="8">
        <f>HLOOKUP(BM$7+0.5,$L$66:$DM$120,ROWS($C$10:$C57)+2,FALSE)</f>
        <v>11997</v>
      </c>
      <c r="BN57" s="8">
        <f>HLOOKUP(BN$7+0.5,$L$66:$DM$120,ROWS($C$10:$C57)+2,FALSE)</f>
        <v>990</v>
      </c>
      <c r="BO57" s="8">
        <f>HLOOKUP(BO$7+0.5,$L$66:$DM$120,ROWS($C$10:$C57)+2,FALSE)</f>
        <v>1287</v>
      </c>
      <c r="BP57" s="8">
        <f>HLOOKUP(BP$7+0.5,$L$66:$DM$120,ROWS($C$10:$C57)+2,FALSE)</f>
        <v>1030</v>
      </c>
      <c r="BQ57" s="8">
        <f>HLOOKUP(BQ$7+0.5,$L$66:$DM$120,ROWS($C$10:$C57)+2,FALSE)</f>
        <v>319</v>
      </c>
      <c r="BR57" s="8">
        <f>HLOOKUP(BR$7+0.5,$L$66:$DM$120,ROWS($C$10:$C57)+2,FALSE)</f>
        <v>2760</v>
      </c>
      <c r="BS57" s="8">
        <f>HLOOKUP(BS$7+0.5,$L$66:$DM$120,ROWS($C$10:$C57)+2,FALSE)</f>
        <v>1834</v>
      </c>
      <c r="BT57" s="8">
        <f>HLOOKUP(BT$7+0.5,$L$66:$DM$120,ROWS($C$10:$C57)+2,FALSE)</f>
        <v>1001</v>
      </c>
      <c r="BU57" s="8">
        <f>HLOOKUP(BU$7+0.5,$L$66:$DM$120,ROWS($C$10:$C57)+2,FALSE)</f>
        <v>1465</v>
      </c>
      <c r="BV57" s="8">
        <f>HLOOKUP(BV$7+0.5,$L$66:$DM$120,ROWS($C$10:$C57)+2,FALSE)</f>
        <v>4084</v>
      </c>
      <c r="BW57" s="8">
        <f>HLOOKUP(BW$7+0.5,$L$66:$DM$120,ROWS($C$10:$C57)+2,FALSE)</f>
        <v>3694</v>
      </c>
      <c r="BX57" s="8">
        <f>HLOOKUP(BX$7+0.5,$L$66:$DM$120,ROWS($C$10:$C57)+2,FALSE)</f>
        <v>1889</v>
      </c>
      <c r="BY57" s="8">
        <f>HLOOKUP(BY$7+0.5,$L$66:$DM$120,ROWS($C$10:$C57)+2,FALSE)</f>
        <v>1460</v>
      </c>
      <c r="BZ57" s="8">
        <f>HLOOKUP(BZ$7+0.5,$L$66:$DM$120,ROWS($C$10:$C57)+2,FALSE)</f>
        <v>411</v>
      </c>
      <c r="CA57" s="8">
        <f>HLOOKUP(CA$7+0.5,$L$66:$DM$120,ROWS($C$10:$C57)+2,FALSE)</f>
        <v>3237</v>
      </c>
      <c r="CB57" s="8">
        <f>HLOOKUP(CB$7+0.5,$L$66:$DM$120,ROWS($C$10:$C57)+2,FALSE)</f>
        <v>1228</v>
      </c>
      <c r="CC57" s="8">
        <f>HLOOKUP(CC$7+0.5,$L$66:$DM$120,ROWS($C$10:$C57)+2,FALSE)</f>
        <v>209</v>
      </c>
      <c r="CD57" s="8">
        <f>HLOOKUP(CD$7+0.5,$L$66:$DM$120,ROWS($C$10:$C57)+2,FALSE)</f>
        <v>669</v>
      </c>
      <c r="CE57" s="8">
        <f>HLOOKUP(CE$7+0.5,$L$66:$DM$120,ROWS($C$10:$C57)+2,FALSE)</f>
        <v>1422</v>
      </c>
      <c r="CF57" s="8">
        <f>HLOOKUP(CF$7+0.5,$L$66:$DM$120,ROWS($C$10:$C57)+2,FALSE)</f>
        <v>936</v>
      </c>
      <c r="CG57" s="8">
        <f>HLOOKUP(CG$7+0.5,$L$66:$DM$120,ROWS($C$10:$C57)+2,FALSE)</f>
        <v>689</v>
      </c>
      <c r="CH57" s="8">
        <f>HLOOKUP(CH$7+0.5,$L$66:$DM$120,ROWS($C$10:$C57)+2,FALSE)</f>
        <v>4264</v>
      </c>
      <c r="CI57" s="8">
        <f>HLOOKUP(CI$7+0.5,$L$66:$DM$120,ROWS($C$10:$C57)+2,FALSE)</f>
        <v>1503</v>
      </c>
      <c r="CJ57" s="8">
        <f>HLOOKUP(CJ$7+0.5,$L$66:$DM$120,ROWS($C$10:$C57)+2,FALSE)</f>
        <v>1136</v>
      </c>
      <c r="CK57" s="8">
        <f>HLOOKUP(CK$7+0.5,$L$66:$DM$120,ROWS($C$10:$C57)+2,FALSE)</f>
        <v>1414</v>
      </c>
      <c r="CL57" s="8">
        <f>HLOOKUP(CL$7+0.5,$L$66:$DM$120,ROWS($C$10:$C57)+2,FALSE)</f>
        <v>730</v>
      </c>
      <c r="CM57" s="8">
        <f>HLOOKUP(CM$7+0.5,$L$66:$DM$120,ROWS($C$10:$C57)+2,FALSE)</f>
        <v>837</v>
      </c>
      <c r="CN57" s="8">
        <f>HLOOKUP(CN$7+0.5,$L$66:$DM$120,ROWS($C$10:$C57)+2,FALSE)</f>
        <v>433</v>
      </c>
      <c r="CO57" s="8">
        <f>HLOOKUP(CO$7+0.5,$L$66:$DM$120,ROWS($C$10:$C57)+2,FALSE)</f>
        <v>313</v>
      </c>
      <c r="CP57" s="8">
        <f>HLOOKUP(CP$7+0.5,$L$66:$DM$120,ROWS($C$10:$C57)+2,FALSE)</f>
        <v>522</v>
      </c>
      <c r="CQ57" s="8">
        <f>HLOOKUP(CQ$7+0.5,$L$66:$DM$120,ROWS($C$10:$C57)+2,FALSE)</f>
        <v>398</v>
      </c>
      <c r="CR57" s="8">
        <f>HLOOKUP(CR$7+0.5,$L$66:$DM$120,ROWS($C$10:$C57)+2,FALSE)</f>
        <v>2029</v>
      </c>
      <c r="CS57" s="8">
        <f>HLOOKUP(CS$7+0.5,$L$66:$DM$120,ROWS($C$10:$C57)+2,FALSE)</f>
        <v>637</v>
      </c>
      <c r="CT57" s="8">
        <f>HLOOKUP(CT$7+0.5,$L$66:$DM$120,ROWS($C$10:$C57)+2,FALSE)</f>
        <v>3260</v>
      </c>
      <c r="CU57" s="8">
        <f>HLOOKUP(CU$7+0.5,$L$66:$DM$120,ROWS($C$10:$C57)+2,FALSE)</f>
        <v>4182</v>
      </c>
      <c r="CV57" s="8">
        <f>HLOOKUP(CV$7+0.5,$L$66:$DM$120,ROWS($C$10:$C57)+2,FALSE)</f>
        <v>1019</v>
      </c>
      <c r="CW57" s="8">
        <f>HLOOKUP(CW$7+0.5,$L$66:$DM$120,ROWS($C$10:$C57)+2,FALSE)</f>
        <v>1519</v>
      </c>
      <c r="CX57" s="8">
        <f>HLOOKUP(CX$7+0.5,$L$66:$DM$120,ROWS($C$10:$C57)+2,FALSE)</f>
        <v>1873</v>
      </c>
      <c r="CY57" s="8">
        <f>HLOOKUP(CY$7+0.5,$L$66:$DM$120,ROWS($C$10:$C57)+2,FALSE)</f>
        <v>1069</v>
      </c>
      <c r="CZ57" s="8">
        <f>HLOOKUP(CZ$7+0.5,$L$66:$DM$120,ROWS($C$10:$C57)+2,FALSE)</f>
        <v>2998</v>
      </c>
      <c r="DA57" s="8">
        <f>HLOOKUP(DA$7+0.5,$L$66:$DM$120,ROWS($C$10:$C57)+2,FALSE)</f>
        <v>731</v>
      </c>
      <c r="DB57" s="8">
        <f>HLOOKUP(DB$7+0.5,$L$66:$DM$120,ROWS($C$10:$C57)+2,FALSE)</f>
        <v>2435</v>
      </c>
      <c r="DC57" s="8">
        <f>HLOOKUP(DC$7+0.5,$L$66:$DM$120,ROWS($C$10:$C57)+2,FALSE)</f>
        <v>57</v>
      </c>
      <c r="DD57" s="8">
        <f>HLOOKUP(DD$7+0.5,$L$66:$DM$120,ROWS($C$10:$C57)+2,FALSE)</f>
        <v>1858</v>
      </c>
      <c r="DE57" s="8">
        <f>HLOOKUP(DE$7+0.5,$L$66:$DM$120,ROWS($C$10:$C57)+2,FALSE)</f>
        <v>2828</v>
      </c>
      <c r="DF57" s="8">
        <f>HLOOKUP(DF$7+0.5,$L$66:$DM$120,ROWS($C$10:$C57)+2,FALSE)</f>
        <v>994</v>
      </c>
      <c r="DG57" s="8">
        <f>HLOOKUP(DG$7+0.5,$L$66:$DM$120,ROWS($C$10:$C57)+2,FALSE)</f>
        <v>437</v>
      </c>
      <c r="DH57" s="8" t="str">
        <f>HLOOKUP(DH$7+0.5,$L$66:$DM$120,ROWS($C$10:$C57)+2,FALSE)</f>
        <v>N/A</v>
      </c>
      <c r="DI57" s="8">
        <f>HLOOKUP(DI$7+0.5,$L$66:$DM$120,ROWS($C$10:$C57)+2,FALSE)</f>
        <v>1420</v>
      </c>
      <c r="DJ57" s="8">
        <f>HLOOKUP(DJ$7+0.5,$L$66:$DM$120,ROWS($C$10:$C57)+2,FALSE)</f>
        <v>1234</v>
      </c>
      <c r="DK57" s="8">
        <f>HLOOKUP(DK$7+0.5,$L$66:$DM$120,ROWS($C$10:$C57)+2,FALSE)</f>
        <v>880</v>
      </c>
      <c r="DL57" s="8">
        <f>HLOOKUP(DL$7+0.5,$L$66:$DM$120,ROWS($C$10:$C57)+2,FALSE)</f>
        <v>166</v>
      </c>
      <c r="DM57" s="8">
        <f>HLOOKUP(DM$7+0.5,$L$66:$DM$120,ROWS($C$10:$C57)+2,FALSE)</f>
        <v>466</v>
      </c>
    </row>
    <row r="58" spans="3:117" x14ac:dyDescent="0.2">
      <c r="C58" s="60"/>
      <c r="D58" s="62" t="s">
        <v>54</v>
      </c>
      <c r="E58" s="11">
        <v>6815763</v>
      </c>
      <c r="F58" s="12">
        <v>3864</v>
      </c>
      <c r="G58" s="11">
        <v>5648199</v>
      </c>
      <c r="H58" s="12">
        <v>25225</v>
      </c>
      <c r="I58" s="11">
        <v>904695</v>
      </c>
      <c r="J58" s="12">
        <v>24285</v>
      </c>
      <c r="K58" s="103"/>
      <c r="L58" s="63">
        <f>HLOOKUP(L$7,$L$66:$DM$120,ROWS($C$10:$C58)+2,FALSE)</f>
        <v>215494</v>
      </c>
      <c r="M58" s="7">
        <f>HLOOKUP(M$7,$L$66:$DM$120,ROWS($C$10:$C58)+2,FALSE)</f>
        <v>1507</v>
      </c>
      <c r="N58" s="7">
        <f>HLOOKUP(N$7,$L$66:$DM$120,ROWS($C$10:$C58)+2,FALSE)</f>
        <v>4328</v>
      </c>
      <c r="O58" s="7">
        <f>HLOOKUP(O$7,$L$66:$DM$120,ROWS($C$10:$C58)+2,FALSE)</f>
        <v>8362</v>
      </c>
      <c r="P58" s="7">
        <f>HLOOKUP(P$7,$L$66:$DM$120,ROWS($C$10:$C58)+2,FALSE)</f>
        <v>1413</v>
      </c>
      <c r="Q58" s="7">
        <f>HLOOKUP(Q$7,$L$66:$DM$120,ROWS($C$10:$C58)+2,FALSE)</f>
        <v>45597</v>
      </c>
      <c r="R58" s="7">
        <f>HLOOKUP(R$7,$L$66:$DM$120,ROWS($C$10:$C58)+2,FALSE)</f>
        <v>5195</v>
      </c>
      <c r="S58" s="7">
        <f>HLOOKUP(S$7,$L$66:$DM$120,ROWS($C$10:$C58)+2,FALSE)</f>
        <v>2901</v>
      </c>
      <c r="T58" s="7">
        <f>HLOOKUP(T$7,$L$66:$DM$120,ROWS($C$10:$C58)+2,FALSE)</f>
        <v>100</v>
      </c>
      <c r="U58" s="7">
        <f>HLOOKUP(U$7,$L$66:$DM$120,ROWS($C$10:$C58)+2,FALSE)</f>
        <v>773</v>
      </c>
      <c r="V58" s="7">
        <f>HLOOKUP(V$7,$L$66:$DM$120,ROWS($C$10:$C58)+2,FALSE)</f>
        <v>9370</v>
      </c>
      <c r="W58" s="7">
        <f>HLOOKUP(W$7,$L$66:$DM$120,ROWS($C$10:$C58)+2,FALSE)</f>
        <v>6363</v>
      </c>
      <c r="X58" s="7">
        <f>HLOOKUP(X$7,$L$66:$DM$120,ROWS($C$10:$C58)+2,FALSE)</f>
        <v>5239</v>
      </c>
      <c r="Y58" s="7">
        <f>HLOOKUP(Y$7,$L$66:$DM$120,ROWS($C$10:$C58)+2,FALSE)</f>
        <v>10604</v>
      </c>
      <c r="Z58" s="7">
        <f>HLOOKUP(Z$7,$L$66:$DM$120,ROWS($C$10:$C58)+2,FALSE)</f>
        <v>4298</v>
      </c>
      <c r="AA58" s="7">
        <f>HLOOKUP(AA$7,$L$66:$DM$120,ROWS($C$10:$C58)+2,FALSE)</f>
        <v>1089</v>
      </c>
      <c r="AB58" s="7">
        <f>HLOOKUP(AB$7,$L$66:$DM$120,ROWS($C$10:$C58)+2,FALSE)</f>
        <v>1159</v>
      </c>
      <c r="AC58" s="7">
        <f>HLOOKUP(AC$7,$L$66:$DM$120,ROWS($C$10:$C58)+2,FALSE)</f>
        <v>2544</v>
      </c>
      <c r="AD58" s="7">
        <f>HLOOKUP(AD$7,$L$66:$DM$120,ROWS($C$10:$C58)+2,FALSE)</f>
        <v>1368</v>
      </c>
      <c r="AE58" s="7">
        <f>HLOOKUP(AE$7,$L$66:$DM$120,ROWS($C$10:$C58)+2,FALSE)</f>
        <v>1646</v>
      </c>
      <c r="AF58" s="7">
        <f>HLOOKUP(AF$7,$L$66:$DM$120,ROWS($C$10:$C58)+2,FALSE)</f>
        <v>532</v>
      </c>
      <c r="AG58" s="7">
        <f>HLOOKUP(AG$7,$L$66:$DM$120,ROWS($C$10:$C58)+2,FALSE)</f>
        <v>1191</v>
      </c>
      <c r="AH58" s="7">
        <f>HLOOKUP(AH$7,$L$66:$DM$120,ROWS($C$10:$C58)+2,FALSE)</f>
        <v>2911</v>
      </c>
      <c r="AI58" s="7">
        <f>HLOOKUP(AI$7,$L$66:$DM$120,ROWS($C$10:$C58)+2,FALSE)</f>
        <v>3470</v>
      </c>
      <c r="AJ58" s="7">
        <f>HLOOKUP(AJ$7,$L$66:$DM$120,ROWS($C$10:$C58)+2,FALSE)</f>
        <v>2703</v>
      </c>
      <c r="AK58" s="7">
        <f>HLOOKUP(AK$7,$L$66:$DM$120,ROWS($C$10:$C58)+2,FALSE)</f>
        <v>615</v>
      </c>
      <c r="AL58" s="7">
        <f>HLOOKUP(AL$7,$L$66:$DM$120,ROWS($C$10:$C58)+2,FALSE)</f>
        <v>2802</v>
      </c>
      <c r="AM58" s="7">
        <f>HLOOKUP(AM$7,$L$66:$DM$120,ROWS($C$10:$C58)+2,FALSE)</f>
        <v>2919</v>
      </c>
      <c r="AN58" s="7">
        <f>HLOOKUP(AN$7,$L$66:$DM$120,ROWS($C$10:$C58)+2,FALSE)</f>
        <v>682</v>
      </c>
      <c r="AO58" s="7">
        <f>HLOOKUP(AO$7,$L$66:$DM$120,ROWS($C$10:$C58)+2,FALSE)</f>
        <v>5671</v>
      </c>
      <c r="AP58" s="7">
        <f>HLOOKUP(AP$7,$L$66:$DM$120,ROWS($C$10:$C58)+2,FALSE)</f>
        <v>309</v>
      </c>
      <c r="AQ58" s="7">
        <f>HLOOKUP(AQ$7,$L$66:$DM$120,ROWS($C$10:$C58)+2,FALSE)</f>
        <v>2300</v>
      </c>
      <c r="AR58" s="7">
        <f>HLOOKUP(AR$7,$L$66:$DM$120,ROWS($C$10:$C58)+2,FALSE)</f>
        <v>872</v>
      </c>
      <c r="AS58" s="7">
        <f>HLOOKUP(AS$7,$L$66:$DM$120,ROWS($C$10:$C58)+2,FALSE)</f>
        <v>5562</v>
      </c>
      <c r="AT58" s="7">
        <f>HLOOKUP(AT$7,$L$66:$DM$120,ROWS($C$10:$C58)+2,FALSE)</f>
        <v>4088</v>
      </c>
      <c r="AU58" s="7">
        <f>HLOOKUP(AU$7,$L$66:$DM$120,ROWS($C$10:$C58)+2,FALSE)</f>
        <v>217</v>
      </c>
      <c r="AV58" s="7">
        <f>HLOOKUP(AV$7,$L$66:$DM$120,ROWS($C$10:$C58)+2,FALSE)</f>
        <v>3192</v>
      </c>
      <c r="AW58" s="7">
        <f>HLOOKUP(AW$7,$L$66:$DM$120,ROWS($C$10:$C58)+2,FALSE)</f>
        <v>1223</v>
      </c>
      <c r="AX58" s="7">
        <f>HLOOKUP(AX$7,$L$66:$DM$120,ROWS($C$10:$C58)+2,FALSE)</f>
        <v>25525</v>
      </c>
      <c r="AY58" s="7">
        <f>HLOOKUP(AY$7,$L$66:$DM$120,ROWS($C$10:$C58)+2,FALSE)</f>
        <v>3397</v>
      </c>
      <c r="AZ58" s="7">
        <f>HLOOKUP(AZ$7,$L$66:$DM$120,ROWS($C$10:$C58)+2,FALSE)</f>
        <v>97</v>
      </c>
      <c r="BA58" s="7">
        <f>HLOOKUP(BA$7,$L$66:$DM$120,ROWS($C$10:$C58)+2,FALSE)</f>
        <v>2727</v>
      </c>
      <c r="BB58" s="7">
        <f>HLOOKUP(BB$7,$L$66:$DM$120,ROWS($C$10:$C58)+2,FALSE)</f>
        <v>94</v>
      </c>
      <c r="BC58" s="7">
        <f>HLOOKUP(BC$7,$L$66:$DM$120,ROWS($C$10:$C58)+2,FALSE)</f>
        <v>3206</v>
      </c>
      <c r="BD58" s="7">
        <f>HLOOKUP(BD$7,$L$66:$DM$120,ROWS($C$10:$C58)+2,FALSE)</f>
        <v>14196</v>
      </c>
      <c r="BE58" s="7">
        <f>HLOOKUP(BE$7,$L$66:$DM$120,ROWS($C$10:$C58)+2,FALSE)</f>
        <v>5298</v>
      </c>
      <c r="BF58" s="7">
        <f>HLOOKUP(BF$7,$L$66:$DM$120,ROWS($C$10:$C58)+2,FALSE)</f>
        <v>223</v>
      </c>
      <c r="BG58" s="7">
        <f>HLOOKUP(BG$7,$L$66:$DM$120,ROWS($C$10:$C58)+2,FALSE)</f>
        <v>3839</v>
      </c>
      <c r="BH58" s="7" t="str">
        <f>HLOOKUP(BH$7,$L$66:$DM$120,ROWS($C$10:$C58)+2,FALSE)</f>
        <v>N/A</v>
      </c>
      <c r="BI58" s="7">
        <f>HLOOKUP(BI$7,$L$66:$DM$120,ROWS($C$10:$C58)+2,FALSE)</f>
        <v>215</v>
      </c>
      <c r="BJ58" s="7">
        <f>HLOOKUP(BJ$7,$L$66:$DM$120,ROWS($C$10:$C58)+2,FALSE)</f>
        <v>1168</v>
      </c>
      <c r="BK58" s="7">
        <f>HLOOKUP(BK$7,$L$66:$DM$120,ROWS($C$10:$C58)+2,FALSE)</f>
        <v>394</v>
      </c>
      <c r="BL58" s="7">
        <f>HLOOKUP(BL$7,$L$66:$DM$120,ROWS($C$10:$C58)+2,FALSE)</f>
        <v>1025</v>
      </c>
      <c r="BM58" s="8">
        <f>HLOOKUP(BM$7+0.5,$L$66:$DM$120,ROWS($C$10:$C58)+2,FALSE)</f>
        <v>12552</v>
      </c>
      <c r="BN58" s="8">
        <f>HLOOKUP(BN$7+0.5,$L$66:$DM$120,ROWS($C$10:$C58)+2,FALSE)</f>
        <v>730</v>
      </c>
      <c r="BO58" s="8">
        <f>HLOOKUP(BO$7+0.5,$L$66:$DM$120,ROWS($C$10:$C58)+2,FALSE)</f>
        <v>1682</v>
      </c>
      <c r="BP58" s="8">
        <f>HLOOKUP(BP$7+0.5,$L$66:$DM$120,ROWS($C$10:$C58)+2,FALSE)</f>
        <v>2641</v>
      </c>
      <c r="BQ58" s="8">
        <f>HLOOKUP(BQ$7+0.5,$L$66:$DM$120,ROWS($C$10:$C58)+2,FALSE)</f>
        <v>1121</v>
      </c>
      <c r="BR58" s="8">
        <f>HLOOKUP(BR$7+0.5,$L$66:$DM$120,ROWS($C$10:$C58)+2,FALSE)</f>
        <v>5884</v>
      </c>
      <c r="BS58" s="8">
        <f>HLOOKUP(BS$7+0.5,$L$66:$DM$120,ROWS($C$10:$C58)+2,FALSE)</f>
        <v>2150</v>
      </c>
      <c r="BT58" s="8">
        <f>HLOOKUP(BT$7+0.5,$L$66:$DM$120,ROWS($C$10:$C58)+2,FALSE)</f>
        <v>1138</v>
      </c>
      <c r="BU58" s="8">
        <f>HLOOKUP(BU$7+0.5,$L$66:$DM$120,ROWS($C$10:$C58)+2,FALSE)</f>
        <v>164</v>
      </c>
      <c r="BV58" s="8">
        <f>HLOOKUP(BV$7+0.5,$L$66:$DM$120,ROWS($C$10:$C58)+2,FALSE)</f>
        <v>528</v>
      </c>
      <c r="BW58" s="8">
        <f>HLOOKUP(BW$7+0.5,$L$66:$DM$120,ROWS($C$10:$C58)+2,FALSE)</f>
        <v>2417</v>
      </c>
      <c r="BX58" s="8">
        <f>HLOOKUP(BX$7+0.5,$L$66:$DM$120,ROWS($C$10:$C58)+2,FALSE)</f>
        <v>2288</v>
      </c>
      <c r="BY58" s="8">
        <f>HLOOKUP(BY$7+0.5,$L$66:$DM$120,ROWS($C$10:$C58)+2,FALSE)</f>
        <v>2393</v>
      </c>
      <c r="BZ58" s="8">
        <f>HLOOKUP(BZ$7+0.5,$L$66:$DM$120,ROWS($C$10:$C58)+2,FALSE)</f>
        <v>2191</v>
      </c>
      <c r="CA58" s="8">
        <f>HLOOKUP(CA$7+0.5,$L$66:$DM$120,ROWS($C$10:$C58)+2,FALSE)</f>
        <v>1727</v>
      </c>
      <c r="CB58" s="8">
        <f>HLOOKUP(CB$7+0.5,$L$66:$DM$120,ROWS($C$10:$C58)+2,FALSE)</f>
        <v>521</v>
      </c>
      <c r="CC58" s="8">
        <f>HLOOKUP(CC$7+0.5,$L$66:$DM$120,ROWS($C$10:$C58)+2,FALSE)</f>
        <v>845</v>
      </c>
      <c r="CD58" s="8">
        <f>HLOOKUP(CD$7+0.5,$L$66:$DM$120,ROWS($C$10:$C58)+2,FALSE)</f>
        <v>1029</v>
      </c>
      <c r="CE58" s="8">
        <f>HLOOKUP(CE$7+0.5,$L$66:$DM$120,ROWS($C$10:$C58)+2,FALSE)</f>
        <v>911</v>
      </c>
      <c r="CF58" s="8">
        <f>HLOOKUP(CF$7+0.5,$L$66:$DM$120,ROWS($C$10:$C58)+2,FALSE)</f>
        <v>915</v>
      </c>
      <c r="CG58" s="8">
        <f>HLOOKUP(CG$7+0.5,$L$66:$DM$120,ROWS($C$10:$C58)+2,FALSE)</f>
        <v>655</v>
      </c>
      <c r="CH58" s="8">
        <f>HLOOKUP(CH$7+0.5,$L$66:$DM$120,ROWS($C$10:$C58)+2,FALSE)</f>
        <v>923</v>
      </c>
      <c r="CI58" s="8">
        <f>HLOOKUP(CI$7+0.5,$L$66:$DM$120,ROWS($C$10:$C58)+2,FALSE)</f>
        <v>1011</v>
      </c>
      <c r="CJ58" s="8">
        <f>HLOOKUP(CJ$7+0.5,$L$66:$DM$120,ROWS($C$10:$C58)+2,FALSE)</f>
        <v>1605</v>
      </c>
      <c r="CK58" s="8">
        <f>HLOOKUP(CK$7+0.5,$L$66:$DM$120,ROWS($C$10:$C58)+2,FALSE)</f>
        <v>1971</v>
      </c>
      <c r="CL58" s="8">
        <f>HLOOKUP(CL$7+0.5,$L$66:$DM$120,ROWS($C$10:$C58)+2,FALSE)</f>
        <v>444</v>
      </c>
      <c r="CM58" s="8">
        <f>HLOOKUP(CM$7+0.5,$L$66:$DM$120,ROWS($C$10:$C58)+2,FALSE)</f>
        <v>1017</v>
      </c>
      <c r="CN58" s="8">
        <f>HLOOKUP(CN$7+0.5,$L$66:$DM$120,ROWS($C$10:$C58)+2,FALSE)</f>
        <v>1013</v>
      </c>
      <c r="CO58" s="8">
        <f>HLOOKUP(CO$7+0.5,$L$66:$DM$120,ROWS($C$10:$C58)+2,FALSE)</f>
        <v>456</v>
      </c>
      <c r="CP58" s="8">
        <f>HLOOKUP(CP$7+0.5,$L$66:$DM$120,ROWS($C$10:$C58)+2,FALSE)</f>
        <v>2919</v>
      </c>
      <c r="CQ58" s="8">
        <f>HLOOKUP(CQ$7+0.5,$L$66:$DM$120,ROWS($C$10:$C58)+2,FALSE)</f>
        <v>248</v>
      </c>
      <c r="CR58" s="8">
        <f>HLOOKUP(CR$7+0.5,$L$66:$DM$120,ROWS($C$10:$C58)+2,FALSE)</f>
        <v>1441</v>
      </c>
      <c r="CS58" s="8">
        <f>HLOOKUP(CS$7+0.5,$L$66:$DM$120,ROWS($C$10:$C58)+2,FALSE)</f>
        <v>527</v>
      </c>
      <c r="CT58" s="8">
        <f>HLOOKUP(CT$7+0.5,$L$66:$DM$120,ROWS($C$10:$C58)+2,FALSE)</f>
        <v>1947</v>
      </c>
      <c r="CU58" s="8">
        <f>HLOOKUP(CU$7+0.5,$L$66:$DM$120,ROWS($C$10:$C58)+2,FALSE)</f>
        <v>1854</v>
      </c>
      <c r="CV58" s="8">
        <f>HLOOKUP(CV$7+0.5,$L$66:$DM$120,ROWS($C$10:$C58)+2,FALSE)</f>
        <v>200</v>
      </c>
      <c r="CW58" s="8">
        <f>HLOOKUP(CW$7+0.5,$L$66:$DM$120,ROWS($C$10:$C58)+2,FALSE)</f>
        <v>1400</v>
      </c>
      <c r="CX58" s="8">
        <f>HLOOKUP(CX$7+0.5,$L$66:$DM$120,ROWS($C$10:$C58)+2,FALSE)</f>
        <v>768</v>
      </c>
      <c r="CY58" s="8">
        <f>HLOOKUP(CY$7+0.5,$L$66:$DM$120,ROWS($C$10:$C58)+2,FALSE)</f>
        <v>4052</v>
      </c>
      <c r="CZ58" s="8">
        <f>HLOOKUP(CZ$7+0.5,$L$66:$DM$120,ROWS($C$10:$C58)+2,FALSE)</f>
        <v>1799</v>
      </c>
      <c r="DA58" s="8">
        <f>HLOOKUP(DA$7+0.5,$L$66:$DM$120,ROWS($C$10:$C58)+2,FALSE)</f>
        <v>162</v>
      </c>
      <c r="DB58" s="8">
        <f>HLOOKUP(DB$7+0.5,$L$66:$DM$120,ROWS($C$10:$C58)+2,FALSE)</f>
        <v>1542</v>
      </c>
      <c r="DC58" s="8">
        <f>HLOOKUP(DC$7+0.5,$L$66:$DM$120,ROWS($C$10:$C58)+2,FALSE)</f>
        <v>155</v>
      </c>
      <c r="DD58" s="8">
        <f>HLOOKUP(DD$7+0.5,$L$66:$DM$120,ROWS($C$10:$C58)+2,FALSE)</f>
        <v>1819</v>
      </c>
      <c r="DE58" s="8">
        <f>HLOOKUP(DE$7+0.5,$L$66:$DM$120,ROWS($C$10:$C58)+2,FALSE)</f>
        <v>3417</v>
      </c>
      <c r="DF58" s="8">
        <f>HLOOKUP(DF$7+0.5,$L$66:$DM$120,ROWS($C$10:$C58)+2,FALSE)</f>
        <v>1995</v>
      </c>
      <c r="DG58" s="8">
        <f>HLOOKUP(DG$7+0.5,$L$66:$DM$120,ROWS($C$10:$C58)+2,FALSE)</f>
        <v>216</v>
      </c>
      <c r="DH58" s="8">
        <f>HLOOKUP(DH$7+0.5,$L$66:$DM$120,ROWS($C$10:$C58)+2,FALSE)</f>
        <v>1320</v>
      </c>
      <c r="DI58" s="8" t="str">
        <f>HLOOKUP(DI$7+0.5,$L$66:$DM$120,ROWS($C$10:$C58)+2,FALSE)</f>
        <v>N/A</v>
      </c>
      <c r="DJ58" s="8">
        <f>HLOOKUP(DJ$7+0.5,$L$66:$DM$120,ROWS($C$10:$C58)+2,FALSE)</f>
        <v>271</v>
      </c>
      <c r="DK58" s="8">
        <f>HLOOKUP(DK$7+0.5,$L$66:$DM$120,ROWS($C$10:$C58)+2,FALSE)</f>
        <v>638</v>
      </c>
      <c r="DL58" s="8">
        <f>HLOOKUP(DL$7+0.5,$L$66:$DM$120,ROWS($C$10:$C58)+2,FALSE)</f>
        <v>495</v>
      </c>
      <c r="DM58" s="8">
        <f>HLOOKUP(DM$7+0.5,$L$66:$DM$120,ROWS($C$10:$C58)+2,FALSE)</f>
        <v>878</v>
      </c>
    </row>
    <row r="59" spans="3:117" x14ac:dyDescent="0.2">
      <c r="C59" s="60"/>
      <c r="D59" s="62" t="s">
        <v>55</v>
      </c>
      <c r="E59" s="11">
        <v>1837518</v>
      </c>
      <c r="F59" s="12">
        <v>2090</v>
      </c>
      <c r="G59" s="11">
        <v>1613322</v>
      </c>
      <c r="H59" s="12">
        <v>11785</v>
      </c>
      <c r="I59" s="11">
        <v>174112</v>
      </c>
      <c r="J59" s="12">
        <v>11396</v>
      </c>
      <c r="K59" s="103"/>
      <c r="L59" s="63">
        <f>HLOOKUP(L$7,$L$66:$DM$120,ROWS($C$10:$C59)+2,FALSE)</f>
        <v>47125</v>
      </c>
      <c r="M59" s="7">
        <f>HLOOKUP(M$7,$L$66:$DM$120,ROWS($C$10:$C59)+2,FALSE)</f>
        <v>477</v>
      </c>
      <c r="N59" s="7">
        <f>HLOOKUP(N$7,$L$66:$DM$120,ROWS($C$10:$C59)+2,FALSE)</f>
        <v>306</v>
      </c>
      <c r="O59" s="7">
        <f>HLOOKUP(O$7,$L$66:$DM$120,ROWS($C$10:$C59)+2,FALSE)</f>
        <v>79</v>
      </c>
      <c r="P59" s="7">
        <f>HLOOKUP(P$7,$L$66:$DM$120,ROWS($C$10:$C59)+2,FALSE)</f>
        <v>0</v>
      </c>
      <c r="Q59" s="7">
        <f>HLOOKUP(Q$7,$L$66:$DM$120,ROWS($C$10:$C59)+2,FALSE)</f>
        <v>1231</v>
      </c>
      <c r="R59" s="7">
        <f>HLOOKUP(R$7,$L$66:$DM$120,ROWS($C$10:$C59)+2,FALSE)</f>
        <v>104</v>
      </c>
      <c r="S59" s="7">
        <f>HLOOKUP(S$7,$L$66:$DM$120,ROWS($C$10:$C59)+2,FALSE)</f>
        <v>143</v>
      </c>
      <c r="T59" s="7">
        <f>HLOOKUP(T$7,$L$66:$DM$120,ROWS($C$10:$C59)+2,FALSE)</f>
        <v>674</v>
      </c>
      <c r="U59" s="7">
        <f>HLOOKUP(U$7,$L$66:$DM$120,ROWS($C$10:$C59)+2,FALSE)</f>
        <v>294</v>
      </c>
      <c r="V59" s="7">
        <f>HLOOKUP(V$7,$L$66:$DM$120,ROWS($C$10:$C59)+2,FALSE)</f>
        <v>1919</v>
      </c>
      <c r="W59" s="7">
        <f>HLOOKUP(W$7,$L$66:$DM$120,ROWS($C$10:$C59)+2,FALSE)</f>
        <v>1108</v>
      </c>
      <c r="X59" s="7">
        <f>HLOOKUP(X$7,$L$66:$DM$120,ROWS($C$10:$C59)+2,FALSE)</f>
        <v>166</v>
      </c>
      <c r="Y59" s="7">
        <f>HLOOKUP(Y$7,$L$66:$DM$120,ROWS($C$10:$C59)+2,FALSE)</f>
        <v>181</v>
      </c>
      <c r="Z59" s="7">
        <f>HLOOKUP(Z$7,$L$66:$DM$120,ROWS($C$10:$C59)+2,FALSE)</f>
        <v>220</v>
      </c>
      <c r="AA59" s="7">
        <f>HLOOKUP(AA$7,$L$66:$DM$120,ROWS($C$10:$C59)+2,FALSE)</f>
        <v>328</v>
      </c>
      <c r="AB59" s="7">
        <f>HLOOKUP(AB$7,$L$66:$DM$120,ROWS($C$10:$C59)+2,FALSE)</f>
        <v>68</v>
      </c>
      <c r="AC59" s="7">
        <f>HLOOKUP(AC$7,$L$66:$DM$120,ROWS($C$10:$C59)+2,FALSE)</f>
        <v>39</v>
      </c>
      <c r="AD59" s="7">
        <f>HLOOKUP(AD$7,$L$66:$DM$120,ROWS($C$10:$C59)+2,FALSE)</f>
        <v>2249</v>
      </c>
      <c r="AE59" s="7">
        <f>HLOOKUP(AE$7,$L$66:$DM$120,ROWS($C$10:$C59)+2,FALSE)</f>
        <v>90</v>
      </c>
      <c r="AF59" s="7">
        <f>HLOOKUP(AF$7,$L$66:$DM$120,ROWS($C$10:$C59)+2,FALSE)</f>
        <v>35</v>
      </c>
      <c r="AG59" s="7">
        <f>HLOOKUP(AG$7,$L$66:$DM$120,ROWS($C$10:$C59)+2,FALSE)</f>
        <v>5352</v>
      </c>
      <c r="AH59" s="7">
        <f>HLOOKUP(AH$7,$L$66:$DM$120,ROWS($C$10:$C59)+2,FALSE)</f>
        <v>164</v>
      </c>
      <c r="AI59" s="7">
        <f>HLOOKUP(AI$7,$L$66:$DM$120,ROWS($C$10:$C59)+2,FALSE)</f>
        <v>778</v>
      </c>
      <c r="AJ59" s="7">
        <f>HLOOKUP(AJ$7,$L$66:$DM$120,ROWS($C$10:$C59)+2,FALSE)</f>
        <v>20</v>
      </c>
      <c r="AK59" s="7">
        <f>HLOOKUP(AK$7,$L$66:$DM$120,ROWS($C$10:$C59)+2,FALSE)</f>
        <v>0</v>
      </c>
      <c r="AL59" s="7">
        <f>HLOOKUP(AL$7,$L$66:$DM$120,ROWS($C$10:$C59)+2,FALSE)</f>
        <v>59</v>
      </c>
      <c r="AM59" s="7">
        <f>HLOOKUP(AM$7,$L$66:$DM$120,ROWS($C$10:$C59)+2,FALSE)</f>
        <v>0</v>
      </c>
      <c r="AN59" s="7">
        <f>HLOOKUP(AN$7,$L$66:$DM$120,ROWS($C$10:$C59)+2,FALSE)</f>
        <v>0</v>
      </c>
      <c r="AO59" s="7">
        <f>HLOOKUP(AO$7,$L$66:$DM$120,ROWS($C$10:$C59)+2,FALSE)</f>
        <v>229</v>
      </c>
      <c r="AP59" s="7">
        <f>HLOOKUP(AP$7,$L$66:$DM$120,ROWS($C$10:$C59)+2,FALSE)</f>
        <v>129</v>
      </c>
      <c r="AQ59" s="7">
        <f>HLOOKUP(AQ$7,$L$66:$DM$120,ROWS($C$10:$C59)+2,FALSE)</f>
        <v>1213</v>
      </c>
      <c r="AR59" s="7">
        <f>HLOOKUP(AR$7,$L$66:$DM$120,ROWS($C$10:$C59)+2,FALSE)</f>
        <v>81</v>
      </c>
      <c r="AS59" s="7">
        <f>HLOOKUP(AS$7,$L$66:$DM$120,ROWS($C$10:$C59)+2,FALSE)</f>
        <v>1721</v>
      </c>
      <c r="AT59" s="7">
        <f>HLOOKUP(AT$7,$L$66:$DM$120,ROWS($C$10:$C59)+2,FALSE)</f>
        <v>4683</v>
      </c>
      <c r="AU59" s="7">
        <f>HLOOKUP(AU$7,$L$66:$DM$120,ROWS($C$10:$C59)+2,FALSE)</f>
        <v>175</v>
      </c>
      <c r="AV59" s="7">
        <f>HLOOKUP(AV$7,$L$66:$DM$120,ROWS($C$10:$C59)+2,FALSE)</f>
        <v>6757</v>
      </c>
      <c r="AW59" s="7">
        <f>HLOOKUP(AW$7,$L$66:$DM$120,ROWS($C$10:$C59)+2,FALSE)</f>
        <v>520</v>
      </c>
      <c r="AX59" s="7">
        <f>HLOOKUP(AX$7,$L$66:$DM$120,ROWS($C$10:$C59)+2,FALSE)</f>
        <v>118</v>
      </c>
      <c r="AY59" s="7">
        <f>HLOOKUP(AY$7,$L$66:$DM$120,ROWS($C$10:$C59)+2,FALSE)</f>
        <v>5208</v>
      </c>
      <c r="AZ59" s="7">
        <f>HLOOKUP(AZ$7,$L$66:$DM$120,ROWS($C$10:$C59)+2,FALSE)</f>
        <v>0</v>
      </c>
      <c r="BA59" s="7">
        <f>HLOOKUP(BA$7,$L$66:$DM$120,ROWS($C$10:$C59)+2,FALSE)</f>
        <v>1098</v>
      </c>
      <c r="BB59" s="7">
        <f>HLOOKUP(BB$7,$L$66:$DM$120,ROWS($C$10:$C59)+2,FALSE)</f>
        <v>36</v>
      </c>
      <c r="BC59" s="7">
        <f>HLOOKUP(BC$7,$L$66:$DM$120,ROWS($C$10:$C59)+2,FALSE)</f>
        <v>1061</v>
      </c>
      <c r="BD59" s="7">
        <f>HLOOKUP(BD$7,$L$66:$DM$120,ROWS($C$10:$C59)+2,FALSE)</f>
        <v>622</v>
      </c>
      <c r="BE59" s="7">
        <f>HLOOKUP(BE$7,$L$66:$DM$120,ROWS($C$10:$C59)+2,FALSE)</f>
        <v>0</v>
      </c>
      <c r="BF59" s="7">
        <f>HLOOKUP(BF$7,$L$66:$DM$120,ROWS($C$10:$C59)+2,FALSE)</f>
        <v>54</v>
      </c>
      <c r="BG59" s="7">
        <f>HLOOKUP(BG$7,$L$66:$DM$120,ROWS($C$10:$C59)+2,FALSE)</f>
        <v>6317</v>
      </c>
      <c r="BH59" s="7">
        <f>HLOOKUP(BH$7,$L$66:$DM$120,ROWS($C$10:$C59)+2,FALSE)</f>
        <v>297</v>
      </c>
      <c r="BI59" s="7" t="str">
        <f>HLOOKUP(BI$7,$L$66:$DM$120,ROWS($C$10:$C59)+2,FALSE)</f>
        <v>N/A</v>
      </c>
      <c r="BJ59" s="7">
        <f>HLOOKUP(BJ$7,$L$66:$DM$120,ROWS($C$10:$C59)+2,FALSE)</f>
        <v>470</v>
      </c>
      <c r="BK59" s="7">
        <f>HLOOKUP(BK$7,$L$66:$DM$120,ROWS($C$10:$C59)+2,FALSE)</f>
        <v>252</v>
      </c>
      <c r="BL59" s="7">
        <f>HLOOKUP(BL$7,$L$66:$DM$120,ROWS($C$10:$C59)+2,FALSE)</f>
        <v>79</v>
      </c>
      <c r="BM59" s="8">
        <f>HLOOKUP(BM$7+0.5,$L$66:$DM$120,ROWS($C$10:$C59)+2,FALSE)</f>
        <v>4317</v>
      </c>
      <c r="BN59" s="8">
        <f>HLOOKUP(BN$7+0.5,$L$66:$DM$120,ROWS($C$10:$C59)+2,FALSE)</f>
        <v>339</v>
      </c>
      <c r="BO59" s="8">
        <f>HLOOKUP(BO$7+0.5,$L$66:$DM$120,ROWS($C$10:$C59)+2,FALSE)</f>
        <v>455</v>
      </c>
      <c r="BP59" s="8">
        <f>HLOOKUP(BP$7+0.5,$L$66:$DM$120,ROWS($C$10:$C59)+2,FALSE)</f>
        <v>129</v>
      </c>
      <c r="BQ59" s="8">
        <f>HLOOKUP(BQ$7+0.5,$L$66:$DM$120,ROWS($C$10:$C59)+2,FALSE)</f>
        <v>182</v>
      </c>
      <c r="BR59" s="8">
        <f>HLOOKUP(BR$7+0.5,$L$66:$DM$120,ROWS($C$10:$C59)+2,FALSE)</f>
        <v>516</v>
      </c>
      <c r="BS59" s="8">
        <f>HLOOKUP(BS$7+0.5,$L$66:$DM$120,ROWS($C$10:$C59)+2,FALSE)</f>
        <v>114</v>
      </c>
      <c r="BT59" s="8">
        <f>HLOOKUP(BT$7+0.5,$L$66:$DM$120,ROWS($C$10:$C59)+2,FALSE)</f>
        <v>177</v>
      </c>
      <c r="BU59" s="8">
        <f>HLOOKUP(BU$7+0.5,$L$66:$DM$120,ROWS($C$10:$C59)+2,FALSE)</f>
        <v>525</v>
      </c>
      <c r="BV59" s="8">
        <f>HLOOKUP(BV$7+0.5,$L$66:$DM$120,ROWS($C$10:$C59)+2,FALSE)</f>
        <v>194</v>
      </c>
      <c r="BW59" s="8">
        <f>HLOOKUP(BW$7+0.5,$L$66:$DM$120,ROWS($C$10:$C59)+2,FALSE)</f>
        <v>666</v>
      </c>
      <c r="BX59" s="8">
        <f>HLOOKUP(BX$7+0.5,$L$66:$DM$120,ROWS($C$10:$C59)+2,FALSE)</f>
        <v>483</v>
      </c>
      <c r="BY59" s="8">
        <f>HLOOKUP(BY$7+0.5,$L$66:$DM$120,ROWS($C$10:$C59)+2,FALSE)</f>
        <v>277</v>
      </c>
      <c r="BZ59" s="8">
        <f>HLOOKUP(BZ$7+0.5,$L$66:$DM$120,ROWS($C$10:$C59)+2,FALSE)</f>
        <v>250</v>
      </c>
      <c r="CA59" s="8">
        <f>HLOOKUP(CA$7+0.5,$L$66:$DM$120,ROWS($C$10:$C59)+2,FALSE)</f>
        <v>190</v>
      </c>
      <c r="CB59" s="8">
        <f>HLOOKUP(CB$7+0.5,$L$66:$DM$120,ROWS($C$10:$C59)+2,FALSE)</f>
        <v>406</v>
      </c>
      <c r="CC59" s="8">
        <f>HLOOKUP(CC$7+0.5,$L$66:$DM$120,ROWS($C$10:$C59)+2,FALSE)</f>
        <v>111</v>
      </c>
      <c r="CD59" s="8">
        <f>HLOOKUP(CD$7+0.5,$L$66:$DM$120,ROWS($C$10:$C59)+2,FALSE)</f>
        <v>64</v>
      </c>
      <c r="CE59" s="8">
        <f>HLOOKUP(CE$7+0.5,$L$66:$DM$120,ROWS($C$10:$C59)+2,FALSE)</f>
        <v>1019</v>
      </c>
      <c r="CF59" s="8">
        <f>HLOOKUP(CF$7+0.5,$L$66:$DM$120,ROWS($C$10:$C59)+2,FALSE)</f>
        <v>88</v>
      </c>
      <c r="CG59" s="8">
        <f>HLOOKUP(CG$7+0.5,$L$66:$DM$120,ROWS($C$10:$C59)+2,FALSE)</f>
        <v>74</v>
      </c>
      <c r="CH59" s="8">
        <f>HLOOKUP(CH$7+0.5,$L$66:$DM$120,ROWS($C$10:$C59)+2,FALSE)</f>
        <v>1897</v>
      </c>
      <c r="CI59" s="8">
        <f>HLOOKUP(CI$7+0.5,$L$66:$DM$120,ROWS($C$10:$C59)+2,FALSE)</f>
        <v>191</v>
      </c>
      <c r="CJ59" s="8">
        <f>HLOOKUP(CJ$7+0.5,$L$66:$DM$120,ROWS($C$10:$C59)+2,FALSE)</f>
        <v>581</v>
      </c>
      <c r="CK59" s="8">
        <f>HLOOKUP(CK$7+0.5,$L$66:$DM$120,ROWS($C$10:$C59)+2,FALSE)</f>
        <v>37</v>
      </c>
      <c r="CL59" s="8">
        <f>HLOOKUP(CL$7+0.5,$L$66:$DM$120,ROWS($C$10:$C59)+2,FALSE)</f>
        <v>182</v>
      </c>
      <c r="CM59" s="8">
        <f>HLOOKUP(CM$7+0.5,$L$66:$DM$120,ROWS($C$10:$C59)+2,FALSE)</f>
        <v>76</v>
      </c>
      <c r="CN59" s="8">
        <f>HLOOKUP(CN$7+0.5,$L$66:$DM$120,ROWS($C$10:$C59)+2,FALSE)</f>
        <v>182</v>
      </c>
      <c r="CO59" s="8">
        <f>HLOOKUP(CO$7+0.5,$L$66:$DM$120,ROWS($C$10:$C59)+2,FALSE)</f>
        <v>182</v>
      </c>
      <c r="CP59" s="8">
        <f>HLOOKUP(CP$7+0.5,$L$66:$DM$120,ROWS($C$10:$C59)+2,FALSE)</f>
        <v>268</v>
      </c>
      <c r="CQ59" s="8">
        <f>HLOOKUP(CQ$7+0.5,$L$66:$DM$120,ROWS($C$10:$C59)+2,FALSE)</f>
        <v>147</v>
      </c>
      <c r="CR59" s="8">
        <f>HLOOKUP(CR$7+0.5,$L$66:$DM$120,ROWS($C$10:$C59)+2,FALSE)</f>
        <v>679</v>
      </c>
      <c r="CS59" s="8">
        <f>HLOOKUP(CS$7+0.5,$L$66:$DM$120,ROWS($C$10:$C59)+2,FALSE)</f>
        <v>90</v>
      </c>
      <c r="CT59" s="8">
        <f>HLOOKUP(CT$7+0.5,$L$66:$DM$120,ROWS($C$10:$C59)+2,FALSE)</f>
        <v>965</v>
      </c>
      <c r="CU59" s="8">
        <f>HLOOKUP(CU$7+0.5,$L$66:$DM$120,ROWS($C$10:$C59)+2,FALSE)</f>
        <v>1933</v>
      </c>
      <c r="CV59" s="8">
        <f>HLOOKUP(CV$7+0.5,$L$66:$DM$120,ROWS($C$10:$C59)+2,FALSE)</f>
        <v>215</v>
      </c>
      <c r="CW59" s="8">
        <f>HLOOKUP(CW$7+0.5,$L$66:$DM$120,ROWS($C$10:$C59)+2,FALSE)</f>
        <v>1474</v>
      </c>
      <c r="CX59" s="8">
        <f>HLOOKUP(CX$7+0.5,$L$66:$DM$120,ROWS($C$10:$C59)+2,FALSE)</f>
        <v>447</v>
      </c>
      <c r="CY59" s="8">
        <f>HLOOKUP(CY$7+0.5,$L$66:$DM$120,ROWS($C$10:$C59)+2,FALSE)</f>
        <v>207</v>
      </c>
      <c r="CZ59" s="8">
        <f>HLOOKUP(CZ$7+0.5,$L$66:$DM$120,ROWS($C$10:$C59)+2,FALSE)</f>
        <v>1699</v>
      </c>
      <c r="DA59" s="8">
        <f>HLOOKUP(DA$7+0.5,$L$66:$DM$120,ROWS($C$10:$C59)+2,FALSE)</f>
        <v>182</v>
      </c>
      <c r="DB59" s="8">
        <f>HLOOKUP(DB$7+0.5,$L$66:$DM$120,ROWS($C$10:$C59)+2,FALSE)</f>
        <v>671</v>
      </c>
      <c r="DC59" s="8">
        <f>HLOOKUP(DC$7+0.5,$L$66:$DM$120,ROWS($C$10:$C59)+2,FALSE)</f>
        <v>65</v>
      </c>
      <c r="DD59" s="8">
        <f>HLOOKUP(DD$7+0.5,$L$66:$DM$120,ROWS($C$10:$C59)+2,FALSE)</f>
        <v>513</v>
      </c>
      <c r="DE59" s="8">
        <f>HLOOKUP(DE$7+0.5,$L$66:$DM$120,ROWS($C$10:$C59)+2,FALSE)</f>
        <v>415</v>
      </c>
      <c r="DF59" s="8">
        <f>HLOOKUP(DF$7+0.5,$L$66:$DM$120,ROWS($C$10:$C59)+2,FALSE)</f>
        <v>182</v>
      </c>
      <c r="DG59" s="8">
        <f>HLOOKUP(DG$7+0.5,$L$66:$DM$120,ROWS($C$10:$C59)+2,FALSE)</f>
        <v>89</v>
      </c>
      <c r="DH59" s="8">
        <f>HLOOKUP(DH$7+0.5,$L$66:$DM$120,ROWS($C$10:$C59)+2,FALSE)</f>
        <v>1774</v>
      </c>
      <c r="DI59" s="8">
        <f>HLOOKUP(DI$7+0.5,$L$66:$DM$120,ROWS($C$10:$C59)+2,FALSE)</f>
        <v>285</v>
      </c>
      <c r="DJ59" s="8" t="str">
        <f>HLOOKUP(DJ$7+0.5,$L$66:$DM$120,ROWS($C$10:$C59)+2,FALSE)</f>
        <v>N/A</v>
      </c>
      <c r="DK59" s="8">
        <f>HLOOKUP(DK$7+0.5,$L$66:$DM$120,ROWS($C$10:$C59)+2,FALSE)</f>
        <v>555</v>
      </c>
      <c r="DL59" s="8">
        <f>HLOOKUP(DL$7+0.5,$L$66:$DM$120,ROWS($C$10:$C59)+2,FALSE)</f>
        <v>395</v>
      </c>
      <c r="DM59" s="8">
        <f>HLOOKUP(DM$7+0.5,$L$66:$DM$120,ROWS($C$10:$C59)+2,FALSE)</f>
        <v>123</v>
      </c>
    </row>
    <row r="60" spans="3:117" x14ac:dyDescent="0.2">
      <c r="C60" s="60"/>
      <c r="D60" s="62" t="s">
        <v>56</v>
      </c>
      <c r="E60" s="11">
        <v>5660677</v>
      </c>
      <c r="F60" s="12">
        <v>3351</v>
      </c>
      <c r="G60" s="11">
        <v>4849945</v>
      </c>
      <c r="H60" s="12">
        <v>15530</v>
      </c>
      <c r="I60" s="11">
        <v>693737</v>
      </c>
      <c r="J60" s="12">
        <v>15440</v>
      </c>
      <c r="K60" s="103"/>
      <c r="L60" s="63">
        <f>HLOOKUP(L$7,$L$66:$DM$120,ROWS($C$10:$C60)+2,FALSE)</f>
        <v>99192</v>
      </c>
      <c r="M60" s="7">
        <f>HLOOKUP(M$7,$L$66:$DM$120,ROWS($C$10:$C60)+2,FALSE)</f>
        <v>323</v>
      </c>
      <c r="N60" s="7">
        <f>HLOOKUP(N$7,$L$66:$DM$120,ROWS($C$10:$C60)+2,FALSE)</f>
        <v>236</v>
      </c>
      <c r="O60" s="7">
        <f>HLOOKUP(O$7,$L$66:$DM$120,ROWS($C$10:$C60)+2,FALSE)</f>
        <v>3257</v>
      </c>
      <c r="P60" s="7">
        <f>HLOOKUP(P$7,$L$66:$DM$120,ROWS($C$10:$C60)+2,FALSE)</f>
        <v>253</v>
      </c>
      <c r="Q60" s="7">
        <f>HLOOKUP(Q$7,$L$66:$DM$120,ROWS($C$10:$C60)+2,FALSE)</f>
        <v>5347</v>
      </c>
      <c r="R60" s="7">
        <f>HLOOKUP(R$7,$L$66:$DM$120,ROWS($C$10:$C60)+2,FALSE)</f>
        <v>1600</v>
      </c>
      <c r="S60" s="7">
        <f>HLOOKUP(S$7,$L$66:$DM$120,ROWS($C$10:$C60)+2,FALSE)</f>
        <v>657</v>
      </c>
      <c r="T60" s="7">
        <f>HLOOKUP(T$7,$L$66:$DM$120,ROWS($C$10:$C60)+2,FALSE)</f>
        <v>296</v>
      </c>
      <c r="U60" s="7">
        <f>HLOOKUP(U$7,$L$66:$DM$120,ROWS($C$10:$C60)+2,FALSE)</f>
        <v>15</v>
      </c>
      <c r="V60" s="7">
        <f>HLOOKUP(V$7,$L$66:$DM$120,ROWS($C$10:$C60)+2,FALSE)</f>
        <v>4937</v>
      </c>
      <c r="W60" s="7">
        <f>HLOOKUP(W$7,$L$66:$DM$120,ROWS($C$10:$C60)+2,FALSE)</f>
        <v>970</v>
      </c>
      <c r="X60" s="7">
        <f>HLOOKUP(X$7,$L$66:$DM$120,ROWS($C$10:$C60)+2,FALSE)</f>
        <v>333</v>
      </c>
      <c r="Y60" s="7">
        <f>HLOOKUP(Y$7,$L$66:$DM$120,ROWS($C$10:$C60)+2,FALSE)</f>
        <v>360</v>
      </c>
      <c r="Z60" s="7">
        <f>HLOOKUP(Z$7,$L$66:$DM$120,ROWS($C$10:$C60)+2,FALSE)</f>
        <v>22285</v>
      </c>
      <c r="AA60" s="7">
        <f>HLOOKUP(AA$7,$L$66:$DM$120,ROWS($C$10:$C60)+2,FALSE)</f>
        <v>2480</v>
      </c>
      <c r="AB60" s="7">
        <f>HLOOKUP(AB$7,$L$66:$DM$120,ROWS($C$10:$C60)+2,FALSE)</f>
        <v>4161</v>
      </c>
      <c r="AC60" s="7">
        <f>HLOOKUP(AC$7,$L$66:$DM$120,ROWS($C$10:$C60)+2,FALSE)</f>
        <v>1160</v>
      </c>
      <c r="AD60" s="7">
        <f>HLOOKUP(AD$7,$L$66:$DM$120,ROWS($C$10:$C60)+2,FALSE)</f>
        <v>635</v>
      </c>
      <c r="AE60" s="7">
        <f>HLOOKUP(AE$7,$L$66:$DM$120,ROWS($C$10:$C60)+2,FALSE)</f>
        <v>598</v>
      </c>
      <c r="AF60" s="7">
        <f>HLOOKUP(AF$7,$L$66:$DM$120,ROWS($C$10:$C60)+2,FALSE)</f>
        <v>233</v>
      </c>
      <c r="AG60" s="7">
        <f>HLOOKUP(AG$7,$L$66:$DM$120,ROWS($C$10:$C60)+2,FALSE)</f>
        <v>1306</v>
      </c>
      <c r="AH60" s="7">
        <f>HLOOKUP(AH$7,$L$66:$DM$120,ROWS($C$10:$C60)+2,FALSE)</f>
        <v>489</v>
      </c>
      <c r="AI60" s="7">
        <f>HLOOKUP(AI$7,$L$66:$DM$120,ROWS($C$10:$C60)+2,FALSE)</f>
        <v>3917</v>
      </c>
      <c r="AJ60" s="7">
        <f>HLOOKUP(AJ$7,$L$66:$DM$120,ROWS($C$10:$C60)+2,FALSE)</f>
        <v>18965</v>
      </c>
      <c r="AK60" s="7">
        <f>HLOOKUP(AK$7,$L$66:$DM$120,ROWS($C$10:$C60)+2,FALSE)</f>
        <v>238</v>
      </c>
      <c r="AL60" s="7">
        <f>HLOOKUP(AL$7,$L$66:$DM$120,ROWS($C$10:$C60)+2,FALSE)</f>
        <v>1263</v>
      </c>
      <c r="AM60" s="7">
        <f>HLOOKUP(AM$7,$L$66:$DM$120,ROWS($C$10:$C60)+2,FALSE)</f>
        <v>784</v>
      </c>
      <c r="AN60" s="7">
        <f>HLOOKUP(AN$7,$L$66:$DM$120,ROWS($C$10:$C60)+2,FALSE)</f>
        <v>324</v>
      </c>
      <c r="AO60" s="7">
        <f>HLOOKUP(AO$7,$L$66:$DM$120,ROWS($C$10:$C60)+2,FALSE)</f>
        <v>1163</v>
      </c>
      <c r="AP60" s="7">
        <f>HLOOKUP(AP$7,$L$66:$DM$120,ROWS($C$10:$C60)+2,FALSE)</f>
        <v>3</v>
      </c>
      <c r="AQ60" s="7">
        <f>HLOOKUP(AQ$7,$L$66:$DM$120,ROWS($C$10:$C60)+2,FALSE)</f>
        <v>606</v>
      </c>
      <c r="AR60" s="7">
        <f>HLOOKUP(AR$7,$L$66:$DM$120,ROWS($C$10:$C60)+2,FALSE)</f>
        <v>526</v>
      </c>
      <c r="AS60" s="7">
        <f>HLOOKUP(AS$7,$L$66:$DM$120,ROWS($C$10:$C60)+2,FALSE)</f>
        <v>2033</v>
      </c>
      <c r="AT60" s="7">
        <f>HLOOKUP(AT$7,$L$66:$DM$120,ROWS($C$10:$C60)+2,FALSE)</f>
        <v>2939</v>
      </c>
      <c r="AU60" s="7">
        <f>HLOOKUP(AU$7,$L$66:$DM$120,ROWS($C$10:$C60)+2,FALSE)</f>
        <v>284</v>
      </c>
      <c r="AV60" s="7">
        <f>HLOOKUP(AV$7,$L$66:$DM$120,ROWS($C$10:$C60)+2,FALSE)</f>
        <v>2610</v>
      </c>
      <c r="AW60" s="7">
        <f>HLOOKUP(AW$7,$L$66:$DM$120,ROWS($C$10:$C60)+2,FALSE)</f>
        <v>289</v>
      </c>
      <c r="AX60" s="7">
        <f>HLOOKUP(AX$7,$L$66:$DM$120,ROWS($C$10:$C60)+2,FALSE)</f>
        <v>945</v>
      </c>
      <c r="AY60" s="7">
        <f>HLOOKUP(AY$7,$L$66:$DM$120,ROWS($C$10:$C60)+2,FALSE)</f>
        <v>1563</v>
      </c>
      <c r="AZ60" s="7">
        <f>HLOOKUP(AZ$7,$L$66:$DM$120,ROWS($C$10:$C60)+2,FALSE)</f>
        <v>144</v>
      </c>
      <c r="BA60" s="7">
        <f>HLOOKUP(BA$7,$L$66:$DM$120,ROWS($C$10:$C60)+2,FALSE)</f>
        <v>1053</v>
      </c>
      <c r="BB60" s="7">
        <f>HLOOKUP(BB$7,$L$66:$DM$120,ROWS($C$10:$C60)+2,FALSE)</f>
        <v>329</v>
      </c>
      <c r="BC60" s="7">
        <f>HLOOKUP(BC$7,$L$66:$DM$120,ROWS($C$10:$C60)+2,FALSE)</f>
        <v>1051</v>
      </c>
      <c r="BD60" s="7">
        <f>HLOOKUP(BD$7,$L$66:$DM$120,ROWS($C$10:$C60)+2,FALSE)</f>
        <v>2765</v>
      </c>
      <c r="BE60" s="7">
        <f>HLOOKUP(BE$7,$L$66:$DM$120,ROWS($C$10:$C60)+2,FALSE)</f>
        <v>900</v>
      </c>
      <c r="BF60" s="7">
        <f>HLOOKUP(BF$7,$L$66:$DM$120,ROWS($C$10:$C60)+2,FALSE)</f>
        <v>62</v>
      </c>
      <c r="BG60" s="7">
        <f>HLOOKUP(BG$7,$L$66:$DM$120,ROWS($C$10:$C60)+2,FALSE)</f>
        <v>1267</v>
      </c>
      <c r="BH60" s="7">
        <f>HLOOKUP(BH$7,$L$66:$DM$120,ROWS($C$10:$C60)+2,FALSE)</f>
        <v>1208</v>
      </c>
      <c r="BI60" s="7">
        <f>HLOOKUP(BI$7,$L$66:$DM$120,ROWS($C$10:$C60)+2,FALSE)</f>
        <v>0</v>
      </c>
      <c r="BJ60" s="7" t="str">
        <f>HLOOKUP(BJ$7,$L$66:$DM$120,ROWS($C$10:$C60)+2,FALSE)</f>
        <v>N/A</v>
      </c>
      <c r="BK60" s="7">
        <f>HLOOKUP(BK$7,$L$66:$DM$120,ROWS($C$10:$C60)+2,FALSE)</f>
        <v>30</v>
      </c>
      <c r="BL60" s="7">
        <f>HLOOKUP(BL$7,$L$66:$DM$120,ROWS($C$10:$C60)+2,FALSE)</f>
        <v>975</v>
      </c>
      <c r="BM60" s="8">
        <f>HLOOKUP(BM$7+0.5,$L$66:$DM$120,ROWS($C$10:$C60)+2,FALSE)</f>
        <v>6959</v>
      </c>
      <c r="BN60" s="8">
        <f>HLOOKUP(BN$7+0.5,$L$66:$DM$120,ROWS($C$10:$C60)+2,FALSE)</f>
        <v>262</v>
      </c>
      <c r="BO60" s="8">
        <f>HLOOKUP(BO$7+0.5,$L$66:$DM$120,ROWS($C$10:$C60)+2,FALSE)</f>
        <v>193</v>
      </c>
      <c r="BP60" s="8">
        <f>HLOOKUP(BP$7+0.5,$L$66:$DM$120,ROWS($C$10:$C60)+2,FALSE)</f>
        <v>1696</v>
      </c>
      <c r="BQ60" s="8">
        <f>HLOOKUP(BQ$7+0.5,$L$66:$DM$120,ROWS($C$10:$C60)+2,FALSE)</f>
        <v>216</v>
      </c>
      <c r="BR60" s="8">
        <f>HLOOKUP(BR$7+0.5,$L$66:$DM$120,ROWS($C$10:$C60)+2,FALSE)</f>
        <v>2126</v>
      </c>
      <c r="BS60" s="8">
        <f>HLOOKUP(BS$7+0.5,$L$66:$DM$120,ROWS($C$10:$C60)+2,FALSE)</f>
        <v>604</v>
      </c>
      <c r="BT60" s="8">
        <f>HLOOKUP(BT$7+0.5,$L$66:$DM$120,ROWS($C$10:$C60)+2,FALSE)</f>
        <v>432</v>
      </c>
      <c r="BU60" s="8">
        <f>HLOOKUP(BU$7+0.5,$L$66:$DM$120,ROWS($C$10:$C60)+2,FALSE)</f>
        <v>475</v>
      </c>
      <c r="BV60" s="8">
        <f>HLOOKUP(BV$7+0.5,$L$66:$DM$120,ROWS($C$10:$C60)+2,FALSE)</f>
        <v>25</v>
      </c>
      <c r="BW60" s="8">
        <f>HLOOKUP(BW$7+0.5,$L$66:$DM$120,ROWS($C$10:$C60)+2,FALSE)</f>
        <v>1590</v>
      </c>
      <c r="BX60" s="8">
        <f>HLOOKUP(BX$7+0.5,$L$66:$DM$120,ROWS($C$10:$C60)+2,FALSE)</f>
        <v>396</v>
      </c>
      <c r="BY60" s="8">
        <f>HLOOKUP(BY$7+0.5,$L$66:$DM$120,ROWS($C$10:$C60)+2,FALSE)</f>
        <v>416</v>
      </c>
      <c r="BZ60" s="8">
        <f>HLOOKUP(BZ$7+0.5,$L$66:$DM$120,ROWS($C$10:$C60)+2,FALSE)</f>
        <v>231</v>
      </c>
      <c r="CA60" s="8">
        <f>HLOOKUP(CA$7+0.5,$L$66:$DM$120,ROWS($C$10:$C60)+2,FALSE)</f>
        <v>3020</v>
      </c>
      <c r="CB60" s="8">
        <f>HLOOKUP(CB$7+0.5,$L$66:$DM$120,ROWS($C$10:$C60)+2,FALSE)</f>
        <v>1136</v>
      </c>
      <c r="CC60" s="8">
        <f>HLOOKUP(CC$7+0.5,$L$66:$DM$120,ROWS($C$10:$C60)+2,FALSE)</f>
        <v>1283</v>
      </c>
      <c r="CD60" s="8">
        <f>HLOOKUP(CD$7+0.5,$L$66:$DM$120,ROWS($C$10:$C60)+2,FALSE)</f>
        <v>1199</v>
      </c>
      <c r="CE60" s="8">
        <f>HLOOKUP(CE$7+0.5,$L$66:$DM$120,ROWS($C$10:$C60)+2,FALSE)</f>
        <v>502</v>
      </c>
      <c r="CF60" s="8">
        <f>HLOOKUP(CF$7+0.5,$L$66:$DM$120,ROWS($C$10:$C60)+2,FALSE)</f>
        <v>403</v>
      </c>
      <c r="CG60" s="8">
        <f>HLOOKUP(CG$7+0.5,$L$66:$DM$120,ROWS($C$10:$C60)+2,FALSE)</f>
        <v>195</v>
      </c>
      <c r="CH60" s="8">
        <f>HLOOKUP(CH$7+0.5,$L$66:$DM$120,ROWS($C$10:$C60)+2,FALSE)</f>
        <v>586</v>
      </c>
      <c r="CI60" s="8">
        <f>HLOOKUP(CI$7+0.5,$L$66:$DM$120,ROWS($C$10:$C60)+2,FALSE)</f>
        <v>356</v>
      </c>
      <c r="CJ60" s="8">
        <f>HLOOKUP(CJ$7+0.5,$L$66:$DM$120,ROWS($C$10:$C60)+2,FALSE)</f>
        <v>1160</v>
      </c>
      <c r="CK60" s="8">
        <f>HLOOKUP(CK$7+0.5,$L$66:$DM$120,ROWS($C$10:$C60)+2,FALSE)</f>
        <v>2405</v>
      </c>
      <c r="CL60" s="8">
        <f>HLOOKUP(CL$7+0.5,$L$66:$DM$120,ROWS($C$10:$C60)+2,FALSE)</f>
        <v>211</v>
      </c>
      <c r="CM60" s="8">
        <f>HLOOKUP(CM$7+0.5,$L$66:$DM$120,ROWS($C$10:$C60)+2,FALSE)</f>
        <v>681</v>
      </c>
      <c r="CN60" s="8">
        <f>HLOOKUP(CN$7+0.5,$L$66:$DM$120,ROWS($C$10:$C60)+2,FALSE)</f>
        <v>512</v>
      </c>
      <c r="CO60" s="8">
        <f>HLOOKUP(CO$7+0.5,$L$66:$DM$120,ROWS($C$10:$C60)+2,FALSE)</f>
        <v>240</v>
      </c>
      <c r="CP60" s="8">
        <f>HLOOKUP(CP$7+0.5,$L$66:$DM$120,ROWS($C$10:$C60)+2,FALSE)</f>
        <v>682</v>
      </c>
      <c r="CQ60" s="8">
        <f>HLOOKUP(CQ$7+0.5,$L$66:$DM$120,ROWS($C$10:$C60)+2,FALSE)</f>
        <v>7</v>
      </c>
      <c r="CR60" s="8">
        <f>HLOOKUP(CR$7+0.5,$L$66:$DM$120,ROWS($C$10:$C60)+2,FALSE)</f>
        <v>477</v>
      </c>
      <c r="CS60" s="8">
        <f>HLOOKUP(CS$7+0.5,$L$66:$DM$120,ROWS($C$10:$C60)+2,FALSE)</f>
        <v>553</v>
      </c>
      <c r="CT60" s="8">
        <f>HLOOKUP(CT$7+0.5,$L$66:$DM$120,ROWS($C$10:$C60)+2,FALSE)</f>
        <v>980</v>
      </c>
      <c r="CU60" s="8">
        <f>HLOOKUP(CU$7+0.5,$L$66:$DM$120,ROWS($C$10:$C60)+2,FALSE)</f>
        <v>1454</v>
      </c>
      <c r="CV60" s="8">
        <f>HLOOKUP(CV$7+0.5,$L$66:$DM$120,ROWS($C$10:$C60)+2,FALSE)</f>
        <v>318</v>
      </c>
      <c r="CW60" s="8">
        <f>HLOOKUP(CW$7+0.5,$L$66:$DM$120,ROWS($C$10:$C60)+2,FALSE)</f>
        <v>1053</v>
      </c>
      <c r="CX60" s="8">
        <f>HLOOKUP(CX$7+0.5,$L$66:$DM$120,ROWS($C$10:$C60)+2,FALSE)</f>
        <v>204</v>
      </c>
      <c r="CY60" s="8">
        <f>HLOOKUP(CY$7+0.5,$L$66:$DM$120,ROWS($C$10:$C60)+2,FALSE)</f>
        <v>601</v>
      </c>
      <c r="CZ60" s="8">
        <f>HLOOKUP(CZ$7+0.5,$L$66:$DM$120,ROWS($C$10:$C60)+2,FALSE)</f>
        <v>750</v>
      </c>
      <c r="DA60" s="8">
        <f>HLOOKUP(DA$7+0.5,$L$66:$DM$120,ROWS($C$10:$C60)+2,FALSE)</f>
        <v>157</v>
      </c>
      <c r="DB60" s="8">
        <f>HLOOKUP(DB$7+0.5,$L$66:$DM$120,ROWS($C$10:$C60)+2,FALSE)</f>
        <v>675</v>
      </c>
      <c r="DC60" s="8">
        <f>HLOOKUP(DC$7+0.5,$L$66:$DM$120,ROWS($C$10:$C60)+2,FALSE)</f>
        <v>220</v>
      </c>
      <c r="DD60" s="8">
        <f>HLOOKUP(DD$7+0.5,$L$66:$DM$120,ROWS($C$10:$C60)+2,FALSE)</f>
        <v>638</v>
      </c>
      <c r="DE60" s="8">
        <f>HLOOKUP(DE$7+0.5,$L$66:$DM$120,ROWS($C$10:$C60)+2,FALSE)</f>
        <v>1112</v>
      </c>
      <c r="DF60" s="8">
        <f>HLOOKUP(DF$7+0.5,$L$66:$DM$120,ROWS($C$10:$C60)+2,FALSE)</f>
        <v>1091</v>
      </c>
      <c r="DG60" s="8">
        <f>HLOOKUP(DG$7+0.5,$L$66:$DM$120,ROWS($C$10:$C60)+2,FALSE)</f>
        <v>88</v>
      </c>
      <c r="DH60" s="8">
        <f>HLOOKUP(DH$7+0.5,$L$66:$DM$120,ROWS($C$10:$C60)+2,FALSE)</f>
        <v>916</v>
      </c>
      <c r="DI60" s="8">
        <f>HLOOKUP(DI$7+0.5,$L$66:$DM$120,ROWS($C$10:$C60)+2,FALSE)</f>
        <v>416</v>
      </c>
      <c r="DJ60" s="8">
        <f>HLOOKUP(DJ$7+0.5,$L$66:$DM$120,ROWS($C$10:$C60)+2,FALSE)</f>
        <v>145</v>
      </c>
      <c r="DK60" s="8" t="str">
        <f>HLOOKUP(DK$7+0.5,$L$66:$DM$120,ROWS($C$10:$C60)+2,FALSE)</f>
        <v>N/A</v>
      </c>
      <c r="DL60" s="8">
        <f>HLOOKUP(DL$7+0.5,$L$66:$DM$120,ROWS($C$10:$C60)+2,FALSE)</f>
        <v>46</v>
      </c>
      <c r="DM60" s="8">
        <f>HLOOKUP(DM$7+0.5,$L$66:$DM$120,ROWS($C$10:$C60)+2,FALSE)</f>
        <v>943</v>
      </c>
    </row>
    <row r="61" spans="3:117" x14ac:dyDescent="0.2">
      <c r="C61" s="60"/>
      <c r="D61" s="62" t="s">
        <v>57</v>
      </c>
      <c r="E61" s="11">
        <v>569734</v>
      </c>
      <c r="F61" s="12">
        <v>1083</v>
      </c>
      <c r="G61" s="11">
        <v>459226</v>
      </c>
      <c r="H61" s="12">
        <v>7512</v>
      </c>
      <c r="I61" s="11">
        <v>77324</v>
      </c>
      <c r="J61" s="12">
        <v>6960</v>
      </c>
      <c r="K61" s="103"/>
      <c r="L61" s="63">
        <f>HLOOKUP(L$7,$L$66:$DM$120,ROWS($C$10:$C61)+2,FALSE)</f>
        <v>31149</v>
      </c>
      <c r="M61" s="7">
        <f>HLOOKUP(M$7,$L$66:$DM$120,ROWS($C$10:$C61)+2,FALSE)</f>
        <v>260</v>
      </c>
      <c r="N61" s="7">
        <f>HLOOKUP(N$7,$L$66:$DM$120,ROWS($C$10:$C61)+2,FALSE)</f>
        <v>590</v>
      </c>
      <c r="O61" s="7">
        <f>HLOOKUP(O$7,$L$66:$DM$120,ROWS($C$10:$C61)+2,FALSE)</f>
        <v>2014</v>
      </c>
      <c r="P61" s="7">
        <f>HLOOKUP(P$7,$L$66:$DM$120,ROWS($C$10:$C61)+2,FALSE)</f>
        <v>244</v>
      </c>
      <c r="Q61" s="7">
        <f>HLOOKUP(Q$7,$L$66:$DM$120,ROWS($C$10:$C61)+2,FALSE)</f>
        <v>2035</v>
      </c>
      <c r="R61" s="7">
        <f>HLOOKUP(R$7,$L$66:$DM$120,ROWS($C$10:$C61)+2,FALSE)</f>
        <v>5599</v>
      </c>
      <c r="S61" s="7">
        <f>HLOOKUP(S$7,$L$66:$DM$120,ROWS($C$10:$C61)+2,FALSE)</f>
        <v>0</v>
      </c>
      <c r="T61" s="7">
        <f>HLOOKUP(T$7,$L$66:$DM$120,ROWS($C$10:$C61)+2,FALSE)</f>
        <v>0</v>
      </c>
      <c r="U61" s="7">
        <f>HLOOKUP(U$7,$L$66:$DM$120,ROWS($C$10:$C61)+2,FALSE)</f>
        <v>0</v>
      </c>
      <c r="V61" s="7">
        <f>HLOOKUP(V$7,$L$66:$DM$120,ROWS($C$10:$C61)+2,FALSE)</f>
        <v>733</v>
      </c>
      <c r="W61" s="7">
        <f>HLOOKUP(W$7,$L$66:$DM$120,ROWS($C$10:$C61)+2,FALSE)</f>
        <v>166</v>
      </c>
      <c r="X61" s="7">
        <f>HLOOKUP(X$7,$L$66:$DM$120,ROWS($C$10:$C61)+2,FALSE)</f>
        <v>0</v>
      </c>
      <c r="Y61" s="7">
        <f>HLOOKUP(Y$7,$L$66:$DM$120,ROWS($C$10:$C61)+2,FALSE)</f>
        <v>745</v>
      </c>
      <c r="Z61" s="7">
        <f>HLOOKUP(Z$7,$L$66:$DM$120,ROWS($C$10:$C61)+2,FALSE)</f>
        <v>905</v>
      </c>
      <c r="AA61" s="7">
        <f>HLOOKUP(AA$7,$L$66:$DM$120,ROWS($C$10:$C61)+2,FALSE)</f>
        <v>179</v>
      </c>
      <c r="AB61" s="7">
        <f>HLOOKUP(AB$7,$L$66:$DM$120,ROWS($C$10:$C61)+2,FALSE)</f>
        <v>259</v>
      </c>
      <c r="AC61" s="7">
        <f>HLOOKUP(AC$7,$L$66:$DM$120,ROWS($C$10:$C61)+2,FALSE)</f>
        <v>539</v>
      </c>
      <c r="AD61" s="7">
        <f>HLOOKUP(AD$7,$L$66:$DM$120,ROWS($C$10:$C61)+2,FALSE)</f>
        <v>4</v>
      </c>
      <c r="AE61" s="7">
        <f>HLOOKUP(AE$7,$L$66:$DM$120,ROWS($C$10:$C61)+2,FALSE)</f>
        <v>88</v>
      </c>
      <c r="AF61" s="7">
        <f>HLOOKUP(AF$7,$L$66:$DM$120,ROWS($C$10:$C61)+2,FALSE)</f>
        <v>0</v>
      </c>
      <c r="AG61" s="7">
        <f>HLOOKUP(AG$7,$L$66:$DM$120,ROWS($C$10:$C61)+2,FALSE)</f>
        <v>294</v>
      </c>
      <c r="AH61" s="7">
        <f>HLOOKUP(AH$7,$L$66:$DM$120,ROWS($C$10:$C61)+2,FALSE)</f>
        <v>548</v>
      </c>
      <c r="AI61" s="7">
        <f>HLOOKUP(AI$7,$L$66:$DM$120,ROWS($C$10:$C61)+2,FALSE)</f>
        <v>965</v>
      </c>
      <c r="AJ61" s="7">
        <f>HLOOKUP(AJ$7,$L$66:$DM$120,ROWS($C$10:$C61)+2,FALSE)</f>
        <v>290</v>
      </c>
      <c r="AK61" s="7">
        <f>HLOOKUP(AK$7,$L$66:$DM$120,ROWS($C$10:$C61)+2,FALSE)</f>
        <v>136</v>
      </c>
      <c r="AL61" s="7">
        <f>HLOOKUP(AL$7,$L$66:$DM$120,ROWS($C$10:$C61)+2,FALSE)</f>
        <v>244</v>
      </c>
      <c r="AM61" s="7">
        <f>HLOOKUP(AM$7,$L$66:$DM$120,ROWS($C$10:$C61)+2,FALSE)</f>
        <v>1901</v>
      </c>
      <c r="AN61" s="7">
        <f>HLOOKUP(AN$7,$L$66:$DM$120,ROWS($C$10:$C61)+2,FALSE)</f>
        <v>1216</v>
      </c>
      <c r="AO61" s="7">
        <f>HLOOKUP(AO$7,$L$66:$DM$120,ROWS($C$10:$C61)+2,FALSE)</f>
        <v>355</v>
      </c>
      <c r="AP61" s="7">
        <f>HLOOKUP(AP$7,$L$66:$DM$120,ROWS($C$10:$C61)+2,FALSE)</f>
        <v>0</v>
      </c>
      <c r="AQ61" s="7">
        <f>HLOOKUP(AQ$7,$L$66:$DM$120,ROWS($C$10:$C61)+2,FALSE)</f>
        <v>121</v>
      </c>
      <c r="AR61" s="7">
        <f>HLOOKUP(AR$7,$L$66:$DM$120,ROWS($C$10:$C61)+2,FALSE)</f>
        <v>604</v>
      </c>
      <c r="AS61" s="7">
        <f>HLOOKUP(AS$7,$L$66:$DM$120,ROWS($C$10:$C61)+2,FALSE)</f>
        <v>231</v>
      </c>
      <c r="AT61" s="7">
        <f>HLOOKUP(AT$7,$L$66:$DM$120,ROWS($C$10:$C61)+2,FALSE)</f>
        <v>459</v>
      </c>
      <c r="AU61" s="7">
        <f>HLOOKUP(AU$7,$L$66:$DM$120,ROWS($C$10:$C61)+2,FALSE)</f>
        <v>338</v>
      </c>
      <c r="AV61" s="7">
        <f>HLOOKUP(AV$7,$L$66:$DM$120,ROWS($C$10:$C61)+2,FALSE)</f>
        <v>819</v>
      </c>
      <c r="AW61" s="7">
        <f>HLOOKUP(AW$7,$L$66:$DM$120,ROWS($C$10:$C61)+2,FALSE)</f>
        <v>964</v>
      </c>
      <c r="AX61" s="7">
        <f>HLOOKUP(AX$7,$L$66:$DM$120,ROWS($C$10:$C61)+2,FALSE)</f>
        <v>893</v>
      </c>
      <c r="AY61" s="7">
        <f>HLOOKUP(AY$7,$L$66:$DM$120,ROWS($C$10:$C61)+2,FALSE)</f>
        <v>230</v>
      </c>
      <c r="AZ61" s="7">
        <f>HLOOKUP(AZ$7,$L$66:$DM$120,ROWS($C$10:$C61)+2,FALSE)</f>
        <v>0</v>
      </c>
      <c r="BA61" s="7">
        <f>HLOOKUP(BA$7,$L$66:$DM$120,ROWS($C$10:$C61)+2,FALSE)</f>
        <v>122</v>
      </c>
      <c r="BB61" s="7">
        <f>HLOOKUP(BB$7,$L$66:$DM$120,ROWS($C$10:$C61)+2,FALSE)</f>
        <v>1175</v>
      </c>
      <c r="BC61" s="7">
        <f>HLOOKUP(BC$7,$L$66:$DM$120,ROWS($C$10:$C61)+2,FALSE)</f>
        <v>4</v>
      </c>
      <c r="BD61" s="7">
        <f>HLOOKUP(BD$7,$L$66:$DM$120,ROWS($C$10:$C61)+2,FALSE)</f>
        <v>1427</v>
      </c>
      <c r="BE61" s="7">
        <f>HLOOKUP(BE$7,$L$66:$DM$120,ROWS($C$10:$C61)+2,FALSE)</f>
        <v>1710</v>
      </c>
      <c r="BF61" s="7">
        <f>HLOOKUP(BF$7,$L$66:$DM$120,ROWS($C$10:$C61)+2,FALSE)</f>
        <v>0</v>
      </c>
      <c r="BG61" s="7">
        <f>HLOOKUP(BG$7,$L$66:$DM$120,ROWS($C$10:$C61)+2,FALSE)</f>
        <v>138</v>
      </c>
      <c r="BH61" s="7">
        <f>HLOOKUP(BH$7,$L$66:$DM$120,ROWS($C$10:$C61)+2,FALSE)</f>
        <v>1323</v>
      </c>
      <c r="BI61" s="7">
        <f>HLOOKUP(BI$7,$L$66:$DM$120,ROWS($C$10:$C61)+2,FALSE)</f>
        <v>0</v>
      </c>
      <c r="BJ61" s="7">
        <f>HLOOKUP(BJ$7,$L$66:$DM$120,ROWS($C$10:$C61)+2,FALSE)</f>
        <v>282</v>
      </c>
      <c r="BK61" s="7" t="str">
        <f>HLOOKUP(BK$7,$L$66:$DM$120,ROWS($C$10:$C61)+2,FALSE)</f>
        <v>N/A</v>
      </c>
      <c r="BL61" s="7">
        <f>HLOOKUP(BL$7,$L$66:$DM$120,ROWS($C$10:$C61)+2,FALSE)</f>
        <v>16</v>
      </c>
      <c r="BM61" s="8">
        <f>HLOOKUP(BM$7+0.5,$L$66:$DM$120,ROWS($C$10:$C61)+2,FALSE)</f>
        <v>3430</v>
      </c>
      <c r="BN61" s="8">
        <f>HLOOKUP(BN$7+0.5,$L$66:$DM$120,ROWS($C$10:$C61)+2,FALSE)</f>
        <v>284</v>
      </c>
      <c r="BO61" s="8">
        <f>HLOOKUP(BO$7+0.5,$L$66:$DM$120,ROWS($C$10:$C61)+2,FALSE)</f>
        <v>661</v>
      </c>
      <c r="BP61" s="8">
        <f>HLOOKUP(BP$7+0.5,$L$66:$DM$120,ROWS($C$10:$C61)+2,FALSE)</f>
        <v>1234</v>
      </c>
      <c r="BQ61" s="8">
        <f>HLOOKUP(BQ$7+0.5,$L$66:$DM$120,ROWS($C$10:$C61)+2,FALSE)</f>
        <v>405</v>
      </c>
      <c r="BR61" s="8">
        <f>HLOOKUP(BR$7+0.5,$L$66:$DM$120,ROWS($C$10:$C61)+2,FALSE)</f>
        <v>720</v>
      </c>
      <c r="BS61" s="8">
        <f>HLOOKUP(BS$7+0.5,$L$66:$DM$120,ROWS($C$10:$C61)+2,FALSE)</f>
        <v>1618</v>
      </c>
      <c r="BT61" s="8">
        <f>HLOOKUP(BT$7+0.5,$L$66:$DM$120,ROWS($C$10:$C61)+2,FALSE)</f>
        <v>185</v>
      </c>
      <c r="BU61" s="8">
        <f>HLOOKUP(BU$7+0.5,$L$66:$DM$120,ROWS($C$10:$C61)+2,FALSE)</f>
        <v>185</v>
      </c>
      <c r="BV61" s="8">
        <f>HLOOKUP(BV$7+0.5,$L$66:$DM$120,ROWS($C$10:$C61)+2,FALSE)</f>
        <v>185</v>
      </c>
      <c r="BW61" s="8">
        <f>HLOOKUP(BW$7+0.5,$L$66:$DM$120,ROWS($C$10:$C61)+2,FALSE)</f>
        <v>572</v>
      </c>
      <c r="BX61" s="8">
        <f>HLOOKUP(BX$7+0.5,$L$66:$DM$120,ROWS($C$10:$C61)+2,FALSE)</f>
        <v>173</v>
      </c>
      <c r="BY61" s="8">
        <f>HLOOKUP(BY$7+0.5,$L$66:$DM$120,ROWS($C$10:$C61)+2,FALSE)</f>
        <v>185</v>
      </c>
      <c r="BZ61" s="8">
        <f>HLOOKUP(BZ$7+0.5,$L$66:$DM$120,ROWS($C$10:$C61)+2,FALSE)</f>
        <v>481</v>
      </c>
      <c r="CA61" s="8">
        <f>HLOOKUP(CA$7+0.5,$L$66:$DM$120,ROWS($C$10:$C61)+2,FALSE)</f>
        <v>823</v>
      </c>
      <c r="CB61" s="8">
        <f>HLOOKUP(CB$7+0.5,$L$66:$DM$120,ROWS($C$10:$C61)+2,FALSE)</f>
        <v>179</v>
      </c>
      <c r="CC61" s="8">
        <f>HLOOKUP(CC$7+0.5,$L$66:$DM$120,ROWS($C$10:$C61)+2,FALSE)</f>
        <v>273</v>
      </c>
      <c r="CD61" s="8">
        <f>HLOOKUP(CD$7+0.5,$L$66:$DM$120,ROWS($C$10:$C61)+2,FALSE)</f>
        <v>412</v>
      </c>
      <c r="CE61" s="8">
        <f>HLOOKUP(CE$7+0.5,$L$66:$DM$120,ROWS($C$10:$C61)+2,FALSE)</f>
        <v>10</v>
      </c>
      <c r="CF61" s="8">
        <f>HLOOKUP(CF$7+0.5,$L$66:$DM$120,ROWS($C$10:$C61)+2,FALSE)</f>
        <v>100</v>
      </c>
      <c r="CG61" s="8">
        <f>HLOOKUP(CG$7+0.5,$L$66:$DM$120,ROWS($C$10:$C61)+2,FALSE)</f>
        <v>185</v>
      </c>
      <c r="CH61" s="8">
        <f>HLOOKUP(CH$7+0.5,$L$66:$DM$120,ROWS($C$10:$C61)+2,FALSE)</f>
        <v>304</v>
      </c>
      <c r="CI61" s="8">
        <f>HLOOKUP(CI$7+0.5,$L$66:$DM$120,ROWS($C$10:$C61)+2,FALSE)</f>
        <v>638</v>
      </c>
      <c r="CJ61" s="8">
        <f>HLOOKUP(CJ$7+0.5,$L$66:$DM$120,ROWS($C$10:$C61)+2,FALSE)</f>
        <v>730</v>
      </c>
      <c r="CK61" s="8">
        <f>HLOOKUP(CK$7+0.5,$L$66:$DM$120,ROWS($C$10:$C61)+2,FALSE)</f>
        <v>240</v>
      </c>
      <c r="CL61" s="8">
        <f>HLOOKUP(CL$7+0.5,$L$66:$DM$120,ROWS($C$10:$C61)+2,FALSE)</f>
        <v>229</v>
      </c>
      <c r="CM61" s="8">
        <f>HLOOKUP(CM$7+0.5,$L$66:$DM$120,ROWS($C$10:$C61)+2,FALSE)</f>
        <v>257</v>
      </c>
      <c r="CN61" s="8">
        <f>HLOOKUP(CN$7+0.5,$L$66:$DM$120,ROWS($C$10:$C61)+2,FALSE)</f>
        <v>789</v>
      </c>
      <c r="CO61" s="8">
        <f>HLOOKUP(CO$7+0.5,$L$66:$DM$120,ROWS($C$10:$C61)+2,FALSE)</f>
        <v>559</v>
      </c>
      <c r="CP61" s="8">
        <f>HLOOKUP(CP$7+0.5,$L$66:$DM$120,ROWS($C$10:$C61)+2,FALSE)</f>
        <v>304</v>
      </c>
      <c r="CQ61" s="8">
        <f>HLOOKUP(CQ$7+0.5,$L$66:$DM$120,ROWS($C$10:$C61)+2,FALSE)</f>
        <v>185</v>
      </c>
      <c r="CR61" s="8">
        <f>HLOOKUP(CR$7+0.5,$L$66:$DM$120,ROWS($C$10:$C61)+2,FALSE)</f>
        <v>147</v>
      </c>
      <c r="CS61" s="8">
        <f>HLOOKUP(CS$7+0.5,$L$66:$DM$120,ROWS($C$10:$C61)+2,FALSE)</f>
        <v>658</v>
      </c>
      <c r="CT61" s="8">
        <f>HLOOKUP(CT$7+0.5,$L$66:$DM$120,ROWS($C$10:$C61)+2,FALSE)</f>
        <v>252</v>
      </c>
      <c r="CU61" s="8">
        <f>HLOOKUP(CU$7+0.5,$L$66:$DM$120,ROWS($C$10:$C61)+2,FALSE)</f>
        <v>399</v>
      </c>
      <c r="CV61" s="8">
        <f>HLOOKUP(CV$7+0.5,$L$66:$DM$120,ROWS($C$10:$C61)+2,FALSE)</f>
        <v>300</v>
      </c>
      <c r="CW61" s="8">
        <f>HLOOKUP(CW$7+0.5,$L$66:$DM$120,ROWS($C$10:$C61)+2,FALSE)</f>
        <v>447</v>
      </c>
      <c r="CX61" s="8">
        <f>HLOOKUP(CX$7+0.5,$L$66:$DM$120,ROWS($C$10:$C61)+2,FALSE)</f>
        <v>670</v>
      </c>
      <c r="CY61" s="8">
        <f>HLOOKUP(CY$7+0.5,$L$66:$DM$120,ROWS($C$10:$C61)+2,FALSE)</f>
        <v>605</v>
      </c>
      <c r="CZ61" s="8">
        <f>HLOOKUP(CZ$7+0.5,$L$66:$DM$120,ROWS($C$10:$C61)+2,FALSE)</f>
        <v>254</v>
      </c>
      <c r="DA61" s="8">
        <f>HLOOKUP(DA$7+0.5,$L$66:$DM$120,ROWS($C$10:$C61)+2,FALSE)</f>
        <v>185</v>
      </c>
      <c r="DB61" s="8">
        <f>HLOOKUP(DB$7+0.5,$L$66:$DM$120,ROWS($C$10:$C61)+2,FALSE)</f>
        <v>201</v>
      </c>
      <c r="DC61" s="8">
        <f>HLOOKUP(DC$7+0.5,$L$66:$DM$120,ROWS($C$10:$C61)+2,FALSE)</f>
        <v>730</v>
      </c>
      <c r="DD61" s="8">
        <f>HLOOKUP(DD$7+0.5,$L$66:$DM$120,ROWS($C$10:$C61)+2,FALSE)</f>
        <v>7</v>
      </c>
      <c r="DE61" s="8">
        <f>HLOOKUP(DE$7+0.5,$L$66:$DM$120,ROWS($C$10:$C61)+2,FALSE)</f>
        <v>920</v>
      </c>
      <c r="DF61" s="8">
        <f>HLOOKUP(DF$7+0.5,$L$66:$DM$120,ROWS($C$10:$C61)+2,FALSE)</f>
        <v>948</v>
      </c>
      <c r="DG61" s="8">
        <f>HLOOKUP(DG$7+0.5,$L$66:$DM$120,ROWS($C$10:$C61)+2,FALSE)</f>
        <v>185</v>
      </c>
      <c r="DH61" s="8">
        <f>HLOOKUP(DH$7+0.5,$L$66:$DM$120,ROWS($C$10:$C61)+2,FALSE)</f>
        <v>169</v>
      </c>
      <c r="DI61" s="8">
        <f>HLOOKUP(DI$7+0.5,$L$66:$DM$120,ROWS($C$10:$C61)+2,FALSE)</f>
        <v>785</v>
      </c>
      <c r="DJ61" s="8">
        <f>HLOOKUP(DJ$7+0.5,$L$66:$DM$120,ROWS($C$10:$C61)+2,FALSE)</f>
        <v>185</v>
      </c>
      <c r="DK61" s="8">
        <f>HLOOKUP(DK$7+0.5,$L$66:$DM$120,ROWS($C$10:$C61)+2,FALSE)</f>
        <v>210</v>
      </c>
      <c r="DL61" s="8" t="str">
        <f>HLOOKUP(DL$7+0.5,$L$66:$DM$120,ROWS($C$10:$C61)+2,FALSE)</f>
        <v>N/A</v>
      </c>
      <c r="DM61" s="8">
        <f>HLOOKUP(DM$7+0.5,$L$66:$DM$120,ROWS($C$10:$C61)+2,FALSE)</f>
        <v>27</v>
      </c>
    </row>
    <row r="62" spans="3:117" x14ac:dyDescent="0.2">
      <c r="C62" s="60"/>
      <c r="D62" s="62" t="s">
        <v>61</v>
      </c>
      <c r="E62" s="11">
        <v>3628402</v>
      </c>
      <c r="F62" s="12">
        <v>2934</v>
      </c>
      <c r="G62" s="11">
        <v>3366593</v>
      </c>
      <c r="H62" s="12">
        <v>12125</v>
      </c>
      <c r="I62" s="11">
        <v>238042</v>
      </c>
      <c r="J62" s="12">
        <v>11523</v>
      </c>
      <c r="K62" s="103"/>
      <c r="L62" s="63">
        <f>HLOOKUP(L$7,$L$66:$DM$120,ROWS($C$10:$C62)+2,FALSE)</f>
        <v>20044</v>
      </c>
      <c r="M62" s="7">
        <f>HLOOKUP(M$7,$L$66:$DM$120,ROWS($C$10:$C62)+2,FALSE)</f>
        <v>8</v>
      </c>
      <c r="N62" s="7">
        <f>HLOOKUP(N$7,$L$66:$DM$120,ROWS($C$10:$C62)+2,FALSE)</f>
        <v>57</v>
      </c>
      <c r="O62" s="7">
        <f>HLOOKUP(O$7,$L$66:$DM$120,ROWS($C$10:$C62)+2,FALSE)</f>
        <v>54</v>
      </c>
      <c r="P62" s="7">
        <f>HLOOKUP(P$7,$L$66:$DM$120,ROWS($C$10:$C62)+2,FALSE)</f>
        <v>93</v>
      </c>
      <c r="Q62" s="7">
        <f>HLOOKUP(Q$7,$L$66:$DM$120,ROWS($C$10:$C62)+2,FALSE)</f>
        <v>519</v>
      </c>
      <c r="R62" s="7">
        <f>HLOOKUP(R$7,$L$66:$DM$120,ROWS($C$10:$C62)+2,FALSE)</f>
        <v>0</v>
      </c>
      <c r="S62" s="7">
        <f>HLOOKUP(S$7,$L$66:$DM$120,ROWS($C$10:$C62)+2,FALSE)</f>
        <v>370</v>
      </c>
      <c r="T62" s="7">
        <f>HLOOKUP(T$7,$L$66:$DM$120,ROWS($C$10:$C62)+2,FALSE)</f>
        <v>0</v>
      </c>
      <c r="U62" s="7">
        <f>HLOOKUP(U$7,$L$66:$DM$120,ROWS($C$10:$C62)+2,FALSE)</f>
        <v>0</v>
      </c>
      <c r="V62" s="7">
        <f>HLOOKUP(V$7,$L$66:$DM$120,ROWS($C$10:$C62)+2,FALSE)</f>
        <v>4192</v>
      </c>
      <c r="W62" s="7">
        <f>HLOOKUP(W$7,$L$66:$DM$120,ROWS($C$10:$C62)+2,FALSE)</f>
        <v>232</v>
      </c>
      <c r="X62" s="7">
        <f>HLOOKUP(X$7,$L$66:$DM$120,ROWS($C$10:$C62)+2,FALSE)</f>
        <v>110</v>
      </c>
      <c r="Y62" s="7">
        <f>HLOOKUP(Y$7,$L$66:$DM$120,ROWS($C$10:$C62)+2,FALSE)</f>
        <v>0</v>
      </c>
      <c r="Z62" s="7">
        <f>HLOOKUP(Z$7,$L$66:$DM$120,ROWS($C$10:$C62)+2,FALSE)</f>
        <v>1021</v>
      </c>
      <c r="AA62" s="7">
        <f>HLOOKUP(AA$7,$L$66:$DM$120,ROWS($C$10:$C62)+2,FALSE)</f>
        <v>121</v>
      </c>
      <c r="AB62" s="7">
        <f>HLOOKUP(AB$7,$L$66:$DM$120,ROWS($C$10:$C62)+2,FALSE)</f>
        <v>0</v>
      </c>
      <c r="AC62" s="7">
        <f>HLOOKUP(AC$7,$L$66:$DM$120,ROWS($C$10:$C62)+2,FALSE)</f>
        <v>143</v>
      </c>
      <c r="AD62" s="7">
        <f>HLOOKUP(AD$7,$L$66:$DM$120,ROWS($C$10:$C62)+2,FALSE)</f>
        <v>37</v>
      </c>
      <c r="AE62" s="7">
        <f>HLOOKUP(AE$7,$L$66:$DM$120,ROWS($C$10:$C62)+2,FALSE)</f>
        <v>59</v>
      </c>
      <c r="AF62" s="7">
        <f>HLOOKUP(AF$7,$L$66:$DM$120,ROWS($C$10:$C62)+2,FALSE)</f>
        <v>0</v>
      </c>
      <c r="AG62" s="7">
        <f>HLOOKUP(AG$7,$L$66:$DM$120,ROWS($C$10:$C62)+2,FALSE)</f>
        <v>108</v>
      </c>
      <c r="AH62" s="7">
        <f>HLOOKUP(AH$7,$L$66:$DM$120,ROWS($C$10:$C62)+2,FALSE)</f>
        <v>2258</v>
      </c>
      <c r="AI62" s="7">
        <f>HLOOKUP(AI$7,$L$66:$DM$120,ROWS($C$10:$C62)+2,FALSE)</f>
        <v>435</v>
      </c>
      <c r="AJ62" s="7">
        <f>HLOOKUP(AJ$7,$L$66:$DM$120,ROWS($C$10:$C62)+2,FALSE)</f>
        <v>0</v>
      </c>
      <c r="AK62" s="7">
        <f>HLOOKUP(AK$7,$L$66:$DM$120,ROWS($C$10:$C62)+2,FALSE)</f>
        <v>0</v>
      </c>
      <c r="AL62" s="7">
        <f>HLOOKUP(AL$7,$L$66:$DM$120,ROWS($C$10:$C62)+2,FALSE)</f>
        <v>0</v>
      </c>
      <c r="AM62" s="7">
        <f>HLOOKUP(AM$7,$L$66:$DM$120,ROWS($C$10:$C62)+2,FALSE)</f>
        <v>0</v>
      </c>
      <c r="AN62" s="7">
        <f>HLOOKUP(AN$7,$L$66:$DM$120,ROWS($C$10:$C62)+2,FALSE)</f>
        <v>0</v>
      </c>
      <c r="AO62" s="7">
        <f>HLOOKUP(AO$7,$L$66:$DM$120,ROWS($C$10:$C62)+2,FALSE)</f>
        <v>0</v>
      </c>
      <c r="AP62" s="7">
        <f>HLOOKUP(AP$7,$L$66:$DM$120,ROWS($C$10:$C62)+2,FALSE)</f>
        <v>0</v>
      </c>
      <c r="AQ62" s="7">
        <f>HLOOKUP(AQ$7,$L$66:$DM$120,ROWS($C$10:$C62)+2,FALSE)</f>
        <v>1922</v>
      </c>
      <c r="AR62" s="7">
        <f>HLOOKUP(AR$7,$L$66:$DM$120,ROWS($C$10:$C62)+2,FALSE)</f>
        <v>28</v>
      </c>
      <c r="AS62" s="7">
        <f>HLOOKUP(AS$7,$L$66:$DM$120,ROWS($C$10:$C62)+2,FALSE)</f>
        <v>2314</v>
      </c>
      <c r="AT62" s="7">
        <f>HLOOKUP(AT$7,$L$66:$DM$120,ROWS($C$10:$C62)+2,FALSE)</f>
        <v>638</v>
      </c>
      <c r="AU62" s="7">
        <f>HLOOKUP(AU$7,$L$66:$DM$120,ROWS($C$10:$C62)+2,FALSE)</f>
        <v>0</v>
      </c>
      <c r="AV62" s="7">
        <f>HLOOKUP(AV$7,$L$66:$DM$120,ROWS($C$10:$C62)+2,FALSE)</f>
        <v>328</v>
      </c>
      <c r="AW62" s="7">
        <f>HLOOKUP(AW$7,$L$66:$DM$120,ROWS($C$10:$C62)+2,FALSE)</f>
        <v>0</v>
      </c>
      <c r="AX62" s="7">
        <f>HLOOKUP(AX$7,$L$66:$DM$120,ROWS($C$10:$C62)+2,FALSE)</f>
        <v>0</v>
      </c>
      <c r="AY62" s="7">
        <f>HLOOKUP(AY$7,$L$66:$DM$120,ROWS($C$10:$C62)+2,FALSE)</f>
        <v>2313</v>
      </c>
      <c r="AZ62" s="7">
        <f>HLOOKUP(AZ$7,$L$66:$DM$120,ROWS($C$10:$C62)+2,FALSE)</f>
        <v>624</v>
      </c>
      <c r="BA62" s="7">
        <f>HLOOKUP(BA$7,$L$66:$DM$120,ROWS($C$10:$C62)+2,FALSE)</f>
        <v>4</v>
      </c>
      <c r="BB62" s="7">
        <f>HLOOKUP(BB$7,$L$66:$DM$120,ROWS($C$10:$C62)+2,FALSE)</f>
        <v>0</v>
      </c>
      <c r="BC62" s="7">
        <f>HLOOKUP(BC$7,$L$66:$DM$120,ROWS($C$10:$C62)+2,FALSE)</f>
        <v>15</v>
      </c>
      <c r="BD62" s="7">
        <f>HLOOKUP(BD$7,$L$66:$DM$120,ROWS($C$10:$C62)+2,FALSE)</f>
        <v>360</v>
      </c>
      <c r="BE62" s="7">
        <f>HLOOKUP(BE$7,$L$66:$DM$120,ROWS($C$10:$C62)+2,FALSE)</f>
        <v>0</v>
      </c>
      <c r="BF62" s="7">
        <f>HLOOKUP(BF$7,$L$66:$DM$120,ROWS($C$10:$C62)+2,FALSE)</f>
        <v>0</v>
      </c>
      <c r="BG62" s="7">
        <f>HLOOKUP(BG$7,$L$66:$DM$120,ROWS($C$10:$C62)+2,FALSE)</f>
        <v>684</v>
      </c>
      <c r="BH62" s="7">
        <f>HLOOKUP(BH$7,$L$66:$DM$120,ROWS($C$10:$C62)+2,FALSE)</f>
        <v>0</v>
      </c>
      <c r="BI62" s="7">
        <f>HLOOKUP(BI$7,$L$66:$DM$120,ROWS($C$10:$C62)+2,FALSE)</f>
        <v>8</v>
      </c>
      <c r="BJ62" s="7">
        <f>HLOOKUP(BJ$7,$L$66:$DM$120,ROWS($C$10:$C62)+2,FALSE)</f>
        <v>989</v>
      </c>
      <c r="BK62" s="7">
        <f>HLOOKUP(BK$7,$L$66:$DM$120,ROWS($C$10:$C62)+2,FALSE)</f>
        <v>0</v>
      </c>
      <c r="BL62" s="7">
        <v>0</v>
      </c>
      <c r="BM62" s="8">
        <f>HLOOKUP(BM$7+0.5,$L$66:$DM$120,ROWS($C$10:$C62)+2,FALSE)</f>
        <v>2902</v>
      </c>
      <c r="BN62" s="8">
        <f>HLOOKUP(BN$7+0.5,$L$66:$DM$120,ROWS($C$10:$C62)+2,FALSE)</f>
        <v>15</v>
      </c>
      <c r="BO62" s="8">
        <f>HLOOKUP(BO$7+0.5,$L$66:$DM$120,ROWS($C$10:$C62)+2,FALSE)</f>
        <v>94</v>
      </c>
      <c r="BP62" s="8">
        <f>HLOOKUP(BP$7+0.5,$L$66:$DM$120,ROWS($C$10:$C62)+2,FALSE)</f>
        <v>90</v>
      </c>
      <c r="BQ62" s="8">
        <f>HLOOKUP(BQ$7+0.5,$L$66:$DM$120,ROWS($C$10:$C62)+2,FALSE)</f>
        <v>158</v>
      </c>
      <c r="BR62" s="8">
        <f>HLOOKUP(BR$7+0.5,$L$66:$DM$120,ROWS($C$10:$C62)+2,FALSE)</f>
        <v>484</v>
      </c>
      <c r="BS62" s="8">
        <f>HLOOKUP(BS$7+0.5,$L$66:$DM$120,ROWS($C$10:$C62)+2,FALSE)</f>
        <v>214</v>
      </c>
      <c r="BT62" s="8">
        <f>HLOOKUP(BT$7+0.5,$L$66:$DM$120,ROWS($C$10:$C62)+2,FALSE)</f>
        <v>365</v>
      </c>
      <c r="BU62" s="8">
        <f>HLOOKUP(BU$7+0.5,$L$66:$DM$120,ROWS($C$10:$C62)+2,FALSE)</f>
        <v>214</v>
      </c>
      <c r="BV62" s="8">
        <f>HLOOKUP(BV$7+0.5,$L$66:$DM$120,ROWS($C$10:$C62)+2,FALSE)</f>
        <v>214</v>
      </c>
      <c r="BW62" s="8">
        <f>HLOOKUP(BW$7+0.5,$L$66:$DM$120,ROWS($C$10:$C62)+2,FALSE)</f>
        <v>1203</v>
      </c>
      <c r="BX62" s="8">
        <f>HLOOKUP(BX$7+0.5,$L$66:$DM$120,ROWS($C$10:$C62)+2,FALSE)</f>
        <v>300</v>
      </c>
      <c r="BY62" s="8">
        <f>HLOOKUP(BY$7+0.5,$L$66:$DM$120,ROWS($C$10:$C62)+2,FALSE)</f>
        <v>172</v>
      </c>
      <c r="BZ62" s="8">
        <f>HLOOKUP(BZ$7+0.5,$L$66:$DM$120,ROWS($C$10:$C62)+2,FALSE)</f>
        <v>214</v>
      </c>
      <c r="CA62" s="8">
        <f>HLOOKUP(CA$7+0.5,$L$66:$DM$120,ROWS($C$10:$C62)+2,FALSE)</f>
        <v>602</v>
      </c>
      <c r="CB62" s="8">
        <f>HLOOKUP(CB$7+0.5,$L$66:$DM$120,ROWS($C$10:$C62)+2,FALSE)</f>
        <v>153</v>
      </c>
      <c r="CC62" s="8">
        <f>HLOOKUP(CC$7+0.5,$L$66:$DM$120,ROWS($C$10:$C62)+2,FALSE)</f>
        <v>214</v>
      </c>
      <c r="CD62" s="8">
        <f>HLOOKUP(CD$7+0.5,$L$66:$DM$120,ROWS($C$10:$C62)+2,FALSE)</f>
        <v>240</v>
      </c>
      <c r="CE62" s="8">
        <f>HLOOKUP(CE$7+0.5,$L$66:$DM$120,ROWS($C$10:$C62)+2,FALSE)</f>
        <v>72</v>
      </c>
      <c r="CF62" s="8">
        <f>HLOOKUP(CF$7+0.5,$L$66:$DM$120,ROWS($C$10:$C62)+2,FALSE)</f>
        <v>101</v>
      </c>
      <c r="CG62" s="8">
        <f>HLOOKUP(CG$7+0.5,$L$66:$DM$120,ROWS($C$10:$C62)+2,FALSE)</f>
        <v>214</v>
      </c>
      <c r="CH62" s="8">
        <f>HLOOKUP(CH$7+0.5,$L$66:$DM$120,ROWS($C$10:$C62)+2,FALSE)</f>
        <v>177</v>
      </c>
      <c r="CI62" s="8">
        <f>HLOOKUP(CI$7+0.5,$L$66:$DM$120,ROWS($C$10:$C62)+2,FALSE)</f>
        <v>1289</v>
      </c>
      <c r="CJ62" s="8">
        <f>HLOOKUP(CJ$7+0.5,$L$66:$DM$120,ROWS($C$10:$C62)+2,FALSE)</f>
        <v>451</v>
      </c>
      <c r="CK62" s="8">
        <f>HLOOKUP(CK$7+0.5,$L$66:$DM$120,ROWS($C$10:$C62)+2,FALSE)</f>
        <v>214</v>
      </c>
      <c r="CL62" s="8">
        <f>HLOOKUP(CL$7+0.5,$L$66:$DM$120,ROWS($C$10:$C62)+2,FALSE)</f>
        <v>214</v>
      </c>
      <c r="CM62" s="8">
        <f>HLOOKUP(CM$7+0.5,$L$66:$DM$120,ROWS($C$10:$C62)+2,FALSE)</f>
        <v>214</v>
      </c>
      <c r="CN62" s="8">
        <f>HLOOKUP(CN$7+0.5,$L$66:$DM$120,ROWS($C$10:$C62)+2,FALSE)</f>
        <v>214</v>
      </c>
      <c r="CO62" s="8">
        <f>HLOOKUP(CO$7+0.5,$L$66:$DM$120,ROWS($C$10:$C62)+2,FALSE)</f>
        <v>214</v>
      </c>
      <c r="CP62" s="8">
        <f>HLOOKUP(CP$7+0.5,$L$66:$DM$120,ROWS($C$10:$C62)+2,FALSE)</f>
        <v>214</v>
      </c>
      <c r="CQ62" s="8">
        <f>HLOOKUP(CQ$7+0.5,$L$66:$DM$120,ROWS($C$10:$C62)+2,FALSE)</f>
        <v>214</v>
      </c>
      <c r="CR62" s="8">
        <f>HLOOKUP(CR$7+0.5,$L$66:$DM$120,ROWS($C$10:$C62)+2,FALSE)</f>
        <v>1129</v>
      </c>
      <c r="CS62" s="8">
        <f>HLOOKUP(CS$7+0.5,$L$66:$DM$120,ROWS($C$10:$C62)+2,FALSE)</f>
        <v>48</v>
      </c>
      <c r="CT62" s="8">
        <f>HLOOKUP(CT$7+0.5,$L$66:$DM$120,ROWS($C$10:$C62)+2,FALSE)</f>
        <v>761</v>
      </c>
      <c r="CU62" s="8">
        <f>HLOOKUP(CU$7+0.5,$L$66:$DM$120,ROWS($C$10:$C62)+2,FALSE)</f>
        <v>565</v>
      </c>
      <c r="CV62" s="8">
        <f>HLOOKUP(CV$7+0.5,$L$66:$DM$120,ROWS($C$10:$C62)+2,FALSE)</f>
        <v>214</v>
      </c>
      <c r="CW62" s="8">
        <f>HLOOKUP(CW$7+0.5,$L$66:$DM$120,ROWS($C$10:$C62)+2,FALSE)</f>
        <v>499</v>
      </c>
      <c r="CX62" s="8">
        <f>HLOOKUP(CX$7+0.5,$L$66:$DM$120,ROWS($C$10:$C62)+2,FALSE)</f>
        <v>214</v>
      </c>
      <c r="CY62" s="8">
        <f>HLOOKUP(CY$7+0.5,$L$66:$DM$120,ROWS($C$10:$C62)+2,FALSE)</f>
        <v>214</v>
      </c>
      <c r="CZ62" s="8">
        <f>HLOOKUP(CZ$7+0.5,$L$66:$DM$120,ROWS($C$10:$C62)+2,FALSE)</f>
        <v>1063</v>
      </c>
      <c r="DA62" s="8">
        <f>HLOOKUP(DA$7+0.5,$L$66:$DM$120,ROWS($C$10:$C62)+2,FALSE)</f>
        <v>688</v>
      </c>
      <c r="DB62" s="8">
        <f>HLOOKUP(DB$7+0.5,$L$66:$DM$120,ROWS($C$10:$C62)+2,FALSE)</f>
        <v>7</v>
      </c>
      <c r="DC62" s="8">
        <f>HLOOKUP(DC$7+0.5,$L$66:$DM$120,ROWS($C$10:$C62)+2,FALSE)</f>
        <v>214</v>
      </c>
      <c r="DD62" s="8">
        <f>HLOOKUP(DD$7+0.5,$L$66:$DM$120,ROWS($C$10:$C62)+2,FALSE)</f>
        <v>31</v>
      </c>
      <c r="DE62" s="8">
        <f>HLOOKUP(DE$7+0.5,$L$66:$DM$120,ROWS($C$10:$C62)+2,FALSE)</f>
        <v>291</v>
      </c>
      <c r="DF62" s="8">
        <f>HLOOKUP(DF$7+0.5,$L$66:$DM$120,ROWS($C$10:$C62)+2,FALSE)</f>
        <v>214</v>
      </c>
      <c r="DG62" s="8">
        <f>HLOOKUP(DG$7+0.5,$L$66:$DM$120,ROWS($C$10:$C62)+2,FALSE)</f>
        <v>214</v>
      </c>
      <c r="DH62" s="8">
        <f>HLOOKUP(DH$7+0.5,$L$66:$DM$120,ROWS($C$10:$C62)+2,FALSE)</f>
        <v>777</v>
      </c>
      <c r="DI62" s="8">
        <f>HLOOKUP(DI$7+0.5,$L$66:$DM$120,ROWS($C$10:$C62)+2,FALSE)</f>
        <v>214</v>
      </c>
      <c r="DJ62" s="8">
        <f>HLOOKUP(DJ$7+0.5,$L$66:$DM$120,ROWS($C$10:$C62)+2,FALSE)</f>
        <v>15</v>
      </c>
      <c r="DK62" s="8">
        <f>HLOOKUP(DK$7+0.5,$L$66:$DM$120,ROWS($C$10:$C62)+2,FALSE)</f>
        <v>654</v>
      </c>
      <c r="DL62" s="8">
        <f>HLOOKUP(DL$7+0.5,$L$66:$DM$120,ROWS($C$10:$C62)+2,FALSE)</f>
        <v>214</v>
      </c>
      <c r="DM62" s="8" t="str">
        <f>HLOOKUP(DM$7+0.5,$L$66:$DM$120,ROWS($C$10:$C62)+2,FALSE)</f>
        <v>N/A</v>
      </c>
    </row>
    <row r="66" spans="1:117" x14ac:dyDescent="0.2">
      <c r="L66" s="63">
        <v>1</v>
      </c>
      <c r="M66" s="7">
        <v>1.5</v>
      </c>
      <c r="N66" s="7">
        <v>2</v>
      </c>
      <c r="O66" s="7">
        <v>2.5</v>
      </c>
      <c r="P66" s="7">
        <v>3</v>
      </c>
      <c r="Q66" s="7">
        <v>3.5</v>
      </c>
      <c r="R66" s="7">
        <v>4</v>
      </c>
      <c r="S66" s="7">
        <v>4.5</v>
      </c>
      <c r="T66" s="7">
        <v>5</v>
      </c>
      <c r="U66" s="7">
        <v>5.5</v>
      </c>
      <c r="V66" s="7">
        <v>6</v>
      </c>
      <c r="W66" s="7">
        <v>6.5</v>
      </c>
      <c r="X66" s="7">
        <v>7</v>
      </c>
      <c r="Y66" s="7">
        <v>7.5</v>
      </c>
      <c r="Z66" s="7">
        <v>8</v>
      </c>
      <c r="AA66" s="7">
        <v>8.5</v>
      </c>
      <c r="AB66" s="7">
        <v>9</v>
      </c>
      <c r="AC66" s="7">
        <v>9.5</v>
      </c>
      <c r="AD66" s="7">
        <v>10</v>
      </c>
      <c r="AE66" s="7">
        <v>10.5</v>
      </c>
      <c r="AF66" s="7">
        <v>11</v>
      </c>
      <c r="AG66" s="7">
        <v>11.5</v>
      </c>
      <c r="AH66" s="7">
        <v>12</v>
      </c>
      <c r="AI66" s="7">
        <v>12.5</v>
      </c>
      <c r="AJ66" s="7">
        <v>13</v>
      </c>
      <c r="AK66" s="7">
        <v>13.5</v>
      </c>
      <c r="AL66" s="7">
        <v>14</v>
      </c>
      <c r="AM66" s="7">
        <v>14.5</v>
      </c>
      <c r="AN66" s="7">
        <v>15</v>
      </c>
      <c r="AO66" s="7">
        <v>15.5</v>
      </c>
      <c r="AP66" s="7">
        <v>16</v>
      </c>
      <c r="AQ66" s="7">
        <v>16.5</v>
      </c>
      <c r="AR66" s="7">
        <v>17</v>
      </c>
      <c r="AS66" s="7">
        <v>17.5</v>
      </c>
      <c r="AT66" s="7">
        <v>18</v>
      </c>
      <c r="AU66" s="7">
        <v>18.5</v>
      </c>
      <c r="AV66" s="7">
        <v>19</v>
      </c>
      <c r="AW66" s="7">
        <v>19.5</v>
      </c>
      <c r="AX66" s="7">
        <v>20</v>
      </c>
      <c r="AY66" s="7">
        <v>20.5</v>
      </c>
      <c r="AZ66" s="7">
        <v>21</v>
      </c>
      <c r="BA66" s="7">
        <v>21.5</v>
      </c>
      <c r="BB66" s="7">
        <v>22</v>
      </c>
      <c r="BC66" s="7">
        <v>22.5</v>
      </c>
      <c r="BD66" s="7">
        <v>23</v>
      </c>
      <c r="BE66" s="7">
        <v>23.5</v>
      </c>
      <c r="BF66" s="7">
        <v>24</v>
      </c>
      <c r="BG66" s="7">
        <v>24.5</v>
      </c>
      <c r="BH66" s="7">
        <v>25</v>
      </c>
      <c r="BI66" s="7">
        <v>25.5</v>
      </c>
      <c r="BJ66" s="7">
        <v>26</v>
      </c>
      <c r="BK66" s="7">
        <v>26.5</v>
      </c>
      <c r="BL66" s="7">
        <v>27</v>
      </c>
      <c r="BM66" s="7">
        <v>27.5</v>
      </c>
      <c r="BN66" s="7">
        <v>28</v>
      </c>
      <c r="BO66" s="7">
        <v>28.5</v>
      </c>
      <c r="BP66" s="7">
        <v>29</v>
      </c>
      <c r="BQ66" s="7">
        <v>29.5</v>
      </c>
      <c r="BR66" s="7">
        <v>30</v>
      </c>
      <c r="BS66" s="7">
        <v>30.5</v>
      </c>
      <c r="BT66" s="7">
        <v>31</v>
      </c>
      <c r="BU66" s="7">
        <v>31.5</v>
      </c>
      <c r="BV66" s="7">
        <v>32</v>
      </c>
      <c r="BW66" s="7">
        <v>32.5</v>
      </c>
      <c r="BX66" s="7">
        <v>33</v>
      </c>
      <c r="BY66" s="7">
        <v>33.5</v>
      </c>
      <c r="BZ66" s="7">
        <v>34</v>
      </c>
      <c r="CA66" s="7">
        <v>34.5</v>
      </c>
      <c r="CB66" s="7">
        <v>35</v>
      </c>
      <c r="CC66" s="7">
        <v>35.5</v>
      </c>
      <c r="CD66" s="7">
        <v>36</v>
      </c>
      <c r="CE66" s="7">
        <v>36.5</v>
      </c>
      <c r="CF66" s="7">
        <v>37</v>
      </c>
      <c r="CG66" s="7">
        <v>37.5</v>
      </c>
      <c r="CH66" s="7">
        <v>38</v>
      </c>
      <c r="CI66" s="7">
        <v>38.5</v>
      </c>
      <c r="CJ66" s="7">
        <v>39</v>
      </c>
      <c r="CK66" s="7">
        <v>39.5</v>
      </c>
      <c r="CL66" s="7">
        <v>40</v>
      </c>
      <c r="CM66" s="7">
        <v>40.5</v>
      </c>
      <c r="CN66" s="7">
        <v>41</v>
      </c>
      <c r="CO66" s="7">
        <v>41.5</v>
      </c>
      <c r="CP66" s="7">
        <v>42</v>
      </c>
      <c r="CQ66" s="7">
        <v>42.5</v>
      </c>
      <c r="CR66" s="7">
        <v>43</v>
      </c>
      <c r="CS66" s="7">
        <v>43.5</v>
      </c>
      <c r="CT66" s="7">
        <v>44</v>
      </c>
      <c r="CU66" s="7">
        <v>44.5</v>
      </c>
      <c r="CV66" s="7">
        <v>45</v>
      </c>
      <c r="CW66" s="7">
        <v>45.5</v>
      </c>
      <c r="CX66" s="7">
        <v>46</v>
      </c>
      <c r="CY66" s="7">
        <v>46.5</v>
      </c>
      <c r="CZ66" s="7">
        <v>47</v>
      </c>
      <c r="DA66" s="7">
        <v>47.5</v>
      </c>
      <c r="DB66" s="7">
        <v>48</v>
      </c>
      <c r="DC66" s="7">
        <v>48.5</v>
      </c>
      <c r="DD66" s="7">
        <v>49</v>
      </c>
      <c r="DE66" s="7">
        <v>49.5</v>
      </c>
      <c r="DF66" s="7">
        <v>50</v>
      </c>
      <c r="DG66" s="7">
        <v>50.5</v>
      </c>
      <c r="DH66" s="7">
        <v>51</v>
      </c>
      <c r="DI66" s="7">
        <v>51.5</v>
      </c>
      <c r="DJ66" s="7">
        <v>52</v>
      </c>
      <c r="DK66" s="7">
        <v>52.5</v>
      </c>
      <c r="DL66" s="7">
        <v>53</v>
      </c>
      <c r="DM66" s="7">
        <v>53.5</v>
      </c>
    </row>
    <row r="67" spans="1:117" x14ac:dyDescent="0.2">
      <c r="A67" s="109" t="s">
        <v>135</v>
      </c>
      <c r="B67" s="4" t="s">
        <v>310</v>
      </c>
      <c r="D67" s="64" t="str">
        <f>Dashboard!F5</f>
        <v>Texas</v>
      </c>
      <c r="E67" s="99" t="s">
        <v>74</v>
      </c>
      <c r="F67" s="99" t="s">
        <v>75</v>
      </c>
      <c r="G67" s="99" t="s">
        <v>76</v>
      </c>
      <c r="H67" s="99" t="s">
        <v>136</v>
      </c>
      <c r="I67" s="99" t="s">
        <v>137</v>
      </c>
      <c r="J67" s="99" t="s">
        <v>138</v>
      </c>
      <c r="K67" s="90"/>
      <c r="L67" s="65" t="s">
        <v>58</v>
      </c>
      <c r="M67" s="66" t="s">
        <v>59</v>
      </c>
      <c r="N67" s="67" t="s">
        <v>58</v>
      </c>
      <c r="O67" s="66" t="s">
        <v>59</v>
      </c>
      <c r="P67" s="67" t="s">
        <v>58</v>
      </c>
      <c r="Q67" s="66" t="s">
        <v>59</v>
      </c>
      <c r="R67" s="67" t="s">
        <v>58</v>
      </c>
      <c r="S67" s="66" t="s">
        <v>59</v>
      </c>
      <c r="T67" s="67" t="s">
        <v>58</v>
      </c>
      <c r="U67" s="66" t="s">
        <v>59</v>
      </c>
      <c r="V67" s="67" t="s">
        <v>58</v>
      </c>
      <c r="W67" s="66" t="s">
        <v>59</v>
      </c>
      <c r="X67" s="67" t="s">
        <v>58</v>
      </c>
      <c r="Y67" s="66" t="s">
        <v>59</v>
      </c>
      <c r="Z67" s="67" t="s">
        <v>58</v>
      </c>
      <c r="AA67" s="66" t="s">
        <v>59</v>
      </c>
      <c r="AB67" s="67" t="s">
        <v>58</v>
      </c>
      <c r="AC67" s="66" t="s">
        <v>59</v>
      </c>
      <c r="AD67" s="67" t="s">
        <v>58</v>
      </c>
      <c r="AE67" s="66" t="s">
        <v>59</v>
      </c>
      <c r="AF67" s="67" t="s">
        <v>58</v>
      </c>
      <c r="AG67" s="66" t="s">
        <v>59</v>
      </c>
      <c r="AH67" s="67" t="s">
        <v>58</v>
      </c>
      <c r="AI67" s="66" t="s">
        <v>59</v>
      </c>
      <c r="AJ67" s="67" t="s">
        <v>58</v>
      </c>
      <c r="AK67" s="66" t="s">
        <v>59</v>
      </c>
      <c r="AL67" s="67" t="s">
        <v>58</v>
      </c>
      <c r="AM67" s="66" t="s">
        <v>59</v>
      </c>
      <c r="AN67" s="67" t="s">
        <v>58</v>
      </c>
      <c r="AO67" s="66" t="s">
        <v>59</v>
      </c>
      <c r="AP67" s="67" t="s">
        <v>58</v>
      </c>
      <c r="AQ67" s="66" t="s">
        <v>59</v>
      </c>
      <c r="AR67" s="67" t="s">
        <v>58</v>
      </c>
      <c r="AS67" s="66" t="s">
        <v>59</v>
      </c>
      <c r="AT67" s="67" t="s">
        <v>58</v>
      </c>
      <c r="AU67" s="66" t="s">
        <v>59</v>
      </c>
      <c r="AV67" s="67" t="s">
        <v>58</v>
      </c>
      <c r="AW67" s="66" t="s">
        <v>59</v>
      </c>
      <c r="AX67" s="67" t="s">
        <v>58</v>
      </c>
      <c r="AY67" s="66" t="s">
        <v>59</v>
      </c>
      <c r="AZ67" s="67" t="s">
        <v>58</v>
      </c>
      <c r="BA67" s="66" t="s">
        <v>59</v>
      </c>
      <c r="BB67" s="67" t="s">
        <v>58</v>
      </c>
      <c r="BC67" s="66" t="s">
        <v>59</v>
      </c>
      <c r="BD67" s="67" t="s">
        <v>58</v>
      </c>
      <c r="BE67" s="66" t="s">
        <v>59</v>
      </c>
      <c r="BF67" s="67" t="s">
        <v>58</v>
      </c>
      <c r="BG67" s="66" t="s">
        <v>59</v>
      </c>
      <c r="BH67" s="67" t="s">
        <v>58</v>
      </c>
      <c r="BI67" s="66" t="s">
        <v>59</v>
      </c>
      <c r="BJ67" s="67" t="s">
        <v>58</v>
      </c>
      <c r="BK67" s="66" t="s">
        <v>59</v>
      </c>
      <c r="BL67" s="67" t="s">
        <v>58</v>
      </c>
      <c r="BM67" s="66" t="s">
        <v>59</v>
      </c>
      <c r="BN67" s="67" t="s">
        <v>58</v>
      </c>
      <c r="BO67" s="66" t="s">
        <v>59</v>
      </c>
      <c r="BP67" s="67" t="s">
        <v>58</v>
      </c>
      <c r="BQ67" s="66" t="s">
        <v>59</v>
      </c>
      <c r="BR67" s="67" t="s">
        <v>58</v>
      </c>
      <c r="BS67" s="66" t="s">
        <v>59</v>
      </c>
      <c r="BT67" s="67" t="s">
        <v>58</v>
      </c>
      <c r="BU67" s="66" t="s">
        <v>59</v>
      </c>
      <c r="BV67" s="67" t="s">
        <v>58</v>
      </c>
      <c r="BW67" s="66" t="s">
        <v>59</v>
      </c>
      <c r="BX67" s="67" t="s">
        <v>58</v>
      </c>
      <c r="BY67" s="66" t="s">
        <v>59</v>
      </c>
      <c r="BZ67" s="67" t="s">
        <v>58</v>
      </c>
      <c r="CA67" s="66" t="s">
        <v>59</v>
      </c>
      <c r="CB67" s="67" t="s">
        <v>58</v>
      </c>
      <c r="CC67" s="66" t="s">
        <v>59</v>
      </c>
      <c r="CD67" s="67" t="s">
        <v>58</v>
      </c>
      <c r="CE67" s="66" t="s">
        <v>59</v>
      </c>
      <c r="CF67" s="67" t="s">
        <v>58</v>
      </c>
      <c r="CG67" s="66" t="s">
        <v>59</v>
      </c>
      <c r="CH67" s="67" t="s">
        <v>58</v>
      </c>
      <c r="CI67" s="66" t="s">
        <v>59</v>
      </c>
      <c r="CJ67" s="67" t="s">
        <v>58</v>
      </c>
      <c r="CK67" s="66" t="s">
        <v>59</v>
      </c>
      <c r="CL67" s="67" t="s">
        <v>58</v>
      </c>
      <c r="CM67" s="66" t="s">
        <v>59</v>
      </c>
      <c r="CN67" s="67" t="s">
        <v>58</v>
      </c>
      <c r="CO67" s="66" t="s">
        <v>59</v>
      </c>
      <c r="CP67" s="67" t="s">
        <v>58</v>
      </c>
      <c r="CQ67" s="66" t="s">
        <v>59</v>
      </c>
      <c r="CR67" s="67" t="s">
        <v>58</v>
      </c>
      <c r="CS67" s="66" t="s">
        <v>59</v>
      </c>
      <c r="CT67" s="67" t="s">
        <v>58</v>
      </c>
      <c r="CU67" s="66" t="s">
        <v>59</v>
      </c>
      <c r="CV67" s="67" t="s">
        <v>58</v>
      </c>
      <c r="CW67" s="66" t="s">
        <v>59</v>
      </c>
      <c r="CX67" s="67" t="s">
        <v>58</v>
      </c>
      <c r="CY67" s="66" t="s">
        <v>59</v>
      </c>
      <c r="CZ67" s="67" t="s">
        <v>58</v>
      </c>
      <c r="DA67" s="66" t="s">
        <v>59</v>
      </c>
      <c r="DB67" s="67" t="s">
        <v>58</v>
      </c>
      <c r="DC67" s="66" t="s">
        <v>59</v>
      </c>
      <c r="DD67" s="67" t="s">
        <v>58</v>
      </c>
      <c r="DE67" s="66" t="s">
        <v>59</v>
      </c>
      <c r="DF67" s="67" t="s">
        <v>58</v>
      </c>
      <c r="DG67" s="66" t="s">
        <v>59</v>
      </c>
      <c r="DH67" s="67" t="s">
        <v>58</v>
      </c>
      <c r="DI67" s="66" t="s">
        <v>59</v>
      </c>
      <c r="DJ67" s="67" t="s">
        <v>58</v>
      </c>
      <c r="DK67" s="66" t="s">
        <v>59</v>
      </c>
      <c r="DL67" s="67" t="s">
        <v>58</v>
      </c>
      <c r="DM67" s="66" t="s">
        <v>59</v>
      </c>
    </row>
    <row r="68" spans="1:117" x14ac:dyDescent="0.2">
      <c r="D68" s="68" t="str">
        <f>"Total "&amp;D67&amp;" (includes PR)"</f>
        <v>Total Texas (includes PR)</v>
      </c>
      <c r="E68" s="13">
        <f t="shared" ref="E68:J68" si="0">SUM(E69:E120)</f>
        <v>512187</v>
      </c>
      <c r="F68" s="13">
        <f t="shared" si="0"/>
        <v>402547</v>
      </c>
      <c r="G68" s="13">
        <f t="shared" si="0"/>
        <v>109640</v>
      </c>
      <c r="H68" s="13">
        <f t="shared" si="0"/>
        <v>129781</v>
      </c>
      <c r="I68" s="13">
        <f t="shared" si="0"/>
        <v>97370</v>
      </c>
      <c r="J68" s="13">
        <f t="shared" si="0"/>
        <v>32411</v>
      </c>
      <c r="K68" s="91"/>
      <c r="L68" s="14">
        <v>7070345</v>
      </c>
      <c r="M68" s="6">
        <v>58599</v>
      </c>
      <c r="N68" s="5">
        <v>109210</v>
      </c>
      <c r="O68" s="6">
        <v>9027</v>
      </c>
      <c r="P68" s="15">
        <v>84068</v>
      </c>
      <c r="Q68" s="12">
        <v>7600</v>
      </c>
      <c r="R68" s="11">
        <v>206842</v>
      </c>
      <c r="S68" s="12">
        <v>12859</v>
      </c>
      <c r="T68" s="11">
        <v>64967</v>
      </c>
      <c r="U68" s="12">
        <v>6563</v>
      </c>
      <c r="V68" s="11">
        <v>566986</v>
      </c>
      <c r="W68" s="12">
        <v>19755</v>
      </c>
      <c r="X68" s="11">
        <v>161530</v>
      </c>
      <c r="Y68" s="12">
        <v>10348</v>
      </c>
      <c r="Z68" s="11">
        <v>87023</v>
      </c>
      <c r="AA68" s="12">
        <v>5968</v>
      </c>
      <c r="AB68" s="11">
        <v>25149</v>
      </c>
      <c r="AC68" s="12">
        <v>3775</v>
      </c>
      <c r="AD68" s="11">
        <v>59513</v>
      </c>
      <c r="AE68" s="12">
        <v>6154</v>
      </c>
      <c r="AF68" s="11">
        <v>428325</v>
      </c>
      <c r="AG68" s="12">
        <v>18406</v>
      </c>
      <c r="AH68" s="11">
        <v>252262</v>
      </c>
      <c r="AI68" s="12">
        <v>12868</v>
      </c>
      <c r="AJ68" s="11">
        <v>61509</v>
      </c>
      <c r="AK68" s="12">
        <v>6100</v>
      </c>
      <c r="AL68" s="11">
        <v>55191</v>
      </c>
      <c r="AM68" s="12">
        <v>6257</v>
      </c>
      <c r="AN68" s="11">
        <v>277953</v>
      </c>
      <c r="AO68" s="12">
        <v>12722</v>
      </c>
      <c r="AP68" s="11">
        <v>144597</v>
      </c>
      <c r="AQ68" s="12">
        <v>8929</v>
      </c>
      <c r="AR68" s="11">
        <v>73325</v>
      </c>
      <c r="AS68" s="12">
        <v>6129</v>
      </c>
      <c r="AT68" s="11">
        <v>93134</v>
      </c>
      <c r="AU68" s="12">
        <v>7286</v>
      </c>
      <c r="AV68" s="11">
        <v>103004</v>
      </c>
      <c r="AW68" s="12">
        <v>7490</v>
      </c>
      <c r="AX68" s="11">
        <v>95956</v>
      </c>
      <c r="AY68" s="12">
        <v>7745</v>
      </c>
      <c r="AZ68" s="11">
        <v>38574</v>
      </c>
      <c r="BA68" s="12">
        <v>5351</v>
      </c>
      <c r="BB68" s="11">
        <v>157664</v>
      </c>
      <c r="BC68" s="12">
        <v>9686</v>
      </c>
      <c r="BD68" s="11">
        <v>158156</v>
      </c>
      <c r="BE68" s="12">
        <v>10755</v>
      </c>
      <c r="BF68" s="11">
        <v>175733</v>
      </c>
      <c r="BG68" s="12">
        <v>9302</v>
      </c>
      <c r="BH68" s="11">
        <v>115946</v>
      </c>
      <c r="BI68" s="12">
        <v>8402</v>
      </c>
      <c r="BJ68" s="11">
        <v>66947</v>
      </c>
      <c r="BK68" s="12">
        <v>7206</v>
      </c>
      <c r="BL68" s="11">
        <v>142754</v>
      </c>
      <c r="BM68" s="12">
        <v>9402</v>
      </c>
      <c r="BN68" s="11">
        <v>33832</v>
      </c>
      <c r="BO68" s="12">
        <v>4879</v>
      </c>
      <c r="BP68" s="11">
        <v>48816</v>
      </c>
      <c r="BQ68" s="12">
        <v>4967</v>
      </c>
      <c r="BR68" s="11">
        <v>98882</v>
      </c>
      <c r="BS68" s="12">
        <v>9332</v>
      </c>
      <c r="BT68" s="11">
        <v>38696</v>
      </c>
      <c r="BU68" s="12">
        <v>3364</v>
      </c>
      <c r="BV68" s="11">
        <v>219202</v>
      </c>
      <c r="BW68" s="12">
        <v>11087</v>
      </c>
      <c r="BX68" s="11">
        <v>63921</v>
      </c>
      <c r="BY68" s="12">
        <v>5867</v>
      </c>
      <c r="BZ68" s="11">
        <v>405864</v>
      </c>
      <c r="CA68" s="12">
        <v>15692</v>
      </c>
      <c r="CB68" s="11">
        <v>238663</v>
      </c>
      <c r="CC68" s="12">
        <v>13414</v>
      </c>
      <c r="CD68" s="11">
        <v>23959</v>
      </c>
      <c r="CE68" s="12">
        <v>3373</v>
      </c>
      <c r="CF68" s="11">
        <v>199202</v>
      </c>
      <c r="CG68" s="12">
        <v>10288</v>
      </c>
      <c r="CH68" s="11">
        <v>102572</v>
      </c>
      <c r="CI68" s="12">
        <v>9213</v>
      </c>
      <c r="CJ68" s="11">
        <v>108182</v>
      </c>
      <c r="CK68" s="12">
        <v>7867</v>
      </c>
      <c r="CL68" s="11">
        <v>237156</v>
      </c>
      <c r="CM68" s="12">
        <v>10246</v>
      </c>
      <c r="CN68" s="11">
        <v>30498</v>
      </c>
      <c r="CO68" s="12">
        <v>3414</v>
      </c>
      <c r="CP68" s="11">
        <v>127418</v>
      </c>
      <c r="CQ68" s="12">
        <v>8502</v>
      </c>
      <c r="CR68" s="11">
        <v>22534</v>
      </c>
      <c r="CS68" s="12">
        <v>2998</v>
      </c>
      <c r="CT68" s="11">
        <v>163843</v>
      </c>
      <c r="CU68" s="12">
        <v>8717</v>
      </c>
      <c r="CV68" s="11">
        <v>402187</v>
      </c>
      <c r="CW68" s="12">
        <v>15471</v>
      </c>
      <c r="CX68" s="11">
        <v>82165</v>
      </c>
      <c r="CY68" s="12">
        <v>8304</v>
      </c>
      <c r="CZ68" s="11">
        <v>20056</v>
      </c>
      <c r="DA68" s="12">
        <v>2967</v>
      </c>
      <c r="DB68" s="11">
        <v>238540</v>
      </c>
      <c r="DC68" s="12">
        <v>11611</v>
      </c>
      <c r="DD68" s="11">
        <v>180462</v>
      </c>
      <c r="DE68" s="12">
        <v>9674</v>
      </c>
      <c r="DF68" s="11">
        <v>47425</v>
      </c>
      <c r="DG68" s="12">
        <v>5262</v>
      </c>
      <c r="DH68" s="11">
        <v>97724</v>
      </c>
      <c r="DI68" s="12">
        <v>5859</v>
      </c>
      <c r="DJ68" s="11">
        <v>32228</v>
      </c>
      <c r="DK68" s="12">
        <v>5150</v>
      </c>
      <c r="DL68" s="11">
        <v>74500</v>
      </c>
      <c r="DM68" s="12">
        <v>8156</v>
      </c>
    </row>
    <row r="69" spans="1:117" x14ac:dyDescent="0.2">
      <c r="A69" s="109">
        <f>IF($D69=$D$67,"",RANK($G69,$G$69:$G$120)+COUNTIF($G$69:G69,$G69)-1)</f>
        <v>20</v>
      </c>
      <c r="B69" s="1">
        <v>73</v>
      </c>
      <c r="C69" s="1" t="s">
        <v>77</v>
      </c>
      <c r="D69" s="7" t="s">
        <v>8</v>
      </c>
      <c r="E69" s="16">
        <f t="shared" ref="E69:E100" si="1">HLOOKUP($D69,$L$9:$BL$62,MATCH($D$67,$D$9:$D$62,0),FALSE)</f>
        <v>9993</v>
      </c>
      <c r="F69" s="17">
        <f t="shared" ref="F69:F100" si="2">VLOOKUP($D69,$D$9:$BL$62,MATCH($D$67,$D$9:$BL$9,0),FALSE)</f>
        <v>7468</v>
      </c>
      <c r="G69" s="18">
        <f>IF($D69=D$67,"",IF(ISERR(E69-F69),"",E69-F69))</f>
        <v>2525</v>
      </c>
      <c r="H69" s="17">
        <f>HLOOKUP($D69,$BM$8:$DM$62,MATCH($D$67,$D$8:$D$62,0),FALSE)</f>
        <v>3132</v>
      </c>
      <c r="I69" s="17">
        <f>VLOOKUP($D69,$D$8:$DM$62,MATCH($D$67,$D$8:$DM$8,0),FALSE)</f>
        <v>2136</v>
      </c>
      <c r="J69" s="17">
        <f>IF($D69=D$67,"",IF(ISERR(H69-I69),"",H69-I69))</f>
        <v>996</v>
      </c>
      <c r="K69" s="92"/>
      <c r="L69" s="19">
        <v>104600</v>
      </c>
      <c r="M69" s="10">
        <v>8482</v>
      </c>
      <c r="N69" s="20" t="s">
        <v>60</v>
      </c>
      <c r="O69" s="12" t="s">
        <v>60</v>
      </c>
      <c r="P69" s="15">
        <v>1004</v>
      </c>
      <c r="Q69" s="12">
        <v>829</v>
      </c>
      <c r="R69" s="11">
        <v>962</v>
      </c>
      <c r="S69" s="12">
        <v>583</v>
      </c>
      <c r="T69" s="11">
        <v>660</v>
      </c>
      <c r="U69" s="12">
        <v>382</v>
      </c>
      <c r="V69" s="11">
        <v>3077</v>
      </c>
      <c r="W69" s="12">
        <v>1037</v>
      </c>
      <c r="X69" s="11">
        <v>1386</v>
      </c>
      <c r="Y69" s="12">
        <v>1393</v>
      </c>
      <c r="Z69" s="11">
        <v>284</v>
      </c>
      <c r="AA69" s="12">
        <v>256</v>
      </c>
      <c r="AB69" s="11">
        <v>42</v>
      </c>
      <c r="AC69" s="12">
        <v>68</v>
      </c>
      <c r="AD69" s="11">
        <v>162</v>
      </c>
      <c r="AE69" s="12">
        <v>195</v>
      </c>
      <c r="AF69" s="11">
        <v>11244</v>
      </c>
      <c r="AG69" s="12">
        <v>2476</v>
      </c>
      <c r="AH69" s="11">
        <v>19920</v>
      </c>
      <c r="AI69" s="12">
        <v>3636</v>
      </c>
      <c r="AJ69" s="11">
        <v>627</v>
      </c>
      <c r="AK69" s="12">
        <v>477</v>
      </c>
      <c r="AL69" s="11">
        <v>493</v>
      </c>
      <c r="AM69" s="12">
        <v>456</v>
      </c>
      <c r="AN69" s="11">
        <v>2722</v>
      </c>
      <c r="AO69" s="12">
        <v>1030</v>
      </c>
      <c r="AP69" s="11">
        <v>1347</v>
      </c>
      <c r="AQ69" s="12">
        <v>536</v>
      </c>
      <c r="AR69" s="11">
        <v>345</v>
      </c>
      <c r="AS69" s="12">
        <v>337</v>
      </c>
      <c r="AT69" s="11">
        <v>865</v>
      </c>
      <c r="AU69" s="12">
        <v>760</v>
      </c>
      <c r="AV69" s="11">
        <v>2495</v>
      </c>
      <c r="AW69" s="12">
        <v>981</v>
      </c>
      <c r="AX69" s="11">
        <v>3104</v>
      </c>
      <c r="AY69" s="12">
        <v>1216</v>
      </c>
      <c r="AZ69" s="11">
        <v>67</v>
      </c>
      <c r="BA69" s="12">
        <v>82</v>
      </c>
      <c r="BB69" s="11">
        <v>1513</v>
      </c>
      <c r="BC69" s="12">
        <v>847</v>
      </c>
      <c r="BD69" s="11">
        <v>334</v>
      </c>
      <c r="BE69" s="12">
        <v>272</v>
      </c>
      <c r="BF69" s="11">
        <v>2298</v>
      </c>
      <c r="BG69" s="12">
        <v>881</v>
      </c>
      <c r="BH69" s="11">
        <v>752</v>
      </c>
      <c r="BI69" s="12">
        <v>716</v>
      </c>
      <c r="BJ69" s="11">
        <v>4952</v>
      </c>
      <c r="BK69" s="12">
        <v>1703</v>
      </c>
      <c r="BL69" s="11">
        <v>1555</v>
      </c>
      <c r="BM69" s="12">
        <v>836</v>
      </c>
      <c r="BN69" s="11">
        <v>101</v>
      </c>
      <c r="BO69" s="12">
        <v>132</v>
      </c>
      <c r="BP69" s="11">
        <v>151</v>
      </c>
      <c r="BQ69" s="12">
        <v>167</v>
      </c>
      <c r="BR69" s="11">
        <v>1009</v>
      </c>
      <c r="BS69" s="12">
        <v>824</v>
      </c>
      <c r="BT69" s="11">
        <v>161</v>
      </c>
      <c r="BU69" s="12">
        <v>166</v>
      </c>
      <c r="BV69" s="11">
        <v>1702</v>
      </c>
      <c r="BW69" s="12">
        <v>1200</v>
      </c>
      <c r="BX69" s="11">
        <v>459</v>
      </c>
      <c r="BY69" s="12">
        <v>576</v>
      </c>
      <c r="BZ69" s="11">
        <v>2709</v>
      </c>
      <c r="CA69" s="12">
        <v>1188</v>
      </c>
      <c r="CB69" s="11">
        <v>5133</v>
      </c>
      <c r="CC69" s="12">
        <v>1788</v>
      </c>
      <c r="CD69" s="11">
        <v>228</v>
      </c>
      <c r="CE69" s="12">
        <v>194</v>
      </c>
      <c r="CF69" s="11">
        <v>1411</v>
      </c>
      <c r="CG69" s="12">
        <v>576</v>
      </c>
      <c r="CH69" s="11">
        <v>194</v>
      </c>
      <c r="CI69" s="12">
        <v>157</v>
      </c>
      <c r="CJ69" s="11">
        <v>200</v>
      </c>
      <c r="CK69" s="12">
        <v>169</v>
      </c>
      <c r="CL69" s="11">
        <v>1837</v>
      </c>
      <c r="CM69" s="12">
        <v>736</v>
      </c>
      <c r="CN69" s="11">
        <v>0</v>
      </c>
      <c r="CO69" s="12">
        <v>184</v>
      </c>
      <c r="CP69" s="11">
        <v>2811</v>
      </c>
      <c r="CQ69" s="12">
        <v>1951</v>
      </c>
      <c r="CR69" s="11">
        <v>518</v>
      </c>
      <c r="CS69" s="12">
        <v>758</v>
      </c>
      <c r="CT69" s="11">
        <v>10539</v>
      </c>
      <c r="CU69" s="12">
        <v>2731</v>
      </c>
      <c r="CV69" s="11">
        <v>7468</v>
      </c>
      <c r="CW69" s="12">
        <v>2136</v>
      </c>
      <c r="CX69" s="11">
        <v>579</v>
      </c>
      <c r="CY69" s="12">
        <v>713</v>
      </c>
      <c r="CZ69" s="11">
        <v>0</v>
      </c>
      <c r="DA69" s="12">
        <v>184</v>
      </c>
      <c r="DB69" s="11">
        <v>3170</v>
      </c>
      <c r="DC69" s="12">
        <v>1577</v>
      </c>
      <c r="DD69" s="11">
        <v>1034</v>
      </c>
      <c r="DE69" s="12">
        <v>684</v>
      </c>
      <c r="DF69" s="11">
        <v>128</v>
      </c>
      <c r="DG69" s="12">
        <v>156</v>
      </c>
      <c r="DH69" s="11">
        <v>760</v>
      </c>
      <c r="DI69" s="12">
        <v>605</v>
      </c>
      <c r="DJ69" s="11">
        <v>88</v>
      </c>
      <c r="DK69" s="12">
        <v>107</v>
      </c>
      <c r="DL69" s="11">
        <v>619</v>
      </c>
      <c r="DM69" s="12">
        <v>551</v>
      </c>
    </row>
    <row r="70" spans="1:117" x14ac:dyDescent="0.2">
      <c r="A70" s="109">
        <f>IF($D70=$D$67,"",RANK($G70,$G$69:$G$120)+COUNTIF($G$69:G70,$G70)-1)</f>
        <v>4</v>
      </c>
      <c r="B70" s="69">
        <v>193</v>
      </c>
      <c r="C70" s="1" t="s">
        <v>78</v>
      </c>
      <c r="D70" s="7" t="s">
        <v>9</v>
      </c>
      <c r="E70" s="17">
        <f t="shared" si="1"/>
        <v>6759</v>
      </c>
      <c r="F70" s="17">
        <f t="shared" si="2"/>
        <v>1488</v>
      </c>
      <c r="G70" s="18">
        <f t="shared" ref="G70:G120" si="3">IF($D70=D$67,"",IF(ISERR(E70-F70),"",E70-F70))</f>
        <v>5271</v>
      </c>
      <c r="H70" s="17">
        <f t="shared" ref="H70:H120" si="4">HLOOKUP($D70,$BM$8:$DM$62,MATCH($D$67,$D$8:$D$62,0),FALSE)</f>
        <v>2614</v>
      </c>
      <c r="I70" s="17">
        <f t="shared" ref="I70:I120" si="5">VLOOKUP($D70,$D$8:$DM$62,MATCH($D$67,$D$8:$DM$8,0),FALSE)</f>
        <v>760</v>
      </c>
      <c r="J70" s="17">
        <f t="shared" ref="J70:J120" si="6">IF($D70=D$67,"",IF(ISERR(H70-I70),"",H70-I70))</f>
        <v>1854</v>
      </c>
      <c r="K70" s="92"/>
      <c r="L70" s="19">
        <v>33415</v>
      </c>
      <c r="M70" s="10">
        <v>4385</v>
      </c>
      <c r="N70" s="11">
        <v>1097</v>
      </c>
      <c r="O70" s="12">
        <v>825</v>
      </c>
      <c r="P70" s="20" t="s">
        <v>60</v>
      </c>
      <c r="Q70" s="12" t="s">
        <v>60</v>
      </c>
      <c r="R70" s="15">
        <v>1520</v>
      </c>
      <c r="S70" s="12">
        <v>1441</v>
      </c>
      <c r="T70" s="11">
        <v>196</v>
      </c>
      <c r="U70" s="12">
        <v>202</v>
      </c>
      <c r="V70" s="11">
        <v>3494</v>
      </c>
      <c r="W70" s="12">
        <v>1643</v>
      </c>
      <c r="X70" s="11">
        <v>556</v>
      </c>
      <c r="Y70" s="12">
        <v>279</v>
      </c>
      <c r="Z70" s="11">
        <v>0</v>
      </c>
      <c r="AA70" s="12">
        <v>143</v>
      </c>
      <c r="AB70" s="11">
        <v>0</v>
      </c>
      <c r="AC70" s="12">
        <v>143</v>
      </c>
      <c r="AD70" s="11">
        <v>356</v>
      </c>
      <c r="AE70" s="12">
        <v>459</v>
      </c>
      <c r="AF70" s="11">
        <v>1991</v>
      </c>
      <c r="AG70" s="12">
        <v>942</v>
      </c>
      <c r="AH70" s="11">
        <v>928</v>
      </c>
      <c r="AI70" s="12">
        <v>894</v>
      </c>
      <c r="AJ70" s="11">
        <v>1376</v>
      </c>
      <c r="AK70" s="12">
        <v>805</v>
      </c>
      <c r="AL70" s="11">
        <v>538</v>
      </c>
      <c r="AM70" s="12">
        <v>387</v>
      </c>
      <c r="AN70" s="11">
        <v>58</v>
      </c>
      <c r="AO70" s="12">
        <v>118</v>
      </c>
      <c r="AP70" s="11">
        <v>260</v>
      </c>
      <c r="AQ70" s="12">
        <v>235</v>
      </c>
      <c r="AR70" s="11">
        <v>13</v>
      </c>
      <c r="AS70" s="12">
        <v>24</v>
      </c>
      <c r="AT70" s="11">
        <v>221</v>
      </c>
      <c r="AU70" s="12">
        <v>272</v>
      </c>
      <c r="AV70" s="11">
        <v>161</v>
      </c>
      <c r="AW70" s="12">
        <v>196</v>
      </c>
      <c r="AX70" s="11">
        <v>120</v>
      </c>
      <c r="AY70" s="12">
        <v>145</v>
      </c>
      <c r="AZ70" s="11">
        <v>66</v>
      </c>
      <c r="BA70" s="12">
        <v>62</v>
      </c>
      <c r="BB70" s="11">
        <v>508</v>
      </c>
      <c r="BC70" s="12">
        <v>591</v>
      </c>
      <c r="BD70" s="11">
        <v>297</v>
      </c>
      <c r="BE70" s="12">
        <v>289</v>
      </c>
      <c r="BF70" s="11">
        <v>563</v>
      </c>
      <c r="BG70" s="12">
        <v>426</v>
      </c>
      <c r="BH70" s="11">
        <v>192</v>
      </c>
      <c r="BI70" s="12">
        <v>191</v>
      </c>
      <c r="BJ70" s="11">
        <v>56</v>
      </c>
      <c r="BK70" s="12">
        <v>76</v>
      </c>
      <c r="BL70" s="11">
        <v>819</v>
      </c>
      <c r="BM70" s="12">
        <v>628</v>
      </c>
      <c r="BN70" s="11">
        <v>371</v>
      </c>
      <c r="BO70" s="12">
        <v>334</v>
      </c>
      <c r="BP70" s="11">
        <v>1195</v>
      </c>
      <c r="BQ70" s="12">
        <v>1128</v>
      </c>
      <c r="BR70" s="11">
        <v>803</v>
      </c>
      <c r="BS70" s="12">
        <v>382</v>
      </c>
      <c r="BT70" s="11">
        <v>118</v>
      </c>
      <c r="BU70" s="12">
        <v>206</v>
      </c>
      <c r="BV70" s="11">
        <v>116</v>
      </c>
      <c r="BW70" s="12">
        <v>156</v>
      </c>
      <c r="BX70" s="11">
        <v>263</v>
      </c>
      <c r="BY70" s="12">
        <v>219</v>
      </c>
      <c r="BZ70" s="11">
        <v>736</v>
      </c>
      <c r="CA70" s="12">
        <v>576</v>
      </c>
      <c r="CB70" s="11">
        <v>920</v>
      </c>
      <c r="CC70" s="12">
        <v>784</v>
      </c>
      <c r="CD70" s="11">
        <v>264</v>
      </c>
      <c r="CE70" s="12">
        <v>359</v>
      </c>
      <c r="CF70" s="11">
        <v>1316</v>
      </c>
      <c r="CG70" s="12">
        <v>757</v>
      </c>
      <c r="CH70" s="11">
        <v>335</v>
      </c>
      <c r="CI70" s="12">
        <v>252</v>
      </c>
      <c r="CJ70" s="11">
        <v>3174</v>
      </c>
      <c r="CK70" s="12">
        <v>1510</v>
      </c>
      <c r="CL70" s="11">
        <v>255</v>
      </c>
      <c r="CM70" s="12">
        <v>240</v>
      </c>
      <c r="CN70" s="11">
        <v>0</v>
      </c>
      <c r="CO70" s="12">
        <v>143</v>
      </c>
      <c r="CP70" s="11">
        <v>384</v>
      </c>
      <c r="CQ70" s="12">
        <v>394</v>
      </c>
      <c r="CR70" s="11">
        <v>99</v>
      </c>
      <c r="CS70" s="12">
        <v>123</v>
      </c>
      <c r="CT70" s="11">
        <v>451</v>
      </c>
      <c r="CU70" s="12">
        <v>413</v>
      </c>
      <c r="CV70" s="11">
        <v>1488</v>
      </c>
      <c r="CW70" s="12">
        <v>760</v>
      </c>
      <c r="CX70" s="11">
        <v>330</v>
      </c>
      <c r="CY70" s="12">
        <v>347</v>
      </c>
      <c r="CZ70" s="11">
        <v>79</v>
      </c>
      <c r="DA70" s="12">
        <v>108</v>
      </c>
      <c r="DB70" s="11">
        <v>1265</v>
      </c>
      <c r="DC70" s="12">
        <v>674</v>
      </c>
      <c r="DD70" s="11">
        <v>3725</v>
      </c>
      <c r="DE70" s="12">
        <v>1488</v>
      </c>
      <c r="DF70" s="11">
        <v>0</v>
      </c>
      <c r="DG70" s="12">
        <v>143</v>
      </c>
      <c r="DH70" s="11">
        <v>206</v>
      </c>
      <c r="DI70" s="12">
        <v>261</v>
      </c>
      <c r="DJ70" s="11">
        <v>136</v>
      </c>
      <c r="DK70" s="12">
        <v>217</v>
      </c>
      <c r="DL70" s="11">
        <v>25</v>
      </c>
      <c r="DM70" s="12">
        <v>43</v>
      </c>
    </row>
    <row r="71" spans="1:117" x14ac:dyDescent="0.2">
      <c r="A71" s="109">
        <f>IF($D71=$D$67,"",RANK($G71,$G$69:$G$120)+COUNTIF($G$69:G71,$G71)-1)</f>
        <v>11</v>
      </c>
      <c r="B71" s="1">
        <v>42</v>
      </c>
      <c r="C71" s="1" t="s">
        <v>79</v>
      </c>
      <c r="D71" s="7" t="s">
        <v>10</v>
      </c>
      <c r="E71" s="17">
        <f t="shared" si="1"/>
        <v>18908</v>
      </c>
      <c r="F71" s="17">
        <f t="shared" si="2"/>
        <v>14788</v>
      </c>
      <c r="G71" s="18">
        <f t="shared" si="3"/>
        <v>4120</v>
      </c>
      <c r="H71" s="17">
        <f t="shared" si="4"/>
        <v>3870</v>
      </c>
      <c r="I71" s="17">
        <f t="shared" si="5"/>
        <v>3541</v>
      </c>
      <c r="J71" s="17">
        <f t="shared" si="6"/>
        <v>329</v>
      </c>
      <c r="K71" s="92"/>
      <c r="L71" s="19">
        <v>232457</v>
      </c>
      <c r="M71" s="10">
        <v>14183</v>
      </c>
      <c r="N71" s="11">
        <v>1331</v>
      </c>
      <c r="O71" s="12">
        <v>1286</v>
      </c>
      <c r="P71" s="15">
        <v>3717</v>
      </c>
      <c r="Q71" s="12">
        <v>1505</v>
      </c>
      <c r="R71" s="20" t="s">
        <v>60</v>
      </c>
      <c r="S71" s="12" t="s">
        <v>60</v>
      </c>
      <c r="T71" s="15">
        <v>1214</v>
      </c>
      <c r="U71" s="12">
        <v>659</v>
      </c>
      <c r="V71" s="11">
        <v>44889</v>
      </c>
      <c r="W71" s="12">
        <v>5435</v>
      </c>
      <c r="X71" s="11">
        <v>13790</v>
      </c>
      <c r="Y71" s="12">
        <v>6133</v>
      </c>
      <c r="Z71" s="11">
        <v>417</v>
      </c>
      <c r="AA71" s="12">
        <v>309</v>
      </c>
      <c r="AB71" s="11">
        <v>246</v>
      </c>
      <c r="AC71" s="12">
        <v>215</v>
      </c>
      <c r="AD71" s="11">
        <v>36</v>
      </c>
      <c r="AE71" s="12">
        <v>60</v>
      </c>
      <c r="AF71" s="11">
        <v>5553</v>
      </c>
      <c r="AG71" s="12">
        <v>2160</v>
      </c>
      <c r="AH71" s="11">
        <v>2263</v>
      </c>
      <c r="AI71" s="12">
        <v>961</v>
      </c>
      <c r="AJ71" s="11">
        <v>2491</v>
      </c>
      <c r="AK71" s="12">
        <v>1285</v>
      </c>
      <c r="AL71" s="11">
        <v>2934</v>
      </c>
      <c r="AM71" s="12">
        <v>1362</v>
      </c>
      <c r="AN71" s="11">
        <v>10744</v>
      </c>
      <c r="AO71" s="12">
        <v>2614</v>
      </c>
      <c r="AP71" s="11">
        <v>2930</v>
      </c>
      <c r="AQ71" s="12">
        <v>1447</v>
      </c>
      <c r="AR71" s="11">
        <v>2702</v>
      </c>
      <c r="AS71" s="12">
        <v>1000</v>
      </c>
      <c r="AT71" s="11">
        <v>2498</v>
      </c>
      <c r="AU71" s="12">
        <v>852</v>
      </c>
      <c r="AV71" s="11">
        <v>1328</v>
      </c>
      <c r="AW71" s="12">
        <v>997</v>
      </c>
      <c r="AX71" s="11">
        <v>724</v>
      </c>
      <c r="AY71" s="12">
        <v>442</v>
      </c>
      <c r="AZ71" s="11">
        <v>616</v>
      </c>
      <c r="BA71" s="12">
        <v>593</v>
      </c>
      <c r="BB71" s="11">
        <v>3007</v>
      </c>
      <c r="BC71" s="12">
        <v>1288</v>
      </c>
      <c r="BD71" s="11">
        <v>1961</v>
      </c>
      <c r="BE71" s="12">
        <v>1083</v>
      </c>
      <c r="BF71" s="11">
        <v>9598</v>
      </c>
      <c r="BG71" s="12">
        <v>3471</v>
      </c>
      <c r="BH71" s="11">
        <v>8570</v>
      </c>
      <c r="BI71" s="12">
        <v>3050</v>
      </c>
      <c r="BJ71" s="11">
        <v>293</v>
      </c>
      <c r="BK71" s="12">
        <v>215</v>
      </c>
      <c r="BL71" s="11">
        <v>2595</v>
      </c>
      <c r="BM71" s="12">
        <v>1099</v>
      </c>
      <c r="BN71" s="11">
        <v>1118</v>
      </c>
      <c r="BO71" s="12">
        <v>536</v>
      </c>
      <c r="BP71" s="11">
        <v>2293</v>
      </c>
      <c r="BQ71" s="12">
        <v>1037</v>
      </c>
      <c r="BR71" s="11">
        <v>6712</v>
      </c>
      <c r="BS71" s="12">
        <v>2202</v>
      </c>
      <c r="BT71" s="11">
        <v>510</v>
      </c>
      <c r="BU71" s="12">
        <v>443</v>
      </c>
      <c r="BV71" s="11">
        <v>2564</v>
      </c>
      <c r="BW71" s="12">
        <v>1085</v>
      </c>
      <c r="BX71" s="11">
        <v>6946</v>
      </c>
      <c r="BY71" s="12">
        <v>1907</v>
      </c>
      <c r="BZ71" s="11">
        <v>7402</v>
      </c>
      <c r="CA71" s="12">
        <v>2615</v>
      </c>
      <c r="CB71" s="11">
        <v>2721</v>
      </c>
      <c r="CC71" s="12">
        <v>939</v>
      </c>
      <c r="CD71" s="11">
        <v>877</v>
      </c>
      <c r="CE71" s="12">
        <v>444</v>
      </c>
      <c r="CF71" s="11">
        <v>7906</v>
      </c>
      <c r="CG71" s="12">
        <v>2239</v>
      </c>
      <c r="CH71" s="11">
        <v>1626</v>
      </c>
      <c r="CI71" s="12">
        <v>838</v>
      </c>
      <c r="CJ71" s="11">
        <v>8587</v>
      </c>
      <c r="CK71" s="12">
        <v>3200</v>
      </c>
      <c r="CL71" s="11">
        <v>4280</v>
      </c>
      <c r="CM71" s="12">
        <v>1395</v>
      </c>
      <c r="CN71" s="11">
        <v>614</v>
      </c>
      <c r="CO71" s="12">
        <v>687</v>
      </c>
      <c r="CP71" s="11">
        <v>1070</v>
      </c>
      <c r="CQ71" s="12">
        <v>573</v>
      </c>
      <c r="CR71" s="11">
        <v>1472</v>
      </c>
      <c r="CS71" s="12">
        <v>776</v>
      </c>
      <c r="CT71" s="11">
        <v>5075</v>
      </c>
      <c r="CU71" s="12">
        <v>1919</v>
      </c>
      <c r="CV71" s="11">
        <v>14788</v>
      </c>
      <c r="CW71" s="12">
        <v>3541</v>
      </c>
      <c r="CX71" s="11">
        <v>5916</v>
      </c>
      <c r="CY71" s="12">
        <v>1789</v>
      </c>
      <c r="CZ71" s="11">
        <v>207</v>
      </c>
      <c r="DA71" s="12">
        <v>291</v>
      </c>
      <c r="DB71" s="11">
        <v>2763</v>
      </c>
      <c r="DC71" s="12">
        <v>1031</v>
      </c>
      <c r="DD71" s="11">
        <v>13247</v>
      </c>
      <c r="DE71" s="12">
        <v>2448</v>
      </c>
      <c r="DF71" s="11">
        <v>765</v>
      </c>
      <c r="DG71" s="12">
        <v>734</v>
      </c>
      <c r="DH71" s="11">
        <v>3765</v>
      </c>
      <c r="DI71" s="12">
        <v>1168</v>
      </c>
      <c r="DJ71" s="11">
        <v>2786</v>
      </c>
      <c r="DK71" s="12">
        <v>1401</v>
      </c>
      <c r="DL71" s="11">
        <v>1791</v>
      </c>
      <c r="DM71" s="12">
        <v>1662</v>
      </c>
    </row>
    <row r="72" spans="1:117" x14ac:dyDescent="0.2">
      <c r="A72" s="109">
        <f>IF($D72=$D$67,"",RANK($G72,$G$69:$G$120)+COUNTIF($G$69:G72,$G72)-1)</f>
        <v>21</v>
      </c>
      <c r="B72" s="1">
        <v>30</v>
      </c>
      <c r="C72" s="1" t="s">
        <v>80</v>
      </c>
      <c r="D72" s="7" t="s">
        <v>11</v>
      </c>
      <c r="E72" s="17">
        <f t="shared" si="1"/>
        <v>13781</v>
      </c>
      <c r="F72" s="17">
        <f t="shared" si="2"/>
        <v>11767</v>
      </c>
      <c r="G72" s="18">
        <f t="shared" si="3"/>
        <v>2014</v>
      </c>
      <c r="H72" s="17">
        <f t="shared" si="4"/>
        <v>3771</v>
      </c>
      <c r="I72" s="17">
        <f t="shared" si="5"/>
        <v>2841</v>
      </c>
      <c r="J72" s="17">
        <f t="shared" si="6"/>
        <v>930</v>
      </c>
      <c r="K72" s="92"/>
      <c r="L72" s="19">
        <v>76948</v>
      </c>
      <c r="M72" s="10">
        <v>7223</v>
      </c>
      <c r="N72" s="11">
        <v>374</v>
      </c>
      <c r="O72" s="12">
        <v>293</v>
      </c>
      <c r="P72" s="15">
        <v>855</v>
      </c>
      <c r="Q72" s="12">
        <v>906</v>
      </c>
      <c r="R72" s="11">
        <v>1677</v>
      </c>
      <c r="S72" s="12">
        <v>954</v>
      </c>
      <c r="T72" s="20" t="s">
        <v>60</v>
      </c>
      <c r="U72" s="12" t="s">
        <v>60</v>
      </c>
      <c r="V72" s="15">
        <v>3525</v>
      </c>
      <c r="W72" s="12">
        <v>1202</v>
      </c>
      <c r="X72" s="11">
        <v>603</v>
      </c>
      <c r="Y72" s="12">
        <v>369</v>
      </c>
      <c r="Z72" s="11">
        <v>185</v>
      </c>
      <c r="AA72" s="12">
        <v>264</v>
      </c>
      <c r="AB72" s="11">
        <v>0</v>
      </c>
      <c r="AC72" s="12">
        <v>184</v>
      </c>
      <c r="AD72" s="11">
        <v>205</v>
      </c>
      <c r="AE72" s="12">
        <v>232</v>
      </c>
      <c r="AF72" s="11">
        <v>2682</v>
      </c>
      <c r="AG72" s="12">
        <v>1052</v>
      </c>
      <c r="AH72" s="11">
        <v>1525</v>
      </c>
      <c r="AI72" s="12">
        <v>1006</v>
      </c>
      <c r="AJ72" s="11">
        <v>0</v>
      </c>
      <c r="AK72" s="12">
        <v>184</v>
      </c>
      <c r="AL72" s="11">
        <v>0</v>
      </c>
      <c r="AM72" s="12">
        <v>184</v>
      </c>
      <c r="AN72" s="11">
        <v>3576</v>
      </c>
      <c r="AO72" s="12">
        <v>1286</v>
      </c>
      <c r="AP72" s="11">
        <v>1172</v>
      </c>
      <c r="AQ72" s="12">
        <v>587</v>
      </c>
      <c r="AR72" s="11">
        <v>409</v>
      </c>
      <c r="AS72" s="12">
        <v>330</v>
      </c>
      <c r="AT72" s="11">
        <v>1033</v>
      </c>
      <c r="AU72" s="12">
        <v>539</v>
      </c>
      <c r="AV72" s="11">
        <v>1310</v>
      </c>
      <c r="AW72" s="12">
        <v>884</v>
      </c>
      <c r="AX72" s="11">
        <v>3953</v>
      </c>
      <c r="AY72" s="12">
        <v>1340</v>
      </c>
      <c r="AZ72" s="11">
        <v>17</v>
      </c>
      <c r="BA72" s="12">
        <v>39</v>
      </c>
      <c r="BB72" s="11">
        <v>169</v>
      </c>
      <c r="BC72" s="12">
        <v>209</v>
      </c>
      <c r="BD72" s="11">
        <v>254</v>
      </c>
      <c r="BE72" s="12">
        <v>262</v>
      </c>
      <c r="BF72" s="11">
        <v>1283</v>
      </c>
      <c r="BG72" s="12">
        <v>607</v>
      </c>
      <c r="BH72" s="11">
        <v>295</v>
      </c>
      <c r="BI72" s="12">
        <v>285</v>
      </c>
      <c r="BJ72" s="11">
        <v>3689</v>
      </c>
      <c r="BK72" s="12">
        <v>2537</v>
      </c>
      <c r="BL72" s="11">
        <v>9105</v>
      </c>
      <c r="BM72" s="12">
        <v>2916</v>
      </c>
      <c r="BN72" s="11">
        <v>258</v>
      </c>
      <c r="BO72" s="12">
        <v>293</v>
      </c>
      <c r="BP72" s="11">
        <v>166</v>
      </c>
      <c r="BQ72" s="12">
        <v>201</v>
      </c>
      <c r="BR72" s="11">
        <v>121</v>
      </c>
      <c r="BS72" s="12">
        <v>161</v>
      </c>
      <c r="BT72" s="11">
        <v>0</v>
      </c>
      <c r="BU72" s="12">
        <v>184</v>
      </c>
      <c r="BV72" s="11">
        <v>157</v>
      </c>
      <c r="BW72" s="12">
        <v>171</v>
      </c>
      <c r="BX72" s="11">
        <v>547</v>
      </c>
      <c r="BY72" s="12">
        <v>482</v>
      </c>
      <c r="BZ72" s="11">
        <v>2262</v>
      </c>
      <c r="CA72" s="12">
        <v>1559</v>
      </c>
      <c r="CB72" s="11">
        <v>3057</v>
      </c>
      <c r="CC72" s="12">
        <v>2173</v>
      </c>
      <c r="CD72" s="11">
        <v>0</v>
      </c>
      <c r="CE72" s="12">
        <v>184</v>
      </c>
      <c r="CF72" s="11">
        <v>1135</v>
      </c>
      <c r="CG72" s="12">
        <v>626</v>
      </c>
      <c r="CH72" s="11">
        <v>9938</v>
      </c>
      <c r="CI72" s="12">
        <v>2371</v>
      </c>
      <c r="CJ72" s="11">
        <v>193</v>
      </c>
      <c r="CK72" s="12">
        <v>179</v>
      </c>
      <c r="CL72" s="11">
        <v>516</v>
      </c>
      <c r="CM72" s="12">
        <v>475</v>
      </c>
      <c r="CN72" s="11">
        <v>59</v>
      </c>
      <c r="CO72" s="12">
        <v>103</v>
      </c>
      <c r="CP72" s="11">
        <v>52</v>
      </c>
      <c r="CQ72" s="12">
        <v>71</v>
      </c>
      <c r="CR72" s="11">
        <v>673</v>
      </c>
      <c r="CS72" s="12">
        <v>588</v>
      </c>
      <c r="CT72" s="11">
        <v>4195</v>
      </c>
      <c r="CU72" s="12">
        <v>1127</v>
      </c>
      <c r="CV72" s="11">
        <v>11767</v>
      </c>
      <c r="CW72" s="12">
        <v>2841</v>
      </c>
      <c r="CX72" s="11">
        <v>269</v>
      </c>
      <c r="CY72" s="12">
        <v>216</v>
      </c>
      <c r="CZ72" s="11">
        <v>0</v>
      </c>
      <c r="DA72" s="12">
        <v>184</v>
      </c>
      <c r="DB72" s="11">
        <v>1159</v>
      </c>
      <c r="DC72" s="12">
        <v>824</v>
      </c>
      <c r="DD72" s="11">
        <v>251</v>
      </c>
      <c r="DE72" s="12">
        <v>226</v>
      </c>
      <c r="DF72" s="11">
        <v>84</v>
      </c>
      <c r="DG72" s="12">
        <v>148</v>
      </c>
      <c r="DH72" s="11">
        <v>695</v>
      </c>
      <c r="DI72" s="12">
        <v>467</v>
      </c>
      <c r="DJ72" s="11">
        <v>1498</v>
      </c>
      <c r="DK72" s="12">
        <v>2098</v>
      </c>
      <c r="DL72" s="11">
        <v>0</v>
      </c>
      <c r="DM72" s="12">
        <v>184</v>
      </c>
    </row>
    <row r="73" spans="1:117" x14ac:dyDescent="0.2">
      <c r="A73" s="109">
        <f>IF($D73=$D$67,"",RANK($G73,$G$69:$G$120)+COUNTIF($G$69:G73,$G73)-1)</f>
        <v>1</v>
      </c>
      <c r="B73" s="1">
        <v>2</v>
      </c>
      <c r="C73" s="1" t="s">
        <v>81</v>
      </c>
      <c r="D73" s="7" t="s">
        <v>12</v>
      </c>
      <c r="E73" s="17">
        <f t="shared" si="1"/>
        <v>62702</v>
      </c>
      <c r="F73" s="17">
        <f t="shared" si="2"/>
        <v>43005</v>
      </c>
      <c r="G73" s="18">
        <f t="shared" si="3"/>
        <v>19697</v>
      </c>
      <c r="H73" s="17">
        <f t="shared" si="4"/>
        <v>8792</v>
      </c>
      <c r="I73" s="17">
        <f t="shared" si="5"/>
        <v>5519</v>
      </c>
      <c r="J73" s="17">
        <f t="shared" si="6"/>
        <v>3273</v>
      </c>
      <c r="K73" s="92"/>
      <c r="L73" s="19">
        <v>493641</v>
      </c>
      <c r="M73" s="10">
        <v>19652</v>
      </c>
      <c r="N73" s="11">
        <v>2509</v>
      </c>
      <c r="O73" s="12">
        <v>983</v>
      </c>
      <c r="P73" s="15">
        <v>6995</v>
      </c>
      <c r="Q73" s="12">
        <v>1948</v>
      </c>
      <c r="R73" s="11">
        <v>38916</v>
      </c>
      <c r="S73" s="12">
        <v>5726</v>
      </c>
      <c r="T73" s="11">
        <v>3472</v>
      </c>
      <c r="U73" s="12">
        <v>1354</v>
      </c>
      <c r="V73" s="20" t="s">
        <v>60</v>
      </c>
      <c r="W73" s="12" t="s">
        <v>60</v>
      </c>
      <c r="X73" s="15">
        <v>15150</v>
      </c>
      <c r="Y73" s="12">
        <v>2598</v>
      </c>
      <c r="Z73" s="11">
        <v>6764</v>
      </c>
      <c r="AA73" s="12">
        <v>2194</v>
      </c>
      <c r="AB73" s="11">
        <v>474</v>
      </c>
      <c r="AC73" s="12">
        <v>413</v>
      </c>
      <c r="AD73" s="11">
        <v>3199</v>
      </c>
      <c r="AE73" s="12">
        <v>1061</v>
      </c>
      <c r="AF73" s="11">
        <v>21004</v>
      </c>
      <c r="AG73" s="12">
        <v>3394</v>
      </c>
      <c r="AH73" s="11">
        <v>10790</v>
      </c>
      <c r="AI73" s="12">
        <v>2458</v>
      </c>
      <c r="AJ73" s="11">
        <v>11906</v>
      </c>
      <c r="AK73" s="12">
        <v>2720</v>
      </c>
      <c r="AL73" s="11">
        <v>5331</v>
      </c>
      <c r="AM73" s="12">
        <v>1519</v>
      </c>
      <c r="AN73" s="11">
        <v>21251</v>
      </c>
      <c r="AO73" s="12">
        <v>3521</v>
      </c>
      <c r="AP73" s="11">
        <v>5891</v>
      </c>
      <c r="AQ73" s="12">
        <v>1629</v>
      </c>
      <c r="AR73" s="11">
        <v>2284</v>
      </c>
      <c r="AS73" s="12">
        <v>987</v>
      </c>
      <c r="AT73" s="11">
        <v>2790</v>
      </c>
      <c r="AU73" s="12">
        <v>984</v>
      </c>
      <c r="AV73" s="11">
        <v>3763</v>
      </c>
      <c r="AW73" s="12">
        <v>1292</v>
      </c>
      <c r="AX73" s="11">
        <v>5180</v>
      </c>
      <c r="AY73" s="12">
        <v>1525</v>
      </c>
      <c r="AZ73" s="11">
        <v>1256</v>
      </c>
      <c r="BA73" s="12">
        <v>951</v>
      </c>
      <c r="BB73" s="11">
        <v>7902</v>
      </c>
      <c r="BC73" s="12">
        <v>2347</v>
      </c>
      <c r="BD73" s="11">
        <v>14356</v>
      </c>
      <c r="BE73" s="12">
        <v>2682</v>
      </c>
      <c r="BF73" s="11">
        <v>8921</v>
      </c>
      <c r="BG73" s="12">
        <v>2069</v>
      </c>
      <c r="BH73" s="11">
        <v>8539</v>
      </c>
      <c r="BI73" s="12">
        <v>1942</v>
      </c>
      <c r="BJ73" s="11">
        <v>2556</v>
      </c>
      <c r="BK73" s="12">
        <v>993</v>
      </c>
      <c r="BL73" s="11">
        <v>6729</v>
      </c>
      <c r="BM73" s="12">
        <v>1595</v>
      </c>
      <c r="BN73" s="11">
        <v>3060</v>
      </c>
      <c r="BO73" s="12">
        <v>1275</v>
      </c>
      <c r="BP73" s="11">
        <v>3302</v>
      </c>
      <c r="BQ73" s="12">
        <v>2007</v>
      </c>
      <c r="BR73" s="11">
        <v>27968</v>
      </c>
      <c r="BS73" s="12">
        <v>3857</v>
      </c>
      <c r="BT73" s="11">
        <v>1327</v>
      </c>
      <c r="BU73" s="12">
        <v>615</v>
      </c>
      <c r="BV73" s="11">
        <v>12057</v>
      </c>
      <c r="BW73" s="12">
        <v>2447</v>
      </c>
      <c r="BX73" s="11">
        <v>5921</v>
      </c>
      <c r="BY73" s="12">
        <v>2240</v>
      </c>
      <c r="BZ73" s="11">
        <v>31261</v>
      </c>
      <c r="CA73" s="12">
        <v>5136</v>
      </c>
      <c r="CB73" s="11">
        <v>11195</v>
      </c>
      <c r="CC73" s="12">
        <v>2366</v>
      </c>
      <c r="CD73" s="11">
        <v>1827</v>
      </c>
      <c r="CE73" s="12">
        <v>1272</v>
      </c>
      <c r="CF73" s="11">
        <v>10653</v>
      </c>
      <c r="CG73" s="12">
        <v>2869</v>
      </c>
      <c r="CH73" s="11">
        <v>6671</v>
      </c>
      <c r="CI73" s="12">
        <v>1795</v>
      </c>
      <c r="CJ73" s="11">
        <v>22724</v>
      </c>
      <c r="CK73" s="12">
        <v>3271</v>
      </c>
      <c r="CL73" s="11">
        <v>10466</v>
      </c>
      <c r="CM73" s="12">
        <v>2392</v>
      </c>
      <c r="CN73" s="11">
        <v>1648</v>
      </c>
      <c r="CO73" s="12">
        <v>697</v>
      </c>
      <c r="CP73" s="11">
        <v>4110</v>
      </c>
      <c r="CQ73" s="12">
        <v>1492</v>
      </c>
      <c r="CR73" s="11">
        <v>826</v>
      </c>
      <c r="CS73" s="12">
        <v>674</v>
      </c>
      <c r="CT73" s="11">
        <v>5802</v>
      </c>
      <c r="CU73" s="12">
        <v>1880</v>
      </c>
      <c r="CV73" s="11">
        <v>43005</v>
      </c>
      <c r="CW73" s="12">
        <v>5519</v>
      </c>
      <c r="CX73" s="11">
        <v>12172</v>
      </c>
      <c r="CY73" s="12">
        <v>2457</v>
      </c>
      <c r="CZ73" s="11">
        <v>544</v>
      </c>
      <c r="DA73" s="12">
        <v>345</v>
      </c>
      <c r="DB73" s="11">
        <v>15625</v>
      </c>
      <c r="DC73" s="12">
        <v>3457</v>
      </c>
      <c r="DD73" s="11">
        <v>34569</v>
      </c>
      <c r="DE73" s="12">
        <v>4540</v>
      </c>
      <c r="DF73" s="11">
        <v>1413</v>
      </c>
      <c r="DG73" s="12">
        <v>1135</v>
      </c>
      <c r="DH73" s="11">
        <v>5681</v>
      </c>
      <c r="DI73" s="12">
        <v>1716</v>
      </c>
      <c r="DJ73" s="11">
        <v>1886</v>
      </c>
      <c r="DK73" s="12">
        <v>1117</v>
      </c>
      <c r="DL73" s="11">
        <v>2323</v>
      </c>
      <c r="DM73" s="12">
        <v>1076</v>
      </c>
    </row>
    <row r="74" spans="1:117" x14ac:dyDescent="0.2">
      <c r="A74" s="109">
        <f>IF($D74=$D$67,"",RANK($G74,$G$69:$G$120)+COUNTIF($G$69:G74,$G74)-1)</f>
        <v>45</v>
      </c>
      <c r="B74" s="1">
        <v>39</v>
      </c>
      <c r="C74" s="1" t="s">
        <v>82</v>
      </c>
      <c r="D74" s="7" t="s">
        <v>13</v>
      </c>
      <c r="E74" s="17">
        <f t="shared" si="1"/>
        <v>16616</v>
      </c>
      <c r="F74" s="17">
        <f t="shared" si="2"/>
        <v>17355</v>
      </c>
      <c r="G74" s="18">
        <f t="shared" si="3"/>
        <v>-739</v>
      </c>
      <c r="H74" s="17">
        <f t="shared" si="4"/>
        <v>3638</v>
      </c>
      <c r="I74" s="17">
        <f t="shared" si="5"/>
        <v>3352</v>
      </c>
      <c r="J74" s="17">
        <f t="shared" si="6"/>
        <v>286</v>
      </c>
      <c r="K74" s="92"/>
      <c r="L74" s="19">
        <v>205060</v>
      </c>
      <c r="M74" s="10">
        <v>11855</v>
      </c>
      <c r="N74" s="11">
        <v>3108</v>
      </c>
      <c r="O74" s="12">
        <v>1610</v>
      </c>
      <c r="P74" s="15">
        <v>3457</v>
      </c>
      <c r="Q74" s="12">
        <v>1695</v>
      </c>
      <c r="R74" s="11">
        <v>10589</v>
      </c>
      <c r="S74" s="12">
        <v>2218</v>
      </c>
      <c r="T74" s="11">
        <v>1043</v>
      </c>
      <c r="U74" s="12">
        <v>580</v>
      </c>
      <c r="V74" s="11">
        <v>22152</v>
      </c>
      <c r="W74" s="12">
        <v>4260</v>
      </c>
      <c r="X74" s="20" t="s">
        <v>60</v>
      </c>
      <c r="Y74" s="12" t="s">
        <v>60</v>
      </c>
      <c r="Z74" s="15">
        <v>1317</v>
      </c>
      <c r="AA74" s="12">
        <v>677</v>
      </c>
      <c r="AB74" s="11">
        <v>70</v>
      </c>
      <c r="AC74" s="12">
        <v>133</v>
      </c>
      <c r="AD74" s="11">
        <v>488</v>
      </c>
      <c r="AE74" s="12">
        <v>387</v>
      </c>
      <c r="AF74" s="11">
        <v>8615</v>
      </c>
      <c r="AG74" s="12">
        <v>1907</v>
      </c>
      <c r="AH74" s="11">
        <v>5834</v>
      </c>
      <c r="AI74" s="12">
        <v>2086</v>
      </c>
      <c r="AJ74" s="11">
        <v>2536</v>
      </c>
      <c r="AK74" s="12">
        <v>1020</v>
      </c>
      <c r="AL74" s="11">
        <v>2660</v>
      </c>
      <c r="AM74" s="12">
        <v>1468</v>
      </c>
      <c r="AN74" s="11">
        <v>6374</v>
      </c>
      <c r="AO74" s="12">
        <v>1617</v>
      </c>
      <c r="AP74" s="11">
        <v>4336</v>
      </c>
      <c r="AQ74" s="12">
        <v>2128</v>
      </c>
      <c r="AR74" s="11">
        <v>2776</v>
      </c>
      <c r="AS74" s="12">
        <v>1486</v>
      </c>
      <c r="AT74" s="11">
        <v>5283</v>
      </c>
      <c r="AU74" s="12">
        <v>1843</v>
      </c>
      <c r="AV74" s="11">
        <v>2500</v>
      </c>
      <c r="AW74" s="12">
        <v>2135</v>
      </c>
      <c r="AX74" s="11">
        <v>5048</v>
      </c>
      <c r="AY74" s="12">
        <v>2468</v>
      </c>
      <c r="AZ74" s="11">
        <v>20</v>
      </c>
      <c r="BA74" s="12">
        <v>40</v>
      </c>
      <c r="BB74" s="11">
        <v>2844</v>
      </c>
      <c r="BC74" s="12">
        <v>1196</v>
      </c>
      <c r="BD74" s="11">
        <v>5939</v>
      </c>
      <c r="BE74" s="12">
        <v>2238</v>
      </c>
      <c r="BF74" s="11">
        <v>3343</v>
      </c>
      <c r="BG74" s="12">
        <v>1293</v>
      </c>
      <c r="BH74" s="11">
        <v>2992</v>
      </c>
      <c r="BI74" s="12">
        <v>909</v>
      </c>
      <c r="BJ74" s="11">
        <v>835</v>
      </c>
      <c r="BK74" s="12">
        <v>522</v>
      </c>
      <c r="BL74" s="11">
        <v>3771</v>
      </c>
      <c r="BM74" s="12">
        <v>1262</v>
      </c>
      <c r="BN74" s="11">
        <v>2021</v>
      </c>
      <c r="BO74" s="12">
        <v>923</v>
      </c>
      <c r="BP74" s="11">
        <v>4472</v>
      </c>
      <c r="BQ74" s="12">
        <v>1729</v>
      </c>
      <c r="BR74" s="11">
        <v>3789</v>
      </c>
      <c r="BS74" s="12">
        <v>1433</v>
      </c>
      <c r="BT74" s="11">
        <v>679</v>
      </c>
      <c r="BU74" s="12">
        <v>308</v>
      </c>
      <c r="BV74" s="11">
        <v>2464</v>
      </c>
      <c r="BW74" s="12">
        <v>1179</v>
      </c>
      <c r="BX74" s="11">
        <v>6520</v>
      </c>
      <c r="BY74" s="12">
        <v>1851</v>
      </c>
      <c r="BZ74" s="11">
        <v>7250</v>
      </c>
      <c r="CA74" s="12">
        <v>2604</v>
      </c>
      <c r="CB74" s="11">
        <v>4378</v>
      </c>
      <c r="CC74" s="12">
        <v>1678</v>
      </c>
      <c r="CD74" s="11">
        <v>1918</v>
      </c>
      <c r="CE74" s="12">
        <v>1071</v>
      </c>
      <c r="CF74" s="11">
        <v>4533</v>
      </c>
      <c r="CG74" s="12">
        <v>2214</v>
      </c>
      <c r="CH74" s="11">
        <v>4582</v>
      </c>
      <c r="CI74" s="12">
        <v>2102</v>
      </c>
      <c r="CJ74" s="11">
        <v>2419</v>
      </c>
      <c r="CK74" s="12">
        <v>836</v>
      </c>
      <c r="CL74" s="11">
        <v>3950</v>
      </c>
      <c r="CM74" s="12">
        <v>1530</v>
      </c>
      <c r="CN74" s="11">
        <v>137</v>
      </c>
      <c r="CO74" s="12">
        <v>153</v>
      </c>
      <c r="CP74" s="11">
        <v>2383</v>
      </c>
      <c r="CQ74" s="12">
        <v>1479</v>
      </c>
      <c r="CR74" s="11">
        <v>756</v>
      </c>
      <c r="CS74" s="12">
        <v>553</v>
      </c>
      <c r="CT74" s="11">
        <v>2535</v>
      </c>
      <c r="CU74" s="12">
        <v>1135</v>
      </c>
      <c r="CV74" s="11">
        <v>17355</v>
      </c>
      <c r="CW74" s="12">
        <v>3352</v>
      </c>
      <c r="CX74" s="11">
        <v>6398</v>
      </c>
      <c r="CY74" s="12">
        <v>2035</v>
      </c>
      <c r="CZ74" s="11">
        <v>503</v>
      </c>
      <c r="DA74" s="12">
        <v>371</v>
      </c>
      <c r="DB74" s="11">
        <v>3796</v>
      </c>
      <c r="DC74" s="12">
        <v>1568</v>
      </c>
      <c r="DD74" s="11">
        <v>4853</v>
      </c>
      <c r="DE74" s="12">
        <v>1401</v>
      </c>
      <c r="DF74" s="11">
        <v>837</v>
      </c>
      <c r="DG74" s="12">
        <v>429</v>
      </c>
      <c r="DH74" s="11">
        <v>3000</v>
      </c>
      <c r="DI74" s="12">
        <v>1006</v>
      </c>
      <c r="DJ74" s="11">
        <v>5602</v>
      </c>
      <c r="DK74" s="12">
        <v>2808</v>
      </c>
      <c r="DL74" s="11">
        <v>1144</v>
      </c>
      <c r="DM74" s="12">
        <v>903</v>
      </c>
    </row>
    <row r="75" spans="1:117" x14ac:dyDescent="0.2">
      <c r="A75" s="109">
        <f>IF($D75=$D$67,"",RANK($G75,$G$69:$G$120)+COUNTIF($G$69:G75,$G75)-1)</f>
        <v>43</v>
      </c>
      <c r="B75" s="1">
        <v>110</v>
      </c>
      <c r="C75" s="1" t="s">
        <v>83</v>
      </c>
      <c r="D75" s="7" t="s">
        <v>14</v>
      </c>
      <c r="E75" s="17">
        <f t="shared" si="1"/>
        <v>2769</v>
      </c>
      <c r="F75" s="17">
        <f t="shared" si="2"/>
        <v>3279</v>
      </c>
      <c r="G75" s="18">
        <f t="shared" si="3"/>
        <v>-510</v>
      </c>
      <c r="H75" s="17">
        <f t="shared" si="4"/>
        <v>1124</v>
      </c>
      <c r="I75" s="17">
        <f t="shared" si="5"/>
        <v>1568</v>
      </c>
      <c r="J75" s="17">
        <f t="shared" si="6"/>
        <v>-444</v>
      </c>
      <c r="K75" s="92"/>
      <c r="L75" s="19">
        <v>80311</v>
      </c>
      <c r="M75" s="10">
        <v>6574</v>
      </c>
      <c r="N75" s="11">
        <v>46</v>
      </c>
      <c r="O75" s="12">
        <v>103</v>
      </c>
      <c r="P75" s="15">
        <v>439</v>
      </c>
      <c r="Q75" s="12">
        <v>511</v>
      </c>
      <c r="R75" s="11">
        <v>3167</v>
      </c>
      <c r="S75" s="12">
        <v>3028</v>
      </c>
      <c r="T75" s="11">
        <v>200</v>
      </c>
      <c r="U75" s="12">
        <v>228</v>
      </c>
      <c r="V75" s="11">
        <v>3161</v>
      </c>
      <c r="W75" s="12">
        <v>1015</v>
      </c>
      <c r="X75" s="11">
        <v>367</v>
      </c>
      <c r="Y75" s="12">
        <v>341</v>
      </c>
      <c r="Z75" s="20" t="s">
        <v>60</v>
      </c>
      <c r="AA75" s="12" t="s">
        <v>60</v>
      </c>
      <c r="AB75" s="15">
        <v>22</v>
      </c>
      <c r="AC75" s="12">
        <v>36</v>
      </c>
      <c r="AD75" s="11">
        <v>288</v>
      </c>
      <c r="AE75" s="12">
        <v>230</v>
      </c>
      <c r="AF75" s="11">
        <v>6578</v>
      </c>
      <c r="AG75" s="12">
        <v>1844</v>
      </c>
      <c r="AH75" s="11">
        <v>1702</v>
      </c>
      <c r="AI75" s="12">
        <v>971</v>
      </c>
      <c r="AJ75" s="11">
        <v>408</v>
      </c>
      <c r="AK75" s="12">
        <v>476</v>
      </c>
      <c r="AL75" s="11">
        <v>97</v>
      </c>
      <c r="AM75" s="12">
        <v>155</v>
      </c>
      <c r="AN75" s="11">
        <v>912</v>
      </c>
      <c r="AO75" s="12">
        <v>583</v>
      </c>
      <c r="AP75" s="11">
        <v>53</v>
      </c>
      <c r="AQ75" s="12">
        <v>90</v>
      </c>
      <c r="AR75" s="11">
        <v>0</v>
      </c>
      <c r="AS75" s="12">
        <v>193</v>
      </c>
      <c r="AT75" s="11">
        <v>0</v>
      </c>
      <c r="AU75" s="12">
        <v>193</v>
      </c>
      <c r="AV75" s="11">
        <v>124</v>
      </c>
      <c r="AW75" s="12">
        <v>159</v>
      </c>
      <c r="AX75" s="11">
        <v>909</v>
      </c>
      <c r="AY75" s="12">
        <v>733</v>
      </c>
      <c r="AZ75" s="11">
        <v>1224</v>
      </c>
      <c r="BA75" s="12">
        <v>696</v>
      </c>
      <c r="BB75" s="11">
        <v>1752</v>
      </c>
      <c r="BC75" s="12">
        <v>748</v>
      </c>
      <c r="BD75" s="11">
        <v>8743</v>
      </c>
      <c r="BE75" s="12">
        <v>1587</v>
      </c>
      <c r="BF75" s="11">
        <v>753</v>
      </c>
      <c r="BG75" s="12">
        <v>539</v>
      </c>
      <c r="BH75" s="11">
        <v>605</v>
      </c>
      <c r="BI75" s="12">
        <v>564</v>
      </c>
      <c r="BJ75" s="11">
        <v>276</v>
      </c>
      <c r="BK75" s="12">
        <v>293</v>
      </c>
      <c r="BL75" s="11">
        <v>358</v>
      </c>
      <c r="BM75" s="12">
        <v>330</v>
      </c>
      <c r="BN75" s="11">
        <v>50</v>
      </c>
      <c r="BO75" s="12">
        <v>91</v>
      </c>
      <c r="BP75" s="11">
        <v>45</v>
      </c>
      <c r="BQ75" s="12">
        <v>74</v>
      </c>
      <c r="BR75" s="11">
        <v>172</v>
      </c>
      <c r="BS75" s="12">
        <v>166</v>
      </c>
      <c r="BT75" s="11">
        <v>1009</v>
      </c>
      <c r="BU75" s="12">
        <v>551</v>
      </c>
      <c r="BV75" s="11">
        <v>5665</v>
      </c>
      <c r="BW75" s="12">
        <v>1490</v>
      </c>
      <c r="BX75" s="11">
        <v>444</v>
      </c>
      <c r="BY75" s="12">
        <v>450</v>
      </c>
      <c r="BZ75" s="11">
        <v>23310</v>
      </c>
      <c r="CA75" s="12">
        <v>3774</v>
      </c>
      <c r="CB75" s="11">
        <v>3379</v>
      </c>
      <c r="CC75" s="12">
        <v>1609</v>
      </c>
      <c r="CD75" s="11">
        <v>0</v>
      </c>
      <c r="CE75" s="12">
        <v>193</v>
      </c>
      <c r="CF75" s="11">
        <v>287</v>
      </c>
      <c r="CG75" s="12">
        <v>254</v>
      </c>
      <c r="CH75" s="11">
        <v>415</v>
      </c>
      <c r="CI75" s="12">
        <v>411</v>
      </c>
      <c r="CJ75" s="11">
        <v>35</v>
      </c>
      <c r="CK75" s="12">
        <v>58</v>
      </c>
      <c r="CL75" s="11">
        <v>2214</v>
      </c>
      <c r="CM75" s="12">
        <v>1037</v>
      </c>
      <c r="CN75" s="11">
        <v>1558</v>
      </c>
      <c r="CO75" s="12">
        <v>689</v>
      </c>
      <c r="CP75" s="11">
        <v>940</v>
      </c>
      <c r="CQ75" s="12">
        <v>665</v>
      </c>
      <c r="CR75" s="11">
        <v>0</v>
      </c>
      <c r="CS75" s="12">
        <v>193</v>
      </c>
      <c r="CT75" s="11">
        <v>260</v>
      </c>
      <c r="CU75" s="12">
        <v>216</v>
      </c>
      <c r="CV75" s="11">
        <v>3279</v>
      </c>
      <c r="CW75" s="12">
        <v>1568</v>
      </c>
      <c r="CX75" s="11">
        <v>45</v>
      </c>
      <c r="CY75" s="12">
        <v>69</v>
      </c>
      <c r="CZ75" s="11">
        <v>709</v>
      </c>
      <c r="DA75" s="12">
        <v>556</v>
      </c>
      <c r="DB75" s="11">
        <v>1729</v>
      </c>
      <c r="DC75" s="12">
        <v>707</v>
      </c>
      <c r="DD75" s="11">
        <v>1593</v>
      </c>
      <c r="DE75" s="12">
        <v>1274</v>
      </c>
      <c r="DF75" s="11">
        <v>174</v>
      </c>
      <c r="DG75" s="12">
        <v>293</v>
      </c>
      <c r="DH75" s="11">
        <v>711</v>
      </c>
      <c r="DI75" s="12">
        <v>684</v>
      </c>
      <c r="DJ75" s="11">
        <v>104</v>
      </c>
      <c r="DK75" s="12">
        <v>120</v>
      </c>
      <c r="DL75" s="11">
        <v>3228</v>
      </c>
      <c r="DM75" s="12">
        <v>1540</v>
      </c>
    </row>
    <row r="76" spans="1:117" x14ac:dyDescent="0.2">
      <c r="A76" s="109">
        <f>IF($D76=$D$67,"",RANK($G76,$G$69:$G$120)+COUNTIF($G$69:G76,$G76)-1)</f>
        <v>38</v>
      </c>
      <c r="B76" s="1">
        <v>164</v>
      </c>
      <c r="C76" s="1" t="s">
        <v>84</v>
      </c>
      <c r="D76" s="7" t="s">
        <v>15</v>
      </c>
      <c r="E76" s="17">
        <f t="shared" si="1"/>
        <v>181</v>
      </c>
      <c r="F76" s="17">
        <f t="shared" si="2"/>
        <v>133</v>
      </c>
      <c r="G76" s="18">
        <f t="shared" si="3"/>
        <v>48</v>
      </c>
      <c r="H76" s="17">
        <f t="shared" si="4"/>
        <v>168</v>
      </c>
      <c r="I76" s="17">
        <f t="shared" si="5"/>
        <v>158</v>
      </c>
      <c r="J76" s="17">
        <f t="shared" si="6"/>
        <v>10</v>
      </c>
      <c r="K76" s="92"/>
      <c r="L76" s="19">
        <v>34757</v>
      </c>
      <c r="M76" s="10">
        <v>4691</v>
      </c>
      <c r="N76" s="11">
        <v>119</v>
      </c>
      <c r="O76" s="12">
        <v>164</v>
      </c>
      <c r="P76" s="15">
        <v>692</v>
      </c>
      <c r="Q76" s="12">
        <v>920</v>
      </c>
      <c r="R76" s="11">
        <v>188</v>
      </c>
      <c r="S76" s="12">
        <v>227</v>
      </c>
      <c r="T76" s="11">
        <v>0</v>
      </c>
      <c r="U76" s="12">
        <v>182</v>
      </c>
      <c r="V76" s="11">
        <v>2221</v>
      </c>
      <c r="W76" s="12">
        <v>2189</v>
      </c>
      <c r="X76" s="11">
        <v>0</v>
      </c>
      <c r="Y76" s="12">
        <v>182</v>
      </c>
      <c r="Z76" s="11">
        <v>1489</v>
      </c>
      <c r="AA76" s="12">
        <v>679</v>
      </c>
      <c r="AB76" s="20" t="s">
        <v>60</v>
      </c>
      <c r="AC76" s="12" t="s">
        <v>60</v>
      </c>
      <c r="AD76" s="15">
        <v>11</v>
      </c>
      <c r="AE76" s="12">
        <v>21</v>
      </c>
      <c r="AF76" s="11">
        <v>715</v>
      </c>
      <c r="AG76" s="12">
        <v>481</v>
      </c>
      <c r="AH76" s="11">
        <v>179</v>
      </c>
      <c r="AI76" s="12">
        <v>224</v>
      </c>
      <c r="AJ76" s="11">
        <v>0</v>
      </c>
      <c r="AK76" s="12">
        <v>182</v>
      </c>
      <c r="AL76" s="11">
        <v>32</v>
      </c>
      <c r="AM76" s="12">
        <v>51</v>
      </c>
      <c r="AN76" s="11">
        <v>567</v>
      </c>
      <c r="AO76" s="12">
        <v>468</v>
      </c>
      <c r="AP76" s="11">
        <v>62</v>
      </c>
      <c r="AQ76" s="12">
        <v>80</v>
      </c>
      <c r="AR76" s="11">
        <v>30</v>
      </c>
      <c r="AS76" s="12">
        <v>49</v>
      </c>
      <c r="AT76" s="11">
        <v>113</v>
      </c>
      <c r="AU76" s="12">
        <v>190</v>
      </c>
      <c r="AV76" s="11">
        <v>0</v>
      </c>
      <c r="AW76" s="12">
        <v>182</v>
      </c>
      <c r="AX76" s="11">
        <v>178</v>
      </c>
      <c r="AY76" s="12">
        <v>266</v>
      </c>
      <c r="AZ76" s="11">
        <v>0</v>
      </c>
      <c r="BA76" s="12">
        <v>182</v>
      </c>
      <c r="BB76" s="11">
        <v>5649</v>
      </c>
      <c r="BC76" s="12">
        <v>1598</v>
      </c>
      <c r="BD76" s="11">
        <v>157</v>
      </c>
      <c r="BE76" s="12">
        <v>131</v>
      </c>
      <c r="BF76" s="11">
        <v>227</v>
      </c>
      <c r="BG76" s="12">
        <v>233</v>
      </c>
      <c r="BH76" s="11">
        <v>351</v>
      </c>
      <c r="BI76" s="12">
        <v>390</v>
      </c>
      <c r="BJ76" s="11">
        <v>58</v>
      </c>
      <c r="BK76" s="12">
        <v>110</v>
      </c>
      <c r="BL76" s="11">
        <v>80</v>
      </c>
      <c r="BM76" s="12">
        <v>138</v>
      </c>
      <c r="BN76" s="11">
        <v>0</v>
      </c>
      <c r="BO76" s="12">
        <v>182</v>
      </c>
      <c r="BP76" s="11">
        <v>91</v>
      </c>
      <c r="BQ76" s="12">
        <v>116</v>
      </c>
      <c r="BR76" s="11">
        <v>572</v>
      </c>
      <c r="BS76" s="12">
        <v>474</v>
      </c>
      <c r="BT76" s="11">
        <v>99</v>
      </c>
      <c r="BU76" s="12">
        <v>127</v>
      </c>
      <c r="BV76" s="11">
        <v>5846</v>
      </c>
      <c r="BW76" s="12">
        <v>2122</v>
      </c>
      <c r="BX76" s="11">
        <v>85</v>
      </c>
      <c r="BY76" s="12">
        <v>136</v>
      </c>
      <c r="BZ76" s="11">
        <v>3566</v>
      </c>
      <c r="CA76" s="12">
        <v>1751</v>
      </c>
      <c r="CB76" s="11">
        <v>1349</v>
      </c>
      <c r="CC76" s="12">
        <v>809</v>
      </c>
      <c r="CD76" s="11">
        <v>0</v>
      </c>
      <c r="CE76" s="12">
        <v>182</v>
      </c>
      <c r="CF76" s="11">
        <v>191</v>
      </c>
      <c r="CG76" s="12">
        <v>201</v>
      </c>
      <c r="CH76" s="11">
        <v>0</v>
      </c>
      <c r="CI76" s="12">
        <v>182</v>
      </c>
      <c r="CJ76" s="11">
        <v>0</v>
      </c>
      <c r="CK76" s="12">
        <v>182</v>
      </c>
      <c r="CL76" s="11">
        <v>6828</v>
      </c>
      <c r="CM76" s="12">
        <v>1815</v>
      </c>
      <c r="CN76" s="11">
        <v>135</v>
      </c>
      <c r="CO76" s="12">
        <v>185</v>
      </c>
      <c r="CP76" s="11">
        <v>298</v>
      </c>
      <c r="CQ76" s="12">
        <v>235</v>
      </c>
      <c r="CR76" s="11">
        <v>0</v>
      </c>
      <c r="CS76" s="12">
        <v>182</v>
      </c>
      <c r="CT76" s="11">
        <v>344</v>
      </c>
      <c r="CU76" s="12">
        <v>440</v>
      </c>
      <c r="CV76" s="11">
        <v>133</v>
      </c>
      <c r="CW76" s="12">
        <v>158</v>
      </c>
      <c r="CX76" s="11">
        <v>166</v>
      </c>
      <c r="CY76" s="12">
        <v>279</v>
      </c>
      <c r="CZ76" s="11">
        <v>0</v>
      </c>
      <c r="DA76" s="12">
        <v>182</v>
      </c>
      <c r="DB76" s="11">
        <v>1746</v>
      </c>
      <c r="DC76" s="12">
        <v>910</v>
      </c>
      <c r="DD76" s="11">
        <v>29</v>
      </c>
      <c r="DE76" s="12">
        <v>49</v>
      </c>
      <c r="DF76" s="11">
        <v>161</v>
      </c>
      <c r="DG76" s="12">
        <v>205</v>
      </c>
      <c r="DH76" s="11">
        <v>0</v>
      </c>
      <c r="DI76" s="12">
        <v>182</v>
      </c>
      <c r="DJ76" s="11">
        <v>0</v>
      </c>
      <c r="DK76" s="12">
        <v>182</v>
      </c>
      <c r="DL76" s="11">
        <v>56</v>
      </c>
      <c r="DM76" s="12">
        <v>90</v>
      </c>
    </row>
    <row r="77" spans="1:117" x14ac:dyDescent="0.2">
      <c r="A77" s="109">
        <f>IF($D77=$D$67,"",RANK($G77,$G$69:$G$120)+COUNTIF($G$69:G77,$G77)-1)</f>
        <v>39</v>
      </c>
      <c r="B77" s="1">
        <v>109</v>
      </c>
      <c r="C77" s="1" t="s">
        <v>85</v>
      </c>
      <c r="D77" s="7" t="s">
        <v>153</v>
      </c>
      <c r="E77" s="17">
        <f t="shared" si="1"/>
        <v>1189</v>
      </c>
      <c r="F77" s="17">
        <f t="shared" si="2"/>
        <v>1473</v>
      </c>
      <c r="G77" s="18">
        <f t="shared" si="3"/>
        <v>-284</v>
      </c>
      <c r="H77" s="17">
        <f t="shared" si="4"/>
        <v>610</v>
      </c>
      <c r="I77" s="17">
        <f t="shared" si="5"/>
        <v>826</v>
      </c>
      <c r="J77" s="17">
        <f t="shared" si="6"/>
        <v>-216</v>
      </c>
      <c r="K77" s="92"/>
      <c r="L77" s="19">
        <v>53830</v>
      </c>
      <c r="M77" s="10">
        <v>5001</v>
      </c>
      <c r="N77" s="11">
        <v>79</v>
      </c>
      <c r="O77" s="12">
        <v>138</v>
      </c>
      <c r="P77" s="15">
        <v>1247</v>
      </c>
      <c r="Q77" s="12">
        <v>715</v>
      </c>
      <c r="R77" s="11">
        <v>902</v>
      </c>
      <c r="S77" s="12">
        <v>646</v>
      </c>
      <c r="T77" s="11">
        <v>35</v>
      </c>
      <c r="U77" s="12">
        <v>59</v>
      </c>
      <c r="V77" s="11">
        <v>4999</v>
      </c>
      <c r="W77" s="12">
        <v>2108</v>
      </c>
      <c r="X77" s="11">
        <v>677</v>
      </c>
      <c r="Y77" s="12">
        <v>546</v>
      </c>
      <c r="Z77" s="11">
        <v>618</v>
      </c>
      <c r="AA77" s="12">
        <v>439</v>
      </c>
      <c r="AB77" s="11">
        <v>78</v>
      </c>
      <c r="AC77" s="12">
        <v>127</v>
      </c>
      <c r="AD77" s="20" t="s">
        <v>60</v>
      </c>
      <c r="AE77" s="12" t="s">
        <v>60</v>
      </c>
      <c r="AF77" s="15">
        <v>1705</v>
      </c>
      <c r="AG77" s="12">
        <v>661</v>
      </c>
      <c r="AH77" s="11">
        <v>1079</v>
      </c>
      <c r="AI77" s="12">
        <v>470</v>
      </c>
      <c r="AJ77" s="11">
        <v>38</v>
      </c>
      <c r="AK77" s="12">
        <v>87</v>
      </c>
      <c r="AL77" s="11">
        <v>46</v>
      </c>
      <c r="AM77" s="12">
        <v>75</v>
      </c>
      <c r="AN77" s="11">
        <v>795</v>
      </c>
      <c r="AO77" s="12">
        <v>446</v>
      </c>
      <c r="AP77" s="11">
        <v>469</v>
      </c>
      <c r="AQ77" s="12">
        <v>379</v>
      </c>
      <c r="AR77" s="11">
        <v>133</v>
      </c>
      <c r="AS77" s="12">
        <v>221</v>
      </c>
      <c r="AT77" s="11">
        <v>164</v>
      </c>
      <c r="AU77" s="12">
        <v>267</v>
      </c>
      <c r="AV77" s="11">
        <v>112</v>
      </c>
      <c r="AW77" s="12">
        <v>136</v>
      </c>
      <c r="AX77" s="11">
        <v>283</v>
      </c>
      <c r="AY77" s="12">
        <v>295</v>
      </c>
      <c r="AZ77" s="11">
        <v>194</v>
      </c>
      <c r="BA77" s="12">
        <v>244</v>
      </c>
      <c r="BB77" s="11">
        <v>14120</v>
      </c>
      <c r="BC77" s="12">
        <v>2487</v>
      </c>
      <c r="BD77" s="11">
        <v>1524</v>
      </c>
      <c r="BE77" s="12">
        <v>717</v>
      </c>
      <c r="BF77" s="11">
        <v>944</v>
      </c>
      <c r="BG77" s="12">
        <v>670</v>
      </c>
      <c r="BH77" s="11">
        <v>393</v>
      </c>
      <c r="BI77" s="12">
        <v>240</v>
      </c>
      <c r="BJ77" s="11">
        <v>44</v>
      </c>
      <c r="BK77" s="12">
        <v>74</v>
      </c>
      <c r="BL77" s="11">
        <v>337</v>
      </c>
      <c r="BM77" s="12">
        <v>354</v>
      </c>
      <c r="BN77" s="11">
        <v>0</v>
      </c>
      <c r="BO77" s="12">
        <v>197</v>
      </c>
      <c r="BP77" s="11">
        <v>172</v>
      </c>
      <c r="BQ77" s="12">
        <v>182</v>
      </c>
      <c r="BR77" s="11">
        <v>42</v>
      </c>
      <c r="BS77" s="12">
        <v>69</v>
      </c>
      <c r="BT77" s="11">
        <v>197</v>
      </c>
      <c r="BU77" s="12">
        <v>183</v>
      </c>
      <c r="BV77" s="11">
        <v>1451</v>
      </c>
      <c r="BW77" s="12">
        <v>792</v>
      </c>
      <c r="BX77" s="11">
        <v>116</v>
      </c>
      <c r="BY77" s="12">
        <v>139</v>
      </c>
      <c r="BZ77" s="11">
        <v>3085</v>
      </c>
      <c r="CA77" s="12">
        <v>851</v>
      </c>
      <c r="CB77" s="11">
        <v>985</v>
      </c>
      <c r="CC77" s="12">
        <v>503</v>
      </c>
      <c r="CD77" s="11">
        <v>0</v>
      </c>
      <c r="CE77" s="12">
        <v>197</v>
      </c>
      <c r="CF77" s="11">
        <v>651</v>
      </c>
      <c r="CG77" s="12">
        <v>429</v>
      </c>
      <c r="CH77" s="11">
        <v>0</v>
      </c>
      <c r="CI77" s="12">
        <v>197</v>
      </c>
      <c r="CJ77" s="11">
        <v>157</v>
      </c>
      <c r="CK77" s="12">
        <v>182</v>
      </c>
      <c r="CL77" s="11">
        <v>1494</v>
      </c>
      <c r="CM77" s="12">
        <v>608</v>
      </c>
      <c r="CN77" s="11">
        <v>635</v>
      </c>
      <c r="CO77" s="12">
        <v>596</v>
      </c>
      <c r="CP77" s="11">
        <v>150</v>
      </c>
      <c r="CQ77" s="12">
        <v>140</v>
      </c>
      <c r="CR77" s="11">
        <v>0</v>
      </c>
      <c r="CS77" s="12">
        <v>197</v>
      </c>
      <c r="CT77" s="11">
        <v>577</v>
      </c>
      <c r="CU77" s="12">
        <v>478</v>
      </c>
      <c r="CV77" s="11">
        <v>1473</v>
      </c>
      <c r="CW77" s="12">
        <v>826</v>
      </c>
      <c r="CX77" s="11">
        <v>116</v>
      </c>
      <c r="CY77" s="12">
        <v>145</v>
      </c>
      <c r="CZ77" s="11">
        <v>267</v>
      </c>
      <c r="DA77" s="12">
        <v>250</v>
      </c>
      <c r="DB77" s="11">
        <v>9537</v>
      </c>
      <c r="DC77" s="12">
        <v>1762</v>
      </c>
      <c r="DD77" s="11">
        <v>481</v>
      </c>
      <c r="DE77" s="12">
        <v>358</v>
      </c>
      <c r="DF77" s="11">
        <v>293</v>
      </c>
      <c r="DG77" s="12">
        <v>219</v>
      </c>
      <c r="DH77" s="11">
        <v>721</v>
      </c>
      <c r="DI77" s="12">
        <v>420</v>
      </c>
      <c r="DJ77" s="11">
        <v>215</v>
      </c>
      <c r="DK77" s="12">
        <v>303</v>
      </c>
      <c r="DL77" s="11">
        <v>0</v>
      </c>
      <c r="DM77" s="12">
        <v>197</v>
      </c>
    </row>
    <row r="78" spans="1:117" x14ac:dyDescent="0.2">
      <c r="A78" s="109">
        <f>IF($D78=$D$67,"",RANK($G78,$G$69:$G$120)+COUNTIF($G$69:G78,$G78)-1)</f>
        <v>18</v>
      </c>
      <c r="B78" s="1">
        <v>80</v>
      </c>
      <c r="C78" s="1" t="s">
        <v>86</v>
      </c>
      <c r="D78" s="7" t="s">
        <v>16</v>
      </c>
      <c r="E78" s="17">
        <f t="shared" si="1"/>
        <v>31259</v>
      </c>
      <c r="F78" s="17">
        <f t="shared" si="2"/>
        <v>28564</v>
      </c>
      <c r="G78" s="18">
        <f t="shared" si="3"/>
        <v>2695</v>
      </c>
      <c r="H78" s="17">
        <f t="shared" si="4"/>
        <v>6252</v>
      </c>
      <c r="I78" s="17">
        <f t="shared" si="5"/>
        <v>4750</v>
      </c>
      <c r="J78" s="17">
        <f t="shared" si="6"/>
        <v>1502</v>
      </c>
      <c r="K78" s="92"/>
      <c r="L78" s="19">
        <v>537148</v>
      </c>
      <c r="M78" s="10">
        <v>19784</v>
      </c>
      <c r="N78" s="11">
        <v>18599</v>
      </c>
      <c r="O78" s="12">
        <v>4762</v>
      </c>
      <c r="P78" s="15">
        <v>10704</v>
      </c>
      <c r="Q78" s="12">
        <v>4327</v>
      </c>
      <c r="R78" s="11">
        <v>6473</v>
      </c>
      <c r="S78" s="12">
        <v>1865</v>
      </c>
      <c r="T78" s="11">
        <v>3321</v>
      </c>
      <c r="U78" s="12">
        <v>1136</v>
      </c>
      <c r="V78" s="11">
        <v>20386</v>
      </c>
      <c r="W78" s="12">
        <v>4221</v>
      </c>
      <c r="X78" s="11">
        <v>8766</v>
      </c>
      <c r="Y78" s="12">
        <v>2537</v>
      </c>
      <c r="Z78" s="11">
        <v>8975</v>
      </c>
      <c r="AA78" s="12">
        <v>1882</v>
      </c>
      <c r="AB78" s="11">
        <v>1099</v>
      </c>
      <c r="AC78" s="12">
        <v>608</v>
      </c>
      <c r="AD78" s="11">
        <v>780</v>
      </c>
      <c r="AE78" s="12">
        <v>481</v>
      </c>
      <c r="AF78" s="20" t="s">
        <v>60</v>
      </c>
      <c r="AG78" s="12" t="s">
        <v>60</v>
      </c>
      <c r="AH78" s="15">
        <v>42754</v>
      </c>
      <c r="AI78" s="12">
        <v>6205</v>
      </c>
      <c r="AJ78" s="11">
        <v>3177</v>
      </c>
      <c r="AK78" s="12">
        <v>2730</v>
      </c>
      <c r="AL78" s="11">
        <v>1268</v>
      </c>
      <c r="AM78" s="12">
        <v>923</v>
      </c>
      <c r="AN78" s="11">
        <v>22565</v>
      </c>
      <c r="AO78" s="12">
        <v>3828</v>
      </c>
      <c r="AP78" s="11">
        <v>13803</v>
      </c>
      <c r="AQ78" s="12">
        <v>2852</v>
      </c>
      <c r="AR78" s="11">
        <v>3864</v>
      </c>
      <c r="AS78" s="12">
        <v>1332</v>
      </c>
      <c r="AT78" s="11">
        <v>5661</v>
      </c>
      <c r="AU78" s="12">
        <v>3133</v>
      </c>
      <c r="AV78" s="11">
        <v>6912</v>
      </c>
      <c r="AW78" s="12">
        <v>1607</v>
      </c>
      <c r="AX78" s="11">
        <v>5550</v>
      </c>
      <c r="AY78" s="12">
        <v>2266</v>
      </c>
      <c r="AZ78" s="11">
        <v>7348</v>
      </c>
      <c r="BA78" s="12">
        <v>3032</v>
      </c>
      <c r="BB78" s="11">
        <v>10442</v>
      </c>
      <c r="BC78" s="12">
        <v>2378</v>
      </c>
      <c r="BD78" s="11">
        <v>15159</v>
      </c>
      <c r="BE78" s="12">
        <v>2747</v>
      </c>
      <c r="BF78" s="11">
        <v>23400</v>
      </c>
      <c r="BG78" s="12">
        <v>3519</v>
      </c>
      <c r="BH78" s="11">
        <v>5460</v>
      </c>
      <c r="BI78" s="12">
        <v>2185</v>
      </c>
      <c r="BJ78" s="11">
        <v>5490</v>
      </c>
      <c r="BK78" s="12">
        <v>3345</v>
      </c>
      <c r="BL78" s="11">
        <v>10666</v>
      </c>
      <c r="BM78" s="12">
        <v>3498</v>
      </c>
      <c r="BN78" s="11">
        <v>1758</v>
      </c>
      <c r="BO78" s="12">
        <v>2104</v>
      </c>
      <c r="BP78" s="11">
        <v>945</v>
      </c>
      <c r="BQ78" s="12">
        <v>713</v>
      </c>
      <c r="BR78" s="11">
        <v>1241</v>
      </c>
      <c r="BS78" s="12">
        <v>515</v>
      </c>
      <c r="BT78" s="11">
        <v>2362</v>
      </c>
      <c r="BU78" s="12">
        <v>922</v>
      </c>
      <c r="BV78" s="11">
        <v>27606</v>
      </c>
      <c r="BW78" s="12">
        <v>4242</v>
      </c>
      <c r="BX78" s="11">
        <v>2853</v>
      </c>
      <c r="BY78" s="12">
        <v>1004</v>
      </c>
      <c r="BZ78" s="11">
        <v>53009</v>
      </c>
      <c r="CA78" s="12">
        <v>5886</v>
      </c>
      <c r="CB78" s="11">
        <v>23133</v>
      </c>
      <c r="CC78" s="12">
        <v>3843</v>
      </c>
      <c r="CD78" s="11">
        <v>239</v>
      </c>
      <c r="CE78" s="12">
        <v>203</v>
      </c>
      <c r="CF78" s="11">
        <v>22927</v>
      </c>
      <c r="CG78" s="12">
        <v>4305</v>
      </c>
      <c r="CH78" s="11">
        <v>3142</v>
      </c>
      <c r="CI78" s="12">
        <v>1301</v>
      </c>
      <c r="CJ78" s="11">
        <v>2919</v>
      </c>
      <c r="CK78" s="12">
        <v>1736</v>
      </c>
      <c r="CL78" s="11">
        <v>25659</v>
      </c>
      <c r="CM78" s="12">
        <v>4174</v>
      </c>
      <c r="CN78" s="11">
        <v>3050</v>
      </c>
      <c r="CO78" s="12">
        <v>1458</v>
      </c>
      <c r="CP78" s="11">
        <v>11366</v>
      </c>
      <c r="CQ78" s="12">
        <v>2719</v>
      </c>
      <c r="CR78" s="11">
        <v>1070</v>
      </c>
      <c r="CS78" s="12">
        <v>762</v>
      </c>
      <c r="CT78" s="11">
        <v>16275</v>
      </c>
      <c r="CU78" s="12">
        <v>3583</v>
      </c>
      <c r="CV78" s="11">
        <v>28564</v>
      </c>
      <c r="CW78" s="12">
        <v>4750</v>
      </c>
      <c r="CX78" s="11">
        <v>2499</v>
      </c>
      <c r="CY78" s="12">
        <v>1348</v>
      </c>
      <c r="CZ78" s="11">
        <v>2747</v>
      </c>
      <c r="DA78" s="12">
        <v>1190</v>
      </c>
      <c r="DB78" s="11">
        <v>25697</v>
      </c>
      <c r="DC78" s="12">
        <v>3965</v>
      </c>
      <c r="DD78" s="11">
        <v>4943</v>
      </c>
      <c r="DE78" s="12">
        <v>1710</v>
      </c>
      <c r="DF78" s="11">
        <v>3533</v>
      </c>
      <c r="DG78" s="12">
        <v>1587</v>
      </c>
      <c r="DH78" s="11">
        <v>6216</v>
      </c>
      <c r="DI78" s="12">
        <v>1993</v>
      </c>
      <c r="DJ78" s="11">
        <v>773</v>
      </c>
      <c r="DK78" s="12">
        <v>567</v>
      </c>
      <c r="DL78" s="11">
        <v>21638</v>
      </c>
      <c r="DM78" s="12">
        <v>4641</v>
      </c>
    </row>
    <row r="79" spans="1:117" x14ac:dyDescent="0.2">
      <c r="A79" s="109">
        <f>IF($D79=$D$67,"",RANK($G79,$G$69:$G$120)+COUNTIF($G$69:G79,$G79)-1)</f>
        <v>10</v>
      </c>
      <c r="B79" s="1">
        <v>76</v>
      </c>
      <c r="C79" s="1" t="s">
        <v>87</v>
      </c>
      <c r="D79" s="7" t="s">
        <v>17</v>
      </c>
      <c r="E79" s="17">
        <f t="shared" si="1"/>
        <v>20362</v>
      </c>
      <c r="F79" s="17">
        <f t="shared" si="2"/>
        <v>16198</v>
      </c>
      <c r="G79" s="18">
        <f t="shared" si="3"/>
        <v>4164</v>
      </c>
      <c r="H79" s="17">
        <f t="shared" si="4"/>
        <v>3365</v>
      </c>
      <c r="I79" s="17">
        <f t="shared" si="5"/>
        <v>3367</v>
      </c>
      <c r="J79" s="17">
        <f t="shared" si="6"/>
        <v>-2</v>
      </c>
      <c r="K79" s="92"/>
      <c r="L79" s="19">
        <v>277466</v>
      </c>
      <c r="M79" s="10">
        <v>14075</v>
      </c>
      <c r="N79" s="11">
        <v>13864</v>
      </c>
      <c r="O79" s="12">
        <v>2903</v>
      </c>
      <c r="P79" s="15">
        <v>2654</v>
      </c>
      <c r="Q79" s="12">
        <v>1444</v>
      </c>
      <c r="R79" s="11">
        <v>6657</v>
      </c>
      <c r="S79" s="12">
        <v>2675</v>
      </c>
      <c r="T79" s="11">
        <v>1041</v>
      </c>
      <c r="U79" s="12">
        <v>519</v>
      </c>
      <c r="V79" s="11">
        <v>14174</v>
      </c>
      <c r="W79" s="12">
        <v>3182</v>
      </c>
      <c r="X79" s="11">
        <v>4710</v>
      </c>
      <c r="Y79" s="12">
        <v>2093</v>
      </c>
      <c r="Z79" s="11">
        <v>1829</v>
      </c>
      <c r="AA79" s="12">
        <v>824</v>
      </c>
      <c r="AB79" s="11">
        <v>226</v>
      </c>
      <c r="AC79" s="12">
        <v>246</v>
      </c>
      <c r="AD79" s="11">
        <v>1352</v>
      </c>
      <c r="AE79" s="12">
        <v>994</v>
      </c>
      <c r="AF79" s="11">
        <v>42870</v>
      </c>
      <c r="AG79" s="12">
        <v>5472</v>
      </c>
      <c r="AH79" s="20" t="s">
        <v>60</v>
      </c>
      <c r="AI79" s="12" t="s">
        <v>60</v>
      </c>
      <c r="AJ79" s="15">
        <v>1409</v>
      </c>
      <c r="AK79" s="12">
        <v>831</v>
      </c>
      <c r="AL79" s="11">
        <v>936</v>
      </c>
      <c r="AM79" s="12">
        <v>797</v>
      </c>
      <c r="AN79" s="11">
        <v>7143</v>
      </c>
      <c r="AO79" s="12">
        <v>1833</v>
      </c>
      <c r="AP79" s="11">
        <v>5972</v>
      </c>
      <c r="AQ79" s="12">
        <v>2678</v>
      </c>
      <c r="AR79" s="11">
        <v>1687</v>
      </c>
      <c r="AS79" s="12">
        <v>1036</v>
      </c>
      <c r="AT79" s="11">
        <v>1497</v>
      </c>
      <c r="AU79" s="12">
        <v>707</v>
      </c>
      <c r="AV79" s="11">
        <v>6172</v>
      </c>
      <c r="AW79" s="12">
        <v>1972</v>
      </c>
      <c r="AX79" s="11">
        <v>4100</v>
      </c>
      <c r="AY79" s="12">
        <v>1490</v>
      </c>
      <c r="AZ79" s="11">
        <v>222</v>
      </c>
      <c r="BA79" s="12">
        <v>178</v>
      </c>
      <c r="BB79" s="11">
        <v>3619</v>
      </c>
      <c r="BC79" s="12">
        <v>1621</v>
      </c>
      <c r="BD79" s="11">
        <v>4153</v>
      </c>
      <c r="BE79" s="12">
        <v>1720</v>
      </c>
      <c r="BF79" s="11">
        <v>9949</v>
      </c>
      <c r="BG79" s="12">
        <v>3100</v>
      </c>
      <c r="BH79" s="11">
        <v>2237</v>
      </c>
      <c r="BI79" s="12">
        <v>2164</v>
      </c>
      <c r="BJ79" s="11">
        <v>3280</v>
      </c>
      <c r="BK79" s="12">
        <v>1372</v>
      </c>
      <c r="BL79" s="11">
        <v>3377</v>
      </c>
      <c r="BM79" s="12">
        <v>1479</v>
      </c>
      <c r="BN79" s="11">
        <v>251</v>
      </c>
      <c r="BO79" s="12">
        <v>224</v>
      </c>
      <c r="BP79" s="11">
        <v>1283</v>
      </c>
      <c r="BQ79" s="12">
        <v>1001</v>
      </c>
      <c r="BR79" s="11">
        <v>3783</v>
      </c>
      <c r="BS79" s="12">
        <v>2622</v>
      </c>
      <c r="BT79" s="11">
        <v>15</v>
      </c>
      <c r="BU79" s="12">
        <v>27</v>
      </c>
      <c r="BV79" s="11">
        <v>4920</v>
      </c>
      <c r="BW79" s="12">
        <v>1544</v>
      </c>
      <c r="BX79" s="11">
        <v>915</v>
      </c>
      <c r="BY79" s="12">
        <v>512</v>
      </c>
      <c r="BZ79" s="11">
        <v>13957</v>
      </c>
      <c r="CA79" s="12">
        <v>3960</v>
      </c>
      <c r="CB79" s="11">
        <v>16009</v>
      </c>
      <c r="CC79" s="12">
        <v>2963</v>
      </c>
      <c r="CD79" s="11">
        <v>207</v>
      </c>
      <c r="CE79" s="12">
        <v>250</v>
      </c>
      <c r="CF79" s="11">
        <v>7501</v>
      </c>
      <c r="CG79" s="12">
        <v>2501</v>
      </c>
      <c r="CH79" s="11">
        <v>3299</v>
      </c>
      <c r="CI79" s="12">
        <v>1818</v>
      </c>
      <c r="CJ79" s="11">
        <v>453</v>
      </c>
      <c r="CK79" s="12">
        <v>472</v>
      </c>
      <c r="CL79" s="11">
        <v>9076</v>
      </c>
      <c r="CM79" s="12">
        <v>2622</v>
      </c>
      <c r="CN79" s="11">
        <v>440</v>
      </c>
      <c r="CO79" s="12">
        <v>620</v>
      </c>
      <c r="CP79" s="11">
        <v>18611</v>
      </c>
      <c r="CQ79" s="12">
        <v>3871</v>
      </c>
      <c r="CR79" s="11">
        <v>257</v>
      </c>
      <c r="CS79" s="12">
        <v>291</v>
      </c>
      <c r="CT79" s="11">
        <v>17606</v>
      </c>
      <c r="CU79" s="12">
        <v>4620</v>
      </c>
      <c r="CV79" s="11">
        <v>16198</v>
      </c>
      <c r="CW79" s="12">
        <v>3367</v>
      </c>
      <c r="CX79" s="11">
        <v>20</v>
      </c>
      <c r="CY79" s="12">
        <v>35</v>
      </c>
      <c r="CZ79" s="11">
        <v>84</v>
      </c>
      <c r="DA79" s="12">
        <v>142</v>
      </c>
      <c r="DB79" s="11">
        <v>10702</v>
      </c>
      <c r="DC79" s="12">
        <v>2094</v>
      </c>
      <c r="DD79" s="11">
        <v>1965</v>
      </c>
      <c r="DE79" s="12">
        <v>826</v>
      </c>
      <c r="DF79" s="11">
        <v>1237</v>
      </c>
      <c r="DG79" s="12">
        <v>625</v>
      </c>
      <c r="DH79" s="11">
        <v>3441</v>
      </c>
      <c r="DI79" s="12">
        <v>1725</v>
      </c>
      <c r="DJ79" s="11">
        <v>106</v>
      </c>
      <c r="DK79" s="12">
        <v>154</v>
      </c>
      <c r="DL79" s="11">
        <v>1730</v>
      </c>
      <c r="DM79" s="12">
        <v>1190</v>
      </c>
    </row>
    <row r="80" spans="1:117" x14ac:dyDescent="0.2">
      <c r="A80" s="109">
        <f>IF($D80=$D$67,"",RANK($G80,$G$69:$G$120)+COUNTIF($G$69:G80,$G80)-1)</f>
        <v>22</v>
      </c>
      <c r="B80" s="69">
        <v>196</v>
      </c>
      <c r="C80" s="1" t="s">
        <v>88</v>
      </c>
      <c r="D80" s="7" t="s">
        <v>18</v>
      </c>
      <c r="E80" s="17">
        <f t="shared" si="1"/>
        <v>5040</v>
      </c>
      <c r="F80" s="17">
        <f t="shared" si="2"/>
        <v>3300</v>
      </c>
      <c r="G80" s="18">
        <f t="shared" si="3"/>
        <v>1740</v>
      </c>
      <c r="H80" s="17">
        <f t="shared" si="4"/>
        <v>2386</v>
      </c>
      <c r="I80" s="17">
        <f t="shared" si="5"/>
        <v>1887</v>
      </c>
      <c r="J80" s="17">
        <f t="shared" si="6"/>
        <v>499</v>
      </c>
      <c r="K80" s="92"/>
      <c r="L80" s="19">
        <v>55145</v>
      </c>
      <c r="M80" s="10">
        <v>5749</v>
      </c>
      <c r="N80" s="11">
        <v>608</v>
      </c>
      <c r="O80" s="12">
        <v>479</v>
      </c>
      <c r="P80" s="15">
        <v>1417</v>
      </c>
      <c r="Q80" s="12">
        <v>869</v>
      </c>
      <c r="R80" s="11">
        <v>1865</v>
      </c>
      <c r="S80" s="12">
        <v>695</v>
      </c>
      <c r="T80" s="11">
        <v>24</v>
      </c>
      <c r="U80" s="12">
        <v>54</v>
      </c>
      <c r="V80" s="11">
        <v>9756</v>
      </c>
      <c r="W80" s="12">
        <v>1508</v>
      </c>
      <c r="X80" s="11">
        <v>1216</v>
      </c>
      <c r="Y80" s="12">
        <v>574</v>
      </c>
      <c r="Z80" s="11">
        <v>191</v>
      </c>
      <c r="AA80" s="12">
        <v>222</v>
      </c>
      <c r="AB80" s="11">
        <v>278</v>
      </c>
      <c r="AC80" s="12">
        <v>253</v>
      </c>
      <c r="AD80" s="11">
        <v>230</v>
      </c>
      <c r="AE80" s="12">
        <v>253</v>
      </c>
      <c r="AF80" s="11">
        <v>2780</v>
      </c>
      <c r="AG80" s="12">
        <v>1227</v>
      </c>
      <c r="AH80" s="11">
        <v>1448</v>
      </c>
      <c r="AI80" s="12">
        <v>639</v>
      </c>
      <c r="AJ80" s="20" t="s">
        <v>60</v>
      </c>
      <c r="AK80" s="12" t="s">
        <v>60</v>
      </c>
      <c r="AL80" s="15">
        <v>404</v>
      </c>
      <c r="AM80" s="12">
        <v>431</v>
      </c>
      <c r="AN80" s="11">
        <v>318</v>
      </c>
      <c r="AO80" s="12">
        <v>194</v>
      </c>
      <c r="AP80" s="11">
        <v>292</v>
      </c>
      <c r="AQ80" s="12">
        <v>261</v>
      </c>
      <c r="AR80" s="11">
        <v>84</v>
      </c>
      <c r="AS80" s="12">
        <v>98</v>
      </c>
      <c r="AT80" s="11">
        <v>1135</v>
      </c>
      <c r="AU80" s="12">
        <v>709</v>
      </c>
      <c r="AV80" s="11">
        <v>485</v>
      </c>
      <c r="AW80" s="12">
        <v>630</v>
      </c>
      <c r="AX80" s="11">
        <v>207</v>
      </c>
      <c r="AY80" s="12">
        <v>183</v>
      </c>
      <c r="AZ80" s="11">
        <v>91</v>
      </c>
      <c r="BA80" s="12">
        <v>147</v>
      </c>
      <c r="BB80" s="11">
        <v>2491</v>
      </c>
      <c r="BC80" s="12">
        <v>1610</v>
      </c>
      <c r="BD80" s="11">
        <v>1266</v>
      </c>
      <c r="BE80" s="12">
        <v>962</v>
      </c>
      <c r="BF80" s="11">
        <v>321</v>
      </c>
      <c r="BG80" s="12">
        <v>189</v>
      </c>
      <c r="BH80" s="11">
        <v>192</v>
      </c>
      <c r="BI80" s="12">
        <v>240</v>
      </c>
      <c r="BJ80" s="11">
        <v>44</v>
      </c>
      <c r="BK80" s="12">
        <v>52</v>
      </c>
      <c r="BL80" s="11">
        <v>944</v>
      </c>
      <c r="BM80" s="12">
        <v>630</v>
      </c>
      <c r="BN80" s="11">
        <v>131</v>
      </c>
      <c r="BO80" s="12">
        <v>172</v>
      </c>
      <c r="BP80" s="11">
        <v>75</v>
      </c>
      <c r="BQ80" s="12">
        <v>125</v>
      </c>
      <c r="BR80" s="11">
        <v>760</v>
      </c>
      <c r="BS80" s="12">
        <v>424</v>
      </c>
      <c r="BT80" s="11">
        <v>85</v>
      </c>
      <c r="BU80" s="12">
        <v>119</v>
      </c>
      <c r="BV80" s="11">
        <v>410</v>
      </c>
      <c r="BW80" s="12">
        <v>435</v>
      </c>
      <c r="BX80" s="11">
        <v>284</v>
      </c>
      <c r="BY80" s="12">
        <v>243</v>
      </c>
      <c r="BZ80" s="11">
        <v>2382</v>
      </c>
      <c r="CA80" s="12">
        <v>1279</v>
      </c>
      <c r="CB80" s="11">
        <v>2241</v>
      </c>
      <c r="CC80" s="12">
        <v>1274</v>
      </c>
      <c r="CD80" s="11">
        <v>0</v>
      </c>
      <c r="CE80" s="12">
        <v>177</v>
      </c>
      <c r="CF80" s="11">
        <v>884</v>
      </c>
      <c r="CG80" s="12">
        <v>995</v>
      </c>
      <c r="CH80" s="11">
        <v>1095</v>
      </c>
      <c r="CI80" s="12">
        <v>933</v>
      </c>
      <c r="CJ80" s="11">
        <v>1763</v>
      </c>
      <c r="CK80" s="12">
        <v>764</v>
      </c>
      <c r="CL80" s="11">
        <v>1087</v>
      </c>
      <c r="CM80" s="12">
        <v>770</v>
      </c>
      <c r="CN80" s="11">
        <v>106</v>
      </c>
      <c r="CO80" s="12">
        <v>176</v>
      </c>
      <c r="CP80" s="11">
        <v>644</v>
      </c>
      <c r="CQ80" s="12">
        <v>460</v>
      </c>
      <c r="CR80" s="11">
        <v>459</v>
      </c>
      <c r="CS80" s="12">
        <v>726</v>
      </c>
      <c r="CT80" s="11">
        <v>1314</v>
      </c>
      <c r="CU80" s="12">
        <v>675</v>
      </c>
      <c r="CV80" s="11">
        <v>3300</v>
      </c>
      <c r="CW80" s="12">
        <v>1887</v>
      </c>
      <c r="CX80" s="11">
        <v>2183</v>
      </c>
      <c r="CY80" s="12">
        <v>1283</v>
      </c>
      <c r="CZ80" s="11">
        <v>0</v>
      </c>
      <c r="DA80" s="12">
        <v>177</v>
      </c>
      <c r="DB80" s="11">
        <v>1393</v>
      </c>
      <c r="DC80" s="12">
        <v>755</v>
      </c>
      <c r="DD80" s="11">
        <v>5920</v>
      </c>
      <c r="DE80" s="12">
        <v>1901</v>
      </c>
      <c r="DF80" s="11">
        <v>197</v>
      </c>
      <c r="DG80" s="12">
        <v>330</v>
      </c>
      <c r="DH80" s="11">
        <v>295</v>
      </c>
      <c r="DI80" s="12">
        <v>234</v>
      </c>
      <c r="DJ80" s="11">
        <v>50</v>
      </c>
      <c r="DK80" s="12">
        <v>66</v>
      </c>
      <c r="DL80" s="11">
        <v>336</v>
      </c>
      <c r="DM80" s="12">
        <v>436</v>
      </c>
    </row>
    <row r="81" spans="1:117" x14ac:dyDescent="0.2">
      <c r="A81" s="109">
        <f>IF($D81=$D$67,"",RANK($G81,$G$69:$G$120)+COUNTIF($G$69:G81,$G81)-1)</f>
        <v>30</v>
      </c>
      <c r="B81" s="1">
        <v>11</v>
      </c>
      <c r="C81" s="1" t="s">
        <v>89</v>
      </c>
      <c r="D81" s="7" t="s">
        <v>19</v>
      </c>
      <c r="E81" s="17">
        <f t="shared" si="1"/>
        <v>2387</v>
      </c>
      <c r="F81" s="17">
        <f t="shared" si="2"/>
        <v>1352</v>
      </c>
      <c r="G81" s="18">
        <f t="shared" si="3"/>
        <v>1035</v>
      </c>
      <c r="H81" s="17">
        <f t="shared" si="4"/>
        <v>1190</v>
      </c>
      <c r="I81" s="17">
        <f t="shared" si="5"/>
        <v>714</v>
      </c>
      <c r="J81" s="17">
        <f t="shared" si="6"/>
        <v>476</v>
      </c>
      <c r="K81" s="92"/>
      <c r="L81" s="19">
        <v>59283</v>
      </c>
      <c r="M81" s="10">
        <v>6040</v>
      </c>
      <c r="N81" s="11">
        <v>575</v>
      </c>
      <c r="O81" s="12">
        <v>838</v>
      </c>
      <c r="P81" s="15">
        <v>1198</v>
      </c>
      <c r="Q81" s="12">
        <v>790</v>
      </c>
      <c r="R81" s="11">
        <v>2424</v>
      </c>
      <c r="S81" s="12">
        <v>1307</v>
      </c>
      <c r="T81" s="11">
        <v>291</v>
      </c>
      <c r="U81" s="12">
        <v>268</v>
      </c>
      <c r="V81" s="11">
        <v>10280</v>
      </c>
      <c r="W81" s="12">
        <v>2708</v>
      </c>
      <c r="X81" s="11">
        <v>1186</v>
      </c>
      <c r="Y81" s="12">
        <v>614</v>
      </c>
      <c r="Z81" s="11">
        <v>44</v>
      </c>
      <c r="AA81" s="12">
        <v>81</v>
      </c>
      <c r="AB81" s="11">
        <v>120</v>
      </c>
      <c r="AC81" s="12">
        <v>199</v>
      </c>
      <c r="AD81" s="11">
        <v>116</v>
      </c>
      <c r="AE81" s="12">
        <v>124</v>
      </c>
      <c r="AF81" s="11">
        <v>2014</v>
      </c>
      <c r="AG81" s="12">
        <v>1608</v>
      </c>
      <c r="AH81" s="11">
        <v>583</v>
      </c>
      <c r="AI81" s="12">
        <v>848</v>
      </c>
      <c r="AJ81" s="11">
        <v>206</v>
      </c>
      <c r="AK81" s="12">
        <v>194</v>
      </c>
      <c r="AL81" s="20" t="s">
        <v>60</v>
      </c>
      <c r="AM81" s="12" t="s">
        <v>60</v>
      </c>
      <c r="AN81" s="15">
        <v>532</v>
      </c>
      <c r="AO81" s="12">
        <v>469</v>
      </c>
      <c r="AP81" s="11">
        <v>283</v>
      </c>
      <c r="AQ81" s="12">
        <v>282</v>
      </c>
      <c r="AR81" s="11">
        <v>90</v>
      </c>
      <c r="AS81" s="12">
        <v>170</v>
      </c>
      <c r="AT81" s="11">
        <v>63</v>
      </c>
      <c r="AU81" s="12">
        <v>69</v>
      </c>
      <c r="AV81" s="11">
        <v>83</v>
      </c>
      <c r="AW81" s="12">
        <v>128</v>
      </c>
      <c r="AX81" s="11">
        <v>54</v>
      </c>
      <c r="AY81" s="12">
        <v>92</v>
      </c>
      <c r="AZ81" s="11">
        <v>0</v>
      </c>
      <c r="BA81" s="12">
        <v>187</v>
      </c>
      <c r="BB81" s="11">
        <v>107</v>
      </c>
      <c r="BC81" s="12">
        <v>161</v>
      </c>
      <c r="BD81" s="11">
        <v>338</v>
      </c>
      <c r="BE81" s="12">
        <v>391</v>
      </c>
      <c r="BF81" s="11">
        <v>683</v>
      </c>
      <c r="BG81" s="12">
        <v>777</v>
      </c>
      <c r="BH81" s="11">
        <v>637</v>
      </c>
      <c r="BI81" s="12">
        <v>528</v>
      </c>
      <c r="BJ81" s="11">
        <v>87</v>
      </c>
      <c r="BK81" s="12">
        <v>170</v>
      </c>
      <c r="BL81" s="11">
        <v>214</v>
      </c>
      <c r="BM81" s="12">
        <v>259</v>
      </c>
      <c r="BN81" s="11">
        <v>3800</v>
      </c>
      <c r="BO81" s="12">
        <v>2162</v>
      </c>
      <c r="BP81" s="11">
        <v>35</v>
      </c>
      <c r="BQ81" s="12">
        <v>60</v>
      </c>
      <c r="BR81" s="11">
        <v>2535</v>
      </c>
      <c r="BS81" s="12">
        <v>1031</v>
      </c>
      <c r="BT81" s="11">
        <v>0</v>
      </c>
      <c r="BU81" s="12">
        <v>187</v>
      </c>
      <c r="BV81" s="11">
        <v>214</v>
      </c>
      <c r="BW81" s="12">
        <v>206</v>
      </c>
      <c r="BX81" s="11">
        <v>675</v>
      </c>
      <c r="BY81" s="12">
        <v>554</v>
      </c>
      <c r="BZ81" s="11">
        <v>938</v>
      </c>
      <c r="CA81" s="12">
        <v>554</v>
      </c>
      <c r="CB81" s="11">
        <v>817</v>
      </c>
      <c r="CC81" s="12">
        <v>843</v>
      </c>
      <c r="CD81" s="11">
        <v>0</v>
      </c>
      <c r="CE81" s="12">
        <v>187</v>
      </c>
      <c r="CF81" s="11">
        <v>1018</v>
      </c>
      <c r="CG81" s="12">
        <v>753</v>
      </c>
      <c r="CH81" s="11">
        <v>93</v>
      </c>
      <c r="CI81" s="12">
        <v>108</v>
      </c>
      <c r="CJ81" s="11">
        <v>4963</v>
      </c>
      <c r="CK81" s="12">
        <v>1377</v>
      </c>
      <c r="CL81" s="11">
        <v>169</v>
      </c>
      <c r="CM81" s="12">
        <v>181</v>
      </c>
      <c r="CN81" s="11">
        <v>0</v>
      </c>
      <c r="CO81" s="12">
        <v>187</v>
      </c>
      <c r="CP81" s="11">
        <v>205</v>
      </c>
      <c r="CQ81" s="12">
        <v>238</v>
      </c>
      <c r="CR81" s="11">
        <v>118</v>
      </c>
      <c r="CS81" s="12">
        <v>192</v>
      </c>
      <c r="CT81" s="11">
        <v>1957</v>
      </c>
      <c r="CU81" s="12">
        <v>1539</v>
      </c>
      <c r="CV81" s="11">
        <v>1352</v>
      </c>
      <c r="CW81" s="12">
        <v>714</v>
      </c>
      <c r="CX81" s="11">
        <v>6617</v>
      </c>
      <c r="CY81" s="12">
        <v>3016</v>
      </c>
      <c r="CZ81" s="11">
        <v>0</v>
      </c>
      <c r="DA81" s="12">
        <v>187</v>
      </c>
      <c r="DB81" s="11">
        <v>269</v>
      </c>
      <c r="DC81" s="12">
        <v>388</v>
      </c>
      <c r="DD81" s="11">
        <v>10398</v>
      </c>
      <c r="DE81" s="12">
        <v>1919</v>
      </c>
      <c r="DF81" s="11">
        <v>0</v>
      </c>
      <c r="DG81" s="12">
        <v>187</v>
      </c>
      <c r="DH81" s="11">
        <v>225</v>
      </c>
      <c r="DI81" s="12">
        <v>272</v>
      </c>
      <c r="DJ81" s="11">
        <v>677</v>
      </c>
      <c r="DK81" s="12">
        <v>406</v>
      </c>
      <c r="DL81" s="11">
        <v>136</v>
      </c>
      <c r="DM81" s="12">
        <v>228</v>
      </c>
    </row>
    <row r="82" spans="1:117" x14ac:dyDescent="0.2">
      <c r="A82" s="109">
        <f>IF($D82=$D$67,"",RANK($G82,$G$69:$G$120)+COUNTIF($G$69:G82,$G82)-1)</f>
        <v>16</v>
      </c>
      <c r="B82" s="1">
        <v>139</v>
      </c>
      <c r="C82" s="1" t="s">
        <v>90</v>
      </c>
      <c r="D82" s="7" t="s">
        <v>20</v>
      </c>
      <c r="E82" s="17">
        <f t="shared" si="1"/>
        <v>19672</v>
      </c>
      <c r="F82" s="17">
        <f t="shared" si="2"/>
        <v>16780</v>
      </c>
      <c r="G82" s="18">
        <f t="shared" si="3"/>
        <v>2892</v>
      </c>
      <c r="H82" s="17">
        <f t="shared" si="4"/>
        <v>3645</v>
      </c>
      <c r="I82" s="17">
        <f t="shared" si="5"/>
        <v>3035</v>
      </c>
      <c r="J82" s="17">
        <f t="shared" si="6"/>
        <v>610</v>
      </c>
      <c r="K82" s="92"/>
      <c r="L82" s="19">
        <v>208755</v>
      </c>
      <c r="M82" s="10">
        <v>10844</v>
      </c>
      <c r="N82" s="11">
        <v>883</v>
      </c>
      <c r="O82" s="12">
        <v>478</v>
      </c>
      <c r="P82" s="15">
        <v>2250</v>
      </c>
      <c r="Q82" s="12">
        <v>1511</v>
      </c>
      <c r="R82" s="11">
        <v>7139</v>
      </c>
      <c r="S82" s="12">
        <v>2314</v>
      </c>
      <c r="T82" s="11">
        <v>1587</v>
      </c>
      <c r="U82" s="12">
        <v>643</v>
      </c>
      <c r="V82" s="11">
        <v>14940</v>
      </c>
      <c r="W82" s="12">
        <v>2770</v>
      </c>
      <c r="X82" s="11">
        <v>3036</v>
      </c>
      <c r="Y82" s="12">
        <v>1235</v>
      </c>
      <c r="Z82" s="11">
        <v>955</v>
      </c>
      <c r="AA82" s="12">
        <v>634</v>
      </c>
      <c r="AB82" s="11">
        <v>234</v>
      </c>
      <c r="AC82" s="12">
        <v>228</v>
      </c>
      <c r="AD82" s="11">
        <v>1066</v>
      </c>
      <c r="AE82" s="12">
        <v>615</v>
      </c>
      <c r="AF82" s="11">
        <v>12687</v>
      </c>
      <c r="AG82" s="12">
        <v>2735</v>
      </c>
      <c r="AH82" s="11">
        <v>8745</v>
      </c>
      <c r="AI82" s="12">
        <v>3894</v>
      </c>
      <c r="AJ82" s="11">
        <v>869</v>
      </c>
      <c r="AK82" s="12">
        <v>593</v>
      </c>
      <c r="AL82" s="11">
        <v>1384</v>
      </c>
      <c r="AM82" s="12">
        <v>868</v>
      </c>
      <c r="AN82" s="20" t="s">
        <v>60</v>
      </c>
      <c r="AO82" s="12" t="s">
        <v>60</v>
      </c>
      <c r="AP82" s="15">
        <v>16907</v>
      </c>
      <c r="AQ82" s="12">
        <v>2654</v>
      </c>
      <c r="AR82" s="11">
        <v>8529</v>
      </c>
      <c r="AS82" s="12">
        <v>1959</v>
      </c>
      <c r="AT82" s="11">
        <v>2009</v>
      </c>
      <c r="AU82" s="12">
        <v>988</v>
      </c>
      <c r="AV82" s="11">
        <v>2923</v>
      </c>
      <c r="AW82" s="12">
        <v>1049</v>
      </c>
      <c r="AX82" s="11">
        <v>1229</v>
      </c>
      <c r="AY82" s="12">
        <v>561</v>
      </c>
      <c r="AZ82" s="11">
        <v>526</v>
      </c>
      <c r="BA82" s="12">
        <v>347</v>
      </c>
      <c r="BB82" s="11">
        <v>1865</v>
      </c>
      <c r="BC82" s="12">
        <v>755</v>
      </c>
      <c r="BD82" s="11">
        <v>3296</v>
      </c>
      <c r="BE82" s="12">
        <v>1088</v>
      </c>
      <c r="BF82" s="11">
        <v>12583</v>
      </c>
      <c r="BG82" s="12">
        <v>3412</v>
      </c>
      <c r="BH82" s="11">
        <v>6537</v>
      </c>
      <c r="BI82" s="12">
        <v>1781</v>
      </c>
      <c r="BJ82" s="11">
        <v>2744</v>
      </c>
      <c r="BK82" s="12">
        <v>1178</v>
      </c>
      <c r="BL82" s="11">
        <v>13264</v>
      </c>
      <c r="BM82" s="12">
        <v>3449</v>
      </c>
      <c r="BN82" s="11">
        <v>228</v>
      </c>
      <c r="BO82" s="12">
        <v>183</v>
      </c>
      <c r="BP82" s="11">
        <v>1302</v>
      </c>
      <c r="BQ82" s="12">
        <v>637</v>
      </c>
      <c r="BR82" s="11">
        <v>1478</v>
      </c>
      <c r="BS82" s="12">
        <v>817</v>
      </c>
      <c r="BT82" s="11">
        <v>283</v>
      </c>
      <c r="BU82" s="12">
        <v>255</v>
      </c>
      <c r="BV82" s="11">
        <v>2366</v>
      </c>
      <c r="BW82" s="12">
        <v>1097</v>
      </c>
      <c r="BX82" s="11">
        <v>1359</v>
      </c>
      <c r="BY82" s="12">
        <v>1078</v>
      </c>
      <c r="BZ82" s="11">
        <v>7561</v>
      </c>
      <c r="CA82" s="12">
        <v>2307</v>
      </c>
      <c r="CB82" s="11">
        <v>3761</v>
      </c>
      <c r="CC82" s="12">
        <v>1150</v>
      </c>
      <c r="CD82" s="11">
        <v>196</v>
      </c>
      <c r="CE82" s="12">
        <v>184</v>
      </c>
      <c r="CF82" s="11">
        <v>6872</v>
      </c>
      <c r="CG82" s="12">
        <v>1834</v>
      </c>
      <c r="CH82" s="11">
        <v>1491</v>
      </c>
      <c r="CI82" s="12">
        <v>860</v>
      </c>
      <c r="CJ82" s="11">
        <v>954</v>
      </c>
      <c r="CK82" s="12">
        <v>517</v>
      </c>
      <c r="CL82" s="11">
        <v>4588</v>
      </c>
      <c r="CM82" s="12">
        <v>1506</v>
      </c>
      <c r="CN82" s="11">
        <v>462</v>
      </c>
      <c r="CO82" s="12">
        <v>478</v>
      </c>
      <c r="CP82" s="11">
        <v>1583</v>
      </c>
      <c r="CQ82" s="12">
        <v>875</v>
      </c>
      <c r="CR82" s="11">
        <v>394</v>
      </c>
      <c r="CS82" s="12">
        <v>444</v>
      </c>
      <c r="CT82" s="11">
        <v>4648</v>
      </c>
      <c r="CU82" s="12">
        <v>1468</v>
      </c>
      <c r="CV82" s="11">
        <v>16780</v>
      </c>
      <c r="CW82" s="12">
        <v>3035</v>
      </c>
      <c r="CX82" s="11">
        <v>1154</v>
      </c>
      <c r="CY82" s="12">
        <v>495</v>
      </c>
      <c r="CZ82" s="11">
        <v>156</v>
      </c>
      <c r="DA82" s="12">
        <v>133</v>
      </c>
      <c r="DB82" s="11">
        <v>4311</v>
      </c>
      <c r="DC82" s="12">
        <v>1212</v>
      </c>
      <c r="DD82" s="11">
        <v>2704</v>
      </c>
      <c r="DE82" s="12">
        <v>971</v>
      </c>
      <c r="DF82" s="11">
        <v>1221</v>
      </c>
      <c r="DG82" s="12">
        <v>1224</v>
      </c>
      <c r="DH82" s="11">
        <v>14414</v>
      </c>
      <c r="DI82" s="12">
        <v>2249</v>
      </c>
      <c r="DJ82" s="11">
        <v>302</v>
      </c>
      <c r="DK82" s="12">
        <v>309</v>
      </c>
      <c r="DL82" s="11">
        <v>2049</v>
      </c>
      <c r="DM82" s="12">
        <v>1480</v>
      </c>
    </row>
    <row r="83" spans="1:117" x14ac:dyDescent="0.2">
      <c r="A83" s="109">
        <f>IF($D83=$D$67,"",RANK($G83,$G$69:$G$120)+COUNTIF($G$69:G83,$G83)-1)</f>
        <v>13</v>
      </c>
      <c r="B83" s="1">
        <v>145</v>
      </c>
      <c r="C83" s="1" t="s">
        <v>91</v>
      </c>
      <c r="D83" s="7" t="s">
        <v>21</v>
      </c>
      <c r="E83" s="17">
        <f t="shared" si="1"/>
        <v>8264</v>
      </c>
      <c r="F83" s="17">
        <f t="shared" si="2"/>
        <v>4490</v>
      </c>
      <c r="G83" s="18">
        <f t="shared" si="3"/>
        <v>3774</v>
      </c>
      <c r="H83" s="17">
        <f t="shared" si="4"/>
        <v>2734</v>
      </c>
      <c r="I83" s="17">
        <f t="shared" si="5"/>
        <v>1562</v>
      </c>
      <c r="J83" s="17">
        <f t="shared" si="6"/>
        <v>1172</v>
      </c>
      <c r="K83" s="92"/>
      <c r="L83" s="19">
        <v>134137</v>
      </c>
      <c r="M83" s="10">
        <v>9664</v>
      </c>
      <c r="N83" s="11">
        <v>1625</v>
      </c>
      <c r="O83" s="12">
        <v>788</v>
      </c>
      <c r="P83" s="15">
        <v>479</v>
      </c>
      <c r="Q83" s="12">
        <v>429</v>
      </c>
      <c r="R83" s="11">
        <v>2763</v>
      </c>
      <c r="S83" s="12">
        <v>1095</v>
      </c>
      <c r="T83" s="11">
        <v>564</v>
      </c>
      <c r="U83" s="12">
        <v>753</v>
      </c>
      <c r="V83" s="11">
        <v>6033</v>
      </c>
      <c r="W83" s="12">
        <v>1477</v>
      </c>
      <c r="X83" s="11">
        <v>1225</v>
      </c>
      <c r="Y83" s="12">
        <v>531</v>
      </c>
      <c r="Z83" s="11">
        <v>823</v>
      </c>
      <c r="AA83" s="12">
        <v>595</v>
      </c>
      <c r="AB83" s="11">
        <v>639</v>
      </c>
      <c r="AC83" s="12">
        <v>831</v>
      </c>
      <c r="AD83" s="11">
        <v>1045</v>
      </c>
      <c r="AE83" s="12">
        <v>733</v>
      </c>
      <c r="AF83" s="11">
        <v>11472</v>
      </c>
      <c r="AG83" s="12">
        <v>2864</v>
      </c>
      <c r="AH83" s="11">
        <v>2258</v>
      </c>
      <c r="AI83" s="12">
        <v>1176</v>
      </c>
      <c r="AJ83" s="11">
        <v>856</v>
      </c>
      <c r="AK83" s="12">
        <v>998</v>
      </c>
      <c r="AL83" s="11">
        <v>186</v>
      </c>
      <c r="AM83" s="12">
        <v>176</v>
      </c>
      <c r="AN83" s="11">
        <v>28436</v>
      </c>
      <c r="AO83" s="12">
        <v>4261</v>
      </c>
      <c r="AP83" s="20" t="s">
        <v>60</v>
      </c>
      <c r="AQ83" s="12" t="s">
        <v>60</v>
      </c>
      <c r="AR83" s="15">
        <v>1678</v>
      </c>
      <c r="AS83" s="12">
        <v>860</v>
      </c>
      <c r="AT83" s="11">
        <v>1624</v>
      </c>
      <c r="AU83" s="12">
        <v>785</v>
      </c>
      <c r="AV83" s="11">
        <v>11177</v>
      </c>
      <c r="AW83" s="12">
        <v>2929</v>
      </c>
      <c r="AX83" s="11">
        <v>736</v>
      </c>
      <c r="AY83" s="12">
        <v>416</v>
      </c>
      <c r="AZ83" s="11">
        <v>0</v>
      </c>
      <c r="BA83" s="12">
        <v>184</v>
      </c>
      <c r="BB83" s="11">
        <v>1050</v>
      </c>
      <c r="BC83" s="12">
        <v>648</v>
      </c>
      <c r="BD83" s="11">
        <v>837</v>
      </c>
      <c r="BE83" s="12">
        <v>590</v>
      </c>
      <c r="BF83" s="11">
        <v>11017</v>
      </c>
      <c r="BG83" s="12">
        <v>2594</v>
      </c>
      <c r="BH83" s="11">
        <v>1543</v>
      </c>
      <c r="BI83" s="12">
        <v>732</v>
      </c>
      <c r="BJ83" s="11">
        <v>1948</v>
      </c>
      <c r="BK83" s="12">
        <v>1655</v>
      </c>
      <c r="BL83" s="11">
        <v>4526</v>
      </c>
      <c r="BM83" s="12">
        <v>1802</v>
      </c>
      <c r="BN83" s="11">
        <v>134</v>
      </c>
      <c r="BO83" s="12">
        <v>191</v>
      </c>
      <c r="BP83" s="11">
        <v>591</v>
      </c>
      <c r="BQ83" s="12">
        <v>541</v>
      </c>
      <c r="BR83" s="11">
        <v>1011</v>
      </c>
      <c r="BS83" s="12">
        <v>549</v>
      </c>
      <c r="BT83" s="11">
        <v>0</v>
      </c>
      <c r="BU83" s="12">
        <v>184</v>
      </c>
      <c r="BV83" s="11">
        <v>1537</v>
      </c>
      <c r="BW83" s="12">
        <v>1034</v>
      </c>
      <c r="BX83" s="11">
        <v>219</v>
      </c>
      <c r="BY83" s="12">
        <v>245</v>
      </c>
      <c r="BZ83" s="11">
        <v>2316</v>
      </c>
      <c r="CA83" s="12">
        <v>724</v>
      </c>
      <c r="CB83" s="11">
        <v>2665</v>
      </c>
      <c r="CC83" s="12">
        <v>884</v>
      </c>
      <c r="CD83" s="11">
        <v>113</v>
      </c>
      <c r="CE83" s="12">
        <v>164</v>
      </c>
      <c r="CF83" s="11">
        <v>11235</v>
      </c>
      <c r="CG83" s="12">
        <v>2192</v>
      </c>
      <c r="CH83" s="11">
        <v>1198</v>
      </c>
      <c r="CI83" s="12">
        <v>725</v>
      </c>
      <c r="CJ83" s="11">
        <v>387</v>
      </c>
      <c r="CK83" s="12">
        <v>239</v>
      </c>
      <c r="CL83" s="11">
        <v>2419</v>
      </c>
      <c r="CM83" s="12">
        <v>1101</v>
      </c>
      <c r="CN83" s="11">
        <v>0</v>
      </c>
      <c r="CO83" s="12">
        <v>184</v>
      </c>
      <c r="CP83" s="11">
        <v>1414</v>
      </c>
      <c r="CQ83" s="12">
        <v>901</v>
      </c>
      <c r="CR83" s="11">
        <v>111</v>
      </c>
      <c r="CS83" s="12">
        <v>147</v>
      </c>
      <c r="CT83" s="11">
        <v>3547</v>
      </c>
      <c r="CU83" s="12">
        <v>1422</v>
      </c>
      <c r="CV83" s="11">
        <v>4490</v>
      </c>
      <c r="CW83" s="12">
        <v>1562</v>
      </c>
      <c r="CX83" s="11">
        <v>105</v>
      </c>
      <c r="CY83" s="12">
        <v>124</v>
      </c>
      <c r="CZ83" s="11">
        <v>0</v>
      </c>
      <c r="DA83" s="12">
        <v>184</v>
      </c>
      <c r="DB83" s="11">
        <v>1932</v>
      </c>
      <c r="DC83" s="12">
        <v>1101</v>
      </c>
      <c r="DD83" s="11">
        <v>258</v>
      </c>
      <c r="DE83" s="12">
        <v>221</v>
      </c>
      <c r="DF83" s="11">
        <v>507</v>
      </c>
      <c r="DG83" s="12">
        <v>345</v>
      </c>
      <c r="DH83" s="11">
        <v>1727</v>
      </c>
      <c r="DI83" s="12">
        <v>769</v>
      </c>
      <c r="DJ83" s="11">
        <v>1681</v>
      </c>
      <c r="DK83" s="12">
        <v>2023</v>
      </c>
      <c r="DL83" s="11">
        <v>136</v>
      </c>
      <c r="DM83" s="12">
        <v>194</v>
      </c>
    </row>
    <row r="84" spans="1:117" x14ac:dyDescent="0.2">
      <c r="A84" s="109">
        <f>IF($D84=$D$67,"",RANK($G84,$G$69:$G$120)+COUNTIF($G$69:G84,$G84)-1)</f>
        <v>26</v>
      </c>
      <c r="B84" s="1">
        <v>136</v>
      </c>
      <c r="C84" s="1" t="s">
        <v>130</v>
      </c>
      <c r="D84" s="7" t="s">
        <v>22</v>
      </c>
      <c r="E84" s="17">
        <f t="shared" si="1"/>
        <v>4934</v>
      </c>
      <c r="F84" s="17">
        <f t="shared" si="2"/>
        <v>3553</v>
      </c>
      <c r="G84" s="18">
        <f t="shared" si="3"/>
        <v>1381</v>
      </c>
      <c r="H84" s="17">
        <f t="shared" si="4"/>
        <v>2063</v>
      </c>
      <c r="I84" s="17">
        <f t="shared" si="5"/>
        <v>1275</v>
      </c>
      <c r="J84" s="17">
        <f t="shared" si="6"/>
        <v>788</v>
      </c>
      <c r="K84" s="92"/>
      <c r="L84" s="19">
        <v>75760</v>
      </c>
      <c r="M84" s="10">
        <v>5982</v>
      </c>
      <c r="N84" s="11">
        <v>503</v>
      </c>
      <c r="O84" s="12">
        <v>400</v>
      </c>
      <c r="P84" s="15">
        <v>951</v>
      </c>
      <c r="Q84" s="12">
        <v>814</v>
      </c>
      <c r="R84" s="11">
        <v>1590</v>
      </c>
      <c r="S84" s="12">
        <v>803</v>
      </c>
      <c r="T84" s="11">
        <v>451</v>
      </c>
      <c r="U84" s="12">
        <v>237</v>
      </c>
      <c r="V84" s="11">
        <v>3268</v>
      </c>
      <c r="W84" s="12">
        <v>1296</v>
      </c>
      <c r="X84" s="11">
        <v>3252</v>
      </c>
      <c r="Y84" s="12">
        <v>1250</v>
      </c>
      <c r="Z84" s="11">
        <v>112</v>
      </c>
      <c r="AA84" s="12">
        <v>135</v>
      </c>
      <c r="AB84" s="11">
        <v>0</v>
      </c>
      <c r="AC84" s="12">
        <v>151</v>
      </c>
      <c r="AD84" s="11">
        <v>151</v>
      </c>
      <c r="AE84" s="12">
        <v>155</v>
      </c>
      <c r="AF84" s="11">
        <v>4335</v>
      </c>
      <c r="AG84" s="12">
        <v>2060</v>
      </c>
      <c r="AH84" s="11">
        <v>596</v>
      </c>
      <c r="AI84" s="12">
        <v>481</v>
      </c>
      <c r="AJ84" s="11">
        <v>521</v>
      </c>
      <c r="AK84" s="12">
        <v>476</v>
      </c>
      <c r="AL84" s="11">
        <v>290</v>
      </c>
      <c r="AM84" s="12">
        <v>218</v>
      </c>
      <c r="AN84" s="11">
        <v>11969</v>
      </c>
      <c r="AO84" s="12">
        <v>2313</v>
      </c>
      <c r="AP84" s="11">
        <v>1716</v>
      </c>
      <c r="AQ84" s="12">
        <v>1097</v>
      </c>
      <c r="AR84" s="20" t="s">
        <v>60</v>
      </c>
      <c r="AS84" s="12" t="s">
        <v>60</v>
      </c>
      <c r="AT84" s="15">
        <v>918</v>
      </c>
      <c r="AU84" s="12">
        <v>500</v>
      </c>
      <c r="AV84" s="11">
        <v>819</v>
      </c>
      <c r="AW84" s="12">
        <v>609</v>
      </c>
      <c r="AX84" s="11">
        <v>763</v>
      </c>
      <c r="AY84" s="12">
        <v>568</v>
      </c>
      <c r="AZ84" s="11">
        <v>78</v>
      </c>
      <c r="BA84" s="12">
        <v>125</v>
      </c>
      <c r="BB84" s="11">
        <v>419</v>
      </c>
      <c r="BC84" s="12">
        <v>287</v>
      </c>
      <c r="BD84" s="11">
        <v>585</v>
      </c>
      <c r="BE84" s="12">
        <v>520</v>
      </c>
      <c r="BF84" s="11">
        <v>946</v>
      </c>
      <c r="BG84" s="12">
        <v>497</v>
      </c>
      <c r="BH84" s="11">
        <v>7505</v>
      </c>
      <c r="BI84" s="12">
        <v>1826</v>
      </c>
      <c r="BJ84" s="11">
        <v>751</v>
      </c>
      <c r="BK84" s="12">
        <v>621</v>
      </c>
      <c r="BL84" s="11">
        <v>4168</v>
      </c>
      <c r="BM84" s="12">
        <v>1021</v>
      </c>
      <c r="BN84" s="11">
        <v>452</v>
      </c>
      <c r="BO84" s="12">
        <v>305</v>
      </c>
      <c r="BP84" s="11">
        <v>7698</v>
      </c>
      <c r="BQ84" s="12">
        <v>1806</v>
      </c>
      <c r="BR84" s="11">
        <v>681</v>
      </c>
      <c r="BS84" s="12">
        <v>602</v>
      </c>
      <c r="BT84" s="11">
        <v>56</v>
      </c>
      <c r="BU84" s="12">
        <v>93</v>
      </c>
      <c r="BV84" s="11">
        <v>1018</v>
      </c>
      <c r="BW84" s="12">
        <v>767</v>
      </c>
      <c r="BX84" s="11">
        <v>114</v>
      </c>
      <c r="BY84" s="12">
        <v>188</v>
      </c>
      <c r="BZ84" s="11">
        <v>1230</v>
      </c>
      <c r="CA84" s="12">
        <v>819</v>
      </c>
      <c r="CB84" s="11">
        <v>734</v>
      </c>
      <c r="CC84" s="12">
        <v>428</v>
      </c>
      <c r="CD84" s="11">
        <v>833</v>
      </c>
      <c r="CE84" s="12">
        <v>617</v>
      </c>
      <c r="CF84" s="11">
        <v>1127</v>
      </c>
      <c r="CG84" s="12">
        <v>692</v>
      </c>
      <c r="CH84" s="11">
        <v>1465</v>
      </c>
      <c r="CI84" s="12">
        <v>974</v>
      </c>
      <c r="CJ84" s="11">
        <v>348</v>
      </c>
      <c r="CK84" s="12">
        <v>302</v>
      </c>
      <c r="CL84" s="11">
        <v>451</v>
      </c>
      <c r="CM84" s="12">
        <v>353</v>
      </c>
      <c r="CN84" s="11">
        <v>0</v>
      </c>
      <c r="CO84" s="12">
        <v>151</v>
      </c>
      <c r="CP84" s="11">
        <v>943</v>
      </c>
      <c r="CQ84" s="12">
        <v>556</v>
      </c>
      <c r="CR84" s="11">
        <v>1158</v>
      </c>
      <c r="CS84" s="12">
        <v>441</v>
      </c>
      <c r="CT84" s="11">
        <v>1148</v>
      </c>
      <c r="CU84" s="12">
        <v>871</v>
      </c>
      <c r="CV84" s="11">
        <v>3553</v>
      </c>
      <c r="CW84" s="12">
        <v>1275</v>
      </c>
      <c r="CX84" s="11">
        <v>886</v>
      </c>
      <c r="CY84" s="12">
        <v>880</v>
      </c>
      <c r="CZ84" s="11">
        <v>0</v>
      </c>
      <c r="DA84" s="12">
        <v>151</v>
      </c>
      <c r="DB84" s="11">
        <v>268</v>
      </c>
      <c r="DC84" s="12">
        <v>200</v>
      </c>
      <c r="DD84" s="11">
        <v>919</v>
      </c>
      <c r="DE84" s="12">
        <v>485</v>
      </c>
      <c r="DF84" s="11">
        <v>22</v>
      </c>
      <c r="DG84" s="12">
        <v>41</v>
      </c>
      <c r="DH84" s="11">
        <v>3607</v>
      </c>
      <c r="DI84" s="12">
        <v>849</v>
      </c>
      <c r="DJ84" s="11">
        <v>392</v>
      </c>
      <c r="DK84" s="12">
        <v>316</v>
      </c>
      <c r="DL84" s="11">
        <v>786</v>
      </c>
      <c r="DM84" s="12">
        <v>1190</v>
      </c>
    </row>
    <row r="85" spans="1:117" x14ac:dyDescent="0.2">
      <c r="A85" s="109">
        <f>IF($D85=$D$67,"",RANK($G85,$G$69:$G$120)+COUNTIF($G$69:G85,$G85)-1)</f>
        <v>9</v>
      </c>
      <c r="B85" s="1">
        <v>53</v>
      </c>
      <c r="C85" s="1" t="s">
        <v>92</v>
      </c>
      <c r="D85" s="7" t="s">
        <v>23</v>
      </c>
      <c r="E85" s="17">
        <f t="shared" si="1"/>
        <v>12699</v>
      </c>
      <c r="F85" s="17">
        <f t="shared" si="2"/>
        <v>8468</v>
      </c>
      <c r="G85" s="18">
        <f t="shared" si="3"/>
        <v>4231</v>
      </c>
      <c r="H85" s="17">
        <f t="shared" si="4"/>
        <v>3202</v>
      </c>
      <c r="I85" s="17">
        <f t="shared" si="5"/>
        <v>2434</v>
      </c>
      <c r="J85" s="17">
        <f t="shared" si="6"/>
        <v>768</v>
      </c>
      <c r="K85" s="92"/>
      <c r="L85" s="19">
        <v>88284</v>
      </c>
      <c r="M85" s="10">
        <v>7145</v>
      </c>
      <c r="N85" s="11">
        <v>853</v>
      </c>
      <c r="O85" s="12">
        <v>609</v>
      </c>
      <c r="P85" s="15">
        <v>333</v>
      </c>
      <c r="Q85" s="12">
        <v>407</v>
      </c>
      <c r="R85" s="11">
        <v>3094</v>
      </c>
      <c r="S85" s="12">
        <v>1630</v>
      </c>
      <c r="T85" s="11">
        <v>2158</v>
      </c>
      <c r="U85" s="12">
        <v>890</v>
      </c>
      <c r="V85" s="11">
        <v>5411</v>
      </c>
      <c r="W85" s="12">
        <v>2012</v>
      </c>
      <c r="X85" s="11">
        <v>3746</v>
      </c>
      <c r="Y85" s="12">
        <v>1360</v>
      </c>
      <c r="Z85" s="11">
        <v>210</v>
      </c>
      <c r="AA85" s="12">
        <v>208</v>
      </c>
      <c r="AB85" s="11">
        <v>0</v>
      </c>
      <c r="AC85" s="12">
        <v>165</v>
      </c>
      <c r="AD85" s="11">
        <v>456</v>
      </c>
      <c r="AE85" s="12">
        <v>737</v>
      </c>
      <c r="AF85" s="11">
        <v>3118</v>
      </c>
      <c r="AG85" s="12">
        <v>1380</v>
      </c>
      <c r="AH85" s="11">
        <v>1896</v>
      </c>
      <c r="AI85" s="12">
        <v>1395</v>
      </c>
      <c r="AJ85" s="11">
        <v>149</v>
      </c>
      <c r="AK85" s="12">
        <v>156</v>
      </c>
      <c r="AL85" s="11">
        <v>456</v>
      </c>
      <c r="AM85" s="12">
        <v>356</v>
      </c>
      <c r="AN85" s="11">
        <v>1702</v>
      </c>
      <c r="AO85" s="12">
        <v>582</v>
      </c>
      <c r="AP85" s="11">
        <v>1679</v>
      </c>
      <c r="AQ85" s="12">
        <v>839</v>
      </c>
      <c r="AR85" s="11">
        <v>1527</v>
      </c>
      <c r="AS85" s="12">
        <v>860</v>
      </c>
      <c r="AT85" s="20" t="s">
        <v>60</v>
      </c>
      <c r="AU85" s="12" t="s">
        <v>60</v>
      </c>
      <c r="AV85" s="15">
        <v>617</v>
      </c>
      <c r="AW85" s="12">
        <v>476</v>
      </c>
      <c r="AX85" s="11">
        <v>438</v>
      </c>
      <c r="AY85" s="12">
        <v>408</v>
      </c>
      <c r="AZ85" s="11">
        <v>211</v>
      </c>
      <c r="BA85" s="12">
        <v>225</v>
      </c>
      <c r="BB85" s="11">
        <v>282</v>
      </c>
      <c r="BC85" s="12">
        <v>282</v>
      </c>
      <c r="BD85" s="11">
        <v>187</v>
      </c>
      <c r="BE85" s="12">
        <v>203</v>
      </c>
      <c r="BF85" s="11">
        <v>1125</v>
      </c>
      <c r="BG85" s="12">
        <v>682</v>
      </c>
      <c r="BH85" s="11">
        <v>682</v>
      </c>
      <c r="BI85" s="12">
        <v>367</v>
      </c>
      <c r="BJ85" s="11">
        <v>452</v>
      </c>
      <c r="BK85" s="12">
        <v>501</v>
      </c>
      <c r="BL85" s="11">
        <v>21022</v>
      </c>
      <c r="BM85" s="12">
        <v>3073</v>
      </c>
      <c r="BN85" s="11">
        <v>300</v>
      </c>
      <c r="BO85" s="12">
        <v>326</v>
      </c>
      <c r="BP85" s="11">
        <v>4126</v>
      </c>
      <c r="BQ85" s="12">
        <v>1245</v>
      </c>
      <c r="BR85" s="11">
        <v>851</v>
      </c>
      <c r="BS85" s="12">
        <v>606</v>
      </c>
      <c r="BT85" s="11">
        <v>0</v>
      </c>
      <c r="BU85" s="12">
        <v>165</v>
      </c>
      <c r="BV85" s="11">
        <v>267</v>
      </c>
      <c r="BW85" s="12">
        <v>228</v>
      </c>
      <c r="BX85" s="11">
        <v>1029</v>
      </c>
      <c r="BY85" s="12">
        <v>627</v>
      </c>
      <c r="BZ85" s="11">
        <v>571</v>
      </c>
      <c r="CA85" s="12">
        <v>367</v>
      </c>
      <c r="CB85" s="11">
        <v>813</v>
      </c>
      <c r="CC85" s="12">
        <v>476</v>
      </c>
      <c r="CD85" s="11">
        <v>261</v>
      </c>
      <c r="CE85" s="12">
        <v>263</v>
      </c>
      <c r="CF85" s="11">
        <v>1310</v>
      </c>
      <c r="CG85" s="12">
        <v>638</v>
      </c>
      <c r="CH85" s="11">
        <v>8408</v>
      </c>
      <c r="CI85" s="12">
        <v>2299</v>
      </c>
      <c r="CJ85" s="11">
        <v>848</v>
      </c>
      <c r="CK85" s="12">
        <v>557</v>
      </c>
      <c r="CL85" s="11">
        <v>918</v>
      </c>
      <c r="CM85" s="12">
        <v>672</v>
      </c>
      <c r="CN85" s="11">
        <v>18</v>
      </c>
      <c r="CO85" s="12">
        <v>31</v>
      </c>
      <c r="CP85" s="11">
        <v>556</v>
      </c>
      <c r="CQ85" s="12">
        <v>375</v>
      </c>
      <c r="CR85" s="11">
        <v>154</v>
      </c>
      <c r="CS85" s="12">
        <v>195</v>
      </c>
      <c r="CT85" s="11">
        <v>1542</v>
      </c>
      <c r="CU85" s="12">
        <v>825</v>
      </c>
      <c r="CV85" s="11">
        <v>8468</v>
      </c>
      <c r="CW85" s="12">
        <v>2434</v>
      </c>
      <c r="CX85" s="11">
        <v>97</v>
      </c>
      <c r="CY85" s="12">
        <v>106</v>
      </c>
      <c r="CZ85" s="11">
        <v>70</v>
      </c>
      <c r="DA85" s="12">
        <v>138</v>
      </c>
      <c r="DB85" s="11">
        <v>1705</v>
      </c>
      <c r="DC85" s="12">
        <v>853</v>
      </c>
      <c r="DD85" s="11">
        <v>3265</v>
      </c>
      <c r="DE85" s="12">
        <v>1675</v>
      </c>
      <c r="DF85" s="11">
        <v>139</v>
      </c>
      <c r="DG85" s="12">
        <v>132</v>
      </c>
      <c r="DH85" s="11">
        <v>486</v>
      </c>
      <c r="DI85" s="12">
        <v>530</v>
      </c>
      <c r="DJ85" s="11">
        <v>278</v>
      </c>
      <c r="DK85" s="12">
        <v>239</v>
      </c>
      <c r="DL85" s="11">
        <v>82</v>
      </c>
      <c r="DM85" s="12">
        <v>147</v>
      </c>
    </row>
    <row r="86" spans="1:117" x14ac:dyDescent="0.2">
      <c r="A86" s="109">
        <f>IF($D86=$D$67,"",RANK($G86,$G$69:$G$120)+COUNTIF($G$69:G86,$G86)-1)</f>
        <v>19</v>
      </c>
      <c r="B86" s="1">
        <v>126</v>
      </c>
      <c r="C86" s="1" t="s">
        <v>93</v>
      </c>
      <c r="D86" s="7" t="s">
        <v>24</v>
      </c>
      <c r="E86" s="17">
        <f t="shared" si="1"/>
        <v>6040</v>
      </c>
      <c r="F86" s="17">
        <f t="shared" si="2"/>
        <v>3345</v>
      </c>
      <c r="G86" s="18">
        <f t="shared" si="3"/>
        <v>2695</v>
      </c>
      <c r="H86" s="17">
        <f t="shared" si="4"/>
        <v>2224</v>
      </c>
      <c r="I86" s="17">
        <f t="shared" si="5"/>
        <v>1420</v>
      </c>
      <c r="J86" s="17">
        <f t="shared" si="6"/>
        <v>804</v>
      </c>
      <c r="K86" s="92"/>
      <c r="L86" s="19">
        <v>112787</v>
      </c>
      <c r="M86" s="10">
        <v>7854</v>
      </c>
      <c r="N86" s="11">
        <v>4137</v>
      </c>
      <c r="O86" s="12">
        <v>1628</v>
      </c>
      <c r="P86" s="15">
        <v>304</v>
      </c>
      <c r="Q86" s="12">
        <v>370</v>
      </c>
      <c r="R86" s="11">
        <v>1103</v>
      </c>
      <c r="S86" s="12">
        <v>715</v>
      </c>
      <c r="T86" s="11">
        <v>518</v>
      </c>
      <c r="U86" s="12">
        <v>299</v>
      </c>
      <c r="V86" s="11">
        <v>3415</v>
      </c>
      <c r="W86" s="12">
        <v>1157</v>
      </c>
      <c r="X86" s="11">
        <v>712</v>
      </c>
      <c r="Y86" s="12">
        <v>572</v>
      </c>
      <c r="Z86" s="11">
        <v>246</v>
      </c>
      <c r="AA86" s="12">
        <v>290</v>
      </c>
      <c r="AB86" s="11">
        <v>706</v>
      </c>
      <c r="AC86" s="12">
        <v>774</v>
      </c>
      <c r="AD86" s="11">
        <v>254</v>
      </c>
      <c r="AE86" s="12">
        <v>262</v>
      </c>
      <c r="AF86" s="11">
        <v>9232</v>
      </c>
      <c r="AG86" s="12">
        <v>2697</v>
      </c>
      <c r="AH86" s="11">
        <v>4173</v>
      </c>
      <c r="AI86" s="12">
        <v>1184</v>
      </c>
      <c r="AJ86" s="11">
        <v>647</v>
      </c>
      <c r="AK86" s="12">
        <v>665</v>
      </c>
      <c r="AL86" s="11">
        <v>50</v>
      </c>
      <c r="AM86" s="12">
        <v>91</v>
      </c>
      <c r="AN86" s="11">
        <v>4445</v>
      </c>
      <c r="AO86" s="12">
        <v>1359</v>
      </c>
      <c r="AP86" s="11">
        <v>12203</v>
      </c>
      <c r="AQ86" s="12">
        <v>2150</v>
      </c>
      <c r="AR86" s="11">
        <v>238</v>
      </c>
      <c r="AS86" s="12">
        <v>257</v>
      </c>
      <c r="AT86" s="11">
        <v>602</v>
      </c>
      <c r="AU86" s="12">
        <v>464</v>
      </c>
      <c r="AV86" s="20" t="s">
        <v>60</v>
      </c>
      <c r="AW86" s="12" t="s">
        <v>60</v>
      </c>
      <c r="AX86" s="15">
        <v>666</v>
      </c>
      <c r="AY86" s="12">
        <v>294</v>
      </c>
      <c r="AZ86" s="11">
        <v>46</v>
      </c>
      <c r="BA86" s="12">
        <v>80</v>
      </c>
      <c r="BB86" s="11">
        <v>1120</v>
      </c>
      <c r="BC86" s="12">
        <v>615</v>
      </c>
      <c r="BD86" s="11">
        <v>419</v>
      </c>
      <c r="BE86" s="12">
        <v>285</v>
      </c>
      <c r="BF86" s="11">
        <v>7302</v>
      </c>
      <c r="BG86" s="12">
        <v>1809</v>
      </c>
      <c r="BH86" s="11">
        <v>605</v>
      </c>
      <c r="BI86" s="12">
        <v>346</v>
      </c>
      <c r="BJ86" s="11">
        <v>646</v>
      </c>
      <c r="BK86" s="12">
        <v>467</v>
      </c>
      <c r="BL86" s="11">
        <v>2381</v>
      </c>
      <c r="BM86" s="12">
        <v>1021</v>
      </c>
      <c r="BN86" s="11">
        <v>0</v>
      </c>
      <c r="BO86" s="12">
        <v>181</v>
      </c>
      <c r="BP86" s="11">
        <v>723</v>
      </c>
      <c r="BQ86" s="12">
        <v>588</v>
      </c>
      <c r="BR86" s="11">
        <v>301</v>
      </c>
      <c r="BS86" s="12">
        <v>294</v>
      </c>
      <c r="BT86" s="11">
        <v>84</v>
      </c>
      <c r="BU86" s="12">
        <v>103</v>
      </c>
      <c r="BV86" s="11">
        <v>496</v>
      </c>
      <c r="BW86" s="12">
        <v>551</v>
      </c>
      <c r="BX86" s="11">
        <v>554</v>
      </c>
      <c r="BY86" s="12">
        <v>348</v>
      </c>
      <c r="BZ86" s="11">
        <v>5239</v>
      </c>
      <c r="CA86" s="12">
        <v>1774</v>
      </c>
      <c r="CB86" s="11">
        <v>3643</v>
      </c>
      <c r="CC86" s="12">
        <v>1903</v>
      </c>
      <c r="CD86" s="11">
        <v>122</v>
      </c>
      <c r="CE86" s="12">
        <v>192</v>
      </c>
      <c r="CF86" s="11">
        <v>17041</v>
      </c>
      <c r="CG86" s="12">
        <v>3384</v>
      </c>
      <c r="CH86" s="11">
        <v>577</v>
      </c>
      <c r="CI86" s="12">
        <v>437</v>
      </c>
      <c r="CJ86" s="11">
        <v>298</v>
      </c>
      <c r="CK86" s="12">
        <v>212</v>
      </c>
      <c r="CL86" s="11">
        <v>2226</v>
      </c>
      <c r="CM86" s="12">
        <v>964</v>
      </c>
      <c r="CN86" s="11">
        <v>0</v>
      </c>
      <c r="CO86" s="12">
        <v>181</v>
      </c>
      <c r="CP86" s="11">
        <v>1347</v>
      </c>
      <c r="CQ86" s="12">
        <v>671</v>
      </c>
      <c r="CR86" s="11">
        <v>0</v>
      </c>
      <c r="CS86" s="12">
        <v>181</v>
      </c>
      <c r="CT86" s="11">
        <v>10064</v>
      </c>
      <c r="CU86" s="12">
        <v>2378</v>
      </c>
      <c r="CV86" s="11">
        <v>3345</v>
      </c>
      <c r="CW86" s="12">
        <v>1420</v>
      </c>
      <c r="CX86" s="11">
        <v>464</v>
      </c>
      <c r="CY86" s="12">
        <v>360</v>
      </c>
      <c r="CZ86" s="11">
        <v>45</v>
      </c>
      <c r="DA86" s="12">
        <v>81</v>
      </c>
      <c r="DB86" s="11">
        <v>3319</v>
      </c>
      <c r="DC86" s="12">
        <v>1111</v>
      </c>
      <c r="DD86" s="11">
        <v>1988</v>
      </c>
      <c r="DE86" s="12">
        <v>998</v>
      </c>
      <c r="DF86" s="11">
        <v>3346</v>
      </c>
      <c r="DG86" s="12">
        <v>1472</v>
      </c>
      <c r="DH86" s="11">
        <v>1395</v>
      </c>
      <c r="DI86" s="12">
        <v>845</v>
      </c>
      <c r="DJ86" s="11">
        <v>0</v>
      </c>
      <c r="DK86" s="12">
        <v>181</v>
      </c>
      <c r="DL86" s="11">
        <v>170</v>
      </c>
      <c r="DM86" s="12">
        <v>197</v>
      </c>
    </row>
    <row r="87" spans="1:117" x14ac:dyDescent="0.2">
      <c r="A87" s="109">
        <f>IF($D87=$D$67,"",RANK($G87,$G$69:$G$120)+COUNTIF($G$69:G87,$G87)-1)</f>
        <v>5</v>
      </c>
      <c r="B87" s="1">
        <v>65</v>
      </c>
      <c r="C87" s="1" t="s">
        <v>94</v>
      </c>
      <c r="D87" s="7" t="s">
        <v>25</v>
      </c>
      <c r="E87" s="17">
        <f t="shared" si="1"/>
        <v>29348</v>
      </c>
      <c r="F87" s="17">
        <f t="shared" si="2"/>
        <v>24488</v>
      </c>
      <c r="G87" s="18">
        <f t="shared" si="3"/>
        <v>4860</v>
      </c>
      <c r="H87" s="17">
        <f t="shared" si="4"/>
        <v>5712</v>
      </c>
      <c r="I87" s="17">
        <f t="shared" si="5"/>
        <v>4076</v>
      </c>
      <c r="J87" s="17">
        <f t="shared" si="6"/>
        <v>1636</v>
      </c>
      <c r="K87" s="92"/>
      <c r="L87" s="19">
        <v>91215</v>
      </c>
      <c r="M87" s="10">
        <v>6941</v>
      </c>
      <c r="N87" s="11">
        <v>2329</v>
      </c>
      <c r="O87" s="12">
        <v>1114</v>
      </c>
      <c r="P87" s="15">
        <v>403</v>
      </c>
      <c r="Q87" s="12">
        <v>467</v>
      </c>
      <c r="R87" s="11">
        <v>2021</v>
      </c>
      <c r="S87" s="12">
        <v>1191</v>
      </c>
      <c r="T87" s="11">
        <v>3645</v>
      </c>
      <c r="U87" s="12">
        <v>2324</v>
      </c>
      <c r="V87" s="11">
        <v>5139</v>
      </c>
      <c r="W87" s="12">
        <v>1438</v>
      </c>
      <c r="X87" s="11">
        <v>1433</v>
      </c>
      <c r="Y87" s="12">
        <v>1002</v>
      </c>
      <c r="Z87" s="11">
        <v>164</v>
      </c>
      <c r="AA87" s="12">
        <v>149</v>
      </c>
      <c r="AB87" s="11">
        <v>0</v>
      </c>
      <c r="AC87" s="12">
        <v>193</v>
      </c>
      <c r="AD87" s="11">
        <v>596</v>
      </c>
      <c r="AE87" s="12">
        <v>517</v>
      </c>
      <c r="AF87" s="11">
        <v>6534</v>
      </c>
      <c r="AG87" s="12">
        <v>2276</v>
      </c>
      <c r="AH87" s="11">
        <v>4478</v>
      </c>
      <c r="AI87" s="12">
        <v>1559</v>
      </c>
      <c r="AJ87" s="11">
        <v>378</v>
      </c>
      <c r="AK87" s="12">
        <v>283</v>
      </c>
      <c r="AL87" s="11">
        <v>265</v>
      </c>
      <c r="AM87" s="12">
        <v>242</v>
      </c>
      <c r="AN87" s="11">
        <v>1229</v>
      </c>
      <c r="AO87" s="12">
        <v>466</v>
      </c>
      <c r="AP87" s="11">
        <v>1359</v>
      </c>
      <c r="AQ87" s="12">
        <v>954</v>
      </c>
      <c r="AR87" s="11">
        <v>544</v>
      </c>
      <c r="AS87" s="12">
        <v>447</v>
      </c>
      <c r="AT87" s="11">
        <v>420</v>
      </c>
      <c r="AU87" s="12">
        <v>392</v>
      </c>
      <c r="AV87" s="11">
        <v>1649</v>
      </c>
      <c r="AW87" s="12">
        <v>1224</v>
      </c>
      <c r="AX87" s="20" t="s">
        <v>60</v>
      </c>
      <c r="AY87" s="12" t="s">
        <v>60</v>
      </c>
      <c r="AZ87" s="15">
        <v>251</v>
      </c>
      <c r="BA87" s="12">
        <v>334</v>
      </c>
      <c r="BB87" s="11">
        <v>642</v>
      </c>
      <c r="BC87" s="12">
        <v>701</v>
      </c>
      <c r="BD87" s="11">
        <v>549</v>
      </c>
      <c r="BE87" s="12">
        <v>354</v>
      </c>
      <c r="BF87" s="11">
        <v>1080</v>
      </c>
      <c r="BG87" s="12">
        <v>782</v>
      </c>
      <c r="BH87" s="11">
        <v>330</v>
      </c>
      <c r="BI87" s="12">
        <v>324</v>
      </c>
      <c r="BJ87" s="11">
        <v>6791</v>
      </c>
      <c r="BK87" s="12">
        <v>1938</v>
      </c>
      <c r="BL87" s="11">
        <v>1591</v>
      </c>
      <c r="BM87" s="12">
        <v>684</v>
      </c>
      <c r="BN87" s="11">
        <v>428</v>
      </c>
      <c r="BO87" s="12">
        <v>524</v>
      </c>
      <c r="BP87" s="11">
        <v>745</v>
      </c>
      <c r="BQ87" s="12">
        <v>538</v>
      </c>
      <c r="BR87" s="11">
        <v>931</v>
      </c>
      <c r="BS87" s="12">
        <v>682</v>
      </c>
      <c r="BT87" s="11">
        <v>11</v>
      </c>
      <c r="BU87" s="12">
        <v>21</v>
      </c>
      <c r="BV87" s="11">
        <v>975</v>
      </c>
      <c r="BW87" s="12">
        <v>575</v>
      </c>
      <c r="BX87" s="11">
        <v>150</v>
      </c>
      <c r="BY87" s="12">
        <v>188</v>
      </c>
      <c r="BZ87" s="11">
        <v>2786</v>
      </c>
      <c r="CA87" s="12">
        <v>1105</v>
      </c>
      <c r="CB87" s="11">
        <v>2284</v>
      </c>
      <c r="CC87" s="12">
        <v>1152</v>
      </c>
      <c r="CD87" s="11">
        <v>64</v>
      </c>
      <c r="CE87" s="12">
        <v>113</v>
      </c>
      <c r="CF87" s="11">
        <v>1115</v>
      </c>
      <c r="CG87" s="12">
        <v>773</v>
      </c>
      <c r="CH87" s="11">
        <v>2159</v>
      </c>
      <c r="CI87" s="12">
        <v>1365</v>
      </c>
      <c r="CJ87" s="11">
        <v>195</v>
      </c>
      <c r="CK87" s="12">
        <v>232</v>
      </c>
      <c r="CL87" s="11">
        <v>1239</v>
      </c>
      <c r="CM87" s="12">
        <v>616</v>
      </c>
      <c r="CN87" s="11">
        <v>737</v>
      </c>
      <c r="CO87" s="12">
        <v>695</v>
      </c>
      <c r="CP87" s="11">
        <v>1914</v>
      </c>
      <c r="CQ87" s="12">
        <v>1377</v>
      </c>
      <c r="CR87" s="11">
        <v>0</v>
      </c>
      <c r="CS87" s="12">
        <v>193</v>
      </c>
      <c r="CT87" s="11">
        <v>2348</v>
      </c>
      <c r="CU87" s="12">
        <v>1546</v>
      </c>
      <c r="CV87" s="11">
        <v>24488</v>
      </c>
      <c r="CW87" s="12">
        <v>4076</v>
      </c>
      <c r="CX87" s="11">
        <v>277</v>
      </c>
      <c r="CY87" s="12">
        <v>288</v>
      </c>
      <c r="CZ87" s="11">
        <v>45</v>
      </c>
      <c r="DA87" s="12">
        <v>72</v>
      </c>
      <c r="DB87" s="11">
        <v>1857</v>
      </c>
      <c r="DC87" s="12">
        <v>1033</v>
      </c>
      <c r="DD87" s="11">
        <v>1581</v>
      </c>
      <c r="DE87" s="12">
        <v>631</v>
      </c>
      <c r="DF87" s="11">
        <v>238</v>
      </c>
      <c r="DG87" s="12">
        <v>271</v>
      </c>
      <c r="DH87" s="11">
        <v>682</v>
      </c>
      <c r="DI87" s="12">
        <v>474</v>
      </c>
      <c r="DJ87" s="11">
        <v>146</v>
      </c>
      <c r="DK87" s="12">
        <v>216</v>
      </c>
      <c r="DL87" s="11">
        <v>655</v>
      </c>
      <c r="DM87" s="12">
        <v>507</v>
      </c>
    </row>
    <row r="88" spans="1:117" x14ac:dyDescent="0.2">
      <c r="A88" s="109">
        <f>IF($D88=$D$67,"",RANK($G88,$G$69:$G$120)+COUNTIF($G$69:G88,$G88)-1)</f>
        <v>34</v>
      </c>
      <c r="B88" s="1">
        <v>89</v>
      </c>
      <c r="C88" s="1" t="s">
        <v>95</v>
      </c>
      <c r="D88" s="7" t="s">
        <v>26</v>
      </c>
      <c r="E88" s="17">
        <f t="shared" si="1"/>
        <v>1293</v>
      </c>
      <c r="F88" s="17">
        <f t="shared" si="2"/>
        <v>496</v>
      </c>
      <c r="G88" s="18">
        <f t="shared" si="3"/>
        <v>797</v>
      </c>
      <c r="H88" s="17">
        <f t="shared" si="4"/>
        <v>1284</v>
      </c>
      <c r="I88" s="17">
        <f t="shared" si="5"/>
        <v>381</v>
      </c>
      <c r="J88" s="17">
        <f t="shared" si="6"/>
        <v>903</v>
      </c>
      <c r="K88" s="92"/>
      <c r="L88" s="19">
        <v>27523</v>
      </c>
      <c r="M88" s="10">
        <v>3132</v>
      </c>
      <c r="N88" s="11">
        <v>129</v>
      </c>
      <c r="O88" s="12">
        <v>172</v>
      </c>
      <c r="P88" s="15">
        <v>38</v>
      </c>
      <c r="Q88" s="12">
        <v>48</v>
      </c>
      <c r="R88" s="11">
        <v>230</v>
      </c>
      <c r="S88" s="12">
        <v>170</v>
      </c>
      <c r="T88" s="11">
        <v>0</v>
      </c>
      <c r="U88" s="12">
        <v>155</v>
      </c>
      <c r="V88" s="11">
        <v>1610</v>
      </c>
      <c r="W88" s="12">
        <v>860</v>
      </c>
      <c r="X88" s="11">
        <v>314</v>
      </c>
      <c r="Y88" s="12">
        <v>287</v>
      </c>
      <c r="Z88" s="11">
        <v>1468</v>
      </c>
      <c r="AA88" s="12">
        <v>620</v>
      </c>
      <c r="AB88" s="11">
        <v>234</v>
      </c>
      <c r="AC88" s="12">
        <v>299</v>
      </c>
      <c r="AD88" s="11">
        <v>32</v>
      </c>
      <c r="AE88" s="12">
        <v>55</v>
      </c>
      <c r="AF88" s="11">
        <v>2926</v>
      </c>
      <c r="AG88" s="12">
        <v>1292</v>
      </c>
      <c r="AH88" s="11">
        <v>511</v>
      </c>
      <c r="AI88" s="12">
        <v>538</v>
      </c>
      <c r="AJ88" s="11">
        <v>0</v>
      </c>
      <c r="AK88" s="12">
        <v>155</v>
      </c>
      <c r="AL88" s="11">
        <v>143</v>
      </c>
      <c r="AM88" s="12">
        <v>128</v>
      </c>
      <c r="AN88" s="11">
        <v>195</v>
      </c>
      <c r="AO88" s="12">
        <v>277</v>
      </c>
      <c r="AP88" s="11">
        <v>0</v>
      </c>
      <c r="AQ88" s="12">
        <v>155</v>
      </c>
      <c r="AR88" s="11">
        <v>7</v>
      </c>
      <c r="AS88" s="12">
        <v>16</v>
      </c>
      <c r="AT88" s="11">
        <v>277</v>
      </c>
      <c r="AU88" s="12">
        <v>401</v>
      </c>
      <c r="AV88" s="11">
        <v>482</v>
      </c>
      <c r="AW88" s="12">
        <v>521</v>
      </c>
      <c r="AX88" s="11">
        <v>15</v>
      </c>
      <c r="AY88" s="12">
        <v>30</v>
      </c>
      <c r="AZ88" s="20" t="s">
        <v>60</v>
      </c>
      <c r="BA88" s="12" t="s">
        <v>60</v>
      </c>
      <c r="BB88" s="15">
        <v>325</v>
      </c>
      <c r="BC88" s="12">
        <v>263</v>
      </c>
      <c r="BD88" s="11">
        <v>3887</v>
      </c>
      <c r="BE88" s="12">
        <v>1167</v>
      </c>
      <c r="BF88" s="11">
        <v>116</v>
      </c>
      <c r="BG88" s="12">
        <v>123</v>
      </c>
      <c r="BH88" s="11">
        <v>430</v>
      </c>
      <c r="BI88" s="12">
        <v>359</v>
      </c>
      <c r="BJ88" s="11">
        <v>79</v>
      </c>
      <c r="BK88" s="12">
        <v>134</v>
      </c>
      <c r="BL88" s="11">
        <v>69</v>
      </c>
      <c r="BM88" s="12">
        <v>112</v>
      </c>
      <c r="BN88" s="11">
        <v>0</v>
      </c>
      <c r="BO88" s="12">
        <v>155</v>
      </c>
      <c r="BP88" s="11">
        <v>82</v>
      </c>
      <c r="BQ88" s="12">
        <v>136</v>
      </c>
      <c r="BR88" s="11">
        <v>35</v>
      </c>
      <c r="BS88" s="12">
        <v>56</v>
      </c>
      <c r="BT88" s="11">
        <v>3655</v>
      </c>
      <c r="BU88" s="12">
        <v>1077</v>
      </c>
      <c r="BV88" s="11">
        <v>405</v>
      </c>
      <c r="BW88" s="12">
        <v>281</v>
      </c>
      <c r="BX88" s="11">
        <v>272</v>
      </c>
      <c r="BY88" s="12">
        <v>320</v>
      </c>
      <c r="BZ88" s="11">
        <v>2519</v>
      </c>
      <c r="CA88" s="12">
        <v>1180</v>
      </c>
      <c r="CB88" s="11">
        <v>1112</v>
      </c>
      <c r="CC88" s="12">
        <v>574</v>
      </c>
      <c r="CD88" s="11">
        <v>0</v>
      </c>
      <c r="CE88" s="12">
        <v>155</v>
      </c>
      <c r="CF88" s="11">
        <v>628</v>
      </c>
      <c r="CG88" s="12">
        <v>368</v>
      </c>
      <c r="CH88" s="11">
        <v>79</v>
      </c>
      <c r="CI88" s="12">
        <v>115</v>
      </c>
      <c r="CJ88" s="11">
        <v>215</v>
      </c>
      <c r="CK88" s="12">
        <v>255</v>
      </c>
      <c r="CL88" s="11">
        <v>976</v>
      </c>
      <c r="CM88" s="12">
        <v>600</v>
      </c>
      <c r="CN88" s="11">
        <v>1024</v>
      </c>
      <c r="CO88" s="12">
        <v>656</v>
      </c>
      <c r="CP88" s="11">
        <v>173</v>
      </c>
      <c r="CQ88" s="12">
        <v>143</v>
      </c>
      <c r="CR88" s="11">
        <v>0</v>
      </c>
      <c r="CS88" s="12">
        <v>155</v>
      </c>
      <c r="CT88" s="11">
        <v>985</v>
      </c>
      <c r="CU88" s="12">
        <v>1062</v>
      </c>
      <c r="CV88" s="11">
        <v>496</v>
      </c>
      <c r="CW88" s="12">
        <v>381</v>
      </c>
      <c r="CX88" s="11">
        <v>200</v>
      </c>
      <c r="CY88" s="12">
        <v>183</v>
      </c>
      <c r="CZ88" s="11">
        <v>349</v>
      </c>
      <c r="DA88" s="12">
        <v>340</v>
      </c>
      <c r="DB88" s="11">
        <v>573</v>
      </c>
      <c r="DC88" s="12">
        <v>408</v>
      </c>
      <c r="DD88" s="11">
        <v>118</v>
      </c>
      <c r="DE88" s="12">
        <v>137</v>
      </c>
      <c r="DF88" s="11">
        <v>51</v>
      </c>
      <c r="DG88" s="12">
        <v>85</v>
      </c>
      <c r="DH88" s="11">
        <v>0</v>
      </c>
      <c r="DI88" s="12">
        <v>155</v>
      </c>
      <c r="DJ88" s="11">
        <v>59</v>
      </c>
      <c r="DK88" s="12">
        <v>81</v>
      </c>
      <c r="DL88" s="11">
        <v>38</v>
      </c>
      <c r="DM88" s="12">
        <v>69</v>
      </c>
    </row>
    <row r="89" spans="1:117" x14ac:dyDescent="0.2">
      <c r="A89" s="109">
        <f>IF($D89=$D$67,"",RANK($G89,$G$69:$G$120)+COUNTIF($G$69:G89,$G89)-1)</f>
        <v>44</v>
      </c>
      <c r="B89" s="1">
        <v>166</v>
      </c>
      <c r="C89" s="1" t="s">
        <v>96</v>
      </c>
      <c r="D89" s="7" t="s">
        <v>27</v>
      </c>
      <c r="E89" s="17">
        <f t="shared" si="1"/>
        <v>4969</v>
      </c>
      <c r="F89" s="17">
        <f t="shared" si="2"/>
        <v>5612</v>
      </c>
      <c r="G89" s="18">
        <f t="shared" si="3"/>
        <v>-643</v>
      </c>
      <c r="H89" s="17">
        <f t="shared" si="4"/>
        <v>2026</v>
      </c>
      <c r="I89" s="17">
        <f t="shared" si="5"/>
        <v>1271</v>
      </c>
      <c r="J89" s="17">
        <f t="shared" si="6"/>
        <v>755</v>
      </c>
      <c r="K89" s="92"/>
      <c r="L89" s="19">
        <v>154983</v>
      </c>
      <c r="M89" s="10">
        <v>8958</v>
      </c>
      <c r="N89" s="11">
        <v>1261</v>
      </c>
      <c r="O89" s="12">
        <v>713</v>
      </c>
      <c r="P89" s="15">
        <v>1947</v>
      </c>
      <c r="Q89" s="12">
        <v>1123</v>
      </c>
      <c r="R89" s="11">
        <v>760</v>
      </c>
      <c r="S89" s="12">
        <v>359</v>
      </c>
      <c r="T89" s="11">
        <v>136</v>
      </c>
      <c r="U89" s="12">
        <v>159</v>
      </c>
      <c r="V89" s="11">
        <v>8614</v>
      </c>
      <c r="W89" s="12">
        <v>2155</v>
      </c>
      <c r="X89" s="11">
        <v>1071</v>
      </c>
      <c r="Y89" s="12">
        <v>609</v>
      </c>
      <c r="Z89" s="11">
        <v>881</v>
      </c>
      <c r="AA89" s="12">
        <v>516</v>
      </c>
      <c r="AB89" s="11">
        <v>4100</v>
      </c>
      <c r="AC89" s="12">
        <v>1303</v>
      </c>
      <c r="AD89" s="11">
        <v>21213</v>
      </c>
      <c r="AE89" s="12">
        <v>3437</v>
      </c>
      <c r="AF89" s="11">
        <v>9610</v>
      </c>
      <c r="AG89" s="12">
        <v>2515</v>
      </c>
      <c r="AH89" s="11">
        <v>4610</v>
      </c>
      <c r="AI89" s="12">
        <v>2430</v>
      </c>
      <c r="AJ89" s="11">
        <v>610</v>
      </c>
      <c r="AK89" s="12">
        <v>474</v>
      </c>
      <c r="AL89" s="11">
        <v>429</v>
      </c>
      <c r="AM89" s="12">
        <v>444</v>
      </c>
      <c r="AN89" s="11">
        <v>3621</v>
      </c>
      <c r="AO89" s="12">
        <v>1647</v>
      </c>
      <c r="AP89" s="11">
        <v>1210</v>
      </c>
      <c r="AQ89" s="12">
        <v>709</v>
      </c>
      <c r="AR89" s="11">
        <v>569</v>
      </c>
      <c r="AS89" s="12">
        <v>389</v>
      </c>
      <c r="AT89" s="11">
        <v>1726</v>
      </c>
      <c r="AU89" s="12">
        <v>1123</v>
      </c>
      <c r="AV89" s="11">
        <v>715</v>
      </c>
      <c r="AW89" s="12">
        <v>602</v>
      </c>
      <c r="AX89" s="11">
        <v>606</v>
      </c>
      <c r="AY89" s="12">
        <v>441</v>
      </c>
      <c r="AZ89" s="11">
        <v>332</v>
      </c>
      <c r="BA89" s="12">
        <v>261</v>
      </c>
      <c r="BB89" s="20" t="s">
        <v>60</v>
      </c>
      <c r="BC89" s="12" t="s">
        <v>60</v>
      </c>
      <c r="BD89" s="15">
        <v>3977</v>
      </c>
      <c r="BE89" s="12">
        <v>1805</v>
      </c>
      <c r="BF89" s="11">
        <v>2167</v>
      </c>
      <c r="BG89" s="12">
        <v>973</v>
      </c>
      <c r="BH89" s="11">
        <v>1422</v>
      </c>
      <c r="BI89" s="12">
        <v>707</v>
      </c>
      <c r="BJ89" s="11">
        <v>581</v>
      </c>
      <c r="BK89" s="12">
        <v>706</v>
      </c>
      <c r="BL89" s="11">
        <v>256</v>
      </c>
      <c r="BM89" s="12">
        <v>199</v>
      </c>
      <c r="BN89" s="11">
        <v>0</v>
      </c>
      <c r="BO89" s="12">
        <v>190</v>
      </c>
      <c r="BP89" s="11">
        <v>132</v>
      </c>
      <c r="BQ89" s="12">
        <v>152</v>
      </c>
      <c r="BR89" s="11">
        <v>330</v>
      </c>
      <c r="BS89" s="12">
        <v>258</v>
      </c>
      <c r="BT89" s="11">
        <v>1124</v>
      </c>
      <c r="BU89" s="12">
        <v>820</v>
      </c>
      <c r="BV89" s="11">
        <v>6260</v>
      </c>
      <c r="BW89" s="12">
        <v>2244</v>
      </c>
      <c r="BX89" s="11">
        <v>638</v>
      </c>
      <c r="BY89" s="12">
        <v>453</v>
      </c>
      <c r="BZ89" s="11">
        <v>11736</v>
      </c>
      <c r="CA89" s="12">
        <v>2585</v>
      </c>
      <c r="CB89" s="11">
        <v>7507</v>
      </c>
      <c r="CC89" s="12">
        <v>2284</v>
      </c>
      <c r="CD89" s="11">
        <v>116</v>
      </c>
      <c r="CE89" s="12">
        <v>94</v>
      </c>
      <c r="CF89" s="11">
        <v>2522</v>
      </c>
      <c r="CG89" s="12">
        <v>1035</v>
      </c>
      <c r="CH89" s="11">
        <v>463</v>
      </c>
      <c r="CI89" s="12">
        <v>447</v>
      </c>
      <c r="CJ89" s="11">
        <v>378</v>
      </c>
      <c r="CK89" s="12">
        <v>426</v>
      </c>
      <c r="CL89" s="11">
        <v>15485</v>
      </c>
      <c r="CM89" s="12">
        <v>2922</v>
      </c>
      <c r="CN89" s="11">
        <v>82</v>
      </c>
      <c r="CO89" s="12">
        <v>95</v>
      </c>
      <c r="CP89" s="11">
        <v>2297</v>
      </c>
      <c r="CQ89" s="12">
        <v>1139</v>
      </c>
      <c r="CR89" s="11">
        <v>0</v>
      </c>
      <c r="CS89" s="12">
        <v>190</v>
      </c>
      <c r="CT89" s="11">
        <v>1800</v>
      </c>
      <c r="CU89" s="12">
        <v>986</v>
      </c>
      <c r="CV89" s="11">
        <v>5612</v>
      </c>
      <c r="CW89" s="12">
        <v>1271</v>
      </c>
      <c r="CX89" s="11">
        <v>1061</v>
      </c>
      <c r="CY89" s="12">
        <v>831</v>
      </c>
      <c r="CZ89" s="11">
        <v>589</v>
      </c>
      <c r="DA89" s="12">
        <v>598</v>
      </c>
      <c r="DB89" s="11">
        <v>20579</v>
      </c>
      <c r="DC89" s="12">
        <v>2668</v>
      </c>
      <c r="DD89" s="11">
        <v>1431</v>
      </c>
      <c r="DE89" s="12">
        <v>884</v>
      </c>
      <c r="DF89" s="11">
        <v>1957</v>
      </c>
      <c r="DG89" s="12">
        <v>799</v>
      </c>
      <c r="DH89" s="11">
        <v>460</v>
      </c>
      <c r="DI89" s="12">
        <v>371</v>
      </c>
      <c r="DJ89" s="11">
        <v>0</v>
      </c>
      <c r="DK89" s="12">
        <v>190</v>
      </c>
      <c r="DL89" s="11">
        <v>294</v>
      </c>
      <c r="DM89" s="12">
        <v>249</v>
      </c>
    </row>
    <row r="90" spans="1:117" x14ac:dyDescent="0.2">
      <c r="A90" s="109">
        <f>IF($D90=$D$67,"",RANK($G90,$G$69:$G$120)+COUNTIF($G$69:G90,$G90)-1)</f>
        <v>27</v>
      </c>
      <c r="B90" s="1">
        <v>98</v>
      </c>
      <c r="C90" s="1" t="s">
        <v>97</v>
      </c>
      <c r="D90" s="7" t="s">
        <v>28</v>
      </c>
      <c r="E90" s="17">
        <f t="shared" si="1"/>
        <v>4813</v>
      </c>
      <c r="F90" s="17">
        <f t="shared" si="2"/>
        <v>3694</v>
      </c>
      <c r="G90" s="18">
        <f t="shared" si="3"/>
        <v>1119</v>
      </c>
      <c r="H90" s="17">
        <f t="shared" si="4"/>
        <v>1584</v>
      </c>
      <c r="I90" s="17">
        <f t="shared" si="5"/>
        <v>1078</v>
      </c>
      <c r="J90" s="17">
        <f t="shared" si="6"/>
        <v>506</v>
      </c>
      <c r="K90" s="92"/>
      <c r="L90" s="19">
        <v>142577</v>
      </c>
      <c r="M90" s="10">
        <v>7863</v>
      </c>
      <c r="N90" s="11">
        <v>636</v>
      </c>
      <c r="O90" s="12">
        <v>622</v>
      </c>
      <c r="P90" s="15">
        <v>890</v>
      </c>
      <c r="Q90" s="12">
        <v>600</v>
      </c>
      <c r="R90" s="11">
        <v>1972</v>
      </c>
      <c r="S90" s="12">
        <v>979</v>
      </c>
      <c r="T90" s="11">
        <v>394</v>
      </c>
      <c r="U90" s="12">
        <v>340</v>
      </c>
      <c r="V90" s="11">
        <v>12770</v>
      </c>
      <c r="W90" s="12">
        <v>2994</v>
      </c>
      <c r="X90" s="11">
        <v>980</v>
      </c>
      <c r="Y90" s="12">
        <v>438</v>
      </c>
      <c r="Z90" s="11">
        <v>10525</v>
      </c>
      <c r="AA90" s="12">
        <v>2062</v>
      </c>
      <c r="AB90" s="11">
        <v>506</v>
      </c>
      <c r="AC90" s="12">
        <v>505</v>
      </c>
      <c r="AD90" s="11">
        <v>379</v>
      </c>
      <c r="AE90" s="12">
        <v>219</v>
      </c>
      <c r="AF90" s="11">
        <v>12890</v>
      </c>
      <c r="AG90" s="12">
        <v>2568</v>
      </c>
      <c r="AH90" s="11">
        <v>2789</v>
      </c>
      <c r="AI90" s="12">
        <v>1129</v>
      </c>
      <c r="AJ90" s="11">
        <v>1108</v>
      </c>
      <c r="AK90" s="12">
        <v>564</v>
      </c>
      <c r="AL90" s="11">
        <v>188</v>
      </c>
      <c r="AM90" s="12">
        <v>164</v>
      </c>
      <c r="AN90" s="11">
        <v>2886</v>
      </c>
      <c r="AO90" s="12">
        <v>1041</v>
      </c>
      <c r="AP90" s="11">
        <v>677</v>
      </c>
      <c r="AQ90" s="12">
        <v>497</v>
      </c>
      <c r="AR90" s="11">
        <v>151</v>
      </c>
      <c r="AS90" s="12">
        <v>251</v>
      </c>
      <c r="AT90" s="11">
        <v>565</v>
      </c>
      <c r="AU90" s="12">
        <v>429</v>
      </c>
      <c r="AV90" s="11">
        <v>52</v>
      </c>
      <c r="AW90" s="12">
        <v>87</v>
      </c>
      <c r="AX90" s="11">
        <v>1556</v>
      </c>
      <c r="AY90" s="12">
        <v>742</v>
      </c>
      <c r="AZ90" s="11">
        <v>3907</v>
      </c>
      <c r="BA90" s="12">
        <v>1349</v>
      </c>
      <c r="BB90" s="11">
        <v>2381</v>
      </c>
      <c r="BC90" s="12">
        <v>895</v>
      </c>
      <c r="BD90" s="20" t="s">
        <v>60</v>
      </c>
      <c r="BE90" s="12" t="s">
        <v>60</v>
      </c>
      <c r="BF90" s="15">
        <v>1337</v>
      </c>
      <c r="BG90" s="12">
        <v>680</v>
      </c>
      <c r="BH90" s="11">
        <v>966</v>
      </c>
      <c r="BI90" s="12">
        <v>367</v>
      </c>
      <c r="BJ90" s="11">
        <v>155</v>
      </c>
      <c r="BK90" s="12">
        <v>186</v>
      </c>
      <c r="BL90" s="11">
        <v>453</v>
      </c>
      <c r="BM90" s="12">
        <v>218</v>
      </c>
      <c r="BN90" s="11">
        <v>49</v>
      </c>
      <c r="BO90" s="12">
        <v>81</v>
      </c>
      <c r="BP90" s="11">
        <v>182</v>
      </c>
      <c r="BQ90" s="12">
        <v>189</v>
      </c>
      <c r="BR90" s="11">
        <v>787</v>
      </c>
      <c r="BS90" s="12">
        <v>544</v>
      </c>
      <c r="BT90" s="11">
        <v>13331</v>
      </c>
      <c r="BU90" s="12">
        <v>2144</v>
      </c>
      <c r="BV90" s="11">
        <v>8046</v>
      </c>
      <c r="BW90" s="12">
        <v>1874</v>
      </c>
      <c r="BX90" s="11">
        <v>521</v>
      </c>
      <c r="BY90" s="12">
        <v>364</v>
      </c>
      <c r="BZ90" s="11">
        <v>19467</v>
      </c>
      <c r="CA90" s="12">
        <v>2432</v>
      </c>
      <c r="CB90" s="11">
        <v>2514</v>
      </c>
      <c r="CC90" s="12">
        <v>1003</v>
      </c>
      <c r="CD90" s="11">
        <v>81</v>
      </c>
      <c r="CE90" s="12">
        <v>133</v>
      </c>
      <c r="CF90" s="11">
        <v>1829</v>
      </c>
      <c r="CG90" s="12">
        <v>772</v>
      </c>
      <c r="CH90" s="11">
        <v>297</v>
      </c>
      <c r="CI90" s="12">
        <v>206</v>
      </c>
      <c r="CJ90" s="11">
        <v>1528</v>
      </c>
      <c r="CK90" s="12">
        <v>1359</v>
      </c>
      <c r="CL90" s="11">
        <v>8236</v>
      </c>
      <c r="CM90" s="12">
        <v>1924</v>
      </c>
      <c r="CN90" s="11">
        <v>6863</v>
      </c>
      <c r="CO90" s="12">
        <v>1317</v>
      </c>
      <c r="CP90" s="11">
        <v>2477</v>
      </c>
      <c r="CQ90" s="12">
        <v>1120</v>
      </c>
      <c r="CR90" s="11">
        <v>194</v>
      </c>
      <c r="CS90" s="12">
        <v>326</v>
      </c>
      <c r="CT90" s="11">
        <v>823</v>
      </c>
      <c r="CU90" s="12">
        <v>342</v>
      </c>
      <c r="CV90" s="11">
        <v>3694</v>
      </c>
      <c r="CW90" s="12">
        <v>1078</v>
      </c>
      <c r="CX90" s="11">
        <v>1027</v>
      </c>
      <c r="CY90" s="12">
        <v>666</v>
      </c>
      <c r="CZ90" s="11">
        <v>2534</v>
      </c>
      <c r="DA90" s="12">
        <v>913</v>
      </c>
      <c r="DB90" s="11">
        <v>4098</v>
      </c>
      <c r="DC90" s="12">
        <v>1470</v>
      </c>
      <c r="DD90" s="11">
        <v>1653</v>
      </c>
      <c r="DE90" s="12">
        <v>696</v>
      </c>
      <c r="DF90" s="11">
        <v>385</v>
      </c>
      <c r="DG90" s="12">
        <v>569</v>
      </c>
      <c r="DH90" s="11">
        <v>584</v>
      </c>
      <c r="DI90" s="12">
        <v>445</v>
      </c>
      <c r="DJ90" s="11">
        <v>264</v>
      </c>
      <c r="DK90" s="12">
        <v>404</v>
      </c>
      <c r="DL90" s="11">
        <v>4056</v>
      </c>
      <c r="DM90" s="12">
        <v>1883</v>
      </c>
    </row>
    <row r="91" spans="1:117" x14ac:dyDescent="0.2">
      <c r="A91" s="109">
        <f>IF($D91=$D$67,"",RANK($G91,$G$69:$G$120)+COUNTIF($G$69:G91,$G91)-1)</f>
        <v>33</v>
      </c>
      <c r="B91" s="1">
        <v>83</v>
      </c>
      <c r="C91" s="1" t="s">
        <v>98</v>
      </c>
      <c r="D91" s="7" t="s">
        <v>29</v>
      </c>
      <c r="E91" s="17">
        <f t="shared" si="1"/>
        <v>9501</v>
      </c>
      <c r="F91" s="17">
        <f t="shared" si="2"/>
        <v>8638</v>
      </c>
      <c r="G91" s="18">
        <f t="shared" si="3"/>
        <v>863</v>
      </c>
      <c r="H91" s="17">
        <f t="shared" si="4"/>
        <v>2273</v>
      </c>
      <c r="I91" s="17">
        <f t="shared" si="5"/>
        <v>2574</v>
      </c>
      <c r="J91" s="17">
        <f t="shared" si="6"/>
        <v>-301</v>
      </c>
      <c r="K91" s="92"/>
      <c r="L91" s="19">
        <v>133981</v>
      </c>
      <c r="M91" s="10">
        <v>8566</v>
      </c>
      <c r="N91" s="11">
        <v>2341</v>
      </c>
      <c r="O91" s="12">
        <v>1013</v>
      </c>
      <c r="P91" s="15">
        <v>1152</v>
      </c>
      <c r="Q91" s="12">
        <v>685</v>
      </c>
      <c r="R91" s="11">
        <v>7168</v>
      </c>
      <c r="S91" s="12">
        <v>3100</v>
      </c>
      <c r="T91" s="11">
        <v>906</v>
      </c>
      <c r="U91" s="12">
        <v>559</v>
      </c>
      <c r="V91" s="11">
        <v>8085</v>
      </c>
      <c r="W91" s="12">
        <v>1721</v>
      </c>
      <c r="X91" s="11">
        <v>2363</v>
      </c>
      <c r="Y91" s="12">
        <v>967</v>
      </c>
      <c r="Z91" s="11">
        <v>798</v>
      </c>
      <c r="AA91" s="12">
        <v>506</v>
      </c>
      <c r="AB91" s="11">
        <v>114</v>
      </c>
      <c r="AC91" s="12">
        <v>164</v>
      </c>
      <c r="AD91" s="11">
        <v>274</v>
      </c>
      <c r="AE91" s="12">
        <v>282</v>
      </c>
      <c r="AF91" s="11">
        <v>13146</v>
      </c>
      <c r="AG91" s="12">
        <v>3306</v>
      </c>
      <c r="AH91" s="11">
        <v>4270</v>
      </c>
      <c r="AI91" s="12">
        <v>1652</v>
      </c>
      <c r="AJ91" s="11">
        <v>291</v>
      </c>
      <c r="AK91" s="12">
        <v>238</v>
      </c>
      <c r="AL91" s="11">
        <v>242</v>
      </c>
      <c r="AM91" s="12">
        <v>371</v>
      </c>
      <c r="AN91" s="11">
        <v>10047</v>
      </c>
      <c r="AO91" s="12">
        <v>1702</v>
      </c>
      <c r="AP91" s="11">
        <v>10976</v>
      </c>
      <c r="AQ91" s="12">
        <v>2324</v>
      </c>
      <c r="AR91" s="11">
        <v>993</v>
      </c>
      <c r="AS91" s="12">
        <v>495</v>
      </c>
      <c r="AT91" s="11">
        <v>805</v>
      </c>
      <c r="AU91" s="12">
        <v>608</v>
      </c>
      <c r="AV91" s="11">
        <v>3409</v>
      </c>
      <c r="AW91" s="12">
        <v>1388</v>
      </c>
      <c r="AX91" s="11">
        <v>1284</v>
      </c>
      <c r="AY91" s="12">
        <v>662</v>
      </c>
      <c r="AZ91" s="11">
        <v>261</v>
      </c>
      <c r="BA91" s="12">
        <v>218</v>
      </c>
      <c r="BB91" s="11">
        <v>2201</v>
      </c>
      <c r="BC91" s="12">
        <v>1094</v>
      </c>
      <c r="BD91" s="11">
        <v>1720</v>
      </c>
      <c r="BE91" s="12">
        <v>764</v>
      </c>
      <c r="BF91" s="20" t="s">
        <v>60</v>
      </c>
      <c r="BG91" s="12" t="s">
        <v>60</v>
      </c>
      <c r="BH91" s="15">
        <v>1127</v>
      </c>
      <c r="BI91" s="12">
        <v>512</v>
      </c>
      <c r="BJ91" s="11">
        <v>922</v>
      </c>
      <c r="BK91" s="12">
        <v>671</v>
      </c>
      <c r="BL91" s="11">
        <v>2206</v>
      </c>
      <c r="BM91" s="12">
        <v>695</v>
      </c>
      <c r="BN91" s="11">
        <v>218</v>
      </c>
      <c r="BO91" s="12">
        <v>171</v>
      </c>
      <c r="BP91" s="11">
        <v>113</v>
      </c>
      <c r="BQ91" s="12">
        <v>137</v>
      </c>
      <c r="BR91" s="11">
        <v>1354</v>
      </c>
      <c r="BS91" s="12">
        <v>715</v>
      </c>
      <c r="BT91" s="11">
        <v>446</v>
      </c>
      <c r="BU91" s="12">
        <v>342</v>
      </c>
      <c r="BV91" s="11">
        <v>1617</v>
      </c>
      <c r="BW91" s="12">
        <v>721</v>
      </c>
      <c r="BX91" s="11">
        <v>1318</v>
      </c>
      <c r="BY91" s="12">
        <v>685</v>
      </c>
      <c r="BZ91" s="11">
        <v>5731</v>
      </c>
      <c r="CA91" s="12">
        <v>1680</v>
      </c>
      <c r="CB91" s="11">
        <v>3912</v>
      </c>
      <c r="CC91" s="12">
        <v>1056</v>
      </c>
      <c r="CD91" s="11">
        <v>265</v>
      </c>
      <c r="CE91" s="12">
        <v>202</v>
      </c>
      <c r="CF91" s="11">
        <v>11318</v>
      </c>
      <c r="CG91" s="12">
        <v>2251</v>
      </c>
      <c r="CH91" s="11">
        <v>705</v>
      </c>
      <c r="CI91" s="12">
        <v>307</v>
      </c>
      <c r="CJ91" s="11">
        <v>811</v>
      </c>
      <c r="CK91" s="12">
        <v>440</v>
      </c>
      <c r="CL91" s="11">
        <v>2739</v>
      </c>
      <c r="CM91" s="12">
        <v>686</v>
      </c>
      <c r="CN91" s="11">
        <v>68</v>
      </c>
      <c r="CO91" s="12">
        <v>114</v>
      </c>
      <c r="CP91" s="11">
        <v>1822</v>
      </c>
      <c r="CQ91" s="12">
        <v>797</v>
      </c>
      <c r="CR91" s="11">
        <v>66</v>
      </c>
      <c r="CS91" s="12">
        <v>77</v>
      </c>
      <c r="CT91" s="11">
        <v>3259</v>
      </c>
      <c r="CU91" s="12">
        <v>997</v>
      </c>
      <c r="CV91" s="11">
        <v>8638</v>
      </c>
      <c r="CW91" s="12">
        <v>2574</v>
      </c>
      <c r="CX91" s="11">
        <v>819</v>
      </c>
      <c r="CY91" s="12">
        <v>534</v>
      </c>
      <c r="CZ91" s="11">
        <v>60</v>
      </c>
      <c r="DA91" s="12">
        <v>120</v>
      </c>
      <c r="DB91" s="11">
        <v>3057</v>
      </c>
      <c r="DC91" s="12">
        <v>855</v>
      </c>
      <c r="DD91" s="11">
        <v>2146</v>
      </c>
      <c r="DE91" s="12">
        <v>839</v>
      </c>
      <c r="DF91" s="11">
        <v>353</v>
      </c>
      <c r="DG91" s="12">
        <v>279</v>
      </c>
      <c r="DH91" s="11">
        <v>4768</v>
      </c>
      <c r="DI91" s="12">
        <v>1111</v>
      </c>
      <c r="DJ91" s="11">
        <v>1277</v>
      </c>
      <c r="DK91" s="12">
        <v>862</v>
      </c>
      <c r="DL91" s="11">
        <v>782</v>
      </c>
      <c r="DM91" s="12">
        <v>797</v>
      </c>
    </row>
    <row r="92" spans="1:117" x14ac:dyDescent="0.2">
      <c r="A92" s="109">
        <f>IF($D92=$D$67,"",RANK($G92,$G$69:$G$120)+COUNTIF($G$69:G92,$G92)-1)</f>
        <v>48</v>
      </c>
      <c r="B92" s="1">
        <v>133</v>
      </c>
      <c r="C92" s="1" t="s">
        <v>99</v>
      </c>
      <c r="D92" s="7" t="s">
        <v>30</v>
      </c>
      <c r="E92" s="17">
        <f t="shared" si="1"/>
        <v>2803</v>
      </c>
      <c r="F92" s="17">
        <f t="shared" si="2"/>
        <v>4001</v>
      </c>
      <c r="G92" s="18">
        <f t="shared" si="3"/>
        <v>-1198</v>
      </c>
      <c r="H92" s="17">
        <f t="shared" si="4"/>
        <v>948</v>
      </c>
      <c r="I92" s="17">
        <f t="shared" si="5"/>
        <v>1244</v>
      </c>
      <c r="J92" s="17">
        <f t="shared" si="6"/>
        <v>-296</v>
      </c>
      <c r="K92" s="92"/>
      <c r="L92" s="19">
        <v>101042</v>
      </c>
      <c r="M92" s="10">
        <v>6534</v>
      </c>
      <c r="N92" s="11">
        <v>1299</v>
      </c>
      <c r="O92" s="12">
        <v>919</v>
      </c>
      <c r="P92" s="15">
        <v>523</v>
      </c>
      <c r="Q92" s="12">
        <v>312</v>
      </c>
      <c r="R92" s="11">
        <v>3065</v>
      </c>
      <c r="S92" s="12">
        <v>861</v>
      </c>
      <c r="T92" s="11">
        <v>375</v>
      </c>
      <c r="U92" s="12">
        <v>222</v>
      </c>
      <c r="V92" s="11">
        <v>8086</v>
      </c>
      <c r="W92" s="12">
        <v>2263</v>
      </c>
      <c r="X92" s="11">
        <v>3565</v>
      </c>
      <c r="Y92" s="12">
        <v>1095</v>
      </c>
      <c r="Z92" s="11">
        <v>696</v>
      </c>
      <c r="AA92" s="12">
        <v>360</v>
      </c>
      <c r="AB92" s="11">
        <v>0</v>
      </c>
      <c r="AC92" s="12">
        <v>139</v>
      </c>
      <c r="AD92" s="11">
        <v>310</v>
      </c>
      <c r="AE92" s="12">
        <v>353</v>
      </c>
      <c r="AF92" s="11">
        <v>2372</v>
      </c>
      <c r="AG92" s="12">
        <v>752</v>
      </c>
      <c r="AH92" s="11">
        <v>2235</v>
      </c>
      <c r="AI92" s="12">
        <v>1482</v>
      </c>
      <c r="AJ92" s="11">
        <v>1277</v>
      </c>
      <c r="AK92" s="12">
        <v>1179</v>
      </c>
      <c r="AL92" s="11">
        <v>575</v>
      </c>
      <c r="AM92" s="12">
        <v>531</v>
      </c>
      <c r="AN92" s="11">
        <v>5896</v>
      </c>
      <c r="AO92" s="12">
        <v>1405</v>
      </c>
      <c r="AP92" s="11">
        <v>2026</v>
      </c>
      <c r="AQ92" s="12">
        <v>1057</v>
      </c>
      <c r="AR92" s="11">
        <v>7220</v>
      </c>
      <c r="AS92" s="12">
        <v>1774</v>
      </c>
      <c r="AT92" s="11">
        <v>924</v>
      </c>
      <c r="AU92" s="12">
        <v>513</v>
      </c>
      <c r="AV92" s="11">
        <v>57</v>
      </c>
      <c r="AW92" s="12">
        <v>103</v>
      </c>
      <c r="AX92" s="11">
        <v>791</v>
      </c>
      <c r="AY92" s="12">
        <v>858</v>
      </c>
      <c r="AZ92" s="11">
        <v>187</v>
      </c>
      <c r="BA92" s="12">
        <v>136</v>
      </c>
      <c r="BB92" s="11">
        <v>1841</v>
      </c>
      <c r="BC92" s="12">
        <v>2080</v>
      </c>
      <c r="BD92" s="11">
        <v>814</v>
      </c>
      <c r="BE92" s="12">
        <v>434</v>
      </c>
      <c r="BF92" s="11">
        <v>2212</v>
      </c>
      <c r="BG92" s="12">
        <v>822</v>
      </c>
      <c r="BH92" s="20" t="s">
        <v>60</v>
      </c>
      <c r="BI92" s="12" t="s">
        <v>60</v>
      </c>
      <c r="BJ92" s="15">
        <v>202</v>
      </c>
      <c r="BK92" s="12">
        <v>323</v>
      </c>
      <c r="BL92" s="11">
        <v>1709</v>
      </c>
      <c r="BM92" s="12">
        <v>750</v>
      </c>
      <c r="BN92" s="11">
        <v>1257</v>
      </c>
      <c r="BO92" s="12">
        <v>900</v>
      </c>
      <c r="BP92" s="11">
        <v>992</v>
      </c>
      <c r="BQ92" s="12">
        <v>477</v>
      </c>
      <c r="BR92" s="11">
        <v>932</v>
      </c>
      <c r="BS92" s="12">
        <v>542</v>
      </c>
      <c r="BT92" s="11">
        <v>0</v>
      </c>
      <c r="BU92" s="12">
        <v>139</v>
      </c>
      <c r="BV92" s="11">
        <v>1038</v>
      </c>
      <c r="BW92" s="12">
        <v>546</v>
      </c>
      <c r="BX92" s="11">
        <v>322</v>
      </c>
      <c r="BY92" s="12">
        <v>224</v>
      </c>
      <c r="BZ92" s="11">
        <v>1849</v>
      </c>
      <c r="CA92" s="12">
        <v>732</v>
      </c>
      <c r="CB92" s="11">
        <v>1745</v>
      </c>
      <c r="CC92" s="12">
        <v>956</v>
      </c>
      <c r="CD92" s="11">
        <v>6672</v>
      </c>
      <c r="CE92" s="12">
        <v>1485</v>
      </c>
      <c r="CF92" s="11">
        <v>2635</v>
      </c>
      <c r="CG92" s="12">
        <v>1248</v>
      </c>
      <c r="CH92" s="11">
        <v>1212</v>
      </c>
      <c r="CI92" s="12">
        <v>894</v>
      </c>
      <c r="CJ92" s="11">
        <v>781</v>
      </c>
      <c r="CK92" s="12">
        <v>513</v>
      </c>
      <c r="CL92" s="11">
        <v>1106</v>
      </c>
      <c r="CM92" s="12">
        <v>570</v>
      </c>
      <c r="CN92" s="11">
        <v>299</v>
      </c>
      <c r="CO92" s="12">
        <v>226</v>
      </c>
      <c r="CP92" s="11">
        <v>1705</v>
      </c>
      <c r="CQ92" s="12">
        <v>1448</v>
      </c>
      <c r="CR92" s="11">
        <v>3442</v>
      </c>
      <c r="CS92" s="12">
        <v>990</v>
      </c>
      <c r="CT92" s="11">
        <v>1738</v>
      </c>
      <c r="CU92" s="12">
        <v>1141</v>
      </c>
      <c r="CV92" s="11">
        <v>4001</v>
      </c>
      <c r="CW92" s="12">
        <v>1244</v>
      </c>
      <c r="CX92" s="11">
        <v>429</v>
      </c>
      <c r="CY92" s="12">
        <v>312</v>
      </c>
      <c r="CZ92" s="11">
        <v>77</v>
      </c>
      <c r="DA92" s="12">
        <v>126</v>
      </c>
      <c r="DB92" s="11">
        <v>1037</v>
      </c>
      <c r="DC92" s="12">
        <v>434</v>
      </c>
      <c r="DD92" s="11">
        <v>1685</v>
      </c>
      <c r="DE92" s="12">
        <v>678</v>
      </c>
      <c r="DF92" s="11">
        <v>0</v>
      </c>
      <c r="DG92" s="12">
        <v>139</v>
      </c>
      <c r="DH92" s="11">
        <v>17618</v>
      </c>
      <c r="DI92" s="12">
        <v>2358</v>
      </c>
      <c r="DJ92" s="11">
        <v>213</v>
      </c>
      <c r="DK92" s="12">
        <v>213</v>
      </c>
      <c r="DL92" s="11">
        <v>134</v>
      </c>
      <c r="DM92" s="12">
        <v>136</v>
      </c>
    </row>
    <row r="93" spans="1:117" x14ac:dyDescent="0.2">
      <c r="A93" s="109">
        <f>IF($D93=$D$67,"",RANK($G93,$G$69:$G$120)+COUNTIF($G$69:G93,$G93)-1)</f>
        <v>46</v>
      </c>
      <c r="B93" s="1">
        <v>70</v>
      </c>
      <c r="C93" s="1" t="s">
        <v>100</v>
      </c>
      <c r="D93" s="7" t="s">
        <v>31</v>
      </c>
      <c r="E93" s="17">
        <f t="shared" si="1"/>
        <v>6402</v>
      </c>
      <c r="F93" s="17">
        <f t="shared" si="2"/>
        <v>7230</v>
      </c>
      <c r="G93" s="18">
        <f t="shared" si="3"/>
        <v>-828</v>
      </c>
      <c r="H93" s="17">
        <f t="shared" si="4"/>
        <v>2032</v>
      </c>
      <c r="I93" s="17">
        <f t="shared" si="5"/>
        <v>2491</v>
      </c>
      <c r="J93" s="17">
        <f t="shared" si="6"/>
        <v>-459</v>
      </c>
      <c r="K93" s="92"/>
      <c r="L93" s="19">
        <v>73500</v>
      </c>
      <c r="M93" s="10">
        <v>7080</v>
      </c>
      <c r="N93" s="11">
        <v>5141</v>
      </c>
      <c r="O93" s="12">
        <v>1870</v>
      </c>
      <c r="P93" s="15">
        <v>0</v>
      </c>
      <c r="Q93" s="12">
        <v>198</v>
      </c>
      <c r="R93" s="11">
        <v>710</v>
      </c>
      <c r="S93" s="12">
        <v>509</v>
      </c>
      <c r="T93" s="11">
        <v>2680</v>
      </c>
      <c r="U93" s="12">
        <v>1447</v>
      </c>
      <c r="V93" s="11">
        <v>4371</v>
      </c>
      <c r="W93" s="12">
        <v>1070</v>
      </c>
      <c r="X93" s="11">
        <v>799</v>
      </c>
      <c r="Y93" s="12">
        <v>426</v>
      </c>
      <c r="Z93" s="11">
        <v>106</v>
      </c>
      <c r="AA93" s="12">
        <v>147</v>
      </c>
      <c r="AB93" s="11">
        <v>0</v>
      </c>
      <c r="AC93" s="12">
        <v>198</v>
      </c>
      <c r="AD93" s="11">
        <v>97</v>
      </c>
      <c r="AE93" s="12">
        <v>164</v>
      </c>
      <c r="AF93" s="11">
        <v>4676</v>
      </c>
      <c r="AG93" s="12">
        <v>1396</v>
      </c>
      <c r="AH93" s="11">
        <v>2669</v>
      </c>
      <c r="AI93" s="12">
        <v>865</v>
      </c>
      <c r="AJ93" s="11">
        <v>184</v>
      </c>
      <c r="AK93" s="12">
        <v>191</v>
      </c>
      <c r="AL93" s="11">
        <v>586</v>
      </c>
      <c r="AM93" s="12">
        <v>597</v>
      </c>
      <c r="AN93" s="11">
        <v>2703</v>
      </c>
      <c r="AO93" s="12">
        <v>933</v>
      </c>
      <c r="AP93" s="11">
        <v>1200</v>
      </c>
      <c r="AQ93" s="12">
        <v>621</v>
      </c>
      <c r="AR93" s="11">
        <v>160</v>
      </c>
      <c r="AS93" s="12">
        <v>275</v>
      </c>
      <c r="AT93" s="11">
        <v>400</v>
      </c>
      <c r="AU93" s="12">
        <v>339</v>
      </c>
      <c r="AV93" s="11">
        <v>446</v>
      </c>
      <c r="AW93" s="12">
        <v>276</v>
      </c>
      <c r="AX93" s="11">
        <v>8588</v>
      </c>
      <c r="AY93" s="12">
        <v>2293</v>
      </c>
      <c r="AZ93" s="11">
        <v>163</v>
      </c>
      <c r="BA93" s="12">
        <v>167</v>
      </c>
      <c r="BB93" s="11">
        <v>379</v>
      </c>
      <c r="BC93" s="12">
        <v>262</v>
      </c>
      <c r="BD93" s="11">
        <v>67</v>
      </c>
      <c r="BE93" s="12">
        <v>113</v>
      </c>
      <c r="BF93" s="11">
        <v>1768</v>
      </c>
      <c r="BG93" s="12">
        <v>1071</v>
      </c>
      <c r="BH93" s="11">
        <v>568</v>
      </c>
      <c r="BI93" s="12">
        <v>385</v>
      </c>
      <c r="BJ93" s="20" t="s">
        <v>60</v>
      </c>
      <c r="BK93" s="12" t="s">
        <v>60</v>
      </c>
      <c r="BL93" s="15">
        <v>2634</v>
      </c>
      <c r="BM93" s="12">
        <v>1581</v>
      </c>
      <c r="BN93" s="11">
        <v>166</v>
      </c>
      <c r="BO93" s="12">
        <v>168</v>
      </c>
      <c r="BP93" s="11">
        <v>138</v>
      </c>
      <c r="BQ93" s="12">
        <v>159</v>
      </c>
      <c r="BR93" s="11">
        <v>526</v>
      </c>
      <c r="BS93" s="12">
        <v>342</v>
      </c>
      <c r="BT93" s="11">
        <v>60</v>
      </c>
      <c r="BU93" s="12">
        <v>117</v>
      </c>
      <c r="BV93" s="11">
        <v>2127</v>
      </c>
      <c r="BW93" s="12">
        <v>1495</v>
      </c>
      <c r="BX93" s="11">
        <v>86</v>
      </c>
      <c r="BY93" s="12">
        <v>102</v>
      </c>
      <c r="BZ93" s="11">
        <v>1492</v>
      </c>
      <c r="CA93" s="12">
        <v>660</v>
      </c>
      <c r="CB93" s="11">
        <v>1709</v>
      </c>
      <c r="CC93" s="12">
        <v>609</v>
      </c>
      <c r="CD93" s="11">
        <v>98</v>
      </c>
      <c r="CE93" s="12">
        <v>118</v>
      </c>
      <c r="CF93" s="11">
        <v>896</v>
      </c>
      <c r="CG93" s="12">
        <v>703</v>
      </c>
      <c r="CH93" s="11">
        <v>562</v>
      </c>
      <c r="CI93" s="12">
        <v>352</v>
      </c>
      <c r="CJ93" s="11">
        <v>465</v>
      </c>
      <c r="CK93" s="12">
        <v>768</v>
      </c>
      <c r="CL93" s="11">
        <v>613</v>
      </c>
      <c r="CM93" s="12">
        <v>434</v>
      </c>
      <c r="CN93" s="11">
        <v>185</v>
      </c>
      <c r="CO93" s="12">
        <v>229</v>
      </c>
      <c r="CP93" s="11">
        <v>596</v>
      </c>
      <c r="CQ93" s="12">
        <v>469</v>
      </c>
      <c r="CR93" s="11">
        <v>79</v>
      </c>
      <c r="CS93" s="12">
        <v>129</v>
      </c>
      <c r="CT93" s="11">
        <v>11643</v>
      </c>
      <c r="CU93" s="12">
        <v>2856</v>
      </c>
      <c r="CV93" s="11">
        <v>7230</v>
      </c>
      <c r="CW93" s="12">
        <v>2491</v>
      </c>
      <c r="CX93" s="11">
        <v>454</v>
      </c>
      <c r="CY93" s="12">
        <v>724</v>
      </c>
      <c r="CZ93" s="11">
        <v>0</v>
      </c>
      <c r="DA93" s="12">
        <v>198</v>
      </c>
      <c r="DB93" s="11">
        <v>1929</v>
      </c>
      <c r="DC93" s="12">
        <v>1285</v>
      </c>
      <c r="DD93" s="11">
        <v>433</v>
      </c>
      <c r="DE93" s="12">
        <v>309</v>
      </c>
      <c r="DF93" s="11">
        <v>0</v>
      </c>
      <c r="DG93" s="12">
        <v>198</v>
      </c>
      <c r="DH93" s="11">
        <v>611</v>
      </c>
      <c r="DI93" s="12">
        <v>521</v>
      </c>
      <c r="DJ93" s="11">
        <v>307</v>
      </c>
      <c r="DK93" s="12">
        <v>287</v>
      </c>
      <c r="DL93" s="11">
        <v>81</v>
      </c>
      <c r="DM93" s="12">
        <v>108</v>
      </c>
    </row>
    <row r="94" spans="1:117" x14ac:dyDescent="0.2">
      <c r="A94" s="109">
        <f>IF($D94=$D$67,"",RANK($G94,$G$69:$G$120)+COUNTIF($G$69:G94,$G94)-1)</f>
        <v>15</v>
      </c>
      <c r="B94" s="1">
        <v>60</v>
      </c>
      <c r="C94" s="1" t="s">
        <v>101</v>
      </c>
      <c r="D94" s="7" t="s">
        <v>32</v>
      </c>
      <c r="E94" s="17">
        <f t="shared" si="1"/>
        <v>12319</v>
      </c>
      <c r="F94" s="17">
        <f t="shared" si="2"/>
        <v>9278</v>
      </c>
      <c r="G94" s="18">
        <f t="shared" si="3"/>
        <v>3041</v>
      </c>
      <c r="H94" s="17">
        <f t="shared" si="4"/>
        <v>2205</v>
      </c>
      <c r="I94" s="17">
        <f t="shared" si="5"/>
        <v>2841</v>
      </c>
      <c r="J94" s="17">
        <f t="shared" si="6"/>
        <v>-636</v>
      </c>
      <c r="K94" s="92"/>
      <c r="L94" s="19">
        <v>162930</v>
      </c>
      <c r="M94" s="10">
        <v>8034</v>
      </c>
      <c r="N94" s="11">
        <v>1333</v>
      </c>
      <c r="O94" s="12">
        <v>768</v>
      </c>
      <c r="P94" s="15">
        <v>2186</v>
      </c>
      <c r="Q94" s="12">
        <v>1289</v>
      </c>
      <c r="R94" s="11">
        <v>2297</v>
      </c>
      <c r="S94" s="12">
        <v>741</v>
      </c>
      <c r="T94" s="11">
        <v>9434</v>
      </c>
      <c r="U94" s="12">
        <v>2224</v>
      </c>
      <c r="V94" s="11">
        <v>10717</v>
      </c>
      <c r="W94" s="12">
        <v>2409</v>
      </c>
      <c r="X94" s="11">
        <v>3798</v>
      </c>
      <c r="Y94" s="12">
        <v>1371</v>
      </c>
      <c r="Z94" s="11">
        <v>410</v>
      </c>
      <c r="AA94" s="12">
        <v>331</v>
      </c>
      <c r="AB94" s="11">
        <v>234</v>
      </c>
      <c r="AC94" s="12">
        <v>314</v>
      </c>
      <c r="AD94" s="11">
        <v>144</v>
      </c>
      <c r="AE94" s="12">
        <v>172</v>
      </c>
      <c r="AF94" s="11">
        <v>8374</v>
      </c>
      <c r="AG94" s="12">
        <v>1990</v>
      </c>
      <c r="AH94" s="11">
        <v>3451</v>
      </c>
      <c r="AI94" s="12">
        <v>1391</v>
      </c>
      <c r="AJ94" s="11">
        <v>2114</v>
      </c>
      <c r="AK94" s="12">
        <v>1271</v>
      </c>
      <c r="AL94" s="11">
        <v>596</v>
      </c>
      <c r="AM94" s="12">
        <v>478</v>
      </c>
      <c r="AN94" s="11">
        <v>22001</v>
      </c>
      <c r="AO94" s="12">
        <v>2893</v>
      </c>
      <c r="AP94" s="11">
        <v>4184</v>
      </c>
      <c r="AQ94" s="12">
        <v>1267</v>
      </c>
      <c r="AR94" s="11">
        <v>5956</v>
      </c>
      <c r="AS94" s="12">
        <v>1324</v>
      </c>
      <c r="AT94" s="11">
        <v>20218</v>
      </c>
      <c r="AU94" s="12">
        <v>3673</v>
      </c>
      <c r="AV94" s="11">
        <v>2291</v>
      </c>
      <c r="AW94" s="12">
        <v>1067</v>
      </c>
      <c r="AX94" s="11">
        <v>1178</v>
      </c>
      <c r="AY94" s="12">
        <v>651</v>
      </c>
      <c r="AZ94" s="11">
        <v>996</v>
      </c>
      <c r="BA94" s="12">
        <v>1247</v>
      </c>
      <c r="BB94" s="11">
        <v>1246</v>
      </c>
      <c r="BC94" s="12">
        <v>717</v>
      </c>
      <c r="BD94" s="11">
        <v>810</v>
      </c>
      <c r="BE94" s="12">
        <v>486</v>
      </c>
      <c r="BF94" s="11">
        <v>2964</v>
      </c>
      <c r="BG94" s="12">
        <v>1169</v>
      </c>
      <c r="BH94" s="11">
        <v>2798</v>
      </c>
      <c r="BI94" s="12">
        <v>1265</v>
      </c>
      <c r="BJ94" s="11">
        <v>1110</v>
      </c>
      <c r="BK94" s="12">
        <v>532</v>
      </c>
      <c r="BL94" s="20" t="s">
        <v>60</v>
      </c>
      <c r="BM94" s="12" t="s">
        <v>60</v>
      </c>
      <c r="BN94" s="15">
        <v>511</v>
      </c>
      <c r="BO94" s="12">
        <v>506</v>
      </c>
      <c r="BP94" s="11">
        <v>1999</v>
      </c>
      <c r="BQ94" s="12">
        <v>833</v>
      </c>
      <c r="BR94" s="11">
        <v>836</v>
      </c>
      <c r="BS94" s="12">
        <v>366</v>
      </c>
      <c r="BT94" s="11">
        <v>35</v>
      </c>
      <c r="BU94" s="12">
        <v>58</v>
      </c>
      <c r="BV94" s="11">
        <v>960</v>
      </c>
      <c r="BW94" s="12">
        <v>536</v>
      </c>
      <c r="BX94" s="11">
        <v>451</v>
      </c>
      <c r="BY94" s="12">
        <v>309</v>
      </c>
      <c r="BZ94" s="11">
        <v>2834</v>
      </c>
      <c r="CA94" s="12">
        <v>918</v>
      </c>
      <c r="CB94" s="11">
        <v>3988</v>
      </c>
      <c r="CC94" s="12">
        <v>1420</v>
      </c>
      <c r="CD94" s="11">
        <v>636</v>
      </c>
      <c r="CE94" s="12">
        <v>462</v>
      </c>
      <c r="CF94" s="11">
        <v>3557</v>
      </c>
      <c r="CG94" s="12">
        <v>1317</v>
      </c>
      <c r="CH94" s="11">
        <v>5298</v>
      </c>
      <c r="CI94" s="12">
        <v>2199</v>
      </c>
      <c r="CJ94" s="11">
        <v>1186</v>
      </c>
      <c r="CK94" s="12">
        <v>899</v>
      </c>
      <c r="CL94" s="11">
        <v>1535</v>
      </c>
      <c r="CM94" s="12">
        <v>639</v>
      </c>
      <c r="CN94" s="11">
        <v>361</v>
      </c>
      <c r="CO94" s="12">
        <v>582</v>
      </c>
      <c r="CP94" s="11">
        <v>2856</v>
      </c>
      <c r="CQ94" s="12">
        <v>1625</v>
      </c>
      <c r="CR94" s="11">
        <v>527</v>
      </c>
      <c r="CS94" s="12">
        <v>542</v>
      </c>
      <c r="CT94" s="11">
        <v>3122</v>
      </c>
      <c r="CU94" s="12">
        <v>1350</v>
      </c>
      <c r="CV94" s="11">
        <v>9278</v>
      </c>
      <c r="CW94" s="12">
        <v>2841</v>
      </c>
      <c r="CX94" s="11">
        <v>3287</v>
      </c>
      <c r="CY94" s="12">
        <v>1733</v>
      </c>
      <c r="CZ94" s="11">
        <v>318</v>
      </c>
      <c r="DA94" s="12">
        <v>413</v>
      </c>
      <c r="DB94" s="11">
        <v>2609</v>
      </c>
      <c r="DC94" s="12">
        <v>1081</v>
      </c>
      <c r="DD94" s="11">
        <v>2312</v>
      </c>
      <c r="DE94" s="12">
        <v>1093</v>
      </c>
      <c r="DF94" s="11">
        <v>148</v>
      </c>
      <c r="DG94" s="12">
        <v>181</v>
      </c>
      <c r="DH94" s="11">
        <v>2636</v>
      </c>
      <c r="DI94" s="12">
        <v>999</v>
      </c>
      <c r="DJ94" s="11">
        <v>810</v>
      </c>
      <c r="DK94" s="12">
        <v>452</v>
      </c>
      <c r="DL94" s="11">
        <v>826</v>
      </c>
      <c r="DM94" s="12">
        <v>958</v>
      </c>
    </row>
    <row r="95" spans="1:117" x14ac:dyDescent="0.2">
      <c r="A95" s="109">
        <f>IF($D95=$D$67,"",RANK($G95,$G$69:$G$120)+COUNTIF($G$69:G95,$G95)-1)</f>
        <v>37</v>
      </c>
      <c r="B95" s="1">
        <v>18</v>
      </c>
      <c r="C95" s="1" t="s">
        <v>102</v>
      </c>
      <c r="D95" s="7" t="s">
        <v>33</v>
      </c>
      <c r="E95" s="17">
        <f t="shared" si="1"/>
        <v>1813</v>
      </c>
      <c r="F95" s="17">
        <f t="shared" si="2"/>
        <v>1393</v>
      </c>
      <c r="G95" s="18">
        <f t="shared" si="3"/>
        <v>420</v>
      </c>
      <c r="H95" s="17">
        <f t="shared" si="4"/>
        <v>986</v>
      </c>
      <c r="I95" s="17">
        <f t="shared" si="5"/>
        <v>612</v>
      </c>
      <c r="J95" s="17">
        <f t="shared" si="6"/>
        <v>374</v>
      </c>
      <c r="K95" s="92"/>
      <c r="L95" s="19">
        <v>37690</v>
      </c>
      <c r="M95" s="10">
        <v>4305</v>
      </c>
      <c r="N95" s="11">
        <v>31</v>
      </c>
      <c r="O95" s="12">
        <v>55</v>
      </c>
      <c r="P95" s="15">
        <v>726</v>
      </c>
      <c r="Q95" s="12">
        <v>442</v>
      </c>
      <c r="R95" s="11">
        <v>1548</v>
      </c>
      <c r="S95" s="12">
        <v>938</v>
      </c>
      <c r="T95" s="11">
        <v>63</v>
      </c>
      <c r="U95" s="12">
        <v>102</v>
      </c>
      <c r="V95" s="11">
        <v>5428</v>
      </c>
      <c r="W95" s="12">
        <v>2229</v>
      </c>
      <c r="X95" s="11">
        <v>2135</v>
      </c>
      <c r="Y95" s="12">
        <v>896</v>
      </c>
      <c r="Z95" s="11">
        <v>0</v>
      </c>
      <c r="AA95" s="12">
        <v>157</v>
      </c>
      <c r="AB95" s="11">
        <v>0</v>
      </c>
      <c r="AC95" s="12">
        <v>157</v>
      </c>
      <c r="AD95" s="11">
        <v>0</v>
      </c>
      <c r="AE95" s="12">
        <v>157</v>
      </c>
      <c r="AF95" s="11">
        <v>1875</v>
      </c>
      <c r="AG95" s="12">
        <v>1029</v>
      </c>
      <c r="AH95" s="11">
        <v>292</v>
      </c>
      <c r="AI95" s="12">
        <v>270</v>
      </c>
      <c r="AJ95" s="11">
        <v>556</v>
      </c>
      <c r="AK95" s="12">
        <v>572</v>
      </c>
      <c r="AL95" s="11">
        <v>3385</v>
      </c>
      <c r="AM95" s="12">
        <v>1349</v>
      </c>
      <c r="AN95" s="11">
        <v>542</v>
      </c>
      <c r="AO95" s="12">
        <v>371</v>
      </c>
      <c r="AP95" s="11">
        <v>163</v>
      </c>
      <c r="AQ95" s="12">
        <v>164</v>
      </c>
      <c r="AR95" s="11">
        <v>415</v>
      </c>
      <c r="AS95" s="12">
        <v>384</v>
      </c>
      <c r="AT95" s="11">
        <v>224</v>
      </c>
      <c r="AU95" s="12">
        <v>268</v>
      </c>
      <c r="AV95" s="11">
        <v>367</v>
      </c>
      <c r="AW95" s="12">
        <v>352</v>
      </c>
      <c r="AX95" s="11">
        <v>0</v>
      </c>
      <c r="AY95" s="12">
        <v>157</v>
      </c>
      <c r="AZ95" s="11">
        <v>225</v>
      </c>
      <c r="BA95" s="12">
        <v>269</v>
      </c>
      <c r="BB95" s="11">
        <v>33</v>
      </c>
      <c r="BC95" s="12">
        <v>65</v>
      </c>
      <c r="BD95" s="11">
        <v>97</v>
      </c>
      <c r="BE95" s="12">
        <v>109</v>
      </c>
      <c r="BF95" s="11">
        <v>822</v>
      </c>
      <c r="BG95" s="12">
        <v>760</v>
      </c>
      <c r="BH95" s="11">
        <v>481</v>
      </c>
      <c r="BI95" s="12">
        <v>297</v>
      </c>
      <c r="BJ95" s="11">
        <v>32</v>
      </c>
      <c r="BK95" s="12">
        <v>58</v>
      </c>
      <c r="BL95" s="11">
        <v>447</v>
      </c>
      <c r="BM95" s="12">
        <v>385</v>
      </c>
      <c r="BN95" s="20" t="s">
        <v>60</v>
      </c>
      <c r="BO95" s="12" t="s">
        <v>60</v>
      </c>
      <c r="BP95" s="15">
        <v>108</v>
      </c>
      <c r="BQ95" s="12">
        <v>149</v>
      </c>
      <c r="BR95" s="11">
        <v>968</v>
      </c>
      <c r="BS95" s="12">
        <v>499</v>
      </c>
      <c r="BT95" s="11">
        <v>115</v>
      </c>
      <c r="BU95" s="12">
        <v>177</v>
      </c>
      <c r="BV95" s="11">
        <v>156</v>
      </c>
      <c r="BW95" s="12">
        <v>198</v>
      </c>
      <c r="BX95" s="11">
        <v>259</v>
      </c>
      <c r="BY95" s="12">
        <v>178</v>
      </c>
      <c r="BZ95" s="11">
        <v>482</v>
      </c>
      <c r="CA95" s="12">
        <v>371</v>
      </c>
      <c r="CB95" s="11">
        <v>1082</v>
      </c>
      <c r="CC95" s="12">
        <v>808</v>
      </c>
      <c r="CD95" s="11">
        <v>977</v>
      </c>
      <c r="CE95" s="12">
        <v>604</v>
      </c>
      <c r="CF95" s="11">
        <v>402</v>
      </c>
      <c r="CG95" s="12">
        <v>332</v>
      </c>
      <c r="CH95" s="11">
        <v>1018</v>
      </c>
      <c r="CI95" s="12">
        <v>948</v>
      </c>
      <c r="CJ95" s="11">
        <v>2950</v>
      </c>
      <c r="CK95" s="12">
        <v>1687</v>
      </c>
      <c r="CL95" s="11">
        <v>457</v>
      </c>
      <c r="CM95" s="12">
        <v>362</v>
      </c>
      <c r="CN95" s="11">
        <v>0</v>
      </c>
      <c r="CO95" s="12">
        <v>157</v>
      </c>
      <c r="CP95" s="11">
        <v>230</v>
      </c>
      <c r="CQ95" s="12">
        <v>304</v>
      </c>
      <c r="CR95" s="11">
        <v>191</v>
      </c>
      <c r="CS95" s="12">
        <v>142</v>
      </c>
      <c r="CT95" s="11">
        <v>45</v>
      </c>
      <c r="CU95" s="12">
        <v>40</v>
      </c>
      <c r="CV95" s="11">
        <v>1393</v>
      </c>
      <c r="CW95" s="12">
        <v>612</v>
      </c>
      <c r="CX95" s="11">
        <v>260</v>
      </c>
      <c r="CY95" s="12">
        <v>261</v>
      </c>
      <c r="CZ95" s="11">
        <v>87</v>
      </c>
      <c r="DA95" s="12">
        <v>135</v>
      </c>
      <c r="DB95" s="11">
        <v>156</v>
      </c>
      <c r="DC95" s="12">
        <v>153</v>
      </c>
      <c r="DD95" s="11">
        <v>4783</v>
      </c>
      <c r="DE95" s="12">
        <v>1555</v>
      </c>
      <c r="DF95" s="11">
        <v>0</v>
      </c>
      <c r="DG95" s="12">
        <v>157</v>
      </c>
      <c r="DH95" s="11">
        <v>750</v>
      </c>
      <c r="DI95" s="12">
        <v>425</v>
      </c>
      <c r="DJ95" s="11">
        <v>934</v>
      </c>
      <c r="DK95" s="12">
        <v>387</v>
      </c>
      <c r="DL95" s="11">
        <v>0</v>
      </c>
      <c r="DM95" s="12">
        <v>157</v>
      </c>
    </row>
    <row r="96" spans="1:117" x14ac:dyDescent="0.2">
      <c r="A96" s="109">
        <f>IF($D96=$D$67,"",RANK($G96,$G$69:$G$120)+COUNTIF($G$69:G96,$G96)-1)</f>
        <v>23</v>
      </c>
      <c r="B96" s="1">
        <v>31</v>
      </c>
      <c r="C96" s="1" t="s">
        <v>103</v>
      </c>
      <c r="D96" s="7" t="s">
        <v>34</v>
      </c>
      <c r="E96" s="17">
        <f t="shared" si="1"/>
        <v>4794</v>
      </c>
      <c r="F96" s="17">
        <f t="shared" si="2"/>
        <v>3130</v>
      </c>
      <c r="G96" s="18">
        <f t="shared" si="3"/>
        <v>1664</v>
      </c>
      <c r="H96" s="17">
        <f t="shared" si="4"/>
        <v>2045</v>
      </c>
      <c r="I96" s="17">
        <f t="shared" si="5"/>
        <v>1218</v>
      </c>
      <c r="J96" s="17">
        <f t="shared" si="6"/>
        <v>827</v>
      </c>
      <c r="K96" s="92"/>
      <c r="L96" s="19">
        <v>43266</v>
      </c>
      <c r="M96" s="10">
        <v>4512</v>
      </c>
      <c r="N96" s="11">
        <v>245</v>
      </c>
      <c r="O96" s="12">
        <v>275</v>
      </c>
      <c r="P96" s="11">
        <v>626</v>
      </c>
      <c r="Q96" s="12">
        <v>531</v>
      </c>
      <c r="R96" s="11">
        <v>2406</v>
      </c>
      <c r="S96" s="12">
        <v>1120</v>
      </c>
      <c r="T96" s="11">
        <v>363</v>
      </c>
      <c r="U96" s="12">
        <v>317</v>
      </c>
      <c r="V96" s="11">
        <v>3438</v>
      </c>
      <c r="W96" s="12">
        <v>1425</v>
      </c>
      <c r="X96" s="11">
        <v>2023</v>
      </c>
      <c r="Y96" s="12">
        <v>791</v>
      </c>
      <c r="Z96" s="11">
        <v>0</v>
      </c>
      <c r="AA96" s="12">
        <v>149</v>
      </c>
      <c r="AB96" s="11">
        <v>0</v>
      </c>
      <c r="AC96" s="12">
        <v>149</v>
      </c>
      <c r="AD96" s="11">
        <v>0</v>
      </c>
      <c r="AE96" s="12">
        <v>149</v>
      </c>
      <c r="AF96" s="11">
        <v>1368</v>
      </c>
      <c r="AG96" s="12">
        <v>978</v>
      </c>
      <c r="AH96" s="11">
        <v>786</v>
      </c>
      <c r="AI96" s="12">
        <v>482</v>
      </c>
      <c r="AJ96" s="11">
        <v>165</v>
      </c>
      <c r="AK96" s="12">
        <v>149</v>
      </c>
      <c r="AL96" s="11">
        <v>315</v>
      </c>
      <c r="AM96" s="12">
        <v>374</v>
      </c>
      <c r="AN96" s="11">
        <v>1193</v>
      </c>
      <c r="AO96" s="12">
        <v>546</v>
      </c>
      <c r="AP96" s="11">
        <v>290</v>
      </c>
      <c r="AQ96" s="12">
        <v>214</v>
      </c>
      <c r="AR96" s="11">
        <v>6815</v>
      </c>
      <c r="AS96" s="12">
        <v>2803</v>
      </c>
      <c r="AT96" s="11">
        <v>3103</v>
      </c>
      <c r="AU96" s="12">
        <v>822</v>
      </c>
      <c r="AV96" s="11">
        <v>131</v>
      </c>
      <c r="AW96" s="12">
        <v>133</v>
      </c>
      <c r="AX96" s="11">
        <v>411</v>
      </c>
      <c r="AY96" s="12">
        <v>371</v>
      </c>
      <c r="AZ96" s="11">
        <v>68</v>
      </c>
      <c r="BA96" s="12">
        <v>90</v>
      </c>
      <c r="BB96" s="11">
        <v>129</v>
      </c>
      <c r="BC96" s="12">
        <v>126</v>
      </c>
      <c r="BD96" s="11">
        <v>195</v>
      </c>
      <c r="BE96" s="12">
        <v>112</v>
      </c>
      <c r="BF96" s="11">
        <v>258</v>
      </c>
      <c r="BG96" s="12">
        <v>197</v>
      </c>
      <c r="BH96" s="11">
        <v>1489</v>
      </c>
      <c r="BI96" s="12">
        <v>1049</v>
      </c>
      <c r="BJ96" s="11">
        <v>176</v>
      </c>
      <c r="BK96" s="12">
        <v>132</v>
      </c>
      <c r="BL96" s="11">
        <v>2223</v>
      </c>
      <c r="BM96" s="12">
        <v>836</v>
      </c>
      <c r="BN96" s="11">
        <v>108</v>
      </c>
      <c r="BO96" s="12">
        <v>156</v>
      </c>
      <c r="BP96" s="20" t="s">
        <v>60</v>
      </c>
      <c r="BQ96" s="12" t="s">
        <v>60</v>
      </c>
      <c r="BR96" s="15">
        <v>233</v>
      </c>
      <c r="BS96" s="12">
        <v>178</v>
      </c>
      <c r="BT96" s="11">
        <v>0</v>
      </c>
      <c r="BU96" s="12">
        <v>149</v>
      </c>
      <c r="BV96" s="11">
        <v>524</v>
      </c>
      <c r="BW96" s="12">
        <v>363</v>
      </c>
      <c r="BX96" s="11">
        <v>158</v>
      </c>
      <c r="BY96" s="12">
        <v>187</v>
      </c>
      <c r="BZ96" s="11">
        <v>318</v>
      </c>
      <c r="CA96" s="12">
        <v>246</v>
      </c>
      <c r="CB96" s="11">
        <v>874</v>
      </c>
      <c r="CC96" s="12">
        <v>414</v>
      </c>
      <c r="CD96" s="11">
        <v>497</v>
      </c>
      <c r="CE96" s="12">
        <v>492</v>
      </c>
      <c r="CF96" s="11">
        <v>563</v>
      </c>
      <c r="CG96" s="12">
        <v>373</v>
      </c>
      <c r="CH96" s="11">
        <v>587</v>
      </c>
      <c r="CI96" s="12">
        <v>408</v>
      </c>
      <c r="CJ96" s="11">
        <v>106</v>
      </c>
      <c r="CK96" s="12">
        <v>113</v>
      </c>
      <c r="CL96" s="11">
        <v>702</v>
      </c>
      <c r="CM96" s="12">
        <v>528</v>
      </c>
      <c r="CN96" s="11">
        <v>0</v>
      </c>
      <c r="CO96" s="12">
        <v>149</v>
      </c>
      <c r="CP96" s="11">
        <v>456</v>
      </c>
      <c r="CQ96" s="12">
        <v>381</v>
      </c>
      <c r="CR96" s="11">
        <v>2507</v>
      </c>
      <c r="CS96" s="12">
        <v>677</v>
      </c>
      <c r="CT96" s="11">
        <v>232</v>
      </c>
      <c r="CU96" s="12">
        <v>184</v>
      </c>
      <c r="CV96" s="11">
        <v>3130</v>
      </c>
      <c r="CW96" s="12">
        <v>1218</v>
      </c>
      <c r="CX96" s="11">
        <v>229</v>
      </c>
      <c r="CY96" s="12">
        <v>230</v>
      </c>
      <c r="CZ96" s="11">
        <v>79</v>
      </c>
      <c r="DA96" s="12">
        <v>131</v>
      </c>
      <c r="DB96" s="11">
        <v>1076</v>
      </c>
      <c r="DC96" s="12">
        <v>758</v>
      </c>
      <c r="DD96" s="11">
        <v>1327</v>
      </c>
      <c r="DE96" s="12">
        <v>673</v>
      </c>
      <c r="DF96" s="11">
        <v>111</v>
      </c>
      <c r="DG96" s="12">
        <v>152</v>
      </c>
      <c r="DH96" s="11">
        <v>316</v>
      </c>
      <c r="DI96" s="12">
        <v>218</v>
      </c>
      <c r="DJ96" s="11">
        <v>917</v>
      </c>
      <c r="DK96" s="12">
        <v>371</v>
      </c>
      <c r="DL96" s="11">
        <v>0</v>
      </c>
      <c r="DM96" s="12">
        <v>149</v>
      </c>
    </row>
    <row r="97" spans="1:117" x14ac:dyDescent="0.2">
      <c r="A97" s="109">
        <f>IF($D97=$D$67,"",RANK($G97,$G$69:$G$120)+COUNTIF($G$69:G97,$G97)-1)</f>
        <v>17</v>
      </c>
      <c r="B97" s="1">
        <v>4</v>
      </c>
      <c r="C97" s="1" t="s">
        <v>104</v>
      </c>
      <c r="D97" s="7" t="s">
        <v>35</v>
      </c>
      <c r="E97" s="17">
        <f t="shared" si="1"/>
        <v>8266</v>
      </c>
      <c r="F97" s="17">
        <f t="shared" si="2"/>
        <v>5484</v>
      </c>
      <c r="G97" s="18">
        <f t="shared" si="3"/>
        <v>2782</v>
      </c>
      <c r="H97" s="17">
        <f t="shared" si="4"/>
        <v>4162</v>
      </c>
      <c r="I97" s="17">
        <f t="shared" si="5"/>
        <v>1772</v>
      </c>
      <c r="J97" s="17">
        <f t="shared" si="6"/>
        <v>2390</v>
      </c>
      <c r="K97" s="92"/>
      <c r="L97" s="19">
        <v>124285</v>
      </c>
      <c r="M97" s="10">
        <v>9956</v>
      </c>
      <c r="N97" s="11">
        <v>761</v>
      </c>
      <c r="O97" s="12">
        <v>724</v>
      </c>
      <c r="P97" s="11">
        <v>2161</v>
      </c>
      <c r="Q97" s="12">
        <v>1047</v>
      </c>
      <c r="R97" s="11">
        <v>8748</v>
      </c>
      <c r="S97" s="12">
        <v>2540</v>
      </c>
      <c r="T97" s="11">
        <v>353</v>
      </c>
      <c r="U97" s="12">
        <v>404</v>
      </c>
      <c r="V97" s="11">
        <v>49978</v>
      </c>
      <c r="W97" s="12">
        <v>7637</v>
      </c>
      <c r="X97" s="11">
        <v>6402</v>
      </c>
      <c r="Y97" s="12">
        <v>2736</v>
      </c>
      <c r="Z97" s="11">
        <v>143</v>
      </c>
      <c r="AA97" s="12">
        <v>181</v>
      </c>
      <c r="AB97" s="11">
        <v>373</v>
      </c>
      <c r="AC97" s="12">
        <v>521</v>
      </c>
      <c r="AD97" s="11">
        <v>468</v>
      </c>
      <c r="AE97" s="12">
        <v>759</v>
      </c>
      <c r="AF97" s="11">
        <v>3381</v>
      </c>
      <c r="AG97" s="12">
        <v>1488</v>
      </c>
      <c r="AH97" s="11">
        <v>745</v>
      </c>
      <c r="AI97" s="12">
        <v>477</v>
      </c>
      <c r="AJ97" s="11">
        <v>2053</v>
      </c>
      <c r="AK97" s="12">
        <v>949</v>
      </c>
      <c r="AL97" s="11">
        <v>1503</v>
      </c>
      <c r="AM97" s="12">
        <v>743</v>
      </c>
      <c r="AN97" s="11">
        <v>2822</v>
      </c>
      <c r="AO97" s="12">
        <v>1412</v>
      </c>
      <c r="AP97" s="11">
        <v>362</v>
      </c>
      <c r="AQ97" s="12">
        <v>341</v>
      </c>
      <c r="AR97" s="11">
        <v>714</v>
      </c>
      <c r="AS97" s="12">
        <v>592</v>
      </c>
      <c r="AT97" s="11">
        <v>1202</v>
      </c>
      <c r="AU97" s="12">
        <v>1085</v>
      </c>
      <c r="AV97" s="11">
        <v>952</v>
      </c>
      <c r="AW97" s="12">
        <v>651</v>
      </c>
      <c r="AX97" s="11">
        <v>421</v>
      </c>
      <c r="AY97" s="12">
        <v>296</v>
      </c>
      <c r="AZ97" s="11">
        <v>209</v>
      </c>
      <c r="BA97" s="12">
        <v>286</v>
      </c>
      <c r="BB97" s="11">
        <v>934</v>
      </c>
      <c r="BC97" s="12">
        <v>689</v>
      </c>
      <c r="BD97" s="11">
        <v>318</v>
      </c>
      <c r="BE97" s="12">
        <v>267</v>
      </c>
      <c r="BF97" s="11">
        <v>1235</v>
      </c>
      <c r="BG97" s="12">
        <v>574</v>
      </c>
      <c r="BH97" s="11">
        <v>1157</v>
      </c>
      <c r="BI97" s="12">
        <v>718</v>
      </c>
      <c r="BJ97" s="11">
        <v>783</v>
      </c>
      <c r="BK97" s="12">
        <v>658</v>
      </c>
      <c r="BL97" s="11">
        <v>694</v>
      </c>
      <c r="BM97" s="12">
        <v>516</v>
      </c>
      <c r="BN97" s="11">
        <v>1086</v>
      </c>
      <c r="BO97" s="12">
        <v>605</v>
      </c>
      <c r="BP97" s="11">
        <v>714</v>
      </c>
      <c r="BQ97" s="12">
        <v>551</v>
      </c>
      <c r="BR97" s="20" t="s">
        <v>60</v>
      </c>
      <c r="BS97" s="12" t="s">
        <v>60</v>
      </c>
      <c r="BT97" s="15">
        <v>175</v>
      </c>
      <c r="BU97" s="12">
        <v>230</v>
      </c>
      <c r="BV97" s="11">
        <v>912</v>
      </c>
      <c r="BW97" s="12">
        <v>600</v>
      </c>
      <c r="BX97" s="11">
        <v>1138</v>
      </c>
      <c r="BY97" s="12">
        <v>665</v>
      </c>
      <c r="BZ97" s="11">
        <v>3521</v>
      </c>
      <c r="CA97" s="12">
        <v>1460</v>
      </c>
      <c r="CB97" s="11">
        <v>767</v>
      </c>
      <c r="CC97" s="12">
        <v>589</v>
      </c>
      <c r="CD97" s="11">
        <v>702</v>
      </c>
      <c r="CE97" s="12">
        <v>661</v>
      </c>
      <c r="CF97" s="11">
        <v>1407</v>
      </c>
      <c r="CG97" s="12">
        <v>791</v>
      </c>
      <c r="CH97" s="11">
        <v>1520</v>
      </c>
      <c r="CI97" s="12">
        <v>1384</v>
      </c>
      <c r="CJ97" s="11">
        <v>3101</v>
      </c>
      <c r="CK97" s="12">
        <v>1186</v>
      </c>
      <c r="CL97" s="11">
        <v>1601</v>
      </c>
      <c r="CM97" s="12">
        <v>1078</v>
      </c>
      <c r="CN97" s="11">
        <v>336</v>
      </c>
      <c r="CO97" s="12">
        <v>548</v>
      </c>
      <c r="CP97" s="11">
        <v>480</v>
      </c>
      <c r="CQ97" s="12">
        <v>403</v>
      </c>
      <c r="CR97" s="11">
        <v>0</v>
      </c>
      <c r="CS97" s="12">
        <v>200</v>
      </c>
      <c r="CT97" s="11">
        <v>1699</v>
      </c>
      <c r="CU97" s="12">
        <v>822</v>
      </c>
      <c r="CV97" s="11">
        <v>5484</v>
      </c>
      <c r="CW97" s="12">
        <v>1772</v>
      </c>
      <c r="CX97" s="11">
        <v>4605</v>
      </c>
      <c r="CY97" s="12">
        <v>1899</v>
      </c>
      <c r="CZ97" s="11">
        <v>121</v>
      </c>
      <c r="DA97" s="12">
        <v>222</v>
      </c>
      <c r="DB97" s="11">
        <v>1135</v>
      </c>
      <c r="DC97" s="12">
        <v>832</v>
      </c>
      <c r="DD97" s="11">
        <v>2997</v>
      </c>
      <c r="DE97" s="12">
        <v>1103</v>
      </c>
      <c r="DF97" s="11">
        <v>100</v>
      </c>
      <c r="DG97" s="12">
        <v>161</v>
      </c>
      <c r="DH97" s="11">
        <v>1046</v>
      </c>
      <c r="DI97" s="12">
        <v>666</v>
      </c>
      <c r="DJ97" s="11">
        <v>766</v>
      </c>
      <c r="DK97" s="12">
        <v>706</v>
      </c>
      <c r="DL97" s="11">
        <v>237</v>
      </c>
      <c r="DM97" s="12">
        <v>356</v>
      </c>
    </row>
    <row r="98" spans="1:117" x14ac:dyDescent="0.2">
      <c r="A98" s="109">
        <f>IF($D98=$D$67,"",RANK($G98,$G$69:$G$120)+COUNTIF($G$69:G98,$G98)-1)</f>
        <v>49</v>
      </c>
      <c r="B98" s="1">
        <v>92</v>
      </c>
      <c r="C98" s="1" t="s">
        <v>105</v>
      </c>
      <c r="D98" s="7" t="s">
        <v>36</v>
      </c>
      <c r="E98" s="17">
        <f t="shared" si="1"/>
        <v>761</v>
      </c>
      <c r="F98" s="17">
        <f t="shared" si="2"/>
        <v>2150</v>
      </c>
      <c r="G98" s="18">
        <f t="shared" si="3"/>
        <v>-1389</v>
      </c>
      <c r="H98" s="17">
        <f t="shared" si="4"/>
        <v>749</v>
      </c>
      <c r="I98" s="17">
        <f t="shared" si="5"/>
        <v>1715</v>
      </c>
      <c r="J98" s="17">
        <f t="shared" si="6"/>
        <v>-966</v>
      </c>
      <c r="K98" s="92"/>
      <c r="L98" s="19">
        <v>50484</v>
      </c>
      <c r="M98" s="10">
        <v>5282</v>
      </c>
      <c r="N98" s="11">
        <v>0</v>
      </c>
      <c r="O98" s="12">
        <v>181</v>
      </c>
      <c r="P98" s="11">
        <v>437</v>
      </c>
      <c r="Q98" s="12">
        <v>378</v>
      </c>
      <c r="R98" s="11">
        <v>440</v>
      </c>
      <c r="S98" s="12">
        <v>413</v>
      </c>
      <c r="T98" s="11">
        <v>0</v>
      </c>
      <c r="U98" s="12">
        <v>181</v>
      </c>
      <c r="V98" s="11">
        <v>1514</v>
      </c>
      <c r="W98" s="12">
        <v>935</v>
      </c>
      <c r="X98" s="11">
        <v>572</v>
      </c>
      <c r="Y98" s="12">
        <v>637</v>
      </c>
      <c r="Z98" s="11">
        <v>1345</v>
      </c>
      <c r="AA98" s="12">
        <v>478</v>
      </c>
      <c r="AB98" s="11">
        <v>0</v>
      </c>
      <c r="AC98" s="12">
        <v>181</v>
      </c>
      <c r="AD98" s="11">
        <v>101</v>
      </c>
      <c r="AE98" s="12">
        <v>131</v>
      </c>
      <c r="AF98" s="11">
        <v>2746</v>
      </c>
      <c r="AG98" s="12">
        <v>1312</v>
      </c>
      <c r="AH98" s="11">
        <v>470</v>
      </c>
      <c r="AI98" s="12">
        <v>324</v>
      </c>
      <c r="AJ98" s="11">
        <v>43</v>
      </c>
      <c r="AK98" s="12">
        <v>78</v>
      </c>
      <c r="AL98" s="11">
        <v>20</v>
      </c>
      <c r="AM98" s="12">
        <v>38</v>
      </c>
      <c r="AN98" s="11">
        <v>673</v>
      </c>
      <c r="AO98" s="12">
        <v>608</v>
      </c>
      <c r="AP98" s="11">
        <v>297</v>
      </c>
      <c r="AQ98" s="12">
        <v>365</v>
      </c>
      <c r="AR98" s="11">
        <v>53</v>
      </c>
      <c r="AS98" s="12">
        <v>89</v>
      </c>
      <c r="AT98" s="11">
        <v>102</v>
      </c>
      <c r="AU98" s="12">
        <v>161</v>
      </c>
      <c r="AV98" s="11">
        <v>284</v>
      </c>
      <c r="AW98" s="12">
        <v>250</v>
      </c>
      <c r="AX98" s="11">
        <v>7</v>
      </c>
      <c r="AY98" s="12">
        <v>13</v>
      </c>
      <c r="AZ98" s="11">
        <v>6118</v>
      </c>
      <c r="BA98" s="12">
        <v>1749</v>
      </c>
      <c r="BB98" s="11">
        <v>33</v>
      </c>
      <c r="BC98" s="12">
        <v>57</v>
      </c>
      <c r="BD98" s="11">
        <v>18990</v>
      </c>
      <c r="BE98" s="12">
        <v>3350</v>
      </c>
      <c r="BF98" s="11">
        <v>426</v>
      </c>
      <c r="BG98" s="12">
        <v>441</v>
      </c>
      <c r="BH98" s="11">
        <v>0</v>
      </c>
      <c r="BI98" s="12">
        <v>181</v>
      </c>
      <c r="BJ98" s="11">
        <v>0</v>
      </c>
      <c r="BK98" s="12">
        <v>181</v>
      </c>
      <c r="BL98" s="11">
        <v>289</v>
      </c>
      <c r="BM98" s="12">
        <v>262</v>
      </c>
      <c r="BN98" s="11">
        <v>0</v>
      </c>
      <c r="BO98" s="12">
        <v>181</v>
      </c>
      <c r="BP98" s="11">
        <v>110</v>
      </c>
      <c r="BQ98" s="12">
        <v>136</v>
      </c>
      <c r="BR98" s="11">
        <v>0</v>
      </c>
      <c r="BS98" s="12">
        <v>181</v>
      </c>
      <c r="BT98" s="20" t="s">
        <v>60</v>
      </c>
      <c r="BU98" s="12" t="s">
        <v>60</v>
      </c>
      <c r="BV98" s="15">
        <v>591</v>
      </c>
      <c r="BW98" s="12">
        <v>330</v>
      </c>
      <c r="BX98" s="11">
        <v>223</v>
      </c>
      <c r="BY98" s="12">
        <v>279</v>
      </c>
      <c r="BZ98" s="11">
        <v>2905</v>
      </c>
      <c r="CA98" s="12">
        <v>1027</v>
      </c>
      <c r="CB98" s="11">
        <v>1609</v>
      </c>
      <c r="CC98" s="12">
        <v>1456</v>
      </c>
      <c r="CD98" s="11">
        <v>0</v>
      </c>
      <c r="CE98" s="12">
        <v>181</v>
      </c>
      <c r="CF98" s="11">
        <v>324</v>
      </c>
      <c r="CG98" s="12">
        <v>240</v>
      </c>
      <c r="CH98" s="11">
        <v>186</v>
      </c>
      <c r="CI98" s="12">
        <v>266</v>
      </c>
      <c r="CJ98" s="11">
        <v>208</v>
      </c>
      <c r="CK98" s="12">
        <v>299</v>
      </c>
      <c r="CL98" s="11">
        <v>890</v>
      </c>
      <c r="CM98" s="12">
        <v>561</v>
      </c>
      <c r="CN98" s="11">
        <v>1248</v>
      </c>
      <c r="CO98" s="12">
        <v>819</v>
      </c>
      <c r="CP98" s="11">
        <v>323</v>
      </c>
      <c r="CQ98" s="12">
        <v>257</v>
      </c>
      <c r="CR98" s="11">
        <v>0</v>
      </c>
      <c r="CS98" s="12">
        <v>181</v>
      </c>
      <c r="CT98" s="11">
        <v>77</v>
      </c>
      <c r="CU98" s="12">
        <v>133</v>
      </c>
      <c r="CV98" s="11">
        <v>2150</v>
      </c>
      <c r="CW98" s="12">
        <v>1715</v>
      </c>
      <c r="CX98" s="11">
        <v>557</v>
      </c>
      <c r="CY98" s="12">
        <v>762</v>
      </c>
      <c r="CZ98" s="11">
        <v>2960</v>
      </c>
      <c r="DA98" s="12">
        <v>1339</v>
      </c>
      <c r="DB98" s="11">
        <v>660</v>
      </c>
      <c r="DC98" s="12">
        <v>433</v>
      </c>
      <c r="DD98" s="11">
        <v>113</v>
      </c>
      <c r="DE98" s="12">
        <v>119</v>
      </c>
      <c r="DF98" s="11">
        <v>80</v>
      </c>
      <c r="DG98" s="12">
        <v>131</v>
      </c>
      <c r="DH98" s="11">
        <v>239</v>
      </c>
      <c r="DI98" s="12">
        <v>277</v>
      </c>
      <c r="DJ98" s="11">
        <v>71</v>
      </c>
      <c r="DK98" s="12">
        <v>120</v>
      </c>
      <c r="DL98" s="11">
        <v>75</v>
      </c>
      <c r="DM98" s="12">
        <v>123</v>
      </c>
    </row>
    <row r="99" spans="1:117" x14ac:dyDescent="0.2">
      <c r="A99" s="109">
        <f>IF($D99=$D$67,"",RANK($G99,$G$69:$G$120)+COUNTIF($G$69:G99,$G99)-1)</f>
        <v>8</v>
      </c>
      <c r="B99" s="1">
        <v>160</v>
      </c>
      <c r="C99" s="1" t="s">
        <v>106</v>
      </c>
      <c r="D99" s="7" t="s">
        <v>37</v>
      </c>
      <c r="E99" s="17">
        <f t="shared" si="1"/>
        <v>6797</v>
      </c>
      <c r="F99" s="17">
        <f t="shared" si="2"/>
        <v>2509</v>
      </c>
      <c r="G99" s="18">
        <f t="shared" si="3"/>
        <v>4288</v>
      </c>
      <c r="H99" s="17">
        <f t="shared" si="4"/>
        <v>2141</v>
      </c>
      <c r="I99" s="17">
        <f t="shared" si="5"/>
        <v>1335</v>
      </c>
      <c r="J99" s="17">
        <f t="shared" si="6"/>
        <v>806</v>
      </c>
      <c r="K99" s="92"/>
      <c r="L99" s="21">
        <v>130223</v>
      </c>
      <c r="M99" s="12">
        <v>7649</v>
      </c>
      <c r="N99" s="11">
        <v>779</v>
      </c>
      <c r="O99" s="12">
        <v>509</v>
      </c>
      <c r="P99" s="11">
        <v>359</v>
      </c>
      <c r="Q99" s="12">
        <v>437</v>
      </c>
      <c r="R99" s="11">
        <v>1328</v>
      </c>
      <c r="S99" s="12">
        <v>704</v>
      </c>
      <c r="T99" s="11">
        <v>57</v>
      </c>
      <c r="U99" s="12">
        <v>70</v>
      </c>
      <c r="V99" s="11">
        <v>4330</v>
      </c>
      <c r="W99" s="12">
        <v>1070</v>
      </c>
      <c r="X99" s="11">
        <v>380</v>
      </c>
      <c r="Y99" s="12">
        <v>264</v>
      </c>
      <c r="Z99" s="11">
        <v>3466</v>
      </c>
      <c r="AA99" s="12">
        <v>1711</v>
      </c>
      <c r="AB99" s="11">
        <v>1921</v>
      </c>
      <c r="AC99" s="12">
        <v>1383</v>
      </c>
      <c r="AD99" s="11">
        <v>840</v>
      </c>
      <c r="AE99" s="12">
        <v>637</v>
      </c>
      <c r="AF99" s="11">
        <v>10649</v>
      </c>
      <c r="AG99" s="12">
        <v>2430</v>
      </c>
      <c r="AH99" s="11">
        <v>3002</v>
      </c>
      <c r="AI99" s="12">
        <v>1032</v>
      </c>
      <c r="AJ99" s="11">
        <v>22</v>
      </c>
      <c r="AK99" s="12">
        <v>41</v>
      </c>
      <c r="AL99" s="11">
        <v>113</v>
      </c>
      <c r="AM99" s="12">
        <v>134</v>
      </c>
      <c r="AN99" s="11">
        <v>2052</v>
      </c>
      <c r="AO99" s="12">
        <v>874</v>
      </c>
      <c r="AP99" s="11">
        <v>1039</v>
      </c>
      <c r="AQ99" s="12">
        <v>559</v>
      </c>
      <c r="AR99" s="11">
        <v>357</v>
      </c>
      <c r="AS99" s="12">
        <v>405</v>
      </c>
      <c r="AT99" s="11">
        <v>426</v>
      </c>
      <c r="AU99" s="12">
        <v>405</v>
      </c>
      <c r="AV99" s="11">
        <v>631</v>
      </c>
      <c r="AW99" s="12">
        <v>614</v>
      </c>
      <c r="AX99" s="11">
        <v>339</v>
      </c>
      <c r="AY99" s="12">
        <v>343</v>
      </c>
      <c r="AZ99" s="11">
        <v>430</v>
      </c>
      <c r="BA99" s="12">
        <v>388</v>
      </c>
      <c r="BB99" s="11">
        <v>3474</v>
      </c>
      <c r="BC99" s="12">
        <v>1241</v>
      </c>
      <c r="BD99" s="11">
        <v>4907</v>
      </c>
      <c r="BE99" s="12">
        <v>1730</v>
      </c>
      <c r="BF99" s="11">
        <v>324</v>
      </c>
      <c r="BG99" s="12">
        <v>191</v>
      </c>
      <c r="BH99" s="11">
        <v>570</v>
      </c>
      <c r="BI99" s="12">
        <v>429</v>
      </c>
      <c r="BJ99" s="11">
        <v>106</v>
      </c>
      <c r="BK99" s="12">
        <v>165</v>
      </c>
      <c r="BL99" s="11">
        <v>384</v>
      </c>
      <c r="BM99" s="12">
        <v>363</v>
      </c>
      <c r="BN99" s="11">
        <v>67</v>
      </c>
      <c r="BO99" s="12">
        <v>112</v>
      </c>
      <c r="BP99" s="11">
        <v>35</v>
      </c>
      <c r="BQ99" s="12">
        <v>58</v>
      </c>
      <c r="BR99" s="11">
        <v>908</v>
      </c>
      <c r="BS99" s="12">
        <v>526</v>
      </c>
      <c r="BT99" s="11">
        <v>126</v>
      </c>
      <c r="BU99" s="12">
        <v>219</v>
      </c>
      <c r="BV99" s="20" t="s">
        <v>60</v>
      </c>
      <c r="BW99" s="12" t="s">
        <v>60</v>
      </c>
      <c r="BX99" s="15">
        <v>45</v>
      </c>
      <c r="BY99" s="12">
        <v>75</v>
      </c>
      <c r="BZ99" s="11">
        <v>40495</v>
      </c>
      <c r="CA99" s="12">
        <v>4293</v>
      </c>
      <c r="CB99" s="11">
        <v>3236</v>
      </c>
      <c r="CC99" s="12">
        <v>1238</v>
      </c>
      <c r="CD99" s="11">
        <v>55</v>
      </c>
      <c r="CE99" s="12">
        <v>93</v>
      </c>
      <c r="CF99" s="11">
        <v>1452</v>
      </c>
      <c r="CG99" s="12">
        <v>596</v>
      </c>
      <c r="CH99" s="11">
        <v>1540</v>
      </c>
      <c r="CI99" s="12">
        <v>1537</v>
      </c>
      <c r="CJ99" s="11">
        <v>760</v>
      </c>
      <c r="CK99" s="12">
        <v>587</v>
      </c>
      <c r="CL99" s="11">
        <v>23597</v>
      </c>
      <c r="CM99" s="12">
        <v>2976</v>
      </c>
      <c r="CN99" s="11">
        <v>429</v>
      </c>
      <c r="CO99" s="12">
        <v>410</v>
      </c>
      <c r="CP99" s="11">
        <v>2372</v>
      </c>
      <c r="CQ99" s="12">
        <v>1386</v>
      </c>
      <c r="CR99" s="11">
        <v>581</v>
      </c>
      <c r="CS99" s="12">
        <v>644</v>
      </c>
      <c r="CT99" s="11">
        <v>1400</v>
      </c>
      <c r="CU99" s="12">
        <v>612</v>
      </c>
      <c r="CV99" s="11">
        <v>2509</v>
      </c>
      <c r="CW99" s="12">
        <v>1335</v>
      </c>
      <c r="CX99" s="11">
        <v>425</v>
      </c>
      <c r="CY99" s="12">
        <v>341</v>
      </c>
      <c r="CZ99" s="11">
        <v>35</v>
      </c>
      <c r="DA99" s="12">
        <v>57</v>
      </c>
      <c r="DB99" s="11">
        <v>5024</v>
      </c>
      <c r="DC99" s="12">
        <v>1899</v>
      </c>
      <c r="DD99" s="11">
        <v>1847</v>
      </c>
      <c r="DE99" s="12">
        <v>1244</v>
      </c>
      <c r="DF99" s="11">
        <v>297</v>
      </c>
      <c r="DG99" s="12">
        <v>201</v>
      </c>
      <c r="DH99" s="11">
        <v>680</v>
      </c>
      <c r="DI99" s="12">
        <v>457</v>
      </c>
      <c r="DJ99" s="11">
        <v>23</v>
      </c>
      <c r="DK99" s="12">
        <v>30</v>
      </c>
      <c r="DL99" s="11">
        <v>2574</v>
      </c>
      <c r="DM99" s="12">
        <v>1462</v>
      </c>
    </row>
    <row r="100" spans="1:117" x14ac:dyDescent="0.2">
      <c r="A100" s="109">
        <f>IF($D100=$D$67,"",RANK($G100,$G$69:$G$120)+COUNTIF($G$69:G100,$G100)-1)</f>
        <v>6</v>
      </c>
      <c r="B100" s="1">
        <v>45</v>
      </c>
      <c r="C100" s="1" t="s">
        <v>107</v>
      </c>
      <c r="D100" s="7" t="s">
        <v>38</v>
      </c>
      <c r="E100" s="17">
        <f t="shared" si="1"/>
        <v>16762</v>
      </c>
      <c r="F100" s="17">
        <f t="shared" si="2"/>
        <v>11955</v>
      </c>
      <c r="G100" s="18">
        <f t="shared" si="3"/>
        <v>4807</v>
      </c>
      <c r="H100" s="17">
        <f t="shared" si="4"/>
        <v>3127</v>
      </c>
      <c r="I100" s="17">
        <f t="shared" si="5"/>
        <v>2917</v>
      </c>
      <c r="J100" s="17">
        <f t="shared" si="6"/>
        <v>210</v>
      </c>
      <c r="K100" s="92"/>
      <c r="L100" s="21">
        <v>54693</v>
      </c>
      <c r="M100" s="12">
        <v>5877</v>
      </c>
      <c r="N100" s="11">
        <v>787</v>
      </c>
      <c r="O100" s="12">
        <v>509</v>
      </c>
      <c r="P100" s="11">
        <v>320</v>
      </c>
      <c r="Q100" s="12">
        <v>264</v>
      </c>
      <c r="R100" s="11">
        <v>6391</v>
      </c>
      <c r="S100" s="12">
        <v>1673</v>
      </c>
      <c r="T100" s="11">
        <v>410</v>
      </c>
      <c r="U100" s="12">
        <v>286</v>
      </c>
      <c r="V100" s="11">
        <v>4536</v>
      </c>
      <c r="W100" s="12">
        <v>1440</v>
      </c>
      <c r="X100" s="11">
        <v>4780</v>
      </c>
      <c r="Y100" s="12">
        <v>1546</v>
      </c>
      <c r="Z100" s="11">
        <v>280</v>
      </c>
      <c r="AA100" s="12">
        <v>250</v>
      </c>
      <c r="AB100" s="11">
        <v>100</v>
      </c>
      <c r="AC100" s="12">
        <v>136</v>
      </c>
      <c r="AD100" s="11">
        <v>25</v>
      </c>
      <c r="AE100" s="12">
        <v>51</v>
      </c>
      <c r="AF100" s="11">
        <v>4707</v>
      </c>
      <c r="AG100" s="12">
        <v>2184</v>
      </c>
      <c r="AH100" s="11">
        <v>192</v>
      </c>
      <c r="AI100" s="12">
        <v>184</v>
      </c>
      <c r="AJ100" s="11">
        <v>168</v>
      </c>
      <c r="AK100" s="12">
        <v>127</v>
      </c>
      <c r="AL100" s="11">
        <v>355</v>
      </c>
      <c r="AM100" s="12">
        <v>352</v>
      </c>
      <c r="AN100" s="11">
        <v>790</v>
      </c>
      <c r="AO100" s="12">
        <v>530</v>
      </c>
      <c r="AP100" s="11">
        <v>660</v>
      </c>
      <c r="AQ100" s="12">
        <v>524</v>
      </c>
      <c r="AR100" s="11">
        <v>384</v>
      </c>
      <c r="AS100" s="12">
        <v>331</v>
      </c>
      <c r="AT100" s="11">
        <v>672</v>
      </c>
      <c r="AU100" s="12">
        <v>537</v>
      </c>
      <c r="AV100" s="11">
        <v>159</v>
      </c>
      <c r="AW100" s="12">
        <v>160</v>
      </c>
      <c r="AX100" s="11">
        <v>790</v>
      </c>
      <c r="AY100" s="12">
        <v>883</v>
      </c>
      <c r="AZ100" s="11">
        <v>57</v>
      </c>
      <c r="BA100" s="12">
        <v>80</v>
      </c>
      <c r="BB100" s="11">
        <v>505</v>
      </c>
      <c r="BC100" s="12">
        <v>355</v>
      </c>
      <c r="BD100" s="11">
        <v>303</v>
      </c>
      <c r="BE100" s="12">
        <v>298</v>
      </c>
      <c r="BF100" s="11">
        <v>602</v>
      </c>
      <c r="BG100" s="12">
        <v>490</v>
      </c>
      <c r="BH100" s="11">
        <v>284</v>
      </c>
      <c r="BI100" s="12">
        <v>428</v>
      </c>
      <c r="BJ100" s="11">
        <v>451</v>
      </c>
      <c r="BK100" s="12">
        <v>630</v>
      </c>
      <c r="BL100" s="11">
        <v>1216</v>
      </c>
      <c r="BM100" s="12">
        <v>793</v>
      </c>
      <c r="BN100" s="11">
        <v>139</v>
      </c>
      <c r="BO100" s="12">
        <v>162</v>
      </c>
      <c r="BP100" s="11">
        <v>194</v>
      </c>
      <c r="BQ100" s="12">
        <v>220</v>
      </c>
      <c r="BR100" s="11">
        <v>604</v>
      </c>
      <c r="BS100" s="12">
        <v>853</v>
      </c>
      <c r="BT100" s="11">
        <v>268</v>
      </c>
      <c r="BU100" s="12">
        <v>259</v>
      </c>
      <c r="BV100" s="11">
        <v>252</v>
      </c>
      <c r="BW100" s="12">
        <v>271</v>
      </c>
      <c r="BX100" s="20" t="s">
        <v>60</v>
      </c>
      <c r="BY100" s="12" t="s">
        <v>60</v>
      </c>
      <c r="BZ100" s="15">
        <v>1111</v>
      </c>
      <c r="CA100" s="12">
        <v>618</v>
      </c>
      <c r="CB100" s="11">
        <v>335</v>
      </c>
      <c r="CC100" s="12">
        <v>373</v>
      </c>
      <c r="CD100" s="11">
        <v>41</v>
      </c>
      <c r="CE100" s="12">
        <v>82</v>
      </c>
      <c r="CF100" s="11">
        <v>1178</v>
      </c>
      <c r="CG100" s="12">
        <v>1049</v>
      </c>
      <c r="CH100" s="11">
        <v>1076</v>
      </c>
      <c r="CI100" s="12">
        <v>568</v>
      </c>
      <c r="CJ100" s="11">
        <v>932</v>
      </c>
      <c r="CK100" s="12">
        <v>481</v>
      </c>
      <c r="CL100" s="11">
        <v>822</v>
      </c>
      <c r="CM100" s="12">
        <v>666</v>
      </c>
      <c r="CN100" s="11">
        <v>0</v>
      </c>
      <c r="CO100" s="12">
        <v>185</v>
      </c>
      <c r="CP100" s="11">
        <v>325</v>
      </c>
      <c r="CQ100" s="12">
        <v>260</v>
      </c>
      <c r="CR100" s="11">
        <v>509</v>
      </c>
      <c r="CS100" s="12">
        <v>547</v>
      </c>
      <c r="CT100" s="11">
        <v>338</v>
      </c>
      <c r="CU100" s="12">
        <v>274</v>
      </c>
      <c r="CV100" s="11">
        <v>11955</v>
      </c>
      <c r="CW100" s="12">
        <v>2917</v>
      </c>
      <c r="CX100" s="11">
        <v>1382</v>
      </c>
      <c r="CY100" s="12">
        <v>889</v>
      </c>
      <c r="CZ100" s="11">
        <v>81</v>
      </c>
      <c r="DA100" s="12">
        <v>103</v>
      </c>
      <c r="DB100" s="11">
        <v>1560</v>
      </c>
      <c r="DC100" s="12">
        <v>1330</v>
      </c>
      <c r="DD100" s="11">
        <v>1251</v>
      </c>
      <c r="DE100" s="12">
        <v>575</v>
      </c>
      <c r="DF100" s="11">
        <v>0</v>
      </c>
      <c r="DG100" s="12">
        <v>185</v>
      </c>
      <c r="DH100" s="11">
        <v>321</v>
      </c>
      <c r="DI100" s="12">
        <v>514</v>
      </c>
      <c r="DJ100" s="11">
        <v>95</v>
      </c>
      <c r="DK100" s="12">
        <v>100</v>
      </c>
      <c r="DL100" s="11">
        <v>429</v>
      </c>
      <c r="DM100" s="12">
        <v>466</v>
      </c>
    </row>
    <row r="101" spans="1:117" x14ac:dyDescent="0.2">
      <c r="A101" s="109">
        <f>IF($D101=$D$67,"",RANK($G101,$G$69:$G$120)+COUNTIF($G$69:G101,$G101)-1)</f>
        <v>3</v>
      </c>
      <c r="B101" s="1">
        <v>113</v>
      </c>
      <c r="C101" s="1" t="s">
        <v>108</v>
      </c>
      <c r="D101" s="7" t="s">
        <v>39</v>
      </c>
      <c r="E101" s="17">
        <f t="shared" ref="E101:E120" si="7">HLOOKUP($D101,$L$9:$BL$62,MATCH($D$67,$D$9:$D$62,0),FALSE)</f>
        <v>20274</v>
      </c>
      <c r="F101" s="17">
        <f t="shared" ref="F101:F120" si="8">VLOOKUP($D101,$D$9:$BL$62,MATCH($D$67,$D$9:$BL$9,0),FALSE)</f>
        <v>11231</v>
      </c>
      <c r="G101" s="18">
        <f t="shared" si="3"/>
        <v>9043</v>
      </c>
      <c r="H101" s="17">
        <f t="shared" si="4"/>
        <v>4211</v>
      </c>
      <c r="I101" s="17">
        <f t="shared" si="5"/>
        <v>2384</v>
      </c>
      <c r="J101" s="17">
        <f t="shared" si="6"/>
        <v>1827</v>
      </c>
      <c r="K101" s="92"/>
      <c r="L101" s="21">
        <v>270053</v>
      </c>
      <c r="M101" s="12">
        <v>11861</v>
      </c>
      <c r="N101" s="11">
        <v>1364</v>
      </c>
      <c r="O101" s="12">
        <v>864</v>
      </c>
      <c r="P101" s="11">
        <v>4002</v>
      </c>
      <c r="Q101" s="12">
        <v>2016</v>
      </c>
      <c r="R101" s="11">
        <v>4146</v>
      </c>
      <c r="S101" s="12">
        <v>2468</v>
      </c>
      <c r="T101" s="11">
        <v>247</v>
      </c>
      <c r="U101" s="12">
        <v>203</v>
      </c>
      <c r="V101" s="11">
        <v>24623</v>
      </c>
      <c r="W101" s="12">
        <v>2557</v>
      </c>
      <c r="X101" s="11">
        <v>3596</v>
      </c>
      <c r="Y101" s="12">
        <v>976</v>
      </c>
      <c r="Z101" s="11">
        <v>14595</v>
      </c>
      <c r="AA101" s="12">
        <v>2921</v>
      </c>
      <c r="AB101" s="11">
        <v>477</v>
      </c>
      <c r="AC101" s="12">
        <v>284</v>
      </c>
      <c r="AD101" s="11">
        <v>3936</v>
      </c>
      <c r="AE101" s="12">
        <v>1392</v>
      </c>
      <c r="AF101" s="11">
        <v>27392</v>
      </c>
      <c r="AG101" s="12">
        <v>3450</v>
      </c>
      <c r="AH101" s="11">
        <v>7592</v>
      </c>
      <c r="AI101" s="12">
        <v>1925</v>
      </c>
      <c r="AJ101" s="11">
        <v>1598</v>
      </c>
      <c r="AK101" s="12">
        <v>734</v>
      </c>
      <c r="AL101" s="11">
        <v>607</v>
      </c>
      <c r="AM101" s="12">
        <v>472</v>
      </c>
      <c r="AN101" s="11">
        <v>8017</v>
      </c>
      <c r="AO101" s="12">
        <v>2204</v>
      </c>
      <c r="AP101" s="11">
        <v>3040</v>
      </c>
      <c r="AQ101" s="12">
        <v>1128</v>
      </c>
      <c r="AR101" s="11">
        <v>955</v>
      </c>
      <c r="AS101" s="12">
        <v>658</v>
      </c>
      <c r="AT101" s="11">
        <v>1437</v>
      </c>
      <c r="AU101" s="12">
        <v>906</v>
      </c>
      <c r="AV101" s="11">
        <v>1753</v>
      </c>
      <c r="AW101" s="12">
        <v>808</v>
      </c>
      <c r="AX101" s="11">
        <v>1083</v>
      </c>
      <c r="AY101" s="12">
        <v>465</v>
      </c>
      <c r="AZ101" s="11">
        <v>1345</v>
      </c>
      <c r="BA101" s="12">
        <v>536</v>
      </c>
      <c r="BB101" s="11">
        <v>7321</v>
      </c>
      <c r="BC101" s="12">
        <v>1575</v>
      </c>
      <c r="BD101" s="11">
        <v>15073</v>
      </c>
      <c r="BE101" s="12">
        <v>2292</v>
      </c>
      <c r="BF101" s="11">
        <v>5191</v>
      </c>
      <c r="BG101" s="12">
        <v>1445</v>
      </c>
      <c r="BH101" s="11">
        <v>1059</v>
      </c>
      <c r="BI101" s="12">
        <v>631</v>
      </c>
      <c r="BJ101" s="11">
        <v>773</v>
      </c>
      <c r="BK101" s="12">
        <v>800</v>
      </c>
      <c r="BL101" s="11">
        <v>3310</v>
      </c>
      <c r="BM101" s="12">
        <v>1260</v>
      </c>
      <c r="BN101" s="11">
        <v>421</v>
      </c>
      <c r="BO101" s="12">
        <v>424</v>
      </c>
      <c r="BP101" s="11">
        <v>78</v>
      </c>
      <c r="BQ101" s="12">
        <v>108</v>
      </c>
      <c r="BR101" s="11">
        <v>600</v>
      </c>
      <c r="BS101" s="12">
        <v>382</v>
      </c>
      <c r="BT101" s="11">
        <v>2760</v>
      </c>
      <c r="BU101" s="12">
        <v>1059</v>
      </c>
      <c r="BV101" s="11">
        <v>42574</v>
      </c>
      <c r="BW101" s="12">
        <v>4802</v>
      </c>
      <c r="BX101" s="11">
        <v>646</v>
      </c>
      <c r="BY101" s="12">
        <v>445</v>
      </c>
      <c r="BZ101" s="20" t="s">
        <v>60</v>
      </c>
      <c r="CA101" s="12" t="s">
        <v>60</v>
      </c>
      <c r="CB101" s="15">
        <v>10544</v>
      </c>
      <c r="CC101" s="12">
        <v>2568</v>
      </c>
      <c r="CD101" s="11">
        <v>77</v>
      </c>
      <c r="CE101" s="12">
        <v>129</v>
      </c>
      <c r="CF101" s="11">
        <v>4625</v>
      </c>
      <c r="CG101" s="12">
        <v>1103</v>
      </c>
      <c r="CH101" s="11">
        <v>1327</v>
      </c>
      <c r="CI101" s="12">
        <v>652</v>
      </c>
      <c r="CJ101" s="11">
        <v>1055</v>
      </c>
      <c r="CK101" s="12">
        <v>716</v>
      </c>
      <c r="CL101" s="11">
        <v>22895</v>
      </c>
      <c r="CM101" s="12">
        <v>3206</v>
      </c>
      <c r="CN101" s="11">
        <v>3222</v>
      </c>
      <c r="CO101" s="12">
        <v>1538</v>
      </c>
      <c r="CP101" s="11">
        <v>5952</v>
      </c>
      <c r="CQ101" s="12">
        <v>1542</v>
      </c>
      <c r="CR101" s="11">
        <v>0</v>
      </c>
      <c r="CS101" s="12">
        <v>185</v>
      </c>
      <c r="CT101" s="11">
        <v>1279</v>
      </c>
      <c r="CU101" s="12">
        <v>624</v>
      </c>
      <c r="CV101" s="11">
        <v>11231</v>
      </c>
      <c r="CW101" s="12">
        <v>2384</v>
      </c>
      <c r="CX101" s="11">
        <v>622</v>
      </c>
      <c r="CY101" s="12">
        <v>489</v>
      </c>
      <c r="CZ101" s="11">
        <v>2764</v>
      </c>
      <c r="DA101" s="12">
        <v>1025</v>
      </c>
      <c r="DB101" s="11">
        <v>7939</v>
      </c>
      <c r="DC101" s="12">
        <v>2109</v>
      </c>
      <c r="DD101" s="11">
        <v>2614</v>
      </c>
      <c r="DE101" s="12">
        <v>840</v>
      </c>
      <c r="DF101" s="11">
        <v>921</v>
      </c>
      <c r="DG101" s="12">
        <v>689</v>
      </c>
      <c r="DH101" s="11">
        <v>979</v>
      </c>
      <c r="DI101" s="12">
        <v>507</v>
      </c>
      <c r="DJ101" s="11">
        <v>396</v>
      </c>
      <c r="DK101" s="12">
        <v>370</v>
      </c>
      <c r="DL101" s="11">
        <v>7321</v>
      </c>
      <c r="DM101" s="12">
        <v>1791</v>
      </c>
    </row>
    <row r="102" spans="1:117" x14ac:dyDescent="0.2">
      <c r="A102" s="109">
        <f>IF($D102=$D$67,"",RANK($G102,$G$69:$G$120)+COUNTIF($G$69:G102,$G102)-1)</f>
        <v>2</v>
      </c>
      <c r="B102" s="1">
        <v>120</v>
      </c>
      <c r="C102" s="1" t="s">
        <v>109</v>
      </c>
      <c r="D102" s="7" t="s">
        <v>40</v>
      </c>
      <c r="E102" s="17">
        <f t="shared" si="7"/>
        <v>22660</v>
      </c>
      <c r="F102" s="17">
        <f t="shared" si="8"/>
        <v>12638</v>
      </c>
      <c r="G102" s="18">
        <f t="shared" si="3"/>
        <v>10022</v>
      </c>
      <c r="H102" s="17">
        <f t="shared" si="4"/>
        <v>6953</v>
      </c>
      <c r="I102" s="17">
        <f t="shared" si="5"/>
        <v>2381</v>
      </c>
      <c r="J102" s="17">
        <f t="shared" si="6"/>
        <v>4572</v>
      </c>
      <c r="K102" s="92"/>
      <c r="L102" s="21">
        <v>273149</v>
      </c>
      <c r="M102" s="12">
        <v>13136</v>
      </c>
      <c r="N102" s="11">
        <v>4329</v>
      </c>
      <c r="O102" s="12">
        <v>1544</v>
      </c>
      <c r="P102" s="11">
        <v>1458</v>
      </c>
      <c r="Q102" s="12">
        <v>925</v>
      </c>
      <c r="R102" s="11">
        <v>3493</v>
      </c>
      <c r="S102" s="12">
        <v>1189</v>
      </c>
      <c r="T102" s="11">
        <v>861</v>
      </c>
      <c r="U102" s="12">
        <v>649</v>
      </c>
      <c r="V102" s="11">
        <v>13883</v>
      </c>
      <c r="W102" s="12">
        <v>2813</v>
      </c>
      <c r="X102" s="11">
        <v>4790</v>
      </c>
      <c r="Y102" s="12">
        <v>2047</v>
      </c>
      <c r="Z102" s="11">
        <v>4914</v>
      </c>
      <c r="AA102" s="12">
        <v>1990</v>
      </c>
      <c r="AB102" s="11">
        <v>2180</v>
      </c>
      <c r="AC102" s="12">
        <v>1732</v>
      </c>
      <c r="AD102" s="11">
        <v>1801</v>
      </c>
      <c r="AE102" s="12">
        <v>687</v>
      </c>
      <c r="AF102" s="11">
        <v>26365</v>
      </c>
      <c r="AG102" s="12">
        <v>3750</v>
      </c>
      <c r="AH102" s="11">
        <v>16823</v>
      </c>
      <c r="AI102" s="12">
        <v>2851</v>
      </c>
      <c r="AJ102" s="11">
        <v>1566</v>
      </c>
      <c r="AK102" s="12">
        <v>921</v>
      </c>
      <c r="AL102" s="11">
        <v>334</v>
      </c>
      <c r="AM102" s="12">
        <v>256</v>
      </c>
      <c r="AN102" s="11">
        <v>6378</v>
      </c>
      <c r="AO102" s="12">
        <v>2177</v>
      </c>
      <c r="AP102" s="11">
        <v>4532</v>
      </c>
      <c r="AQ102" s="12">
        <v>2259</v>
      </c>
      <c r="AR102" s="11">
        <v>775</v>
      </c>
      <c r="AS102" s="12">
        <v>524</v>
      </c>
      <c r="AT102" s="11">
        <v>1595</v>
      </c>
      <c r="AU102" s="12">
        <v>748</v>
      </c>
      <c r="AV102" s="11">
        <v>1531</v>
      </c>
      <c r="AW102" s="12">
        <v>794</v>
      </c>
      <c r="AX102" s="11">
        <v>919</v>
      </c>
      <c r="AY102" s="12">
        <v>758</v>
      </c>
      <c r="AZ102" s="11">
        <v>1259</v>
      </c>
      <c r="BA102" s="12">
        <v>972</v>
      </c>
      <c r="BB102" s="11">
        <v>9005</v>
      </c>
      <c r="BC102" s="12">
        <v>2221</v>
      </c>
      <c r="BD102" s="11">
        <v>3710</v>
      </c>
      <c r="BE102" s="12">
        <v>1158</v>
      </c>
      <c r="BF102" s="11">
        <v>6161</v>
      </c>
      <c r="BG102" s="12">
        <v>2547</v>
      </c>
      <c r="BH102" s="11">
        <v>1523</v>
      </c>
      <c r="BI102" s="12">
        <v>838</v>
      </c>
      <c r="BJ102" s="11">
        <v>2377</v>
      </c>
      <c r="BK102" s="12">
        <v>1092</v>
      </c>
      <c r="BL102" s="11">
        <v>2623</v>
      </c>
      <c r="BM102" s="12">
        <v>1742</v>
      </c>
      <c r="BN102" s="11">
        <v>244</v>
      </c>
      <c r="BO102" s="12">
        <v>306</v>
      </c>
      <c r="BP102" s="11">
        <v>628</v>
      </c>
      <c r="BQ102" s="12">
        <v>628</v>
      </c>
      <c r="BR102" s="11">
        <v>1627</v>
      </c>
      <c r="BS102" s="12">
        <v>807</v>
      </c>
      <c r="BT102" s="11">
        <v>754</v>
      </c>
      <c r="BU102" s="12">
        <v>525</v>
      </c>
      <c r="BV102" s="11">
        <v>11468</v>
      </c>
      <c r="BW102" s="12">
        <v>4262</v>
      </c>
      <c r="BX102" s="11">
        <v>1138</v>
      </c>
      <c r="BY102" s="12">
        <v>705</v>
      </c>
      <c r="BZ102" s="11">
        <v>19891</v>
      </c>
      <c r="CA102" s="12">
        <v>3951</v>
      </c>
      <c r="CB102" s="20" t="s">
        <v>60</v>
      </c>
      <c r="CC102" s="12" t="s">
        <v>60</v>
      </c>
      <c r="CD102" s="15">
        <v>206</v>
      </c>
      <c r="CE102" s="12">
        <v>232</v>
      </c>
      <c r="CF102" s="11">
        <v>9337</v>
      </c>
      <c r="CG102" s="12">
        <v>2484</v>
      </c>
      <c r="CH102" s="11">
        <v>1263</v>
      </c>
      <c r="CI102" s="12">
        <v>753</v>
      </c>
      <c r="CJ102" s="11">
        <v>1333</v>
      </c>
      <c r="CK102" s="12">
        <v>772</v>
      </c>
      <c r="CL102" s="11">
        <v>12179</v>
      </c>
      <c r="CM102" s="12">
        <v>2356</v>
      </c>
      <c r="CN102" s="11">
        <v>290</v>
      </c>
      <c r="CO102" s="12">
        <v>198</v>
      </c>
      <c r="CP102" s="11">
        <v>25532</v>
      </c>
      <c r="CQ102" s="12">
        <v>4732</v>
      </c>
      <c r="CR102" s="11">
        <v>351</v>
      </c>
      <c r="CS102" s="12">
        <v>186</v>
      </c>
      <c r="CT102" s="11">
        <v>9230</v>
      </c>
      <c r="CU102" s="12">
        <v>2122</v>
      </c>
      <c r="CV102" s="11">
        <v>12638</v>
      </c>
      <c r="CW102" s="12">
        <v>2381</v>
      </c>
      <c r="CX102" s="11">
        <v>1189</v>
      </c>
      <c r="CY102" s="12">
        <v>1040</v>
      </c>
      <c r="CZ102" s="11">
        <v>445</v>
      </c>
      <c r="DA102" s="12">
        <v>291</v>
      </c>
      <c r="DB102" s="11">
        <v>26759</v>
      </c>
      <c r="DC102" s="12">
        <v>4229</v>
      </c>
      <c r="DD102" s="11">
        <v>5915</v>
      </c>
      <c r="DE102" s="12">
        <v>2630</v>
      </c>
      <c r="DF102" s="11">
        <v>2677</v>
      </c>
      <c r="DG102" s="12">
        <v>985</v>
      </c>
      <c r="DH102" s="11">
        <v>2266</v>
      </c>
      <c r="DI102" s="12">
        <v>980</v>
      </c>
      <c r="DJ102" s="11">
        <v>604</v>
      </c>
      <c r="DK102" s="12">
        <v>687</v>
      </c>
      <c r="DL102" s="11">
        <v>2025</v>
      </c>
      <c r="DM102" s="12">
        <v>1218</v>
      </c>
    </row>
    <row r="103" spans="1:117" x14ac:dyDescent="0.2">
      <c r="A103" s="109">
        <f>IF($D103=$D$67,"",RANK($G103,$G$69:$G$120)+COUNTIF($G$69:G103,$G103)-1)</f>
        <v>41</v>
      </c>
      <c r="B103" s="1">
        <v>24</v>
      </c>
      <c r="C103" s="1" t="s">
        <v>110</v>
      </c>
      <c r="D103" s="7" t="s">
        <v>41</v>
      </c>
      <c r="E103" s="17">
        <f t="shared" si="7"/>
        <v>989</v>
      </c>
      <c r="F103" s="17">
        <f t="shared" si="8"/>
        <v>1414</v>
      </c>
      <c r="G103" s="18">
        <f t="shared" si="3"/>
        <v>-425</v>
      </c>
      <c r="H103" s="17">
        <f t="shared" si="4"/>
        <v>542</v>
      </c>
      <c r="I103" s="17">
        <f t="shared" si="5"/>
        <v>756</v>
      </c>
      <c r="J103" s="17">
        <f t="shared" si="6"/>
        <v>-214</v>
      </c>
      <c r="K103" s="92"/>
      <c r="L103" s="21">
        <v>38213</v>
      </c>
      <c r="M103" s="12">
        <v>3616</v>
      </c>
      <c r="N103" s="11">
        <v>83</v>
      </c>
      <c r="O103" s="12">
        <v>142</v>
      </c>
      <c r="P103" s="11">
        <v>70</v>
      </c>
      <c r="Q103" s="12">
        <v>105</v>
      </c>
      <c r="R103" s="11">
        <v>1571</v>
      </c>
      <c r="S103" s="12">
        <v>788</v>
      </c>
      <c r="T103" s="11">
        <v>0</v>
      </c>
      <c r="U103" s="12">
        <v>141</v>
      </c>
      <c r="V103" s="11">
        <v>999</v>
      </c>
      <c r="W103" s="12">
        <v>460</v>
      </c>
      <c r="X103" s="11">
        <v>546</v>
      </c>
      <c r="Y103" s="12">
        <v>293</v>
      </c>
      <c r="Z103" s="11">
        <v>65</v>
      </c>
      <c r="AA103" s="12">
        <v>100</v>
      </c>
      <c r="AB103" s="11">
        <v>0</v>
      </c>
      <c r="AC103" s="12">
        <v>141</v>
      </c>
      <c r="AD103" s="11">
        <v>70</v>
      </c>
      <c r="AE103" s="12">
        <v>112</v>
      </c>
      <c r="AF103" s="11">
        <v>950</v>
      </c>
      <c r="AG103" s="12">
        <v>860</v>
      </c>
      <c r="AH103" s="11">
        <v>98</v>
      </c>
      <c r="AI103" s="12">
        <v>154</v>
      </c>
      <c r="AJ103" s="11">
        <v>160</v>
      </c>
      <c r="AK103" s="12">
        <v>148</v>
      </c>
      <c r="AL103" s="11">
        <v>540</v>
      </c>
      <c r="AM103" s="12">
        <v>521</v>
      </c>
      <c r="AN103" s="11">
        <v>799</v>
      </c>
      <c r="AO103" s="12">
        <v>523</v>
      </c>
      <c r="AP103" s="11">
        <v>55</v>
      </c>
      <c r="AQ103" s="12">
        <v>77</v>
      </c>
      <c r="AR103" s="11">
        <v>458</v>
      </c>
      <c r="AS103" s="12">
        <v>316</v>
      </c>
      <c r="AT103" s="11">
        <v>161</v>
      </c>
      <c r="AU103" s="12">
        <v>122</v>
      </c>
      <c r="AV103" s="11">
        <v>22</v>
      </c>
      <c r="AW103" s="12">
        <v>44</v>
      </c>
      <c r="AX103" s="11">
        <v>18</v>
      </c>
      <c r="AY103" s="12">
        <v>27</v>
      </c>
      <c r="AZ103" s="11">
        <v>98</v>
      </c>
      <c r="BA103" s="12">
        <v>176</v>
      </c>
      <c r="BB103" s="11">
        <v>232</v>
      </c>
      <c r="BC103" s="12">
        <v>311</v>
      </c>
      <c r="BD103" s="11">
        <v>187</v>
      </c>
      <c r="BE103" s="12">
        <v>281</v>
      </c>
      <c r="BF103" s="11">
        <v>757</v>
      </c>
      <c r="BG103" s="12">
        <v>571</v>
      </c>
      <c r="BH103" s="11">
        <v>15257</v>
      </c>
      <c r="BI103" s="12">
        <v>2266</v>
      </c>
      <c r="BJ103" s="11">
        <v>72</v>
      </c>
      <c r="BK103" s="12">
        <v>109</v>
      </c>
      <c r="BL103" s="11">
        <v>1490</v>
      </c>
      <c r="BM103" s="12">
        <v>1346</v>
      </c>
      <c r="BN103" s="11">
        <v>1776</v>
      </c>
      <c r="BO103" s="12">
        <v>709</v>
      </c>
      <c r="BP103" s="11">
        <v>950</v>
      </c>
      <c r="BQ103" s="12">
        <v>764</v>
      </c>
      <c r="BR103" s="11">
        <v>854</v>
      </c>
      <c r="BS103" s="12">
        <v>572</v>
      </c>
      <c r="BT103" s="11">
        <v>0</v>
      </c>
      <c r="BU103" s="12">
        <v>141</v>
      </c>
      <c r="BV103" s="11">
        <v>140</v>
      </c>
      <c r="BW103" s="12">
        <v>231</v>
      </c>
      <c r="BX103" s="11">
        <v>161</v>
      </c>
      <c r="BY103" s="12">
        <v>228</v>
      </c>
      <c r="BZ103" s="11">
        <v>331</v>
      </c>
      <c r="CA103" s="12">
        <v>331</v>
      </c>
      <c r="CB103" s="11">
        <v>231</v>
      </c>
      <c r="CC103" s="12">
        <v>243</v>
      </c>
      <c r="CD103" s="20" t="s">
        <v>60</v>
      </c>
      <c r="CE103" s="12" t="s">
        <v>60</v>
      </c>
      <c r="CF103" s="15">
        <v>6</v>
      </c>
      <c r="CG103" s="12">
        <v>14</v>
      </c>
      <c r="CH103" s="11">
        <v>280</v>
      </c>
      <c r="CI103" s="12">
        <v>260</v>
      </c>
      <c r="CJ103" s="11">
        <v>724</v>
      </c>
      <c r="CK103" s="12">
        <v>529</v>
      </c>
      <c r="CL103" s="11">
        <v>114</v>
      </c>
      <c r="CM103" s="12">
        <v>157</v>
      </c>
      <c r="CN103" s="11">
        <v>244</v>
      </c>
      <c r="CO103" s="12">
        <v>255</v>
      </c>
      <c r="CP103" s="11">
        <v>14</v>
      </c>
      <c r="CQ103" s="12">
        <v>28</v>
      </c>
      <c r="CR103" s="11">
        <v>1754</v>
      </c>
      <c r="CS103" s="12">
        <v>822</v>
      </c>
      <c r="CT103" s="11">
        <v>746</v>
      </c>
      <c r="CU103" s="12">
        <v>694</v>
      </c>
      <c r="CV103" s="11">
        <v>1414</v>
      </c>
      <c r="CW103" s="12">
        <v>756</v>
      </c>
      <c r="CX103" s="11">
        <v>43</v>
      </c>
      <c r="CY103" s="12">
        <v>60</v>
      </c>
      <c r="CZ103" s="11">
        <v>758</v>
      </c>
      <c r="DA103" s="12">
        <v>1014</v>
      </c>
      <c r="DB103" s="11">
        <v>403</v>
      </c>
      <c r="DC103" s="12">
        <v>309</v>
      </c>
      <c r="DD103" s="11">
        <v>1604</v>
      </c>
      <c r="DE103" s="12">
        <v>796</v>
      </c>
      <c r="DF103" s="11">
        <v>0</v>
      </c>
      <c r="DG103" s="12">
        <v>141</v>
      </c>
      <c r="DH103" s="11">
        <v>543</v>
      </c>
      <c r="DI103" s="12">
        <v>327</v>
      </c>
      <c r="DJ103" s="11">
        <v>365</v>
      </c>
      <c r="DK103" s="12">
        <v>269</v>
      </c>
      <c r="DL103" s="11">
        <v>0</v>
      </c>
      <c r="DM103" s="12">
        <v>141</v>
      </c>
    </row>
    <row r="104" spans="1:117" x14ac:dyDescent="0.2">
      <c r="A104" s="109">
        <f>IF($D104=$D$67,"",RANK($G104,$G$69:$G$120)+COUNTIF($G$69:G104,$G104)-1)</f>
        <v>51</v>
      </c>
      <c r="B104" s="1">
        <v>96</v>
      </c>
      <c r="C104" s="1" t="s">
        <v>111</v>
      </c>
      <c r="D104" s="7" t="s">
        <v>42</v>
      </c>
      <c r="E104" s="17">
        <f t="shared" si="7"/>
        <v>8728</v>
      </c>
      <c r="F104" s="17">
        <f t="shared" si="8"/>
        <v>11760</v>
      </c>
      <c r="G104" s="18">
        <f t="shared" si="3"/>
        <v>-3032</v>
      </c>
      <c r="H104" s="17">
        <f t="shared" si="4"/>
        <v>1739</v>
      </c>
      <c r="I104" s="17">
        <f t="shared" si="5"/>
        <v>2739</v>
      </c>
      <c r="J104" s="17">
        <f t="shared" si="6"/>
        <v>-1000</v>
      </c>
      <c r="K104" s="92"/>
      <c r="L104" s="21">
        <v>196391</v>
      </c>
      <c r="M104" s="12">
        <v>9611</v>
      </c>
      <c r="N104" s="11">
        <v>3705</v>
      </c>
      <c r="O104" s="12">
        <v>2297</v>
      </c>
      <c r="P104" s="11">
        <v>2207</v>
      </c>
      <c r="Q104" s="12">
        <v>1757</v>
      </c>
      <c r="R104" s="11">
        <v>4929</v>
      </c>
      <c r="S104" s="12">
        <v>1912</v>
      </c>
      <c r="T104" s="11">
        <v>884</v>
      </c>
      <c r="U104" s="12">
        <v>604</v>
      </c>
      <c r="V104" s="11">
        <v>8995</v>
      </c>
      <c r="W104" s="12">
        <v>1803</v>
      </c>
      <c r="X104" s="11">
        <v>3180</v>
      </c>
      <c r="Y104" s="12">
        <v>1230</v>
      </c>
      <c r="Z104" s="11">
        <v>1355</v>
      </c>
      <c r="AA104" s="12">
        <v>887</v>
      </c>
      <c r="AB104" s="11">
        <v>1079</v>
      </c>
      <c r="AC104" s="12">
        <v>696</v>
      </c>
      <c r="AD104" s="11">
        <v>985</v>
      </c>
      <c r="AE104" s="12">
        <v>722</v>
      </c>
      <c r="AF104" s="11">
        <v>16366</v>
      </c>
      <c r="AG104" s="12">
        <v>2560</v>
      </c>
      <c r="AH104" s="11">
        <v>8052</v>
      </c>
      <c r="AI104" s="12">
        <v>2973</v>
      </c>
      <c r="AJ104" s="11">
        <v>1198</v>
      </c>
      <c r="AK104" s="12">
        <v>591</v>
      </c>
      <c r="AL104" s="11">
        <v>412</v>
      </c>
      <c r="AM104" s="12">
        <v>295</v>
      </c>
      <c r="AN104" s="11">
        <v>9510</v>
      </c>
      <c r="AO104" s="12">
        <v>2157</v>
      </c>
      <c r="AP104" s="11">
        <v>13534</v>
      </c>
      <c r="AQ104" s="12">
        <v>2157</v>
      </c>
      <c r="AR104" s="11">
        <v>1039</v>
      </c>
      <c r="AS104" s="12">
        <v>765</v>
      </c>
      <c r="AT104" s="11">
        <v>1166</v>
      </c>
      <c r="AU104" s="12">
        <v>617</v>
      </c>
      <c r="AV104" s="11">
        <v>13227</v>
      </c>
      <c r="AW104" s="12">
        <v>2976</v>
      </c>
      <c r="AX104" s="11">
        <v>2214</v>
      </c>
      <c r="AY104" s="12">
        <v>1011</v>
      </c>
      <c r="AZ104" s="11">
        <v>1189</v>
      </c>
      <c r="BA104" s="12">
        <v>889</v>
      </c>
      <c r="BB104" s="11">
        <v>5026</v>
      </c>
      <c r="BC104" s="12">
        <v>2570</v>
      </c>
      <c r="BD104" s="11">
        <v>2189</v>
      </c>
      <c r="BE104" s="12">
        <v>808</v>
      </c>
      <c r="BF104" s="11">
        <v>16336</v>
      </c>
      <c r="BG104" s="12">
        <v>2656</v>
      </c>
      <c r="BH104" s="11">
        <v>1122</v>
      </c>
      <c r="BI104" s="12">
        <v>597</v>
      </c>
      <c r="BJ104" s="11">
        <v>1017</v>
      </c>
      <c r="BK104" s="12">
        <v>865</v>
      </c>
      <c r="BL104" s="11">
        <v>3026</v>
      </c>
      <c r="BM104" s="12">
        <v>1068</v>
      </c>
      <c r="BN104" s="11">
        <v>276</v>
      </c>
      <c r="BO104" s="12">
        <v>292</v>
      </c>
      <c r="BP104" s="11">
        <v>1052</v>
      </c>
      <c r="BQ104" s="12">
        <v>656</v>
      </c>
      <c r="BR104" s="11">
        <v>907</v>
      </c>
      <c r="BS104" s="12">
        <v>525</v>
      </c>
      <c r="BT104" s="11">
        <v>189</v>
      </c>
      <c r="BU104" s="12">
        <v>156</v>
      </c>
      <c r="BV104" s="11">
        <v>4703</v>
      </c>
      <c r="BW104" s="12">
        <v>2119</v>
      </c>
      <c r="BX104" s="11">
        <v>1361</v>
      </c>
      <c r="BY104" s="12">
        <v>817</v>
      </c>
      <c r="BZ104" s="11">
        <v>8732</v>
      </c>
      <c r="CA104" s="12">
        <v>1741</v>
      </c>
      <c r="CB104" s="11">
        <v>5498</v>
      </c>
      <c r="CC104" s="12">
        <v>1525</v>
      </c>
      <c r="CD104" s="11">
        <v>453</v>
      </c>
      <c r="CE104" s="12">
        <v>346</v>
      </c>
      <c r="CF104" s="20" t="s">
        <v>60</v>
      </c>
      <c r="CG104" s="12" t="s">
        <v>60</v>
      </c>
      <c r="CH104" s="15">
        <v>858</v>
      </c>
      <c r="CI104" s="12">
        <v>417</v>
      </c>
      <c r="CJ104" s="11">
        <v>432</v>
      </c>
      <c r="CK104" s="12">
        <v>307</v>
      </c>
      <c r="CL104" s="11">
        <v>14147</v>
      </c>
      <c r="CM104" s="12">
        <v>2612</v>
      </c>
      <c r="CN104" s="11">
        <v>435</v>
      </c>
      <c r="CO104" s="12">
        <v>384</v>
      </c>
      <c r="CP104" s="11">
        <v>2445</v>
      </c>
      <c r="CQ104" s="12">
        <v>1029</v>
      </c>
      <c r="CR104" s="11">
        <v>47</v>
      </c>
      <c r="CS104" s="12">
        <v>76</v>
      </c>
      <c r="CT104" s="11">
        <v>3542</v>
      </c>
      <c r="CU104" s="12">
        <v>1429</v>
      </c>
      <c r="CV104" s="11">
        <v>11760</v>
      </c>
      <c r="CW104" s="12">
        <v>2739</v>
      </c>
      <c r="CX104" s="11">
        <v>197</v>
      </c>
      <c r="CY104" s="12">
        <v>211</v>
      </c>
      <c r="CZ104" s="11">
        <v>364</v>
      </c>
      <c r="DA104" s="12">
        <v>350</v>
      </c>
      <c r="DB104" s="11">
        <v>3193</v>
      </c>
      <c r="DC104" s="12">
        <v>1055</v>
      </c>
      <c r="DD104" s="11">
        <v>2862</v>
      </c>
      <c r="DE104" s="12">
        <v>2150</v>
      </c>
      <c r="DF104" s="11">
        <v>7820</v>
      </c>
      <c r="DG104" s="12">
        <v>2219</v>
      </c>
      <c r="DH104" s="11">
        <v>974</v>
      </c>
      <c r="DI104" s="12">
        <v>725</v>
      </c>
      <c r="DJ104" s="11">
        <v>202</v>
      </c>
      <c r="DK104" s="12">
        <v>210</v>
      </c>
      <c r="DL104" s="11">
        <v>1403</v>
      </c>
      <c r="DM104" s="12">
        <v>910</v>
      </c>
    </row>
    <row r="105" spans="1:117" x14ac:dyDescent="0.2">
      <c r="A105" s="109">
        <f>IF($D105=$D$67,"",RANK($G105,$G$69:$G$120)+COUNTIF($G$69:G105,$G105)-1)</f>
        <v>35</v>
      </c>
      <c r="B105" s="1">
        <v>56</v>
      </c>
      <c r="C105" s="1" t="s">
        <v>112</v>
      </c>
      <c r="D105" s="7" t="s">
        <v>43</v>
      </c>
      <c r="E105" s="17">
        <f t="shared" si="7"/>
        <v>26284</v>
      </c>
      <c r="F105" s="17">
        <f t="shared" si="8"/>
        <v>25508</v>
      </c>
      <c r="G105" s="18">
        <f t="shared" si="3"/>
        <v>776</v>
      </c>
      <c r="H105" s="17">
        <f t="shared" si="4"/>
        <v>4418</v>
      </c>
      <c r="I105" s="17">
        <f t="shared" si="5"/>
        <v>2960</v>
      </c>
      <c r="J105" s="17">
        <f t="shared" si="6"/>
        <v>1458</v>
      </c>
      <c r="K105" s="92"/>
      <c r="L105" s="21">
        <v>108972</v>
      </c>
      <c r="M105" s="12">
        <v>6570</v>
      </c>
      <c r="N105" s="11">
        <v>1030</v>
      </c>
      <c r="O105" s="12">
        <v>467</v>
      </c>
      <c r="P105" s="11">
        <v>1279</v>
      </c>
      <c r="Q105" s="12">
        <v>600</v>
      </c>
      <c r="R105" s="11">
        <v>2974</v>
      </c>
      <c r="S105" s="12">
        <v>1435</v>
      </c>
      <c r="T105" s="11">
        <v>5777</v>
      </c>
      <c r="U105" s="12">
        <v>1187</v>
      </c>
      <c r="V105" s="11">
        <v>8950</v>
      </c>
      <c r="W105" s="12">
        <v>2184</v>
      </c>
      <c r="X105" s="11">
        <v>4717</v>
      </c>
      <c r="Y105" s="12">
        <v>1556</v>
      </c>
      <c r="Z105" s="11">
        <v>0</v>
      </c>
      <c r="AA105" s="12">
        <v>149</v>
      </c>
      <c r="AB105" s="11">
        <v>380</v>
      </c>
      <c r="AC105" s="12">
        <v>288</v>
      </c>
      <c r="AD105" s="11">
        <v>151</v>
      </c>
      <c r="AE105" s="12">
        <v>148</v>
      </c>
      <c r="AF105" s="11">
        <v>5011</v>
      </c>
      <c r="AG105" s="12">
        <v>1525</v>
      </c>
      <c r="AH105" s="11">
        <v>2581</v>
      </c>
      <c r="AI105" s="12">
        <v>935</v>
      </c>
      <c r="AJ105" s="11">
        <v>189</v>
      </c>
      <c r="AK105" s="12">
        <v>295</v>
      </c>
      <c r="AL105" s="11">
        <v>905</v>
      </c>
      <c r="AM105" s="12">
        <v>600</v>
      </c>
      <c r="AN105" s="11">
        <v>1100</v>
      </c>
      <c r="AO105" s="12">
        <v>487</v>
      </c>
      <c r="AP105" s="11">
        <v>1490</v>
      </c>
      <c r="AQ105" s="12">
        <v>936</v>
      </c>
      <c r="AR105" s="11">
        <v>1088</v>
      </c>
      <c r="AS105" s="12">
        <v>689</v>
      </c>
      <c r="AT105" s="11">
        <v>7065</v>
      </c>
      <c r="AU105" s="12">
        <v>1535</v>
      </c>
      <c r="AV105" s="11">
        <v>1354</v>
      </c>
      <c r="AW105" s="12">
        <v>898</v>
      </c>
      <c r="AX105" s="11">
        <v>2562</v>
      </c>
      <c r="AY105" s="12">
        <v>1354</v>
      </c>
      <c r="AZ105" s="11">
        <v>167</v>
      </c>
      <c r="BA105" s="12">
        <v>260</v>
      </c>
      <c r="BB105" s="11">
        <v>750</v>
      </c>
      <c r="BC105" s="12">
        <v>685</v>
      </c>
      <c r="BD105" s="11">
        <v>1233</v>
      </c>
      <c r="BE105" s="12">
        <v>906</v>
      </c>
      <c r="BF105" s="11">
        <v>1347</v>
      </c>
      <c r="BG105" s="12">
        <v>671</v>
      </c>
      <c r="BH105" s="11">
        <v>906</v>
      </c>
      <c r="BI105" s="12">
        <v>469</v>
      </c>
      <c r="BJ105" s="11">
        <v>1850</v>
      </c>
      <c r="BK105" s="12">
        <v>752</v>
      </c>
      <c r="BL105" s="11">
        <v>5210</v>
      </c>
      <c r="BM105" s="12">
        <v>1349</v>
      </c>
      <c r="BN105" s="11">
        <v>798</v>
      </c>
      <c r="BO105" s="12">
        <v>710</v>
      </c>
      <c r="BP105" s="11">
        <v>300</v>
      </c>
      <c r="BQ105" s="12">
        <v>208</v>
      </c>
      <c r="BR105" s="11">
        <v>1101</v>
      </c>
      <c r="BS105" s="12">
        <v>799</v>
      </c>
      <c r="BT105" s="11">
        <v>549</v>
      </c>
      <c r="BU105" s="12">
        <v>383</v>
      </c>
      <c r="BV105" s="11">
        <v>1523</v>
      </c>
      <c r="BW105" s="12">
        <v>748</v>
      </c>
      <c r="BX105" s="11">
        <v>1244</v>
      </c>
      <c r="BY105" s="12">
        <v>712</v>
      </c>
      <c r="BZ105" s="11">
        <v>1981</v>
      </c>
      <c r="CA105" s="12">
        <v>936</v>
      </c>
      <c r="CB105" s="11">
        <v>1961</v>
      </c>
      <c r="CC105" s="12">
        <v>912</v>
      </c>
      <c r="CD105" s="11">
        <v>308</v>
      </c>
      <c r="CE105" s="12">
        <v>340</v>
      </c>
      <c r="CF105" s="11">
        <v>1148</v>
      </c>
      <c r="CG105" s="12">
        <v>533</v>
      </c>
      <c r="CH105" s="20" t="s">
        <v>60</v>
      </c>
      <c r="CI105" s="12" t="s">
        <v>60</v>
      </c>
      <c r="CJ105" s="15">
        <v>1261</v>
      </c>
      <c r="CK105" s="12">
        <v>771</v>
      </c>
      <c r="CL105" s="11">
        <v>494</v>
      </c>
      <c r="CM105" s="12">
        <v>285</v>
      </c>
      <c r="CN105" s="11">
        <v>0</v>
      </c>
      <c r="CO105" s="12">
        <v>149</v>
      </c>
      <c r="CP105" s="11">
        <v>569</v>
      </c>
      <c r="CQ105" s="12">
        <v>346</v>
      </c>
      <c r="CR105" s="11">
        <v>108</v>
      </c>
      <c r="CS105" s="12">
        <v>154</v>
      </c>
      <c r="CT105" s="11">
        <v>2471</v>
      </c>
      <c r="CU105" s="12">
        <v>1035</v>
      </c>
      <c r="CV105" s="11">
        <v>25508</v>
      </c>
      <c r="CW105" s="12">
        <v>2960</v>
      </c>
      <c r="CX105" s="11">
        <v>2588</v>
      </c>
      <c r="CY105" s="12">
        <v>1465</v>
      </c>
      <c r="CZ105" s="11">
        <v>197</v>
      </c>
      <c r="DA105" s="12">
        <v>316</v>
      </c>
      <c r="DB105" s="11">
        <v>1749</v>
      </c>
      <c r="DC105" s="12">
        <v>829</v>
      </c>
      <c r="DD105" s="11">
        <v>1574</v>
      </c>
      <c r="DE105" s="12">
        <v>575</v>
      </c>
      <c r="DF105" s="11">
        <v>368</v>
      </c>
      <c r="DG105" s="12">
        <v>298</v>
      </c>
      <c r="DH105" s="11">
        <v>1061</v>
      </c>
      <c r="DI105" s="12">
        <v>758</v>
      </c>
      <c r="DJ105" s="11">
        <v>45</v>
      </c>
      <c r="DK105" s="12">
        <v>68</v>
      </c>
      <c r="DL105" s="11">
        <v>0</v>
      </c>
      <c r="DM105" s="12">
        <v>149</v>
      </c>
    </row>
    <row r="106" spans="1:117" x14ac:dyDescent="0.2">
      <c r="A106" s="109">
        <f>IF($D106=$D$67,"",RANK($G106,$G$69:$G$120)+COUNTIF($G$69:G106,$G106)-1)</f>
        <v>36</v>
      </c>
      <c r="B106" s="1">
        <v>6</v>
      </c>
      <c r="C106" s="1" t="s">
        <v>113</v>
      </c>
      <c r="D106" s="7" t="s">
        <v>44</v>
      </c>
      <c r="E106" s="17">
        <f t="shared" si="7"/>
        <v>3827</v>
      </c>
      <c r="F106" s="17">
        <f t="shared" si="8"/>
        <v>3347</v>
      </c>
      <c r="G106" s="18">
        <f t="shared" si="3"/>
        <v>480</v>
      </c>
      <c r="H106" s="17">
        <f t="shared" si="4"/>
        <v>1684</v>
      </c>
      <c r="I106" s="17">
        <f t="shared" si="5"/>
        <v>1277</v>
      </c>
      <c r="J106" s="17">
        <f t="shared" si="6"/>
        <v>407</v>
      </c>
      <c r="K106" s="92"/>
      <c r="L106" s="21">
        <v>118925</v>
      </c>
      <c r="M106" s="12">
        <v>7769</v>
      </c>
      <c r="N106" s="11">
        <v>373</v>
      </c>
      <c r="O106" s="12">
        <v>425</v>
      </c>
      <c r="P106" s="11">
        <v>2513</v>
      </c>
      <c r="Q106" s="12">
        <v>953</v>
      </c>
      <c r="R106" s="11">
        <v>7954</v>
      </c>
      <c r="S106" s="12">
        <v>2060</v>
      </c>
      <c r="T106" s="11">
        <v>165</v>
      </c>
      <c r="U106" s="12">
        <v>158</v>
      </c>
      <c r="V106" s="11">
        <v>31862</v>
      </c>
      <c r="W106" s="12">
        <v>3767</v>
      </c>
      <c r="X106" s="11">
        <v>4472</v>
      </c>
      <c r="Y106" s="12">
        <v>2133</v>
      </c>
      <c r="Z106" s="11">
        <v>381</v>
      </c>
      <c r="AA106" s="12">
        <v>457</v>
      </c>
      <c r="AB106" s="11">
        <v>0</v>
      </c>
      <c r="AC106" s="12">
        <v>193</v>
      </c>
      <c r="AD106" s="11">
        <v>696</v>
      </c>
      <c r="AE106" s="12">
        <v>919</v>
      </c>
      <c r="AF106" s="11">
        <v>1660</v>
      </c>
      <c r="AG106" s="12">
        <v>620</v>
      </c>
      <c r="AH106" s="11">
        <v>1032</v>
      </c>
      <c r="AI106" s="12">
        <v>523</v>
      </c>
      <c r="AJ106" s="11">
        <v>2501</v>
      </c>
      <c r="AK106" s="12">
        <v>813</v>
      </c>
      <c r="AL106" s="11">
        <v>5093</v>
      </c>
      <c r="AM106" s="12">
        <v>1880</v>
      </c>
      <c r="AN106" s="11">
        <v>1676</v>
      </c>
      <c r="AO106" s="12">
        <v>1192</v>
      </c>
      <c r="AP106" s="11">
        <v>1380</v>
      </c>
      <c r="AQ106" s="12">
        <v>1000</v>
      </c>
      <c r="AR106" s="11">
        <v>834</v>
      </c>
      <c r="AS106" s="12">
        <v>781</v>
      </c>
      <c r="AT106" s="11">
        <v>556</v>
      </c>
      <c r="AU106" s="12">
        <v>534</v>
      </c>
      <c r="AV106" s="11">
        <v>202</v>
      </c>
      <c r="AW106" s="12">
        <v>261</v>
      </c>
      <c r="AX106" s="11">
        <v>227</v>
      </c>
      <c r="AY106" s="12">
        <v>229</v>
      </c>
      <c r="AZ106" s="11">
        <v>446</v>
      </c>
      <c r="BA106" s="12">
        <v>353</v>
      </c>
      <c r="BB106" s="11">
        <v>457</v>
      </c>
      <c r="BC106" s="12">
        <v>422</v>
      </c>
      <c r="BD106" s="11">
        <v>760</v>
      </c>
      <c r="BE106" s="12">
        <v>604</v>
      </c>
      <c r="BF106" s="11">
        <v>570</v>
      </c>
      <c r="BG106" s="12">
        <v>338</v>
      </c>
      <c r="BH106" s="11">
        <v>1792</v>
      </c>
      <c r="BI106" s="12">
        <v>799</v>
      </c>
      <c r="BJ106" s="11">
        <v>186</v>
      </c>
      <c r="BK106" s="12">
        <v>237</v>
      </c>
      <c r="BL106" s="11">
        <v>403</v>
      </c>
      <c r="BM106" s="12">
        <v>269</v>
      </c>
      <c r="BN106" s="11">
        <v>2192</v>
      </c>
      <c r="BO106" s="12">
        <v>968</v>
      </c>
      <c r="BP106" s="11">
        <v>570</v>
      </c>
      <c r="BQ106" s="12">
        <v>448</v>
      </c>
      <c r="BR106" s="11">
        <v>5935</v>
      </c>
      <c r="BS106" s="12">
        <v>2774</v>
      </c>
      <c r="BT106" s="11">
        <v>39</v>
      </c>
      <c r="BU106" s="12">
        <v>65</v>
      </c>
      <c r="BV106" s="11">
        <v>385</v>
      </c>
      <c r="BW106" s="12">
        <v>327</v>
      </c>
      <c r="BX106" s="11">
        <v>920</v>
      </c>
      <c r="BY106" s="12">
        <v>676</v>
      </c>
      <c r="BZ106" s="11">
        <v>2379</v>
      </c>
      <c r="CA106" s="12">
        <v>1032</v>
      </c>
      <c r="CB106" s="11">
        <v>1482</v>
      </c>
      <c r="CC106" s="12">
        <v>1046</v>
      </c>
      <c r="CD106" s="11">
        <v>42</v>
      </c>
      <c r="CE106" s="12">
        <v>85</v>
      </c>
      <c r="CF106" s="11">
        <v>1411</v>
      </c>
      <c r="CG106" s="12">
        <v>789</v>
      </c>
      <c r="CH106" s="11">
        <v>725</v>
      </c>
      <c r="CI106" s="12">
        <v>546</v>
      </c>
      <c r="CJ106" s="20" t="s">
        <v>60</v>
      </c>
      <c r="CK106" s="12" t="s">
        <v>60</v>
      </c>
      <c r="CL106" s="15">
        <v>904</v>
      </c>
      <c r="CM106" s="12">
        <v>535</v>
      </c>
      <c r="CN106" s="11">
        <v>177</v>
      </c>
      <c r="CO106" s="12">
        <v>214</v>
      </c>
      <c r="CP106" s="11">
        <v>461</v>
      </c>
      <c r="CQ106" s="12">
        <v>364</v>
      </c>
      <c r="CR106" s="11">
        <v>119</v>
      </c>
      <c r="CS106" s="12">
        <v>143</v>
      </c>
      <c r="CT106" s="11">
        <v>802</v>
      </c>
      <c r="CU106" s="12">
        <v>583</v>
      </c>
      <c r="CV106" s="11">
        <v>3347</v>
      </c>
      <c r="CW106" s="12">
        <v>1277</v>
      </c>
      <c r="CX106" s="11">
        <v>4793</v>
      </c>
      <c r="CY106" s="12">
        <v>2328</v>
      </c>
      <c r="CZ106" s="11">
        <v>367</v>
      </c>
      <c r="DA106" s="12">
        <v>435</v>
      </c>
      <c r="DB106" s="11">
        <v>676</v>
      </c>
      <c r="DC106" s="12">
        <v>510</v>
      </c>
      <c r="DD106" s="11">
        <v>21224</v>
      </c>
      <c r="DE106" s="12">
        <v>3153</v>
      </c>
      <c r="DF106" s="11">
        <v>593</v>
      </c>
      <c r="DG106" s="12">
        <v>502</v>
      </c>
      <c r="DH106" s="11">
        <v>426</v>
      </c>
      <c r="DI106" s="12">
        <v>284</v>
      </c>
      <c r="DJ106" s="11">
        <v>765</v>
      </c>
      <c r="DK106" s="12">
        <v>664</v>
      </c>
      <c r="DL106" s="11">
        <v>152</v>
      </c>
      <c r="DM106" s="12">
        <v>177</v>
      </c>
    </row>
    <row r="107" spans="1:117" x14ac:dyDescent="0.2">
      <c r="A107" s="109">
        <f>IF($D107=$D$67,"",RANK($G107,$G$69:$G$120)+COUNTIF($G$69:G107,$G107)-1)</f>
        <v>14</v>
      </c>
      <c r="B107" s="1">
        <v>102</v>
      </c>
      <c r="C107" s="1" t="s">
        <v>114</v>
      </c>
      <c r="D107" s="7" t="s">
        <v>45</v>
      </c>
      <c r="E107" s="17">
        <f t="shared" si="7"/>
        <v>10449</v>
      </c>
      <c r="F107" s="17">
        <f t="shared" si="8"/>
        <v>6768</v>
      </c>
      <c r="G107" s="18">
        <f t="shared" si="3"/>
        <v>3681</v>
      </c>
      <c r="H107" s="17">
        <f t="shared" si="4"/>
        <v>2158</v>
      </c>
      <c r="I107" s="17">
        <f t="shared" si="5"/>
        <v>1688</v>
      </c>
      <c r="J107" s="17">
        <f t="shared" si="6"/>
        <v>470</v>
      </c>
      <c r="K107" s="92"/>
      <c r="L107" s="21">
        <v>215500</v>
      </c>
      <c r="M107" s="12">
        <v>8872</v>
      </c>
      <c r="N107" s="11">
        <v>1926</v>
      </c>
      <c r="O107" s="12">
        <v>1318</v>
      </c>
      <c r="P107" s="11">
        <v>1658</v>
      </c>
      <c r="Q107" s="12">
        <v>857</v>
      </c>
      <c r="R107" s="11">
        <v>3529</v>
      </c>
      <c r="S107" s="12">
        <v>1256</v>
      </c>
      <c r="T107" s="11">
        <v>573</v>
      </c>
      <c r="U107" s="12">
        <v>315</v>
      </c>
      <c r="V107" s="11">
        <v>7772</v>
      </c>
      <c r="W107" s="12">
        <v>1558</v>
      </c>
      <c r="X107" s="11">
        <v>2574</v>
      </c>
      <c r="Y107" s="12">
        <v>1488</v>
      </c>
      <c r="Z107" s="11">
        <v>3311</v>
      </c>
      <c r="AA107" s="12">
        <v>905</v>
      </c>
      <c r="AB107" s="11">
        <v>4814</v>
      </c>
      <c r="AC107" s="12">
        <v>1468</v>
      </c>
      <c r="AD107" s="11">
        <v>2921</v>
      </c>
      <c r="AE107" s="12">
        <v>830</v>
      </c>
      <c r="AF107" s="11">
        <v>14631</v>
      </c>
      <c r="AG107" s="12">
        <v>2565</v>
      </c>
      <c r="AH107" s="11">
        <v>4337</v>
      </c>
      <c r="AI107" s="12">
        <v>1703</v>
      </c>
      <c r="AJ107" s="11">
        <v>245</v>
      </c>
      <c r="AK107" s="12">
        <v>180</v>
      </c>
      <c r="AL107" s="11">
        <v>359</v>
      </c>
      <c r="AM107" s="12">
        <v>350</v>
      </c>
      <c r="AN107" s="11">
        <v>3749</v>
      </c>
      <c r="AO107" s="12">
        <v>1137</v>
      </c>
      <c r="AP107" s="11">
        <v>1599</v>
      </c>
      <c r="AQ107" s="12">
        <v>680</v>
      </c>
      <c r="AR107" s="11">
        <v>125</v>
      </c>
      <c r="AS107" s="12">
        <v>177</v>
      </c>
      <c r="AT107" s="11">
        <v>967</v>
      </c>
      <c r="AU107" s="12">
        <v>860</v>
      </c>
      <c r="AV107" s="11">
        <v>1233</v>
      </c>
      <c r="AW107" s="12">
        <v>604</v>
      </c>
      <c r="AX107" s="11">
        <v>694</v>
      </c>
      <c r="AY107" s="12">
        <v>431</v>
      </c>
      <c r="AZ107" s="11">
        <v>988</v>
      </c>
      <c r="BA107" s="12">
        <v>675</v>
      </c>
      <c r="BB107" s="11">
        <v>17529</v>
      </c>
      <c r="BC107" s="12">
        <v>3084</v>
      </c>
      <c r="BD107" s="11">
        <v>5900</v>
      </c>
      <c r="BE107" s="12">
        <v>1368</v>
      </c>
      <c r="BF107" s="11">
        <v>2642</v>
      </c>
      <c r="BG107" s="12">
        <v>1235</v>
      </c>
      <c r="BH107" s="11">
        <v>1169</v>
      </c>
      <c r="BI107" s="12">
        <v>588</v>
      </c>
      <c r="BJ107" s="11">
        <v>55</v>
      </c>
      <c r="BK107" s="12">
        <v>49</v>
      </c>
      <c r="BL107" s="11">
        <v>1171</v>
      </c>
      <c r="BM107" s="12">
        <v>575</v>
      </c>
      <c r="BN107" s="11">
        <v>135</v>
      </c>
      <c r="BO107" s="12">
        <v>169</v>
      </c>
      <c r="BP107" s="11">
        <v>214</v>
      </c>
      <c r="BQ107" s="12">
        <v>187</v>
      </c>
      <c r="BR107" s="11">
        <v>1600</v>
      </c>
      <c r="BS107" s="12">
        <v>999</v>
      </c>
      <c r="BT107" s="11">
        <v>1138</v>
      </c>
      <c r="BU107" s="12">
        <v>609</v>
      </c>
      <c r="BV107" s="11">
        <v>33791</v>
      </c>
      <c r="BW107" s="12">
        <v>4576</v>
      </c>
      <c r="BX107" s="11">
        <v>1001</v>
      </c>
      <c r="BY107" s="12">
        <v>740</v>
      </c>
      <c r="BZ107" s="11">
        <v>32898</v>
      </c>
      <c r="CA107" s="12">
        <v>4482</v>
      </c>
      <c r="CB107" s="11">
        <v>6380</v>
      </c>
      <c r="CC107" s="12">
        <v>1734</v>
      </c>
      <c r="CD107" s="11">
        <v>166</v>
      </c>
      <c r="CE107" s="12">
        <v>195</v>
      </c>
      <c r="CF107" s="11">
        <v>14319</v>
      </c>
      <c r="CG107" s="12">
        <v>2479</v>
      </c>
      <c r="CH107" s="11">
        <v>378</v>
      </c>
      <c r="CI107" s="12">
        <v>253</v>
      </c>
      <c r="CJ107" s="11">
        <v>234</v>
      </c>
      <c r="CK107" s="12">
        <v>220</v>
      </c>
      <c r="CL107" s="20" t="s">
        <v>60</v>
      </c>
      <c r="CM107" s="12" t="s">
        <v>60</v>
      </c>
      <c r="CN107" s="15">
        <v>771</v>
      </c>
      <c r="CO107" s="12">
        <v>472</v>
      </c>
      <c r="CP107" s="11">
        <v>3023</v>
      </c>
      <c r="CQ107" s="12">
        <v>869</v>
      </c>
      <c r="CR107" s="11">
        <v>159</v>
      </c>
      <c r="CS107" s="12">
        <v>206</v>
      </c>
      <c r="CT107" s="11">
        <v>1273</v>
      </c>
      <c r="CU107" s="12">
        <v>533</v>
      </c>
      <c r="CV107" s="11">
        <v>6768</v>
      </c>
      <c r="CW107" s="12">
        <v>1688</v>
      </c>
      <c r="CX107" s="11">
        <v>1276</v>
      </c>
      <c r="CY107" s="12">
        <v>804</v>
      </c>
      <c r="CZ107" s="11">
        <v>1012</v>
      </c>
      <c r="DA107" s="12">
        <v>873</v>
      </c>
      <c r="DB107" s="11">
        <v>11960</v>
      </c>
      <c r="DC107" s="12">
        <v>2213</v>
      </c>
      <c r="DD107" s="11">
        <v>1787</v>
      </c>
      <c r="DE107" s="12">
        <v>1202</v>
      </c>
      <c r="DF107" s="11">
        <v>6762</v>
      </c>
      <c r="DG107" s="12">
        <v>2075</v>
      </c>
      <c r="DH107" s="11">
        <v>1550</v>
      </c>
      <c r="DI107" s="12">
        <v>722</v>
      </c>
      <c r="DJ107" s="11">
        <v>434</v>
      </c>
      <c r="DK107" s="12">
        <v>439</v>
      </c>
      <c r="DL107" s="11">
        <v>7847</v>
      </c>
      <c r="DM107" s="12">
        <v>2646</v>
      </c>
    </row>
    <row r="108" spans="1:117" x14ac:dyDescent="0.2">
      <c r="A108" s="109">
        <f>IF($D108=$D$67,"",RANK($G108,$G$69:$G$120)+COUNTIF($G$69:G108,$G108)-1)</f>
        <v>32</v>
      </c>
      <c r="B108" s="1">
        <v>101</v>
      </c>
      <c r="C108" s="1" t="s">
        <v>115</v>
      </c>
      <c r="D108" s="7" t="s">
        <v>46</v>
      </c>
      <c r="E108" s="17">
        <f t="shared" si="7"/>
        <v>1763</v>
      </c>
      <c r="F108" s="17">
        <f t="shared" si="8"/>
        <v>823</v>
      </c>
      <c r="G108" s="18">
        <f t="shared" si="3"/>
        <v>940</v>
      </c>
      <c r="H108" s="17">
        <f t="shared" si="4"/>
        <v>1605</v>
      </c>
      <c r="I108" s="17">
        <f t="shared" si="5"/>
        <v>433</v>
      </c>
      <c r="J108" s="17">
        <f t="shared" si="6"/>
        <v>1172</v>
      </c>
      <c r="K108" s="92"/>
      <c r="L108" s="21">
        <v>33446</v>
      </c>
      <c r="M108" s="12">
        <v>3551</v>
      </c>
      <c r="N108" s="11">
        <v>20</v>
      </c>
      <c r="O108" s="12">
        <v>44</v>
      </c>
      <c r="P108" s="11">
        <v>0</v>
      </c>
      <c r="Q108" s="12">
        <v>200</v>
      </c>
      <c r="R108" s="11">
        <v>93</v>
      </c>
      <c r="S108" s="12">
        <v>151</v>
      </c>
      <c r="T108" s="11">
        <v>0</v>
      </c>
      <c r="U108" s="12">
        <v>200</v>
      </c>
      <c r="V108" s="11">
        <v>2146</v>
      </c>
      <c r="W108" s="12">
        <v>811</v>
      </c>
      <c r="X108" s="11">
        <v>332</v>
      </c>
      <c r="Y108" s="12">
        <v>315</v>
      </c>
      <c r="Z108" s="11">
        <v>4170</v>
      </c>
      <c r="AA108" s="12">
        <v>1101</v>
      </c>
      <c r="AB108" s="11">
        <v>0</v>
      </c>
      <c r="AC108" s="12">
        <v>200</v>
      </c>
      <c r="AD108" s="11">
        <v>313</v>
      </c>
      <c r="AE108" s="12">
        <v>381</v>
      </c>
      <c r="AF108" s="11">
        <v>2752</v>
      </c>
      <c r="AG108" s="12">
        <v>1143</v>
      </c>
      <c r="AH108" s="11">
        <v>168</v>
      </c>
      <c r="AI108" s="12">
        <v>211</v>
      </c>
      <c r="AJ108" s="11">
        <v>120</v>
      </c>
      <c r="AK108" s="12">
        <v>145</v>
      </c>
      <c r="AL108" s="11">
        <v>0</v>
      </c>
      <c r="AM108" s="12">
        <v>200</v>
      </c>
      <c r="AN108" s="11">
        <v>385</v>
      </c>
      <c r="AO108" s="12">
        <v>382</v>
      </c>
      <c r="AP108" s="11">
        <v>0</v>
      </c>
      <c r="AQ108" s="12">
        <v>200</v>
      </c>
      <c r="AR108" s="11">
        <v>0</v>
      </c>
      <c r="AS108" s="12">
        <v>200</v>
      </c>
      <c r="AT108" s="11">
        <v>27</v>
      </c>
      <c r="AU108" s="12">
        <v>47</v>
      </c>
      <c r="AV108" s="11">
        <v>286</v>
      </c>
      <c r="AW108" s="12">
        <v>405</v>
      </c>
      <c r="AX108" s="11">
        <v>24</v>
      </c>
      <c r="AY108" s="12">
        <v>45</v>
      </c>
      <c r="AZ108" s="11">
        <v>279</v>
      </c>
      <c r="BA108" s="12">
        <v>249</v>
      </c>
      <c r="BB108" s="11">
        <v>482</v>
      </c>
      <c r="BC108" s="12">
        <v>325</v>
      </c>
      <c r="BD108" s="11">
        <v>11253</v>
      </c>
      <c r="BE108" s="12">
        <v>1937</v>
      </c>
      <c r="BF108" s="11">
        <v>230</v>
      </c>
      <c r="BG108" s="12">
        <v>169</v>
      </c>
      <c r="BH108" s="11">
        <v>131</v>
      </c>
      <c r="BI108" s="12">
        <v>131</v>
      </c>
      <c r="BJ108" s="11">
        <v>0</v>
      </c>
      <c r="BK108" s="12">
        <v>200</v>
      </c>
      <c r="BL108" s="11">
        <v>210</v>
      </c>
      <c r="BM108" s="12">
        <v>158</v>
      </c>
      <c r="BN108" s="11">
        <v>0</v>
      </c>
      <c r="BO108" s="12">
        <v>200</v>
      </c>
      <c r="BP108" s="11">
        <v>188</v>
      </c>
      <c r="BQ108" s="12">
        <v>250</v>
      </c>
      <c r="BR108" s="11">
        <v>25</v>
      </c>
      <c r="BS108" s="12">
        <v>48</v>
      </c>
      <c r="BT108" s="11">
        <v>611</v>
      </c>
      <c r="BU108" s="12">
        <v>385</v>
      </c>
      <c r="BV108" s="11">
        <v>1219</v>
      </c>
      <c r="BW108" s="12">
        <v>641</v>
      </c>
      <c r="BX108" s="11">
        <v>36</v>
      </c>
      <c r="BY108" s="12">
        <v>58</v>
      </c>
      <c r="BZ108" s="11">
        <v>3603</v>
      </c>
      <c r="CA108" s="12">
        <v>1335</v>
      </c>
      <c r="CB108" s="11">
        <v>478</v>
      </c>
      <c r="CC108" s="12">
        <v>508</v>
      </c>
      <c r="CD108" s="11">
        <v>0</v>
      </c>
      <c r="CE108" s="12">
        <v>200</v>
      </c>
      <c r="CF108" s="11">
        <v>63</v>
      </c>
      <c r="CG108" s="12">
        <v>80</v>
      </c>
      <c r="CH108" s="11">
        <v>0</v>
      </c>
      <c r="CI108" s="12">
        <v>200</v>
      </c>
      <c r="CJ108" s="11">
        <v>139</v>
      </c>
      <c r="CK108" s="12">
        <v>235</v>
      </c>
      <c r="CL108" s="11">
        <v>735</v>
      </c>
      <c r="CM108" s="12">
        <v>552</v>
      </c>
      <c r="CN108" s="20" t="s">
        <v>60</v>
      </c>
      <c r="CO108" s="12" t="s">
        <v>60</v>
      </c>
      <c r="CP108" s="15">
        <v>481</v>
      </c>
      <c r="CQ108" s="12">
        <v>609</v>
      </c>
      <c r="CR108" s="11">
        <v>0</v>
      </c>
      <c r="CS108" s="12">
        <v>200</v>
      </c>
      <c r="CT108" s="11">
        <v>120</v>
      </c>
      <c r="CU108" s="12">
        <v>199</v>
      </c>
      <c r="CV108" s="11">
        <v>823</v>
      </c>
      <c r="CW108" s="12">
        <v>433</v>
      </c>
      <c r="CX108" s="11">
        <v>0</v>
      </c>
      <c r="CY108" s="12">
        <v>200</v>
      </c>
      <c r="CZ108" s="11">
        <v>53</v>
      </c>
      <c r="DA108" s="12">
        <v>76</v>
      </c>
      <c r="DB108" s="11">
        <v>1008</v>
      </c>
      <c r="DC108" s="12">
        <v>569</v>
      </c>
      <c r="DD108" s="11">
        <v>287</v>
      </c>
      <c r="DE108" s="12">
        <v>320</v>
      </c>
      <c r="DF108" s="11">
        <v>0</v>
      </c>
      <c r="DG108" s="12">
        <v>200</v>
      </c>
      <c r="DH108" s="11">
        <v>135</v>
      </c>
      <c r="DI108" s="12">
        <v>124</v>
      </c>
      <c r="DJ108" s="11">
        <v>21</v>
      </c>
      <c r="DK108" s="12">
        <v>32</v>
      </c>
      <c r="DL108" s="11">
        <v>116</v>
      </c>
      <c r="DM108" s="12">
        <v>186</v>
      </c>
    </row>
    <row r="109" spans="1:117" x14ac:dyDescent="0.2">
      <c r="A109" s="109">
        <f>IF($D109=$D$67,"",RANK($G109,$G$69:$G$120)+COUNTIF($G$69:G109,$G109)-1)</f>
        <v>47</v>
      </c>
      <c r="B109" s="1">
        <v>85</v>
      </c>
      <c r="C109" s="1" t="s">
        <v>116</v>
      </c>
      <c r="D109" s="7" t="s">
        <v>47</v>
      </c>
      <c r="E109" s="17">
        <f t="shared" si="7"/>
        <v>4470</v>
      </c>
      <c r="F109" s="17">
        <f t="shared" si="8"/>
        <v>5351</v>
      </c>
      <c r="G109" s="18">
        <f t="shared" si="3"/>
        <v>-881</v>
      </c>
      <c r="H109" s="17">
        <f t="shared" si="4"/>
        <v>1665</v>
      </c>
      <c r="I109" s="17">
        <f t="shared" si="5"/>
        <v>1482</v>
      </c>
      <c r="J109" s="17">
        <f t="shared" si="6"/>
        <v>183</v>
      </c>
      <c r="K109" s="92"/>
      <c r="L109" s="21">
        <v>156705</v>
      </c>
      <c r="M109" s="12">
        <v>9611</v>
      </c>
      <c r="N109" s="11">
        <v>1665</v>
      </c>
      <c r="O109" s="12">
        <v>635</v>
      </c>
      <c r="P109" s="11">
        <v>1244</v>
      </c>
      <c r="Q109" s="12">
        <v>1016</v>
      </c>
      <c r="R109" s="11">
        <v>2222</v>
      </c>
      <c r="S109" s="12">
        <v>1160</v>
      </c>
      <c r="T109" s="11">
        <v>839</v>
      </c>
      <c r="U109" s="12">
        <v>526</v>
      </c>
      <c r="V109" s="11">
        <v>5979</v>
      </c>
      <c r="W109" s="12">
        <v>1473</v>
      </c>
      <c r="X109" s="11">
        <v>1915</v>
      </c>
      <c r="Y109" s="12">
        <v>1059</v>
      </c>
      <c r="Z109" s="11">
        <v>1590</v>
      </c>
      <c r="AA109" s="12">
        <v>729</v>
      </c>
      <c r="AB109" s="11">
        <v>697</v>
      </c>
      <c r="AC109" s="12">
        <v>492</v>
      </c>
      <c r="AD109" s="11">
        <v>435</v>
      </c>
      <c r="AE109" s="12">
        <v>352</v>
      </c>
      <c r="AF109" s="11">
        <v>11552</v>
      </c>
      <c r="AG109" s="12">
        <v>2367</v>
      </c>
      <c r="AH109" s="11">
        <v>18570</v>
      </c>
      <c r="AI109" s="12">
        <v>3616</v>
      </c>
      <c r="AJ109" s="11">
        <v>638</v>
      </c>
      <c r="AK109" s="12">
        <v>493</v>
      </c>
      <c r="AL109" s="11">
        <v>198</v>
      </c>
      <c r="AM109" s="12">
        <v>321</v>
      </c>
      <c r="AN109" s="11">
        <v>2125</v>
      </c>
      <c r="AO109" s="12">
        <v>1128</v>
      </c>
      <c r="AP109" s="11">
        <v>3802</v>
      </c>
      <c r="AQ109" s="12">
        <v>1911</v>
      </c>
      <c r="AR109" s="11">
        <v>643</v>
      </c>
      <c r="AS109" s="12">
        <v>437</v>
      </c>
      <c r="AT109" s="11">
        <v>1064</v>
      </c>
      <c r="AU109" s="12">
        <v>855</v>
      </c>
      <c r="AV109" s="11">
        <v>1924</v>
      </c>
      <c r="AW109" s="12">
        <v>991</v>
      </c>
      <c r="AX109" s="11">
        <v>2709</v>
      </c>
      <c r="AY109" s="12">
        <v>2265</v>
      </c>
      <c r="AZ109" s="11">
        <v>2077</v>
      </c>
      <c r="BA109" s="12">
        <v>942</v>
      </c>
      <c r="BB109" s="11">
        <v>3565</v>
      </c>
      <c r="BC109" s="12">
        <v>1205</v>
      </c>
      <c r="BD109" s="11">
        <v>2313</v>
      </c>
      <c r="BE109" s="12">
        <v>826</v>
      </c>
      <c r="BF109" s="11">
        <v>2966</v>
      </c>
      <c r="BG109" s="12">
        <v>1289</v>
      </c>
      <c r="BH109" s="11">
        <v>757</v>
      </c>
      <c r="BI109" s="12">
        <v>582</v>
      </c>
      <c r="BJ109" s="11">
        <v>1407</v>
      </c>
      <c r="BK109" s="12">
        <v>802</v>
      </c>
      <c r="BL109" s="11">
        <v>1884</v>
      </c>
      <c r="BM109" s="12">
        <v>724</v>
      </c>
      <c r="BN109" s="11">
        <v>93</v>
      </c>
      <c r="BO109" s="12">
        <v>127</v>
      </c>
      <c r="BP109" s="11">
        <v>158</v>
      </c>
      <c r="BQ109" s="12">
        <v>165</v>
      </c>
      <c r="BR109" s="11">
        <v>1025</v>
      </c>
      <c r="BS109" s="12">
        <v>834</v>
      </c>
      <c r="BT109" s="11">
        <v>917</v>
      </c>
      <c r="BU109" s="12">
        <v>696</v>
      </c>
      <c r="BV109" s="11">
        <v>6517</v>
      </c>
      <c r="BW109" s="12">
        <v>2181</v>
      </c>
      <c r="BX109" s="11">
        <v>1052</v>
      </c>
      <c r="BY109" s="12">
        <v>1085</v>
      </c>
      <c r="BZ109" s="11">
        <v>10746</v>
      </c>
      <c r="CA109" s="12">
        <v>3642</v>
      </c>
      <c r="CB109" s="11">
        <v>24764</v>
      </c>
      <c r="CC109" s="12">
        <v>3907</v>
      </c>
      <c r="CD109" s="11">
        <v>656</v>
      </c>
      <c r="CE109" s="12">
        <v>650</v>
      </c>
      <c r="CF109" s="11">
        <v>4388</v>
      </c>
      <c r="CG109" s="12">
        <v>1326</v>
      </c>
      <c r="CH109" s="11">
        <v>555</v>
      </c>
      <c r="CI109" s="12">
        <v>354</v>
      </c>
      <c r="CJ109" s="11">
        <v>255</v>
      </c>
      <c r="CK109" s="12">
        <v>202</v>
      </c>
      <c r="CL109" s="11">
        <v>6497</v>
      </c>
      <c r="CM109" s="12">
        <v>2067</v>
      </c>
      <c r="CN109" s="11">
        <v>538</v>
      </c>
      <c r="CO109" s="12">
        <v>332</v>
      </c>
      <c r="CP109" s="20" t="s">
        <v>60</v>
      </c>
      <c r="CQ109" s="12" t="s">
        <v>60</v>
      </c>
      <c r="CR109" s="15">
        <v>816</v>
      </c>
      <c r="CS109" s="12">
        <v>1252</v>
      </c>
      <c r="CT109" s="11">
        <v>3550</v>
      </c>
      <c r="CU109" s="12">
        <v>1136</v>
      </c>
      <c r="CV109" s="11">
        <v>5351</v>
      </c>
      <c r="CW109" s="12">
        <v>1482</v>
      </c>
      <c r="CX109" s="11">
        <v>566</v>
      </c>
      <c r="CY109" s="12">
        <v>425</v>
      </c>
      <c r="CZ109" s="11">
        <v>298</v>
      </c>
      <c r="DA109" s="12">
        <v>244</v>
      </c>
      <c r="DB109" s="11">
        <v>9377</v>
      </c>
      <c r="DC109" s="12">
        <v>3040</v>
      </c>
      <c r="DD109" s="11">
        <v>1629</v>
      </c>
      <c r="DE109" s="12">
        <v>1165</v>
      </c>
      <c r="DF109" s="11">
        <v>1345</v>
      </c>
      <c r="DG109" s="12">
        <v>720</v>
      </c>
      <c r="DH109" s="11">
        <v>832</v>
      </c>
      <c r="DI109" s="12">
        <v>570</v>
      </c>
      <c r="DJ109" s="11">
        <v>0</v>
      </c>
      <c r="DK109" s="12">
        <v>197</v>
      </c>
      <c r="DL109" s="11">
        <v>1070</v>
      </c>
      <c r="DM109" s="12">
        <v>890</v>
      </c>
    </row>
    <row r="110" spans="1:117" x14ac:dyDescent="0.2">
      <c r="A110" s="109">
        <f>IF($D110=$D$67,"",RANK($G110,$G$69:$G$120)+COUNTIF($G$69:G110,$G110)-1)</f>
        <v>42</v>
      </c>
      <c r="B110" s="1">
        <v>27</v>
      </c>
      <c r="C110" s="1" t="s">
        <v>117</v>
      </c>
      <c r="D110" s="7" t="s">
        <v>48</v>
      </c>
      <c r="E110" s="17">
        <f t="shared" si="7"/>
        <v>1264</v>
      </c>
      <c r="F110" s="17">
        <f t="shared" si="8"/>
        <v>1715</v>
      </c>
      <c r="G110" s="18">
        <f t="shared" si="3"/>
        <v>-451</v>
      </c>
      <c r="H110" s="17">
        <f t="shared" si="4"/>
        <v>757</v>
      </c>
      <c r="I110" s="17">
        <f t="shared" si="5"/>
        <v>1067</v>
      </c>
      <c r="J110" s="17">
        <f t="shared" si="6"/>
        <v>-310</v>
      </c>
      <c r="K110" s="92"/>
      <c r="L110" s="21">
        <v>26051</v>
      </c>
      <c r="M110" s="12">
        <v>2891</v>
      </c>
      <c r="N110" s="11">
        <v>0</v>
      </c>
      <c r="O110" s="12">
        <v>147</v>
      </c>
      <c r="P110" s="11">
        <v>855</v>
      </c>
      <c r="Q110" s="12">
        <v>1127</v>
      </c>
      <c r="R110" s="11">
        <v>435</v>
      </c>
      <c r="S110" s="12">
        <v>333</v>
      </c>
      <c r="T110" s="11">
        <v>227</v>
      </c>
      <c r="U110" s="12">
        <v>354</v>
      </c>
      <c r="V110" s="11">
        <v>1494</v>
      </c>
      <c r="W110" s="12">
        <v>663</v>
      </c>
      <c r="X110" s="11">
        <v>1744</v>
      </c>
      <c r="Y110" s="12">
        <v>839</v>
      </c>
      <c r="Z110" s="11">
        <v>2</v>
      </c>
      <c r="AA110" s="12">
        <v>4</v>
      </c>
      <c r="AB110" s="11">
        <v>0</v>
      </c>
      <c r="AC110" s="12">
        <v>147</v>
      </c>
      <c r="AD110" s="11">
        <v>0</v>
      </c>
      <c r="AE110" s="12">
        <v>147</v>
      </c>
      <c r="AF110" s="11">
        <v>970</v>
      </c>
      <c r="AG110" s="12">
        <v>638</v>
      </c>
      <c r="AH110" s="11">
        <v>122</v>
      </c>
      <c r="AI110" s="12">
        <v>130</v>
      </c>
      <c r="AJ110" s="11">
        <v>8</v>
      </c>
      <c r="AK110" s="12">
        <v>13</v>
      </c>
      <c r="AL110" s="11">
        <v>78</v>
      </c>
      <c r="AM110" s="12">
        <v>104</v>
      </c>
      <c r="AN110" s="11">
        <v>74</v>
      </c>
      <c r="AO110" s="12">
        <v>102</v>
      </c>
      <c r="AP110" s="11">
        <v>210</v>
      </c>
      <c r="AQ110" s="12">
        <v>289</v>
      </c>
      <c r="AR110" s="11">
        <v>2441</v>
      </c>
      <c r="AS110" s="12">
        <v>932</v>
      </c>
      <c r="AT110" s="11">
        <v>403</v>
      </c>
      <c r="AU110" s="12">
        <v>295</v>
      </c>
      <c r="AV110" s="11">
        <v>0</v>
      </c>
      <c r="AW110" s="12">
        <v>147</v>
      </c>
      <c r="AX110" s="11">
        <v>0</v>
      </c>
      <c r="AY110" s="12">
        <v>147</v>
      </c>
      <c r="AZ110" s="11">
        <v>0</v>
      </c>
      <c r="BA110" s="12">
        <v>147</v>
      </c>
      <c r="BB110" s="11">
        <v>60</v>
      </c>
      <c r="BC110" s="12">
        <v>65</v>
      </c>
      <c r="BD110" s="11">
        <v>61</v>
      </c>
      <c r="BE110" s="12">
        <v>101</v>
      </c>
      <c r="BF110" s="11">
        <v>892</v>
      </c>
      <c r="BG110" s="12">
        <v>747</v>
      </c>
      <c r="BH110" s="11">
        <v>3568</v>
      </c>
      <c r="BI110" s="12">
        <v>1023</v>
      </c>
      <c r="BJ110" s="11">
        <v>34</v>
      </c>
      <c r="BK110" s="12">
        <v>48</v>
      </c>
      <c r="BL110" s="11">
        <v>474</v>
      </c>
      <c r="BM110" s="12">
        <v>274</v>
      </c>
      <c r="BN110" s="11">
        <v>248</v>
      </c>
      <c r="BO110" s="12">
        <v>208</v>
      </c>
      <c r="BP110" s="11">
        <v>2175</v>
      </c>
      <c r="BQ110" s="12">
        <v>801</v>
      </c>
      <c r="BR110" s="11">
        <v>135</v>
      </c>
      <c r="BS110" s="12">
        <v>171</v>
      </c>
      <c r="BT110" s="11">
        <v>0</v>
      </c>
      <c r="BU110" s="12">
        <v>147</v>
      </c>
      <c r="BV110" s="11">
        <v>0</v>
      </c>
      <c r="BW110" s="12">
        <v>147</v>
      </c>
      <c r="BX110" s="11">
        <v>175</v>
      </c>
      <c r="BY110" s="12">
        <v>187</v>
      </c>
      <c r="BZ110" s="11">
        <v>371</v>
      </c>
      <c r="CA110" s="12">
        <v>317</v>
      </c>
      <c r="CB110" s="11">
        <v>240</v>
      </c>
      <c r="CC110" s="12">
        <v>220</v>
      </c>
      <c r="CD110" s="11">
        <v>1725</v>
      </c>
      <c r="CE110" s="12">
        <v>823</v>
      </c>
      <c r="CF110" s="11">
        <v>64</v>
      </c>
      <c r="CG110" s="12">
        <v>77</v>
      </c>
      <c r="CH110" s="11">
        <v>21</v>
      </c>
      <c r="CI110" s="12">
        <v>36</v>
      </c>
      <c r="CJ110" s="11">
        <v>667</v>
      </c>
      <c r="CK110" s="12">
        <v>583</v>
      </c>
      <c r="CL110" s="11">
        <v>515</v>
      </c>
      <c r="CM110" s="12">
        <v>633</v>
      </c>
      <c r="CN110" s="11">
        <v>0</v>
      </c>
      <c r="CO110" s="12">
        <v>147</v>
      </c>
      <c r="CP110" s="11">
        <v>158</v>
      </c>
      <c r="CQ110" s="12">
        <v>159</v>
      </c>
      <c r="CR110" s="20" t="s">
        <v>60</v>
      </c>
      <c r="CS110" s="12" t="s">
        <v>60</v>
      </c>
      <c r="CT110" s="15">
        <v>507</v>
      </c>
      <c r="CU110" s="12">
        <v>346</v>
      </c>
      <c r="CV110" s="11">
        <v>1715</v>
      </c>
      <c r="CW110" s="12">
        <v>1067</v>
      </c>
      <c r="CX110" s="11">
        <v>388</v>
      </c>
      <c r="CY110" s="12">
        <v>372</v>
      </c>
      <c r="CZ110" s="11">
        <v>5</v>
      </c>
      <c r="DA110" s="12">
        <v>9</v>
      </c>
      <c r="DB110" s="11">
        <v>340</v>
      </c>
      <c r="DC110" s="12">
        <v>300</v>
      </c>
      <c r="DD110" s="11">
        <v>1026</v>
      </c>
      <c r="DE110" s="12">
        <v>681</v>
      </c>
      <c r="DF110" s="11">
        <v>131</v>
      </c>
      <c r="DG110" s="12">
        <v>216</v>
      </c>
      <c r="DH110" s="11">
        <v>314</v>
      </c>
      <c r="DI110" s="12">
        <v>413</v>
      </c>
      <c r="DJ110" s="11">
        <v>979</v>
      </c>
      <c r="DK110" s="12">
        <v>735</v>
      </c>
      <c r="DL110" s="11">
        <v>134</v>
      </c>
      <c r="DM110" s="12">
        <v>235</v>
      </c>
    </row>
    <row r="111" spans="1:117" x14ac:dyDescent="0.2">
      <c r="A111" s="109">
        <f>IF($D111=$D$67,"",RANK($G111,$G$69:$G$120)+COUNTIF($G$69:G111,$G111)-1)</f>
        <v>24</v>
      </c>
      <c r="B111" s="1">
        <v>117</v>
      </c>
      <c r="C111" s="1" t="s">
        <v>118</v>
      </c>
      <c r="D111" s="7" t="s">
        <v>49</v>
      </c>
      <c r="E111" s="17">
        <f t="shared" si="7"/>
        <v>10368</v>
      </c>
      <c r="F111" s="17">
        <f t="shared" si="8"/>
        <v>8716</v>
      </c>
      <c r="G111" s="18">
        <f t="shared" si="3"/>
        <v>1652</v>
      </c>
      <c r="H111" s="17">
        <f t="shared" si="4"/>
        <v>2623</v>
      </c>
      <c r="I111" s="17">
        <f t="shared" si="5"/>
        <v>2938</v>
      </c>
      <c r="J111" s="17">
        <f t="shared" si="6"/>
        <v>-315</v>
      </c>
      <c r="K111" s="92"/>
      <c r="L111" s="21">
        <v>177098</v>
      </c>
      <c r="M111" s="12">
        <v>10625</v>
      </c>
      <c r="N111" s="11">
        <v>12116</v>
      </c>
      <c r="O111" s="12">
        <v>3309</v>
      </c>
      <c r="P111" s="11">
        <v>1281</v>
      </c>
      <c r="Q111" s="12">
        <v>847</v>
      </c>
      <c r="R111" s="11">
        <v>2250</v>
      </c>
      <c r="S111" s="12">
        <v>907</v>
      </c>
      <c r="T111" s="11">
        <v>3306</v>
      </c>
      <c r="U111" s="12">
        <v>1731</v>
      </c>
      <c r="V111" s="11">
        <v>8396</v>
      </c>
      <c r="W111" s="12">
        <v>2447</v>
      </c>
      <c r="X111" s="11">
        <v>2473</v>
      </c>
      <c r="Y111" s="12">
        <v>1156</v>
      </c>
      <c r="Z111" s="11">
        <v>936</v>
      </c>
      <c r="AA111" s="12">
        <v>900</v>
      </c>
      <c r="AB111" s="11">
        <v>176</v>
      </c>
      <c r="AC111" s="12">
        <v>222</v>
      </c>
      <c r="AD111" s="11">
        <v>180</v>
      </c>
      <c r="AE111" s="12">
        <v>203</v>
      </c>
      <c r="AF111" s="11">
        <v>15641</v>
      </c>
      <c r="AG111" s="12">
        <v>3639</v>
      </c>
      <c r="AH111" s="11">
        <v>16012</v>
      </c>
      <c r="AI111" s="12">
        <v>3114</v>
      </c>
      <c r="AJ111" s="11">
        <v>1058</v>
      </c>
      <c r="AK111" s="12">
        <v>1052</v>
      </c>
      <c r="AL111" s="11">
        <v>787</v>
      </c>
      <c r="AM111" s="12">
        <v>817</v>
      </c>
      <c r="AN111" s="11">
        <v>7094</v>
      </c>
      <c r="AO111" s="12">
        <v>1891</v>
      </c>
      <c r="AP111" s="11">
        <v>5591</v>
      </c>
      <c r="AQ111" s="12">
        <v>2209</v>
      </c>
      <c r="AR111" s="11">
        <v>617</v>
      </c>
      <c r="AS111" s="12">
        <v>556</v>
      </c>
      <c r="AT111" s="11">
        <v>2630</v>
      </c>
      <c r="AU111" s="12">
        <v>1972</v>
      </c>
      <c r="AV111" s="11">
        <v>13202</v>
      </c>
      <c r="AW111" s="12">
        <v>2695</v>
      </c>
      <c r="AX111" s="11">
        <v>2452</v>
      </c>
      <c r="AY111" s="12">
        <v>1206</v>
      </c>
      <c r="AZ111" s="11">
        <v>1040</v>
      </c>
      <c r="BA111" s="12">
        <v>589</v>
      </c>
      <c r="BB111" s="11">
        <v>1743</v>
      </c>
      <c r="BC111" s="12">
        <v>867</v>
      </c>
      <c r="BD111" s="11">
        <v>1525</v>
      </c>
      <c r="BE111" s="12">
        <v>706</v>
      </c>
      <c r="BF111" s="11">
        <v>4507</v>
      </c>
      <c r="BG111" s="12">
        <v>1434</v>
      </c>
      <c r="BH111" s="11">
        <v>1178</v>
      </c>
      <c r="BI111" s="12">
        <v>896</v>
      </c>
      <c r="BJ111" s="11">
        <v>10568</v>
      </c>
      <c r="BK111" s="12">
        <v>2321</v>
      </c>
      <c r="BL111" s="11">
        <v>2694</v>
      </c>
      <c r="BM111" s="12">
        <v>1254</v>
      </c>
      <c r="BN111" s="11">
        <v>308</v>
      </c>
      <c r="BO111" s="12">
        <v>278</v>
      </c>
      <c r="BP111" s="11">
        <v>432</v>
      </c>
      <c r="BQ111" s="12">
        <v>389</v>
      </c>
      <c r="BR111" s="11">
        <v>735</v>
      </c>
      <c r="BS111" s="12">
        <v>443</v>
      </c>
      <c r="BT111" s="11">
        <v>271</v>
      </c>
      <c r="BU111" s="12">
        <v>287</v>
      </c>
      <c r="BV111" s="11">
        <v>783</v>
      </c>
      <c r="BW111" s="12">
        <v>507</v>
      </c>
      <c r="BX111" s="11">
        <v>751</v>
      </c>
      <c r="BY111" s="12">
        <v>640</v>
      </c>
      <c r="BZ111" s="11">
        <v>6279</v>
      </c>
      <c r="CA111" s="12">
        <v>2008</v>
      </c>
      <c r="CB111" s="11">
        <v>5904</v>
      </c>
      <c r="CC111" s="12">
        <v>1834</v>
      </c>
      <c r="CD111" s="11">
        <v>7</v>
      </c>
      <c r="CE111" s="12">
        <v>16</v>
      </c>
      <c r="CF111" s="11">
        <v>6200</v>
      </c>
      <c r="CG111" s="12">
        <v>1742</v>
      </c>
      <c r="CH111" s="11">
        <v>2495</v>
      </c>
      <c r="CI111" s="12">
        <v>1410</v>
      </c>
      <c r="CJ111" s="11">
        <v>1080</v>
      </c>
      <c r="CK111" s="12">
        <v>589</v>
      </c>
      <c r="CL111" s="11">
        <v>3329</v>
      </c>
      <c r="CM111" s="12">
        <v>999</v>
      </c>
      <c r="CN111" s="11">
        <v>26</v>
      </c>
      <c r="CO111" s="12">
        <v>55</v>
      </c>
      <c r="CP111" s="11">
        <v>4300</v>
      </c>
      <c r="CQ111" s="12">
        <v>1280</v>
      </c>
      <c r="CR111" s="11">
        <v>0</v>
      </c>
      <c r="CS111" s="12">
        <v>193</v>
      </c>
      <c r="CT111" s="20" t="s">
        <v>60</v>
      </c>
      <c r="CU111" s="12" t="s">
        <v>60</v>
      </c>
      <c r="CV111" s="15">
        <v>8716</v>
      </c>
      <c r="CW111" s="12">
        <v>2938</v>
      </c>
      <c r="CX111" s="11">
        <v>784</v>
      </c>
      <c r="CY111" s="12">
        <v>1131</v>
      </c>
      <c r="CZ111" s="11">
        <v>133</v>
      </c>
      <c r="DA111" s="12">
        <v>133</v>
      </c>
      <c r="DB111" s="11">
        <v>8008</v>
      </c>
      <c r="DC111" s="12">
        <v>2159</v>
      </c>
      <c r="DD111" s="11">
        <v>1876</v>
      </c>
      <c r="DE111" s="12">
        <v>852</v>
      </c>
      <c r="DF111" s="11">
        <v>3248</v>
      </c>
      <c r="DG111" s="12">
        <v>1760</v>
      </c>
      <c r="DH111" s="11">
        <v>1622</v>
      </c>
      <c r="DI111" s="12">
        <v>727</v>
      </c>
      <c r="DJ111" s="11">
        <v>358</v>
      </c>
      <c r="DK111" s="12">
        <v>382</v>
      </c>
      <c r="DL111" s="11">
        <v>717</v>
      </c>
      <c r="DM111" s="12">
        <v>499</v>
      </c>
    </row>
    <row r="112" spans="1:117" x14ac:dyDescent="0.2">
      <c r="A112" s="109" t="str">
        <f>IF($D112=$D$67,"",RANK($G112,$G$69:$G$120)+COUNTIF($G$69:G112,$G112)-1)</f>
        <v/>
      </c>
      <c r="B112" s="1">
        <v>48</v>
      </c>
      <c r="C112" s="1" t="s">
        <v>119</v>
      </c>
      <c r="D112" s="7" t="s">
        <v>50</v>
      </c>
      <c r="E112" s="17" t="str">
        <f t="shared" si="7"/>
        <v>N/A</v>
      </c>
      <c r="F112" s="17" t="str">
        <f t="shared" si="8"/>
        <v>N/A</v>
      </c>
      <c r="G112" s="18" t="str">
        <f t="shared" si="3"/>
        <v/>
      </c>
      <c r="H112" s="17" t="str">
        <f t="shared" si="4"/>
        <v>N/A</v>
      </c>
      <c r="I112" s="17" t="str">
        <f t="shared" si="5"/>
        <v>N/A</v>
      </c>
      <c r="J112" s="17" t="str">
        <f t="shared" si="6"/>
        <v/>
      </c>
      <c r="K112" s="92"/>
      <c r="L112" s="21">
        <v>507752</v>
      </c>
      <c r="M112" s="12">
        <v>20202</v>
      </c>
      <c r="N112" s="11">
        <v>9993</v>
      </c>
      <c r="O112" s="12">
        <v>3132</v>
      </c>
      <c r="P112" s="11">
        <v>6759</v>
      </c>
      <c r="Q112" s="12">
        <v>2614</v>
      </c>
      <c r="R112" s="11">
        <v>18908</v>
      </c>
      <c r="S112" s="12">
        <v>3870</v>
      </c>
      <c r="T112" s="11">
        <v>13781</v>
      </c>
      <c r="U112" s="12">
        <v>3771</v>
      </c>
      <c r="V112" s="11">
        <v>62702</v>
      </c>
      <c r="W112" s="12">
        <v>8792</v>
      </c>
      <c r="X112" s="11">
        <v>16616</v>
      </c>
      <c r="Y112" s="12">
        <v>3638</v>
      </c>
      <c r="Z112" s="11">
        <v>2769</v>
      </c>
      <c r="AA112" s="12">
        <v>1124</v>
      </c>
      <c r="AB112" s="11">
        <v>181</v>
      </c>
      <c r="AC112" s="12">
        <v>168</v>
      </c>
      <c r="AD112" s="11">
        <v>1189</v>
      </c>
      <c r="AE112" s="12">
        <v>610</v>
      </c>
      <c r="AF112" s="11">
        <v>31259</v>
      </c>
      <c r="AG112" s="12">
        <v>6252</v>
      </c>
      <c r="AH112" s="11">
        <v>20362</v>
      </c>
      <c r="AI112" s="12">
        <v>3365</v>
      </c>
      <c r="AJ112" s="11">
        <v>5040</v>
      </c>
      <c r="AK112" s="12">
        <v>2386</v>
      </c>
      <c r="AL112" s="11">
        <v>2387</v>
      </c>
      <c r="AM112" s="12">
        <v>1190</v>
      </c>
      <c r="AN112" s="11">
        <v>19672</v>
      </c>
      <c r="AO112" s="12">
        <v>3645</v>
      </c>
      <c r="AP112" s="11">
        <v>8264</v>
      </c>
      <c r="AQ112" s="12">
        <v>2734</v>
      </c>
      <c r="AR112" s="11">
        <v>4934</v>
      </c>
      <c r="AS112" s="12">
        <v>2063</v>
      </c>
      <c r="AT112" s="11">
        <v>12699</v>
      </c>
      <c r="AU112" s="12">
        <v>3202</v>
      </c>
      <c r="AV112" s="11">
        <v>6040</v>
      </c>
      <c r="AW112" s="12">
        <v>2224</v>
      </c>
      <c r="AX112" s="11">
        <v>29348</v>
      </c>
      <c r="AY112" s="12">
        <v>5712</v>
      </c>
      <c r="AZ112" s="11">
        <v>1293</v>
      </c>
      <c r="BA112" s="12">
        <v>1284</v>
      </c>
      <c r="BB112" s="11">
        <v>4969</v>
      </c>
      <c r="BC112" s="12">
        <v>2026</v>
      </c>
      <c r="BD112" s="11">
        <v>4813</v>
      </c>
      <c r="BE112" s="12">
        <v>1584</v>
      </c>
      <c r="BF112" s="11">
        <v>9501</v>
      </c>
      <c r="BG112" s="12">
        <v>2273</v>
      </c>
      <c r="BH112" s="11">
        <v>2803</v>
      </c>
      <c r="BI112" s="12">
        <v>948</v>
      </c>
      <c r="BJ112" s="11">
        <v>6402</v>
      </c>
      <c r="BK112" s="12">
        <v>2032</v>
      </c>
      <c r="BL112" s="11">
        <v>12319</v>
      </c>
      <c r="BM112" s="12">
        <v>2205</v>
      </c>
      <c r="BN112" s="11">
        <v>1813</v>
      </c>
      <c r="BO112" s="12">
        <v>986</v>
      </c>
      <c r="BP112" s="11">
        <v>4794</v>
      </c>
      <c r="BQ112" s="12">
        <v>2045</v>
      </c>
      <c r="BR112" s="11">
        <v>8266</v>
      </c>
      <c r="BS112" s="12">
        <v>4162</v>
      </c>
      <c r="BT112" s="11">
        <v>761</v>
      </c>
      <c r="BU112" s="12">
        <v>749</v>
      </c>
      <c r="BV112" s="11">
        <v>6797</v>
      </c>
      <c r="BW112" s="12">
        <v>2141</v>
      </c>
      <c r="BX112" s="11">
        <v>16762</v>
      </c>
      <c r="BY112" s="12">
        <v>3127</v>
      </c>
      <c r="BZ112" s="11">
        <v>20274</v>
      </c>
      <c r="CA112" s="12">
        <v>4211</v>
      </c>
      <c r="CB112" s="11">
        <v>22660</v>
      </c>
      <c r="CC112" s="12">
        <v>6953</v>
      </c>
      <c r="CD112" s="11">
        <v>989</v>
      </c>
      <c r="CE112" s="12">
        <v>542</v>
      </c>
      <c r="CF112" s="11">
        <v>8728</v>
      </c>
      <c r="CG112" s="12">
        <v>1739</v>
      </c>
      <c r="CH112" s="11">
        <v>26284</v>
      </c>
      <c r="CI112" s="12">
        <v>4418</v>
      </c>
      <c r="CJ112" s="11">
        <v>3827</v>
      </c>
      <c r="CK112" s="12">
        <v>1684</v>
      </c>
      <c r="CL112" s="11">
        <v>10449</v>
      </c>
      <c r="CM112" s="12">
        <v>2158</v>
      </c>
      <c r="CN112" s="11">
        <v>1763</v>
      </c>
      <c r="CO112" s="12">
        <v>1605</v>
      </c>
      <c r="CP112" s="11">
        <v>4470</v>
      </c>
      <c r="CQ112" s="12">
        <v>1665</v>
      </c>
      <c r="CR112" s="11">
        <v>1264</v>
      </c>
      <c r="CS112" s="12">
        <v>757</v>
      </c>
      <c r="CT112" s="11">
        <v>10368</v>
      </c>
      <c r="CU112" s="12">
        <v>2623</v>
      </c>
      <c r="CV112" s="20" t="s">
        <v>60</v>
      </c>
      <c r="CW112" s="12" t="s">
        <v>60</v>
      </c>
      <c r="CX112" s="15">
        <v>4610</v>
      </c>
      <c r="CY112" s="12">
        <v>2045</v>
      </c>
      <c r="CZ112" s="11">
        <v>113</v>
      </c>
      <c r="DA112" s="12">
        <v>135</v>
      </c>
      <c r="DB112" s="11">
        <v>17734</v>
      </c>
      <c r="DC112" s="12">
        <v>4904</v>
      </c>
      <c r="DD112" s="11">
        <v>11630</v>
      </c>
      <c r="DE112" s="12">
        <v>2741</v>
      </c>
      <c r="DF112" s="11">
        <v>1729</v>
      </c>
      <c r="DG112" s="12">
        <v>938</v>
      </c>
      <c r="DH112" s="11">
        <v>4192</v>
      </c>
      <c r="DI112" s="12">
        <v>1322</v>
      </c>
      <c r="DJ112" s="11">
        <v>2472</v>
      </c>
      <c r="DK112" s="12">
        <v>1676</v>
      </c>
      <c r="DL112" s="11">
        <v>4435</v>
      </c>
      <c r="DM112" s="12">
        <v>1611</v>
      </c>
    </row>
    <row r="113" spans="1:117" x14ac:dyDescent="0.2">
      <c r="A113" s="109">
        <f>IF($D113=$D$67,"",RANK($G113,$G$69:$G$120)+COUNTIF($G$69:G113,$G113)-1)</f>
        <v>31</v>
      </c>
      <c r="B113" s="1">
        <v>36</v>
      </c>
      <c r="C113" s="1" t="s">
        <v>120</v>
      </c>
      <c r="D113" s="7" t="s">
        <v>51</v>
      </c>
      <c r="E113" s="17">
        <f t="shared" si="7"/>
        <v>4610</v>
      </c>
      <c r="F113" s="17">
        <f t="shared" si="8"/>
        <v>3605</v>
      </c>
      <c r="G113" s="18">
        <f t="shared" si="3"/>
        <v>1005</v>
      </c>
      <c r="H113" s="17">
        <f t="shared" si="4"/>
        <v>2045</v>
      </c>
      <c r="I113" s="17">
        <f t="shared" si="5"/>
        <v>1278</v>
      </c>
      <c r="J113" s="17">
        <f t="shared" si="6"/>
        <v>767</v>
      </c>
      <c r="K113" s="92"/>
      <c r="L113" s="21">
        <v>87870</v>
      </c>
      <c r="M113" s="12">
        <v>7490</v>
      </c>
      <c r="N113" s="11">
        <v>126</v>
      </c>
      <c r="O113" s="12">
        <v>171</v>
      </c>
      <c r="P113" s="11">
        <v>2819</v>
      </c>
      <c r="Q113" s="12">
        <v>1292</v>
      </c>
      <c r="R113" s="11">
        <v>7966</v>
      </c>
      <c r="S113" s="12">
        <v>2419</v>
      </c>
      <c r="T113" s="11">
        <v>361</v>
      </c>
      <c r="U113" s="12">
        <v>402</v>
      </c>
      <c r="V113" s="11">
        <v>15286</v>
      </c>
      <c r="W113" s="12">
        <v>2837</v>
      </c>
      <c r="X113" s="11">
        <v>5350</v>
      </c>
      <c r="Y113" s="12">
        <v>1845</v>
      </c>
      <c r="Z113" s="11">
        <v>142</v>
      </c>
      <c r="AA113" s="12">
        <v>168</v>
      </c>
      <c r="AB113" s="11">
        <v>0</v>
      </c>
      <c r="AC113" s="12">
        <v>181</v>
      </c>
      <c r="AD113" s="11">
        <v>0</v>
      </c>
      <c r="AE113" s="12">
        <v>181</v>
      </c>
      <c r="AF113" s="11">
        <v>2428</v>
      </c>
      <c r="AG113" s="12">
        <v>1105</v>
      </c>
      <c r="AH113" s="11">
        <v>1142</v>
      </c>
      <c r="AI113" s="12">
        <v>622</v>
      </c>
      <c r="AJ113" s="11">
        <v>1436</v>
      </c>
      <c r="AK113" s="12">
        <v>876</v>
      </c>
      <c r="AL113" s="11">
        <v>5129</v>
      </c>
      <c r="AM113" s="12">
        <v>1135</v>
      </c>
      <c r="AN113" s="11">
        <v>1588</v>
      </c>
      <c r="AO113" s="12">
        <v>802</v>
      </c>
      <c r="AP113" s="11">
        <v>475</v>
      </c>
      <c r="AQ113" s="12">
        <v>296</v>
      </c>
      <c r="AR113" s="11">
        <v>2791</v>
      </c>
      <c r="AS113" s="12">
        <v>2779</v>
      </c>
      <c r="AT113" s="11">
        <v>398</v>
      </c>
      <c r="AU113" s="12">
        <v>333</v>
      </c>
      <c r="AV113" s="11">
        <v>217</v>
      </c>
      <c r="AW113" s="12">
        <v>221</v>
      </c>
      <c r="AX113" s="11">
        <v>345</v>
      </c>
      <c r="AY113" s="12">
        <v>313</v>
      </c>
      <c r="AZ113" s="11">
        <v>380</v>
      </c>
      <c r="BA113" s="12">
        <v>339</v>
      </c>
      <c r="BB113" s="11">
        <v>613</v>
      </c>
      <c r="BC113" s="12">
        <v>361</v>
      </c>
      <c r="BD113" s="11">
        <v>1503</v>
      </c>
      <c r="BE113" s="12">
        <v>1343</v>
      </c>
      <c r="BF113" s="11">
        <v>1670</v>
      </c>
      <c r="BG113" s="12">
        <v>1210</v>
      </c>
      <c r="BH113" s="11">
        <v>385</v>
      </c>
      <c r="BI113" s="12">
        <v>300</v>
      </c>
      <c r="BJ113" s="11">
        <v>284</v>
      </c>
      <c r="BK113" s="12">
        <v>229</v>
      </c>
      <c r="BL113" s="11">
        <v>1553</v>
      </c>
      <c r="BM113" s="12">
        <v>769</v>
      </c>
      <c r="BN113" s="11">
        <v>1057</v>
      </c>
      <c r="BO113" s="12">
        <v>729</v>
      </c>
      <c r="BP113" s="11">
        <v>489</v>
      </c>
      <c r="BQ113" s="12">
        <v>384</v>
      </c>
      <c r="BR113" s="11">
        <v>5391</v>
      </c>
      <c r="BS113" s="12">
        <v>1743</v>
      </c>
      <c r="BT113" s="11">
        <v>507</v>
      </c>
      <c r="BU113" s="12">
        <v>442</v>
      </c>
      <c r="BV113" s="11">
        <v>437</v>
      </c>
      <c r="BW113" s="12">
        <v>322</v>
      </c>
      <c r="BX113" s="11">
        <v>686</v>
      </c>
      <c r="BY113" s="12">
        <v>505</v>
      </c>
      <c r="BZ113" s="11">
        <v>2129</v>
      </c>
      <c r="CA113" s="12">
        <v>924</v>
      </c>
      <c r="CB113" s="11">
        <v>842</v>
      </c>
      <c r="CC113" s="12">
        <v>611</v>
      </c>
      <c r="CD113" s="11">
        <v>175</v>
      </c>
      <c r="CE113" s="12">
        <v>218</v>
      </c>
      <c r="CF113" s="11">
        <v>1875</v>
      </c>
      <c r="CG113" s="12">
        <v>881</v>
      </c>
      <c r="CH113" s="11">
        <v>1338</v>
      </c>
      <c r="CI113" s="12">
        <v>691</v>
      </c>
      <c r="CJ113" s="11">
        <v>4089</v>
      </c>
      <c r="CK113" s="12">
        <v>2693</v>
      </c>
      <c r="CL113" s="11">
        <v>944</v>
      </c>
      <c r="CM113" s="12">
        <v>450</v>
      </c>
      <c r="CN113" s="11">
        <v>351</v>
      </c>
      <c r="CO113" s="12">
        <v>571</v>
      </c>
      <c r="CP113" s="11">
        <v>60</v>
      </c>
      <c r="CQ113" s="12">
        <v>100</v>
      </c>
      <c r="CR113" s="11">
        <v>47</v>
      </c>
      <c r="CS113" s="12">
        <v>74</v>
      </c>
      <c r="CT113" s="11">
        <v>863</v>
      </c>
      <c r="CU113" s="12">
        <v>529</v>
      </c>
      <c r="CV113" s="11">
        <v>3605</v>
      </c>
      <c r="CW113" s="12">
        <v>1278</v>
      </c>
      <c r="CX113" s="20" t="s">
        <v>60</v>
      </c>
      <c r="CY113" s="12" t="s">
        <v>60</v>
      </c>
      <c r="CZ113" s="15">
        <v>39</v>
      </c>
      <c r="DA113" s="12">
        <v>63</v>
      </c>
      <c r="DB113" s="11">
        <v>1369</v>
      </c>
      <c r="DC113" s="12">
        <v>668</v>
      </c>
      <c r="DD113" s="11">
        <v>3529</v>
      </c>
      <c r="DE113" s="12">
        <v>1319</v>
      </c>
      <c r="DF113" s="11">
        <v>0</v>
      </c>
      <c r="DG113" s="12">
        <v>181</v>
      </c>
      <c r="DH113" s="11">
        <v>1445</v>
      </c>
      <c r="DI113" s="12">
        <v>1512</v>
      </c>
      <c r="DJ113" s="11">
        <v>2216</v>
      </c>
      <c r="DK113" s="12">
        <v>715</v>
      </c>
      <c r="DL113" s="11">
        <v>239</v>
      </c>
      <c r="DM113" s="12">
        <v>190</v>
      </c>
    </row>
    <row r="114" spans="1:117" x14ac:dyDescent="0.2">
      <c r="A114" s="109">
        <f>IF($D114=$D$67,"",RANK($G114,$G$69:$G$120)+COUNTIF($G$69:G114,$G114)-1)</f>
        <v>40</v>
      </c>
      <c r="B114" s="1">
        <v>95</v>
      </c>
      <c r="C114" s="1" t="s">
        <v>121</v>
      </c>
      <c r="D114" s="7" t="s">
        <v>52</v>
      </c>
      <c r="E114" s="17">
        <f t="shared" si="7"/>
        <v>113</v>
      </c>
      <c r="F114" s="17">
        <f t="shared" si="8"/>
        <v>493</v>
      </c>
      <c r="G114" s="18">
        <f t="shared" si="3"/>
        <v>-380</v>
      </c>
      <c r="H114" s="17">
        <f t="shared" si="4"/>
        <v>135</v>
      </c>
      <c r="I114" s="17">
        <f t="shared" si="5"/>
        <v>334</v>
      </c>
      <c r="J114" s="17">
        <f t="shared" si="6"/>
        <v>-199</v>
      </c>
      <c r="K114" s="92"/>
      <c r="L114" s="21">
        <v>24431</v>
      </c>
      <c r="M114" s="12">
        <v>2713</v>
      </c>
      <c r="N114" s="11">
        <v>16</v>
      </c>
      <c r="O114" s="12">
        <v>23</v>
      </c>
      <c r="P114" s="11">
        <v>93</v>
      </c>
      <c r="Q114" s="12">
        <v>153</v>
      </c>
      <c r="R114" s="11">
        <v>127</v>
      </c>
      <c r="S114" s="12">
        <v>165</v>
      </c>
      <c r="T114" s="11">
        <v>0</v>
      </c>
      <c r="U114" s="12">
        <v>143</v>
      </c>
      <c r="V114" s="11">
        <v>1112</v>
      </c>
      <c r="W114" s="12">
        <v>537</v>
      </c>
      <c r="X114" s="11">
        <v>382</v>
      </c>
      <c r="Y114" s="12">
        <v>296</v>
      </c>
      <c r="Z114" s="11">
        <v>1626</v>
      </c>
      <c r="AA114" s="12">
        <v>540</v>
      </c>
      <c r="AB114" s="11">
        <v>0</v>
      </c>
      <c r="AC114" s="12">
        <v>143</v>
      </c>
      <c r="AD114" s="11">
        <v>116</v>
      </c>
      <c r="AE114" s="12">
        <v>134</v>
      </c>
      <c r="AF114" s="11">
        <v>966</v>
      </c>
      <c r="AG114" s="12">
        <v>519</v>
      </c>
      <c r="AH114" s="11">
        <v>56</v>
      </c>
      <c r="AI114" s="12">
        <v>81</v>
      </c>
      <c r="AJ114" s="11">
        <v>6</v>
      </c>
      <c r="AK114" s="12">
        <v>10</v>
      </c>
      <c r="AL114" s="11">
        <v>0</v>
      </c>
      <c r="AM114" s="12">
        <v>143</v>
      </c>
      <c r="AN114" s="11">
        <v>230</v>
      </c>
      <c r="AO114" s="12">
        <v>221</v>
      </c>
      <c r="AP114" s="11">
        <v>68</v>
      </c>
      <c r="AQ114" s="12">
        <v>81</v>
      </c>
      <c r="AR114" s="11">
        <v>30</v>
      </c>
      <c r="AS114" s="12">
        <v>43</v>
      </c>
      <c r="AT114" s="11">
        <v>0</v>
      </c>
      <c r="AU114" s="12">
        <v>143</v>
      </c>
      <c r="AV114" s="11">
        <v>1243</v>
      </c>
      <c r="AW114" s="12">
        <v>1690</v>
      </c>
      <c r="AX114" s="11">
        <v>73</v>
      </c>
      <c r="AY114" s="12">
        <v>105</v>
      </c>
      <c r="AZ114" s="11">
        <v>883</v>
      </c>
      <c r="BA114" s="12">
        <v>546</v>
      </c>
      <c r="BB114" s="11">
        <v>862</v>
      </c>
      <c r="BC114" s="12">
        <v>396</v>
      </c>
      <c r="BD114" s="11">
        <v>3318</v>
      </c>
      <c r="BE114" s="12">
        <v>657</v>
      </c>
      <c r="BF114" s="11">
        <v>284</v>
      </c>
      <c r="BG114" s="12">
        <v>246</v>
      </c>
      <c r="BH114" s="11">
        <v>315</v>
      </c>
      <c r="BI114" s="12">
        <v>349</v>
      </c>
      <c r="BJ114" s="11">
        <v>0</v>
      </c>
      <c r="BK114" s="12">
        <v>143</v>
      </c>
      <c r="BL114" s="11">
        <v>23</v>
      </c>
      <c r="BM114" s="12">
        <v>26</v>
      </c>
      <c r="BN114" s="11">
        <v>147</v>
      </c>
      <c r="BO114" s="12">
        <v>189</v>
      </c>
      <c r="BP114" s="11">
        <v>0</v>
      </c>
      <c r="BQ114" s="12">
        <v>143</v>
      </c>
      <c r="BR114" s="11">
        <v>17</v>
      </c>
      <c r="BS114" s="12">
        <v>37</v>
      </c>
      <c r="BT114" s="11">
        <v>2893</v>
      </c>
      <c r="BU114" s="12">
        <v>812</v>
      </c>
      <c r="BV114" s="11">
        <v>833</v>
      </c>
      <c r="BW114" s="12">
        <v>364</v>
      </c>
      <c r="BX114" s="11">
        <v>74</v>
      </c>
      <c r="BY114" s="12">
        <v>89</v>
      </c>
      <c r="BZ114" s="11">
        <v>4780</v>
      </c>
      <c r="CA114" s="12">
        <v>921</v>
      </c>
      <c r="CB114" s="11">
        <v>328</v>
      </c>
      <c r="CC114" s="12">
        <v>248</v>
      </c>
      <c r="CD114" s="11">
        <v>0</v>
      </c>
      <c r="CE114" s="12">
        <v>143</v>
      </c>
      <c r="CF114" s="11">
        <v>214</v>
      </c>
      <c r="CG114" s="12">
        <v>247</v>
      </c>
      <c r="CH114" s="11">
        <v>11</v>
      </c>
      <c r="CI114" s="12">
        <v>13</v>
      </c>
      <c r="CJ114" s="11">
        <v>26</v>
      </c>
      <c r="CK114" s="12">
        <v>38</v>
      </c>
      <c r="CL114" s="11">
        <v>935</v>
      </c>
      <c r="CM114" s="12">
        <v>525</v>
      </c>
      <c r="CN114" s="11">
        <v>341</v>
      </c>
      <c r="CO114" s="12">
        <v>220</v>
      </c>
      <c r="CP114" s="11">
        <v>124</v>
      </c>
      <c r="CQ114" s="12">
        <v>208</v>
      </c>
      <c r="CR114" s="11">
        <v>39</v>
      </c>
      <c r="CS114" s="12">
        <v>66</v>
      </c>
      <c r="CT114" s="11">
        <v>193</v>
      </c>
      <c r="CU114" s="12">
        <v>185</v>
      </c>
      <c r="CV114" s="11">
        <v>493</v>
      </c>
      <c r="CW114" s="12">
        <v>334</v>
      </c>
      <c r="CX114" s="11">
        <v>81</v>
      </c>
      <c r="CY114" s="12">
        <v>96</v>
      </c>
      <c r="CZ114" s="20" t="s">
        <v>60</v>
      </c>
      <c r="DA114" s="12" t="s">
        <v>60</v>
      </c>
      <c r="DB114" s="15">
        <v>728</v>
      </c>
      <c r="DC114" s="12">
        <v>427</v>
      </c>
      <c r="DD114" s="11">
        <v>98</v>
      </c>
      <c r="DE114" s="12">
        <v>109</v>
      </c>
      <c r="DF114" s="11">
        <v>0</v>
      </c>
      <c r="DG114" s="12">
        <v>143</v>
      </c>
      <c r="DH114" s="11">
        <v>151</v>
      </c>
      <c r="DI114" s="12">
        <v>115</v>
      </c>
      <c r="DJ114" s="11">
        <v>96</v>
      </c>
      <c r="DK114" s="12">
        <v>102</v>
      </c>
      <c r="DL114" s="11">
        <v>0</v>
      </c>
      <c r="DM114" s="12">
        <v>143</v>
      </c>
    </row>
    <row r="115" spans="1:117" x14ac:dyDescent="0.2">
      <c r="A115" s="109">
        <f>IF($D115=$D$67,"",RANK($G115,$G$69:$G$120)+COUNTIF($G$69:G115,$G115)-1)</f>
        <v>7</v>
      </c>
      <c r="B115" s="1">
        <v>123</v>
      </c>
      <c r="C115" s="1" t="s">
        <v>122</v>
      </c>
      <c r="D115" s="7" t="s">
        <v>53</v>
      </c>
      <c r="E115" s="17">
        <f t="shared" si="7"/>
        <v>17734</v>
      </c>
      <c r="F115" s="17">
        <f t="shared" si="8"/>
        <v>12944</v>
      </c>
      <c r="G115" s="18">
        <f t="shared" si="3"/>
        <v>4790</v>
      </c>
      <c r="H115" s="17">
        <f t="shared" si="4"/>
        <v>4904</v>
      </c>
      <c r="I115" s="17">
        <f t="shared" si="5"/>
        <v>2828</v>
      </c>
      <c r="J115" s="17">
        <f t="shared" si="6"/>
        <v>2076</v>
      </c>
      <c r="K115" s="92"/>
      <c r="L115" s="21">
        <v>250653</v>
      </c>
      <c r="M115" s="12">
        <v>11997</v>
      </c>
      <c r="N115" s="11">
        <v>2515</v>
      </c>
      <c r="O115" s="12">
        <v>990</v>
      </c>
      <c r="P115" s="11">
        <v>1906</v>
      </c>
      <c r="Q115" s="12">
        <v>1287</v>
      </c>
      <c r="R115" s="11">
        <v>2420</v>
      </c>
      <c r="S115" s="12">
        <v>1030</v>
      </c>
      <c r="T115" s="11">
        <v>445</v>
      </c>
      <c r="U115" s="12">
        <v>319</v>
      </c>
      <c r="V115" s="11">
        <v>14780</v>
      </c>
      <c r="W115" s="12">
        <v>2760</v>
      </c>
      <c r="X115" s="11">
        <v>5352</v>
      </c>
      <c r="Y115" s="12">
        <v>1834</v>
      </c>
      <c r="Z115" s="11">
        <v>2725</v>
      </c>
      <c r="AA115" s="12">
        <v>1001</v>
      </c>
      <c r="AB115" s="11">
        <v>2279</v>
      </c>
      <c r="AC115" s="12">
        <v>1465</v>
      </c>
      <c r="AD115" s="11">
        <v>10964</v>
      </c>
      <c r="AE115" s="12">
        <v>4084</v>
      </c>
      <c r="AF115" s="11">
        <v>19574</v>
      </c>
      <c r="AG115" s="12">
        <v>3694</v>
      </c>
      <c r="AH115" s="11">
        <v>9535</v>
      </c>
      <c r="AI115" s="12">
        <v>1889</v>
      </c>
      <c r="AJ115" s="11">
        <v>3823</v>
      </c>
      <c r="AK115" s="12">
        <v>1460</v>
      </c>
      <c r="AL115" s="11">
        <v>652</v>
      </c>
      <c r="AM115" s="12">
        <v>411</v>
      </c>
      <c r="AN115" s="11">
        <v>7089</v>
      </c>
      <c r="AO115" s="12">
        <v>3237</v>
      </c>
      <c r="AP115" s="11">
        <v>2663</v>
      </c>
      <c r="AQ115" s="12">
        <v>1228</v>
      </c>
      <c r="AR115" s="11">
        <v>221</v>
      </c>
      <c r="AS115" s="12">
        <v>209</v>
      </c>
      <c r="AT115" s="11">
        <v>1144</v>
      </c>
      <c r="AU115" s="12">
        <v>669</v>
      </c>
      <c r="AV115" s="11">
        <v>3908</v>
      </c>
      <c r="AW115" s="12">
        <v>1422</v>
      </c>
      <c r="AX115" s="11">
        <v>1638</v>
      </c>
      <c r="AY115" s="12">
        <v>936</v>
      </c>
      <c r="AZ115" s="11">
        <v>1144</v>
      </c>
      <c r="BA115" s="12">
        <v>689</v>
      </c>
      <c r="BB115" s="11">
        <v>23925</v>
      </c>
      <c r="BC115" s="12">
        <v>4264</v>
      </c>
      <c r="BD115" s="11">
        <v>3767</v>
      </c>
      <c r="BE115" s="12">
        <v>1503</v>
      </c>
      <c r="BF115" s="11">
        <v>2982</v>
      </c>
      <c r="BG115" s="12">
        <v>1136</v>
      </c>
      <c r="BH115" s="11">
        <v>2294</v>
      </c>
      <c r="BI115" s="12">
        <v>1414</v>
      </c>
      <c r="BJ115" s="11">
        <v>1344</v>
      </c>
      <c r="BK115" s="12">
        <v>730</v>
      </c>
      <c r="BL115" s="11">
        <v>1914</v>
      </c>
      <c r="BM115" s="12">
        <v>837</v>
      </c>
      <c r="BN115" s="11">
        <v>658</v>
      </c>
      <c r="BO115" s="12">
        <v>433</v>
      </c>
      <c r="BP115" s="11">
        <v>357</v>
      </c>
      <c r="BQ115" s="12">
        <v>313</v>
      </c>
      <c r="BR115" s="11">
        <v>973</v>
      </c>
      <c r="BS115" s="12">
        <v>522</v>
      </c>
      <c r="BT115" s="11">
        <v>535</v>
      </c>
      <c r="BU115" s="12">
        <v>398</v>
      </c>
      <c r="BV115" s="11">
        <v>9073</v>
      </c>
      <c r="BW115" s="12">
        <v>2029</v>
      </c>
      <c r="BX115" s="11">
        <v>947</v>
      </c>
      <c r="BY115" s="12">
        <v>637</v>
      </c>
      <c r="BZ115" s="11">
        <v>15893</v>
      </c>
      <c r="CA115" s="12">
        <v>3260</v>
      </c>
      <c r="CB115" s="11">
        <v>25575</v>
      </c>
      <c r="CC115" s="12">
        <v>4182</v>
      </c>
      <c r="CD115" s="11">
        <v>852</v>
      </c>
      <c r="CE115" s="12">
        <v>1019</v>
      </c>
      <c r="CF115" s="11">
        <v>5622</v>
      </c>
      <c r="CG115" s="12">
        <v>1519</v>
      </c>
      <c r="CH115" s="11">
        <v>2810</v>
      </c>
      <c r="CI115" s="12">
        <v>1873</v>
      </c>
      <c r="CJ115" s="11">
        <v>1541</v>
      </c>
      <c r="CK115" s="12">
        <v>1069</v>
      </c>
      <c r="CL115" s="11">
        <v>14190</v>
      </c>
      <c r="CM115" s="12">
        <v>2998</v>
      </c>
      <c r="CN115" s="11">
        <v>1605</v>
      </c>
      <c r="CO115" s="12">
        <v>731</v>
      </c>
      <c r="CP115" s="11">
        <v>7936</v>
      </c>
      <c r="CQ115" s="12">
        <v>2435</v>
      </c>
      <c r="CR115" s="11">
        <v>35</v>
      </c>
      <c r="CS115" s="12">
        <v>57</v>
      </c>
      <c r="CT115" s="11">
        <v>6189</v>
      </c>
      <c r="CU115" s="12">
        <v>1858</v>
      </c>
      <c r="CV115" s="11">
        <v>12944</v>
      </c>
      <c r="CW115" s="12">
        <v>2828</v>
      </c>
      <c r="CX115" s="11">
        <v>2092</v>
      </c>
      <c r="CY115" s="12">
        <v>994</v>
      </c>
      <c r="CZ115" s="11">
        <v>423</v>
      </c>
      <c r="DA115" s="12">
        <v>437</v>
      </c>
      <c r="DB115" s="20" t="s">
        <v>60</v>
      </c>
      <c r="DC115" s="12" t="s">
        <v>60</v>
      </c>
      <c r="DD115" s="15">
        <v>4160</v>
      </c>
      <c r="DE115" s="12">
        <v>1420</v>
      </c>
      <c r="DF115" s="11">
        <v>3839</v>
      </c>
      <c r="DG115" s="12">
        <v>1234</v>
      </c>
      <c r="DH115" s="11">
        <v>1258</v>
      </c>
      <c r="DI115" s="12">
        <v>880</v>
      </c>
      <c r="DJ115" s="11">
        <v>143</v>
      </c>
      <c r="DK115" s="12">
        <v>166</v>
      </c>
      <c r="DL115" s="11">
        <v>516</v>
      </c>
      <c r="DM115" s="12">
        <v>466</v>
      </c>
    </row>
    <row r="116" spans="1:117" x14ac:dyDescent="0.2">
      <c r="A116" s="109">
        <f>IF($D116=$D$67,"",RANK($G116,$G$69:$G$120)+COUNTIF($G$69:G116,$G116)-1)</f>
        <v>50</v>
      </c>
      <c r="B116" s="1">
        <v>5</v>
      </c>
      <c r="C116" s="1" t="s">
        <v>123</v>
      </c>
      <c r="D116" s="7" t="s">
        <v>54</v>
      </c>
      <c r="E116" s="17">
        <f t="shared" si="7"/>
        <v>11630</v>
      </c>
      <c r="F116" s="17">
        <f t="shared" si="8"/>
        <v>14196</v>
      </c>
      <c r="G116" s="18">
        <f t="shared" si="3"/>
        <v>-2566</v>
      </c>
      <c r="H116" s="17">
        <f t="shared" si="4"/>
        <v>2741</v>
      </c>
      <c r="I116" s="17">
        <f t="shared" si="5"/>
        <v>3417</v>
      </c>
      <c r="J116" s="17">
        <f t="shared" si="6"/>
        <v>-676</v>
      </c>
      <c r="K116" s="92"/>
      <c r="L116" s="21">
        <v>215494</v>
      </c>
      <c r="M116" s="12">
        <v>12552</v>
      </c>
      <c r="N116" s="11">
        <v>1507</v>
      </c>
      <c r="O116" s="12">
        <v>730</v>
      </c>
      <c r="P116" s="11">
        <v>4328</v>
      </c>
      <c r="Q116" s="12">
        <v>1682</v>
      </c>
      <c r="R116" s="11">
        <v>8362</v>
      </c>
      <c r="S116" s="12">
        <v>2641</v>
      </c>
      <c r="T116" s="11">
        <v>1413</v>
      </c>
      <c r="U116" s="12">
        <v>1121</v>
      </c>
      <c r="V116" s="11">
        <v>45597</v>
      </c>
      <c r="W116" s="12">
        <v>5884</v>
      </c>
      <c r="X116" s="11">
        <v>5195</v>
      </c>
      <c r="Y116" s="12">
        <v>2150</v>
      </c>
      <c r="Z116" s="11">
        <v>2901</v>
      </c>
      <c r="AA116" s="12">
        <v>1138</v>
      </c>
      <c r="AB116" s="11">
        <v>100</v>
      </c>
      <c r="AC116" s="12">
        <v>164</v>
      </c>
      <c r="AD116" s="11">
        <v>773</v>
      </c>
      <c r="AE116" s="12">
        <v>528</v>
      </c>
      <c r="AF116" s="11">
        <v>9370</v>
      </c>
      <c r="AG116" s="12">
        <v>2417</v>
      </c>
      <c r="AH116" s="11">
        <v>6363</v>
      </c>
      <c r="AI116" s="12">
        <v>2288</v>
      </c>
      <c r="AJ116" s="11">
        <v>5239</v>
      </c>
      <c r="AK116" s="12">
        <v>2393</v>
      </c>
      <c r="AL116" s="11">
        <v>10604</v>
      </c>
      <c r="AM116" s="12">
        <v>2191</v>
      </c>
      <c r="AN116" s="11">
        <v>4298</v>
      </c>
      <c r="AO116" s="12">
        <v>1727</v>
      </c>
      <c r="AP116" s="11">
        <v>1089</v>
      </c>
      <c r="AQ116" s="12">
        <v>521</v>
      </c>
      <c r="AR116" s="11">
        <v>1159</v>
      </c>
      <c r="AS116" s="12">
        <v>845</v>
      </c>
      <c r="AT116" s="11">
        <v>2544</v>
      </c>
      <c r="AU116" s="12">
        <v>1029</v>
      </c>
      <c r="AV116" s="11">
        <v>1368</v>
      </c>
      <c r="AW116" s="12">
        <v>911</v>
      </c>
      <c r="AX116" s="11">
        <v>1646</v>
      </c>
      <c r="AY116" s="12">
        <v>915</v>
      </c>
      <c r="AZ116" s="11">
        <v>532</v>
      </c>
      <c r="BA116" s="12">
        <v>655</v>
      </c>
      <c r="BB116" s="11">
        <v>1191</v>
      </c>
      <c r="BC116" s="12">
        <v>923</v>
      </c>
      <c r="BD116" s="11">
        <v>2911</v>
      </c>
      <c r="BE116" s="12">
        <v>1011</v>
      </c>
      <c r="BF116" s="11">
        <v>3470</v>
      </c>
      <c r="BG116" s="12">
        <v>1605</v>
      </c>
      <c r="BH116" s="11">
        <v>2703</v>
      </c>
      <c r="BI116" s="12">
        <v>1971</v>
      </c>
      <c r="BJ116" s="11">
        <v>615</v>
      </c>
      <c r="BK116" s="12">
        <v>444</v>
      </c>
      <c r="BL116" s="11">
        <v>2802</v>
      </c>
      <c r="BM116" s="12">
        <v>1017</v>
      </c>
      <c r="BN116" s="11">
        <v>2919</v>
      </c>
      <c r="BO116" s="12">
        <v>1013</v>
      </c>
      <c r="BP116" s="11">
        <v>682</v>
      </c>
      <c r="BQ116" s="12">
        <v>456</v>
      </c>
      <c r="BR116" s="11">
        <v>5671</v>
      </c>
      <c r="BS116" s="12">
        <v>2919</v>
      </c>
      <c r="BT116" s="11">
        <v>309</v>
      </c>
      <c r="BU116" s="12">
        <v>248</v>
      </c>
      <c r="BV116" s="11">
        <v>2300</v>
      </c>
      <c r="BW116" s="12">
        <v>1441</v>
      </c>
      <c r="BX116" s="11">
        <v>872</v>
      </c>
      <c r="BY116" s="12">
        <v>527</v>
      </c>
      <c r="BZ116" s="11">
        <v>5562</v>
      </c>
      <c r="CA116" s="12">
        <v>1947</v>
      </c>
      <c r="CB116" s="11">
        <v>4088</v>
      </c>
      <c r="CC116" s="12">
        <v>1854</v>
      </c>
      <c r="CD116" s="11">
        <v>217</v>
      </c>
      <c r="CE116" s="12">
        <v>200</v>
      </c>
      <c r="CF116" s="11">
        <v>3192</v>
      </c>
      <c r="CG116" s="12">
        <v>1400</v>
      </c>
      <c r="CH116" s="11">
        <v>1223</v>
      </c>
      <c r="CI116" s="12">
        <v>768</v>
      </c>
      <c r="CJ116" s="11">
        <v>25525</v>
      </c>
      <c r="CK116" s="12">
        <v>4052</v>
      </c>
      <c r="CL116" s="11">
        <v>3397</v>
      </c>
      <c r="CM116" s="12">
        <v>1799</v>
      </c>
      <c r="CN116" s="11">
        <v>97</v>
      </c>
      <c r="CO116" s="12">
        <v>162</v>
      </c>
      <c r="CP116" s="11">
        <v>2727</v>
      </c>
      <c r="CQ116" s="12">
        <v>1542</v>
      </c>
      <c r="CR116" s="11">
        <v>94</v>
      </c>
      <c r="CS116" s="12">
        <v>155</v>
      </c>
      <c r="CT116" s="11">
        <v>3206</v>
      </c>
      <c r="CU116" s="12">
        <v>1819</v>
      </c>
      <c r="CV116" s="11">
        <v>14196</v>
      </c>
      <c r="CW116" s="12">
        <v>3417</v>
      </c>
      <c r="CX116" s="11">
        <v>5298</v>
      </c>
      <c r="CY116" s="12">
        <v>1995</v>
      </c>
      <c r="CZ116" s="11">
        <v>223</v>
      </c>
      <c r="DA116" s="12">
        <v>216</v>
      </c>
      <c r="DB116" s="11">
        <v>3839</v>
      </c>
      <c r="DC116" s="12">
        <v>1320</v>
      </c>
      <c r="DD116" s="20" t="s">
        <v>60</v>
      </c>
      <c r="DE116" s="12" t="s">
        <v>60</v>
      </c>
      <c r="DF116" s="15">
        <v>215</v>
      </c>
      <c r="DG116" s="12">
        <v>271</v>
      </c>
      <c r="DH116" s="11">
        <v>1168</v>
      </c>
      <c r="DI116" s="12">
        <v>638</v>
      </c>
      <c r="DJ116" s="11">
        <v>394</v>
      </c>
      <c r="DK116" s="12">
        <v>495</v>
      </c>
      <c r="DL116" s="11">
        <v>1025</v>
      </c>
      <c r="DM116" s="12">
        <v>878</v>
      </c>
    </row>
    <row r="117" spans="1:117" x14ac:dyDescent="0.2">
      <c r="A117" s="109">
        <f>IF($D117=$D$67,"",RANK($G117,$G$69:$G$120)+COUNTIF($G$69:G117,$G117)-1)</f>
        <v>28</v>
      </c>
      <c r="B117" s="1">
        <v>129</v>
      </c>
      <c r="C117" s="1" t="s">
        <v>124</v>
      </c>
      <c r="D117" s="7" t="s">
        <v>55</v>
      </c>
      <c r="E117" s="17">
        <f t="shared" si="7"/>
        <v>1729</v>
      </c>
      <c r="F117" s="17">
        <f t="shared" si="8"/>
        <v>622</v>
      </c>
      <c r="G117" s="18">
        <f t="shared" si="3"/>
        <v>1107</v>
      </c>
      <c r="H117" s="17">
        <f t="shared" si="4"/>
        <v>938</v>
      </c>
      <c r="I117" s="17">
        <f t="shared" si="5"/>
        <v>415</v>
      </c>
      <c r="J117" s="17">
        <f t="shared" si="6"/>
        <v>523</v>
      </c>
      <c r="K117" s="92"/>
      <c r="L117" s="21">
        <v>47125</v>
      </c>
      <c r="M117" s="12">
        <v>4317</v>
      </c>
      <c r="N117" s="11">
        <v>477</v>
      </c>
      <c r="O117" s="12">
        <v>339</v>
      </c>
      <c r="P117" s="11">
        <v>306</v>
      </c>
      <c r="Q117" s="12">
        <v>455</v>
      </c>
      <c r="R117" s="11">
        <v>79</v>
      </c>
      <c r="S117" s="12">
        <v>129</v>
      </c>
      <c r="T117" s="11">
        <v>0</v>
      </c>
      <c r="U117" s="12">
        <v>182</v>
      </c>
      <c r="V117" s="11">
        <v>1231</v>
      </c>
      <c r="W117" s="12">
        <v>516</v>
      </c>
      <c r="X117" s="11">
        <v>104</v>
      </c>
      <c r="Y117" s="12">
        <v>114</v>
      </c>
      <c r="Z117" s="11">
        <v>143</v>
      </c>
      <c r="AA117" s="12">
        <v>177</v>
      </c>
      <c r="AB117" s="11">
        <v>674</v>
      </c>
      <c r="AC117" s="12">
        <v>525</v>
      </c>
      <c r="AD117" s="11">
        <v>294</v>
      </c>
      <c r="AE117" s="12">
        <v>194</v>
      </c>
      <c r="AF117" s="11">
        <v>1919</v>
      </c>
      <c r="AG117" s="12">
        <v>666</v>
      </c>
      <c r="AH117" s="11">
        <v>1108</v>
      </c>
      <c r="AI117" s="12">
        <v>483</v>
      </c>
      <c r="AJ117" s="11">
        <v>166</v>
      </c>
      <c r="AK117" s="12">
        <v>277</v>
      </c>
      <c r="AL117" s="11">
        <v>181</v>
      </c>
      <c r="AM117" s="12">
        <v>250</v>
      </c>
      <c r="AN117" s="11">
        <v>220</v>
      </c>
      <c r="AO117" s="12">
        <v>190</v>
      </c>
      <c r="AP117" s="11">
        <v>328</v>
      </c>
      <c r="AQ117" s="12">
        <v>406</v>
      </c>
      <c r="AR117" s="11">
        <v>68</v>
      </c>
      <c r="AS117" s="12">
        <v>111</v>
      </c>
      <c r="AT117" s="11">
        <v>39</v>
      </c>
      <c r="AU117" s="12">
        <v>64</v>
      </c>
      <c r="AV117" s="11">
        <v>2249</v>
      </c>
      <c r="AW117" s="12">
        <v>1019</v>
      </c>
      <c r="AX117" s="11">
        <v>90</v>
      </c>
      <c r="AY117" s="12">
        <v>88</v>
      </c>
      <c r="AZ117" s="11">
        <v>35</v>
      </c>
      <c r="BA117" s="12">
        <v>74</v>
      </c>
      <c r="BB117" s="11">
        <v>5352</v>
      </c>
      <c r="BC117" s="12">
        <v>1897</v>
      </c>
      <c r="BD117" s="11">
        <v>164</v>
      </c>
      <c r="BE117" s="12">
        <v>191</v>
      </c>
      <c r="BF117" s="11">
        <v>778</v>
      </c>
      <c r="BG117" s="12">
        <v>581</v>
      </c>
      <c r="BH117" s="11">
        <v>20</v>
      </c>
      <c r="BI117" s="12">
        <v>37</v>
      </c>
      <c r="BJ117" s="11">
        <v>0</v>
      </c>
      <c r="BK117" s="12">
        <v>182</v>
      </c>
      <c r="BL117" s="11">
        <v>59</v>
      </c>
      <c r="BM117" s="12">
        <v>76</v>
      </c>
      <c r="BN117" s="11">
        <v>0</v>
      </c>
      <c r="BO117" s="12">
        <v>182</v>
      </c>
      <c r="BP117" s="11">
        <v>0</v>
      </c>
      <c r="BQ117" s="12">
        <v>182</v>
      </c>
      <c r="BR117" s="11">
        <v>229</v>
      </c>
      <c r="BS117" s="12">
        <v>268</v>
      </c>
      <c r="BT117" s="11">
        <v>129</v>
      </c>
      <c r="BU117" s="12">
        <v>147</v>
      </c>
      <c r="BV117" s="11">
        <v>1213</v>
      </c>
      <c r="BW117" s="12">
        <v>679</v>
      </c>
      <c r="BX117" s="11">
        <v>81</v>
      </c>
      <c r="BY117" s="12">
        <v>90</v>
      </c>
      <c r="BZ117" s="11">
        <v>1721</v>
      </c>
      <c r="CA117" s="12">
        <v>965</v>
      </c>
      <c r="CB117" s="11">
        <v>4683</v>
      </c>
      <c r="CC117" s="12">
        <v>1933</v>
      </c>
      <c r="CD117" s="11">
        <v>175</v>
      </c>
      <c r="CE117" s="12">
        <v>215</v>
      </c>
      <c r="CF117" s="11">
        <v>6757</v>
      </c>
      <c r="CG117" s="12">
        <v>1474</v>
      </c>
      <c r="CH117" s="11">
        <v>520</v>
      </c>
      <c r="CI117" s="12">
        <v>447</v>
      </c>
      <c r="CJ117" s="11">
        <v>118</v>
      </c>
      <c r="CK117" s="12">
        <v>207</v>
      </c>
      <c r="CL117" s="11">
        <v>5208</v>
      </c>
      <c r="CM117" s="12">
        <v>1699</v>
      </c>
      <c r="CN117" s="11">
        <v>0</v>
      </c>
      <c r="CO117" s="12">
        <v>182</v>
      </c>
      <c r="CP117" s="11">
        <v>1098</v>
      </c>
      <c r="CQ117" s="12">
        <v>671</v>
      </c>
      <c r="CR117" s="11">
        <v>36</v>
      </c>
      <c r="CS117" s="12">
        <v>65</v>
      </c>
      <c r="CT117" s="11">
        <v>1061</v>
      </c>
      <c r="CU117" s="12">
        <v>513</v>
      </c>
      <c r="CV117" s="11">
        <v>622</v>
      </c>
      <c r="CW117" s="12">
        <v>415</v>
      </c>
      <c r="CX117" s="11">
        <v>0</v>
      </c>
      <c r="CY117" s="12">
        <v>182</v>
      </c>
      <c r="CZ117" s="11">
        <v>54</v>
      </c>
      <c r="DA117" s="12">
        <v>89</v>
      </c>
      <c r="DB117" s="11">
        <v>6317</v>
      </c>
      <c r="DC117" s="12">
        <v>1774</v>
      </c>
      <c r="DD117" s="11">
        <v>297</v>
      </c>
      <c r="DE117" s="12">
        <v>285</v>
      </c>
      <c r="DF117" s="20" t="s">
        <v>60</v>
      </c>
      <c r="DG117" s="12" t="s">
        <v>60</v>
      </c>
      <c r="DH117" s="15">
        <v>470</v>
      </c>
      <c r="DI117" s="12">
        <v>555</v>
      </c>
      <c r="DJ117" s="11">
        <v>252</v>
      </c>
      <c r="DK117" s="12">
        <v>395</v>
      </c>
      <c r="DL117" s="11">
        <v>79</v>
      </c>
      <c r="DM117" s="12">
        <v>123</v>
      </c>
    </row>
    <row r="118" spans="1:117" x14ac:dyDescent="0.2">
      <c r="A118" s="109">
        <f>IF($D118=$D$67,"",RANK($G118,$G$69:$G$120)+COUNTIF($G$69:G118,$G118)-1)</f>
        <v>25</v>
      </c>
      <c r="B118" s="1">
        <v>142</v>
      </c>
      <c r="C118" s="1" t="s">
        <v>125</v>
      </c>
      <c r="D118" s="7" t="s">
        <v>56</v>
      </c>
      <c r="E118" s="17">
        <f t="shared" si="7"/>
        <v>4192</v>
      </c>
      <c r="F118" s="17">
        <f t="shared" si="8"/>
        <v>2765</v>
      </c>
      <c r="G118" s="18">
        <f t="shared" si="3"/>
        <v>1427</v>
      </c>
      <c r="H118" s="17">
        <f t="shared" si="4"/>
        <v>1322</v>
      </c>
      <c r="I118" s="17">
        <f t="shared" si="5"/>
        <v>1112</v>
      </c>
      <c r="J118" s="17">
        <f t="shared" si="6"/>
        <v>210</v>
      </c>
      <c r="K118" s="92"/>
      <c r="L118" s="21">
        <v>99192</v>
      </c>
      <c r="M118" s="12">
        <v>6959</v>
      </c>
      <c r="N118" s="11">
        <v>323</v>
      </c>
      <c r="O118" s="12">
        <v>262</v>
      </c>
      <c r="P118" s="11">
        <v>236</v>
      </c>
      <c r="Q118" s="12">
        <v>193</v>
      </c>
      <c r="R118" s="11">
        <v>3257</v>
      </c>
      <c r="S118" s="12">
        <v>1696</v>
      </c>
      <c r="T118" s="11">
        <v>253</v>
      </c>
      <c r="U118" s="12">
        <v>216</v>
      </c>
      <c r="V118" s="11">
        <v>5347</v>
      </c>
      <c r="W118" s="12">
        <v>2126</v>
      </c>
      <c r="X118" s="11">
        <v>1600</v>
      </c>
      <c r="Y118" s="12">
        <v>604</v>
      </c>
      <c r="Z118" s="11">
        <v>657</v>
      </c>
      <c r="AA118" s="12">
        <v>432</v>
      </c>
      <c r="AB118" s="11">
        <v>296</v>
      </c>
      <c r="AC118" s="12">
        <v>475</v>
      </c>
      <c r="AD118" s="11">
        <v>15</v>
      </c>
      <c r="AE118" s="12">
        <v>25</v>
      </c>
      <c r="AF118" s="11">
        <v>4937</v>
      </c>
      <c r="AG118" s="12">
        <v>1590</v>
      </c>
      <c r="AH118" s="11">
        <v>970</v>
      </c>
      <c r="AI118" s="12">
        <v>396</v>
      </c>
      <c r="AJ118" s="11">
        <v>333</v>
      </c>
      <c r="AK118" s="12">
        <v>416</v>
      </c>
      <c r="AL118" s="11">
        <v>360</v>
      </c>
      <c r="AM118" s="12">
        <v>231</v>
      </c>
      <c r="AN118" s="11">
        <v>22285</v>
      </c>
      <c r="AO118" s="12">
        <v>3020</v>
      </c>
      <c r="AP118" s="11">
        <v>2480</v>
      </c>
      <c r="AQ118" s="12">
        <v>1136</v>
      </c>
      <c r="AR118" s="11">
        <v>4161</v>
      </c>
      <c r="AS118" s="12">
        <v>1283</v>
      </c>
      <c r="AT118" s="11">
        <v>1160</v>
      </c>
      <c r="AU118" s="12">
        <v>1199</v>
      </c>
      <c r="AV118" s="11">
        <v>635</v>
      </c>
      <c r="AW118" s="12">
        <v>502</v>
      </c>
      <c r="AX118" s="11">
        <v>598</v>
      </c>
      <c r="AY118" s="12">
        <v>403</v>
      </c>
      <c r="AZ118" s="11">
        <v>233</v>
      </c>
      <c r="BA118" s="12">
        <v>195</v>
      </c>
      <c r="BB118" s="11">
        <v>1306</v>
      </c>
      <c r="BC118" s="12">
        <v>586</v>
      </c>
      <c r="BD118" s="11">
        <v>489</v>
      </c>
      <c r="BE118" s="12">
        <v>356</v>
      </c>
      <c r="BF118" s="11">
        <v>3917</v>
      </c>
      <c r="BG118" s="12">
        <v>1160</v>
      </c>
      <c r="BH118" s="11">
        <v>18965</v>
      </c>
      <c r="BI118" s="12">
        <v>2405</v>
      </c>
      <c r="BJ118" s="11">
        <v>238</v>
      </c>
      <c r="BK118" s="12">
        <v>211</v>
      </c>
      <c r="BL118" s="11">
        <v>1263</v>
      </c>
      <c r="BM118" s="12">
        <v>681</v>
      </c>
      <c r="BN118" s="11">
        <v>784</v>
      </c>
      <c r="BO118" s="12">
        <v>512</v>
      </c>
      <c r="BP118" s="11">
        <v>324</v>
      </c>
      <c r="BQ118" s="12">
        <v>240</v>
      </c>
      <c r="BR118" s="11">
        <v>1163</v>
      </c>
      <c r="BS118" s="12">
        <v>682</v>
      </c>
      <c r="BT118" s="11">
        <v>3</v>
      </c>
      <c r="BU118" s="12">
        <v>7</v>
      </c>
      <c r="BV118" s="11">
        <v>606</v>
      </c>
      <c r="BW118" s="12">
        <v>477</v>
      </c>
      <c r="BX118" s="11">
        <v>526</v>
      </c>
      <c r="BY118" s="12">
        <v>553</v>
      </c>
      <c r="BZ118" s="11">
        <v>2033</v>
      </c>
      <c r="CA118" s="12">
        <v>980</v>
      </c>
      <c r="CB118" s="11">
        <v>2939</v>
      </c>
      <c r="CC118" s="12">
        <v>1454</v>
      </c>
      <c r="CD118" s="11">
        <v>284</v>
      </c>
      <c r="CE118" s="12">
        <v>318</v>
      </c>
      <c r="CF118" s="11">
        <v>2610</v>
      </c>
      <c r="CG118" s="12">
        <v>1053</v>
      </c>
      <c r="CH118" s="11">
        <v>289</v>
      </c>
      <c r="CI118" s="12">
        <v>204</v>
      </c>
      <c r="CJ118" s="11">
        <v>945</v>
      </c>
      <c r="CK118" s="12">
        <v>601</v>
      </c>
      <c r="CL118" s="11">
        <v>1563</v>
      </c>
      <c r="CM118" s="12">
        <v>750</v>
      </c>
      <c r="CN118" s="11">
        <v>144</v>
      </c>
      <c r="CO118" s="12">
        <v>157</v>
      </c>
      <c r="CP118" s="11">
        <v>1053</v>
      </c>
      <c r="CQ118" s="12">
        <v>675</v>
      </c>
      <c r="CR118" s="11">
        <v>329</v>
      </c>
      <c r="CS118" s="12">
        <v>220</v>
      </c>
      <c r="CT118" s="11">
        <v>1051</v>
      </c>
      <c r="CU118" s="12">
        <v>638</v>
      </c>
      <c r="CV118" s="11">
        <v>2765</v>
      </c>
      <c r="CW118" s="12">
        <v>1112</v>
      </c>
      <c r="CX118" s="11">
        <v>900</v>
      </c>
      <c r="CY118" s="12">
        <v>1091</v>
      </c>
      <c r="CZ118" s="11">
        <v>62</v>
      </c>
      <c r="DA118" s="12">
        <v>88</v>
      </c>
      <c r="DB118" s="11">
        <v>1267</v>
      </c>
      <c r="DC118" s="12">
        <v>916</v>
      </c>
      <c r="DD118" s="11">
        <v>1208</v>
      </c>
      <c r="DE118" s="12">
        <v>416</v>
      </c>
      <c r="DF118" s="11">
        <v>0</v>
      </c>
      <c r="DG118" s="12">
        <v>145</v>
      </c>
      <c r="DH118" s="20" t="s">
        <v>60</v>
      </c>
      <c r="DI118" s="12" t="s">
        <v>60</v>
      </c>
      <c r="DJ118" s="15">
        <v>30</v>
      </c>
      <c r="DK118" s="12">
        <v>46</v>
      </c>
      <c r="DL118" s="15">
        <v>975</v>
      </c>
      <c r="DM118" s="12">
        <v>943</v>
      </c>
    </row>
    <row r="119" spans="1:117" x14ac:dyDescent="0.2">
      <c r="A119" s="109">
        <f>IF($D119=$D$67,"",RANK($G119,$G$69:$G$120)+COUNTIF($G$69:G119,$G119)-1)</f>
        <v>29</v>
      </c>
      <c r="B119" s="1">
        <v>21</v>
      </c>
      <c r="C119" s="1" t="s">
        <v>126</v>
      </c>
      <c r="D119" s="7" t="s">
        <v>57</v>
      </c>
      <c r="E119" s="17">
        <f t="shared" si="7"/>
        <v>2472</v>
      </c>
      <c r="F119" s="17">
        <f t="shared" si="8"/>
        <v>1427</v>
      </c>
      <c r="G119" s="18">
        <f t="shared" si="3"/>
        <v>1045</v>
      </c>
      <c r="H119" s="17">
        <f t="shared" si="4"/>
        <v>1676</v>
      </c>
      <c r="I119" s="17">
        <f t="shared" si="5"/>
        <v>920</v>
      </c>
      <c r="J119" s="17">
        <f t="shared" si="6"/>
        <v>756</v>
      </c>
      <c r="K119" s="92"/>
      <c r="L119" s="21">
        <v>31149</v>
      </c>
      <c r="M119" s="12">
        <v>3430</v>
      </c>
      <c r="N119" s="11">
        <v>260</v>
      </c>
      <c r="O119" s="12">
        <v>284</v>
      </c>
      <c r="P119" s="11">
        <v>590</v>
      </c>
      <c r="Q119" s="12">
        <v>661</v>
      </c>
      <c r="R119" s="11">
        <v>2014</v>
      </c>
      <c r="S119" s="12">
        <v>1234</v>
      </c>
      <c r="T119" s="11">
        <v>244</v>
      </c>
      <c r="U119" s="12">
        <v>405</v>
      </c>
      <c r="V119" s="11">
        <v>2035</v>
      </c>
      <c r="W119" s="12">
        <v>720</v>
      </c>
      <c r="X119" s="11">
        <v>5599</v>
      </c>
      <c r="Y119" s="12">
        <v>1618</v>
      </c>
      <c r="Z119" s="11">
        <v>0</v>
      </c>
      <c r="AA119" s="12">
        <v>185</v>
      </c>
      <c r="AB119" s="11">
        <v>0</v>
      </c>
      <c r="AC119" s="12">
        <v>185</v>
      </c>
      <c r="AD119" s="11">
        <v>0</v>
      </c>
      <c r="AE119" s="12">
        <v>185</v>
      </c>
      <c r="AF119" s="11">
        <v>733</v>
      </c>
      <c r="AG119" s="12">
        <v>572</v>
      </c>
      <c r="AH119" s="11">
        <v>166</v>
      </c>
      <c r="AI119" s="12">
        <v>173</v>
      </c>
      <c r="AJ119" s="11">
        <v>0</v>
      </c>
      <c r="AK119" s="12">
        <v>185</v>
      </c>
      <c r="AL119" s="11">
        <v>745</v>
      </c>
      <c r="AM119" s="12">
        <v>481</v>
      </c>
      <c r="AN119" s="11">
        <v>905</v>
      </c>
      <c r="AO119" s="12">
        <v>823</v>
      </c>
      <c r="AP119" s="11">
        <v>179</v>
      </c>
      <c r="AQ119" s="12">
        <v>179</v>
      </c>
      <c r="AR119" s="11">
        <v>259</v>
      </c>
      <c r="AS119" s="12">
        <v>273</v>
      </c>
      <c r="AT119" s="11">
        <v>539</v>
      </c>
      <c r="AU119" s="12">
        <v>412</v>
      </c>
      <c r="AV119" s="11">
        <v>4</v>
      </c>
      <c r="AW119" s="12">
        <v>10</v>
      </c>
      <c r="AX119" s="11">
        <v>88</v>
      </c>
      <c r="AY119" s="12">
        <v>100</v>
      </c>
      <c r="AZ119" s="11">
        <v>0</v>
      </c>
      <c r="BA119" s="12">
        <v>185</v>
      </c>
      <c r="BB119" s="11">
        <v>294</v>
      </c>
      <c r="BC119" s="12">
        <v>304</v>
      </c>
      <c r="BD119" s="11">
        <v>548</v>
      </c>
      <c r="BE119" s="12">
        <v>638</v>
      </c>
      <c r="BF119" s="11">
        <v>965</v>
      </c>
      <c r="BG119" s="12">
        <v>730</v>
      </c>
      <c r="BH119" s="11">
        <v>290</v>
      </c>
      <c r="BI119" s="12">
        <v>240</v>
      </c>
      <c r="BJ119" s="11">
        <v>136</v>
      </c>
      <c r="BK119" s="12">
        <v>229</v>
      </c>
      <c r="BL119" s="11">
        <v>244</v>
      </c>
      <c r="BM119" s="12">
        <v>257</v>
      </c>
      <c r="BN119" s="11">
        <v>1901</v>
      </c>
      <c r="BO119" s="12">
        <v>789</v>
      </c>
      <c r="BP119" s="11">
        <v>1216</v>
      </c>
      <c r="BQ119" s="12">
        <v>559</v>
      </c>
      <c r="BR119" s="11">
        <v>355</v>
      </c>
      <c r="BS119" s="12">
        <v>304</v>
      </c>
      <c r="BT119" s="11">
        <v>0</v>
      </c>
      <c r="BU119" s="12">
        <v>185</v>
      </c>
      <c r="BV119" s="11">
        <v>121</v>
      </c>
      <c r="BW119" s="12">
        <v>147</v>
      </c>
      <c r="BX119" s="11">
        <v>604</v>
      </c>
      <c r="BY119" s="12">
        <v>658</v>
      </c>
      <c r="BZ119" s="11">
        <v>231</v>
      </c>
      <c r="CA119" s="12">
        <v>252</v>
      </c>
      <c r="CB119" s="11">
        <v>459</v>
      </c>
      <c r="CC119" s="12">
        <v>399</v>
      </c>
      <c r="CD119" s="11">
        <v>338</v>
      </c>
      <c r="CE119" s="12">
        <v>300</v>
      </c>
      <c r="CF119" s="11">
        <v>819</v>
      </c>
      <c r="CG119" s="12">
        <v>447</v>
      </c>
      <c r="CH119" s="11">
        <v>964</v>
      </c>
      <c r="CI119" s="12">
        <v>670</v>
      </c>
      <c r="CJ119" s="11">
        <v>893</v>
      </c>
      <c r="CK119" s="12">
        <v>605</v>
      </c>
      <c r="CL119" s="11">
        <v>230</v>
      </c>
      <c r="CM119" s="12">
        <v>254</v>
      </c>
      <c r="CN119" s="11">
        <v>0</v>
      </c>
      <c r="CO119" s="12">
        <v>185</v>
      </c>
      <c r="CP119" s="11">
        <v>122</v>
      </c>
      <c r="CQ119" s="12">
        <v>201</v>
      </c>
      <c r="CR119" s="11">
        <v>1175</v>
      </c>
      <c r="CS119" s="12">
        <v>730</v>
      </c>
      <c r="CT119" s="11">
        <v>4</v>
      </c>
      <c r="CU119" s="12">
        <v>7</v>
      </c>
      <c r="CV119" s="11">
        <v>1427</v>
      </c>
      <c r="CW119" s="12">
        <v>920</v>
      </c>
      <c r="CX119" s="11">
        <v>1710</v>
      </c>
      <c r="CY119" s="12">
        <v>948</v>
      </c>
      <c r="CZ119" s="11">
        <v>0</v>
      </c>
      <c r="DA119" s="12">
        <v>185</v>
      </c>
      <c r="DB119" s="11">
        <v>138</v>
      </c>
      <c r="DC119" s="12">
        <v>169</v>
      </c>
      <c r="DD119" s="11">
        <v>1323</v>
      </c>
      <c r="DE119" s="12">
        <v>785</v>
      </c>
      <c r="DF119" s="11">
        <v>0</v>
      </c>
      <c r="DG119" s="12">
        <v>185</v>
      </c>
      <c r="DH119" s="11">
        <v>282</v>
      </c>
      <c r="DI119" s="12">
        <v>210</v>
      </c>
      <c r="DJ119" s="20" t="s">
        <v>60</v>
      </c>
      <c r="DK119" s="12" t="s">
        <v>60</v>
      </c>
      <c r="DL119" s="20">
        <v>16</v>
      </c>
      <c r="DM119" s="12">
        <v>27</v>
      </c>
    </row>
    <row r="120" spans="1:117" x14ac:dyDescent="0.2">
      <c r="A120" s="109">
        <f>IF($D120=$D$67,"",RANK($G120,$G$69:$G$120)+COUNTIF($G$69:G120,$G120)-1)</f>
        <v>12</v>
      </c>
      <c r="B120" s="69">
        <v>190</v>
      </c>
      <c r="C120" s="1" t="s">
        <v>127</v>
      </c>
      <c r="D120" s="7" t="s">
        <v>61</v>
      </c>
      <c r="E120" s="17">
        <f t="shared" si="7"/>
        <v>4435</v>
      </c>
      <c r="F120" s="17">
        <f t="shared" si="8"/>
        <v>360</v>
      </c>
      <c r="G120" s="18">
        <f t="shared" si="3"/>
        <v>4075</v>
      </c>
      <c r="H120" s="17">
        <f t="shared" si="4"/>
        <v>1611</v>
      </c>
      <c r="I120" s="17">
        <f t="shared" si="5"/>
        <v>291</v>
      </c>
      <c r="J120" s="17">
        <f t="shared" si="6"/>
        <v>1320</v>
      </c>
      <c r="K120" s="92"/>
      <c r="L120" s="21">
        <v>20044</v>
      </c>
      <c r="M120" s="12">
        <v>2902</v>
      </c>
      <c r="N120" s="11">
        <v>8</v>
      </c>
      <c r="O120" s="12">
        <v>15</v>
      </c>
      <c r="P120" s="11">
        <v>57</v>
      </c>
      <c r="Q120" s="12">
        <v>94</v>
      </c>
      <c r="R120" s="11">
        <v>54</v>
      </c>
      <c r="S120" s="12">
        <v>90</v>
      </c>
      <c r="T120" s="11">
        <v>93</v>
      </c>
      <c r="U120" s="12">
        <v>158</v>
      </c>
      <c r="V120" s="11">
        <v>519</v>
      </c>
      <c r="W120" s="12">
        <v>484</v>
      </c>
      <c r="X120" s="11">
        <v>0</v>
      </c>
      <c r="Y120" s="12">
        <v>214</v>
      </c>
      <c r="Z120" s="11">
        <v>370</v>
      </c>
      <c r="AA120" s="12">
        <v>365</v>
      </c>
      <c r="AB120" s="11">
        <v>0</v>
      </c>
      <c r="AC120" s="12">
        <v>214</v>
      </c>
      <c r="AD120" s="11">
        <v>0</v>
      </c>
      <c r="AE120" s="12">
        <v>214</v>
      </c>
      <c r="AF120" s="11">
        <v>4192</v>
      </c>
      <c r="AG120" s="12">
        <v>1203</v>
      </c>
      <c r="AH120" s="11">
        <v>232</v>
      </c>
      <c r="AI120" s="12">
        <v>300</v>
      </c>
      <c r="AJ120" s="11">
        <v>110</v>
      </c>
      <c r="AK120" s="12">
        <v>172</v>
      </c>
      <c r="AL120" s="11">
        <v>0</v>
      </c>
      <c r="AM120" s="12">
        <v>214</v>
      </c>
      <c r="AN120" s="11">
        <v>1021</v>
      </c>
      <c r="AO120" s="12">
        <v>602</v>
      </c>
      <c r="AP120" s="11">
        <v>121</v>
      </c>
      <c r="AQ120" s="12">
        <v>153</v>
      </c>
      <c r="AR120" s="11">
        <v>0</v>
      </c>
      <c r="AS120" s="12">
        <v>214</v>
      </c>
      <c r="AT120" s="11">
        <v>143</v>
      </c>
      <c r="AU120" s="12">
        <v>240</v>
      </c>
      <c r="AV120" s="11">
        <v>37</v>
      </c>
      <c r="AW120" s="12">
        <v>72</v>
      </c>
      <c r="AX120" s="11">
        <v>59</v>
      </c>
      <c r="AY120" s="12">
        <v>101</v>
      </c>
      <c r="AZ120" s="11">
        <v>0</v>
      </c>
      <c r="BA120" s="12">
        <v>214</v>
      </c>
      <c r="BB120" s="11">
        <v>108</v>
      </c>
      <c r="BC120" s="12">
        <v>177</v>
      </c>
      <c r="BD120" s="11">
        <v>2258</v>
      </c>
      <c r="BE120" s="12">
        <v>1289</v>
      </c>
      <c r="BF120" s="11">
        <v>435</v>
      </c>
      <c r="BG120" s="12">
        <v>451</v>
      </c>
      <c r="BH120" s="11">
        <v>0</v>
      </c>
      <c r="BI120" s="12">
        <v>214</v>
      </c>
      <c r="BJ120" s="11">
        <v>0</v>
      </c>
      <c r="BK120" s="12">
        <v>214</v>
      </c>
      <c r="BL120" s="11">
        <v>0</v>
      </c>
      <c r="BM120" s="12">
        <v>214</v>
      </c>
      <c r="BN120" s="11">
        <v>0</v>
      </c>
      <c r="BO120" s="12">
        <v>214</v>
      </c>
      <c r="BP120" s="11">
        <v>0</v>
      </c>
      <c r="BQ120" s="12">
        <v>214</v>
      </c>
      <c r="BR120" s="11">
        <v>0</v>
      </c>
      <c r="BS120" s="12">
        <v>214</v>
      </c>
      <c r="BT120" s="11">
        <v>0</v>
      </c>
      <c r="BU120" s="12">
        <v>214</v>
      </c>
      <c r="BV120" s="11">
        <v>1922</v>
      </c>
      <c r="BW120" s="12">
        <v>1129</v>
      </c>
      <c r="BX120" s="11">
        <v>28</v>
      </c>
      <c r="BY120" s="12">
        <v>48</v>
      </c>
      <c r="BZ120" s="11">
        <v>2314</v>
      </c>
      <c r="CA120" s="12">
        <v>761</v>
      </c>
      <c r="CB120" s="11">
        <v>638</v>
      </c>
      <c r="CC120" s="12">
        <v>565</v>
      </c>
      <c r="CD120" s="11">
        <v>0</v>
      </c>
      <c r="CE120" s="12">
        <v>214</v>
      </c>
      <c r="CF120" s="11">
        <v>328</v>
      </c>
      <c r="CG120" s="12">
        <v>499</v>
      </c>
      <c r="CH120" s="11">
        <v>0</v>
      </c>
      <c r="CI120" s="12">
        <v>214</v>
      </c>
      <c r="CJ120" s="11">
        <v>0</v>
      </c>
      <c r="CK120" s="12">
        <v>214</v>
      </c>
      <c r="CL120" s="11">
        <v>2313</v>
      </c>
      <c r="CM120" s="12">
        <v>1063</v>
      </c>
      <c r="CN120" s="11">
        <v>624</v>
      </c>
      <c r="CO120" s="12">
        <v>688</v>
      </c>
      <c r="CP120" s="11">
        <v>4</v>
      </c>
      <c r="CQ120" s="12">
        <v>7</v>
      </c>
      <c r="CR120" s="11">
        <v>0</v>
      </c>
      <c r="CS120" s="12">
        <v>214</v>
      </c>
      <c r="CT120" s="11">
        <v>15</v>
      </c>
      <c r="CU120" s="12">
        <v>31</v>
      </c>
      <c r="CV120" s="11">
        <v>360</v>
      </c>
      <c r="CW120" s="12">
        <v>291</v>
      </c>
      <c r="CX120" s="11">
        <v>0</v>
      </c>
      <c r="CY120" s="12">
        <v>214</v>
      </c>
      <c r="CZ120" s="11">
        <v>0</v>
      </c>
      <c r="DA120" s="12">
        <v>214</v>
      </c>
      <c r="DB120" s="11">
        <v>684</v>
      </c>
      <c r="DC120" s="12">
        <v>777</v>
      </c>
      <c r="DD120" s="11">
        <v>0</v>
      </c>
      <c r="DE120" s="12">
        <v>214</v>
      </c>
      <c r="DF120" s="11">
        <v>8</v>
      </c>
      <c r="DG120" s="12">
        <v>15</v>
      </c>
      <c r="DH120" s="11">
        <v>989</v>
      </c>
      <c r="DI120" s="12">
        <v>654</v>
      </c>
      <c r="DJ120" s="11">
        <v>0</v>
      </c>
      <c r="DK120" s="12">
        <v>214</v>
      </c>
      <c r="DL120" s="20" t="s">
        <v>60</v>
      </c>
      <c r="DM120" s="12" t="s">
        <v>60</v>
      </c>
    </row>
    <row r="121" spans="1:117" x14ac:dyDescent="0.2">
      <c r="A121" s="109">
        <v>60</v>
      </c>
      <c r="C121" s="1" t="s">
        <v>308</v>
      </c>
      <c r="D121" s="7" t="s">
        <v>307</v>
      </c>
      <c r="E121" s="17">
        <f>VLOOKUP($D$67,$D$10:$J$62,2,FALSE)-VLOOKUP($D$67,$D$10:$J$62,4,FALSE)-VLOOKUP($D$67,$D$10:$J$62,6,FALSE)-E68</f>
        <v>189287</v>
      </c>
      <c r="F121" s="97"/>
      <c r="G121" s="98"/>
      <c r="H121" s="97"/>
      <c r="I121" s="97"/>
      <c r="J121" s="97"/>
      <c r="K121" s="93"/>
    </row>
  </sheetData>
  <mergeCells count="4">
    <mergeCell ref="D7:D9"/>
    <mergeCell ref="E7:F8"/>
    <mergeCell ref="G7:H8"/>
    <mergeCell ref="I7:J8"/>
  </mergeCells>
  <dataValidations count="1">
    <dataValidation type="list" allowBlank="1" showInputMessage="1" showErrorMessage="1" sqref="D67">
      <formula1>$D$11:$D$62</formula1>
    </dataValidation>
  </dataValidation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2:DM121"/>
  <sheetViews>
    <sheetView showGridLines="0" topLeftCell="AS45" zoomScaleNormal="100" workbookViewId="0">
      <selection activeCell="I113" sqref="I113"/>
    </sheetView>
  </sheetViews>
  <sheetFormatPr defaultRowHeight="12" x14ac:dyDescent="0.2"/>
  <cols>
    <col min="1" max="1" width="9.140625" style="109"/>
    <col min="2" max="3" width="9.140625" style="4"/>
    <col min="4" max="4" width="25.7109375" style="4" customWidth="1"/>
    <col min="5" max="5" width="11.140625" style="4" customWidth="1"/>
    <col min="6" max="6" width="9.5703125" style="4" customWidth="1"/>
    <col min="7" max="7" width="11.140625" style="4" customWidth="1"/>
    <col min="8" max="8" width="10.5703125" style="4" customWidth="1"/>
    <col min="9" max="9" width="10.140625" style="4" customWidth="1"/>
    <col min="10" max="10" width="10.5703125" style="4" customWidth="1"/>
    <col min="11" max="11" width="10.5703125" style="88" customWidth="1"/>
    <col min="12" max="12" width="9.28515625" style="4" customWidth="1"/>
    <col min="13" max="13" width="9.5703125" style="4" customWidth="1"/>
    <col min="14" max="14" width="9.28515625" style="4" customWidth="1"/>
    <col min="15" max="15" width="9.5703125" style="4" customWidth="1"/>
    <col min="16" max="123" width="9.28515625" style="4" customWidth="1"/>
    <col min="124" max="16384" width="9.140625" style="4"/>
  </cols>
  <sheetData>
    <row r="2" spans="1:117" x14ac:dyDescent="0.2">
      <c r="D2" s="43" t="s">
        <v>68</v>
      </c>
    </row>
    <row r="3" spans="1:117" x14ac:dyDescent="0.2">
      <c r="D3" s="44" t="s">
        <v>66</v>
      </c>
    </row>
    <row r="4" spans="1:117" x14ac:dyDescent="0.2">
      <c r="D4" s="44" t="s">
        <v>2</v>
      </c>
    </row>
    <row r="5" spans="1:117" x14ac:dyDescent="0.2">
      <c r="D5" s="4" t="s">
        <v>67</v>
      </c>
    </row>
    <row r="6" spans="1:117" x14ac:dyDescent="0.2">
      <c r="L6" s="46" t="s">
        <v>69</v>
      </c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  <c r="BG6" s="46"/>
      <c r="BH6" s="46"/>
      <c r="BI6" s="46"/>
      <c r="BJ6" s="46"/>
      <c r="BK6" s="46"/>
      <c r="BL6" s="46"/>
      <c r="BM6" s="47" t="s">
        <v>70</v>
      </c>
      <c r="BN6" s="47"/>
      <c r="BO6" s="47"/>
      <c r="BP6" s="47"/>
      <c r="BQ6" s="47"/>
      <c r="BR6" s="47"/>
      <c r="BS6" s="47"/>
      <c r="BT6" s="47"/>
      <c r="BU6" s="47"/>
      <c r="BV6" s="47"/>
      <c r="BW6" s="47"/>
      <c r="BX6" s="47"/>
      <c r="BY6" s="47"/>
      <c r="BZ6" s="47"/>
      <c r="CA6" s="47"/>
      <c r="CB6" s="47"/>
      <c r="CC6" s="47"/>
      <c r="CD6" s="47"/>
      <c r="CE6" s="47"/>
      <c r="CF6" s="47"/>
      <c r="CG6" s="47"/>
      <c r="CH6" s="47"/>
      <c r="CI6" s="47"/>
      <c r="CJ6" s="47"/>
      <c r="CK6" s="47"/>
      <c r="CL6" s="47"/>
      <c r="CM6" s="47"/>
      <c r="CN6" s="47"/>
      <c r="CO6" s="47"/>
      <c r="CP6" s="47"/>
      <c r="CQ6" s="47"/>
      <c r="CR6" s="47"/>
      <c r="CS6" s="47"/>
      <c r="CT6" s="47"/>
      <c r="CU6" s="47"/>
      <c r="CV6" s="47"/>
      <c r="CW6" s="47"/>
      <c r="CX6" s="47"/>
      <c r="CY6" s="47"/>
      <c r="CZ6" s="47"/>
      <c r="DA6" s="47"/>
      <c r="DB6" s="47"/>
      <c r="DC6" s="47"/>
      <c r="DD6" s="47"/>
      <c r="DE6" s="47"/>
      <c r="DF6" s="47"/>
      <c r="DG6" s="47"/>
      <c r="DH6" s="47"/>
      <c r="DI6" s="47"/>
      <c r="DJ6" s="47"/>
      <c r="DK6" s="47"/>
      <c r="DL6" s="47"/>
      <c r="DM6" s="47"/>
    </row>
    <row r="7" spans="1:117" ht="15.75" customHeight="1" x14ac:dyDescent="0.2">
      <c r="D7" s="352" t="s">
        <v>4</v>
      </c>
      <c r="E7" s="351" t="s">
        <v>5</v>
      </c>
      <c r="F7" s="351"/>
      <c r="G7" s="351" t="s">
        <v>6</v>
      </c>
      <c r="H7" s="351"/>
      <c r="I7" s="351" t="s">
        <v>7</v>
      </c>
      <c r="J7" s="351"/>
      <c r="K7" s="89"/>
      <c r="L7" s="48">
        <v>1</v>
      </c>
      <c r="M7" s="48">
        <v>2</v>
      </c>
      <c r="N7" s="48">
        <v>3</v>
      </c>
      <c r="O7" s="48">
        <v>4</v>
      </c>
      <c r="P7" s="48">
        <v>5</v>
      </c>
      <c r="Q7" s="48">
        <v>6</v>
      </c>
      <c r="R7" s="48">
        <v>7</v>
      </c>
      <c r="S7" s="48">
        <v>8</v>
      </c>
      <c r="T7" s="48">
        <v>9</v>
      </c>
      <c r="U7" s="48">
        <v>10</v>
      </c>
      <c r="V7" s="48">
        <v>11</v>
      </c>
      <c r="W7" s="48">
        <v>12</v>
      </c>
      <c r="X7" s="48">
        <v>13</v>
      </c>
      <c r="Y7" s="48">
        <v>14</v>
      </c>
      <c r="Z7" s="48">
        <v>15</v>
      </c>
      <c r="AA7" s="48">
        <v>16</v>
      </c>
      <c r="AB7" s="48">
        <v>17</v>
      </c>
      <c r="AC7" s="48">
        <v>18</v>
      </c>
      <c r="AD7" s="48">
        <v>19</v>
      </c>
      <c r="AE7" s="48">
        <v>20</v>
      </c>
      <c r="AF7" s="48">
        <v>21</v>
      </c>
      <c r="AG7" s="48">
        <v>22</v>
      </c>
      <c r="AH7" s="48">
        <v>23</v>
      </c>
      <c r="AI7" s="48">
        <v>24</v>
      </c>
      <c r="AJ7" s="48">
        <v>25</v>
      </c>
      <c r="AK7" s="48">
        <v>26</v>
      </c>
      <c r="AL7" s="48">
        <v>27</v>
      </c>
      <c r="AM7" s="48">
        <v>28</v>
      </c>
      <c r="AN7" s="48">
        <v>29</v>
      </c>
      <c r="AO7" s="48">
        <v>30</v>
      </c>
      <c r="AP7" s="48">
        <v>31</v>
      </c>
      <c r="AQ7" s="48">
        <v>32</v>
      </c>
      <c r="AR7" s="48">
        <v>33</v>
      </c>
      <c r="AS7" s="48">
        <v>34</v>
      </c>
      <c r="AT7" s="48">
        <v>35</v>
      </c>
      <c r="AU7" s="48">
        <v>36</v>
      </c>
      <c r="AV7" s="48">
        <v>37</v>
      </c>
      <c r="AW7" s="48">
        <v>38</v>
      </c>
      <c r="AX7" s="48">
        <v>39</v>
      </c>
      <c r="AY7" s="48">
        <v>40</v>
      </c>
      <c r="AZ7" s="48">
        <v>41</v>
      </c>
      <c r="BA7" s="48">
        <v>42</v>
      </c>
      <c r="BB7" s="48">
        <v>43</v>
      </c>
      <c r="BC7" s="48">
        <v>44</v>
      </c>
      <c r="BD7" s="48">
        <v>45</v>
      </c>
      <c r="BE7" s="48">
        <v>46</v>
      </c>
      <c r="BF7" s="48">
        <v>47</v>
      </c>
      <c r="BG7" s="48">
        <v>48</v>
      </c>
      <c r="BH7" s="48">
        <v>49</v>
      </c>
      <c r="BI7" s="48">
        <v>50</v>
      </c>
      <c r="BJ7" s="48">
        <v>51</v>
      </c>
      <c r="BK7" s="48">
        <v>52</v>
      </c>
      <c r="BL7" s="48">
        <v>53</v>
      </c>
      <c r="BM7" s="49">
        <v>1</v>
      </c>
      <c r="BN7" s="49">
        <v>2</v>
      </c>
      <c r="BO7" s="49">
        <v>3</v>
      </c>
      <c r="BP7" s="49">
        <v>4</v>
      </c>
      <c r="BQ7" s="49">
        <v>5</v>
      </c>
      <c r="BR7" s="49">
        <v>6</v>
      </c>
      <c r="BS7" s="49">
        <v>7</v>
      </c>
      <c r="BT7" s="49">
        <v>8</v>
      </c>
      <c r="BU7" s="49">
        <v>9</v>
      </c>
      <c r="BV7" s="49">
        <v>10</v>
      </c>
      <c r="BW7" s="49">
        <v>11</v>
      </c>
      <c r="BX7" s="49">
        <v>12</v>
      </c>
      <c r="BY7" s="49">
        <v>13</v>
      </c>
      <c r="BZ7" s="49">
        <v>14</v>
      </c>
      <c r="CA7" s="49">
        <v>15</v>
      </c>
      <c r="CB7" s="49">
        <v>16</v>
      </c>
      <c r="CC7" s="49">
        <v>17</v>
      </c>
      <c r="CD7" s="49">
        <v>18</v>
      </c>
      <c r="CE7" s="49">
        <v>19</v>
      </c>
      <c r="CF7" s="49">
        <v>20</v>
      </c>
      <c r="CG7" s="49">
        <v>21</v>
      </c>
      <c r="CH7" s="49">
        <v>22</v>
      </c>
      <c r="CI7" s="49">
        <v>23</v>
      </c>
      <c r="CJ7" s="49">
        <v>24</v>
      </c>
      <c r="CK7" s="49">
        <v>25</v>
      </c>
      <c r="CL7" s="49">
        <v>26</v>
      </c>
      <c r="CM7" s="49">
        <v>27</v>
      </c>
      <c r="CN7" s="49">
        <v>28</v>
      </c>
      <c r="CO7" s="49">
        <v>29</v>
      </c>
      <c r="CP7" s="49">
        <v>30</v>
      </c>
      <c r="CQ7" s="49">
        <v>31</v>
      </c>
      <c r="CR7" s="49">
        <v>32</v>
      </c>
      <c r="CS7" s="49">
        <v>33</v>
      </c>
      <c r="CT7" s="49">
        <v>34</v>
      </c>
      <c r="CU7" s="49">
        <v>35</v>
      </c>
      <c r="CV7" s="49">
        <v>36</v>
      </c>
      <c r="CW7" s="49">
        <v>37</v>
      </c>
      <c r="CX7" s="49">
        <v>38</v>
      </c>
      <c r="CY7" s="49">
        <v>39</v>
      </c>
      <c r="CZ7" s="49">
        <v>40</v>
      </c>
      <c r="DA7" s="49">
        <v>41</v>
      </c>
      <c r="DB7" s="49">
        <v>42</v>
      </c>
      <c r="DC7" s="49">
        <v>43</v>
      </c>
      <c r="DD7" s="49">
        <v>44</v>
      </c>
      <c r="DE7" s="49">
        <v>45</v>
      </c>
      <c r="DF7" s="49">
        <v>46</v>
      </c>
      <c r="DG7" s="49">
        <v>47</v>
      </c>
      <c r="DH7" s="49">
        <v>48</v>
      </c>
      <c r="DI7" s="49">
        <v>49</v>
      </c>
      <c r="DJ7" s="49">
        <v>50</v>
      </c>
      <c r="DK7" s="49">
        <v>51</v>
      </c>
      <c r="DL7" s="49">
        <v>52</v>
      </c>
      <c r="DM7" s="49">
        <v>53</v>
      </c>
    </row>
    <row r="8" spans="1:117" ht="15" customHeight="1" x14ac:dyDescent="0.2">
      <c r="D8" s="352"/>
      <c r="E8" s="351"/>
      <c r="F8" s="351"/>
      <c r="G8" s="351"/>
      <c r="H8" s="351"/>
      <c r="I8" s="351"/>
      <c r="J8" s="351"/>
      <c r="K8" s="89"/>
      <c r="L8" s="107" t="s">
        <v>63</v>
      </c>
      <c r="M8" s="51"/>
      <c r="N8" s="51"/>
      <c r="O8" s="51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  <c r="BH8" s="52"/>
      <c r="BI8" s="52"/>
      <c r="BJ8" s="52"/>
      <c r="BK8" s="52"/>
      <c r="BL8" s="52"/>
      <c r="BM8" s="53" t="s">
        <v>64</v>
      </c>
      <c r="BN8" s="54" t="s">
        <v>8</v>
      </c>
      <c r="BO8" s="54" t="s">
        <v>9</v>
      </c>
      <c r="BP8" s="54" t="s">
        <v>10</v>
      </c>
      <c r="BQ8" s="54" t="s">
        <v>11</v>
      </c>
      <c r="BR8" s="54" t="s">
        <v>12</v>
      </c>
      <c r="BS8" s="54" t="s">
        <v>13</v>
      </c>
      <c r="BT8" s="54" t="s">
        <v>14</v>
      </c>
      <c r="BU8" s="54" t="s">
        <v>15</v>
      </c>
      <c r="BV8" s="54" t="s">
        <v>153</v>
      </c>
      <c r="BW8" s="54" t="s">
        <v>16</v>
      </c>
      <c r="BX8" s="54" t="s">
        <v>17</v>
      </c>
      <c r="BY8" s="54" t="s">
        <v>18</v>
      </c>
      <c r="BZ8" s="54" t="s">
        <v>19</v>
      </c>
      <c r="CA8" s="54" t="s">
        <v>20</v>
      </c>
      <c r="CB8" s="54" t="s">
        <v>21</v>
      </c>
      <c r="CC8" s="54" t="s">
        <v>22</v>
      </c>
      <c r="CD8" s="54" t="s">
        <v>23</v>
      </c>
      <c r="CE8" s="54" t="s">
        <v>24</v>
      </c>
      <c r="CF8" s="54" t="s">
        <v>25</v>
      </c>
      <c r="CG8" s="54" t="s">
        <v>26</v>
      </c>
      <c r="CH8" s="54" t="s">
        <v>27</v>
      </c>
      <c r="CI8" s="54" t="s">
        <v>28</v>
      </c>
      <c r="CJ8" s="54" t="s">
        <v>29</v>
      </c>
      <c r="CK8" s="54" t="s">
        <v>30</v>
      </c>
      <c r="CL8" s="54" t="s">
        <v>31</v>
      </c>
      <c r="CM8" s="54" t="s">
        <v>32</v>
      </c>
      <c r="CN8" s="54" t="s">
        <v>33</v>
      </c>
      <c r="CO8" s="54" t="s">
        <v>34</v>
      </c>
      <c r="CP8" s="54" t="s">
        <v>35</v>
      </c>
      <c r="CQ8" s="54" t="s">
        <v>36</v>
      </c>
      <c r="CR8" s="54" t="s">
        <v>37</v>
      </c>
      <c r="CS8" s="54" t="s">
        <v>38</v>
      </c>
      <c r="CT8" s="54" t="s">
        <v>39</v>
      </c>
      <c r="CU8" s="54" t="s">
        <v>40</v>
      </c>
      <c r="CV8" s="54" t="s">
        <v>41</v>
      </c>
      <c r="CW8" s="54" t="s">
        <v>42</v>
      </c>
      <c r="CX8" s="54" t="s">
        <v>43</v>
      </c>
      <c r="CY8" s="54" t="s">
        <v>44</v>
      </c>
      <c r="CZ8" s="54" t="s">
        <v>45</v>
      </c>
      <c r="DA8" s="54" t="s">
        <v>46</v>
      </c>
      <c r="DB8" s="54" t="s">
        <v>47</v>
      </c>
      <c r="DC8" s="54" t="s">
        <v>48</v>
      </c>
      <c r="DD8" s="54" t="s">
        <v>49</v>
      </c>
      <c r="DE8" s="54" t="s">
        <v>50</v>
      </c>
      <c r="DF8" s="54" t="s">
        <v>51</v>
      </c>
      <c r="DG8" s="54" t="s">
        <v>52</v>
      </c>
      <c r="DH8" s="54" t="s">
        <v>53</v>
      </c>
      <c r="DI8" s="54" t="s">
        <v>54</v>
      </c>
      <c r="DJ8" s="54" t="s">
        <v>55</v>
      </c>
      <c r="DK8" s="54" t="s">
        <v>56</v>
      </c>
      <c r="DL8" s="54" t="s">
        <v>57</v>
      </c>
      <c r="DM8" s="54" t="s">
        <v>61</v>
      </c>
    </row>
    <row r="9" spans="1:117" s="55" customFormat="1" x14ac:dyDescent="0.2">
      <c r="A9" s="110"/>
      <c r="D9" s="352"/>
      <c r="E9" s="56" t="s">
        <v>58</v>
      </c>
      <c r="F9" s="57" t="s">
        <v>59</v>
      </c>
      <c r="G9" s="56" t="s">
        <v>58</v>
      </c>
      <c r="H9" s="57" t="s">
        <v>59</v>
      </c>
      <c r="I9" s="56" t="s">
        <v>58</v>
      </c>
      <c r="J9" s="57" t="s">
        <v>59</v>
      </c>
      <c r="K9" s="100"/>
      <c r="L9" s="53" t="s">
        <v>64</v>
      </c>
      <c r="M9" s="54" t="s">
        <v>8</v>
      </c>
      <c r="N9" s="54" t="s">
        <v>9</v>
      </c>
      <c r="O9" s="54" t="s">
        <v>10</v>
      </c>
      <c r="P9" s="54" t="s">
        <v>11</v>
      </c>
      <c r="Q9" s="54" t="s">
        <v>12</v>
      </c>
      <c r="R9" s="54" t="s">
        <v>13</v>
      </c>
      <c r="S9" s="54" t="s">
        <v>14</v>
      </c>
      <c r="T9" s="54" t="s">
        <v>15</v>
      </c>
      <c r="U9" s="54" t="s">
        <v>153</v>
      </c>
      <c r="V9" s="54" t="s">
        <v>16</v>
      </c>
      <c r="W9" s="54" t="s">
        <v>17</v>
      </c>
      <c r="X9" s="54" t="s">
        <v>18</v>
      </c>
      <c r="Y9" s="54" t="s">
        <v>19</v>
      </c>
      <c r="Z9" s="54" t="s">
        <v>20</v>
      </c>
      <c r="AA9" s="54" t="s">
        <v>21</v>
      </c>
      <c r="AB9" s="54" t="s">
        <v>22</v>
      </c>
      <c r="AC9" s="54" t="s">
        <v>23</v>
      </c>
      <c r="AD9" s="54" t="s">
        <v>24</v>
      </c>
      <c r="AE9" s="54" t="s">
        <v>25</v>
      </c>
      <c r="AF9" s="54" t="s">
        <v>26</v>
      </c>
      <c r="AG9" s="54" t="s">
        <v>27</v>
      </c>
      <c r="AH9" s="54" t="s">
        <v>28</v>
      </c>
      <c r="AI9" s="54" t="s">
        <v>29</v>
      </c>
      <c r="AJ9" s="54" t="s">
        <v>30</v>
      </c>
      <c r="AK9" s="54" t="s">
        <v>31</v>
      </c>
      <c r="AL9" s="54" t="s">
        <v>32</v>
      </c>
      <c r="AM9" s="54" t="s">
        <v>33</v>
      </c>
      <c r="AN9" s="54" t="s">
        <v>34</v>
      </c>
      <c r="AO9" s="54" t="s">
        <v>35</v>
      </c>
      <c r="AP9" s="54" t="s">
        <v>36</v>
      </c>
      <c r="AQ9" s="54" t="s">
        <v>37</v>
      </c>
      <c r="AR9" s="54" t="s">
        <v>38</v>
      </c>
      <c r="AS9" s="54" t="s">
        <v>39</v>
      </c>
      <c r="AT9" s="54" t="s">
        <v>40</v>
      </c>
      <c r="AU9" s="54" t="s">
        <v>41</v>
      </c>
      <c r="AV9" s="54" t="s">
        <v>42</v>
      </c>
      <c r="AW9" s="54" t="s">
        <v>43</v>
      </c>
      <c r="AX9" s="54" t="s">
        <v>44</v>
      </c>
      <c r="AY9" s="54" t="s">
        <v>45</v>
      </c>
      <c r="AZ9" s="54" t="s">
        <v>46</v>
      </c>
      <c r="BA9" s="54" t="s">
        <v>47</v>
      </c>
      <c r="BB9" s="54" t="s">
        <v>48</v>
      </c>
      <c r="BC9" s="54" t="s">
        <v>49</v>
      </c>
      <c r="BD9" s="54" t="s">
        <v>50</v>
      </c>
      <c r="BE9" s="54" t="s">
        <v>51</v>
      </c>
      <c r="BF9" s="54" t="s">
        <v>52</v>
      </c>
      <c r="BG9" s="54" t="s">
        <v>53</v>
      </c>
      <c r="BH9" s="54" t="s">
        <v>54</v>
      </c>
      <c r="BI9" s="54" t="s">
        <v>55</v>
      </c>
      <c r="BJ9" s="54" t="s">
        <v>56</v>
      </c>
      <c r="BK9" s="54" t="s">
        <v>57</v>
      </c>
      <c r="BL9" s="54" t="s">
        <v>61</v>
      </c>
      <c r="BM9" s="51" t="s">
        <v>65</v>
      </c>
      <c r="BN9" s="58"/>
      <c r="BO9" s="58"/>
      <c r="BP9" s="58"/>
      <c r="BQ9" s="58"/>
      <c r="BR9" s="58"/>
      <c r="BS9" s="58"/>
      <c r="BT9" s="58"/>
      <c r="BU9" s="58"/>
      <c r="BV9" s="58"/>
      <c r="BW9" s="58"/>
      <c r="BX9" s="58"/>
      <c r="BY9" s="58"/>
      <c r="BZ9" s="58"/>
      <c r="CA9" s="58"/>
      <c r="CB9" s="58"/>
      <c r="CC9" s="58"/>
      <c r="CD9" s="58"/>
      <c r="CE9" s="58"/>
      <c r="CF9" s="58"/>
      <c r="CG9" s="58"/>
      <c r="CH9" s="58"/>
      <c r="CI9" s="58"/>
      <c r="CJ9" s="58"/>
      <c r="CK9" s="58"/>
      <c r="CL9" s="58"/>
      <c r="CM9" s="58"/>
      <c r="CN9" s="58"/>
      <c r="CO9" s="58"/>
      <c r="CP9" s="58"/>
      <c r="CQ9" s="58"/>
      <c r="CR9" s="58"/>
      <c r="CS9" s="58"/>
      <c r="CT9" s="58"/>
      <c r="CU9" s="58"/>
      <c r="CV9" s="58"/>
      <c r="CW9" s="58"/>
      <c r="CX9" s="58"/>
      <c r="CY9" s="58"/>
      <c r="CZ9" s="58"/>
      <c r="DA9" s="58"/>
      <c r="DB9" s="58"/>
      <c r="DC9" s="58"/>
      <c r="DD9" s="58"/>
      <c r="DE9" s="58"/>
      <c r="DF9" s="58"/>
      <c r="DG9" s="58"/>
      <c r="DH9" s="58"/>
      <c r="DI9" s="58"/>
      <c r="DJ9" s="58"/>
      <c r="DK9" s="58"/>
      <c r="DL9" s="58"/>
      <c r="DM9" s="59"/>
    </row>
    <row r="10" spans="1:117" x14ac:dyDescent="0.2">
      <c r="D10" s="61" t="s">
        <v>62</v>
      </c>
      <c r="E10" s="5">
        <v>307900319</v>
      </c>
      <c r="F10" s="6">
        <v>29996</v>
      </c>
      <c r="G10" s="5">
        <v>261087925</v>
      </c>
      <c r="H10" s="6">
        <v>263315</v>
      </c>
      <c r="I10" s="5">
        <v>37998701</v>
      </c>
      <c r="J10" s="6">
        <v>233440</v>
      </c>
      <c r="K10" s="101"/>
      <c r="L10" s="7">
        <f>HLOOKUP(L$7,$L$66:$DM$120,ROWS($C$10:$C10)+2,FALSE)</f>
        <v>6987416</v>
      </c>
      <c r="M10" s="7">
        <f>HLOOKUP(M$7,$L$66:$DM$120,ROWS($C$10:$C10)+2,FALSE)</f>
        <v>106806</v>
      </c>
      <c r="N10" s="7">
        <f>HLOOKUP(N$7,$L$66:$DM$120,ROWS($C$10:$C10)+2,FALSE)</f>
        <v>88850</v>
      </c>
      <c r="O10" s="7">
        <f>HLOOKUP(O$7,$L$66:$DM$120,ROWS($C$10:$C10)+2,FALSE)</f>
        <v>211816</v>
      </c>
      <c r="P10" s="7">
        <f>HLOOKUP(P$7,$L$66:$DM$120,ROWS($C$10:$C10)+2,FALSE)</f>
        <v>77226</v>
      </c>
      <c r="Q10" s="7">
        <f>HLOOKUP(Q$7,$L$66:$DM$120,ROWS($C$10:$C10)+2,FALSE)</f>
        <v>562343</v>
      </c>
      <c r="R10" s="7">
        <f>HLOOKUP(R$7,$L$66:$DM$120,ROWS($C$10:$C10)+2,FALSE)</f>
        <v>160623</v>
      </c>
      <c r="S10" s="7">
        <f>HLOOKUP(S$7,$L$66:$DM$120,ROWS($C$10:$C10)+2,FALSE)</f>
        <v>91295</v>
      </c>
      <c r="T10" s="7">
        <f>HLOOKUP(T$7,$L$66:$DM$120,ROWS($C$10:$C10)+2,FALSE)</f>
        <v>26631</v>
      </c>
      <c r="U10" s="7">
        <f>HLOOKUP(U$7,$L$66:$DM$120,ROWS($C$10:$C10)+2,FALSE)</f>
        <v>49732</v>
      </c>
      <c r="V10" s="7">
        <f>HLOOKUP(V$7,$L$66:$DM$120,ROWS($C$10:$C10)+2,FALSE)</f>
        <v>437202</v>
      </c>
      <c r="W10" s="7">
        <f>HLOOKUP(W$7,$L$66:$DM$120,ROWS($C$10:$C10)+2,FALSE)</f>
        <v>248892</v>
      </c>
      <c r="X10" s="7">
        <f>HLOOKUP(X$7,$L$66:$DM$120,ROWS($C$10:$C10)+2,FALSE)</f>
        <v>61940</v>
      </c>
      <c r="Y10" s="7">
        <f>HLOOKUP(Y$7,$L$66:$DM$120,ROWS($C$10:$C10)+2,FALSE)</f>
        <v>57831</v>
      </c>
      <c r="Z10" s="7">
        <f>HLOOKUP(Z$7,$L$66:$DM$120,ROWS($C$10:$C10)+2,FALSE)</f>
        <v>269008</v>
      </c>
      <c r="AA10" s="7">
        <f>HLOOKUP(AA$7,$L$66:$DM$120,ROWS($C$10:$C10)+2,FALSE)</f>
        <v>143228</v>
      </c>
      <c r="AB10" s="7">
        <f>HLOOKUP(AB$7,$L$66:$DM$120,ROWS($C$10:$C10)+2,FALSE)</f>
        <v>74516</v>
      </c>
      <c r="AC10" s="7">
        <f>HLOOKUP(AC$7,$L$66:$DM$120,ROWS($C$10:$C10)+2,FALSE)</f>
        <v>94180</v>
      </c>
      <c r="AD10" s="7">
        <f>HLOOKUP(AD$7,$L$66:$DM$120,ROWS($C$10:$C10)+2,FALSE)</f>
        <v>99256</v>
      </c>
      <c r="AE10" s="7">
        <f>HLOOKUP(AE$7,$L$66:$DM$120,ROWS($C$10:$C10)+2,FALSE)</f>
        <v>86593</v>
      </c>
      <c r="AF10" s="7">
        <f>HLOOKUP(AF$7,$L$66:$DM$120,ROWS($C$10:$C10)+2,FALSE)</f>
        <v>33729</v>
      </c>
      <c r="AG10" s="7">
        <f>HLOOKUP(AG$7,$L$66:$DM$120,ROWS($C$10:$C10)+2,FALSE)</f>
        <v>165041</v>
      </c>
      <c r="AH10" s="7">
        <f>HLOOKUP(AH$7,$L$66:$DM$120,ROWS($C$10:$C10)+2,FALSE)</f>
        <v>145869</v>
      </c>
      <c r="AI10" s="7">
        <f>HLOOKUP(AI$7,$L$66:$DM$120,ROWS($C$10:$C10)+2,FALSE)</f>
        <v>186505</v>
      </c>
      <c r="AJ10" s="7">
        <f>HLOOKUP(AJ$7,$L$66:$DM$120,ROWS($C$10:$C10)+2,FALSE)</f>
        <v>103253</v>
      </c>
      <c r="AK10" s="7">
        <f>HLOOKUP(AK$7,$L$66:$DM$120,ROWS($C$10:$C10)+2,FALSE)</f>
        <v>68597</v>
      </c>
      <c r="AL10" s="7">
        <f>HLOOKUP(AL$7,$L$66:$DM$120,ROWS($C$10:$C10)+2,FALSE)</f>
        <v>138404</v>
      </c>
      <c r="AM10" s="7">
        <f>HLOOKUP(AM$7,$L$66:$DM$120,ROWS($C$10:$C10)+2,FALSE)</f>
        <v>31204</v>
      </c>
      <c r="AN10" s="7">
        <f>HLOOKUP(AN$7,$L$66:$DM$120,ROWS($C$10:$C10)+2,FALSE)</f>
        <v>52809</v>
      </c>
      <c r="AO10" s="7">
        <f>HLOOKUP(AO$7,$L$66:$DM$120,ROWS($C$10:$C10)+2,FALSE)</f>
        <v>115943</v>
      </c>
      <c r="AP10" s="7">
        <f>HLOOKUP(AP$7,$L$66:$DM$120,ROWS($C$10:$C10)+2,FALSE)</f>
        <v>43277</v>
      </c>
      <c r="AQ10" s="7">
        <f>HLOOKUP(AQ$7,$L$66:$DM$120,ROWS($C$10:$C10)+2,FALSE)</f>
        <v>216369</v>
      </c>
      <c r="AR10" s="7">
        <f>HLOOKUP(AR$7,$L$66:$DM$120,ROWS($C$10:$C10)+2,FALSE)</f>
        <v>61431</v>
      </c>
      <c r="AS10" s="7">
        <f>HLOOKUP(AS$7,$L$66:$DM$120,ROWS($C$10:$C10)+2,FALSE)</f>
        <v>377800</v>
      </c>
      <c r="AT10" s="7">
        <f>HLOOKUP(AT$7,$L$66:$DM$120,ROWS($C$10:$C10)+2,FALSE)</f>
        <v>225147</v>
      </c>
      <c r="AU10" s="7">
        <f>HLOOKUP(AU$7,$L$66:$DM$120,ROWS($C$10:$C10)+2,FALSE)</f>
        <v>26563</v>
      </c>
      <c r="AV10" s="7">
        <f>HLOOKUP(AV$7,$L$66:$DM$120,ROWS($C$10:$C10)+2,FALSE)</f>
        <v>206049</v>
      </c>
      <c r="AW10" s="7">
        <f>HLOOKUP(AW$7,$L$66:$DM$120,ROWS($C$10:$C10)+2,FALSE)</f>
        <v>81009</v>
      </c>
      <c r="AX10" s="7">
        <f>HLOOKUP(AX$7,$L$66:$DM$120,ROWS($C$10:$C10)+2,FALSE)</f>
        <v>109795</v>
      </c>
      <c r="AY10" s="7">
        <f>HLOOKUP(AY$7,$L$66:$DM$120,ROWS($C$10:$C10)+2,FALSE)</f>
        <v>215127</v>
      </c>
      <c r="AZ10" s="7">
        <f>HLOOKUP(AZ$7,$L$66:$DM$120,ROWS($C$10:$C10)+2,FALSE)</f>
        <v>31065</v>
      </c>
      <c r="BA10" s="7">
        <f>HLOOKUP(BA$7,$L$66:$DM$120,ROWS($C$10:$C10)+2,FALSE)</f>
        <v>121426</v>
      </c>
      <c r="BB10" s="7">
        <f>HLOOKUP(BB$7,$L$66:$DM$120,ROWS($C$10:$C10)+2,FALSE)</f>
        <v>29383</v>
      </c>
      <c r="BC10" s="7">
        <f>HLOOKUP(BC$7,$L$66:$DM$120,ROWS($C$10:$C10)+2,FALSE)</f>
        <v>154243</v>
      </c>
      <c r="BD10" s="7">
        <f>HLOOKUP(BD$7,$L$66:$DM$120,ROWS($C$10:$C10)+2,FALSE)</f>
        <v>404839</v>
      </c>
      <c r="BE10" s="7">
        <f>HLOOKUP(BE$7,$L$66:$DM$120,ROWS($C$10:$C10)+2,FALSE)</f>
        <v>73211</v>
      </c>
      <c r="BF10" s="7">
        <f>HLOOKUP(BF$7,$L$66:$DM$120,ROWS($C$10:$C10)+2,FALSE)</f>
        <v>18172</v>
      </c>
      <c r="BG10" s="7">
        <f>HLOOKUP(BG$7,$L$66:$DM$120,ROWS($C$10:$C10)+2,FALSE)</f>
        <v>229227</v>
      </c>
      <c r="BH10" s="7">
        <f>HLOOKUP(BH$7,$L$66:$DM$120,ROWS($C$10:$C10)+2,FALSE)</f>
        <v>190644</v>
      </c>
      <c r="BI10" s="7">
        <f>HLOOKUP(BI$7,$L$66:$DM$120,ROWS($C$10:$C10)+2,FALSE)</f>
        <v>45956</v>
      </c>
      <c r="BJ10" s="7">
        <f>HLOOKUP(BJ$7,$L$66:$DM$120,ROWS($C$10:$C10)+2,FALSE)</f>
        <v>105370</v>
      </c>
      <c r="BK10" s="7">
        <f>HLOOKUP(BK$7,$L$66:$DM$120,ROWS($C$10:$C10)+2,FALSE)</f>
        <v>31991</v>
      </c>
      <c r="BL10" s="7">
        <f>HLOOKUP(BL$7,$L$66:$DM$120,ROWS($C$10:$C10)+2,FALSE)</f>
        <v>76218</v>
      </c>
      <c r="BM10" s="8">
        <f>HLOOKUP(BM$7+0.5,$L$66:$DM$120,ROWS($C$10:$C10)+2,FALSE)</f>
        <v>77858</v>
      </c>
      <c r="BN10" s="8">
        <f>HLOOKUP(BN$7+0.5,$L$66:$DM$120,ROWS($C$10:$C10)+2,FALSE)</f>
        <v>10575</v>
      </c>
      <c r="BO10" s="8">
        <f>HLOOKUP(BO$7+0.5,$L$66:$DM$120,ROWS($C$10:$C10)+2,FALSE)</f>
        <v>10161</v>
      </c>
      <c r="BP10" s="8">
        <f>HLOOKUP(BP$7+0.5,$L$66:$DM$120,ROWS($C$10:$C10)+2,FALSE)</f>
        <v>17644</v>
      </c>
      <c r="BQ10" s="8">
        <f>HLOOKUP(BQ$7+0.5,$L$66:$DM$120,ROWS($C$10:$C10)+2,FALSE)</f>
        <v>6899</v>
      </c>
      <c r="BR10" s="8">
        <f>HLOOKUP(BR$7+0.5,$L$66:$DM$120,ROWS($C$10:$C10)+2,FALSE)</f>
        <v>20646</v>
      </c>
      <c r="BS10" s="8">
        <f>HLOOKUP(BS$7+0.5,$L$66:$DM$120,ROWS($C$10:$C10)+2,FALSE)</f>
        <v>10427</v>
      </c>
      <c r="BT10" s="8">
        <f>HLOOKUP(BT$7+0.5,$L$66:$DM$120,ROWS($C$10:$C10)+2,FALSE)</f>
        <v>7653</v>
      </c>
      <c r="BU10" s="8">
        <f>HLOOKUP(BU$7+0.5,$L$66:$DM$120,ROWS($C$10:$C10)+2,FALSE)</f>
        <v>3629</v>
      </c>
      <c r="BV10" s="8">
        <f>HLOOKUP(BV$7+0.5,$L$66:$DM$120,ROWS($C$10:$C10)+2,FALSE)</f>
        <v>4949</v>
      </c>
      <c r="BW10" s="8">
        <f>HLOOKUP(BW$7+0.5,$L$66:$DM$120,ROWS($C$10:$C10)+2,FALSE)</f>
        <v>19015</v>
      </c>
      <c r="BX10" s="8">
        <f>HLOOKUP(BX$7+0.5,$L$66:$DM$120,ROWS($C$10:$C10)+2,FALSE)</f>
        <v>13318</v>
      </c>
      <c r="BY10" s="8">
        <f>HLOOKUP(BY$7+0.5,$L$66:$DM$120,ROWS($C$10:$C10)+2,FALSE)</f>
        <v>7295</v>
      </c>
      <c r="BZ10" s="8">
        <f>HLOOKUP(BZ$7+0.5,$L$66:$DM$120,ROWS($C$10:$C10)+2,FALSE)</f>
        <v>7401</v>
      </c>
      <c r="CA10" s="8">
        <f>HLOOKUP(CA$7+0.5,$L$66:$DM$120,ROWS($C$10:$C10)+2,FALSE)</f>
        <v>13750</v>
      </c>
      <c r="CB10" s="8">
        <f>HLOOKUP(CB$7+0.5,$L$66:$DM$120,ROWS($C$10:$C10)+2,FALSE)</f>
        <v>10568</v>
      </c>
      <c r="CC10" s="8">
        <f>HLOOKUP(CC$7+0.5,$L$66:$DM$120,ROWS($C$10:$C10)+2,FALSE)</f>
        <v>6398</v>
      </c>
      <c r="CD10" s="8">
        <f>HLOOKUP(CD$7+0.5,$L$66:$DM$120,ROWS($C$10:$C10)+2,FALSE)</f>
        <v>10699</v>
      </c>
      <c r="CE10" s="8">
        <f>HLOOKUP(CE$7+0.5,$L$66:$DM$120,ROWS($C$10:$C10)+2,FALSE)</f>
        <v>7329</v>
      </c>
      <c r="CF10" s="8">
        <f>HLOOKUP(CF$7+0.5,$L$66:$DM$120,ROWS($C$10:$C10)+2,FALSE)</f>
        <v>8952</v>
      </c>
      <c r="CG10" s="8">
        <f>HLOOKUP(CG$7+0.5,$L$66:$DM$120,ROWS($C$10:$C10)+2,FALSE)</f>
        <v>4154</v>
      </c>
      <c r="CH10" s="8">
        <f>HLOOKUP(CH$7+0.5,$L$66:$DM$120,ROWS($C$10:$C10)+2,FALSE)</f>
        <v>11278</v>
      </c>
      <c r="CI10" s="8">
        <f>HLOOKUP(CI$7+0.5,$L$66:$DM$120,ROWS($C$10:$C10)+2,FALSE)</f>
        <v>10414</v>
      </c>
      <c r="CJ10" s="8">
        <f>HLOOKUP(CJ$7+0.5,$L$66:$DM$120,ROWS($C$10:$C10)+2,FALSE)</f>
        <v>13304</v>
      </c>
      <c r="CK10" s="8">
        <f>HLOOKUP(CK$7+0.5,$L$66:$DM$120,ROWS($C$10:$C10)+2,FALSE)</f>
        <v>6978</v>
      </c>
      <c r="CL10" s="8">
        <f>HLOOKUP(CL$7+0.5,$L$66:$DM$120,ROWS($C$10:$C10)+2,FALSE)</f>
        <v>7559</v>
      </c>
      <c r="CM10" s="8">
        <f>HLOOKUP(CM$7+0.5,$L$66:$DM$120,ROWS($C$10:$C10)+2,FALSE)</f>
        <v>11145</v>
      </c>
      <c r="CN10" s="8">
        <f>HLOOKUP(CN$7+0.5,$L$66:$DM$120,ROWS($C$10:$C10)+2,FALSE)</f>
        <v>4179</v>
      </c>
      <c r="CO10" s="8">
        <f>HLOOKUP(CO$7+0.5,$L$66:$DM$120,ROWS($C$10:$C10)+2,FALSE)</f>
        <v>6362</v>
      </c>
      <c r="CP10" s="8">
        <f>HLOOKUP(CP$7+0.5,$L$66:$DM$120,ROWS($C$10:$C10)+2,FALSE)</f>
        <v>8686</v>
      </c>
      <c r="CQ10" s="8">
        <f>HLOOKUP(CQ$7+0.5,$L$66:$DM$120,ROWS($C$10:$C10)+2,FALSE)</f>
        <v>4875</v>
      </c>
      <c r="CR10" s="8">
        <f>HLOOKUP(CR$7+0.5,$L$66:$DM$120,ROWS($C$10:$C10)+2,FALSE)</f>
        <v>12474</v>
      </c>
      <c r="CS10" s="8">
        <f>HLOOKUP(CS$7+0.5,$L$66:$DM$120,ROWS($C$10:$C10)+2,FALSE)</f>
        <v>5579</v>
      </c>
      <c r="CT10" s="8">
        <f>HLOOKUP(CT$7+0.5,$L$66:$DM$120,ROWS($C$10:$C10)+2,FALSE)</f>
        <v>15333</v>
      </c>
      <c r="CU10" s="8">
        <f>HLOOKUP(CU$7+0.5,$L$66:$DM$120,ROWS($C$10:$C10)+2,FALSE)</f>
        <v>14191</v>
      </c>
      <c r="CV10" s="8">
        <f>HLOOKUP(CV$7+0.5,$L$66:$DM$120,ROWS($C$10:$C10)+2,FALSE)</f>
        <v>3090</v>
      </c>
      <c r="CW10" s="8">
        <f>HLOOKUP(CW$7+0.5,$L$66:$DM$120,ROWS($C$10:$C10)+2,FALSE)</f>
        <v>11406</v>
      </c>
      <c r="CX10" s="8">
        <f>HLOOKUP(CX$7+0.5,$L$66:$DM$120,ROWS($C$10:$C10)+2,FALSE)</f>
        <v>8616</v>
      </c>
      <c r="CY10" s="8">
        <f>HLOOKUP(CY$7+0.5,$L$66:$DM$120,ROWS($C$10:$C10)+2,FALSE)</f>
        <v>8590</v>
      </c>
      <c r="CZ10" s="8">
        <f>HLOOKUP(CZ$7+0.5,$L$66:$DM$120,ROWS($C$10:$C10)+2,FALSE)</f>
        <v>11482</v>
      </c>
      <c r="DA10" s="8">
        <f>HLOOKUP(DA$7+0.5,$L$66:$DM$120,ROWS($C$10:$C10)+2,FALSE)</f>
        <v>4192</v>
      </c>
      <c r="DB10" s="8">
        <f>HLOOKUP(DB$7+0.5,$L$66:$DM$120,ROWS($C$10:$C10)+2,FALSE)</f>
        <v>9952</v>
      </c>
      <c r="DC10" s="8">
        <f>HLOOKUP(DC$7+0.5,$L$66:$DM$120,ROWS($C$10:$C10)+2,FALSE)</f>
        <v>4358</v>
      </c>
      <c r="DD10" s="8">
        <f>HLOOKUP(DD$7+0.5,$L$66:$DM$120,ROWS($C$10:$C10)+2,FALSE)</f>
        <v>9679</v>
      </c>
      <c r="DE10" s="8">
        <f>HLOOKUP(DE$7+0.5,$L$66:$DM$120,ROWS($C$10:$C10)+2,FALSE)</f>
        <v>17998</v>
      </c>
      <c r="DF10" s="8">
        <f>HLOOKUP(DF$7+0.5,$L$66:$DM$120,ROWS($C$10:$C10)+2,FALSE)</f>
        <v>7130</v>
      </c>
      <c r="DG10" s="8">
        <f>HLOOKUP(DG$7+0.5,$L$66:$DM$120,ROWS($C$10:$C10)+2,FALSE)</f>
        <v>2845</v>
      </c>
      <c r="DH10" s="8">
        <f>HLOOKUP(DH$7+0.5,$L$66:$DM$120,ROWS($C$10:$C10)+2,FALSE)</f>
        <v>11582</v>
      </c>
      <c r="DI10" s="8">
        <f>HLOOKUP(DI$7+0.5,$L$66:$DM$120,ROWS($C$10:$C10)+2,FALSE)</f>
        <v>11567</v>
      </c>
      <c r="DJ10" s="8">
        <f>HLOOKUP(DJ$7+0.5,$L$66:$DM$120,ROWS($C$10:$C10)+2,FALSE)</f>
        <v>5684</v>
      </c>
      <c r="DK10" s="8">
        <f>HLOOKUP(DK$7+0.5,$L$66:$DM$120,ROWS($C$10:$C10)+2,FALSE)</f>
        <v>8011</v>
      </c>
      <c r="DL10" s="8">
        <f>HLOOKUP(DL$7+0.5,$L$66:$DM$120,ROWS($C$10:$C10)+2,FALSE)</f>
        <v>4631</v>
      </c>
      <c r="DM10" s="8">
        <f>HLOOKUP(DM$7+0.5,$L$66:$DM$120,ROWS($C$10:$C10)+2,FALSE)</f>
        <v>8799</v>
      </c>
    </row>
    <row r="11" spans="1:117" x14ac:dyDescent="0.2">
      <c r="D11" s="62" t="s">
        <v>8</v>
      </c>
      <c r="E11" s="9">
        <v>4745278</v>
      </c>
      <c r="F11" s="10">
        <v>4078</v>
      </c>
      <c r="G11" s="9">
        <v>4024442</v>
      </c>
      <c r="H11" s="10">
        <v>22751</v>
      </c>
      <c r="I11" s="9">
        <v>588293</v>
      </c>
      <c r="J11" s="10">
        <v>20366</v>
      </c>
      <c r="K11" s="102"/>
      <c r="L11" s="7">
        <f>HLOOKUP(L$7,$L$66:$DM$120,ROWS($C$10:$C11)+2,FALSE)</f>
        <v>117726</v>
      </c>
      <c r="M11" s="7" t="str">
        <f>HLOOKUP(M$7,$L$66:$DM$120,ROWS($C$10:$C11)+2,FALSE)</f>
        <v>N/A</v>
      </c>
      <c r="N11" s="7">
        <f>HLOOKUP(N$7,$L$66:$DM$120,ROWS($C$10:$C11)+2,FALSE)</f>
        <v>1771</v>
      </c>
      <c r="O11" s="7">
        <f>HLOOKUP(O$7,$L$66:$DM$120,ROWS($C$10:$C11)+2,FALSE)</f>
        <v>1677</v>
      </c>
      <c r="P11" s="7">
        <f>HLOOKUP(P$7,$L$66:$DM$120,ROWS($C$10:$C11)+2,FALSE)</f>
        <v>1642</v>
      </c>
      <c r="Q11" s="7">
        <f>HLOOKUP(Q$7,$L$66:$DM$120,ROWS($C$10:$C11)+2,FALSE)</f>
        <v>3389</v>
      </c>
      <c r="R11" s="7">
        <f>HLOOKUP(R$7,$L$66:$DM$120,ROWS($C$10:$C11)+2,FALSE)</f>
        <v>348</v>
      </c>
      <c r="S11" s="7">
        <f>HLOOKUP(S$7,$L$66:$DM$120,ROWS($C$10:$C11)+2,FALSE)</f>
        <v>2921</v>
      </c>
      <c r="T11" s="7">
        <f>HLOOKUP(T$7,$L$66:$DM$120,ROWS($C$10:$C11)+2,FALSE)</f>
        <v>232</v>
      </c>
      <c r="U11" s="7">
        <f>HLOOKUP(U$7,$L$66:$DM$120,ROWS($C$10:$C11)+2,FALSE)</f>
        <v>399</v>
      </c>
      <c r="V11" s="7">
        <f>HLOOKUP(V$7,$L$66:$DM$120,ROWS($C$10:$C11)+2,FALSE)</f>
        <v>20063</v>
      </c>
      <c r="W11" s="7">
        <f>HLOOKUP(W$7,$L$66:$DM$120,ROWS($C$10:$C11)+2,FALSE)</f>
        <v>19346</v>
      </c>
      <c r="X11" s="7">
        <f>HLOOKUP(X$7,$L$66:$DM$120,ROWS($C$10:$C11)+2,FALSE)</f>
        <v>1259</v>
      </c>
      <c r="Y11" s="7">
        <f>HLOOKUP(Y$7,$L$66:$DM$120,ROWS($C$10:$C11)+2,FALSE)</f>
        <v>137</v>
      </c>
      <c r="Z11" s="7">
        <f>HLOOKUP(Z$7,$L$66:$DM$120,ROWS($C$10:$C11)+2,FALSE)</f>
        <v>6991</v>
      </c>
      <c r="AA11" s="7">
        <f>HLOOKUP(AA$7,$L$66:$DM$120,ROWS($C$10:$C11)+2,FALSE)</f>
        <v>1434</v>
      </c>
      <c r="AB11" s="7">
        <f>HLOOKUP(AB$7,$L$66:$DM$120,ROWS($C$10:$C11)+2,FALSE)</f>
        <v>30</v>
      </c>
      <c r="AC11" s="7">
        <f>HLOOKUP(AC$7,$L$66:$DM$120,ROWS($C$10:$C11)+2,FALSE)</f>
        <v>842</v>
      </c>
      <c r="AD11" s="7">
        <f>HLOOKUP(AD$7,$L$66:$DM$120,ROWS($C$10:$C11)+2,FALSE)</f>
        <v>2686</v>
      </c>
      <c r="AE11" s="7">
        <f>HLOOKUP(AE$7,$L$66:$DM$120,ROWS($C$10:$C11)+2,FALSE)</f>
        <v>2413</v>
      </c>
      <c r="AF11" s="7">
        <f>HLOOKUP(AF$7,$L$66:$DM$120,ROWS($C$10:$C11)+2,FALSE)</f>
        <v>626</v>
      </c>
      <c r="AG11" s="7">
        <f>HLOOKUP(AG$7,$L$66:$DM$120,ROWS($C$10:$C11)+2,FALSE)</f>
        <v>1606</v>
      </c>
      <c r="AH11" s="7">
        <f>HLOOKUP(AH$7,$L$66:$DM$120,ROWS($C$10:$C11)+2,FALSE)</f>
        <v>112</v>
      </c>
      <c r="AI11" s="7">
        <f>HLOOKUP(AI$7,$L$66:$DM$120,ROWS($C$10:$C11)+2,FALSE)</f>
        <v>2797</v>
      </c>
      <c r="AJ11" s="7">
        <f>HLOOKUP(AJ$7,$L$66:$DM$120,ROWS($C$10:$C11)+2,FALSE)</f>
        <v>327</v>
      </c>
      <c r="AK11" s="7">
        <f>HLOOKUP(AK$7,$L$66:$DM$120,ROWS($C$10:$C11)+2,FALSE)</f>
        <v>3945</v>
      </c>
      <c r="AL11" s="7">
        <f>HLOOKUP(AL$7,$L$66:$DM$120,ROWS($C$10:$C11)+2,FALSE)</f>
        <v>1086</v>
      </c>
      <c r="AM11" s="7">
        <f>HLOOKUP(AM$7,$L$66:$DM$120,ROWS($C$10:$C11)+2,FALSE)</f>
        <v>317</v>
      </c>
      <c r="AN11" s="7">
        <f>HLOOKUP(AN$7,$L$66:$DM$120,ROWS($C$10:$C11)+2,FALSE)</f>
        <v>770</v>
      </c>
      <c r="AO11" s="7">
        <f>HLOOKUP(AO$7,$L$66:$DM$120,ROWS($C$10:$C11)+2,FALSE)</f>
        <v>257</v>
      </c>
      <c r="AP11" s="7">
        <f>HLOOKUP(AP$7,$L$66:$DM$120,ROWS($C$10:$C11)+2,FALSE)</f>
        <v>64</v>
      </c>
      <c r="AQ11" s="7">
        <f>HLOOKUP(AQ$7,$L$66:$DM$120,ROWS($C$10:$C11)+2,FALSE)</f>
        <v>1996</v>
      </c>
      <c r="AR11" s="7">
        <f>HLOOKUP(AR$7,$L$66:$DM$120,ROWS($C$10:$C11)+2,FALSE)</f>
        <v>119</v>
      </c>
      <c r="AS11" s="7">
        <f>HLOOKUP(AS$7,$L$66:$DM$120,ROWS($C$10:$C11)+2,FALSE)</f>
        <v>1108</v>
      </c>
      <c r="AT11" s="7">
        <f>HLOOKUP(AT$7,$L$66:$DM$120,ROWS($C$10:$C11)+2,FALSE)</f>
        <v>2697</v>
      </c>
      <c r="AU11" s="7">
        <f>HLOOKUP(AU$7,$L$66:$DM$120,ROWS($C$10:$C11)+2,FALSE)</f>
        <v>284</v>
      </c>
      <c r="AV11" s="7">
        <f>HLOOKUP(AV$7,$L$66:$DM$120,ROWS($C$10:$C11)+2,FALSE)</f>
        <v>2596</v>
      </c>
      <c r="AW11" s="7">
        <f>HLOOKUP(AW$7,$L$66:$DM$120,ROWS($C$10:$C11)+2,FALSE)</f>
        <v>973</v>
      </c>
      <c r="AX11" s="7">
        <f>HLOOKUP(AX$7,$L$66:$DM$120,ROWS($C$10:$C11)+2,FALSE)</f>
        <v>169</v>
      </c>
      <c r="AY11" s="7">
        <f>HLOOKUP(AY$7,$L$66:$DM$120,ROWS($C$10:$C11)+2,FALSE)</f>
        <v>1075</v>
      </c>
      <c r="AZ11" s="7">
        <f>HLOOKUP(AZ$7,$L$66:$DM$120,ROWS($C$10:$C11)+2,FALSE)</f>
        <v>0</v>
      </c>
      <c r="BA11" s="7">
        <f>HLOOKUP(BA$7,$L$66:$DM$120,ROWS($C$10:$C11)+2,FALSE)</f>
        <v>2036</v>
      </c>
      <c r="BB11" s="7">
        <f>HLOOKUP(BB$7,$L$66:$DM$120,ROWS($C$10:$C11)+2,FALSE)</f>
        <v>90</v>
      </c>
      <c r="BC11" s="7">
        <f>HLOOKUP(BC$7,$L$66:$DM$120,ROWS($C$10:$C11)+2,FALSE)</f>
        <v>8710</v>
      </c>
      <c r="BD11" s="7">
        <f>HLOOKUP(BD$7,$L$66:$DM$120,ROWS($C$10:$C11)+2,FALSE)</f>
        <v>7973</v>
      </c>
      <c r="BE11" s="7">
        <f>HLOOKUP(BE$7,$L$66:$DM$120,ROWS($C$10:$C11)+2,FALSE)</f>
        <v>300</v>
      </c>
      <c r="BF11" s="7">
        <f>HLOOKUP(BF$7,$L$66:$DM$120,ROWS($C$10:$C11)+2,FALSE)</f>
        <v>66</v>
      </c>
      <c r="BG11" s="7">
        <f>HLOOKUP(BG$7,$L$66:$DM$120,ROWS($C$10:$C11)+2,FALSE)</f>
        <v>4935</v>
      </c>
      <c r="BH11" s="7">
        <f>HLOOKUP(BH$7,$L$66:$DM$120,ROWS($C$10:$C11)+2,FALSE)</f>
        <v>2621</v>
      </c>
      <c r="BI11" s="7">
        <f>HLOOKUP(BI$7,$L$66:$DM$120,ROWS($C$10:$C11)+2,FALSE)</f>
        <v>65</v>
      </c>
      <c r="BJ11" s="7">
        <f>HLOOKUP(BJ$7,$L$66:$DM$120,ROWS($C$10:$C11)+2,FALSE)</f>
        <v>417</v>
      </c>
      <c r="BK11" s="7">
        <f>HLOOKUP(BK$7,$L$66:$DM$120,ROWS($C$10:$C11)+2,FALSE)</f>
        <v>9</v>
      </c>
      <c r="BL11" s="7">
        <f>HLOOKUP(BL$7,$L$66:$DM$120,ROWS($C$10:$C11)+2,FALSE)</f>
        <v>569</v>
      </c>
      <c r="BM11" s="8">
        <f>HLOOKUP(BM$7+0.5,$L$66:$DM$120,ROWS($C$10:$C11)+2,FALSE)</f>
        <v>9414</v>
      </c>
      <c r="BN11" s="8" t="str">
        <f>HLOOKUP(BN$7+0.5,$L$66:$DM$120,ROWS($C$10:$C11)+2,FALSE)</f>
        <v>N/A</v>
      </c>
      <c r="BO11" s="8">
        <f>HLOOKUP(BO$7+0.5,$L$66:$DM$120,ROWS($C$10:$C11)+2,FALSE)</f>
        <v>1098</v>
      </c>
      <c r="BP11" s="8">
        <f>HLOOKUP(BP$7+0.5,$L$66:$DM$120,ROWS($C$10:$C11)+2,FALSE)</f>
        <v>1060</v>
      </c>
      <c r="BQ11" s="8">
        <f>HLOOKUP(BQ$7+0.5,$L$66:$DM$120,ROWS($C$10:$C11)+2,FALSE)</f>
        <v>1063</v>
      </c>
      <c r="BR11" s="8">
        <f>HLOOKUP(BR$7+0.5,$L$66:$DM$120,ROWS($C$10:$C11)+2,FALSE)</f>
        <v>1286</v>
      </c>
      <c r="BS11" s="8">
        <f>HLOOKUP(BS$7+0.5,$L$66:$DM$120,ROWS($C$10:$C11)+2,FALSE)</f>
        <v>295</v>
      </c>
      <c r="BT11" s="8">
        <f>HLOOKUP(BT$7+0.5,$L$66:$DM$120,ROWS($C$10:$C11)+2,FALSE)</f>
        <v>3231</v>
      </c>
      <c r="BU11" s="8">
        <f>HLOOKUP(BU$7+0.5,$L$66:$DM$120,ROWS($C$10:$C11)+2,FALSE)</f>
        <v>301</v>
      </c>
      <c r="BV11" s="8">
        <f>HLOOKUP(BV$7+0.5,$L$66:$DM$120,ROWS($C$10:$C11)+2,FALSE)</f>
        <v>359</v>
      </c>
      <c r="BW11" s="8">
        <f>HLOOKUP(BW$7+0.5,$L$66:$DM$120,ROWS($C$10:$C11)+2,FALSE)</f>
        <v>4141</v>
      </c>
      <c r="BX11" s="8">
        <f>HLOOKUP(BX$7+0.5,$L$66:$DM$120,ROWS($C$10:$C11)+2,FALSE)</f>
        <v>3711</v>
      </c>
      <c r="BY11" s="8">
        <f>HLOOKUP(BY$7+0.5,$L$66:$DM$120,ROWS($C$10:$C11)+2,FALSE)</f>
        <v>1292</v>
      </c>
      <c r="BZ11" s="8">
        <f>HLOOKUP(BZ$7+0.5,$L$66:$DM$120,ROWS($C$10:$C11)+2,FALSE)</f>
        <v>173</v>
      </c>
      <c r="CA11" s="8">
        <f>HLOOKUP(CA$7+0.5,$L$66:$DM$120,ROWS($C$10:$C11)+2,FALSE)</f>
        <v>3376</v>
      </c>
      <c r="CB11" s="8">
        <f>HLOOKUP(CB$7+0.5,$L$66:$DM$120,ROWS($C$10:$C11)+2,FALSE)</f>
        <v>634</v>
      </c>
      <c r="CC11" s="8">
        <f>HLOOKUP(CC$7+0.5,$L$66:$DM$120,ROWS($C$10:$C11)+2,FALSE)</f>
        <v>52</v>
      </c>
      <c r="CD11" s="8">
        <f>HLOOKUP(CD$7+0.5,$L$66:$DM$120,ROWS($C$10:$C11)+2,FALSE)</f>
        <v>632</v>
      </c>
      <c r="CE11" s="8">
        <f>HLOOKUP(CE$7+0.5,$L$66:$DM$120,ROWS($C$10:$C11)+2,FALSE)</f>
        <v>856</v>
      </c>
      <c r="CF11" s="8">
        <f>HLOOKUP(CF$7+0.5,$L$66:$DM$120,ROWS($C$10:$C11)+2,FALSE)</f>
        <v>972</v>
      </c>
      <c r="CG11" s="8">
        <f>HLOOKUP(CG$7+0.5,$L$66:$DM$120,ROWS($C$10:$C11)+2,FALSE)</f>
        <v>378</v>
      </c>
      <c r="CH11" s="8">
        <f>HLOOKUP(CH$7+0.5,$L$66:$DM$120,ROWS($C$10:$C11)+2,FALSE)</f>
        <v>987</v>
      </c>
      <c r="CI11" s="8">
        <f>HLOOKUP(CI$7+0.5,$L$66:$DM$120,ROWS($C$10:$C11)+2,FALSE)</f>
        <v>146</v>
      </c>
      <c r="CJ11" s="8">
        <f>HLOOKUP(CJ$7+0.5,$L$66:$DM$120,ROWS($C$10:$C11)+2,FALSE)</f>
        <v>1250</v>
      </c>
      <c r="CK11" s="8">
        <f>HLOOKUP(CK$7+0.5,$L$66:$DM$120,ROWS($C$10:$C11)+2,FALSE)</f>
        <v>342</v>
      </c>
      <c r="CL11" s="8">
        <f>HLOOKUP(CL$7+0.5,$L$66:$DM$120,ROWS($C$10:$C11)+2,FALSE)</f>
        <v>1492</v>
      </c>
      <c r="CM11" s="8">
        <f>HLOOKUP(CM$7+0.5,$L$66:$DM$120,ROWS($C$10:$C11)+2,FALSE)</f>
        <v>536</v>
      </c>
      <c r="CN11" s="8">
        <f>HLOOKUP(CN$7+0.5,$L$66:$DM$120,ROWS($C$10:$C11)+2,FALSE)</f>
        <v>463</v>
      </c>
      <c r="CO11" s="8">
        <f>HLOOKUP(CO$7+0.5,$L$66:$DM$120,ROWS($C$10:$C11)+2,FALSE)</f>
        <v>638</v>
      </c>
      <c r="CP11" s="8">
        <f>HLOOKUP(CP$7+0.5,$L$66:$DM$120,ROWS($C$10:$C11)+2,FALSE)</f>
        <v>333</v>
      </c>
      <c r="CQ11" s="8">
        <f>HLOOKUP(CQ$7+0.5,$L$66:$DM$120,ROWS($C$10:$C11)+2,FALSE)</f>
        <v>109</v>
      </c>
      <c r="CR11" s="8">
        <f>HLOOKUP(CR$7+0.5,$L$66:$DM$120,ROWS($C$10:$C11)+2,FALSE)</f>
        <v>2284</v>
      </c>
      <c r="CS11" s="8">
        <f>HLOOKUP(CS$7+0.5,$L$66:$DM$120,ROWS($C$10:$C11)+2,FALSE)</f>
        <v>184</v>
      </c>
      <c r="CT11" s="8">
        <f>HLOOKUP(CT$7+0.5,$L$66:$DM$120,ROWS($C$10:$C11)+2,FALSE)</f>
        <v>442</v>
      </c>
      <c r="CU11" s="8">
        <f>HLOOKUP(CU$7+0.5,$L$66:$DM$120,ROWS($C$10:$C11)+2,FALSE)</f>
        <v>1820</v>
      </c>
      <c r="CV11" s="8">
        <f>HLOOKUP(CV$7+0.5,$L$66:$DM$120,ROWS($C$10:$C11)+2,FALSE)</f>
        <v>333</v>
      </c>
      <c r="CW11" s="8">
        <f>HLOOKUP(CW$7+0.5,$L$66:$DM$120,ROWS($C$10:$C11)+2,FALSE)</f>
        <v>958</v>
      </c>
      <c r="CX11" s="8">
        <f>HLOOKUP(CX$7+0.5,$L$66:$DM$120,ROWS($C$10:$C11)+2,FALSE)</f>
        <v>840</v>
      </c>
      <c r="CY11" s="8">
        <f>HLOOKUP(CY$7+0.5,$L$66:$DM$120,ROWS($C$10:$C11)+2,FALSE)</f>
        <v>182</v>
      </c>
      <c r="CZ11" s="8">
        <f>HLOOKUP(CZ$7+0.5,$L$66:$DM$120,ROWS($C$10:$C11)+2,FALSE)</f>
        <v>474</v>
      </c>
      <c r="DA11" s="8">
        <f>HLOOKUP(DA$7+0.5,$L$66:$DM$120,ROWS($C$10:$C11)+2,FALSE)</f>
        <v>190</v>
      </c>
      <c r="DB11" s="8">
        <f>HLOOKUP(DB$7+0.5,$L$66:$DM$120,ROWS($C$10:$C11)+2,FALSE)</f>
        <v>973</v>
      </c>
      <c r="DC11" s="8">
        <f>HLOOKUP(DC$7+0.5,$L$66:$DM$120,ROWS($C$10:$C11)+2,FALSE)</f>
        <v>98</v>
      </c>
      <c r="DD11" s="8">
        <f>HLOOKUP(DD$7+0.5,$L$66:$DM$120,ROWS($C$10:$C11)+2,FALSE)</f>
        <v>2300</v>
      </c>
      <c r="DE11" s="8">
        <f>HLOOKUP(DE$7+0.5,$L$66:$DM$120,ROWS($C$10:$C11)+2,FALSE)</f>
        <v>2240</v>
      </c>
      <c r="DF11" s="8">
        <f>HLOOKUP(DF$7+0.5,$L$66:$DM$120,ROWS($C$10:$C11)+2,FALSE)</f>
        <v>390</v>
      </c>
      <c r="DG11" s="8">
        <f>HLOOKUP(DG$7+0.5,$L$66:$DM$120,ROWS($C$10:$C11)+2,FALSE)</f>
        <v>108</v>
      </c>
      <c r="DH11" s="8">
        <f>HLOOKUP(DH$7+0.5,$L$66:$DM$120,ROWS($C$10:$C11)+2,FALSE)</f>
        <v>2151</v>
      </c>
      <c r="DI11" s="8">
        <f>HLOOKUP(DI$7+0.5,$L$66:$DM$120,ROWS($C$10:$C11)+2,FALSE)</f>
        <v>1272</v>
      </c>
      <c r="DJ11" s="8">
        <f>HLOOKUP(DJ$7+0.5,$L$66:$DM$120,ROWS($C$10:$C11)+2,FALSE)</f>
        <v>110</v>
      </c>
      <c r="DK11" s="8">
        <f>HLOOKUP(DK$7+0.5,$L$66:$DM$120,ROWS($C$10:$C11)+2,FALSE)</f>
        <v>457</v>
      </c>
      <c r="DL11" s="8">
        <f>HLOOKUP(DL$7+0.5,$L$66:$DM$120,ROWS($C$10:$C11)+2,FALSE)</f>
        <v>15</v>
      </c>
      <c r="DM11" s="8">
        <f>HLOOKUP(DM$7+0.5,$L$66:$DM$120,ROWS($C$10:$C11)+2,FALSE)</f>
        <v>601</v>
      </c>
    </row>
    <row r="12" spans="1:117" x14ac:dyDescent="0.2">
      <c r="D12" s="62" t="s">
        <v>9</v>
      </c>
      <c r="E12" s="9">
        <v>711962</v>
      </c>
      <c r="F12" s="10">
        <v>1401</v>
      </c>
      <c r="G12" s="9">
        <v>571857</v>
      </c>
      <c r="H12" s="10">
        <v>8892</v>
      </c>
      <c r="I12" s="9">
        <v>100280</v>
      </c>
      <c r="J12" s="10">
        <v>8388</v>
      </c>
      <c r="K12" s="102"/>
      <c r="L12" s="7">
        <f>HLOOKUP(L$7,$L$66:$DM$120,ROWS($C$10:$C12)+2,FALSE)</f>
        <v>35084</v>
      </c>
      <c r="M12" s="7">
        <f>HLOOKUP(M$7,$L$66:$DM$120,ROWS($C$10:$C12)+2,FALSE)</f>
        <v>93</v>
      </c>
      <c r="N12" s="7" t="str">
        <f>HLOOKUP(N$7,$L$66:$DM$120,ROWS($C$10:$C12)+2,FALSE)</f>
        <v>N/A</v>
      </c>
      <c r="O12" s="7">
        <f>HLOOKUP(O$7,$L$66:$DM$120,ROWS($C$10:$C12)+2,FALSE)</f>
        <v>2467</v>
      </c>
      <c r="P12" s="7">
        <f>HLOOKUP(P$7,$L$66:$DM$120,ROWS($C$10:$C12)+2,FALSE)</f>
        <v>190</v>
      </c>
      <c r="Q12" s="7">
        <f>HLOOKUP(Q$7,$L$66:$DM$120,ROWS($C$10:$C12)+2,FALSE)</f>
        <v>3098</v>
      </c>
      <c r="R12" s="7">
        <f>HLOOKUP(R$7,$L$66:$DM$120,ROWS($C$10:$C12)+2,FALSE)</f>
        <v>1583</v>
      </c>
      <c r="S12" s="7">
        <f>HLOOKUP(S$7,$L$66:$DM$120,ROWS($C$10:$C12)+2,FALSE)</f>
        <v>138</v>
      </c>
      <c r="T12" s="7">
        <f>HLOOKUP(T$7,$L$66:$DM$120,ROWS($C$10:$C12)+2,FALSE)</f>
        <v>11</v>
      </c>
      <c r="U12" s="7">
        <f>HLOOKUP(U$7,$L$66:$DM$120,ROWS($C$10:$C12)+2,FALSE)</f>
        <v>140</v>
      </c>
      <c r="V12" s="7">
        <f>HLOOKUP(V$7,$L$66:$DM$120,ROWS($C$10:$C12)+2,FALSE)</f>
        <v>1188</v>
      </c>
      <c r="W12" s="7">
        <f>HLOOKUP(W$7,$L$66:$DM$120,ROWS($C$10:$C12)+2,FALSE)</f>
        <v>556</v>
      </c>
      <c r="X12" s="7">
        <f>HLOOKUP(X$7,$L$66:$DM$120,ROWS($C$10:$C12)+2,FALSE)</f>
        <v>1366</v>
      </c>
      <c r="Y12" s="7">
        <f>HLOOKUP(Y$7,$L$66:$DM$120,ROWS($C$10:$C12)+2,FALSE)</f>
        <v>475</v>
      </c>
      <c r="Z12" s="7">
        <f>HLOOKUP(Z$7,$L$66:$DM$120,ROWS($C$10:$C12)+2,FALSE)</f>
        <v>985</v>
      </c>
      <c r="AA12" s="7">
        <f>HLOOKUP(AA$7,$L$66:$DM$120,ROWS($C$10:$C12)+2,FALSE)</f>
        <v>181</v>
      </c>
      <c r="AB12" s="7">
        <f>HLOOKUP(AB$7,$L$66:$DM$120,ROWS($C$10:$C12)+2,FALSE)</f>
        <v>319</v>
      </c>
      <c r="AC12" s="7">
        <f>HLOOKUP(AC$7,$L$66:$DM$120,ROWS($C$10:$C12)+2,FALSE)</f>
        <v>750</v>
      </c>
      <c r="AD12" s="7">
        <f>HLOOKUP(AD$7,$L$66:$DM$120,ROWS($C$10:$C12)+2,FALSE)</f>
        <v>237</v>
      </c>
      <c r="AE12" s="7">
        <f>HLOOKUP(AE$7,$L$66:$DM$120,ROWS($C$10:$C12)+2,FALSE)</f>
        <v>1077</v>
      </c>
      <c r="AF12" s="7">
        <f>HLOOKUP(AF$7,$L$66:$DM$120,ROWS($C$10:$C12)+2,FALSE)</f>
        <v>0</v>
      </c>
      <c r="AG12" s="7">
        <f>HLOOKUP(AG$7,$L$66:$DM$120,ROWS($C$10:$C12)+2,FALSE)</f>
        <v>216</v>
      </c>
      <c r="AH12" s="7">
        <f>HLOOKUP(AH$7,$L$66:$DM$120,ROWS($C$10:$C12)+2,FALSE)</f>
        <v>141</v>
      </c>
      <c r="AI12" s="7">
        <f>HLOOKUP(AI$7,$L$66:$DM$120,ROWS($C$10:$C12)+2,FALSE)</f>
        <v>771</v>
      </c>
      <c r="AJ12" s="7">
        <f>HLOOKUP(AJ$7,$L$66:$DM$120,ROWS($C$10:$C12)+2,FALSE)</f>
        <v>593</v>
      </c>
      <c r="AK12" s="7">
        <f>HLOOKUP(AK$7,$L$66:$DM$120,ROWS($C$10:$C12)+2,FALSE)</f>
        <v>554</v>
      </c>
      <c r="AL12" s="7">
        <f>HLOOKUP(AL$7,$L$66:$DM$120,ROWS($C$10:$C12)+2,FALSE)</f>
        <v>921</v>
      </c>
      <c r="AM12" s="7">
        <f>HLOOKUP(AM$7,$L$66:$DM$120,ROWS($C$10:$C12)+2,FALSE)</f>
        <v>248</v>
      </c>
      <c r="AN12" s="7">
        <f>HLOOKUP(AN$7,$L$66:$DM$120,ROWS($C$10:$C12)+2,FALSE)</f>
        <v>5</v>
      </c>
      <c r="AO12" s="7">
        <f>HLOOKUP(AO$7,$L$66:$DM$120,ROWS($C$10:$C12)+2,FALSE)</f>
        <v>532</v>
      </c>
      <c r="AP12" s="7">
        <f>HLOOKUP(AP$7,$L$66:$DM$120,ROWS($C$10:$C12)+2,FALSE)</f>
        <v>520</v>
      </c>
      <c r="AQ12" s="7">
        <f>HLOOKUP(AQ$7,$L$66:$DM$120,ROWS($C$10:$C12)+2,FALSE)</f>
        <v>128</v>
      </c>
      <c r="AR12" s="7">
        <f>HLOOKUP(AR$7,$L$66:$DM$120,ROWS($C$10:$C12)+2,FALSE)</f>
        <v>226</v>
      </c>
      <c r="AS12" s="7">
        <f>HLOOKUP(AS$7,$L$66:$DM$120,ROWS($C$10:$C12)+2,FALSE)</f>
        <v>940</v>
      </c>
      <c r="AT12" s="7">
        <f>HLOOKUP(AT$7,$L$66:$DM$120,ROWS($C$10:$C12)+2,FALSE)</f>
        <v>470</v>
      </c>
      <c r="AU12" s="7">
        <f>HLOOKUP(AU$7,$L$66:$DM$120,ROWS($C$10:$C12)+2,FALSE)</f>
        <v>0</v>
      </c>
      <c r="AV12" s="7">
        <f>HLOOKUP(AV$7,$L$66:$DM$120,ROWS($C$10:$C12)+2,FALSE)</f>
        <v>319</v>
      </c>
      <c r="AW12" s="7">
        <f>HLOOKUP(AW$7,$L$66:$DM$120,ROWS($C$10:$C12)+2,FALSE)</f>
        <v>616</v>
      </c>
      <c r="AX12" s="7">
        <f>HLOOKUP(AX$7,$L$66:$DM$120,ROWS($C$10:$C12)+2,FALSE)</f>
        <v>2161</v>
      </c>
      <c r="AY12" s="7">
        <f>HLOOKUP(AY$7,$L$66:$DM$120,ROWS($C$10:$C12)+2,FALSE)</f>
        <v>378</v>
      </c>
      <c r="AZ12" s="7">
        <f>HLOOKUP(AZ$7,$L$66:$DM$120,ROWS($C$10:$C12)+2,FALSE)</f>
        <v>0</v>
      </c>
      <c r="BA12" s="7">
        <f>HLOOKUP(BA$7,$L$66:$DM$120,ROWS($C$10:$C12)+2,FALSE)</f>
        <v>186</v>
      </c>
      <c r="BB12" s="7">
        <f>HLOOKUP(BB$7,$L$66:$DM$120,ROWS($C$10:$C12)+2,FALSE)</f>
        <v>301</v>
      </c>
      <c r="BC12" s="7">
        <f>HLOOKUP(BC$7,$L$66:$DM$120,ROWS($C$10:$C12)+2,FALSE)</f>
        <v>388</v>
      </c>
      <c r="BD12" s="7">
        <f>HLOOKUP(BD$7,$L$66:$DM$120,ROWS($C$10:$C12)+2,FALSE)</f>
        <v>2492</v>
      </c>
      <c r="BE12" s="7">
        <f>HLOOKUP(BE$7,$L$66:$DM$120,ROWS($C$10:$C12)+2,FALSE)</f>
        <v>662</v>
      </c>
      <c r="BF12" s="7">
        <f>HLOOKUP(BF$7,$L$66:$DM$120,ROWS($C$10:$C12)+2,FALSE)</f>
        <v>68</v>
      </c>
      <c r="BG12" s="7">
        <f>HLOOKUP(BG$7,$L$66:$DM$120,ROWS($C$10:$C12)+2,FALSE)</f>
        <v>1488</v>
      </c>
      <c r="BH12" s="7">
        <f>HLOOKUP(BH$7,$L$66:$DM$120,ROWS($C$10:$C12)+2,FALSE)</f>
        <v>4548</v>
      </c>
      <c r="BI12" s="7">
        <f>HLOOKUP(BI$7,$L$66:$DM$120,ROWS($C$10:$C12)+2,FALSE)</f>
        <v>89</v>
      </c>
      <c r="BJ12" s="7">
        <f>HLOOKUP(BJ$7,$L$66:$DM$120,ROWS($C$10:$C12)+2,FALSE)</f>
        <v>23</v>
      </c>
      <c r="BK12" s="7">
        <f>HLOOKUP(BK$7,$L$66:$DM$120,ROWS($C$10:$C12)+2,FALSE)</f>
        <v>246</v>
      </c>
      <c r="BL12" s="7">
        <f>HLOOKUP(BL$7,$L$66:$DM$120,ROWS($C$10:$C12)+2,FALSE)</f>
        <v>1044</v>
      </c>
      <c r="BM12" s="8">
        <f>HLOOKUP(BM$7+0.5,$L$66:$DM$120,ROWS($C$10:$C12)+2,FALSE)</f>
        <v>4168</v>
      </c>
      <c r="BN12" s="8">
        <f>HLOOKUP(BN$7+0.5,$L$66:$DM$120,ROWS($C$10:$C12)+2,FALSE)</f>
        <v>113</v>
      </c>
      <c r="BO12" s="8" t="str">
        <f>HLOOKUP(BO$7+0.5,$L$66:$DM$120,ROWS($C$10:$C12)+2,FALSE)</f>
        <v>N/A</v>
      </c>
      <c r="BP12" s="8">
        <f>HLOOKUP(BP$7+0.5,$L$66:$DM$120,ROWS($C$10:$C12)+2,FALSE)</f>
        <v>1902</v>
      </c>
      <c r="BQ12" s="8">
        <f>HLOOKUP(BQ$7+0.5,$L$66:$DM$120,ROWS($C$10:$C12)+2,FALSE)</f>
        <v>258</v>
      </c>
      <c r="BR12" s="8">
        <f>HLOOKUP(BR$7+0.5,$L$66:$DM$120,ROWS($C$10:$C12)+2,FALSE)</f>
        <v>1921</v>
      </c>
      <c r="BS12" s="8">
        <f>HLOOKUP(BS$7+0.5,$L$66:$DM$120,ROWS($C$10:$C12)+2,FALSE)</f>
        <v>727</v>
      </c>
      <c r="BT12" s="8">
        <f>HLOOKUP(BT$7+0.5,$L$66:$DM$120,ROWS($C$10:$C12)+2,FALSE)</f>
        <v>167</v>
      </c>
      <c r="BU12" s="8">
        <f>HLOOKUP(BU$7+0.5,$L$66:$DM$120,ROWS($C$10:$C12)+2,FALSE)</f>
        <v>24</v>
      </c>
      <c r="BV12" s="8">
        <f>HLOOKUP(BV$7+0.5,$L$66:$DM$120,ROWS($C$10:$C12)+2,FALSE)</f>
        <v>220</v>
      </c>
      <c r="BW12" s="8">
        <f>HLOOKUP(BW$7+0.5,$L$66:$DM$120,ROWS($C$10:$C12)+2,FALSE)</f>
        <v>476</v>
      </c>
      <c r="BX12" s="8">
        <f>HLOOKUP(BX$7+0.5,$L$66:$DM$120,ROWS($C$10:$C12)+2,FALSE)</f>
        <v>419</v>
      </c>
      <c r="BY12" s="8">
        <f>HLOOKUP(BY$7+0.5,$L$66:$DM$120,ROWS($C$10:$C12)+2,FALSE)</f>
        <v>703</v>
      </c>
      <c r="BZ12" s="8">
        <f>HLOOKUP(BZ$7+0.5,$L$66:$DM$120,ROWS($C$10:$C12)+2,FALSE)</f>
        <v>253</v>
      </c>
      <c r="CA12" s="8">
        <f>HLOOKUP(CA$7+0.5,$L$66:$DM$120,ROWS($C$10:$C12)+2,FALSE)</f>
        <v>686</v>
      </c>
      <c r="CB12" s="8">
        <f>HLOOKUP(CB$7+0.5,$L$66:$DM$120,ROWS($C$10:$C12)+2,FALSE)</f>
        <v>156</v>
      </c>
      <c r="CC12" s="8">
        <f>HLOOKUP(CC$7+0.5,$L$66:$DM$120,ROWS($C$10:$C12)+2,FALSE)</f>
        <v>374</v>
      </c>
      <c r="CD12" s="8">
        <f>HLOOKUP(CD$7+0.5,$L$66:$DM$120,ROWS($C$10:$C12)+2,FALSE)</f>
        <v>741</v>
      </c>
      <c r="CE12" s="8">
        <f>HLOOKUP(CE$7+0.5,$L$66:$DM$120,ROWS($C$10:$C12)+2,FALSE)</f>
        <v>354</v>
      </c>
      <c r="CF12" s="8">
        <f>HLOOKUP(CF$7+0.5,$L$66:$DM$120,ROWS($C$10:$C12)+2,FALSE)</f>
        <v>1276</v>
      </c>
      <c r="CG12" s="8">
        <f>HLOOKUP(CG$7+0.5,$L$66:$DM$120,ROWS($C$10:$C12)+2,FALSE)</f>
        <v>149</v>
      </c>
      <c r="CH12" s="8">
        <f>HLOOKUP(CH$7+0.5,$L$66:$DM$120,ROWS($C$10:$C12)+2,FALSE)</f>
        <v>155</v>
      </c>
      <c r="CI12" s="8">
        <f>HLOOKUP(CI$7+0.5,$L$66:$DM$120,ROWS($C$10:$C12)+2,FALSE)</f>
        <v>120</v>
      </c>
      <c r="CJ12" s="8">
        <f>HLOOKUP(CJ$7+0.5,$L$66:$DM$120,ROWS($C$10:$C12)+2,FALSE)</f>
        <v>435</v>
      </c>
      <c r="CK12" s="8">
        <f>HLOOKUP(CK$7+0.5,$L$66:$DM$120,ROWS($C$10:$C12)+2,FALSE)</f>
        <v>568</v>
      </c>
      <c r="CL12" s="8">
        <f>HLOOKUP(CL$7+0.5,$L$66:$DM$120,ROWS($C$10:$C12)+2,FALSE)</f>
        <v>904</v>
      </c>
      <c r="CM12" s="8">
        <f>HLOOKUP(CM$7+0.5,$L$66:$DM$120,ROWS($C$10:$C12)+2,FALSE)</f>
        <v>1014</v>
      </c>
      <c r="CN12" s="8">
        <f>HLOOKUP(CN$7+0.5,$L$66:$DM$120,ROWS($C$10:$C12)+2,FALSE)</f>
        <v>185</v>
      </c>
      <c r="CO12" s="8">
        <f>HLOOKUP(CO$7+0.5,$L$66:$DM$120,ROWS($C$10:$C12)+2,FALSE)</f>
        <v>12</v>
      </c>
      <c r="CP12" s="8">
        <f>HLOOKUP(CP$7+0.5,$L$66:$DM$120,ROWS($C$10:$C12)+2,FALSE)</f>
        <v>485</v>
      </c>
      <c r="CQ12" s="8">
        <f>HLOOKUP(CQ$7+0.5,$L$66:$DM$120,ROWS($C$10:$C12)+2,FALSE)</f>
        <v>744</v>
      </c>
      <c r="CR12" s="8">
        <f>HLOOKUP(CR$7+0.5,$L$66:$DM$120,ROWS($C$10:$C12)+2,FALSE)</f>
        <v>136</v>
      </c>
      <c r="CS12" s="8">
        <f>HLOOKUP(CS$7+0.5,$L$66:$DM$120,ROWS($C$10:$C12)+2,FALSE)</f>
        <v>188</v>
      </c>
      <c r="CT12" s="8">
        <f>HLOOKUP(CT$7+0.5,$L$66:$DM$120,ROWS($C$10:$C12)+2,FALSE)</f>
        <v>613</v>
      </c>
      <c r="CU12" s="8">
        <f>HLOOKUP(CU$7+0.5,$L$66:$DM$120,ROWS($C$10:$C12)+2,FALSE)</f>
        <v>404</v>
      </c>
      <c r="CV12" s="8">
        <f>HLOOKUP(CV$7+0.5,$L$66:$DM$120,ROWS($C$10:$C12)+2,FALSE)</f>
        <v>149</v>
      </c>
      <c r="CW12" s="8">
        <f>HLOOKUP(CW$7+0.5,$L$66:$DM$120,ROWS($C$10:$C12)+2,FALSE)</f>
        <v>286</v>
      </c>
      <c r="CX12" s="8">
        <f>HLOOKUP(CX$7+0.5,$L$66:$DM$120,ROWS($C$10:$C12)+2,FALSE)</f>
        <v>733</v>
      </c>
      <c r="CY12" s="8">
        <f>HLOOKUP(CY$7+0.5,$L$66:$DM$120,ROWS($C$10:$C12)+2,FALSE)</f>
        <v>841</v>
      </c>
      <c r="CZ12" s="8">
        <f>HLOOKUP(CZ$7+0.5,$L$66:$DM$120,ROWS($C$10:$C12)+2,FALSE)</f>
        <v>371</v>
      </c>
      <c r="DA12" s="8">
        <f>HLOOKUP(DA$7+0.5,$L$66:$DM$120,ROWS($C$10:$C12)+2,FALSE)</f>
        <v>149</v>
      </c>
      <c r="DB12" s="8">
        <f>HLOOKUP(DB$7+0.5,$L$66:$DM$120,ROWS($C$10:$C12)+2,FALSE)</f>
        <v>182</v>
      </c>
      <c r="DC12" s="8">
        <f>HLOOKUP(DC$7+0.5,$L$66:$DM$120,ROWS($C$10:$C12)+2,FALSE)</f>
        <v>343</v>
      </c>
      <c r="DD12" s="8">
        <f>HLOOKUP(DD$7+0.5,$L$66:$DM$120,ROWS($C$10:$C12)+2,FALSE)</f>
        <v>308</v>
      </c>
      <c r="DE12" s="8">
        <f>HLOOKUP(DE$7+0.5,$L$66:$DM$120,ROWS($C$10:$C12)+2,FALSE)</f>
        <v>1105</v>
      </c>
      <c r="DF12" s="8">
        <f>HLOOKUP(DF$7+0.5,$L$66:$DM$120,ROWS($C$10:$C12)+2,FALSE)</f>
        <v>731</v>
      </c>
      <c r="DG12" s="8">
        <f>HLOOKUP(DG$7+0.5,$L$66:$DM$120,ROWS($C$10:$C12)+2,FALSE)</f>
        <v>105</v>
      </c>
      <c r="DH12" s="8">
        <f>HLOOKUP(DH$7+0.5,$L$66:$DM$120,ROWS($C$10:$C12)+2,FALSE)</f>
        <v>1112</v>
      </c>
      <c r="DI12" s="8">
        <f>HLOOKUP(DI$7+0.5,$L$66:$DM$120,ROWS($C$10:$C12)+2,FALSE)</f>
        <v>1520</v>
      </c>
      <c r="DJ12" s="8">
        <f>HLOOKUP(DJ$7+0.5,$L$66:$DM$120,ROWS($C$10:$C12)+2,FALSE)</f>
        <v>75</v>
      </c>
      <c r="DK12" s="8">
        <f>HLOOKUP(DK$7+0.5,$L$66:$DM$120,ROWS($C$10:$C12)+2,FALSE)</f>
        <v>35</v>
      </c>
      <c r="DL12" s="8">
        <f>HLOOKUP(DL$7+0.5,$L$66:$DM$120,ROWS($C$10:$C12)+2,FALSE)</f>
        <v>272</v>
      </c>
      <c r="DM12" s="8">
        <f>HLOOKUP(DM$7+0.5,$L$66:$DM$120,ROWS($C$10:$C12)+2,FALSE)</f>
        <v>962</v>
      </c>
    </row>
    <row r="13" spans="1:117" x14ac:dyDescent="0.2">
      <c r="D13" s="62" t="s">
        <v>10</v>
      </c>
      <c r="E13" s="9">
        <v>6402301</v>
      </c>
      <c r="F13" s="10">
        <v>5660</v>
      </c>
      <c r="G13" s="9">
        <v>5107496</v>
      </c>
      <c r="H13" s="10">
        <v>39045</v>
      </c>
      <c r="I13" s="9">
        <v>1028366</v>
      </c>
      <c r="J13" s="10">
        <v>36556</v>
      </c>
      <c r="K13" s="102"/>
      <c r="L13" s="7">
        <f>HLOOKUP(L$7,$L$66:$DM$120,ROWS($C$10:$C13)+2,FALSE)</f>
        <v>222877</v>
      </c>
      <c r="M13" s="7">
        <f>HLOOKUP(M$7,$L$66:$DM$120,ROWS($C$10:$C13)+2,FALSE)</f>
        <v>833</v>
      </c>
      <c r="N13" s="7">
        <f>HLOOKUP(N$7,$L$66:$DM$120,ROWS($C$10:$C13)+2,FALSE)</f>
        <v>5001</v>
      </c>
      <c r="O13" s="7" t="str">
        <f>HLOOKUP(O$7,$L$66:$DM$120,ROWS($C$10:$C13)+2,FALSE)</f>
        <v>N/A</v>
      </c>
      <c r="P13" s="7">
        <f>HLOOKUP(P$7,$L$66:$DM$120,ROWS($C$10:$C13)+2,FALSE)</f>
        <v>1066</v>
      </c>
      <c r="Q13" s="7">
        <f>HLOOKUP(Q$7,$L$66:$DM$120,ROWS($C$10:$C13)+2,FALSE)</f>
        <v>49635</v>
      </c>
      <c r="R13" s="7">
        <f>HLOOKUP(R$7,$L$66:$DM$120,ROWS($C$10:$C13)+2,FALSE)</f>
        <v>10189</v>
      </c>
      <c r="S13" s="7">
        <f>HLOOKUP(S$7,$L$66:$DM$120,ROWS($C$10:$C13)+2,FALSE)</f>
        <v>1875</v>
      </c>
      <c r="T13" s="7">
        <f>HLOOKUP(T$7,$L$66:$DM$120,ROWS($C$10:$C13)+2,FALSE)</f>
        <v>0</v>
      </c>
      <c r="U13" s="7">
        <f>HLOOKUP(U$7,$L$66:$DM$120,ROWS($C$10:$C13)+2,FALSE)</f>
        <v>389</v>
      </c>
      <c r="V13" s="7">
        <f>HLOOKUP(V$7,$L$66:$DM$120,ROWS($C$10:$C13)+2,FALSE)</f>
        <v>3732</v>
      </c>
      <c r="W13" s="7">
        <f>HLOOKUP(W$7,$L$66:$DM$120,ROWS($C$10:$C13)+2,FALSE)</f>
        <v>2206</v>
      </c>
      <c r="X13" s="7">
        <f>HLOOKUP(X$7,$L$66:$DM$120,ROWS($C$10:$C13)+2,FALSE)</f>
        <v>2199</v>
      </c>
      <c r="Y13" s="7">
        <f>HLOOKUP(Y$7,$L$66:$DM$120,ROWS($C$10:$C13)+2,FALSE)</f>
        <v>2190</v>
      </c>
      <c r="Z13" s="7">
        <f>HLOOKUP(Z$7,$L$66:$DM$120,ROWS($C$10:$C13)+2,FALSE)</f>
        <v>10035</v>
      </c>
      <c r="AA13" s="7">
        <f>HLOOKUP(AA$7,$L$66:$DM$120,ROWS($C$10:$C13)+2,FALSE)</f>
        <v>5855</v>
      </c>
      <c r="AB13" s="7">
        <f>HLOOKUP(AB$7,$L$66:$DM$120,ROWS($C$10:$C13)+2,FALSE)</f>
        <v>4526</v>
      </c>
      <c r="AC13" s="7">
        <f>HLOOKUP(AC$7,$L$66:$DM$120,ROWS($C$10:$C13)+2,FALSE)</f>
        <v>1708</v>
      </c>
      <c r="AD13" s="7">
        <f>HLOOKUP(AD$7,$L$66:$DM$120,ROWS($C$10:$C13)+2,FALSE)</f>
        <v>2134</v>
      </c>
      <c r="AE13" s="7">
        <f>HLOOKUP(AE$7,$L$66:$DM$120,ROWS($C$10:$C13)+2,FALSE)</f>
        <v>844</v>
      </c>
      <c r="AF13" s="7">
        <f>HLOOKUP(AF$7,$L$66:$DM$120,ROWS($C$10:$C13)+2,FALSE)</f>
        <v>0</v>
      </c>
      <c r="AG13" s="7">
        <f>HLOOKUP(AG$7,$L$66:$DM$120,ROWS($C$10:$C13)+2,FALSE)</f>
        <v>1918</v>
      </c>
      <c r="AH13" s="7">
        <f>HLOOKUP(AH$7,$L$66:$DM$120,ROWS($C$10:$C13)+2,FALSE)</f>
        <v>743</v>
      </c>
      <c r="AI13" s="7">
        <f>HLOOKUP(AI$7,$L$66:$DM$120,ROWS($C$10:$C13)+2,FALSE)</f>
        <v>9396</v>
      </c>
      <c r="AJ13" s="7">
        <f>HLOOKUP(AJ$7,$L$66:$DM$120,ROWS($C$10:$C13)+2,FALSE)</f>
        <v>3297</v>
      </c>
      <c r="AK13" s="7">
        <f>HLOOKUP(AK$7,$L$66:$DM$120,ROWS($C$10:$C13)+2,FALSE)</f>
        <v>1226</v>
      </c>
      <c r="AL13" s="7">
        <f>HLOOKUP(AL$7,$L$66:$DM$120,ROWS($C$10:$C13)+2,FALSE)</f>
        <v>3872</v>
      </c>
      <c r="AM13" s="7">
        <f>HLOOKUP(AM$7,$L$66:$DM$120,ROWS($C$10:$C13)+2,FALSE)</f>
        <v>2431</v>
      </c>
      <c r="AN13" s="7">
        <f>HLOOKUP(AN$7,$L$66:$DM$120,ROWS($C$10:$C13)+2,FALSE)</f>
        <v>1393</v>
      </c>
      <c r="AO13" s="7">
        <f>HLOOKUP(AO$7,$L$66:$DM$120,ROWS($C$10:$C13)+2,FALSE)</f>
        <v>8756</v>
      </c>
      <c r="AP13" s="7">
        <f>HLOOKUP(AP$7,$L$66:$DM$120,ROWS($C$10:$C13)+2,FALSE)</f>
        <v>228</v>
      </c>
      <c r="AQ13" s="7">
        <f>HLOOKUP(AQ$7,$L$66:$DM$120,ROWS($C$10:$C13)+2,FALSE)</f>
        <v>3379</v>
      </c>
      <c r="AR13" s="7">
        <f>HLOOKUP(AR$7,$L$66:$DM$120,ROWS($C$10:$C13)+2,FALSE)</f>
        <v>4610</v>
      </c>
      <c r="AS13" s="7">
        <f>HLOOKUP(AS$7,$L$66:$DM$120,ROWS($C$10:$C13)+2,FALSE)</f>
        <v>3880</v>
      </c>
      <c r="AT13" s="7">
        <f>HLOOKUP(AT$7,$L$66:$DM$120,ROWS($C$10:$C13)+2,FALSE)</f>
        <v>2548</v>
      </c>
      <c r="AU13" s="7">
        <f>HLOOKUP(AU$7,$L$66:$DM$120,ROWS($C$10:$C13)+2,FALSE)</f>
        <v>1159</v>
      </c>
      <c r="AV13" s="7">
        <f>HLOOKUP(AV$7,$L$66:$DM$120,ROWS($C$10:$C13)+2,FALSE)</f>
        <v>4682</v>
      </c>
      <c r="AW13" s="7">
        <f>HLOOKUP(AW$7,$L$66:$DM$120,ROWS($C$10:$C13)+2,FALSE)</f>
        <v>3219</v>
      </c>
      <c r="AX13" s="7">
        <f>HLOOKUP(AX$7,$L$66:$DM$120,ROWS($C$10:$C13)+2,FALSE)</f>
        <v>4613</v>
      </c>
      <c r="AY13" s="7">
        <f>HLOOKUP(AY$7,$L$66:$DM$120,ROWS($C$10:$C13)+2,FALSE)</f>
        <v>3436</v>
      </c>
      <c r="AZ13" s="7">
        <f>HLOOKUP(AZ$7,$L$66:$DM$120,ROWS($C$10:$C13)+2,FALSE)</f>
        <v>72</v>
      </c>
      <c r="BA13" s="7">
        <f>HLOOKUP(BA$7,$L$66:$DM$120,ROWS($C$10:$C13)+2,FALSE)</f>
        <v>1774</v>
      </c>
      <c r="BB13" s="7">
        <f>HLOOKUP(BB$7,$L$66:$DM$120,ROWS($C$10:$C13)+2,FALSE)</f>
        <v>1657</v>
      </c>
      <c r="BC13" s="7">
        <f>HLOOKUP(BC$7,$L$66:$DM$120,ROWS($C$10:$C13)+2,FALSE)</f>
        <v>1680</v>
      </c>
      <c r="BD13" s="7">
        <f>HLOOKUP(BD$7,$L$66:$DM$120,ROWS($C$10:$C13)+2,FALSE)</f>
        <v>12688</v>
      </c>
      <c r="BE13" s="7">
        <f>HLOOKUP(BE$7,$L$66:$DM$120,ROWS($C$10:$C13)+2,FALSE)</f>
        <v>10577</v>
      </c>
      <c r="BF13" s="7">
        <f>HLOOKUP(BF$7,$L$66:$DM$120,ROWS($C$10:$C13)+2,FALSE)</f>
        <v>0</v>
      </c>
      <c r="BG13" s="7">
        <f>HLOOKUP(BG$7,$L$66:$DM$120,ROWS($C$10:$C13)+2,FALSE)</f>
        <v>2233</v>
      </c>
      <c r="BH13" s="7">
        <f>HLOOKUP(BH$7,$L$66:$DM$120,ROWS($C$10:$C13)+2,FALSE)</f>
        <v>13940</v>
      </c>
      <c r="BI13" s="7">
        <f>HLOOKUP(BI$7,$L$66:$DM$120,ROWS($C$10:$C13)+2,FALSE)</f>
        <v>70</v>
      </c>
      <c r="BJ13" s="7">
        <f>HLOOKUP(BJ$7,$L$66:$DM$120,ROWS($C$10:$C13)+2,FALSE)</f>
        <v>6473</v>
      </c>
      <c r="BK13" s="7">
        <f>HLOOKUP(BK$7,$L$66:$DM$120,ROWS($C$10:$C13)+2,FALSE)</f>
        <v>2510</v>
      </c>
      <c r="BL13" s="7">
        <f>HLOOKUP(BL$7,$L$66:$DM$120,ROWS($C$10:$C13)+2,FALSE)</f>
        <v>871</v>
      </c>
      <c r="BM13" s="8">
        <f>HLOOKUP(BM$7+0.5,$L$66:$DM$120,ROWS($C$10:$C13)+2,FALSE)</f>
        <v>14358</v>
      </c>
      <c r="BN13" s="8">
        <f>HLOOKUP(BN$7+0.5,$L$66:$DM$120,ROWS($C$10:$C13)+2,FALSE)</f>
        <v>587</v>
      </c>
      <c r="BO13" s="8">
        <f>HLOOKUP(BO$7+0.5,$L$66:$DM$120,ROWS($C$10:$C13)+2,FALSE)</f>
        <v>2214</v>
      </c>
      <c r="BP13" s="8" t="str">
        <f>HLOOKUP(BP$7+0.5,$L$66:$DM$120,ROWS($C$10:$C13)+2,FALSE)</f>
        <v>N/A</v>
      </c>
      <c r="BQ13" s="8">
        <f>HLOOKUP(BQ$7+0.5,$L$66:$DM$120,ROWS($C$10:$C13)+2,FALSE)</f>
        <v>740</v>
      </c>
      <c r="BR13" s="8">
        <f>HLOOKUP(BR$7+0.5,$L$66:$DM$120,ROWS($C$10:$C13)+2,FALSE)</f>
        <v>8755</v>
      </c>
      <c r="BS13" s="8">
        <f>HLOOKUP(BS$7+0.5,$L$66:$DM$120,ROWS($C$10:$C13)+2,FALSE)</f>
        <v>2958</v>
      </c>
      <c r="BT13" s="8">
        <f>HLOOKUP(BT$7+0.5,$L$66:$DM$120,ROWS($C$10:$C13)+2,FALSE)</f>
        <v>1213</v>
      </c>
      <c r="BU13" s="8">
        <f>HLOOKUP(BU$7+0.5,$L$66:$DM$120,ROWS($C$10:$C13)+2,FALSE)</f>
        <v>229</v>
      </c>
      <c r="BV13" s="8">
        <f>HLOOKUP(BV$7+0.5,$L$66:$DM$120,ROWS($C$10:$C13)+2,FALSE)</f>
        <v>389</v>
      </c>
      <c r="BW13" s="8">
        <f>HLOOKUP(BW$7+0.5,$L$66:$DM$120,ROWS($C$10:$C13)+2,FALSE)</f>
        <v>1842</v>
      </c>
      <c r="BX13" s="8">
        <f>HLOOKUP(BX$7+0.5,$L$66:$DM$120,ROWS($C$10:$C13)+2,FALSE)</f>
        <v>1147</v>
      </c>
      <c r="BY13" s="8">
        <f>HLOOKUP(BY$7+0.5,$L$66:$DM$120,ROWS($C$10:$C13)+2,FALSE)</f>
        <v>1109</v>
      </c>
      <c r="BZ13" s="8">
        <f>HLOOKUP(BZ$7+0.5,$L$66:$DM$120,ROWS($C$10:$C13)+2,FALSE)</f>
        <v>1183</v>
      </c>
      <c r="CA13" s="8">
        <f>HLOOKUP(CA$7+0.5,$L$66:$DM$120,ROWS($C$10:$C13)+2,FALSE)</f>
        <v>4129</v>
      </c>
      <c r="CB13" s="8">
        <f>HLOOKUP(CB$7+0.5,$L$66:$DM$120,ROWS($C$10:$C13)+2,FALSE)</f>
        <v>1956</v>
      </c>
      <c r="CC13" s="8">
        <f>HLOOKUP(CC$7+0.5,$L$66:$DM$120,ROWS($C$10:$C13)+2,FALSE)</f>
        <v>1745</v>
      </c>
      <c r="CD13" s="8">
        <f>HLOOKUP(CD$7+0.5,$L$66:$DM$120,ROWS($C$10:$C13)+2,FALSE)</f>
        <v>883</v>
      </c>
      <c r="CE13" s="8">
        <f>HLOOKUP(CE$7+0.5,$L$66:$DM$120,ROWS($C$10:$C13)+2,FALSE)</f>
        <v>1257</v>
      </c>
      <c r="CF13" s="8">
        <f>HLOOKUP(CF$7+0.5,$L$66:$DM$120,ROWS($C$10:$C13)+2,FALSE)</f>
        <v>867</v>
      </c>
      <c r="CG13" s="8">
        <f>HLOOKUP(CG$7+0.5,$L$66:$DM$120,ROWS($C$10:$C13)+2,FALSE)</f>
        <v>229</v>
      </c>
      <c r="CH13" s="8">
        <f>HLOOKUP(CH$7+0.5,$L$66:$DM$120,ROWS($C$10:$C13)+2,FALSE)</f>
        <v>1096</v>
      </c>
      <c r="CI13" s="8">
        <f>HLOOKUP(CI$7+0.5,$L$66:$DM$120,ROWS($C$10:$C13)+2,FALSE)</f>
        <v>430</v>
      </c>
      <c r="CJ13" s="8">
        <f>HLOOKUP(CJ$7+0.5,$L$66:$DM$120,ROWS($C$10:$C13)+2,FALSE)</f>
        <v>5283</v>
      </c>
      <c r="CK13" s="8">
        <f>HLOOKUP(CK$7+0.5,$L$66:$DM$120,ROWS($C$10:$C13)+2,FALSE)</f>
        <v>1064</v>
      </c>
      <c r="CL13" s="8">
        <f>HLOOKUP(CL$7+0.5,$L$66:$DM$120,ROWS($C$10:$C13)+2,FALSE)</f>
        <v>1492</v>
      </c>
      <c r="CM13" s="8">
        <f>HLOOKUP(CM$7+0.5,$L$66:$DM$120,ROWS($C$10:$C13)+2,FALSE)</f>
        <v>1689</v>
      </c>
      <c r="CN13" s="8">
        <f>HLOOKUP(CN$7+0.5,$L$66:$DM$120,ROWS($C$10:$C13)+2,FALSE)</f>
        <v>1191</v>
      </c>
      <c r="CO13" s="8">
        <f>HLOOKUP(CO$7+0.5,$L$66:$DM$120,ROWS($C$10:$C13)+2,FALSE)</f>
        <v>798</v>
      </c>
      <c r="CP13" s="8">
        <f>HLOOKUP(CP$7+0.5,$L$66:$DM$120,ROWS($C$10:$C13)+2,FALSE)</f>
        <v>3417</v>
      </c>
      <c r="CQ13" s="8">
        <f>HLOOKUP(CQ$7+0.5,$L$66:$DM$120,ROWS($C$10:$C13)+2,FALSE)</f>
        <v>229</v>
      </c>
      <c r="CR13" s="8">
        <f>HLOOKUP(CR$7+0.5,$L$66:$DM$120,ROWS($C$10:$C13)+2,FALSE)</f>
        <v>1757</v>
      </c>
      <c r="CS13" s="8">
        <f>HLOOKUP(CS$7+0.5,$L$66:$DM$120,ROWS($C$10:$C13)+2,FALSE)</f>
        <v>1448</v>
      </c>
      <c r="CT13" s="8">
        <f>HLOOKUP(CT$7+0.5,$L$66:$DM$120,ROWS($C$10:$C13)+2,FALSE)</f>
        <v>1363</v>
      </c>
      <c r="CU13" s="8">
        <f>HLOOKUP(CU$7+0.5,$L$66:$DM$120,ROWS($C$10:$C13)+2,FALSE)</f>
        <v>1269</v>
      </c>
      <c r="CV13" s="8">
        <f>HLOOKUP(CV$7+0.5,$L$66:$DM$120,ROWS($C$10:$C13)+2,FALSE)</f>
        <v>891</v>
      </c>
      <c r="CW13" s="8">
        <f>HLOOKUP(CW$7+0.5,$L$66:$DM$120,ROWS($C$10:$C13)+2,FALSE)</f>
        <v>2116</v>
      </c>
      <c r="CX13" s="8">
        <f>HLOOKUP(CX$7+0.5,$L$66:$DM$120,ROWS($C$10:$C13)+2,FALSE)</f>
        <v>1761</v>
      </c>
      <c r="CY13" s="8">
        <f>HLOOKUP(CY$7+0.5,$L$66:$DM$120,ROWS($C$10:$C13)+2,FALSE)</f>
        <v>1465</v>
      </c>
      <c r="CZ13" s="8">
        <f>HLOOKUP(CZ$7+0.5,$L$66:$DM$120,ROWS($C$10:$C13)+2,FALSE)</f>
        <v>1476</v>
      </c>
      <c r="DA13" s="8">
        <f>HLOOKUP(DA$7+0.5,$L$66:$DM$120,ROWS($C$10:$C13)+2,FALSE)</f>
        <v>131</v>
      </c>
      <c r="DB13" s="8">
        <f>HLOOKUP(DB$7+0.5,$L$66:$DM$120,ROWS($C$10:$C13)+2,FALSE)</f>
        <v>1932</v>
      </c>
      <c r="DC13" s="8">
        <f>HLOOKUP(DC$7+0.5,$L$66:$DM$120,ROWS($C$10:$C13)+2,FALSE)</f>
        <v>1589</v>
      </c>
      <c r="DD13" s="8">
        <f>HLOOKUP(DD$7+0.5,$L$66:$DM$120,ROWS($C$10:$C13)+2,FALSE)</f>
        <v>647</v>
      </c>
      <c r="DE13" s="8">
        <f>HLOOKUP(DE$7+0.5,$L$66:$DM$120,ROWS($C$10:$C13)+2,FALSE)</f>
        <v>2976</v>
      </c>
      <c r="DF13" s="8">
        <f>HLOOKUP(DF$7+0.5,$L$66:$DM$120,ROWS($C$10:$C13)+2,FALSE)</f>
        <v>3336</v>
      </c>
      <c r="DG13" s="8">
        <f>HLOOKUP(DG$7+0.5,$L$66:$DM$120,ROWS($C$10:$C13)+2,FALSE)</f>
        <v>229</v>
      </c>
      <c r="DH13" s="8">
        <f>HLOOKUP(DH$7+0.5,$L$66:$DM$120,ROWS($C$10:$C13)+2,FALSE)</f>
        <v>1094</v>
      </c>
      <c r="DI13" s="8">
        <f>HLOOKUP(DI$7+0.5,$L$66:$DM$120,ROWS($C$10:$C13)+2,FALSE)</f>
        <v>5479</v>
      </c>
      <c r="DJ13" s="8">
        <f>HLOOKUP(DJ$7+0.5,$L$66:$DM$120,ROWS($C$10:$C13)+2,FALSE)</f>
        <v>118</v>
      </c>
      <c r="DK13" s="8">
        <f>HLOOKUP(DK$7+0.5,$L$66:$DM$120,ROWS($C$10:$C13)+2,FALSE)</f>
        <v>2066</v>
      </c>
      <c r="DL13" s="8">
        <f>HLOOKUP(DL$7+0.5,$L$66:$DM$120,ROWS($C$10:$C13)+2,FALSE)</f>
        <v>1288</v>
      </c>
      <c r="DM13" s="8">
        <f>HLOOKUP(DM$7+0.5,$L$66:$DM$120,ROWS($C$10:$C13)+2,FALSE)</f>
        <v>639</v>
      </c>
    </row>
    <row r="14" spans="1:117" x14ac:dyDescent="0.2">
      <c r="D14" s="62" t="s">
        <v>11</v>
      </c>
      <c r="E14" s="9">
        <v>2906632</v>
      </c>
      <c r="F14" s="10">
        <v>2928</v>
      </c>
      <c r="G14" s="9">
        <v>2421746</v>
      </c>
      <c r="H14" s="10">
        <v>18606</v>
      </c>
      <c r="I14" s="9">
        <v>405831</v>
      </c>
      <c r="J14" s="10">
        <v>18050</v>
      </c>
      <c r="K14" s="102"/>
      <c r="L14" s="7">
        <f>HLOOKUP(L$7,$L$66:$DM$120,ROWS($C$10:$C14)+2,FALSE)</f>
        <v>69845</v>
      </c>
      <c r="M14" s="7">
        <f>HLOOKUP(M$7,$L$66:$DM$120,ROWS($C$10:$C14)+2,FALSE)</f>
        <v>691</v>
      </c>
      <c r="N14" s="7">
        <f>HLOOKUP(N$7,$L$66:$DM$120,ROWS($C$10:$C14)+2,FALSE)</f>
        <v>560</v>
      </c>
      <c r="O14" s="7">
        <f>HLOOKUP(O$7,$L$66:$DM$120,ROWS($C$10:$C14)+2,FALSE)</f>
        <v>439</v>
      </c>
      <c r="P14" s="7" t="str">
        <f>HLOOKUP(P$7,$L$66:$DM$120,ROWS($C$10:$C14)+2,FALSE)</f>
        <v>N/A</v>
      </c>
      <c r="Q14" s="7">
        <f>HLOOKUP(Q$7,$L$66:$DM$120,ROWS($C$10:$C14)+2,FALSE)</f>
        <v>4077</v>
      </c>
      <c r="R14" s="7">
        <f>HLOOKUP(R$7,$L$66:$DM$120,ROWS($C$10:$C14)+2,FALSE)</f>
        <v>746</v>
      </c>
      <c r="S14" s="7">
        <f>HLOOKUP(S$7,$L$66:$DM$120,ROWS($C$10:$C14)+2,FALSE)</f>
        <v>519</v>
      </c>
      <c r="T14" s="7">
        <f>HLOOKUP(T$7,$L$66:$DM$120,ROWS($C$10:$C14)+2,FALSE)</f>
        <v>79</v>
      </c>
      <c r="U14" s="7">
        <f>HLOOKUP(U$7,$L$66:$DM$120,ROWS($C$10:$C14)+2,FALSE)</f>
        <v>0</v>
      </c>
      <c r="V14" s="7">
        <f>HLOOKUP(V$7,$L$66:$DM$120,ROWS($C$10:$C14)+2,FALSE)</f>
        <v>3067</v>
      </c>
      <c r="W14" s="7">
        <f>HLOOKUP(W$7,$L$66:$DM$120,ROWS($C$10:$C14)+2,FALSE)</f>
        <v>1446</v>
      </c>
      <c r="X14" s="7">
        <f>HLOOKUP(X$7,$L$66:$DM$120,ROWS($C$10:$C14)+2,FALSE)</f>
        <v>13</v>
      </c>
      <c r="Y14" s="7">
        <f>HLOOKUP(Y$7,$L$66:$DM$120,ROWS($C$10:$C14)+2,FALSE)</f>
        <v>179</v>
      </c>
      <c r="Z14" s="7">
        <f>HLOOKUP(Z$7,$L$66:$DM$120,ROWS($C$10:$C14)+2,FALSE)</f>
        <v>3684</v>
      </c>
      <c r="AA14" s="7">
        <f>HLOOKUP(AA$7,$L$66:$DM$120,ROWS($C$10:$C14)+2,FALSE)</f>
        <v>1362</v>
      </c>
      <c r="AB14" s="7">
        <f>HLOOKUP(AB$7,$L$66:$DM$120,ROWS($C$10:$C14)+2,FALSE)</f>
        <v>851</v>
      </c>
      <c r="AC14" s="7">
        <f>HLOOKUP(AC$7,$L$66:$DM$120,ROWS($C$10:$C14)+2,FALSE)</f>
        <v>2008</v>
      </c>
      <c r="AD14" s="7">
        <f>HLOOKUP(AD$7,$L$66:$DM$120,ROWS($C$10:$C14)+2,FALSE)</f>
        <v>213</v>
      </c>
      <c r="AE14" s="7">
        <f>HLOOKUP(AE$7,$L$66:$DM$120,ROWS($C$10:$C14)+2,FALSE)</f>
        <v>2120</v>
      </c>
      <c r="AF14" s="7">
        <f>HLOOKUP(AF$7,$L$66:$DM$120,ROWS($C$10:$C14)+2,FALSE)</f>
        <v>30</v>
      </c>
      <c r="AG14" s="7">
        <f>HLOOKUP(AG$7,$L$66:$DM$120,ROWS($C$10:$C14)+2,FALSE)</f>
        <v>133</v>
      </c>
      <c r="AH14" s="7">
        <f>HLOOKUP(AH$7,$L$66:$DM$120,ROWS($C$10:$C14)+2,FALSE)</f>
        <v>781</v>
      </c>
      <c r="AI14" s="7">
        <f>HLOOKUP(AI$7,$L$66:$DM$120,ROWS($C$10:$C14)+2,FALSE)</f>
        <v>1881</v>
      </c>
      <c r="AJ14" s="7">
        <f>HLOOKUP(AJ$7,$L$66:$DM$120,ROWS($C$10:$C14)+2,FALSE)</f>
        <v>232</v>
      </c>
      <c r="AK14" s="7">
        <f>HLOOKUP(AK$7,$L$66:$DM$120,ROWS($C$10:$C14)+2,FALSE)</f>
        <v>1731</v>
      </c>
      <c r="AL14" s="7">
        <f>HLOOKUP(AL$7,$L$66:$DM$120,ROWS($C$10:$C14)+2,FALSE)</f>
        <v>7314</v>
      </c>
      <c r="AM14" s="7">
        <f>HLOOKUP(AM$7,$L$66:$DM$120,ROWS($C$10:$C14)+2,FALSE)</f>
        <v>713</v>
      </c>
      <c r="AN14" s="7">
        <f>HLOOKUP(AN$7,$L$66:$DM$120,ROWS($C$10:$C14)+2,FALSE)</f>
        <v>332</v>
      </c>
      <c r="AO14" s="7">
        <f>HLOOKUP(AO$7,$L$66:$DM$120,ROWS($C$10:$C14)+2,FALSE)</f>
        <v>641</v>
      </c>
      <c r="AP14" s="7">
        <f>HLOOKUP(AP$7,$L$66:$DM$120,ROWS($C$10:$C14)+2,FALSE)</f>
        <v>52</v>
      </c>
      <c r="AQ14" s="7">
        <f>HLOOKUP(AQ$7,$L$66:$DM$120,ROWS($C$10:$C14)+2,FALSE)</f>
        <v>341</v>
      </c>
      <c r="AR14" s="7">
        <f>HLOOKUP(AR$7,$L$66:$DM$120,ROWS($C$10:$C14)+2,FALSE)</f>
        <v>775</v>
      </c>
      <c r="AS14" s="7">
        <f>HLOOKUP(AS$7,$L$66:$DM$120,ROWS($C$10:$C14)+2,FALSE)</f>
        <v>674</v>
      </c>
      <c r="AT14" s="7">
        <f>HLOOKUP(AT$7,$L$66:$DM$120,ROWS($C$10:$C14)+2,FALSE)</f>
        <v>1664</v>
      </c>
      <c r="AU14" s="7">
        <f>HLOOKUP(AU$7,$L$66:$DM$120,ROWS($C$10:$C14)+2,FALSE)</f>
        <v>214</v>
      </c>
      <c r="AV14" s="7">
        <f>HLOOKUP(AV$7,$L$66:$DM$120,ROWS($C$10:$C14)+2,FALSE)</f>
        <v>174</v>
      </c>
      <c r="AW14" s="7">
        <f>HLOOKUP(AW$7,$L$66:$DM$120,ROWS($C$10:$C14)+2,FALSE)</f>
        <v>3761</v>
      </c>
      <c r="AX14" s="7">
        <f>HLOOKUP(AX$7,$L$66:$DM$120,ROWS($C$10:$C14)+2,FALSE)</f>
        <v>632</v>
      </c>
      <c r="AY14" s="7">
        <f>HLOOKUP(AY$7,$L$66:$DM$120,ROWS($C$10:$C14)+2,FALSE)</f>
        <v>567</v>
      </c>
      <c r="AZ14" s="7">
        <f>HLOOKUP(AZ$7,$L$66:$DM$120,ROWS($C$10:$C14)+2,FALSE)</f>
        <v>0</v>
      </c>
      <c r="BA14" s="7">
        <f>HLOOKUP(BA$7,$L$66:$DM$120,ROWS($C$10:$C14)+2,FALSE)</f>
        <v>235</v>
      </c>
      <c r="BB14" s="7">
        <f>HLOOKUP(BB$7,$L$66:$DM$120,ROWS($C$10:$C14)+2,FALSE)</f>
        <v>0</v>
      </c>
      <c r="BC14" s="7">
        <f>HLOOKUP(BC$7,$L$66:$DM$120,ROWS($C$10:$C14)+2,FALSE)</f>
        <v>6462</v>
      </c>
      <c r="BD14" s="7">
        <f>HLOOKUP(BD$7,$L$66:$DM$120,ROWS($C$10:$C14)+2,FALSE)</f>
        <v>14767</v>
      </c>
      <c r="BE14" s="7">
        <f>HLOOKUP(BE$7,$L$66:$DM$120,ROWS($C$10:$C14)+2,FALSE)</f>
        <v>0</v>
      </c>
      <c r="BF14" s="7">
        <f>HLOOKUP(BF$7,$L$66:$DM$120,ROWS($C$10:$C14)+2,FALSE)</f>
        <v>0</v>
      </c>
      <c r="BG14" s="7">
        <f>HLOOKUP(BG$7,$L$66:$DM$120,ROWS($C$10:$C14)+2,FALSE)</f>
        <v>1245</v>
      </c>
      <c r="BH14" s="7">
        <f>HLOOKUP(BH$7,$L$66:$DM$120,ROWS($C$10:$C14)+2,FALSE)</f>
        <v>1477</v>
      </c>
      <c r="BI14" s="7">
        <f>HLOOKUP(BI$7,$L$66:$DM$120,ROWS($C$10:$C14)+2,FALSE)</f>
        <v>24</v>
      </c>
      <c r="BJ14" s="7">
        <f>HLOOKUP(BJ$7,$L$66:$DM$120,ROWS($C$10:$C14)+2,FALSE)</f>
        <v>687</v>
      </c>
      <c r="BK14" s="7">
        <f>HLOOKUP(BK$7,$L$66:$DM$120,ROWS($C$10:$C14)+2,FALSE)</f>
        <v>252</v>
      </c>
      <c r="BL14" s="7">
        <f>HLOOKUP(BL$7,$L$66:$DM$120,ROWS($C$10:$C14)+2,FALSE)</f>
        <v>529</v>
      </c>
      <c r="BM14" s="8">
        <f>HLOOKUP(BM$7+0.5,$L$66:$DM$120,ROWS($C$10:$C14)+2,FALSE)</f>
        <v>7292</v>
      </c>
      <c r="BN14" s="8">
        <f>HLOOKUP(BN$7+0.5,$L$66:$DM$120,ROWS($C$10:$C14)+2,FALSE)</f>
        <v>573</v>
      </c>
      <c r="BO14" s="8">
        <f>HLOOKUP(BO$7+0.5,$L$66:$DM$120,ROWS($C$10:$C14)+2,FALSE)</f>
        <v>669</v>
      </c>
      <c r="BP14" s="8">
        <f>HLOOKUP(BP$7+0.5,$L$66:$DM$120,ROWS($C$10:$C14)+2,FALSE)</f>
        <v>381</v>
      </c>
      <c r="BQ14" s="8" t="str">
        <f>HLOOKUP(BQ$7+0.5,$L$66:$DM$120,ROWS($C$10:$C14)+2,FALSE)</f>
        <v>N/A</v>
      </c>
      <c r="BR14" s="8">
        <f>HLOOKUP(BR$7+0.5,$L$66:$DM$120,ROWS($C$10:$C14)+2,FALSE)</f>
        <v>2327</v>
      </c>
      <c r="BS14" s="8">
        <f>HLOOKUP(BS$7+0.5,$L$66:$DM$120,ROWS($C$10:$C14)+2,FALSE)</f>
        <v>451</v>
      </c>
      <c r="BT14" s="8">
        <f>HLOOKUP(BT$7+0.5,$L$66:$DM$120,ROWS($C$10:$C14)+2,FALSE)</f>
        <v>654</v>
      </c>
      <c r="BU14" s="8">
        <f>HLOOKUP(BU$7+0.5,$L$66:$DM$120,ROWS($C$10:$C14)+2,FALSE)</f>
        <v>141</v>
      </c>
      <c r="BV14" s="8">
        <f>HLOOKUP(BV$7+0.5,$L$66:$DM$120,ROWS($C$10:$C14)+2,FALSE)</f>
        <v>192</v>
      </c>
      <c r="BW14" s="8">
        <f>HLOOKUP(BW$7+0.5,$L$66:$DM$120,ROWS($C$10:$C14)+2,FALSE)</f>
        <v>1273</v>
      </c>
      <c r="BX14" s="8">
        <f>HLOOKUP(BX$7+0.5,$L$66:$DM$120,ROWS($C$10:$C14)+2,FALSE)</f>
        <v>759</v>
      </c>
      <c r="BY14" s="8">
        <f>HLOOKUP(BY$7+0.5,$L$66:$DM$120,ROWS($C$10:$C14)+2,FALSE)</f>
        <v>27</v>
      </c>
      <c r="BZ14" s="8">
        <f>HLOOKUP(BZ$7+0.5,$L$66:$DM$120,ROWS($C$10:$C14)+2,FALSE)</f>
        <v>271</v>
      </c>
      <c r="CA14" s="8">
        <f>HLOOKUP(CA$7+0.5,$L$66:$DM$120,ROWS($C$10:$C14)+2,FALSE)</f>
        <v>2143</v>
      </c>
      <c r="CB14" s="8">
        <f>HLOOKUP(CB$7+0.5,$L$66:$DM$120,ROWS($C$10:$C14)+2,FALSE)</f>
        <v>1007</v>
      </c>
      <c r="CC14" s="8">
        <f>HLOOKUP(CC$7+0.5,$L$66:$DM$120,ROWS($C$10:$C14)+2,FALSE)</f>
        <v>773</v>
      </c>
      <c r="CD14" s="8">
        <f>HLOOKUP(CD$7+0.5,$L$66:$DM$120,ROWS($C$10:$C14)+2,FALSE)</f>
        <v>1142</v>
      </c>
      <c r="CE14" s="8">
        <f>HLOOKUP(CE$7+0.5,$L$66:$DM$120,ROWS($C$10:$C14)+2,FALSE)</f>
        <v>311</v>
      </c>
      <c r="CF14" s="8">
        <f>HLOOKUP(CF$7+0.5,$L$66:$DM$120,ROWS($C$10:$C14)+2,FALSE)</f>
        <v>1015</v>
      </c>
      <c r="CG14" s="8">
        <f>HLOOKUP(CG$7+0.5,$L$66:$DM$120,ROWS($C$10:$C14)+2,FALSE)</f>
        <v>53</v>
      </c>
      <c r="CH14" s="8">
        <f>HLOOKUP(CH$7+0.5,$L$66:$DM$120,ROWS($C$10:$C14)+2,FALSE)</f>
        <v>176</v>
      </c>
      <c r="CI14" s="8">
        <f>HLOOKUP(CI$7+0.5,$L$66:$DM$120,ROWS($C$10:$C14)+2,FALSE)</f>
        <v>901</v>
      </c>
      <c r="CJ14" s="8">
        <f>HLOOKUP(CJ$7+0.5,$L$66:$DM$120,ROWS($C$10:$C14)+2,FALSE)</f>
        <v>1130</v>
      </c>
      <c r="CK14" s="8">
        <f>HLOOKUP(CK$7+0.5,$L$66:$DM$120,ROWS($C$10:$C14)+2,FALSE)</f>
        <v>396</v>
      </c>
      <c r="CL14" s="8">
        <f>HLOOKUP(CL$7+0.5,$L$66:$DM$120,ROWS($C$10:$C14)+2,FALSE)</f>
        <v>864</v>
      </c>
      <c r="CM14" s="8">
        <f>HLOOKUP(CM$7+0.5,$L$66:$DM$120,ROWS($C$10:$C14)+2,FALSE)</f>
        <v>2602</v>
      </c>
      <c r="CN14" s="8">
        <f>HLOOKUP(CN$7+0.5,$L$66:$DM$120,ROWS($C$10:$C14)+2,FALSE)</f>
        <v>858</v>
      </c>
      <c r="CO14" s="8">
        <f>HLOOKUP(CO$7+0.5,$L$66:$DM$120,ROWS($C$10:$C14)+2,FALSE)</f>
        <v>417</v>
      </c>
      <c r="CP14" s="8">
        <f>HLOOKUP(CP$7+0.5,$L$66:$DM$120,ROWS($C$10:$C14)+2,FALSE)</f>
        <v>525</v>
      </c>
      <c r="CQ14" s="8">
        <f>HLOOKUP(CQ$7+0.5,$L$66:$DM$120,ROWS($C$10:$C14)+2,FALSE)</f>
        <v>69</v>
      </c>
      <c r="CR14" s="8">
        <f>HLOOKUP(CR$7+0.5,$L$66:$DM$120,ROWS($C$10:$C14)+2,FALSE)</f>
        <v>220</v>
      </c>
      <c r="CS14" s="8">
        <f>HLOOKUP(CS$7+0.5,$L$66:$DM$120,ROWS($C$10:$C14)+2,FALSE)</f>
        <v>680</v>
      </c>
      <c r="CT14" s="8">
        <f>HLOOKUP(CT$7+0.5,$L$66:$DM$120,ROWS($C$10:$C14)+2,FALSE)</f>
        <v>362</v>
      </c>
      <c r="CU14" s="8">
        <f>HLOOKUP(CU$7+0.5,$L$66:$DM$120,ROWS($C$10:$C14)+2,FALSE)</f>
        <v>1220</v>
      </c>
      <c r="CV14" s="8">
        <f>HLOOKUP(CV$7+0.5,$L$66:$DM$120,ROWS($C$10:$C14)+2,FALSE)</f>
        <v>248</v>
      </c>
      <c r="CW14" s="8">
        <f>HLOOKUP(CW$7+0.5,$L$66:$DM$120,ROWS($C$10:$C14)+2,FALSE)</f>
        <v>176</v>
      </c>
      <c r="CX14" s="8">
        <f>HLOOKUP(CX$7+0.5,$L$66:$DM$120,ROWS($C$10:$C14)+2,FALSE)</f>
        <v>1456</v>
      </c>
      <c r="CY14" s="8">
        <f>HLOOKUP(CY$7+0.5,$L$66:$DM$120,ROWS($C$10:$C14)+2,FALSE)</f>
        <v>587</v>
      </c>
      <c r="CZ14" s="8">
        <f>HLOOKUP(CZ$7+0.5,$L$66:$DM$120,ROWS($C$10:$C14)+2,FALSE)</f>
        <v>628</v>
      </c>
      <c r="DA14" s="8">
        <f>HLOOKUP(DA$7+0.5,$L$66:$DM$120,ROWS($C$10:$C14)+2,FALSE)</f>
        <v>192</v>
      </c>
      <c r="DB14" s="8">
        <f>HLOOKUP(DB$7+0.5,$L$66:$DM$120,ROWS($C$10:$C14)+2,FALSE)</f>
        <v>269</v>
      </c>
      <c r="DC14" s="8">
        <f>HLOOKUP(DC$7+0.5,$L$66:$DM$120,ROWS($C$10:$C14)+2,FALSE)</f>
        <v>192</v>
      </c>
      <c r="DD14" s="8">
        <f>HLOOKUP(DD$7+0.5,$L$66:$DM$120,ROWS($C$10:$C14)+2,FALSE)</f>
        <v>2269</v>
      </c>
      <c r="DE14" s="8">
        <f>HLOOKUP(DE$7+0.5,$L$66:$DM$120,ROWS($C$10:$C14)+2,FALSE)</f>
        <v>2746</v>
      </c>
      <c r="DF14" s="8">
        <f>HLOOKUP(DF$7+0.5,$L$66:$DM$120,ROWS($C$10:$C14)+2,FALSE)</f>
        <v>192</v>
      </c>
      <c r="DG14" s="8">
        <f>HLOOKUP(DG$7+0.5,$L$66:$DM$120,ROWS($C$10:$C14)+2,FALSE)</f>
        <v>192</v>
      </c>
      <c r="DH14" s="8">
        <f>HLOOKUP(DH$7+0.5,$L$66:$DM$120,ROWS($C$10:$C14)+2,FALSE)</f>
        <v>769</v>
      </c>
      <c r="DI14" s="8">
        <f>HLOOKUP(DI$7+0.5,$L$66:$DM$120,ROWS($C$10:$C14)+2,FALSE)</f>
        <v>636</v>
      </c>
      <c r="DJ14" s="8">
        <f>HLOOKUP(DJ$7+0.5,$L$66:$DM$120,ROWS($C$10:$C14)+2,FALSE)</f>
        <v>45</v>
      </c>
      <c r="DK14" s="8">
        <f>HLOOKUP(DK$7+0.5,$L$66:$DM$120,ROWS($C$10:$C14)+2,FALSE)</f>
        <v>632</v>
      </c>
      <c r="DL14" s="8">
        <f>HLOOKUP(DL$7+0.5,$L$66:$DM$120,ROWS($C$10:$C14)+2,FALSE)</f>
        <v>399</v>
      </c>
      <c r="DM14" s="8">
        <f>HLOOKUP(DM$7+0.5,$L$66:$DM$120,ROWS($C$10:$C14)+2,FALSE)</f>
        <v>507</v>
      </c>
    </row>
    <row r="15" spans="1:117" x14ac:dyDescent="0.2">
      <c r="D15" s="62" t="s">
        <v>12</v>
      </c>
      <c r="E15" s="9">
        <v>37222678</v>
      </c>
      <c r="F15" s="10">
        <v>9999</v>
      </c>
      <c r="G15" s="9">
        <v>31213310</v>
      </c>
      <c r="H15" s="10">
        <v>71183</v>
      </c>
      <c r="I15" s="9">
        <v>5271168</v>
      </c>
      <c r="J15" s="10">
        <v>68394</v>
      </c>
      <c r="K15" s="102"/>
      <c r="L15" s="7">
        <f>HLOOKUP(L$7,$L$66:$DM$120,ROWS($C$10:$C15)+2,FALSE)</f>
        <v>468428</v>
      </c>
      <c r="M15" s="7">
        <f>HLOOKUP(M$7,$L$66:$DM$120,ROWS($C$10:$C15)+2,FALSE)</f>
        <v>2087</v>
      </c>
      <c r="N15" s="7">
        <f>HLOOKUP(N$7,$L$66:$DM$120,ROWS($C$10:$C15)+2,FALSE)</f>
        <v>7358</v>
      </c>
      <c r="O15" s="7">
        <f>HLOOKUP(O$7,$L$66:$DM$120,ROWS($C$10:$C15)+2,FALSE)</f>
        <v>35650</v>
      </c>
      <c r="P15" s="7">
        <f>HLOOKUP(P$7,$L$66:$DM$120,ROWS($C$10:$C15)+2,FALSE)</f>
        <v>2648</v>
      </c>
      <c r="Q15" s="7" t="str">
        <f>HLOOKUP(Q$7,$L$66:$DM$120,ROWS($C$10:$C15)+2,FALSE)</f>
        <v>N/A</v>
      </c>
      <c r="R15" s="7">
        <f>HLOOKUP(R$7,$L$66:$DM$120,ROWS($C$10:$C15)+2,FALSE)</f>
        <v>21245</v>
      </c>
      <c r="S15" s="7">
        <f>HLOOKUP(S$7,$L$66:$DM$120,ROWS($C$10:$C15)+2,FALSE)</f>
        <v>3073</v>
      </c>
      <c r="T15" s="7">
        <f>HLOOKUP(T$7,$L$66:$DM$120,ROWS($C$10:$C15)+2,FALSE)</f>
        <v>1302</v>
      </c>
      <c r="U15" s="7">
        <f>HLOOKUP(U$7,$L$66:$DM$120,ROWS($C$10:$C15)+2,FALSE)</f>
        <v>3240</v>
      </c>
      <c r="V15" s="7">
        <f>HLOOKUP(V$7,$L$66:$DM$120,ROWS($C$10:$C15)+2,FALSE)</f>
        <v>22094</v>
      </c>
      <c r="W15" s="7">
        <f>HLOOKUP(W$7,$L$66:$DM$120,ROWS($C$10:$C15)+2,FALSE)</f>
        <v>13303</v>
      </c>
      <c r="X15" s="7">
        <f>HLOOKUP(X$7,$L$66:$DM$120,ROWS($C$10:$C15)+2,FALSE)</f>
        <v>9864</v>
      </c>
      <c r="Y15" s="7">
        <f>HLOOKUP(Y$7,$L$66:$DM$120,ROWS($C$10:$C15)+2,FALSE)</f>
        <v>4796</v>
      </c>
      <c r="Z15" s="7">
        <f>HLOOKUP(Z$7,$L$66:$DM$120,ROWS($C$10:$C15)+2,FALSE)</f>
        <v>20834</v>
      </c>
      <c r="AA15" s="7">
        <f>HLOOKUP(AA$7,$L$66:$DM$120,ROWS($C$10:$C15)+2,FALSE)</f>
        <v>4673</v>
      </c>
      <c r="AB15" s="7">
        <f>HLOOKUP(AB$7,$L$66:$DM$120,ROWS($C$10:$C15)+2,FALSE)</f>
        <v>3324</v>
      </c>
      <c r="AC15" s="7">
        <f>HLOOKUP(AC$7,$L$66:$DM$120,ROWS($C$10:$C15)+2,FALSE)</f>
        <v>2810</v>
      </c>
      <c r="AD15" s="7">
        <f>HLOOKUP(AD$7,$L$66:$DM$120,ROWS($C$10:$C15)+2,FALSE)</f>
        <v>1201</v>
      </c>
      <c r="AE15" s="7">
        <f>HLOOKUP(AE$7,$L$66:$DM$120,ROWS($C$10:$C15)+2,FALSE)</f>
        <v>3600</v>
      </c>
      <c r="AF15" s="7">
        <f>HLOOKUP(AF$7,$L$66:$DM$120,ROWS($C$10:$C15)+2,FALSE)</f>
        <v>1658</v>
      </c>
      <c r="AG15" s="7">
        <f>HLOOKUP(AG$7,$L$66:$DM$120,ROWS($C$10:$C15)+2,FALSE)</f>
        <v>7793</v>
      </c>
      <c r="AH15" s="7">
        <f>HLOOKUP(AH$7,$L$66:$DM$120,ROWS($C$10:$C15)+2,FALSE)</f>
        <v>10244</v>
      </c>
      <c r="AI15" s="7">
        <f>HLOOKUP(AI$7,$L$66:$DM$120,ROWS($C$10:$C15)+2,FALSE)</f>
        <v>12069</v>
      </c>
      <c r="AJ15" s="7">
        <f>HLOOKUP(AJ$7,$L$66:$DM$120,ROWS($C$10:$C15)+2,FALSE)</f>
        <v>5687</v>
      </c>
      <c r="AK15" s="7">
        <f>HLOOKUP(AK$7,$L$66:$DM$120,ROWS($C$10:$C15)+2,FALSE)</f>
        <v>2092</v>
      </c>
      <c r="AL15" s="7">
        <f>HLOOKUP(AL$7,$L$66:$DM$120,ROWS($C$10:$C15)+2,FALSE)</f>
        <v>7677</v>
      </c>
      <c r="AM15" s="7">
        <f>HLOOKUP(AM$7,$L$66:$DM$120,ROWS($C$10:$C15)+2,FALSE)</f>
        <v>2599</v>
      </c>
      <c r="AN15" s="7">
        <f>HLOOKUP(AN$7,$L$66:$DM$120,ROWS($C$10:$C15)+2,FALSE)</f>
        <v>1955</v>
      </c>
      <c r="AO15" s="7">
        <f>HLOOKUP(AO$7,$L$66:$DM$120,ROWS($C$10:$C15)+2,FALSE)</f>
        <v>36159</v>
      </c>
      <c r="AP15" s="7">
        <f>HLOOKUP(AP$7,$L$66:$DM$120,ROWS($C$10:$C15)+2,FALSE)</f>
        <v>1222</v>
      </c>
      <c r="AQ15" s="7">
        <f>HLOOKUP(AQ$7,$L$66:$DM$120,ROWS($C$10:$C15)+2,FALSE)</f>
        <v>8053</v>
      </c>
      <c r="AR15" s="7">
        <f>HLOOKUP(AR$7,$L$66:$DM$120,ROWS($C$10:$C15)+2,FALSE)</f>
        <v>5904</v>
      </c>
      <c r="AS15" s="7">
        <f>HLOOKUP(AS$7,$L$66:$DM$120,ROWS($C$10:$C15)+2,FALSE)</f>
        <v>25629</v>
      </c>
      <c r="AT15" s="7">
        <f>HLOOKUP(AT$7,$L$66:$DM$120,ROWS($C$10:$C15)+2,FALSE)</f>
        <v>8708</v>
      </c>
      <c r="AU15" s="7">
        <f>HLOOKUP(AU$7,$L$66:$DM$120,ROWS($C$10:$C15)+2,FALSE)</f>
        <v>1392</v>
      </c>
      <c r="AV15" s="7">
        <f>HLOOKUP(AV$7,$L$66:$DM$120,ROWS($C$10:$C15)+2,FALSE)</f>
        <v>10474</v>
      </c>
      <c r="AW15" s="7">
        <f>HLOOKUP(AW$7,$L$66:$DM$120,ROWS($C$10:$C15)+2,FALSE)</f>
        <v>5113</v>
      </c>
      <c r="AX15" s="7">
        <f>HLOOKUP(AX$7,$L$66:$DM$120,ROWS($C$10:$C15)+2,FALSE)</f>
        <v>18165</v>
      </c>
      <c r="AY15" s="7">
        <f>HLOOKUP(AY$7,$L$66:$DM$120,ROWS($C$10:$C15)+2,FALSE)</f>
        <v>8550</v>
      </c>
      <c r="AZ15" s="7">
        <f>HLOOKUP(AZ$7,$L$66:$DM$120,ROWS($C$10:$C15)+2,FALSE)</f>
        <v>1103</v>
      </c>
      <c r="BA15" s="7">
        <f>HLOOKUP(BA$7,$L$66:$DM$120,ROWS($C$10:$C15)+2,FALSE)</f>
        <v>5758</v>
      </c>
      <c r="BB15" s="7">
        <f>HLOOKUP(BB$7,$L$66:$DM$120,ROWS($C$10:$C15)+2,FALSE)</f>
        <v>1004</v>
      </c>
      <c r="BC15" s="7">
        <f>HLOOKUP(BC$7,$L$66:$DM$120,ROWS($C$10:$C15)+2,FALSE)</f>
        <v>8761</v>
      </c>
      <c r="BD15" s="7">
        <f>HLOOKUP(BD$7,$L$66:$DM$120,ROWS($C$10:$C15)+2,FALSE)</f>
        <v>37087</v>
      </c>
      <c r="BE15" s="7">
        <f>HLOOKUP(BE$7,$L$66:$DM$120,ROWS($C$10:$C15)+2,FALSE)</f>
        <v>8944</v>
      </c>
      <c r="BF15" s="7">
        <f>HLOOKUP(BF$7,$L$66:$DM$120,ROWS($C$10:$C15)+2,FALSE)</f>
        <v>745</v>
      </c>
      <c r="BG15" s="7">
        <f>HLOOKUP(BG$7,$L$66:$DM$120,ROWS($C$10:$C15)+2,FALSE)</f>
        <v>15753</v>
      </c>
      <c r="BH15" s="7">
        <f>HLOOKUP(BH$7,$L$66:$DM$120,ROWS($C$10:$C15)+2,FALSE)</f>
        <v>36481</v>
      </c>
      <c r="BI15" s="7">
        <f>HLOOKUP(BI$7,$L$66:$DM$120,ROWS($C$10:$C15)+2,FALSE)</f>
        <v>832</v>
      </c>
      <c r="BJ15" s="7">
        <f>HLOOKUP(BJ$7,$L$66:$DM$120,ROWS($C$10:$C15)+2,FALSE)</f>
        <v>5668</v>
      </c>
      <c r="BK15" s="7">
        <f>HLOOKUP(BK$7,$L$66:$DM$120,ROWS($C$10:$C15)+2,FALSE)</f>
        <v>2047</v>
      </c>
      <c r="BL15" s="7">
        <f>HLOOKUP(BL$7,$L$66:$DM$120,ROWS($C$10:$C15)+2,FALSE)</f>
        <v>1344</v>
      </c>
      <c r="BM15" s="8">
        <f>HLOOKUP(BM$7+0.5,$L$66:$DM$120,ROWS($C$10:$C15)+2,FALSE)</f>
        <v>17921</v>
      </c>
      <c r="BN15" s="8">
        <f>HLOOKUP(BN$7+0.5,$L$66:$DM$120,ROWS($C$10:$C15)+2,FALSE)</f>
        <v>927</v>
      </c>
      <c r="BO15" s="8">
        <f>HLOOKUP(BO$7+0.5,$L$66:$DM$120,ROWS($C$10:$C15)+2,FALSE)</f>
        <v>2501</v>
      </c>
      <c r="BP15" s="8">
        <f>HLOOKUP(BP$7+0.5,$L$66:$DM$120,ROWS($C$10:$C15)+2,FALSE)</f>
        <v>4362</v>
      </c>
      <c r="BQ15" s="8">
        <f>HLOOKUP(BQ$7+0.5,$L$66:$DM$120,ROWS($C$10:$C15)+2,FALSE)</f>
        <v>1019</v>
      </c>
      <c r="BR15" s="8" t="str">
        <f>HLOOKUP(BR$7+0.5,$L$66:$DM$120,ROWS($C$10:$C15)+2,FALSE)</f>
        <v>N/A</v>
      </c>
      <c r="BS15" s="8">
        <f>HLOOKUP(BS$7+0.5,$L$66:$DM$120,ROWS($C$10:$C15)+2,FALSE)</f>
        <v>3867</v>
      </c>
      <c r="BT15" s="8">
        <f>HLOOKUP(BT$7+0.5,$L$66:$DM$120,ROWS($C$10:$C15)+2,FALSE)</f>
        <v>1222</v>
      </c>
      <c r="BU15" s="8">
        <f>HLOOKUP(BU$7+0.5,$L$66:$DM$120,ROWS($C$10:$C15)+2,FALSE)</f>
        <v>1343</v>
      </c>
      <c r="BV15" s="8">
        <f>HLOOKUP(BV$7+0.5,$L$66:$DM$120,ROWS($C$10:$C15)+2,FALSE)</f>
        <v>1457</v>
      </c>
      <c r="BW15" s="8">
        <f>HLOOKUP(BW$7+0.5,$L$66:$DM$120,ROWS($C$10:$C15)+2,FALSE)</f>
        <v>4333</v>
      </c>
      <c r="BX15" s="8">
        <f>HLOOKUP(BX$7+0.5,$L$66:$DM$120,ROWS($C$10:$C15)+2,FALSE)</f>
        <v>3042</v>
      </c>
      <c r="BY15" s="8">
        <f>HLOOKUP(BY$7+0.5,$L$66:$DM$120,ROWS($C$10:$C15)+2,FALSE)</f>
        <v>2683</v>
      </c>
      <c r="BZ15" s="8">
        <f>HLOOKUP(BZ$7+0.5,$L$66:$DM$120,ROWS($C$10:$C15)+2,FALSE)</f>
        <v>1560</v>
      </c>
      <c r="CA15" s="8">
        <f>HLOOKUP(CA$7+0.5,$L$66:$DM$120,ROWS($C$10:$C15)+2,FALSE)</f>
        <v>3496</v>
      </c>
      <c r="CB15" s="8">
        <f>HLOOKUP(CB$7+0.5,$L$66:$DM$120,ROWS($C$10:$C15)+2,FALSE)</f>
        <v>1297</v>
      </c>
      <c r="CC15" s="8">
        <f>HLOOKUP(CC$7+0.5,$L$66:$DM$120,ROWS($C$10:$C15)+2,FALSE)</f>
        <v>1701</v>
      </c>
      <c r="CD15" s="8">
        <f>HLOOKUP(CD$7+0.5,$L$66:$DM$120,ROWS($C$10:$C15)+2,FALSE)</f>
        <v>1256</v>
      </c>
      <c r="CE15" s="8">
        <f>HLOOKUP(CE$7+0.5,$L$66:$DM$120,ROWS($C$10:$C15)+2,FALSE)</f>
        <v>507</v>
      </c>
      <c r="CF15" s="8">
        <f>HLOOKUP(CF$7+0.5,$L$66:$DM$120,ROWS($C$10:$C15)+2,FALSE)</f>
        <v>1751</v>
      </c>
      <c r="CG15" s="8">
        <f>HLOOKUP(CG$7+0.5,$L$66:$DM$120,ROWS($C$10:$C15)+2,FALSE)</f>
        <v>1175</v>
      </c>
      <c r="CH15" s="8">
        <f>HLOOKUP(CH$7+0.5,$L$66:$DM$120,ROWS($C$10:$C15)+2,FALSE)</f>
        <v>1924</v>
      </c>
      <c r="CI15" s="8">
        <f>HLOOKUP(CI$7+0.5,$L$66:$DM$120,ROWS($C$10:$C15)+2,FALSE)</f>
        <v>2069</v>
      </c>
      <c r="CJ15" s="8">
        <f>HLOOKUP(CJ$7+0.5,$L$66:$DM$120,ROWS($C$10:$C15)+2,FALSE)</f>
        <v>4117</v>
      </c>
      <c r="CK15" s="8">
        <f>HLOOKUP(CK$7+0.5,$L$66:$DM$120,ROWS($C$10:$C15)+2,FALSE)</f>
        <v>1375</v>
      </c>
      <c r="CL15" s="8">
        <f>HLOOKUP(CL$7+0.5,$L$66:$DM$120,ROWS($C$10:$C15)+2,FALSE)</f>
        <v>896</v>
      </c>
      <c r="CM15" s="8">
        <f>HLOOKUP(CM$7+0.5,$L$66:$DM$120,ROWS($C$10:$C15)+2,FALSE)</f>
        <v>1995</v>
      </c>
      <c r="CN15" s="8">
        <f>HLOOKUP(CN$7+0.5,$L$66:$DM$120,ROWS($C$10:$C15)+2,FALSE)</f>
        <v>1492</v>
      </c>
      <c r="CO15" s="8">
        <f>HLOOKUP(CO$7+0.5,$L$66:$DM$120,ROWS($C$10:$C15)+2,FALSE)</f>
        <v>821</v>
      </c>
      <c r="CP15" s="8">
        <f>HLOOKUP(CP$7+0.5,$L$66:$DM$120,ROWS($C$10:$C15)+2,FALSE)</f>
        <v>5100</v>
      </c>
      <c r="CQ15" s="8">
        <f>HLOOKUP(CQ$7+0.5,$L$66:$DM$120,ROWS($C$10:$C15)+2,FALSE)</f>
        <v>869</v>
      </c>
      <c r="CR15" s="8">
        <f>HLOOKUP(CR$7+0.5,$L$66:$DM$120,ROWS($C$10:$C15)+2,FALSE)</f>
        <v>2169</v>
      </c>
      <c r="CS15" s="8">
        <f>HLOOKUP(CS$7+0.5,$L$66:$DM$120,ROWS($C$10:$C15)+2,FALSE)</f>
        <v>2207</v>
      </c>
      <c r="CT15" s="8">
        <f>HLOOKUP(CT$7+0.5,$L$66:$DM$120,ROWS($C$10:$C15)+2,FALSE)</f>
        <v>3287</v>
      </c>
      <c r="CU15" s="8">
        <f>HLOOKUP(CU$7+0.5,$L$66:$DM$120,ROWS($C$10:$C15)+2,FALSE)</f>
        <v>2611</v>
      </c>
      <c r="CV15" s="8">
        <f>HLOOKUP(CV$7+0.5,$L$66:$DM$120,ROWS($C$10:$C15)+2,FALSE)</f>
        <v>898</v>
      </c>
      <c r="CW15" s="8">
        <f>HLOOKUP(CW$7+0.5,$L$66:$DM$120,ROWS($C$10:$C15)+2,FALSE)</f>
        <v>3555</v>
      </c>
      <c r="CX15" s="8">
        <f>HLOOKUP(CX$7+0.5,$L$66:$DM$120,ROWS($C$10:$C15)+2,FALSE)</f>
        <v>1763</v>
      </c>
      <c r="CY15" s="8">
        <f>HLOOKUP(CY$7+0.5,$L$66:$DM$120,ROWS($C$10:$C15)+2,FALSE)</f>
        <v>2845</v>
      </c>
      <c r="CZ15" s="8">
        <f>HLOOKUP(CZ$7+0.5,$L$66:$DM$120,ROWS($C$10:$C15)+2,FALSE)</f>
        <v>2017</v>
      </c>
      <c r="DA15" s="8">
        <f>HLOOKUP(DA$7+0.5,$L$66:$DM$120,ROWS($C$10:$C15)+2,FALSE)</f>
        <v>545</v>
      </c>
      <c r="DB15" s="8">
        <f>HLOOKUP(DB$7+0.5,$L$66:$DM$120,ROWS($C$10:$C15)+2,FALSE)</f>
        <v>2383</v>
      </c>
      <c r="DC15" s="8">
        <f>HLOOKUP(DC$7+0.5,$L$66:$DM$120,ROWS($C$10:$C15)+2,FALSE)</f>
        <v>686</v>
      </c>
      <c r="DD15" s="8">
        <f>HLOOKUP(DD$7+0.5,$L$66:$DM$120,ROWS($C$10:$C15)+2,FALSE)</f>
        <v>2325</v>
      </c>
      <c r="DE15" s="8">
        <f>HLOOKUP(DE$7+0.5,$L$66:$DM$120,ROWS($C$10:$C15)+2,FALSE)</f>
        <v>5877</v>
      </c>
      <c r="DF15" s="8">
        <f>HLOOKUP(DF$7+0.5,$L$66:$DM$120,ROWS($C$10:$C15)+2,FALSE)</f>
        <v>2725</v>
      </c>
      <c r="DG15" s="8">
        <f>HLOOKUP(DG$7+0.5,$L$66:$DM$120,ROWS($C$10:$C15)+2,FALSE)</f>
        <v>504</v>
      </c>
      <c r="DH15" s="8">
        <f>HLOOKUP(DH$7+0.5,$L$66:$DM$120,ROWS($C$10:$C15)+2,FALSE)</f>
        <v>2373</v>
      </c>
      <c r="DI15" s="8">
        <f>HLOOKUP(DI$7+0.5,$L$66:$DM$120,ROWS($C$10:$C15)+2,FALSE)</f>
        <v>6266</v>
      </c>
      <c r="DJ15" s="8">
        <f>HLOOKUP(DJ$7+0.5,$L$66:$DM$120,ROWS($C$10:$C15)+2,FALSE)</f>
        <v>463</v>
      </c>
      <c r="DK15" s="8">
        <f>HLOOKUP(DK$7+0.5,$L$66:$DM$120,ROWS($C$10:$C15)+2,FALSE)</f>
        <v>1495</v>
      </c>
      <c r="DL15" s="8">
        <f>HLOOKUP(DL$7+0.5,$L$66:$DM$120,ROWS($C$10:$C15)+2,FALSE)</f>
        <v>1810</v>
      </c>
      <c r="DM15" s="8">
        <f>HLOOKUP(DM$7+0.5,$L$66:$DM$120,ROWS($C$10:$C15)+2,FALSE)</f>
        <v>635</v>
      </c>
    </row>
    <row r="16" spans="1:117" x14ac:dyDescent="0.2">
      <c r="D16" s="62" t="s">
        <v>13</v>
      </c>
      <c r="E16" s="9">
        <v>5048443</v>
      </c>
      <c r="F16" s="10">
        <v>4037</v>
      </c>
      <c r="G16" s="9">
        <v>4048042</v>
      </c>
      <c r="H16" s="10">
        <v>22888</v>
      </c>
      <c r="I16" s="9">
        <v>763233</v>
      </c>
      <c r="J16" s="10">
        <v>18937</v>
      </c>
      <c r="K16" s="102"/>
      <c r="L16" s="7">
        <f>HLOOKUP(L$7,$L$66:$DM$120,ROWS($C$10:$C16)+2,FALSE)</f>
        <v>202124</v>
      </c>
      <c r="M16" s="7">
        <f>HLOOKUP(M$7,$L$66:$DM$120,ROWS($C$10:$C16)+2,FALSE)</f>
        <v>2340</v>
      </c>
      <c r="N16" s="7">
        <f>HLOOKUP(N$7,$L$66:$DM$120,ROWS($C$10:$C16)+2,FALSE)</f>
        <v>3191</v>
      </c>
      <c r="O16" s="7">
        <f>HLOOKUP(O$7,$L$66:$DM$120,ROWS($C$10:$C16)+2,FALSE)</f>
        <v>12338</v>
      </c>
      <c r="P16" s="7">
        <f>HLOOKUP(P$7,$L$66:$DM$120,ROWS($C$10:$C16)+2,FALSE)</f>
        <v>1615</v>
      </c>
      <c r="Q16" s="7">
        <f>HLOOKUP(Q$7,$L$66:$DM$120,ROWS($C$10:$C16)+2,FALSE)</f>
        <v>23234</v>
      </c>
      <c r="R16" s="7" t="str">
        <f>HLOOKUP(R$7,$L$66:$DM$120,ROWS($C$10:$C16)+2,FALSE)</f>
        <v>N/A</v>
      </c>
      <c r="S16" s="7">
        <f>HLOOKUP(S$7,$L$66:$DM$120,ROWS($C$10:$C16)+2,FALSE)</f>
        <v>1567</v>
      </c>
      <c r="T16" s="7">
        <f>HLOOKUP(T$7,$L$66:$DM$120,ROWS($C$10:$C16)+2,FALSE)</f>
        <v>501</v>
      </c>
      <c r="U16" s="7">
        <f>HLOOKUP(U$7,$L$66:$DM$120,ROWS($C$10:$C16)+2,FALSE)</f>
        <v>298</v>
      </c>
      <c r="V16" s="7">
        <f>HLOOKUP(V$7,$L$66:$DM$120,ROWS($C$10:$C16)+2,FALSE)</f>
        <v>8075</v>
      </c>
      <c r="W16" s="7">
        <f>HLOOKUP(W$7,$L$66:$DM$120,ROWS($C$10:$C16)+2,FALSE)</f>
        <v>3250</v>
      </c>
      <c r="X16" s="7">
        <f>HLOOKUP(X$7,$L$66:$DM$120,ROWS($C$10:$C16)+2,FALSE)</f>
        <v>1852</v>
      </c>
      <c r="Y16" s="7">
        <f>HLOOKUP(Y$7,$L$66:$DM$120,ROWS($C$10:$C16)+2,FALSE)</f>
        <v>1578</v>
      </c>
      <c r="Z16" s="7">
        <f>HLOOKUP(Z$7,$L$66:$DM$120,ROWS($C$10:$C16)+2,FALSE)</f>
        <v>6027</v>
      </c>
      <c r="AA16" s="7">
        <f>HLOOKUP(AA$7,$L$66:$DM$120,ROWS($C$10:$C16)+2,FALSE)</f>
        <v>2116</v>
      </c>
      <c r="AB16" s="7">
        <f>HLOOKUP(AB$7,$L$66:$DM$120,ROWS($C$10:$C16)+2,FALSE)</f>
        <v>3510</v>
      </c>
      <c r="AC16" s="7">
        <f>HLOOKUP(AC$7,$L$66:$DM$120,ROWS($C$10:$C16)+2,FALSE)</f>
        <v>3718</v>
      </c>
      <c r="AD16" s="7">
        <f>HLOOKUP(AD$7,$L$66:$DM$120,ROWS($C$10:$C16)+2,FALSE)</f>
        <v>1361</v>
      </c>
      <c r="AE16" s="7">
        <f>HLOOKUP(AE$7,$L$66:$DM$120,ROWS($C$10:$C16)+2,FALSE)</f>
        <v>908</v>
      </c>
      <c r="AF16" s="7">
        <f>HLOOKUP(AF$7,$L$66:$DM$120,ROWS($C$10:$C16)+2,FALSE)</f>
        <v>1358</v>
      </c>
      <c r="AG16" s="7">
        <f>HLOOKUP(AG$7,$L$66:$DM$120,ROWS($C$10:$C16)+2,FALSE)</f>
        <v>3303</v>
      </c>
      <c r="AH16" s="7">
        <f>HLOOKUP(AH$7,$L$66:$DM$120,ROWS($C$10:$C16)+2,FALSE)</f>
        <v>2157</v>
      </c>
      <c r="AI16" s="7">
        <f>HLOOKUP(AI$7,$L$66:$DM$120,ROWS($C$10:$C16)+2,FALSE)</f>
        <v>3225</v>
      </c>
      <c r="AJ16" s="7">
        <f>HLOOKUP(AJ$7,$L$66:$DM$120,ROWS($C$10:$C16)+2,FALSE)</f>
        <v>3055</v>
      </c>
      <c r="AK16" s="7">
        <f>HLOOKUP(AK$7,$L$66:$DM$120,ROWS($C$10:$C16)+2,FALSE)</f>
        <v>879</v>
      </c>
      <c r="AL16" s="7">
        <f>HLOOKUP(AL$7,$L$66:$DM$120,ROWS($C$10:$C16)+2,FALSE)</f>
        <v>4552</v>
      </c>
      <c r="AM16" s="7">
        <f>HLOOKUP(AM$7,$L$66:$DM$120,ROWS($C$10:$C16)+2,FALSE)</f>
        <v>4079</v>
      </c>
      <c r="AN16" s="7">
        <f>HLOOKUP(AN$7,$L$66:$DM$120,ROWS($C$10:$C16)+2,FALSE)</f>
        <v>4582</v>
      </c>
      <c r="AO16" s="7">
        <f>HLOOKUP(AO$7,$L$66:$DM$120,ROWS($C$10:$C16)+2,FALSE)</f>
        <v>4061</v>
      </c>
      <c r="AP16" s="7">
        <f>HLOOKUP(AP$7,$L$66:$DM$120,ROWS($C$10:$C16)+2,FALSE)</f>
        <v>489</v>
      </c>
      <c r="AQ16" s="7">
        <f>HLOOKUP(AQ$7,$L$66:$DM$120,ROWS($C$10:$C16)+2,FALSE)</f>
        <v>2863</v>
      </c>
      <c r="AR16" s="7">
        <f>HLOOKUP(AR$7,$L$66:$DM$120,ROWS($C$10:$C16)+2,FALSE)</f>
        <v>8797</v>
      </c>
      <c r="AS16" s="7">
        <f>HLOOKUP(AS$7,$L$66:$DM$120,ROWS($C$10:$C16)+2,FALSE)</f>
        <v>3998</v>
      </c>
      <c r="AT16" s="7">
        <f>HLOOKUP(AT$7,$L$66:$DM$120,ROWS($C$10:$C16)+2,FALSE)</f>
        <v>4756</v>
      </c>
      <c r="AU16" s="7">
        <f>HLOOKUP(AU$7,$L$66:$DM$120,ROWS($C$10:$C16)+2,FALSE)</f>
        <v>2249</v>
      </c>
      <c r="AV16" s="7">
        <f>HLOOKUP(AV$7,$L$66:$DM$120,ROWS($C$10:$C16)+2,FALSE)</f>
        <v>5527</v>
      </c>
      <c r="AW16" s="7">
        <f>HLOOKUP(AW$7,$L$66:$DM$120,ROWS($C$10:$C16)+2,FALSE)</f>
        <v>3824</v>
      </c>
      <c r="AX16" s="7">
        <f>HLOOKUP(AX$7,$L$66:$DM$120,ROWS($C$10:$C16)+2,FALSE)</f>
        <v>5543</v>
      </c>
      <c r="AY16" s="7">
        <f>HLOOKUP(AY$7,$L$66:$DM$120,ROWS($C$10:$C16)+2,FALSE)</f>
        <v>3348</v>
      </c>
      <c r="AZ16" s="7">
        <f>HLOOKUP(AZ$7,$L$66:$DM$120,ROWS($C$10:$C16)+2,FALSE)</f>
        <v>435</v>
      </c>
      <c r="BA16" s="7">
        <f>HLOOKUP(BA$7,$L$66:$DM$120,ROWS($C$10:$C16)+2,FALSE)</f>
        <v>718</v>
      </c>
      <c r="BB16" s="7">
        <f>HLOOKUP(BB$7,$L$66:$DM$120,ROWS($C$10:$C16)+2,FALSE)</f>
        <v>1340</v>
      </c>
      <c r="BC16" s="7">
        <f>HLOOKUP(BC$7,$L$66:$DM$120,ROWS($C$10:$C16)+2,FALSE)</f>
        <v>3193</v>
      </c>
      <c r="BD16" s="7">
        <f>HLOOKUP(BD$7,$L$66:$DM$120,ROWS($C$10:$C16)+2,FALSE)</f>
        <v>22390</v>
      </c>
      <c r="BE16" s="7">
        <f>HLOOKUP(BE$7,$L$66:$DM$120,ROWS($C$10:$C16)+2,FALSE)</f>
        <v>3856</v>
      </c>
      <c r="BF16" s="7">
        <f>HLOOKUP(BF$7,$L$66:$DM$120,ROWS($C$10:$C16)+2,FALSE)</f>
        <v>914</v>
      </c>
      <c r="BG16" s="7">
        <f>HLOOKUP(BG$7,$L$66:$DM$120,ROWS($C$10:$C16)+2,FALSE)</f>
        <v>6281</v>
      </c>
      <c r="BH16" s="7">
        <f>HLOOKUP(BH$7,$L$66:$DM$120,ROWS($C$10:$C16)+2,FALSE)</f>
        <v>5524</v>
      </c>
      <c r="BI16" s="7">
        <f>HLOOKUP(BI$7,$L$66:$DM$120,ROWS($C$10:$C16)+2,FALSE)</f>
        <v>412</v>
      </c>
      <c r="BJ16" s="7">
        <f>HLOOKUP(BJ$7,$L$66:$DM$120,ROWS($C$10:$C16)+2,FALSE)</f>
        <v>3995</v>
      </c>
      <c r="BK16" s="7">
        <f>HLOOKUP(BK$7,$L$66:$DM$120,ROWS($C$10:$C16)+2,FALSE)</f>
        <v>2942</v>
      </c>
      <c r="BL16" s="7">
        <f>HLOOKUP(BL$7,$L$66:$DM$120,ROWS($C$10:$C16)+2,FALSE)</f>
        <v>476</v>
      </c>
      <c r="BM16" s="8">
        <f>HLOOKUP(BM$7+0.5,$L$66:$DM$120,ROWS($C$10:$C16)+2,FALSE)</f>
        <v>11431</v>
      </c>
      <c r="BN16" s="8">
        <f>HLOOKUP(BN$7+0.5,$L$66:$DM$120,ROWS($C$10:$C16)+2,FALSE)</f>
        <v>1681</v>
      </c>
      <c r="BO16" s="8">
        <f>HLOOKUP(BO$7+0.5,$L$66:$DM$120,ROWS($C$10:$C16)+2,FALSE)</f>
        <v>1622</v>
      </c>
      <c r="BP16" s="8">
        <f>HLOOKUP(BP$7+0.5,$L$66:$DM$120,ROWS($C$10:$C16)+2,FALSE)</f>
        <v>3704</v>
      </c>
      <c r="BQ16" s="8">
        <f>HLOOKUP(BQ$7+0.5,$L$66:$DM$120,ROWS($C$10:$C16)+2,FALSE)</f>
        <v>1191</v>
      </c>
      <c r="BR16" s="8">
        <f>HLOOKUP(BR$7+0.5,$L$66:$DM$120,ROWS($C$10:$C16)+2,FALSE)</f>
        <v>3742</v>
      </c>
      <c r="BS16" s="8" t="str">
        <f>HLOOKUP(BS$7+0.5,$L$66:$DM$120,ROWS($C$10:$C16)+2,FALSE)</f>
        <v>N/A</v>
      </c>
      <c r="BT16" s="8">
        <f>HLOOKUP(BT$7+0.5,$L$66:$DM$120,ROWS($C$10:$C16)+2,FALSE)</f>
        <v>838</v>
      </c>
      <c r="BU16" s="8">
        <f>HLOOKUP(BU$7+0.5,$L$66:$DM$120,ROWS($C$10:$C16)+2,FALSE)</f>
        <v>556</v>
      </c>
      <c r="BV16" s="8">
        <f>HLOOKUP(BV$7+0.5,$L$66:$DM$120,ROWS($C$10:$C16)+2,FALSE)</f>
        <v>301</v>
      </c>
      <c r="BW16" s="8">
        <f>HLOOKUP(BW$7+0.5,$L$66:$DM$120,ROWS($C$10:$C16)+2,FALSE)</f>
        <v>2090</v>
      </c>
      <c r="BX16" s="8">
        <f>HLOOKUP(BX$7+0.5,$L$66:$DM$120,ROWS($C$10:$C16)+2,FALSE)</f>
        <v>1254</v>
      </c>
      <c r="BY16" s="8">
        <f>HLOOKUP(BY$7+0.5,$L$66:$DM$120,ROWS($C$10:$C16)+2,FALSE)</f>
        <v>832</v>
      </c>
      <c r="BZ16" s="8">
        <f>HLOOKUP(BZ$7+0.5,$L$66:$DM$120,ROWS($C$10:$C16)+2,FALSE)</f>
        <v>766</v>
      </c>
      <c r="CA16" s="8">
        <f>HLOOKUP(CA$7+0.5,$L$66:$DM$120,ROWS($C$10:$C16)+2,FALSE)</f>
        <v>1536</v>
      </c>
      <c r="CB16" s="8">
        <f>HLOOKUP(CB$7+0.5,$L$66:$DM$120,ROWS($C$10:$C16)+2,FALSE)</f>
        <v>1289</v>
      </c>
      <c r="CC16" s="8">
        <f>HLOOKUP(CC$7+0.5,$L$66:$DM$120,ROWS($C$10:$C16)+2,FALSE)</f>
        <v>1495</v>
      </c>
      <c r="CD16" s="8">
        <f>HLOOKUP(CD$7+0.5,$L$66:$DM$120,ROWS($C$10:$C16)+2,FALSE)</f>
        <v>1495</v>
      </c>
      <c r="CE16" s="8">
        <f>HLOOKUP(CE$7+0.5,$L$66:$DM$120,ROWS($C$10:$C16)+2,FALSE)</f>
        <v>1028</v>
      </c>
      <c r="CF16" s="8">
        <f>HLOOKUP(CF$7+0.5,$L$66:$DM$120,ROWS($C$10:$C16)+2,FALSE)</f>
        <v>550</v>
      </c>
      <c r="CG16" s="8">
        <f>HLOOKUP(CG$7+0.5,$L$66:$DM$120,ROWS($C$10:$C16)+2,FALSE)</f>
        <v>1235</v>
      </c>
      <c r="CH16" s="8">
        <f>HLOOKUP(CH$7+0.5,$L$66:$DM$120,ROWS($C$10:$C16)+2,FALSE)</f>
        <v>1416</v>
      </c>
      <c r="CI16" s="8">
        <f>HLOOKUP(CI$7+0.5,$L$66:$DM$120,ROWS($C$10:$C16)+2,FALSE)</f>
        <v>1085</v>
      </c>
      <c r="CJ16" s="8">
        <f>HLOOKUP(CJ$7+0.5,$L$66:$DM$120,ROWS($C$10:$C16)+2,FALSE)</f>
        <v>1061</v>
      </c>
      <c r="CK16" s="8">
        <f>HLOOKUP(CK$7+0.5,$L$66:$DM$120,ROWS($C$10:$C16)+2,FALSE)</f>
        <v>1092</v>
      </c>
      <c r="CL16" s="8">
        <f>HLOOKUP(CL$7+0.5,$L$66:$DM$120,ROWS($C$10:$C16)+2,FALSE)</f>
        <v>621</v>
      </c>
      <c r="CM16" s="8">
        <f>HLOOKUP(CM$7+0.5,$L$66:$DM$120,ROWS($C$10:$C16)+2,FALSE)</f>
        <v>1382</v>
      </c>
      <c r="CN16" s="8">
        <f>HLOOKUP(CN$7+0.5,$L$66:$DM$120,ROWS($C$10:$C16)+2,FALSE)</f>
        <v>1579</v>
      </c>
      <c r="CO16" s="8">
        <f>HLOOKUP(CO$7+0.5,$L$66:$DM$120,ROWS($C$10:$C16)+2,FALSE)</f>
        <v>1961</v>
      </c>
      <c r="CP16" s="8">
        <f>HLOOKUP(CP$7+0.5,$L$66:$DM$120,ROWS($C$10:$C16)+2,FALSE)</f>
        <v>1432</v>
      </c>
      <c r="CQ16" s="8">
        <f>HLOOKUP(CQ$7+0.5,$L$66:$DM$120,ROWS($C$10:$C16)+2,FALSE)</f>
        <v>396</v>
      </c>
      <c r="CR16" s="8">
        <f>HLOOKUP(CR$7+0.5,$L$66:$DM$120,ROWS($C$10:$C16)+2,FALSE)</f>
        <v>1788</v>
      </c>
      <c r="CS16" s="8">
        <f>HLOOKUP(CS$7+0.5,$L$66:$DM$120,ROWS($C$10:$C16)+2,FALSE)</f>
        <v>2308</v>
      </c>
      <c r="CT16" s="8">
        <f>HLOOKUP(CT$7+0.5,$L$66:$DM$120,ROWS($C$10:$C16)+2,FALSE)</f>
        <v>1621</v>
      </c>
      <c r="CU16" s="8">
        <f>HLOOKUP(CU$7+0.5,$L$66:$DM$120,ROWS($C$10:$C16)+2,FALSE)</f>
        <v>1686</v>
      </c>
      <c r="CV16" s="8">
        <f>HLOOKUP(CV$7+0.5,$L$66:$DM$120,ROWS($C$10:$C16)+2,FALSE)</f>
        <v>1245</v>
      </c>
      <c r="CW16" s="8">
        <f>HLOOKUP(CW$7+0.5,$L$66:$DM$120,ROWS($C$10:$C16)+2,FALSE)</f>
        <v>2388</v>
      </c>
      <c r="CX16" s="8">
        <f>HLOOKUP(CX$7+0.5,$L$66:$DM$120,ROWS($C$10:$C16)+2,FALSE)</f>
        <v>2137</v>
      </c>
      <c r="CY16" s="8">
        <f>HLOOKUP(CY$7+0.5,$L$66:$DM$120,ROWS($C$10:$C16)+2,FALSE)</f>
        <v>2105</v>
      </c>
      <c r="CZ16" s="8">
        <f>HLOOKUP(CZ$7+0.5,$L$66:$DM$120,ROWS($C$10:$C16)+2,FALSE)</f>
        <v>1302</v>
      </c>
      <c r="DA16" s="8">
        <f>HLOOKUP(DA$7+0.5,$L$66:$DM$120,ROWS($C$10:$C16)+2,FALSE)</f>
        <v>560</v>
      </c>
      <c r="DB16" s="8">
        <f>HLOOKUP(DB$7+0.5,$L$66:$DM$120,ROWS($C$10:$C16)+2,FALSE)</f>
        <v>480</v>
      </c>
      <c r="DC16" s="8">
        <f>HLOOKUP(DC$7+0.5,$L$66:$DM$120,ROWS($C$10:$C16)+2,FALSE)</f>
        <v>1037</v>
      </c>
      <c r="DD16" s="8">
        <f>HLOOKUP(DD$7+0.5,$L$66:$DM$120,ROWS($C$10:$C16)+2,FALSE)</f>
        <v>1472</v>
      </c>
      <c r="DE16" s="8">
        <f>HLOOKUP(DE$7+0.5,$L$66:$DM$120,ROWS($C$10:$C16)+2,FALSE)</f>
        <v>4287</v>
      </c>
      <c r="DF16" s="8">
        <f>HLOOKUP(DF$7+0.5,$L$66:$DM$120,ROWS($C$10:$C16)+2,FALSE)</f>
        <v>1446</v>
      </c>
      <c r="DG16" s="8">
        <f>HLOOKUP(DG$7+0.5,$L$66:$DM$120,ROWS($C$10:$C16)+2,FALSE)</f>
        <v>772</v>
      </c>
      <c r="DH16" s="8">
        <f>HLOOKUP(DH$7+0.5,$L$66:$DM$120,ROWS($C$10:$C16)+2,FALSE)</f>
        <v>2671</v>
      </c>
      <c r="DI16" s="8">
        <f>HLOOKUP(DI$7+0.5,$L$66:$DM$120,ROWS($C$10:$C16)+2,FALSE)</f>
        <v>2092</v>
      </c>
      <c r="DJ16" s="8">
        <f>HLOOKUP(DJ$7+0.5,$L$66:$DM$120,ROWS($C$10:$C16)+2,FALSE)</f>
        <v>490</v>
      </c>
      <c r="DK16" s="8">
        <f>HLOOKUP(DK$7+0.5,$L$66:$DM$120,ROWS($C$10:$C16)+2,FALSE)</f>
        <v>1774</v>
      </c>
      <c r="DL16" s="8">
        <f>HLOOKUP(DL$7+0.5,$L$66:$DM$120,ROWS($C$10:$C16)+2,FALSE)</f>
        <v>923</v>
      </c>
      <c r="DM16" s="8">
        <f>HLOOKUP(DM$7+0.5,$L$66:$DM$120,ROWS($C$10:$C16)+2,FALSE)</f>
        <v>556</v>
      </c>
    </row>
    <row r="17" spans="4:117" x14ac:dyDescent="0.2">
      <c r="D17" s="62" t="s">
        <v>14</v>
      </c>
      <c r="E17" s="9">
        <v>3548667</v>
      </c>
      <c r="F17" s="10">
        <v>2644</v>
      </c>
      <c r="G17" s="9">
        <v>3139496</v>
      </c>
      <c r="H17" s="10">
        <v>16755</v>
      </c>
      <c r="I17" s="9">
        <v>316883</v>
      </c>
      <c r="J17" s="10">
        <v>15392</v>
      </c>
      <c r="K17" s="102"/>
      <c r="L17" s="7">
        <f>HLOOKUP(L$7,$L$66:$DM$120,ROWS($C$10:$C17)+2,FALSE)</f>
        <v>71502</v>
      </c>
      <c r="M17" s="7">
        <f>HLOOKUP(M$7,$L$66:$DM$120,ROWS($C$10:$C17)+2,FALSE)</f>
        <v>101</v>
      </c>
      <c r="N17" s="7">
        <f>HLOOKUP(N$7,$L$66:$DM$120,ROWS($C$10:$C17)+2,FALSE)</f>
        <v>180</v>
      </c>
      <c r="O17" s="7">
        <f>HLOOKUP(O$7,$L$66:$DM$120,ROWS($C$10:$C17)+2,FALSE)</f>
        <v>1387</v>
      </c>
      <c r="P17" s="7">
        <f>HLOOKUP(P$7,$L$66:$DM$120,ROWS($C$10:$C17)+2,FALSE)</f>
        <v>84</v>
      </c>
      <c r="Q17" s="7">
        <f>HLOOKUP(Q$7,$L$66:$DM$120,ROWS($C$10:$C17)+2,FALSE)</f>
        <v>3699</v>
      </c>
      <c r="R17" s="7">
        <f>HLOOKUP(R$7,$L$66:$DM$120,ROWS($C$10:$C17)+2,FALSE)</f>
        <v>1502</v>
      </c>
      <c r="S17" s="7" t="str">
        <f>HLOOKUP(S$7,$L$66:$DM$120,ROWS($C$10:$C17)+2,FALSE)</f>
        <v>N/A</v>
      </c>
      <c r="T17" s="7">
        <f>HLOOKUP(T$7,$L$66:$DM$120,ROWS($C$10:$C17)+2,FALSE)</f>
        <v>62</v>
      </c>
      <c r="U17" s="7">
        <f>HLOOKUP(U$7,$L$66:$DM$120,ROWS($C$10:$C17)+2,FALSE)</f>
        <v>607</v>
      </c>
      <c r="V17" s="7">
        <f>HLOOKUP(V$7,$L$66:$DM$120,ROWS($C$10:$C17)+2,FALSE)</f>
        <v>4771</v>
      </c>
      <c r="W17" s="7">
        <f>HLOOKUP(W$7,$L$66:$DM$120,ROWS($C$10:$C17)+2,FALSE)</f>
        <v>2000</v>
      </c>
      <c r="X17" s="7">
        <f>HLOOKUP(X$7,$L$66:$DM$120,ROWS($C$10:$C17)+2,FALSE)</f>
        <v>587</v>
      </c>
      <c r="Y17" s="7">
        <f>HLOOKUP(Y$7,$L$66:$DM$120,ROWS($C$10:$C17)+2,FALSE)</f>
        <v>133</v>
      </c>
      <c r="Z17" s="7">
        <f>HLOOKUP(Z$7,$L$66:$DM$120,ROWS($C$10:$C17)+2,FALSE)</f>
        <v>1843</v>
      </c>
      <c r="AA17" s="7">
        <f>HLOOKUP(AA$7,$L$66:$DM$120,ROWS($C$10:$C17)+2,FALSE)</f>
        <v>168</v>
      </c>
      <c r="AB17" s="7">
        <f>HLOOKUP(AB$7,$L$66:$DM$120,ROWS($C$10:$C17)+2,FALSE)</f>
        <v>67</v>
      </c>
      <c r="AC17" s="7">
        <f>HLOOKUP(AC$7,$L$66:$DM$120,ROWS($C$10:$C17)+2,FALSE)</f>
        <v>16</v>
      </c>
      <c r="AD17" s="7">
        <f>HLOOKUP(AD$7,$L$66:$DM$120,ROWS($C$10:$C17)+2,FALSE)</f>
        <v>0</v>
      </c>
      <c r="AE17" s="7">
        <f>HLOOKUP(AE$7,$L$66:$DM$120,ROWS($C$10:$C17)+2,FALSE)</f>
        <v>315</v>
      </c>
      <c r="AF17" s="7">
        <f>HLOOKUP(AF$7,$L$66:$DM$120,ROWS($C$10:$C17)+2,FALSE)</f>
        <v>259</v>
      </c>
      <c r="AG17" s="7">
        <f>HLOOKUP(AG$7,$L$66:$DM$120,ROWS($C$10:$C17)+2,FALSE)</f>
        <v>1267</v>
      </c>
      <c r="AH17" s="7">
        <f>HLOOKUP(AH$7,$L$66:$DM$120,ROWS($C$10:$C17)+2,FALSE)</f>
        <v>8691</v>
      </c>
      <c r="AI17" s="7">
        <f>HLOOKUP(AI$7,$L$66:$DM$120,ROWS($C$10:$C17)+2,FALSE)</f>
        <v>692</v>
      </c>
      <c r="AJ17" s="7">
        <f>HLOOKUP(AJ$7,$L$66:$DM$120,ROWS($C$10:$C17)+2,FALSE)</f>
        <v>76</v>
      </c>
      <c r="AK17" s="7">
        <f>HLOOKUP(AK$7,$L$66:$DM$120,ROWS($C$10:$C17)+2,FALSE)</f>
        <v>69</v>
      </c>
      <c r="AL17" s="7">
        <f>HLOOKUP(AL$7,$L$66:$DM$120,ROWS($C$10:$C17)+2,FALSE)</f>
        <v>365</v>
      </c>
      <c r="AM17" s="7">
        <f>HLOOKUP(AM$7,$L$66:$DM$120,ROWS($C$10:$C17)+2,FALSE)</f>
        <v>206</v>
      </c>
      <c r="AN17" s="7">
        <f>HLOOKUP(AN$7,$L$66:$DM$120,ROWS($C$10:$C17)+2,FALSE)</f>
        <v>62</v>
      </c>
      <c r="AO17" s="7">
        <f>HLOOKUP(AO$7,$L$66:$DM$120,ROWS($C$10:$C17)+2,FALSE)</f>
        <v>160</v>
      </c>
      <c r="AP17" s="7">
        <f>HLOOKUP(AP$7,$L$66:$DM$120,ROWS($C$10:$C17)+2,FALSE)</f>
        <v>1221</v>
      </c>
      <c r="AQ17" s="7">
        <f>HLOOKUP(AQ$7,$L$66:$DM$120,ROWS($C$10:$C17)+2,FALSE)</f>
        <v>3809</v>
      </c>
      <c r="AR17" s="7">
        <f>HLOOKUP(AR$7,$L$66:$DM$120,ROWS($C$10:$C17)+2,FALSE)</f>
        <v>265</v>
      </c>
      <c r="AS17" s="7">
        <f>HLOOKUP(AS$7,$L$66:$DM$120,ROWS($C$10:$C17)+2,FALSE)</f>
        <v>20015</v>
      </c>
      <c r="AT17" s="7">
        <f>HLOOKUP(AT$7,$L$66:$DM$120,ROWS($C$10:$C17)+2,FALSE)</f>
        <v>1029</v>
      </c>
      <c r="AU17" s="7">
        <f>HLOOKUP(AU$7,$L$66:$DM$120,ROWS($C$10:$C17)+2,FALSE)</f>
        <v>0</v>
      </c>
      <c r="AV17" s="7">
        <f>HLOOKUP(AV$7,$L$66:$DM$120,ROWS($C$10:$C17)+2,FALSE)</f>
        <v>1383</v>
      </c>
      <c r="AW17" s="7">
        <f>HLOOKUP(AW$7,$L$66:$DM$120,ROWS($C$10:$C17)+2,FALSE)</f>
        <v>217</v>
      </c>
      <c r="AX17" s="7">
        <f>HLOOKUP(AX$7,$L$66:$DM$120,ROWS($C$10:$C17)+2,FALSE)</f>
        <v>117</v>
      </c>
      <c r="AY17" s="7">
        <f>HLOOKUP(AY$7,$L$66:$DM$120,ROWS($C$10:$C17)+2,FALSE)</f>
        <v>3668</v>
      </c>
      <c r="AZ17" s="7">
        <f>HLOOKUP(AZ$7,$L$66:$DM$120,ROWS($C$10:$C17)+2,FALSE)</f>
        <v>1488</v>
      </c>
      <c r="BA17" s="7">
        <f>HLOOKUP(BA$7,$L$66:$DM$120,ROWS($C$10:$C17)+2,FALSE)</f>
        <v>997</v>
      </c>
      <c r="BB17" s="7">
        <f>HLOOKUP(BB$7,$L$66:$DM$120,ROWS($C$10:$C17)+2,FALSE)</f>
        <v>0</v>
      </c>
      <c r="BC17" s="7">
        <f>HLOOKUP(BC$7,$L$66:$DM$120,ROWS($C$10:$C17)+2,FALSE)</f>
        <v>123</v>
      </c>
      <c r="BD17" s="7">
        <f>HLOOKUP(BD$7,$L$66:$DM$120,ROWS($C$10:$C17)+2,FALSE)</f>
        <v>1214</v>
      </c>
      <c r="BE17" s="7">
        <f>HLOOKUP(BE$7,$L$66:$DM$120,ROWS($C$10:$C17)+2,FALSE)</f>
        <v>398</v>
      </c>
      <c r="BF17" s="7">
        <f>HLOOKUP(BF$7,$L$66:$DM$120,ROWS($C$10:$C17)+2,FALSE)</f>
        <v>608</v>
      </c>
      <c r="BG17" s="7">
        <f>HLOOKUP(BG$7,$L$66:$DM$120,ROWS($C$10:$C17)+2,FALSE)</f>
        <v>2555</v>
      </c>
      <c r="BH17" s="7">
        <f>HLOOKUP(BH$7,$L$66:$DM$120,ROWS($C$10:$C17)+2,FALSE)</f>
        <v>2255</v>
      </c>
      <c r="BI17" s="7">
        <f>HLOOKUP(BI$7,$L$66:$DM$120,ROWS($C$10:$C17)+2,FALSE)</f>
        <v>46</v>
      </c>
      <c r="BJ17" s="7">
        <f>HLOOKUP(BJ$7,$L$66:$DM$120,ROWS($C$10:$C17)+2,FALSE)</f>
        <v>660</v>
      </c>
      <c r="BK17" s="7">
        <f>HLOOKUP(BK$7,$L$66:$DM$120,ROWS($C$10:$C17)+2,FALSE)</f>
        <v>65</v>
      </c>
      <c r="BL17" s="7">
        <f>HLOOKUP(BL$7,$L$66:$DM$120,ROWS($C$10:$C17)+2,FALSE)</f>
        <v>2105</v>
      </c>
      <c r="BM17" s="8">
        <f>HLOOKUP(BM$7+0.5,$L$66:$DM$120,ROWS($C$10:$C17)+2,FALSE)</f>
        <v>6552</v>
      </c>
      <c r="BN17" s="8">
        <f>HLOOKUP(BN$7+0.5,$L$66:$DM$120,ROWS($C$10:$C17)+2,FALSE)</f>
        <v>120</v>
      </c>
      <c r="BO17" s="8">
        <f>HLOOKUP(BO$7+0.5,$L$66:$DM$120,ROWS($C$10:$C17)+2,FALSE)</f>
        <v>299</v>
      </c>
      <c r="BP17" s="8">
        <f>HLOOKUP(BP$7+0.5,$L$66:$DM$120,ROWS($C$10:$C17)+2,FALSE)</f>
        <v>939</v>
      </c>
      <c r="BQ17" s="8">
        <f>HLOOKUP(BQ$7+0.5,$L$66:$DM$120,ROWS($C$10:$C17)+2,FALSE)</f>
        <v>178</v>
      </c>
      <c r="BR17" s="8">
        <f>HLOOKUP(BR$7+0.5,$L$66:$DM$120,ROWS($C$10:$C17)+2,FALSE)</f>
        <v>1455</v>
      </c>
      <c r="BS17" s="8">
        <f>HLOOKUP(BS$7+0.5,$L$66:$DM$120,ROWS($C$10:$C17)+2,FALSE)</f>
        <v>618</v>
      </c>
      <c r="BT17" s="8" t="str">
        <f>HLOOKUP(BT$7+0.5,$L$66:$DM$120,ROWS($C$10:$C17)+2,FALSE)</f>
        <v>N/A</v>
      </c>
      <c r="BU17" s="8">
        <f>HLOOKUP(BU$7+0.5,$L$66:$DM$120,ROWS($C$10:$C17)+2,FALSE)</f>
        <v>132</v>
      </c>
      <c r="BV17" s="8">
        <f>HLOOKUP(BV$7+0.5,$L$66:$DM$120,ROWS($C$10:$C17)+2,FALSE)</f>
        <v>373</v>
      </c>
      <c r="BW17" s="8">
        <f>HLOOKUP(BW$7+0.5,$L$66:$DM$120,ROWS($C$10:$C17)+2,FALSE)</f>
        <v>1275</v>
      </c>
      <c r="BX17" s="8">
        <f>HLOOKUP(BX$7+0.5,$L$66:$DM$120,ROWS($C$10:$C17)+2,FALSE)</f>
        <v>988</v>
      </c>
      <c r="BY17" s="8">
        <f>HLOOKUP(BY$7+0.5,$L$66:$DM$120,ROWS($C$10:$C17)+2,FALSE)</f>
        <v>523</v>
      </c>
      <c r="BZ17" s="8">
        <f>HLOOKUP(BZ$7+0.5,$L$66:$DM$120,ROWS($C$10:$C17)+2,FALSE)</f>
        <v>224</v>
      </c>
      <c r="CA17" s="8">
        <f>HLOOKUP(CA$7+0.5,$L$66:$DM$120,ROWS($C$10:$C17)+2,FALSE)</f>
        <v>965</v>
      </c>
      <c r="CB17" s="8">
        <f>HLOOKUP(CB$7+0.5,$L$66:$DM$120,ROWS($C$10:$C17)+2,FALSE)</f>
        <v>214</v>
      </c>
      <c r="CC17" s="8">
        <f>HLOOKUP(CC$7+0.5,$L$66:$DM$120,ROWS($C$10:$C17)+2,FALSE)</f>
        <v>120</v>
      </c>
      <c r="CD17" s="8">
        <f>HLOOKUP(CD$7+0.5,$L$66:$DM$120,ROWS($C$10:$C17)+2,FALSE)</f>
        <v>36</v>
      </c>
      <c r="CE17" s="8">
        <f>HLOOKUP(CE$7+0.5,$L$66:$DM$120,ROWS($C$10:$C17)+2,FALSE)</f>
        <v>198</v>
      </c>
      <c r="CF17" s="8">
        <f>HLOOKUP(CF$7+0.5,$L$66:$DM$120,ROWS($C$10:$C17)+2,FALSE)</f>
        <v>238</v>
      </c>
      <c r="CG17" s="8">
        <f>HLOOKUP(CG$7+0.5,$L$66:$DM$120,ROWS($C$10:$C17)+2,FALSE)</f>
        <v>193</v>
      </c>
      <c r="CH17" s="8">
        <f>HLOOKUP(CH$7+0.5,$L$66:$DM$120,ROWS($C$10:$C17)+2,FALSE)</f>
        <v>744</v>
      </c>
      <c r="CI17" s="8">
        <f>HLOOKUP(CI$7+0.5,$L$66:$DM$120,ROWS($C$10:$C17)+2,FALSE)</f>
        <v>1998</v>
      </c>
      <c r="CJ17" s="8">
        <f>HLOOKUP(CJ$7+0.5,$L$66:$DM$120,ROWS($C$10:$C17)+2,FALSE)</f>
        <v>736</v>
      </c>
      <c r="CK17" s="8">
        <f>HLOOKUP(CK$7+0.5,$L$66:$DM$120,ROWS($C$10:$C17)+2,FALSE)</f>
        <v>120</v>
      </c>
      <c r="CL17" s="8">
        <f>HLOOKUP(CL$7+0.5,$L$66:$DM$120,ROWS($C$10:$C17)+2,FALSE)</f>
        <v>116</v>
      </c>
      <c r="CM17" s="8">
        <f>HLOOKUP(CM$7+0.5,$L$66:$DM$120,ROWS($C$10:$C17)+2,FALSE)</f>
        <v>297</v>
      </c>
      <c r="CN17" s="8">
        <f>HLOOKUP(CN$7+0.5,$L$66:$DM$120,ROWS($C$10:$C17)+2,FALSE)</f>
        <v>277</v>
      </c>
      <c r="CO17" s="8">
        <f>HLOOKUP(CO$7+0.5,$L$66:$DM$120,ROWS($C$10:$C17)+2,FALSE)</f>
        <v>103</v>
      </c>
      <c r="CP17" s="8">
        <f>HLOOKUP(CP$7+0.5,$L$66:$DM$120,ROWS($C$10:$C17)+2,FALSE)</f>
        <v>189</v>
      </c>
      <c r="CQ17" s="8">
        <f>HLOOKUP(CQ$7+0.5,$L$66:$DM$120,ROWS($C$10:$C17)+2,FALSE)</f>
        <v>803</v>
      </c>
      <c r="CR17" s="8">
        <f>HLOOKUP(CR$7+0.5,$L$66:$DM$120,ROWS($C$10:$C17)+2,FALSE)</f>
        <v>1324</v>
      </c>
      <c r="CS17" s="8">
        <f>HLOOKUP(CS$7+0.5,$L$66:$DM$120,ROWS($C$10:$C17)+2,FALSE)</f>
        <v>225</v>
      </c>
      <c r="CT17" s="8">
        <f>HLOOKUP(CT$7+0.5,$L$66:$DM$120,ROWS($C$10:$C17)+2,FALSE)</f>
        <v>4005</v>
      </c>
      <c r="CU17" s="8">
        <f>HLOOKUP(CU$7+0.5,$L$66:$DM$120,ROWS($C$10:$C17)+2,FALSE)</f>
        <v>593</v>
      </c>
      <c r="CV17" s="8">
        <f>HLOOKUP(CV$7+0.5,$L$66:$DM$120,ROWS($C$10:$C17)+2,FALSE)</f>
        <v>198</v>
      </c>
      <c r="CW17" s="8">
        <f>HLOOKUP(CW$7+0.5,$L$66:$DM$120,ROWS($C$10:$C17)+2,FALSE)</f>
        <v>791</v>
      </c>
      <c r="CX17" s="8">
        <f>HLOOKUP(CX$7+0.5,$L$66:$DM$120,ROWS($C$10:$C17)+2,FALSE)</f>
        <v>211</v>
      </c>
      <c r="CY17" s="8">
        <f>HLOOKUP(CY$7+0.5,$L$66:$DM$120,ROWS($C$10:$C17)+2,FALSE)</f>
        <v>161</v>
      </c>
      <c r="CZ17" s="8">
        <f>HLOOKUP(CZ$7+0.5,$L$66:$DM$120,ROWS($C$10:$C17)+2,FALSE)</f>
        <v>1639</v>
      </c>
      <c r="DA17" s="8">
        <f>HLOOKUP(DA$7+0.5,$L$66:$DM$120,ROWS($C$10:$C17)+2,FALSE)</f>
        <v>645</v>
      </c>
      <c r="DB17" s="8">
        <f>HLOOKUP(DB$7+0.5,$L$66:$DM$120,ROWS($C$10:$C17)+2,FALSE)</f>
        <v>476</v>
      </c>
      <c r="DC17" s="8">
        <f>HLOOKUP(DC$7+0.5,$L$66:$DM$120,ROWS($C$10:$C17)+2,FALSE)</f>
        <v>198</v>
      </c>
      <c r="DD17" s="8">
        <f>HLOOKUP(DD$7+0.5,$L$66:$DM$120,ROWS($C$10:$C17)+2,FALSE)</f>
        <v>141</v>
      </c>
      <c r="DE17" s="8">
        <f>HLOOKUP(DE$7+0.5,$L$66:$DM$120,ROWS($C$10:$C17)+2,FALSE)</f>
        <v>646</v>
      </c>
      <c r="DF17" s="8">
        <f>HLOOKUP(DF$7+0.5,$L$66:$DM$120,ROWS($C$10:$C17)+2,FALSE)</f>
        <v>359</v>
      </c>
      <c r="DG17" s="8">
        <f>HLOOKUP(DG$7+0.5,$L$66:$DM$120,ROWS($C$10:$C17)+2,FALSE)</f>
        <v>354</v>
      </c>
      <c r="DH17" s="8">
        <f>HLOOKUP(DH$7+0.5,$L$66:$DM$120,ROWS($C$10:$C17)+2,FALSE)</f>
        <v>1053</v>
      </c>
      <c r="DI17" s="8">
        <f>HLOOKUP(DI$7+0.5,$L$66:$DM$120,ROWS($C$10:$C17)+2,FALSE)</f>
        <v>1469</v>
      </c>
      <c r="DJ17" s="8">
        <f>HLOOKUP(DJ$7+0.5,$L$66:$DM$120,ROWS($C$10:$C17)+2,FALSE)</f>
        <v>77</v>
      </c>
      <c r="DK17" s="8">
        <f>HLOOKUP(DK$7+0.5,$L$66:$DM$120,ROWS($C$10:$C17)+2,FALSE)</f>
        <v>898</v>
      </c>
      <c r="DL17" s="8">
        <f>HLOOKUP(DL$7+0.5,$L$66:$DM$120,ROWS($C$10:$C17)+2,FALSE)</f>
        <v>110</v>
      </c>
      <c r="DM17" s="8">
        <f>HLOOKUP(DM$7+0.5,$L$66:$DM$120,ROWS($C$10:$C17)+2,FALSE)</f>
        <v>1756</v>
      </c>
    </row>
    <row r="18" spans="4:117" x14ac:dyDescent="0.2">
      <c r="D18" s="62" t="s">
        <v>15</v>
      </c>
      <c r="E18" s="9">
        <v>897187</v>
      </c>
      <c r="F18" s="10">
        <v>1369</v>
      </c>
      <c r="G18" s="9">
        <v>775414</v>
      </c>
      <c r="H18" s="10">
        <v>8584</v>
      </c>
      <c r="I18" s="9">
        <v>83156</v>
      </c>
      <c r="J18" s="10">
        <v>6851</v>
      </c>
      <c r="K18" s="102"/>
      <c r="L18" s="7">
        <f>HLOOKUP(L$7,$L$66:$DM$120,ROWS($C$10:$C18)+2,FALSE)</f>
        <v>33912</v>
      </c>
      <c r="M18" s="7">
        <f>HLOOKUP(M$7,$L$66:$DM$120,ROWS($C$10:$C18)+2,FALSE)</f>
        <v>81</v>
      </c>
      <c r="N18" s="7">
        <f>HLOOKUP(N$7,$L$66:$DM$120,ROWS($C$10:$C18)+2,FALSE)</f>
        <v>329</v>
      </c>
      <c r="O18" s="7">
        <f>HLOOKUP(O$7,$L$66:$DM$120,ROWS($C$10:$C18)+2,FALSE)</f>
        <v>541</v>
      </c>
      <c r="P18" s="7">
        <f>HLOOKUP(P$7,$L$66:$DM$120,ROWS($C$10:$C18)+2,FALSE)</f>
        <v>0</v>
      </c>
      <c r="Q18" s="7">
        <f>HLOOKUP(Q$7,$L$66:$DM$120,ROWS($C$10:$C18)+2,FALSE)</f>
        <v>699</v>
      </c>
      <c r="R18" s="7">
        <f>HLOOKUP(R$7,$L$66:$DM$120,ROWS($C$10:$C18)+2,FALSE)</f>
        <v>169</v>
      </c>
      <c r="S18" s="7">
        <f>HLOOKUP(S$7,$L$66:$DM$120,ROWS($C$10:$C18)+2,FALSE)</f>
        <v>66</v>
      </c>
      <c r="T18" s="7" t="str">
        <f>HLOOKUP(T$7,$L$66:$DM$120,ROWS($C$10:$C18)+2,FALSE)</f>
        <v>N/A</v>
      </c>
      <c r="U18" s="7">
        <f>HLOOKUP(U$7,$L$66:$DM$120,ROWS($C$10:$C18)+2,FALSE)</f>
        <v>154</v>
      </c>
      <c r="V18" s="7">
        <f>HLOOKUP(V$7,$L$66:$DM$120,ROWS($C$10:$C18)+2,FALSE)</f>
        <v>810</v>
      </c>
      <c r="W18" s="7">
        <f>HLOOKUP(W$7,$L$66:$DM$120,ROWS($C$10:$C18)+2,FALSE)</f>
        <v>639</v>
      </c>
      <c r="X18" s="7">
        <f>HLOOKUP(X$7,$L$66:$DM$120,ROWS($C$10:$C18)+2,FALSE)</f>
        <v>201</v>
      </c>
      <c r="Y18" s="7">
        <f>HLOOKUP(Y$7,$L$66:$DM$120,ROWS($C$10:$C18)+2,FALSE)</f>
        <v>441</v>
      </c>
      <c r="Z18" s="7">
        <f>HLOOKUP(Z$7,$L$66:$DM$120,ROWS($C$10:$C18)+2,FALSE)</f>
        <v>34</v>
      </c>
      <c r="AA18" s="7">
        <f>HLOOKUP(AA$7,$L$66:$DM$120,ROWS($C$10:$C18)+2,FALSE)</f>
        <v>210</v>
      </c>
      <c r="AB18" s="7">
        <f>HLOOKUP(AB$7,$L$66:$DM$120,ROWS($C$10:$C18)+2,FALSE)</f>
        <v>0</v>
      </c>
      <c r="AC18" s="7">
        <f>HLOOKUP(AC$7,$L$66:$DM$120,ROWS($C$10:$C18)+2,FALSE)</f>
        <v>7</v>
      </c>
      <c r="AD18" s="7">
        <f>HLOOKUP(AD$7,$L$66:$DM$120,ROWS($C$10:$C18)+2,FALSE)</f>
        <v>305</v>
      </c>
      <c r="AE18" s="7">
        <f>HLOOKUP(AE$7,$L$66:$DM$120,ROWS($C$10:$C18)+2,FALSE)</f>
        <v>0</v>
      </c>
      <c r="AF18" s="7">
        <f>HLOOKUP(AF$7,$L$66:$DM$120,ROWS($C$10:$C18)+2,FALSE)</f>
        <v>0</v>
      </c>
      <c r="AG18" s="7">
        <f>HLOOKUP(AG$7,$L$66:$DM$120,ROWS($C$10:$C18)+2,FALSE)</f>
        <v>4238</v>
      </c>
      <c r="AH18" s="7">
        <f>HLOOKUP(AH$7,$L$66:$DM$120,ROWS($C$10:$C18)+2,FALSE)</f>
        <v>806</v>
      </c>
      <c r="AI18" s="7">
        <f>HLOOKUP(AI$7,$L$66:$DM$120,ROWS($C$10:$C18)+2,FALSE)</f>
        <v>43</v>
      </c>
      <c r="AJ18" s="7">
        <f>HLOOKUP(AJ$7,$L$66:$DM$120,ROWS($C$10:$C18)+2,FALSE)</f>
        <v>201</v>
      </c>
      <c r="AK18" s="7">
        <f>HLOOKUP(AK$7,$L$66:$DM$120,ROWS($C$10:$C18)+2,FALSE)</f>
        <v>0</v>
      </c>
      <c r="AL18" s="7">
        <f>HLOOKUP(AL$7,$L$66:$DM$120,ROWS($C$10:$C18)+2,FALSE)</f>
        <v>713</v>
      </c>
      <c r="AM18" s="7">
        <f>HLOOKUP(AM$7,$L$66:$DM$120,ROWS($C$10:$C18)+2,FALSE)</f>
        <v>0</v>
      </c>
      <c r="AN18" s="7">
        <f>HLOOKUP(AN$7,$L$66:$DM$120,ROWS($C$10:$C18)+2,FALSE)</f>
        <v>12</v>
      </c>
      <c r="AO18" s="7">
        <f>HLOOKUP(AO$7,$L$66:$DM$120,ROWS($C$10:$C18)+2,FALSE)</f>
        <v>0</v>
      </c>
      <c r="AP18" s="7">
        <f>HLOOKUP(AP$7,$L$66:$DM$120,ROWS($C$10:$C18)+2,FALSE)</f>
        <v>0</v>
      </c>
      <c r="AQ18" s="7">
        <f>HLOOKUP(AQ$7,$L$66:$DM$120,ROWS($C$10:$C18)+2,FALSE)</f>
        <v>6297</v>
      </c>
      <c r="AR18" s="7">
        <f>HLOOKUP(AR$7,$L$66:$DM$120,ROWS($C$10:$C18)+2,FALSE)</f>
        <v>0</v>
      </c>
      <c r="AS18" s="7">
        <f>HLOOKUP(AS$7,$L$66:$DM$120,ROWS($C$10:$C18)+2,FALSE)</f>
        <v>3141</v>
      </c>
      <c r="AT18" s="7">
        <f>HLOOKUP(AT$7,$L$66:$DM$120,ROWS($C$10:$C18)+2,FALSE)</f>
        <v>388</v>
      </c>
      <c r="AU18" s="7">
        <f>HLOOKUP(AU$7,$L$66:$DM$120,ROWS($C$10:$C18)+2,FALSE)</f>
        <v>0</v>
      </c>
      <c r="AV18" s="7">
        <f>HLOOKUP(AV$7,$L$66:$DM$120,ROWS($C$10:$C18)+2,FALSE)</f>
        <v>664</v>
      </c>
      <c r="AW18" s="7">
        <f>HLOOKUP(AW$7,$L$66:$DM$120,ROWS($C$10:$C18)+2,FALSE)</f>
        <v>27</v>
      </c>
      <c r="AX18" s="7">
        <f>HLOOKUP(AX$7,$L$66:$DM$120,ROWS($C$10:$C18)+2,FALSE)</f>
        <v>0</v>
      </c>
      <c r="AY18" s="7">
        <f>HLOOKUP(AY$7,$L$66:$DM$120,ROWS($C$10:$C18)+2,FALSE)</f>
        <v>8571</v>
      </c>
      <c r="AZ18" s="7">
        <f>HLOOKUP(AZ$7,$L$66:$DM$120,ROWS($C$10:$C18)+2,FALSE)</f>
        <v>131</v>
      </c>
      <c r="BA18" s="7">
        <f>HLOOKUP(BA$7,$L$66:$DM$120,ROWS($C$10:$C18)+2,FALSE)</f>
        <v>153</v>
      </c>
      <c r="BB18" s="7">
        <f>HLOOKUP(BB$7,$L$66:$DM$120,ROWS($C$10:$C18)+2,FALSE)</f>
        <v>0</v>
      </c>
      <c r="BC18" s="7">
        <f>HLOOKUP(BC$7,$L$66:$DM$120,ROWS($C$10:$C18)+2,FALSE)</f>
        <v>221</v>
      </c>
      <c r="BD18" s="7">
        <f>HLOOKUP(BD$7,$L$66:$DM$120,ROWS($C$10:$C18)+2,FALSE)</f>
        <v>883</v>
      </c>
      <c r="BE18" s="7">
        <f>HLOOKUP(BE$7,$L$66:$DM$120,ROWS($C$10:$C18)+2,FALSE)</f>
        <v>475</v>
      </c>
      <c r="BF18" s="7">
        <f>HLOOKUP(BF$7,$L$66:$DM$120,ROWS($C$10:$C18)+2,FALSE)</f>
        <v>0</v>
      </c>
      <c r="BG18" s="7">
        <f>HLOOKUP(BG$7,$L$66:$DM$120,ROWS($C$10:$C18)+2,FALSE)</f>
        <v>1064</v>
      </c>
      <c r="BH18" s="7">
        <f>HLOOKUP(BH$7,$L$66:$DM$120,ROWS($C$10:$C18)+2,FALSE)</f>
        <v>482</v>
      </c>
      <c r="BI18" s="7">
        <f>HLOOKUP(BI$7,$L$66:$DM$120,ROWS($C$10:$C18)+2,FALSE)</f>
        <v>198</v>
      </c>
      <c r="BJ18" s="7">
        <f>HLOOKUP(BJ$7,$L$66:$DM$120,ROWS($C$10:$C18)+2,FALSE)</f>
        <v>55</v>
      </c>
      <c r="BK18" s="7">
        <f>HLOOKUP(BK$7,$L$66:$DM$120,ROWS($C$10:$C18)+2,FALSE)</f>
        <v>463</v>
      </c>
      <c r="BL18" s="7">
        <f>HLOOKUP(BL$7,$L$66:$DM$120,ROWS($C$10:$C18)+2,FALSE)</f>
        <v>1008</v>
      </c>
      <c r="BM18" s="8">
        <f>HLOOKUP(BM$7+0.5,$L$66:$DM$120,ROWS($C$10:$C18)+2,FALSE)</f>
        <v>3955</v>
      </c>
      <c r="BN18" s="8">
        <f>HLOOKUP(BN$7+0.5,$L$66:$DM$120,ROWS($C$10:$C18)+2,FALSE)</f>
        <v>135</v>
      </c>
      <c r="BO18" s="8">
        <f>HLOOKUP(BO$7+0.5,$L$66:$DM$120,ROWS($C$10:$C18)+2,FALSE)</f>
        <v>544</v>
      </c>
      <c r="BP18" s="8">
        <f>HLOOKUP(BP$7+0.5,$L$66:$DM$120,ROWS($C$10:$C18)+2,FALSE)</f>
        <v>728</v>
      </c>
      <c r="BQ18" s="8">
        <f>HLOOKUP(BQ$7+0.5,$L$66:$DM$120,ROWS($C$10:$C18)+2,FALSE)</f>
        <v>192</v>
      </c>
      <c r="BR18" s="8">
        <f>HLOOKUP(BR$7+0.5,$L$66:$DM$120,ROWS($C$10:$C18)+2,FALSE)</f>
        <v>594</v>
      </c>
      <c r="BS18" s="8">
        <f>HLOOKUP(BS$7+0.5,$L$66:$DM$120,ROWS($C$10:$C18)+2,FALSE)</f>
        <v>218</v>
      </c>
      <c r="BT18" s="8">
        <f>HLOOKUP(BT$7+0.5,$L$66:$DM$120,ROWS($C$10:$C18)+2,FALSE)</f>
        <v>94</v>
      </c>
      <c r="BU18" s="8" t="str">
        <f>HLOOKUP(BU$7+0.5,$L$66:$DM$120,ROWS($C$10:$C18)+2,FALSE)</f>
        <v>N/A</v>
      </c>
      <c r="BV18" s="8">
        <f>HLOOKUP(BV$7+0.5,$L$66:$DM$120,ROWS($C$10:$C18)+2,FALSE)</f>
        <v>144</v>
      </c>
      <c r="BW18" s="8">
        <f>HLOOKUP(BW$7+0.5,$L$66:$DM$120,ROWS($C$10:$C18)+2,FALSE)</f>
        <v>449</v>
      </c>
      <c r="BX18" s="8">
        <f>HLOOKUP(BX$7+0.5,$L$66:$DM$120,ROWS($C$10:$C18)+2,FALSE)</f>
        <v>422</v>
      </c>
      <c r="BY18" s="8">
        <f>HLOOKUP(BY$7+0.5,$L$66:$DM$120,ROWS($C$10:$C18)+2,FALSE)</f>
        <v>171</v>
      </c>
      <c r="BZ18" s="8">
        <f>HLOOKUP(BZ$7+0.5,$L$66:$DM$120,ROWS($C$10:$C18)+2,FALSE)</f>
        <v>347</v>
      </c>
      <c r="CA18" s="8">
        <f>HLOOKUP(CA$7+0.5,$L$66:$DM$120,ROWS($C$10:$C18)+2,FALSE)</f>
        <v>35</v>
      </c>
      <c r="CB18" s="8">
        <f>HLOOKUP(CB$7+0.5,$L$66:$DM$120,ROWS($C$10:$C18)+2,FALSE)</f>
        <v>235</v>
      </c>
      <c r="CC18" s="8">
        <f>HLOOKUP(CC$7+0.5,$L$66:$DM$120,ROWS($C$10:$C18)+2,FALSE)</f>
        <v>192</v>
      </c>
      <c r="CD18" s="8">
        <f>HLOOKUP(CD$7+0.5,$L$66:$DM$120,ROWS($C$10:$C18)+2,FALSE)</f>
        <v>17</v>
      </c>
      <c r="CE18" s="8">
        <f>HLOOKUP(CE$7+0.5,$L$66:$DM$120,ROWS($C$10:$C18)+2,FALSE)</f>
        <v>391</v>
      </c>
      <c r="CF18" s="8">
        <f>HLOOKUP(CF$7+0.5,$L$66:$DM$120,ROWS($C$10:$C18)+2,FALSE)</f>
        <v>192</v>
      </c>
      <c r="CG18" s="8">
        <f>HLOOKUP(CG$7+0.5,$L$66:$DM$120,ROWS($C$10:$C18)+2,FALSE)</f>
        <v>192</v>
      </c>
      <c r="CH18" s="8">
        <f>HLOOKUP(CH$7+0.5,$L$66:$DM$120,ROWS($C$10:$C18)+2,FALSE)</f>
        <v>1274</v>
      </c>
      <c r="CI18" s="8">
        <f>HLOOKUP(CI$7+0.5,$L$66:$DM$120,ROWS($C$10:$C18)+2,FALSE)</f>
        <v>558</v>
      </c>
      <c r="CJ18" s="8">
        <f>HLOOKUP(CJ$7+0.5,$L$66:$DM$120,ROWS($C$10:$C18)+2,FALSE)</f>
        <v>71</v>
      </c>
      <c r="CK18" s="8">
        <f>HLOOKUP(CK$7+0.5,$L$66:$DM$120,ROWS($C$10:$C18)+2,FALSE)</f>
        <v>299</v>
      </c>
      <c r="CL18" s="8">
        <f>HLOOKUP(CL$7+0.5,$L$66:$DM$120,ROWS($C$10:$C18)+2,FALSE)</f>
        <v>192</v>
      </c>
      <c r="CM18" s="8">
        <f>HLOOKUP(CM$7+0.5,$L$66:$DM$120,ROWS($C$10:$C18)+2,FALSE)</f>
        <v>684</v>
      </c>
      <c r="CN18" s="8">
        <f>HLOOKUP(CN$7+0.5,$L$66:$DM$120,ROWS($C$10:$C18)+2,FALSE)</f>
        <v>192</v>
      </c>
      <c r="CO18" s="8">
        <f>HLOOKUP(CO$7+0.5,$L$66:$DM$120,ROWS($C$10:$C18)+2,FALSE)</f>
        <v>28</v>
      </c>
      <c r="CP18" s="8">
        <f>HLOOKUP(CP$7+0.5,$L$66:$DM$120,ROWS($C$10:$C18)+2,FALSE)</f>
        <v>192</v>
      </c>
      <c r="CQ18" s="8">
        <f>HLOOKUP(CQ$7+0.5,$L$66:$DM$120,ROWS($C$10:$C18)+2,FALSE)</f>
        <v>192</v>
      </c>
      <c r="CR18" s="8">
        <f>HLOOKUP(CR$7+0.5,$L$66:$DM$120,ROWS($C$10:$C18)+2,FALSE)</f>
        <v>1765</v>
      </c>
      <c r="CS18" s="8">
        <f>HLOOKUP(CS$7+0.5,$L$66:$DM$120,ROWS($C$10:$C18)+2,FALSE)</f>
        <v>192</v>
      </c>
      <c r="CT18" s="8">
        <f>HLOOKUP(CT$7+0.5,$L$66:$DM$120,ROWS($C$10:$C18)+2,FALSE)</f>
        <v>1083</v>
      </c>
      <c r="CU18" s="8">
        <f>HLOOKUP(CU$7+0.5,$L$66:$DM$120,ROWS($C$10:$C18)+2,FALSE)</f>
        <v>256</v>
      </c>
      <c r="CV18" s="8">
        <f>HLOOKUP(CV$7+0.5,$L$66:$DM$120,ROWS($C$10:$C18)+2,FALSE)</f>
        <v>192</v>
      </c>
      <c r="CW18" s="8">
        <f>HLOOKUP(CW$7+0.5,$L$66:$DM$120,ROWS($C$10:$C18)+2,FALSE)</f>
        <v>608</v>
      </c>
      <c r="CX18" s="8">
        <f>HLOOKUP(CX$7+0.5,$L$66:$DM$120,ROWS($C$10:$C18)+2,FALSE)</f>
        <v>45</v>
      </c>
      <c r="CY18" s="8">
        <f>HLOOKUP(CY$7+0.5,$L$66:$DM$120,ROWS($C$10:$C18)+2,FALSE)</f>
        <v>192</v>
      </c>
      <c r="CZ18" s="8">
        <f>HLOOKUP(CZ$7+0.5,$L$66:$DM$120,ROWS($C$10:$C18)+2,FALSE)</f>
        <v>1728</v>
      </c>
      <c r="DA18" s="8">
        <f>HLOOKUP(DA$7+0.5,$L$66:$DM$120,ROWS($C$10:$C18)+2,FALSE)</f>
        <v>217</v>
      </c>
      <c r="DB18" s="8">
        <f>HLOOKUP(DB$7+0.5,$L$66:$DM$120,ROWS($C$10:$C18)+2,FALSE)</f>
        <v>179</v>
      </c>
      <c r="DC18" s="8">
        <f>HLOOKUP(DC$7+0.5,$L$66:$DM$120,ROWS($C$10:$C18)+2,FALSE)</f>
        <v>192</v>
      </c>
      <c r="DD18" s="8">
        <f>HLOOKUP(DD$7+0.5,$L$66:$DM$120,ROWS($C$10:$C18)+2,FALSE)</f>
        <v>259</v>
      </c>
      <c r="DE18" s="8">
        <f>HLOOKUP(DE$7+0.5,$L$66:$DM$120,ROWS($C$10:$C18)+2,FALSE)</f>
        <v>755</v>
      </c>
      <c r="DF18" s="8">
        <f>HLOOKUP(DF$7+0.5,$L$66:$DM$120,ROWS($C$10:$C18)+2,FALSE)</f>
        <v>738</v>
      </c>
      <c r="DG18" s="8">
        <f>HLOOKUP(DG$7+0.5,$L$66:$DM$120,ROWS($C$10:$C18)+2,FALSE)</f>
        <v>192</v>
      </c>
      <c r="DH18" s="8">
        <f>HLOOKUP(DH$7+0.5,$L$66:$DM$120,ROWS($C$10:$C18)+2,FALSE)</f>
        <v>512</v>
      </c>
      <c r="DI18" s="8">
        <f>HLOOKUP(DI$7+0.5,$L$66:$DM$120,ROWS($C$10:$C18)+2,FALSE)</f>
        <v>530</v>
      </c>
      <c r="DJ18" s="8">
        <f>HLOOKUP(DJ$7+0.5,$L$66:$DM$120,ROWS($C$10:$C18)+2,FALSE)</f>
        <v>174</v>
      </c>
      <c r="DK18" s="8">
        <f>HLOOKUP(DK$7+0.5,$L$66:$DM$120,ROWS($C$10:$C18)+2,FALSE)</f>
        <v>96</v>
      </c>
      <c r="DL18" s="8">
        <f>HLOOKUP(DL$7+0.5,$L$66:$DM$120,ROWS($C$10:$C18)+2,FALSE)</f>
        <v>527</v>
      </c>
      <c r="DM18" s="8">
        <f>HLOOKUP(DM$7+0.5,$L$66:$DM$120,ROWS($C$10:$C18)+2,FALSE)</f>
        <v>971</v>
      </c>
    </row>
    <row r="19" spans="4:117" x14ac:dyDescent="0.2">
      <c r="D19" s="62" t="s">
        <v>153</v>
      </c>
      <c r="E19" s="9">
        <v>611608</v>
      </c>
      <c r="F19" s="10">
        <v>1403</v>
      </c>
      <c r="G19" s="9">
        <v>489659</v>
      </c>
      <c r="H19" s="10">
        <v>6701</v>
      </c>
      <c r="I19" s="9">
        <v>66519</v>
      </c>
      <c r="J19" s="10">
        <v>6073</v>
      </c>
      <c r="K19" s="102"/>
      <c r="L19" s="7">
        <f>HLOOKUP(L$7,$L$66:$DM$120,ROWS($C$10:$C19)+2,FALSE)</f>
        <v>48066</v>
      </c>
      <c r="M19" s="7">
        <f>HLOOKUP(M$7,$L$66:$DM$120,ROWS($C$10:$C19)+2,FALSE)</f>
        <v>13</v>
      </c>
      <c r="N19" s="7">
        <f>HLOOKUP(N$7,$L$66:$DM$120,ROWS($C$10:$C19)+2,FALSE)</f>
        <v>135</v>
      </c>
      <c r="O19" s="7">
        <f>HLOOKUP(O$7,$L$66:$DM$120,ROWS($C$10:$C19)+2,FALSE)</f>
        <v>43</v>
      </c>
      <c r="P19" s="7">
        <f>HLOOKUP(P$7,$L$66:$DM$120,ROWS($C$10:$C19)+2,FALSE)</f>
        <v>81</v>
      </c>
      <c r="Q19" s="7">
        <f>HLOOKUP(Q$7,$L$66:$DM$120,ROWS($C$10:$C19)+2,FALSE)</f>
        <v>3797</v>
      </c>
      <c r="R19" s="7">
        <f>HLOOKUP(R$7,$L$66:$DM$120,ROWS($C$10:$C19)+2,FALSE)</f>
        <v>452</v>
      </c>
      <c r="S19" s="7">
        <f>HLOOKUP(S$7,$L$66:$DM$120,ROWS($C$10:$C19)+2,FALSE)</f>
        <v>981</v>
      </c>
      <c r="T19" s="7">
        <f>HLOOKUP(T$7,$L$66:$DM$120,ROWS($C$10:$C19)+2,FALSE)</f>
        <v>128</v>
      </c>
      <c r="U19" s="7" t="str">
        <f>HLOOKUP(U$7,$L$66:$DM$120,ROWS($C$10:$C19)+2,FALSE)</f>
        <v>N/A</v>
      </c>
      <c r="V19" s="7">
        <f>HLOOKUP(V$7,$L$66:$DM$120,ROWS($C$10:$C19)+2,FALSE)</f>
        <v>1254</v>
      </c>
      <c r="W19" s="7">
        <f>HLOOKUP(W$7,$L$66:$DM$120,ROWS($C$10:$C19)+2,FALSE)</f>
        <v>937</v>
      </c>
      <c r="X19" s="7">
        <f>HLOOKUP(X$7,$L$66:$DM$120,ROWS($C$10:$C19)+2,FALSE)</f>
        <v>372</v>
      </c>
      <c r="Y19" s="7">
        <f>HLOOKUP(Y$7,$L$66:$DM$120,ROWS($C$10:$C19)+2,FALSE)</f>
        <v>68</v>
      </c>
      <c r="Z19" s="7">
        <f>HLOOKUP(Z$7,$L$66:$DM$120,ROWS($C$10:$C19)+2,FALSE)</f>
        <v>1397</v>
      </c>
      <c r="AA19" s="7">
        <f>HLOOKUP(AA$7,$L$66:$DM$120,ROWS($C$10:$C19)+2,FALSE)</f>
        <v>128</v>
      </c>
      <c r="AB19" s="7">
        <f>HLOOKUP(AB$7,$L$66:$DM$120,ROWS($C$10:$C19)+2,FALSE)</f>
        <v>241</v>
      </c>
      <c r="AC19" s="7">
        <f>HLOOKUP(AC$7,$L$66:$DM$120,ROWS($C$10:$C19)+2,FALSE)</f>
        <v>6</v>
      </c>
      <c r="AD19" s="7">
        <f>HLOOKUP(AD$7,$L$66:$DM$120,ROWS($C$10:$C19)+2,FALSE)</f>
        <v>297</v>
      </c>
      <c r="AE19" s="7">
        <f>HLOOKUP(AE$7,$L$66:$DM$120,ROWS($C$10:$C19)+2,FALSE)</f>
        <v>0</v>
      </c>
      <c r="AF19" s="7">
        <f>HLOOKUP(AF$7,$L$66:$DM$120,ROWS($C$10:$C19)+2,FALSE)</f>
        <v>0</v>
      </c>
      <c r="AG19" s="7">
        <f>HLOOKUP(AG$7,$L$66:$DM$120,ROWS($C$10:$C19)+2,FALSE)</f>
        <v>14129</v>
      </c>
      <c r="AH19" s="7">
        <f>HLOOKUP(AH$7,$L$66:$DM$120,ROWS($C$10:$C19)+2,FALSE)</f>
        <v>2048</v>
      </c>
      <c r="AI19" s="7">
        <f>HLOOKUP(AI$7,$L$66:$DM$120,ROWS($C$10:$C19)+2,FALSE)</f>
        <v>1108</v>
      </c>
      <c r="AJ19" s="7">
        <f>HLOOKUP(AJ$7,$L$66:$DM$120,ROWS($C$10:$C19)+2,FALSE)</f>
        <v>409</v>
      </c>
      <c r="AK19" s="7">
        <f>HLOOKUP(AK$7,$L$66:$DM$120,ROWS($C$10:$C19)+2,FALSE)</f>
        <v>83</v>
      </c>
      <c r="AL19" s="7">
        <f>HLOOKUP(AL$7,$L$66:$DM$120,ROWS($C$10:$C19)+2,FALSE)</f>
        <v>112</v>
      </c>
      <c r="AM19" s="7">
        <f>HLOOKUP(AM$7,$L$66:$DM$120,ROWS($C$10:$C19)+2,FALSE)</f>
        <v>38</v>
      </c>
      <c r="AN19" s="7">
        <f>HLOOKUP(AN$7,$L$66:$DM$120,ROWS($C$10:$C19)+2,FALSE)</f>
        <v>79</v>
      </c>
      <c r="AO19" s="7">
        <f>HLOOKUP(AO$7,$L$66:$DM$120,ROWS($C$10:$C19)+2,FALSE)</f>
        <v>238</v>
      </c>
      <c r="AP19" s="7">
        <f>HLOOKUP(AP$7,$L$66:$DM$120,ROWS($C$10:$C19)+2,FALSE)</f>
        <v>145</v>
      </c>
      <c r="AQ19" s="7">
        <f>HLOOKUP(AQ$7,$L$66:$DM$120,ROWS($C$10:$C19)+2,FALSE)</f>
        <v>1035</v>
      </c>
      <c r="AR19" s="7">
        <f>HLOOKUP(AR$7,$L$66:$DM$120,ROWS($C$10:$C19)+2,FALSE)</f>
        <v>0</v>
      </c>
      <c r="AS19" s="7">
        <f>HLOOKUP(AS$7,$L$66:$DM$120,ROWS($C$10:$C19)+2,FALSE)</f>
        <v>2313</v>
      </c>
      <c r="AT19" s="7">
        <f>HLOOKUP(AT$7,$L$66:$DM$120,ROWS($C$10:$C19)+2,FALSE)</f>
        <v>1716</v>
      </c>
      <c r="AU19" s="7">
        <f>HLOOKUP(AU$7,$L$66:$DM$120,ROWS($C$10:$C19)+2,FALSE)</f>
        <v>285</v>
      </c>
      <c r="AV19" s="7">
        <f>HLOOKUP(AV$7,$L$66:$DM$120,ROWS($C$10:$C19)+2,FALSE)</f>
        <v>306</v>
      </c>
      <c r="AW19" s="7">
        <f>HLOOKUP(AW$7,$L$66:$DM$120,ROWS($C$10:$C19)+2,FALSE)</f>
        <v>0</v>
      </c>
      <c r="AX19" s="7">
        <f>HLOOKUP(AX$7,$L$66:$DM$120,ROWS($C$10:$C19)+2,FALSE)</f>
        <v>51</v>
      </c>
      <c r="AY19" s="7">
        <f>HLOOKUP(AY$7,$L$66:$DM$120,ROWS($C$10:$C19)+2,FALSE)</f>
        <v>1589</v>
      </c>
      <c r="AZ19" s="7">
        <f>HLOOKUP(AZ$7,$L$66:$DM$120,ROWS($C$10:$C19)+2,FALSE)</f>
        <v>50</v>
      </c>
      <c r="BA19" s="7">
        <f>HLOOKUP(BA$7,$L$66:$DM$120,ROWS($C$10:$C19)+2,FALSE)</f>
        <v>357</v>
      </c>
      <c r="BB19" s="7">
        <f>HLOOKUP(BB$7,$L$66:$DM$120,ROWS($C$10:$C19)+2,FALSE)</f>
        <v>104</v>
      </c>
      <c r="BC19" s="7">
        <f>HLOOKUP(BC$7,$L$66:$DM$120,ROWS($C$10:$C19)+2,FALSE)</f>
        <v>421</v>
      </c>
      <c r="BD19" s="7">
        <f>HLOOKUP(BD$7,$L$66:$DM$120,ROWS($C$10:$C19)+2,FALSE)</f>
        <v>1083</v>
      </c>
      <c r="BE19" s="7">
        <f>HLOOKUP(BE$7,$L$66:$DM$120,ROWS($C$10:$C19)+2,FALSE)</f>
        <v>75</v>
      </c>
      <c r="BF19" s="7">
        <f>HLOOKUP(BF$7,$L$66:$DM$120,ROWS($C$10:$C19)+2,FALSE)</f>
        <v>445</v>
      </c>
      <c r="BG19" s="7">
        <f>HLOOKUP(BG$7,$L$66:$DM$120,ROWS($C$10:$C19)+2,FALSE)</f>
        <v>7975</v>
      </c>
      <c r="BH19" s="7">
        <f>HLOOKUP(BH$7,$L$66:$DM$120,ROWS($C$10:$C19)+2,FALSE)</f>
        <v>476</v>
      </c>
      <c r="BI19" s="7">
        <f>HLOOKUP(BI$7,$L$66:$DM$120,ROWS($C$10:$C19)+2,FALSE)</f>
        <v>120</v>
      </c>
      <c r="BJ19" s="7">
        <f>HLOOKUP(BJ$7,$L$66:$DM$120,ROWS($C$10:$C19)+2,FALSE)</f>
        <v>946</v>
      </c>
      <c r="BK19" s="7">
        <f>HLOOKUP(BK$7,$L$66:$DM$120,ROWS($C$10:$C19)+2,FALSE)</f>
        <v>0</v>
      </c>
      <c r="BL19" s="7">
        <f>HLOOKUP(BL$7,$L$66:$DM$120,ROWS($C$10:$C19)+2,FALSE)</f>
        <v>0</v>
      </c>
      <c r="BM19" s="8">
        <f>HLOOKUP(BM$7+0.5,$L$66:$DM$120,ROWS($C$10:$C19)+2,FALSE)</f>
        <v>4295</v>
      </c>
      <c r="BN19" s="8">
        <f>HLOOKUP(BN$7+0.5,$L$66:$DM$120,ROWS($C$10:$C19)+2,FALSE)</f>
        <v>29</v>
      </c>
      <c r="BO19" s="8">
        <f>HLOOKUP(BO$7+0.5,$L$66:$DM$120,ROWS($C$10:$C19)+2,FALSE)</f>
        <v>217</v>
      </c>
      <c r="BP19" s="8">
        <f>HLOOKUP(BP$7+0.5,$L$66:$DM$120,ROWS($C$10:$C19)+2,FALSE)</f>
        <v>71</v>
      </c>
      <c r="BQ19" s="8">
        <f>HLOOKUP(BQ$7+0.5,$L$66:$DM$120,ROWS($C$10:$C19)+2,FALSE)</f>
        <v>93</v>
      </c>
      <c r="BR19" s="8">
        <f>HLOOKUP(BR$7+0.5,$L$66:$DM$120,ROWS($C$10:$C19)+2,FALSE)</f>
        <v>1233</v>
      </c>
      <c r="BS19" s="8">
        <f>HLOOKUP(BS$7+0.5,$L$66:$DM$120,ROWS($C$10:$C19)+2,FALSE)</f>
        <v>321</v>
      </c>
      <c r="BT19" s="8">
        <f>HLOOKUP(BT$7+0.5,$L$66:$DM$120,ROWS($C$10:$C19)+2,FALSE)</f>
        <v>472</v>
      </c>
      <c r="BU19" s="8">
        <f>HLOOKUP(BU$7+0.5,$L$66:$DM$120,ROWS($C$10:$C19)+2,FALSE)</f>
        <v>125</v>
      </c>
      <c r="BV19" s="8" t="str">
        <f>HLOOKUP(BV$7+0.5,$L$66:$DM$120,ROWS($C$10:$C19)+2,FALSE)</f>
        <v>N/A</v>
      </c>
      <c r="BW19" s="8">
        <f>HLOOKUP(BW$7+0.5,$L$66:$DM$120,ROWS($C$10:$C19)+2,FALSE)</f>
        <v>651</v>
      </c>
      <c r="BX19" s="8">
        <f>HLOOKUP(BX$7+0.5,$L$66:$DM$120,ROWS($C$10:$C19)+2,FALSE)</f>
        <v>572</v>
      </c>
      <c r="BY19" s="8">
        <f>HLOOKUP(BY$7+0.5,$L$66:$DM$120,ROWS($C$10:$C19)+2,FALSE)</f>
        <v>396</v>
      </c>
      <c r="BZ19" s="8">
        <f>HLOOKUP(BZ$7+0.5,$L$66:$DM$120,ROWS($C$10:$C19)+2,FALSE)</f>
        <v>113</v>
      </c>
      <c r="CA19" s="8">
        <f>HLOOKUP(CA$7+0.5,$L$66:$DM$120,ROWS($C$10:$C19)+2,FALSE)</f>
        <v>814</v>
      </c>
      <c r="CB19" s="8">
        <f>HLOOKUP(CB$7+0.5,$L$66:$DM$120,ROWS($C$10:$C19)+2,FALSE)</f>
        <v>147</v>
      </c>
      <c r="CC19" s="8">
        <f>HLOOKUP(CC$7+0.5,$L$66:$DM$120,ROWS($C$10:$C19)+2,FALSE)</f>
        <v>284</v>
      </c>
      <c r="CD19" s="8">
        <f>HLOOKUP(CD$7+0.5,$L$66:$DM$120,ROWS($C$10:$C19)+2,FALSE)</f>
        <v>19</v>
      </c>
      <c r="CE19" s="8">
        <f>HLOOKUP(CE$7+0.5,$L$66:$DM$120,ROWS($C$10:$C19)+2,FALSE)</f>
        <v>260</v>
      </c>
      <c r="CF19" s="8">
        <f>HLOOKUP(CF$7+0.5,$L$66:$DM$120,ROWS($C$10:$C19)+2,FALSE)</f>
        <v>200</v>
      </c>
      <c r="CG19" s="8">
        <f>HLOOKUP(CG$7+0.5,$L$66:$DM$120,ROWS($C$10:$C19)+2,FALSE)</f>
        <v>200</v>
      </c>
      <c r="CH19" s="8">
        <f>HLOOKUP(CH$7+0.5,$L$66:$DM$120,ROWS($C$10:$C19)+2,FALSE)</f>
        <v>2971</v>
      </c>
      <c r="CI19" s="8">
        <f>HLOOKUP(CI$7+0.5,$L$66:$DM$120,ROWS($C$10:$C19)+2,FALSE)</f>
        <v>789</v>
      </c>
      <c r="CJ19" s="8">
        <f>HLOOKUP(CJ$7+0.5,$L$66:$DM$120,ROWS($C$10:$C19)+2,FALSE)</f>
        <v>554</v>
      </c>
      <c r="CK19" s="8">
        <f>HLOOKUP(CK$7+0.5,$L$66:$DM$120,ROWS($C$10:$C19)+2,FALSE)</f>
        <v>457</v>
      </c>
      <c r="CL19" s="8">
        <f>HLOOKUP(CL$7+0.5,$L$66:$DM$120,ROWS($C$10:$C19)+2,FALSE)</f>
        <v>99</v>
      </c>
      <c r="CM19" s="8">
        <f>HLOOKUP(CM$7+0.5,$L$66:$DM$120,ROWS($C$10:$C19)+2,FALSE)</f>
        <v>184</v>
      </c>
      <c r="CN19" s="8">
        <f>HLOOKUP(CN$7+0.5,$L$66:$DM$120,ROWS($C$10:$C19)+2,FALSE)</f>
        <v>64</v>
      </c>
      <c r="CO19" s="8">
        <f>HLOOKUP(CO$7+0.5,$L$66:$DM$120,ROWS($C$10:$C19)+2,FALSE)</f>
        <v>110</v>
      </c>
      <c r="CP19" s="8">
        <f>HLOOKUP(CP$7+0.5,$L$66:$DM$120,ROWS($C$10:$C19)+2,FALSE)</f>
        <v>282</v>
      </c>
      <c r="CQ19" s="8">
        <f>HLOOKUP(CQ$7+0.5,$L$66:$DM$120,ROWS($C$10:$C19)+2,FALSE)</f>
        <v>139</v>
      </c>
      <c r="CR19" s="8">
        <f>HLOOKUP(CR$7+0.5,$L$66:$DM$120,ROWS($C$10:$C19)+2,FALSE)</f>
        <v>605</v>
      </c>
      <c r="CS19" s="8">
        <f>HLOOKUP(CS$7+0.5,$L$66:$DM$120,ROWS($C$10:$C19)+2,FALSE)</f>
        <v>200</v>
      </c>
      <c r="CT19" s="8">
        <f>HLOOKUP(CT$7+0.5,$L$66:$DM$120,ROWS($C$10:$C19)+2,FALSE)</f>
        <v>697</v>
      </c>
      <c r="CU19" s="8">
        <f>HLOOKUP(CU$7+0.5,$L$66:$DM$120,ROWS($C$10:$C19)+2,FALSE)</f>
        <v>760</v>
      </c>
      <c r="CV19" s="8">
        <f>HLOOKUP(CV$7+0.5,$L$66:$DM$120,ROWS($C$10:$C19)+2,FALSE)</f>
        <v>360</v>
      </c>
      <c r="CW19" s="8">
        <f>HLOOKUP(CW$7+0.5,$L$66:$DM$120,ROWS($C$10:$C19)+2,FALSE)</f>
        <v>224</v>
      </c>
      <c r="CX19" s="8">
        <f>HLOOKUP(CX$7+0.5,$L$66:$DM$120,ROWS($C$10:$C19)+2,FALSE)</f>
        <v>200</v>
      </c>
      <c r="CY19" s="8">
        <f>HLOOKUP(CY$7+0.5,$L$66:$DM$120,ROWS($C$10:$C19)+2,FALSE)</f>
        <v>64</v>
      </c>
      <c r="CZ19" s="8">
        <f>HLOOKUP(CZ$7+0.5,$L$66:$DM$120,ROWS($C$10:$C19)+2,FALSE)</f>
        <v>757</v>
      </c>
      <c r="DA19" s="8">
        <f>HLOOKUP(DA$7+0.5,$L$66:$DM$120,ROWS($C$10:$C19)+2,FALSE)</f>
        <v>63</v>
      </c>
      <c r="DB19" s="8">
        <f>HLOOKUP(DB$7+0.5,$L$66:$DM$120,ROWS($C$10:$C19)+2,FALSE)</f>
        <v>329</v>
      </c>
      <c r="DC19" s="8">
        <f>HLOOKUP(DC$7+0.5,$L$66:$DM$120,ROWS($C$10:$C19)+2,FALSE)</f>
        <v>129</v>
      </c>
      <c r="DD19" s="8">
        <f>HLOOKUP(DD$7+0.5,$L$66:$DM$120,ROWS($C$10:$C19)+2,FALSE)</f>
        <v>358</v>
      </c>
      <c r="DE19" s="8">
        <f>HLOOKUP(DE$7+0.5,$L$66:$DM$120,ROWS($C$10:$C19)+2,FALSE)</f>
        <v>491</v>
      </c>
      <c r="DF19" s="8">
        <f>HLOOKUP(DF$7+0.5,$L$66:$DM$120,ROWS($C$10:$C19)+2,FALSE)</f>
        <v>118</v>
      </c>
      <c r="DG19" s="8">
        <f>HLOOKUP(DG$7+0.5,$L$66:$DM$120,ROWS($C$10:$C19)+2,FALSE)</f>
        <v>489</v>
      </c>
      <c r="DH19" s="8">
        <f>HLOOKUP(DH$7+0.5,$L$66:$DM$120,ROWS($C$10:$C19)+2,FALSE)</f>
        <v>1285</v>
      </c>
      <c r="DI19" s="8">
        <f>HLOOKUP(DI$7+0.5,$L$66:$DM$120,ROWS($C$10:$C19)+2,FALSE)</f>
        <v>300</v>
      </c>
      <c r="DJ19" s="8">
        <f>HLOOKUP(DJ$7+0.5,$L$66:$DM$120,ROWS($C$10:$C19)+2,FALSE)</f>
        <v>138</v>
      </c>
      <c r="DK19" s="8">
        <f>HLOOKUP(DK$7+0.5,$L$66:$DM$120,ROWS($C$10:$C19)+2,FALSE)</f>
        <v>668</v>
      </c>
      <c r="DL19" s="8">
        <f>HLOOKUP(DL$7+0.5,$L$66:$DM$120,ROWS($C$10:$C19)+2,FALSE)</f>
        <v>200</v>
      </c>
      <c r="DM19" s="8">
        <f>HLOOKUP(DM$7+0.5,$L$66:$DM$120,ROWS($C$10:$C19)+2,FALSE)</f>
        <v>200</v>
      </c>
    </row>
    <row r="20" spans="4:117" x14ac:dyDescent="0.2">
      <c r="D20" s="62" t="s">
        <v>16</v>
      </c>
      <c r="E20" s="9">
        <v>18863948</v>
      </c>
      <c r="F20" s="10">
        <v>8536</v>
      </c>
      <c r="G20" s="9">
        <v>15742168</v>
      </c>
      <c r="H20" s="10">
        <v>59355</v>
      </c>
      <c r="I20" s="9">
        <v>2454255</v>
      </c>
      <c r="J20" s="10">
        <v>53419</v>
      </c>
      <c r="K20" s="102"/>
      <c r="L20" s="7">
        <f>HLOOKUP(L$7,$L$66:$DM$120,ROWS($C$10:$C20)+2,FALSE)</f>
        <v>498597</v>
      </c>
      <c r="M20" s="7">
        <f>HLOOKUP(M$7,$L$66:$DM$120,ROWS($C$10:$C20)+2,FALSE)</f>
        <v>12635</v>
      </c>
      <c r="N20" s="7">
        <f>HLOOKUP(N$7,$L$66:$DM$120,ROWS($C$10:$C20)+2,FALSE)</f>
        <v>7405</v>
      </c>
      <c r="O20" s="7">
        <f>HLOOKUP(O$7,$L$66:$DM$120,ROWS($C$10:$C20)+2,FALSE)</f>
        <v>8451</v>
      </c>
      <c r="P20" s="7">
        <f>HLOOKUP(P$7,$L$66:$DM$120,ROWS($C$10:$C20)+2,FALSE)</f>
        <v>3025</v>
      </c>
      <c r="Q20" s="7">
        <f>HLOOKUP(Q$7,$L$66:$DM$120,ROWS($C$10:$C20)+2,FALSE)</f>
        <v>22420</v>
      </c>
      <c r="R20" s="7">
        <f>HLOOKUP(R$7,$L$66:$DM$120,ROWS($C$10:$C20)+2,FALSE)</f>
        <v>9383</v>
      </c>
      <c r="S20" s="7">
        <f>HLOOKUP(S$7,$L$66:$DM$120,ROWS($C$10:$C20)+2,FALSE)</f>
        <v>11704</v>
      </c>
      <c r="T20" s="7">
        <f>HLOOKUP(T$7,$L$66:$DM$120,ROWS($C$10:$C20)+2,FALSE)</f>
        <v>1264</v>
      </c>
      <c r="U20" s="7">
        <f>HLOOKUP(U$7,$L$66:$DM$120,ROWS($C$10:$C20)+2,FALSE)</f>
        <v>891</v>
      </c>
      <c r="V20" s="7" t="str">
        <f>HLOOKUP(V$7,$L$66:$DM$120,ROWS($C$10:$C20)+2,FALSE)</f>
        <v>N/A</v>
      </c>
      <c r="W20" s="7">
        <f>HLOOKUP(W$7,$L$66:$DM$120,ROWS($C$10:$C20)+2,FALSE)</f>
        <v>38658</v>
      </c>
      <c r="X20" s="7">
        <f>HLOOKUP(X$7,$L$66:$DM$120,ROWS($C$10:$C20)+2,FALSE)</f>
        <v>3639</v>
      </c>
      <c r="Y20" s="7">
        <f>HLOOKUP(Y$7,$L$66:$DM$120,ROWS($C$10:$C20)+2,FALSE)</f>
        <v>312</v>
      </c>
      <c r="Z20" s="7">
        <f>HLOOKUP(Z$7,$L$66:$DM$120,ROWS($C$10:$C20)+2,FALSE)</f>
        <v>19152</v>
      </c>
      <c r="AA20" s="7">
        <f>HLOOKUP(AA$7,$L$66:$DM$120,ROWS($C$10:$C20)+2,FALSE)</f>
        <v>11472</v>
      </c>
      <c r="AB20" s="7">
        <f>HLOOKUP(AB$7,$L$66:$DM$120,ROWS($C$10:$C20)+2,FALSE)</f>
        <v>1846</v>
      </c>
      <c r="AC20" s="7">
        <f>HLOOKUP(AC$7,$L$66:$DM$120,ROWS($C$10:$C20)+2,FALSE)</f>
        <v>2661</v>
      </c>
      <c r="AD20" s="7">
        <f>HLOOKUP(AD$7,$L$66:$DM$120,ROWS($C$10:$C20)+2,FALSE)</f>
        <v>5441</v>
      </c>
      <c r="AE20" s="7">
        <f>HLOOKUP(AE$7,$L$66:$DM$120,ROWS($C$10:$C20)+2,FALSE)</f>
        <v>6094</v>
      </c>
      <c r="AF20" s="7">
        <f>HLOOKUP(AF$7,$L$66:$DM$120,ROWS($C$10:$C20)+2,FALSE)</f>
        <v>4689</v>
      </c>
      <c r="AG20" s="7">
        <f>HLOOKUP(AG$7,$L$66:$DM$120,ROWS($C$10:$C20)+2,FALSE)</f>
        <v>15410</v>
      </c>
      <c r="AH20" s="7">
        <f>HLOOKUP(AH$7,$L$66:$DM$120,ROWS($C$10:$C20)+2,FALSE)</f>
        <v>13701</v>
      </c>
      <c r="AI20" s="7">
        <f>HLOOKUP(AI$7,$L$66:$DM$120,ROWS($C$10:$C20)+2,FALSE)</f>
        <v>19640</v>
      </c>
      <c r="AJ20" s="7">
        <f>HLOOKUP(AJ$7,$L$66:$DM$120,ROWS($C$10:$C20)+2,FALSE)</f>
        <v>4663</v>
      </c>
      <c r="AK20" s="7">
        <f>HLOOKUP(AK$7,$L$66:$DM$120,ROWS($C$10:$C20)+2,FALSE)</f>
        <v>5175</v>
      </c>
      <c r="AL20" s="7">
        <f>HLOOKUP(AL$7,$L$66:$DM$120,ROWS($C$10:$C20)+2,FALSE)</f>
        <v>7114</v>
      </c>
      <c r="AM20" s="7">
        <f>HLOOKUP(AM$7,$L$66:$DM$120,ROWS($C$10:$C20)+2,FALSE)</f>
        <v>559</v>
      </c>
      <c r="AN20" s="7">
        <f>HLOOKUP(AN$7,$L$66:$DM$120,ROWS($C$10:$C20)+2,FALSE)</f>
        <v>3857</v>
      </c>
      <c r="AO20" s="7">
        <f>HLOOKUP(AO$7,$L$66:$DM$120,ROWS($C$10:$C20)+2,FALSE)</f>
        <v>3527</v>
      </c>
      <c r="AP20" s="7">
        <f>HLOOKUP(AP$7,$L$66:$DM$120,ROWS($C$10:$C20)+2,FALSE)</f>
        <v>4324</v>
      </c>
      <c r="AQ20" s="7">
        <f>HLOOKUP(AQ$7,$L$66:$DM$120,ROWS($C$10:$C20)+2,FALSE)</f>
        <v>25206</v>
      </c>
      <c r="AR20" s="7">
        <f>HLOOKUP(AR$7,$L$66:$DM$120,ROWS($C$10:$C20)+2,FALSE)</f>
        <v>1376</v>
      </c>
      <c r="AS20" s="7">
        <f>HLOOKUP(AS$7,$L$66:$DM$120,ROWS($C$10:$C20)+2,FALSE)</f>
        <v>59288</v>
      </c>
      <c r="AT20" s="7">
        <f>HLOOKUP(AT$7,$L$66:$DM$120,ROWS($C$10:$C20)+2,FALSE)</f>
        <v>23983</v>
      </c>
      <c r="AU20" s="7">
        <f>HLOOKUP(AU$7,$L$66:$DM$120,ROWS($C$10:$C20)+2,FALSE)</f>
        <v>514</v>
      </c>
      <c r="AV20" s="7">
        <f>HLOOKUP(AV$7,$L$66:$DM$120,ROWS($C$10:$C20)+2,FALSE)</f>
        <v>18191</v>
      </c>
      <c r="AW20" s="7">
        <f>HLOOKUP(AW$7,$L$66:$DM$120,ROWS($C$10:$C20)+2,FALSE)</f>
        <v>2600</v>
      </c>
      <c r="AX20" s="7">
        <f>HLOOKUP(AX$7,$L$66:$DM$120,ROWS($C$10:$C20)+2,FALSE)</f>
        <v>3315</v>
      </c>
      <c r="AY20" s="7">
        <f>HLOOKUP(AY$7,$L$66:$DM$120,ROWS($C$10:$C20)+2,FALSE)</f>
        <v>20821</v>
      </c>
      <c r="AZ20" s="7">
        <f>HLOOKUP(AZ$7,$L$66:$DM$120,ROWS($C$10:$C20)+2,FALSE)</f>
        <v>5002</v>
      </c>
      <c r="BA20" s="7">
        <f>HLOOKUP(BA$7,$L$66:$DM$120,ROWS($C$10:$C20)+2,FALSE)</f>
        <v>11953</v>
      </c>
      <c r="BB20" s="7">
        <f>HLOOKUP(BB$7,$L$66:$DM$120,ROWS($C$10:$C20)+2,FALSE)</f>
        <v>716</v>
      </c>
      <c r="BC20" s="7">
        <f>HLOOKUP(BC$7,$L$66:$DM$120,ROWS($C$10:$C20)+2,FALSE)</f>
        <v>10451</v>
      </c>
      <c r="BD20" s="7">
        <f>HLOOKUP(BD$7,$L$66:$DM$120,ROWS($C$10:$C20)+2,FALSE)</f>
        <v>25532</v>
      </c>
      <c r="BE20" s="7">
        <f>HLOOKUP(BE$7,$L$66:$DM$120,ROWS($C$10:$C20)+2,FALSE)</f>
        <v>2343</v>
      </c>
      <c r="BF20" s="7">
        <f>HLOOKUP(BF$7,$L$66:$DM$120,ROWS($C$10:$C20)+2,FALSE)</f>
        <v>2019</v>
      </c>
      <c r="BG20" s="7">
        <f>HLOOKUP(BG$7,$L$66:$DM$120,ROWS($C$10:$C20)+2,FALSE)</f>
        <v>16614</v>
      </c>
      <c r="BH20" s="7">
        <f>HLOOKUP(BH$7,$L$66:$DM$120,ROWS($C$10:$C20)+2,FALSE)</f>
        <v>6339</v>
      </c>
      <c r="BI20" s="7">
        <f>HLOOKUP(BI$7,$L$66:$DM$120,ROWS($C$10:$C20)+2,FALSE)</f>
        <v>4964</v>
      </c>
      <c r="BJ20" s="7">
        <f>HLOOKUP(BJ$7,$L$66:$DM$120,ROWS($C$10:$C20)+2,FALSE)</f>
        <v>7412</v>
      </c>
      <c r="BK20" s="7">
        <f>HLOOKUP(BK$7,$L$66:$DM$120,ROWS($C$10:$C20)+2,FALSE)</f>
        <v>846</v>
      </c>
      <c r="BL20" s="7">
        <f>HLOOKUP(BL$7,$L$66:$DM$120,ROWS($C$10:$C20)+2,FALSE)</f>
        <v>21611</v>
      </c>
      <c r="BM20" s="8">
        <f>HLOOKUP(BM$7+0.5,$L$66:$DM$120,ROWS($C$10:$C20)+2,FALSE)</f>
        <v>22483</v>
      </c>
      <c r="BN20" s="8">
        <f>HLOOKUP(BN$7+0.5,$L$66:$DM$120,ROWS($C$10:$C20)+2,FALSE)</f>
        <v>3566</v>
      </c>
      <c r="BO20" s="8">
        <f>HLOOKUP(BO$7+0.5,$L$66:$DM$120,ROWS($C$10:$C20)+2,FALSE)</f>
        <v>3412</v>
      </c>
      <c r="BP20" s="8">
        <f>HLOOKUP(BP$7+0.5,$L$66:$DM$120,ROWS($C$10:$C20)+2,FALSE)</f>
        <v>3258</v>
      </c>
      <c r="BQ20" s="8">
        <f>HLOOKUP(BQ$7+0.5,$L$66:$DM$120,ROWS($C$10:$C20)+2,FALSE)</f>
        <v>1241</v>
      </c>
      <c r="BR20" s="8">
        <f>HLOOKUP(BR$7+0.5,$L$66:$DM$120,ROWS($C$10:$C20)+2,FALSE)</f>
        <v>4065</v>
      </c>
      <c r="BS20" s="8">
        <f>HLOOKUP(BS$7+0.5,$L$66:$DM$120,ROWS($C$10:$C20)+2,FALSE)</f>
        <v>2988</v>
      </c>
      <c r="BT20" s="8">
        <f>HLOOKUP(BT$7+0.5,$L$66:$DM$120,ROWS($C$10:$C20)+2,FALSE)</f>
        <v>3121</v>
      </c>
      <c r="BU20" s="8">
        <f>HLOOKUP(BU$7+0.5,$L$66:$DM$120,ROWS($C$10:$C20)+2,FALSE)</f>
        <v>949</v>
      </c>
      <c r="BV20" s="8">
        <f>HLOOKUP(BV$7+0.5,$L$66:$DM$120,ROWS($C$10:$C20)+2,FALSE)</f>
        <v>495</v>
      </c>
      <c r="BW20" s="8" t="str">
        <f>HLOOKUP(BW$7+0.5,$L$66:$DM$120,ROWS($C$10:$C20)+2,FALSE)</f>
        <v>N/A</v>
      </c>
      <c r="BX20" s="8">
        <f>HLOOKUP(BX$7+0.5,$L$66:$DM$120,ROWS($C$10:$C20)+2,FALSE)</f>
        <v>6270</v>
      </c>
      <c r="BY20" s="8">
        <f>HLOOKUP(BY$7+0.5,$L$66:$DM$120,ROWS($C$10:$C20)+2,FALSE)</f>
        <v>2081</v>
      </c>
      <c r="BZ20" s="8">
        <f>HLOOKUP(BZ$7+0.5,$L$66:$DM$120,ROWS($C$10:$C20)+2,FALSE)</f>
        <v>268</v>
      </c>
      <c r="CA20" s="8">
        <f>HLOOKUP(CA$7+0.5,$L$66:$DM$120,ROWS($C$10:$C20)+2,FALSE)</f>
        <v>3962</v>
      </c>
      <c r="CB20" s="8">
        <f>HLOOKUP(CB$7+0.5,$L$66:$DM$120,ROWS($C$10:$C20)+2,FALSE)</f>
        <v>3254</v>
      </c>
      <c r="CC20" s="8">
        <f>HLOOKUP(CC$7+0.5,$L$66:$DM$120,ROWS($C$10:$C20)+2,FALSE)</f>
        <v>1137</v>
      </c>
      <c r="CD20" s="8">
        <f>HLOOKUP(CD$7+0.5,$L$66:$DM$120,ROWS($C$10:$C20)+2,FALSE)</f>
        <v>1410</v>
      </c>
      <c r="CE20" s="8">
        <f>HLOOKUP(CE$7+0.5,$L$66:$DM$120,ROWS($C$10:$C20)+2,FALSE)</f>
        <v>1674</v>
      </c>
      <c r="CF20" s="8">
        <f>HLOOKUP(CF$7+0.5,$L$66:$DM$120,ROWS($C$10:$C20)+2,FALSE)</f>
        <v>2316</v>
      </c>
      <c r="CG20" s="8">
        <f>HLOOKUP(CG$7+0.5,$L$66:$DM$120,ROWS($C$10:$C20)+2,FALSE)</f>
        <v>2049</v>
      </c>
      <c r="CH20" s="8">
        <f>HLOOKUP(CH$7+0.5,$L$66:$DM$120,ROWS($C$10:$C20)+2,FALSE)</f>
        <v>3515</v>
      </c>
      <c r="CI20" s="8">
        <f>HLOOKUP(CI$7+0.5,$L$66:$DM$120,ROWS($C$10:$C20)+2,FALSE)</f>
        <v>3380</v>
      </c>
      <c r="CJ20" s="8">
        <f>HLOOKUP(CJ$7+0.5,$L$66:$DM$120,ROWS($C$10:$C20)+2,FALSE)</f>
        <v>3920</v>
      </c>
      <c r="CK20" s="8">
        <f>HLOOKUP(CK$7+0.5,$L$66:$DM$120,ROWS($C$10:$C20)+2,FALSE)</f>
        <v>1888</v>
      </c>
      <c r="CL20" s="8">
        <f>HLOOKUP(CL$7+0.5,$L$66:$DM$120,ROWS($C$10:$C20)+2,FALSE)</f>
        <v>1968</v>
      </c>
      <c r="CM20" s="8">
        <f>HLOOKUP(CM$7+0.5,$L$66:$DM$120,ROWS($C$10:$C20)+2,FALSE)</f>
        <v>2753</v>
      </c>
      <c r="CN20" s="8">
        <f>HLOOKUP(CN$7+0.5,$L$66:$DM$120,ROWS($C$10:$C20)+2,FALSE)</f>
        <v>424</v>
      </c>
      <c r="CO20" s="8">
        <f>HLOOKUP(CO$7+0.5,$L$66:$DM$120,ROWS($C$10:$C20)+2,FALSE)</f>
        <v>2208</v>
      </c>
      <c r="CP20" s="8">
        <f>HLOOKUP(CP$7+0.5,$L$66:$DM$120,ROWS($C$10:$C20)+2,FALSE)</f>
        <v>1810</v>
      </c>
      <c r="CQ20" s="8">
        <f>HLOOKUP(CQ$7+0.5,$L$66:$DM$120,ROWS($C$10:$C20)+2,FALSE)</f>
        <v>1798</v>
      </c>
      <c r="CR20" s="8">
        <f>HLOOKUP(CR$7+0.5,$L$66:$DM$120,ROWS($C$10:$C20)+2,FALSE)</f>
        <v>6219</v>
      </c>
      <c r="CS20" s="8">
        <f>HLOOKUP(CS$7+0.5,$L$66:$DM$120,ROWS($C$10:$C20)+2,FALSE)</f>
        <v>781</v>
      </c>
      <c r="CT20" s="8">
        <f>HLOOKUP(CT$7+0.5,$L$66:$DM$120,ROWS($C$10:$C20)+2,FALSE)</f>
        <v>7171</v>
      </c>
      <c r="CU20" s="8">
        <f>HLOOKUP(CU$7+0.5,$L$66:$DM$120,ROWS($C$10:$C20)+2,FALSE)</f>
        <v>5251</v>
      </c>
      <c r="CV20" s="8">
        <f>HLOOKUP(CV$7+0.5,$L$66:$DM$120,ROWS($C$10:$C20)+2,FALSE)</f>
        <v>600</v>
      </c>
      <c r="CW20" s="8">
        <f>HLOOKUP(CW$7+0.5,$L$66:$DM$120,ROWS($C$10:$C20)+2,FALSE)</f>
        <v>3264</v>
      </c>
      <c r="CX20" s="8">
        <f>HLOOKUP(CX$7+0.5,$L$66:$DM$120,ROWS($C$10:$C20)+2,FALSE)</f>
        <v>1168</v>
      </c>
      <c r="CY20" s="8">
        <f>HLOOKUP(CY$7+0.5,$L$66:$DM$120,ROWS($C$10:$C20)+2,FALSE)</f>
        <v>2046</v>
      </c>
      <c r="CZ20" s="8">
        <f>HLOOKUP(CZ$7+0.5,$L$66:$DM$120,ROWS($C$10:$C20)+2,FALSE)</f>
        <v>4267</v>
      </c>
      <c r="DA20" s="8">
        <f>HLOOKUP(DA$7+0.5,$L$66:$DM$120,ROWS($C$10:$C20)+2,FALSE)</f>
        <v>2668</v>
      </c>
      <c r="DB20" s="8">
        <f>HLOOKUP(DB$7+0.5,$L$66:$DM$120,ROWS($C$10:$C20)+2,FALSE)</f>
        <v>2956</v>
      </c>
      <c r="DC20" s="8">
        <f>HLOOKUP(DC$7+0.5,$L$66:$DM$120,ROWS($C$10:$C20)+2,FALSE)</f>
        <v>1027</v>
      </c>
      <c r="DD20" s="8">
        <f>HLOOKUP(DD$7+0.5,$L$66:$DM$120,ROWS($C$10:$C20)+2,FALSE)</f>
        <v>4102</v>
      </c>
      <c r="DE20" s="8">
        <f>HLOOKUP(DE$7+0.5,$L$66:$DM$120,ROWS($C$10:$C20)+2,FALSE)</f>
        <v>4638</v>
      </c>
      <c r="DF20" s="8">
        <f>HLOOKUP(DF$7+0.5,$L$66:$DM$120,ROWS($C$10:$C20)+2,FALSE)</f>
        <v>1891</v>
      </c>
      <c r="DG20" s="8">
        <f>HLOOKUP(DG$7+0.5,$L$66:$DM$120,ROWS($C$10:$C20)+2,FALSE)</f>
        <v>1616</v>
      </c>
      <c r="DH20" s="8">
        <f>HLOOKUP(DH$7+0.5,$L$66:$DM$120,ROWS($C$10:$C20)+2,FALSE)</f>
        <v>3087</v>
      </c>
      <c r="DI20" s="8">
        <f>HLOOKUP(DI$7+0.5,$L$66:$DM$120,ROWS($C$10:$C20)+2,FALSE)</f>
        <v>2687</v>
      </c>
      <c r="DJ20" s="8">
        <f>HLOOKUP(DJ$7+0.5,$L$66:$DM$120,ROWS($C$10:$C20)+2,FALSE)</f>
        <v>2202</v>
      </c>
      <c r="DK20" s="8">
        <f>HLOOKUP(DK$7+0.5,$L$66:$DM$120,ROWS($C$10:$C20)+2,FALSE)</f>
        <v>2467</v>
      </c>
      <c r="DL20" s="8">
        <f>HLOOKUP(DL$7+0.5,$L$66:$DM$120,ROWS($C$10:$C20)+2,FALSE)</f>
        <v>725</v>
      </c>
      <c r="DM20" s="8">
        <f>HLOOKUP(DM$7+0.5,$L$66:$DM$120,ROWS($C$10:$C20)+2,FALSE)</f>
        <v>5621</v>
      </c>
    </row>
    <row r="21" spans="4:117" x14ac:dyDescent="0.2">
      <c r="D21" s="62" t="s">
        <v>17</v>
      </c>
      <c r="E21" s="9">
        <v>9699859</v>
      </c>
      <c r="F21" s="10">
        <v>5580</v>
      </c>
      <c r="G21" s="9">
        <v>8095407</v>
      </c>
      <c r="H21" s="10">
        <v>40769</v>
      </c>
      <c r="I21" s="9">
        <v>1289450</v>
      </c>
      <c r="J21" s="10">
        <v>37444</v>
      </c>
      <c r="K21" s="102"/>
      <c r="L21" s="7">
        <f>HLOOKUP(L$7,$L$66:$DM$120,ROWS($C$10:$C21)+2,FALSE)</f>
        <v>271077</v>
      </c>
      <c r="M21" s="7">
        <f>HLOOKUP(M$7,$L$66:$DM$120,ROWS($C$10:$C21)+2,FALSE)</f>
        <v>18799</v>
      </c>
      <c r="N21" s="7">
        <f>HLOOKUP(N$7,$L$66:$DM$120,ROWS($C$10:$C21)+2,FALSE)</f>
        <v>1079</v>
      </c>
      <c r="O21" s="7">
        <f>HLOOKUP(O$7,$L$66:$DM$120,ROWS($C$10:$C21)+2,FALSE)</f>
        <v>4292</v>
      </c>
      <c r="P21" s="7">
        <f>HLOOKUP(P$7,$L$66:$DM$120,ROWS($C$10:$C21)+2,FALSE)</f>
        <v>2112</v>
      </c>
      <c r="Q21" s="7">
        <f>HLOOKUP(Q$7,$L$66:$DM$120,ROWS($C$10:$C21)+2,FALSE)</f>
        <v>14949</v>
      </c>
      <c r="R21" s="7">
        <f>HLOOKUP(R$7,$L$66:$DM$120,ROWS($C$10:$C21)+2,FALSE)</f>
        <v>2325</v>
      </c>
      <c r="S21" s="7">
        <f>HLOOKUP(S$7,$L$66:$DM$120,ROWS($C$10:$C21)+2,FALSE)</f>
        <v>709</v>
      </c>
      <c r="T21" s="7">
        <f>HLOOKUP(T$7,$L$66:$DM$120,ROWS($C$10:$C21)+2,FALSE)</f>
        <v>619</v>
      </c>
      <c r="U21" s="7">
        <f>HLOOKUP(U$7,$L$66:$DM$120,ROWS($C$10:$C21)+2,FALSE)</f>
        <v>364</v>
      </c>
      <c r="V21" s="7">
        <f>HLOOKUP(V$7,$L$66:$DM$120,ROWS($C$10:$C21)+2,FALSE)</f>
        <v>42666</v>
      </c>
      <c r="W21" s="7" t="str">
        <f>HLOOKUP(W$7,$L$66:$DM$120,ROWS($C$10:$C21)+2,FALSE)</f>
        <v>N/A</v>
      </c>
      <c r="X21" s="7">
        <f>HLOOKUP(X$7,$L$66:$DM$120,ROWS($C$10:$C21)+2,FALSE)</f>
        <v>1006</v>
      </c>
      <c r="Y21" s="7">
        <f>HLOOKUP(Y$7,$L$66:$DM$120,ROWS($C$10:$C21)+2,FALSE)</f>
        <v>126</v>
      </c>
      <c r="Z21" s="7">
        <f>HLOOKUP(Z$7,$L$66:$DM$120,ROWS($C$10:$C21)+2,FALSE)</f>
        <v>6080</v>
      </c>
      <c r="AA21" s="7">
        <f>HLOOKUP(AA$7,$L$66:$DM$120,ROWS($C$10:$C21)+2,FALSE)</f>
        <v>2442</v>
      </c>
      <c r="AB21" s="7">
        <f>HLOOKUP(AB$7,$L$66:$DM$120,ROWS($C$10:$C21)+2,FALSE)</f>
        <v>950</v>
      </c>
      <c r="AC21" s="7">
        <f>HLOOKUP(AC$7,$L$66:$DM$120,ROWS($C$10:$C21)+2,FALSE)</f>
        <v>4513</v>
      </c>
      <c r="AD21" s="7">
        <f>HLOOKUP(AD$7,$L$66:$DM$120,ROWS($C$10:$C21)+2,FALSE)</f>
        <v>3686</v>
      </c>
      <c r="AE21" s="7">
        <f>HLOOKUP(AE$7,$L$66:$DM$120,ROWS($C$10:$C21)+2,FALSE)</f>
        <v>6541</v>
      </c>
      <c r="AF21" s="7">
        <f>HLOOKUP(AF$7,$L$66:$DM$120,ROWS($C$10:$C21)+2,FALSE)</f>
        <v>408</v>
      </c>
      <c r="AG21" s="7">
        <f>HLOOKUP(AG$7,$L$66:$DM$120,ROWS($C$10:$C21)+2,FALSE)</f>
        <v>3708</v>
      </c>
      <c r="AH21" s="7">
        <f>HLOOKUP(AH$7,$L$66:$DM$120,ROWS($C$10:$C21)+2,FALSE)</f>
        <v>4436</v>
      </c>
      <c r="AI21" s="7">
        <f>HLOOKUP(AI$7,$L$66:$DM$120,ROWS($C$10:$C21)+2,FALSE)</f>
        <v>6992</v>
      </c>
      <c r="AJ21" s="7">
        <f>HLOOKUP(AJ$7,$L$66:$DM$120,ROWS($C$10:$C21)+2,FALSE)</f>
        <v>1808</v>
      </c>
      <c r="AK21" s="7">
        <f>HLOOKUP(AK$7,$L$66:$DM$120,ROWS($C$10:$C21)+2,FALSE)</f>
        <v>5380</v>
      </c>
      <c r="AL21" s="7">
        <f>HLOOKUP(AL$7,$L$66:$DM$120,ROWS($C$10:$C21)+2,FALSE)</f>
        <v>2514</v>
      </c>
      <c r="AM21" s="7">
        <f>HLOOKUP(AM$7,$L$66:$DM$120,ROWS($C$10:$C21)+2,FALSE)</f>
        <v>246</v>
      </c>
      <c r="AN21" s="7">
        <f>HLOOKUP(AN$7,$L$66:$DM$120,ROWS($C$10:$C21)+2,FALSE)</f>
        <v>4144</v>
      </c>
      <c r="AO21" s="7">
        <f>HLOOKUP(AO$7,$L$66:$DM$120,ROWS($C$10:$C21)+2,FALSE)</f>
        <v>774</v>
      </c>
      <c r="AP21" s="7">
        <f>HLOOKUP(AP$7,$L$66:$DM$120,ROWS($C$10:$C21)+2,FALSE)</f>
        <v>132</v>
      </c>
      <c r="AQ21" s="7">
        <f>HLOOKUP(AQ$7,$L$66:$DM$120,ROWS($C$10:$C21)+2,FALSE)</f>
        <v>8371</v>
      </c>
      <c r="AR21" s="7">
        <f>HLOOKUP(AR$7,$L$66:$DM$120,ROWS($C$10:$C21)+2,FALSE)</f>
        <v>791</v>
      </c>
      <c r="AS21" s="7">
        <f>HLOOKUP(AS$7,$L$66:$DM$120,ROWS($C$10:$C21)+2,FALSE)</f>
        <v>14454</v>
      </c>
      <c r="AT21" s="7">
        <f>HLOOKUP(AT$7,$L$66:$DM$120,ROWS($C$10:$C21)+2,FALSE)</f>
        <v>19138</v>
      </c>
      <c r="AU21" s="7">
        <f>HLOOKUP(AU$7,$L$66:$DM$120,ROWS($C$10:$C21)+2,FALSE)</f>
        <v>201</v>
      </c>
      <c r="AV21" s="7">
        <f>HLOOKUP(AV$7,$L$66:$DM$120,ROWS($C$10:$C21)+2,FALSE)</f>
        <v>6863</v>
      </c>
      <c r="AW21" s="7">
        <f>HLOOKUP(AW$7,$L$66:$DM$120,ROWS($C$10:$C21)+2,FALSE)</f>
        <v>1632</v>
      </c>
      <c r="AX21" s="7">
        <f>HLOOKUP(AX$7,$L$66:$DM$120,ROWS($C$10:$C21)+2,FALSE)</f>
        <v>727</v>
      </c>
      <c r="AY21" s="7">
        <f>HLOOKUP(AY$7,$L$66:$DM$120,ROWS($C$10:$C21)+2,FALSE)</f>
        <v>5791</v>
      </c>
      <c r="AZ21" s="7">
        <f>HLOOKUP(AZ$7,$L$66:$DM$120,ROWS($C$10:$C21)+2,FALSE)</f>
        <v>337</v>
      </c>
      <c r="BA21" s="7">
        <f>HLOOKUP(BA$7,$L$66:$DM$120,ROWS($C$10:$C21)+2,FALSE)</f>
        <v>16914</v>
      </c>
      <c r="BB21" s="7">
        <f>HLOOKUP(BB$7,$L$66:$DM$120,ROWS($C$10:$C21)+2,FALSE)</f>
        <v>536</v>
      </c>
      <c r="BC21" s="7">
        <f>HLOOKUP(BC$7,$L$66:$DM$120,ROWS($C$10:$C21)+2,FALSE)</f>
        <v>16898</v>
      </c>
      <c r="BD21" s="7">
        <f>HLOOKUP(BD$7,$L$66:$DM$120,ROWS($C$10:$C21)+2,FALSE)</f>
        <v>15760</v>
      </c>
      <c r="BE21" s="7">
        <f>HLOOKUP(BE$7,$L$66:$DM$120,ROWS($C$10:$C21)+2,FALSE)</f>
        <v>793</v>
      </c>
      <c r="BF21" s="7">
        <f>HLOOKUP(BF$7,$L$66:$DM$120,ROWS($C$10:$C21)+2,FALSE)</f>
        <v>361</v>
      </c>
      <c r="BG21" s="7">
        <f>HLOOKUP(BG$7,$L$66:$DM$120,ROWS($C$10:$C21)+2,FALSE)</f>
        <v>9438</v>
      </c>
      <c r="BH21" s="7">
        <f>HLOOKUP(BH$7,$L$66:$DM$120,ROWS($C$10:$C21)+2,FALSE)</f>
        <v>3701</v>
      </c>
      <c r="BI21" s="7">
        <f>HLOOKUP(BI$7,$L$66:$DM$120,ROWS($C$10:$C21)+2,FALSE)</f>
        <v>1340</v>
      </c>
      <c r="BJ21" s="7">
        <f>HLOOKUP(BJ$7,$L$66:$DM$120,ROWS($C$10:$C21)+2,FALSE)</f>
        <v>2727</v>
      </c>
      <c r="BK21" s="7">
        <f>HLOOKUP(BK$7,$L$66:$DM$120,ROWS($C$10:$C21)+2,FALSE)</f>
        <v>504</v>
      </c>
      <c r="BL21" s="7">
        <f>HLOOKUP(BL$7,$L$66:$DM$120,ROWS($C$10:$C21)+2,FALSE)</f>
        <v>1635</v>
      </c>
      <c r="BM21" s="8">
        <f>HLOOKUP(BM$7+0.5,$L$66:$DM$120,ROWS($C$10:$C21)+2,FALSE)</f>
        <v>15123</v>
      </c>
      <c r="BN21" s="8">
        <f>HLOOKUP(BN$7+0.5,$L$66:$DM$120,ROWS($C$10:$C21)+2,FALSE)</f>
        <v>5015</v>
      </c>
      <c r="BO21" s="8">
        <f>HLOOKUP(BO$7+0.5,$L$66:$DM$120,ROWS($C$10:$C21)+2,FALSE)</f>
        <v>765</v>
      </c>
      <c r="BP21" s="8">
        <f>HLOOKUP(BP$7+0.5,$L$66:$DM$120,ROWS($C$10:$C21)+2,FALSE)</f>
        <v>1849</v>
      </c>
      <c r="BQ21" s="8">
        <f>HLOOKUP(BQ$7+0.5,$L$66:$DM$120,ROWS($C$10:$C21)+2,FALSE)</f>
        <v>1366</v>
      </c>
      <c r="BR21" s="8">
        <f>HLOOKUP(BR$7+0.5,$L$66:$DM$120,ROWS($C$10:$C21)+2,FALSE)</f>
        <v>3387</v>
      </c>
      <c r="BS21" s="8">
        <f>HLOOKUP(BS$7+0.5,$L$66:$DM$120,ROWS($C$10:$C21)+2,FALSE)</f>
        <v>1399</v>
      </c>
      <c r="BT21" s="8">
        <f>HLOOKUP(BT$7+0.5,$L$66:$DM$120,ROWS($C$10:$C21)+2,FALSE)</f>
        <v>455</v>
      </c>
      <c r="BU21" s="8">
        <f>HLOOKUP(BU$7+0.5,$L$66:$DM$120,ROWS($C$10:$C21)+2,FALSE)</f>
        <v>606</v>
      </c>
      <c r="BV21" s="8">
        <f>HLOOKUP(BV$7+0.5,$L$66:$DM$120,ROWS($C$10:$C21)+2,FALSE)</f>
        <v>283</v>
      </c>
      <c r="BW21" s="8">
        <f>HLOOKUP(BW$7+0.5,$L$66:$DM$120,ROWS($C$10:$C21)+2,FALSE)</f>
        <v>5232</v>
      </c>
      <c r="BX21" s="8" t="str">
        <f>HLOOKUP(BX$7+0.5,$L$66:$DM$120,ROWS($C$10:$C21)+2,FALSE)</f>
        <v>N/A</v>
      </c>
      <c r="BY21" s="8">
        <f>HLOOKUP(BY$7+0.5,$L$66:$DM$120,ROWS($C$10:$C21)+2,FALSE)</f>
        <v>883</v>
      </c>
      <c r="BZ21" s="8">
        <f>HLOOKUP(BZ$7+0.5,$L$66:$DM$120,ROWS($C$10:$C21)+2,FALSE)</f>
        <v>139</v>
      </c>
      <c r="CA21" s="8">
        <f>HLOOKUP(CA$7+0.5,$L$66:$DM$120,ROWS($C$10:$C21)+2,FALSE)</f>
        <v>1774</v>
      </c>
      <c r="CB21" s="8">
        <f>HLOOKUP(CB$7+0.5,$L$66:$DM$120,ROWS($C$10:$C21)+2,FALSE)</f>
        <v>1297</v>
      </c>
      <c r="CC21" s="8">
        <f>HLOOKUP(CC$7+0.5,$L$66:$DM$120,ROWS($C$10:$C21)+2,FALSE)</f>
        <v>528</v>
      </c>
      <c r="CD21" s="8">
        <f>HLOOKUP(CD$7+0.5,$L$66:$DM$120,ROWS($C$10:$C21)+2,FALSE)</f>
        <v>2909</v>
      </c>
      <c r="CE21" s="8">
        <f>HLOOKUP(CE$7+0.5,$L$66:$DM$120,ROWS($C$10:$C21)+2,FALSE)</f>
        <v>1708</v>
      </c>
      <c r="CF21" s="8">
        <f>HLOOKUP(CF$7+0.5,$L$66:$DM$120,ROWS($C$10:$C21)+2,FALSE)</f>
        <v>3121</v>
      </c>
      <c r="CG21" s="8">
        <f>HLOOKUP(CG$7+0.5,$L$66:$DM$120,ROWS($C$10:$C21)+2,FALSE)</f>
        <v>269</v>
      </c>
      <c r="CH21" s="8">
        <f>HLOOKUP(CH$7+0.5,$L$66:$DM$120,ROWS($C$10:$C21)+2,FALSE)</f>
        <v>1807</v>
      </c>
      <c r="CI21" s="8">
        <f>HLOOKUP(CI$7+0.5,$L$66:$DM$120,ROWS($C$10:$C21)+2,FALSE)</f>
        <v>1979</v>
      </c>
      <c r="CJ21" s="8">
        <f>HLOOKUP(CJ$7+0.5,$L$66:$DM$120,ROWS($C$10:$C21)+2,FALSE)</f>
        <v>2441</v>
      </c>
      <c r="CK21" s="8">
        <f>HLOOKUP(CK$7+0.5,$L$66:$DM$120,ROWS($C$10:$C21)+2,FALSE)</f>
        <v>1416</v>
      </c>
      <c r="CL21" s="8">
        <f>HLOOKUP(CL$7+0.5,$L$66:$DM$120,ROWS($C$10:$C21)+2,FALSE)</f>
        <v>3077</v>
      </c>
      <c r="CM21" s="8">
        <f>HLOOKUP(CM$7+0.5,$L$66:$DM$120,ROWS($C$10:$C21)+2,FALSE)</f>
        <v>989</v>
      </c>
      <c r="CN21" s="8">
        <f>HLOOKUP(CN$7+0.5,$L$66:$DM$120,ROWS($C$10:$C21)+2,FALSE)</f>
        <v>211</v>
      </c>
      <c r="CO21" s="8">
        <f>HLOOKUP(CO$7+0.5,$L$66:$DM$120,ROWS($C$10:$C21)+2,FALSE)</f>
        <v>3300</v>
      </c>
      <c r="CP21" s="8">
        <f>HLOOKUP(CP$7+0.5,$L$66:$DM$120,ROWS($C$10:$C21)+2,FALSE)</f>
        <v>559</v>
      </c>
      <c r="CQ21" s="8">
        <f>HLOOKUP(CQ$7+0.5,$L$66:$DM$120,ROWS($C$10:$C21)+2,FALSE)</f>
        <v>150</v>
      </c>
      <c r="CR21" s="8">
        <f>HLOOKUP(CR$7+0.5,$L$66:$DM$120,ROWS($C$10:$C21)+2,FALSE)</f>
        <v>3016</v>
      </c>
      <c r="CS21" s="8">
        <f>HLOOKUP(CS$7+0.5,$L$66:$DM$120,ROWS($C$10:$C21)+2,FALSE)</f>
        <v>421</v>
      </c>
      <c r="CT21" s="8">
        <f>HLOOKUP(CT$7+0.5,$L$66:$DM$120,ROWS($C$10:$C21)+2,FALSE)</f>
        <v>4681</v>
      </c>
      <c r="CU21" s="8">
        <f>HLOOKUP(CU$7+0.5,$L$66:$DM$120,ROWS($C$10:$C21)+2,FALSE)</f>
        <v>3931</v>
      </c>
      <c r="CV21" s="8">
        <f>HLOOKUP(CV$7+0.5,$L$66:$DM$120,ROWS($C$10:$C21)+2,FALSE)</f>
        <v>221</v>
      </c>
      <c r="CW21" s="8">
        <f>HLOOKUP(CW$7+0.5,$L$66:$DM$120,ROWS($C$10:$C21)+2,FALSE)</f>
        <v>1986</v>
      </c>
      <c r="CX21" s="8">
        <f>HLOOKUP(CX$7+0.5,$L$66:$DM$120,ROWS($C$10:$C21)+2,FALSE)</f>
        <v>1107</v>
      </c>
      <c r="CY21" s="8">
        <f>HLOOKUP(CY$7+0.5,$L$66:$DM$120,ROWS($C$10:$C21)+2,FALSE)</f>
        <v>472</v>
      </c>
      <c r="CZ21" s="8">
        <f>HLOOKUP(CZ$7+0.5,$L$66:$DM$120,ROWS($C$10:$C21)+2,FALSE)</f>
        <v>1896</v>
      </c>
      <c r="DA21" s="8">
        <f>HLOOKUP(DA$7+0.5,$L$66:$DM$120,ROWS($C$10:$C21)+2,FALSE)</f>
        <v>504</v>
      </c>
      <c r="DB21" s="8">
        <f>HLOOKUP(DB$7+0.5,$L$66:$DM$120,ROWS($C$10:$C21)+2,FALSE)</f>
        <v>5257</v>
      </c>
      <c r="DC21" s="8">
        <f>HLOOKUP(DC$7+0.5,$L$66:$DM$120,ROWS($C$10:$C21)+2,FALSE)</f>
        <v>730</v>
      </c>
      <c r="DD21" s="8">
        <f>HLOOKUP(DD$7+0.5,$L$66:$DM$120,ROWS($C$10:$C21)+2,FALSE)</f>
        <v>3610</v>
      </c>
      <c r="DE21" s="8">
        <f>HLOOKUP(DE$7+0.5,$L$66:$DM$120,ROWS($C$10:$C21)+2,FALSE)</f>
        <v>3421</v>
      </c>
      <c r="DF21" s="8">
        <f>HLOOKUP(DF$7+0.5,$L$66:$DM$120,ROWS($C$10:$C21)+2,FALSE)</f>
        <v>1061</v>
      </c>
      <c r="DG21" s="8">
        <f>HLOOKUP(DG$7+0.5,$L$66:$DM$120,ROWS($C$10:$C21)+2,FALSE)</f>
        <v>334</v>
      </c>
      <c r="DH21" s="8">
        <f>HLOOKUP(DH$7+0.5,$L$66:$DM$120,ROWS($C$10:$C21)+2,FALSE)</f>
        <v>3336</v>
      </c>
      <c r="DI21" s="8">
        <f>HLOOKUP(DI$7+0.5,$L$66:$DM$120,ROWS($C$10:$C21)+2,FALSE)</f>
        <v>1532</v>
      </c>
      <c r="DJ21" s="8">
        <f>HLOOKUP(DJ$7+0.5,$L$66:$DM$120,ROWS($C$10:$C21)+2,FALSE)</f>
        <v>778</v>
      </c>
      <c r="DK21" s="8">
        <f>HLOOKUP(DK$7+0.5,$L$66:$DM$120,ROWS($C$10:$C21)+2,FALSE)</f>
        <v>1401</v>
      </c>
      <c r="DL21" s="8">
        <f>HLOOKUP(DL$7+0.5,$L$66:$DM$120,ROWS($C$10:$C21)+2,FALSE)</f>
        <v>775</v>
      </c>
      <c r="DM21" s="8">
        <f>HLOOKUP(DM$7+0.5,$L$66:$DM$120,ROWS($C$10:$C21)+2,FALSE)</f>
        <v>841</v>
      </c>
    </row>
    <row r="22" spans="4:117" x14ac:dyDescent="0.2">
      <c r="D22" s="62" t="s">
        <v>18</v>
      </c>
      <c r="E22" s="9">
        <v>1357806</v>
      </c>
      <c r="F22" s="10">
        <v>1803</v>
      </c>
      <c r="G22" s="9">
        <v>1160948</v>
      </c>
      <c r="H22" s="10">
        <v>10743</v>
      </c>
      <c r="I22" s="9">
        <v>122727</v>
      </c>
      <c r="J22" s="10">
        <v>8676</v>
      </c>
      <c r="K22" s="102"/>
      <c r="L22" s="7">
        <f>HLOOKUP(L$7,$L$66:$DM$120,ROWS($C$10:$C22)+2,FALSE)</f>
        <v>57542</v>
      </c>
      <c r="M22" s="7">
        <f>HLOOKUP(M$7,$L$66:$DM$120,ROWS($C$10:$C22)+2,FALSE)</f>
        <v>1268</v>
      </c>
      <c r="N22" s="7">
        <f>HLOOKUP(N$7,$L$66:$DM$120,ROWS($C$10:$C22)+2,FALSE)</f>
        <v>844</v>
      </c>
      <c r="O22" s="7">
        <f>HLOOKUP(O$7,$L$66:$DM$120,ROWS($C$10:$C22)+2,FALSE)</f>
        <v>2900</v>
      </c>
      <c r="P22" s="7">
        <f>HLOOKUP(P$7,$L$66:$DM$120,ROWS($C$10:$C22)+2,FALSE)</f>
        <v>242</v>
      </c>
      <c r="Q22" s="7">
        <f>HLOOKUP(Q$7,$L$66:$DM$120,ROWS($C$10:$C22)+2,FALSE)</f>
        <v>10173</v>
      </c>
      <c r="R22" s="7">
        <f>HLOOKUP(R$7,$L$66:$DM$120,ROWS($C$10:$C22)+2,FALSE)</f>
        <v>950</v>
      </c>
      <c r="S22" s="7">
        <f>HLOOKUP(S$7,$L$66:$DM$120,ROWS($C$10:$C22)+2,FALSE)</f>
        <v>731</v>
      </c>
      <c r="T22" s="7">
        <f>HLOOKUP(T$7,$L$66:$DM$120,ROWS($C$10:$C22)+2,FALSE)</f>
        <v>784</v>
      </c>
      <c r="U22" s="7">
        <f>HLOOKUP(U$7,$L$66:$DM$120,ROWS($C$10:$C22)+2,FALSE)</f>
        <v>222</v>
      </c>
      <c r="V22" s="7">
        <f>HLOOKUP(V$7,$L$66:$DM$120,ROWS($C$10:$C22)+2,FALSE)</f>
        <v>3160</v>
      </c>
      <c r="W22" s="7">
        <f>HLOOKUP(W$7,$L$66:$DM$120,ROWS($C$10:$C22)+2,FALSE)</f>
        <v>2519</v>
      </c>
      <c r="X22" s="7" t="str">
        <f>HLOOKUP(X$7,$L$66:$DM$120,ROWS($C$10:$C22)+2,FALSE)</f>
        <v>N/A</v>
      </c>
      <c r="Y22" s="7">
        <f>HLOOKUP(Y$7,$L$66:$DM$120,ROWS($C$10:$C22)+2,FALSE)</f>
        <v>112</v>
      </c>
      <c r="Z22" s="7">
        <f>HLOOKUP(Z$7,$L$66:$DM$120,ROWS($C$10:$C22)+2,FALSE)</f>
        <v>1884</v>
      </c>
      <c r="AA22" s="7">
        <f>HLOOKUP(AA$7,$L$66:$DM$120,ROWS($C$10:$C22)+2,FALSE)</f>
        <v>402</v>
      </c>
      <c r="AB22" s="7">
        <f>HLOOKUP(AB$7,$L$66:$DM$120,ROWS($C$10:$C22)+2,FALSE)</f>
        <v>478</v>
      </c>
      <c r="AC22" s="7">
        <f>HLOOKUP(AC$7,$L$66:$DM$120,ROWS($C$10:$C22)+2,FALSE)</f>
        <v>125</v>
      </c>
      <c r="AD22" s="7">
        <f>HLOOKUP(AD$7,$L$66:$DM$120,ROWS($C$10:$C22)+2,FALSE)</f>
        <v>18</v>
      </c>
      <c r="AE22" s="7">
        <f>HLOOKUP(AE$7,$L$66:$DM$120,ROWS($C$10:$C22)+2,FALSE)</f>
        <v>179</v>
      </c>
      <c r="AF22" s="7">
        <f>HLOOKUP(AF$7,$L$66:$DM$120,ROWS($C$10:$C22)+2,FALSE)</f>
        <v>106</v>
      </c>
      <c r="AG22" s="7">
        <f>HLOOKUP(AG$7,$L$66:$DM$120,ROWS($C$10:$C22)+2,FALSE)</f>
        <v>341</v>
      </c>
      <c r="AH22" s="7">
        <f>HLOOKUP(AH$7,$L$66:$DM$120,ROWS($C$10:$C22)+2,FALSE)</f>
        <v>92</v>
      </c>
      <c r="AI22" s="7">
        <f>HLOOKUP(AI$7,$L$66:$DM$120,ROWS($C$10:$C22)+2,FALSE)</f>
        <v>1303</v>
      </c>
      <c r="AJ22" s="7">
        <f>HLOOKUP(AJ$7,$L$66:$DM$120,ROWS($C$10:$C22)+2,FALSE)</f>
        <v>933</v>
      </c>
      <c r="AK22" s="7">
        <f>HLOOKUP(AK$7,$L$66:$DM$120,ROWS($C$10:$C22)+2,FALSE)</f>
        <v>371</v>
      </c>
      <c r="AL22" s="7">
        <f>HLOOKUP(AL$7,$L$66:$DM$120,ROWS($C$10:$C22)+2,FALSE)</f>
        <v>308</v>
      </c>
      <c r="AM22" s="7">
        <f>HLOOKUP(AM$7,$L$66:$DM$120,ROWS($C$10:$C22)+2,FALSE)</f>
        <v>85</v>
      </c>
      <c r="AN22" s="7">
        <f>HLOOKUP(AN$7,$L$66:$DM$120,ROWS($C$10:$C22)+2,FALSE)</f>
        <v>91</v>
      </c>
      <c r="AO22" s="7">
        <f>HLOOKUP(AO$7,$L$66:$DM$120,ROWS($C$10:$C22)+2,FALSE)</f>
        <v>1548</v>
      </c>
      <c r="AP22" s="7">
        <f>HLOOKUP(AP$7,$L$66:$DM$120,ROWS($C$10:$C22)+2,FALSE)</f>
        <v>107</v>
      </c>
      <c r="AQ22" s="7">
        <f>HLOOKUP(AQ$7,$L$66:$DM$120,ROWS($C$10:$C22)+2,FALSE)</f>
        <v>564</v>
      </c>
      <c r="AR22" s="7">
        <f>HLOOKUP(AR$7,$L$66:$DM$120,ROWS($C$10:$C22)+2,FALSE)</f>
        <v>354</v>
      </c>
      <c r="AS22" s="7">
        <f>HLOOKUP(AS$7,$L$66:$DM$120,ROWS($C$10:$C22)+2,FALSE)</f>
        <v>4246</v>
      </c>
      <c r="AT22" s="7">
        <f>HLOOKUP(AT$7,$L$66:$DM$120,ROWS($C$10:$C22)+2,FALSE)</f>
        <v>2307</v>
      </c>
      <c r="AU22" s="7">
        <f>HLOOKUP(AU$7,$L$66:$DM$120,ROWS($C$10:$C22)+2,FALSE)</f>
        <v>32</v>
      </c>
      <c r="AV22" s="7">
        <f>HLOOKUP(AV$7,$L$66:$DM$120,ROWS($C$10:$C22)+2,FALSE)</f>
        <v>970</v>
      </c>
      <c r="AW22" s="7">
        <f>HLOOKUP(AW$7,$L$66:$DM$120,ROWS($C$10:$C22)+2,FALSE)</f>
        <v>685</v>
      </c>
      <c r="AX22" s="7">
        <f>HLOOKUP(AX$7,$L$66:$DM$120,ROWS($C$10:$C22)+2,FALSE)</f>
        <v>2030</v>
      </c>
      <c r="AY22" s="7">
        <f>HLOOKUP(AY$7,$L$66:$DM$120,ROWS($C$10:$C22)+2,FALSE)</f>
        <v>870</v>
      </c>
      <c r="AZ22" s="7">
        <f>HLOOKUP(AZ$7,$L$66:$DM$120,ROWS($C$10:$C22)+2,FALSE)</f>
        <v>58</v>
      </c>
      <c r="BA22" s="7">
        <f>HLOOKUP(BA$7,$L$66:$DM$120,ROWS($C$10:$C22)+2,FALSE)</f>
        <v>1681</v>
      </c>
      <c r="BB22" s="7">
        <f>HLOOKUP(BB$7,$L$66:$DM$120,ROWS($C$10:$C22)+2,FALSE)</f>
        <v>0</v>
      </c>
      <c r="BC22" s="7">
        <f>HLOOKUP(BC$7,$L$66:$DM$120,ROWS($C$10:$C22)+2,FALSE)</f>
        <v>636</v>
      </c>
      <c r="BD22" s="7">
        <f>HLOOKUP(BD$7,$L$66:$DM$120,ROWS($C$10:$C22)+2,FALSE)</f>
        <v>3007</v>
      </c>
      <c r="BE22" s="7">
        <f>HLOOKUP(BE$7,$L$66:$DM$120,ROWS($C$10:$C22)+2,FALSE)</f>
        <v>1040</v>
      </c>
      <c r="BF22" s="7">
        <f>HLOOKUP(BF$7,$L$66:$DM$120,ROWS($C$10:$C22)+2,FALSE)</f>
        <v>0</v>
      </c>
      <c r="BG22" s="7">
        <f>HLOOKUP(BG$7,$L$66:$DM$120,ROWS($C$10:$C22)+2,FALSE)</f>
        <v>2523</v>
      </c>
      <c r="BH22" s="7">
        <f>HLOOKUP(BH$7,$L$66:$DM$120,ROWS($C$10:$C22)+2,FALSE)</f>
        <v>3790</v>
      </c>
      <c r="BI22" s="7">
        <f>HLOOKUP(BI$7,$L$66:$DM$120,ROWS($C$10:$C22)+2,FALSE)</f>
        <v>312</v>
      </c>
      <c r="BJ22" s="7">
        <f>HLOOKUP(BJ$7,$L$66:$DM$120,ROWS($C$10:$C22)+2,FALSE)</f>
        <v>147</v>
      </c>
      <c r="BK22" s="7">
        <f>HLOOKUP(BK$7,$L$66:$DM$120,ROWS($C$10:$C22)+2,FALSE)</f>
        <v>14</v>
      </c>
      <c r="BL22" s="7">
        <f>HLOOKUP(BL$7,$L$66:$DM$120,ROWS($C$10:$C22)+2,FALSE)</f>
        <v>238</v>
      </c>
      <c r="BM22" s="8">
        <f>HLOOKUP(BM$7+0.5,$L$66:$DM$120,ROWS($C$10:$C22)+2,FALSE)</f>
        <v>5083</v>
      </c>
      <c r="BN22" s="8">
        <f>HLOOKUP(BN$7+0.5,$L$66:$DM$120,ROWS($C$10:$C22)+2,FALSE)</f>
        <v>846</v>
      </c>
      <c r="BO22" s="8">
        <f>HLOOKUP(BO$7+0.5,$L$66:$DM$120,ROWS($C$10:$C22)+2,FALSE)</f>
        <v>670</v>
      </c>
      <c r="BP22" s="8">
        <f>HLOOKUP(BP$7+0.5,$L$66:$DM$120,ROWS($C$10:$C22)+2,FALSE)</f>
        <v>1208</v>
      </c>
      <c r="BQ22" s="8">
        <f>HLOOKUP(BQ$7+0.5,$L$66:$DM$120,ROWS($C$10:$C22)+2,FALSE)</f>
        <v>260</v>
      </c>
      <c r="BR22" s="8">
        <f>HLOOKUP(BR$7+0.5,$L$66:$DM$120,ROWS($C$10:$C22)+2,FALSE)</f>
        <v>2201</v>
      </c>
      <c r="BS22" s="8">
        <f>HLOOKUP(BS$7+0.5,$L$66:$DM$120,ROWS($C$10:$C22)+2,FALSE)</f>
        <v>493</v>
      </c>
      <c r="BT22" s="8">
        <f>HLOOKUP(BT$7+0.5,$L$66:$DM$120,ROWS($C$10:$C22)+2,FALSE)</f>
        <v>739</v>
      </c>
      <c r="BU22" s="8">
        <f>HLOOKUP(BU$7+0.5,$L$66:$DM$120,ROWS($C$10:$C22)+2,FALSE)</f>
        <v>877</v>
      </c>
      <c r="BV22" s="8">
        <f>HLOOKUP(BV$7+0.5,$L$66:$DM$120,ROWS($C$10:$C22)+2,FALSE)</f>
        <v>275</v>
      </c>
      <c r="BW22" s="8">
        <f>HLOOKUP(BW$7+0.5,$L$66:$DM$120,ROWS($C$10:$C22)+2,FALSE)</f>
        <v>1311</v>
      </c>
      <c r="BX22" s="8">
        <f>HLOOKUP(BX$7+0.5,$L$66:$DM$120,ROWS($C$10:$C22)+2,FALSE)</f>
        <v>956</v>
      </c>
      <c r="BY22" s="8" t="str">
        <f>HLOOKUP(BY$7+0.5,$L$66:$DM$120,ROWS($C$10:$C22)+2,FALSE)</f>
        <v>N/A</v>
      </c>
      <c r="BZ22" s="8">
        <f>HLOOKUP(BZ$7+0.5,$L$66:$DM$120,ROWS($C$10:$C22)+2,FALSE)</f>
        <v>199</v>
      </c>
      <c r="CA22" s="8">
        <f>HLOOKUP(CA$7+0.5,$L$66:$DM$120,ROWS($C$10:$C22)+2,FALSE)</f>
        <v>728</v>
      </c>
      <c r="CB22" s="8">
        <f>HLOOKUP(CB$7+0.5,$L$66:$DM$120,ROWS($C$10:$C22)+2,FALSE)</f>
        <v>280</v>
      </c>
      <c r="CC22" s="8">
        <f>HLOOKUP(CC$7+0.5,$L$66:$DM$120,ROWS($C$10:$C22)+2,FALSE)</f>
        <v>504</v>
      </c>
      <c r="CD22" s="8">
        <f>HLOOKUP(CD$7+0.5,$L$66:$DM$120,ROWS($C$10:$C22)+2,FALSE)</f>
        <v>154</v>
      </c>
      <c r="CE22" s="8">
        <f>HLOOKUP(CE$7+0.5,$L$66:$DM$120,ROWS($C$10:$C22)+2,FALSE)</f>
        <v>36</v>
      </c>
      <c r="CF22" s="8">
        <f>HLOOKUP(CF$7+0.5,$L$66:$DM$120,ROWS($C$10:$C22)+2,FALSE)</f>
        <v>270</v>
      </c>
      <c r="CG22" s="8">
        <f>HLOOKUP(CG$7+0.5,$L$66:$DM$120,ROWS($C$10:$C22)+2,FALSE)</f>
        <v>161</v>
      </c>
      <c r="CH22" s="8">
        <f>HLOOKUP(CH$7+0.5,$L$66:$DM$120,ROWS($C$10:$C22)+2,FALSE)</f>
        <v>212</v>
      </c>
      <c r="CI22" s="8">
        <f>HLOOKUP(CI$7+0.5,$L$66:$DM$120,ROWS($C$10:$C22)+2,FALSE)</f>
        <v>123</v>
      </c>
      <c r="CJ22" s="8">
        <f>HLOOKUP(CJ$7+0.5,$L$66:$DM$120,ROWS($C$10:$C22)+2,FALSE)</f>
        <v>1067</v>
      </c>
      <c r="CK22" s="8">
        <f>HLOOKUP(CK$7+0.5,$L$66:$DM$120,ROWS($C$10:$C22)+2,FALSE)</f>
        <v>750</v>
      </c>
      <c r="CL22" s="8">
        <f>HLOOKUP(CL$7+0.5,$L$66:$DM$120,ROWS($C$10:$C22)+2,FALSE)</f>
        <v>391</v>
      </c>
      <c r="CM22" s="8">
        <f>HLOOKUP(CM$7+0.5,$L$66:$DM$120,ROWS($C$10:$C22)+2,FALSE)</f>
        <v>219</v>
      </c>
      <c r="CN22" s="8">
        <f>HLOOKUP(CN$7+0.5,$L$66:$DM$120,ROWS($C$10:$C22)+2,FALSE)</f>
        <v>140</v>
      </c>
      <c r="CO22" s="8">
        <f>HLOOKUP(CO$7+0.5,$L$66:$DM$120,ROWS($C$10:$C22)+2,FALSE)</f>
        <v>95</v>
      </c>
      <c r="CP22" s="8">
        <f>HLOOKUP(CP$7+0.5,$L$66:$DM$120,ROWS($C$10:$C22)+2,FALSE)</f>
        <v>795</v>
      </c>
      <c r="CQ22" s="8">
        <f>HLOOKUP(CQ$7+0.5,$L$66:$DM$120,ROWS($C$10:$C22)+2,FALSE)</f>
        <v>141</v>
      </c>
      <c r="CR22" s="8">
        <f>HLOOKUP(CR$7+0.5,$L$66:$DM$120,ROWS($C$10:$C22)+2,FALSE)</f>
        <v>697</v>
      </c>
      <c r="CS22" s="8">
        <f>HLOOKUP(CS$7+0.5,$L$66:$DM$120,ROWS($C$10:$C22)+2,FALSE)</f>
        <v>366</v>
      </c>
      <c r="CT22" s="8">
        <f>HLOOKUP(CT$7+0.5,$L$66:$DM$120,ROWS($C$10:$C22)+2,FALSE)</f>
        <v>2556</v>
      </c>
      <c r="CU22" s="8">
        <f>HLOOKUP(CU$7+0.5,$L$66:$DM$120,ROWS($C$10:$C22)+2,FALSE)</f>
        <v>1256</v>
      </c>
      <c r="CV22" s="8">
        <f>HLOOKUP(CV$7+0.5,$L$66:$DM$120,ROWS($C$10:$C22)+2,FALSE)</f>
        <v>54</v>
      </c>
      <c r="CW22" s="8">
        <f>HLOOKUP(CW$7+0.5,$L$66:$DM$120,ROWS($C$10:$C22)+2,FALSE)</f>
        <v>677</v>
      </c>
      <c r="CX22" s="8">
        <f>HLOOKUP(CX$7+0.5,$L$66:$DM$120,ROWS($C$10:$C22)+2,FALSE)</f>
        <v>502</v>
      </c>
      <c r="CY22" s="8">
        <f>HLOOKUP(CY$7+0.5,$L$66:$DM$120,ROWS($C$10:$C22)+2,FALSE)</f>
        <v>1378</v>
      </c>
      <c r="CZ22" s="8">
        <f>HLOOKUP(CZ$7+0.5,$L$66:$DM$120,ROWS($C$10:$C22)+2,FALSE)</f>
        <v>468</v>
      </c>
      <c r="DA22" s="8">
        <f>HLOOKUP(DA$7+0.5,$L$66:$DM$120,ROWS($C$10:$C22)+2,FALSE)</f>
        <v>70</v>
      </c>
      <c r="DB22" s="8">
        <f>HLOOKUP(DB$7+0.5,$L$66:$DM$120,ROWS($C$10:$C22)+2,FALSE)</f>
        <v>919</v>
      </c>
      <c r="DC22" s="8">
        <f>HLOOKUP(DC$7+0.5,$L$66:$DM$120,ROWS($C$10:$C22)+2,FALSE)</f>
        <v>187</v>
      </c>
      <c r="DD22" s="8">
        <f>HLOOKUP(DD$7+0.5,$L$66:$DM$120,ROWS($C$10:$C22)+2,FALSE)</f>
        <v>1018</v>
      </c>
      <c r="DE22" s="8">
        <f>HLOOKUP(DE$7+0.5,$L$66:$DM$120,ROWS($C$10:$C22)+2,FALSE)</f>
        <v>1122</v>
      </c>
      <c r="DF22" s="8">
        <f>HLOOKUP(DF$7+0.5,$L$66:$DM$120,ROWS($C$10:$C22)+2,FALSE)</f>
        <v>872</v>
      </c>
      <c r="DG22" s="8">
        <f>HLOOKUP(DG$7+0.5,$L$66:$DM$120,ROWS($C$10:$C22)+2,FALSE)</f>
        <v>187</v>
      </c>
      <c r="DH22" s="8">
        <f>HLOOKUP(DH$7+0.5,$L$66:$DM$120,ROWS($C$10:$C22)+2,FALSE)</f>
        <v>1318</v>
      </c>
      <c r="DI22" s="8">
        <f>HLOOKUP(DI$7+0.5,$L$66:$DM$120,ROWS($C$10:$C22)+2,FALSE)</f>
        <v>1075</v>
      </c>
      <c r="DJ22" s="8">
        <f>HLOOKUP(DJ$7+0.5,$L$66:$DM$120,ROWS($C$10:$C22)+2,FALSE)</f>
        <v>306</v>
      </c>
      <c r="DK22" s="8">
        <f>HLOOKUP(DK$7+0.5,$L$66:$DM$120,ROWS($C$10:$C22)+2,FALSE)</f>
        <v>159</v>
      </c>
      <c r="DL22" s="8">
        <f>HLOOKUP(DL$7+0.5,$L$66:$DM$120,ROWS($C$10:$C22)+2,FALSE)</f>
        <v>23</v>
      </c>
      <c r="DM22" s="8">
        <f>HLOOKUP(DM$7+0.5,$L$66:$DM$120,ROWS($C$10:$C22)+2,FALSE)</f>
        <v>398</v>
      </c>
    </row>
    <row r="23" spans="4:117" x14ac:dyDescent="0.2">
      <c r="D23" s="62" t="s">
        <v>19</v>
      </c>
      <c r="E23" s="9">
        <v>1559637</v>
      </c>
      <c r="F23" s="10">
        <v>2674</v>
      </c>
      <c r="G23" s="9">
        <v>1284530</v>
      </c>
      <c r="H23" s="10">
        <v>13188</v>
      </c>
      <c r="I23" s="9">
        <v>208434</v>
      </c>
      <c r="J23" s="10">
        <v>13285</v>
      </c>
      <c r="K23" s="102"/>
      <c r="L23" s="7">
        <f>HLOOKUP(L$7,$L$66:$DM$120,ROWS($C$10:$C23)+2,FALSE)</f>
        <v>60336</v>
      </c>
      <c r="M23" s="7">
        <f>HLOOKUP(M$7,$L$66:$DM$120,ROWS($C$10:$C23)+2,FALSE)</f>
        <v>263</v>
      </c>
      <c r="N23" s="7">
        <f>HLOOKUP(N$7,$L$66:$DM$120,ROWS($C$10:$C23)+2,FALSE)</f>
        <v>4510</v>
      </c>
      <c r="O23" s="7">
        <f>HLOOKUP(O$7,$L$66:$DM$120,ROWS($C$10:$C23)+2,FALSE)</f>
        <v>3543</v>
      </c>
      <c r="P23" s="7">
        <f>HLOOKUP(P$7,$L$66:$DM$120,ROWS($C$10:$C23)+2,FALSE)</f>
        <v>224</v>
      </c>
      <c r="Q23" s="7">
        <f>HLOOKUP(Q$7,$L$66:$DM$120,ROWS($C$10:$C23)+2,FALSE)</f>
        <v>9021</v>
      </c>
      <c r="R23" s="7">
        <f>HLOOKUP(R$7,$L$66:$DM$120,ROWS($C$10:$C23)+2,FALSE)</f>
        <v>1813</v>
      </c>
      <c r="S23" s="7">
        <f>HLOOKUP(S$7,$L$66:$DM$120,ROWS($C$10:$C23)+2,FALSE)</f>
        <v>0</v>
      </c>
      <c r="T23" s="7">
        <f>HLOOKUP(T$7,$L$66:$DM$120,ROWS($C$10:$C23)+2,FALSE)</f>
        <v>0</v>
      </c>
      <c r="U23" s="7">
        <f>HLOOKUP(U$7,$L$66:$DM$120,ROWS($C$10:$C23)+2,FALSE)</f>
        <v>0</v>
      </c>
      <c r="V23" s="7">
        <f>HLOOKUP(V$7,$L$66:$DM$120,ROWS($C$10:$C23)+2,FALSE)</f>
        <v>1733</v>
      </c>
      <c r="W23" s="7">
        <f>HLOOKUP(W$7,$L$66:$DM$120,ROWS($C$10:$C23)+2,FALSE)</f>
        <v>275</v>
      </c>
      <c r="X23" s="7">
        <f>HLOOKUP(X$7,$L$66:$DM$120,ROWS($C$10:$C23)+2,FALSE)</f>
        <v>254</v>
      </c>
      <c r="Y23" s="7" t="str">
        <f>HLOOKUP(Y$7,$L$66:$DM$120,ROWS($C$10:$C23)+2,FALSE)</f>
        <v>N/A</v>
      </c>
      <c r="Z23" s="7">
        <f>HLOOKUP(Z$7,$L$66:$DM$120,ROWS($C$10:$C23)+2,FALSE)</f>
        <v>390</v>
      </c>
      <c r="AA23" s="7">
        <f>HLOOKUP(AA$7,$L$66:$DM$120,ROWS($C$10:$C23)+2,FALSE)</f>
        <v>296</v>
      </c>
      <c r="AB23" s="7">
        <f>HLOOKUP(AB$7,$L$66:$DM$120,ROWS($C$10:$C23)+2,FALSE)</f>
        <v>318</v>
      </c>
      <c r="AC23" s="7">
        <f>HLOOKUP(AC$7,$L$66:$DM$120,ROWS($C$10:$C23)+2,FALSE)</f>
        <v>479</v>
      </c>
      <c r="AD23" s="7">
        <f>HLOOKUP(AD$7,$L$66:$DM$120,ROWS($C$10:$C23)+2,FALSE)</f>
        <v>120</v>
      </c>
      <c r="AE23" s="7">
        <f>HLOOKUP(AE$7,$L$66:$DM$120,ROWS($C$10:$C23)+2,FALSE)</f>
        <v>51</v>
      </c>
      <c r="AF23" s="7">
        <f>HLOOKUP(AF$7,$L$66:$DM$120,ROWS($C$10:$C23)+2,FALSE)</f>
        <v>0</v>
      </c>
      <c r="AG23" s="7">
        <f>HLOOKUP(AG$7,$L$66:$DM$120,ROWS($C$10:$C23)+2,FALSE)</f>
        <v>0</v>
      </c>
      <c r="AH23" s="7">
        <f>HLOOKUP(AH$7,$L$66:$DM$120,ROWS($C$10:$C23)+2,FALSE)</f>
        <v>396</v>
      </c>
      <c r="AI23" s="7">
        <f>HLOOKUP(AI$7,$L$66:$DM$120,ROWS($C$10:$C23)+2,FALSE)</f>
        <v>615</v>
      </c>
      <c r="AJ23" s="7">
        <f>HLOOKUP(AJ$7,$L$66:$DM$120,ROWS($C$10:$C23)+2,FALSE)</f>
        <v>566</v>
      </c>
      <c r="AK23" s="7">
        <f>HLOOKUP(AK$7,$L$66:$DM$120,ROWS($C$10:$C23)+2,FALSE)</f>
        <v>62</v>
      </c>
      <c r="AL23" s="7">
        <f>HLOOKUP(AL$7,$L$66:$DM$120,ROWS($C$10:$C23)+2,FALSE)</f>
        <v>384</v>
      </c>
      <c r="AM23" s="7">
        <f>HLOOKUP(AM$7,$L$66:$DM$120,ROWS($C$10:$C23)+2,FALSE)</f>
        <v>1602</v>
      </c>
      <c r="AN23" s="7">
        <f>HLOOKUP(AN$7,$L$66:$DM$120,ROWS($C$10:$C23)+2,FALSE)</f>
        <v>439</v>
      </c>
      <c r="AO23" s="7">
        <f>HLOOKUP(AO$7,$L$66:$DM$120,ROWS($C$10:$C23)+2,FALSE)</f>
        <v>3581</v>
      </c>
      <c r="AP23" s="7">
        <f>HLOOKUP(AP$7,$L$66:$DM$120,ROWS($C$10:$C23)+2,FALSE)</f>
        <v>129</v>
      </c>
      <c r="AQ23" s="7">
        <f>HLOOKUP(AQ$7,$L$66:$DM$120,ROWS($C$10:$C23)+2,FALSE)</f>
        <v>84</v>
      </c>
      <c r="AR23" s="7">
        <f>HLOOKUP(AR$7,$L$66:$DM$120,ROWS($C$10:$C23)+2,FALSE)</f>
        <v>141</v>
      </c>
      <c r="AS23" s="7">
        <f>HLOOKUP(AS$7,$L$66:$DM$120,ROWS($C$10:$C23)+2,FALSE)</f>
        <v>419</v>
      </c>
      <c r="AT23" s="7">
        <f>HLOOKUP(AT$7,$L$66:$DM$120,ROWS($C$10:$C23)+2,FALSE)</f>
        <v>263</v>
      </c>
      <c r="AU23" s="7">
        <f>HLOOKUP(AU$7,$L$66:$DM$120,ROWS($C$10:$C23)+2,FALSE)</f>
        <v>1201</v>
      </c>
      <c r="AV23" s="7">
        <f>HLOOKUP(AV$7,$L$66:$DM$120,ROWS($C$10:$C23)+2,FALSE)</f>
        <v>260</v>
      </c>
      <c r="AW23" s="7">
        <f>HLOOKUP(AW$7,$L$66:$DM$120,ROWS($C$10:$C23)+2,FALSE)</f>
        <v>288</v>
      </c>
      <c r="AX23" s="7">
        <f>HLOOKUP(AX$7,$L$66:$DM$120,ROWS($C$10:$C23)+2,FALSE)</f>
        <v>7170</v>
      </c>
      <c r="AY23" s="7">
        <f>HLOOKUP(AY$7,$L$66:$DM$120,ROWS($C$10:$C23)+2,FALSE)</f>
        <v>343</v>
      </c>
      <c r="AZ23" s="7">
        <f>HLOOKUP(AZ$7,$L$66:$DM$120,ROWS($C$10:$C23)+2,FALSE)</f>
        <v>0</v>
      </c>
      <c r="BA23" s="7">
        <f>HLOOKUP(BA$7,$L$66:$DM$120,ROWS($C$10:$C23)+2,FALSE)</f>
        <v>55</v>
      </c>
      <c r="BB23" s="7">
        <f>HLOOKUP(BB$7,$L$66:$DM$120,ROWS($C$10:$C23)+2,FALSE)</f>
        <v>842</v>
      </c>
      <c r="BC23" s="7">
        <f>HLOOKUP(BC$7,$L$66:$DM$120,ROWS($C$10:$C23)+2,FALSE)</f>
        <v>296</v>
      </c>
      <c r="BD23" s="7">
        <f>HLOOKUP(BD$7,$L$66:$DM$120,ROWS($C$10:$C23)+2,FALSE)</f>
        <v>1303</v>
      </c>
      <c r="BE23" s="7">
        <f>HLOOKUP(BE$7,$L$66:$DM$120,ROWS($C$10:$C23)+2,FALSE)</f>
        <v>6059</v>
      </c>
      <c r="BF23" s="7">
        <f>HLOOKUP(BF$7,$L$66:$DM$120,ROWS($C$10:$C23)+2,FALSE)</f>
        <v>0</v>
      </c>
      <c r="BG23" s="7">
        <f>HLOOKUP(BG$7,$L$66:$DM$120,ROWS($C$10:$C23)+2,FALSE)</f>
        <v>905</v>
      </c>
      <c r="BH23" s="7">
        <f>HLOOKUP(BH$7,$L$66:$DM$120,ROWS($C$10:$C23)+2,FALSE)</f>
        <v>8991</v>
      </c>
      <c r="BI23" s="7">
        <f>HLOOKUP(BI$7,$L$66:$DM$120,ROWS($C$10:$C23)+2,FALSE)</f>
        <v>0</v>
      </c>
      <c r="BJ23" s="7">
        <f>HLOOKUP(BJ$7,$L$66:$DM$120,ROWS($C$10:$C23)+2,FALSE)</f>
        <v>165</v>
      </c>
      <c r="BK23" s="7">
        <f>HLOOKUP(BK$7,$L$66:$DM$120,ROWS($C$10:$C23)+2,FALSE)</f>
        <v>487</v>
      </c>
      <c r="BL23" s="7">
        <f>HLOOKUP(BL$7,$L$66:$DM$120,ROWS($C$10:$C23)+2,FALSE)</f>
        <v>249</v>
      </c>
      <c r="BM23" s="8">
        <f>HLOOKUP(BM$7+0.5,$L$66:$DM$120,ROWS($C$10:$C23)+2,FALSE)</f>
        <v>6293</v>
      </c>
      <c r="BN23" s="8">
        <f>HLOOKUP(BN$7+0.5,$L$66:$DM$120,ROWS($C$10:$C23)+2,FALSE)</f>
        <v>259</v>
      </c>
      <c r="BO23" s="8">
        <f>HLOOKUP(BO$7+0.5,$L$66:$DM$120,ROWS($C$10:$C23)+2,FALSE)</f>
        <v>2938</v>
      </c>
      <c r="BP23" s="8">
        <f>HLOOKUP(BP$7+0.5,$L$66:$DM$120,ROWS($C$10:$C23)+2,FALSE)</f>
        <v>1771</v>
      </c>
      <c r="BQ23" s="8">
        <f>HLOOKUP(BQ$7+0.5,$L$66:$DM$120,ROWS($C$10:$C23)+2,FALSE)</f>
        <v>188</v>
      </c>
      <c r="BR23" s="8">
        <f>HLOOKUP(BR$7+0.5,$L$66:$DM$120,ROWS($C$10:$C23)+2,FALSE)</f>
        <v>2484</v>
      </c>
      <c r="BS23" s="8">
        <f>HLOOKUP(BS$7+0.5,$L$66:$DM$120,ROWS($C$10:$C23)+2,FALSE)</f>
        <v>1022</v>
      </c>
      <c r="BT23" s="8">
        <f>HLOOKUP(BT$7+0.5,$L$66:$DM$120,ROWS($C$10:$C23)+2,FALSE)</f>
        <v>195</v>
      </c>
      <c r="BU23" s="8">
        <f>HLOOKUP(BU$7+0.5,$L$66:$DM$120,ROWS($C$10:$C23)+2,FALSE)</f>
        <v>195</v>
      </c>
      <c r="BV23" s="8">
        <f>HLOOKUP(BV$7+0.5,$L$66:$DM$120,ROWS($C$10:$C23)+2,FALSE)</f>
        <v>195</v>
      </c>
      <c r="BW23" s="8">
        <f>HLOOKUP(BW$7+0.5,$L$66:$DM$120,ROWS($C$10:$C23)+2,FALSE)</f>
        <v>1210</v>
      </c>
      <c r="BX23" s="8">
        <f>HLOOKUP(BX$7+0.5,$L$66:$DM$120,ROWS($C$10:$C23)+2,FALSE)</f>
        <v>234</v>
      </c>
      <c r="BY23" s="8">
        <f>HLOOKUP(BY$7+0.5,$L$66:$DM$120,ROWS($C$10:$C23)+2,FALSE)</f>
        <v>314</v>
      </c>
      <c r="BZ23" s="8" t="str">
        <f>HLOOKUP(BZ$7+0.5,$L$66:$DM$120,ROWS($C$10:$C23)+2,FALSE)</f>
        <v>N/A</v>
      </c>
      <c r="CA23" s="8">
        <f>HLOOKUP(CA$7+0.5,$L$66:$DM$120,ROWS($C$10:$C23)+2,FALSE)</f>
        <v>342</v>
      </c>
      <c r="CB23" s="8">
        <f>HLOOKUP(CB$7+0.5,$L$66:$DM$120,ROWS($C$10:$C23)+2,FALSE)</f>
        <v>352</v>
      </c>
      <c r="CC23" s="8">
        <f>HLOOKUP(CC$7+0.5,$L$66:$DM$120,ROWS($C$10:$C23)+2,FALSE)</f>
        <v>424</v>
      </c>
      <c r="CD23" s="8">
        <f>HLOOKUP(CD$7+0.5,$L$66:$DM$120,ROWS($C$10:$C23)+2,FALSE)</f>
        <v>503</v>
      </c>
      <c r="CE23" s="8">
        <f>HLOOKUP(CE$7+0.5,$L$66:$DM$120,ROWS($C$10:$C23)+2,FALSE)</f>
        <v>170</v>
      </c>
      <c r="CF23" s="8">
        <f>HLOOKUP(CF$7+0.5,$L$66:$DM$120,ROWS($C$10:$C23)+2,FALSE)</f>
        <v>110</v>
      </c>
      <c r="CG23" s="8">
        <f>HLOOKUP(CG$7+0.5,$L$66:$DM$120,ROWS($C$10:$C23)+2,FALSE)</f>
        <v>195</v>
      </c>
      <c r="CH23" s="8">
        <f>HLOOKUP(CH$7+0.5,$L$66:$DM$120,ROWS($C$10:$C23)+2,FALSE)</f>
        <v>195</v>
      </c>
      <c r="CI23" s="8">
        <f>HLOOKUP(CI$7+0.5,$L$66:$DM$120,ROWS($C$10:$C23)+2,FALSE)</f>
        <v>625</v>
      </c>
      <c r="CJ23" s="8">
        <f>HLOOKUP(CJ$7+0.5,$L$66:$DM$120,ROWS($C$10:$C23)+2,FALSE)</f>
        <v>524</v>
      </c>
      <c r="CK23" s="8">
        <f>HLOOKUP(CK$7+0.5,$L$66:$DM$120,ROWS($C$10:$C23)+2,FALSE)</f>
        <v>352</v>
      </c>
      <c r="CL23" s="8">
        <f>HLOOKUP(CL$7+0.5,$L$66:$DM$120,ROWS($C$10:$C23)+2,FALSE)</f>
        <v>106</v>
      </c>
      <c r="CM23" s="8">
        <f>HLOOKUP(CM$7+0.5,$L$66:$DM$120,ROWS($C$10:$C23)+2,FALSE)</f>
        <v>304</v>
      </c>
      <c r="CN23" s="8">
        <f>HLOOKUP(CN$7+0.5,$L$66:$DM$120,ROWS($C$10:$C23)+2,FALSE)</f>
        <v>828</v>
      </c>
      <c r="CO23" s="8">
        <f>HLOOKUP(CO$7+0.5,$L$66:$DM$120,ROWS($C$10:$C23)+2,FALSE)</f>
        <v>591</v>
      </c>
      <c r="CP23" s="8">
        <f>HLOOKUP(CP$7+0.5,$L$66:$DM$120,ROWS($C$10:$C23)+2,FALSE)</f>
        <v>1400</v>
      </c>
      <c r="CQ23" s="8">
        <f>HLOOKUP(CQ$7+0.5,$L$66:$DM$120,ROWS($C$10:$C23)+2,FALSE)</f>
        <v>123</v>
      </c>
      <c r="CR23" s="8">
        <f>HLOOKUP(CR$7+0.5,$L$66:$DM$120,ROWS($C$10:$C23)+2,FALSE)</f>
        <v>78</v>
      </c>
      <c r="CS23" s="8">
        <f>HLOOKUP(CS$7+0.5,$L$66:$DM$120,ROWS($C$10:$C23)+2,FALSE)</f>
        <v>229</v>
      </c>
      <c r="CT23" s="8">
        <f>HLOOKUP(CT$7+0.5,$L$66:$DM$120,ROWS($C$10:$C23)+2,FALSE)</f>
        <v>399</v>
      </c>
      <c r="CU23" s="8">
        <f>HLOOKUP(CU$7+0.5,$L$66:$DM$120,ROWS($C$10:$C23)+2,FALSE)</f>
        <v>435</v>
      </c>
      <c r="CV23" s="8">
        <f>HLOOKUP(CV$7+0.5,$L$66:$DM$120,ROWS($C$10:$C23)+2,FALSE)</f>
        <v>1099</v>
      </c>
      <c r="CW23" s="8">
        <f>HLOOKUP(CW$7+0.5,$L$66:$DM$120,ROWS($C$10:$C23)+2,FALSE)</f>
        <v>212</v>
      </c>
      <c r="CX23" s="8">
        <f>HLOOKUP(CX$7+0.5,$L$66:$DM$120,ROWS($C$10:$C23)+2,FALSE)</f>
        <v>243</v>
      </c>
      <c r="CY23" s="8">
        <f>HLOOKUP(CY$7+0.5,$L$66:$DM$120,ROWS($C$10:$C23)+2,FALSE)</f>
        <v>1894</v>
      </c>
      <c r="CZ23" s="8">
        <f>HLOOKUP(CZ$7+0.5,$L$66:$DM$120,ROWS($C$10:$C23)+2,FALSE)</f>
        <v>265</v>
      </c>
      <c r="DA23" s="8">
        <f>HLOOKUP(DA$7+0.5,$L$66:$DM$120,ROWS($C$10:$C23)+2,FALSE)</f>
        <v>195</v>
      </c>
      <c r="DB23" s="8">
        <f>HLOOKUP(DB$7+0.5,$L$66:$DM$120,ROWS($C$10:$C23)+2,FALSE)</f>
        <v>90</v>
      </c>
      <c r="DC23" s="8">
        <f>HLOOKUP(DC$7+0.5,$L$66:$DM$120,ROWS($C$10:$C23)+2,FALSE)</f>
        <v>1132</v>
      </c>
      <c r="DD23" s="8">
        <f>HLOOKUP(DD$7+0.5,$L$66:$DM$120,ROWS($C$10:$C23)+2,FALSE)</f>
        <v>356</v>
      </c>
      <c r="DE23" s="8">
        <f>HLOOKUP(DE$7+0.5,$L$66:$DM$120,ROWS($C$10:$C23)+2,FALSE)</f>
        <v>952</v>
      </c>
      <c r="DF23" s="8">
        <f>HLOOKUP(DF$7+0.5,$L$66:$DM$120,ROWS($C$10:$C23)+2,FALSE)</f>
        <v>2187</v>
      </c>
      <c r="DG23" s="8">
        <f>HLOOKUP(DG$7+0.5,$L$66:$DM$120,ROWS($C$10:$C23)+2,FALSE)</f>
        <v>195</v>
      </c>
      <c r="DH23" s="8">
        <f>HLOOKUP(DH$7+0.5,$L$66:$DM$120,ROWS($C$10:$C23)+2,FALSE)</f>
        <v>707</v>
      </c>
      <c r="DI23" s="8">
        <f>HLOOKUP(DI$7+0.5,$L$66:$DM$120,ROWS($C$10:$C23)+2,FALSE)</f>
        <v>2313</v>
      </c>
      <c r="DJ23" s="8">
        <f>HLOOKUP(DJ$7+0.5,$L$66:$DM$120,ROWS($C$10:$C23)+2,FALSE)</f>
        <v>195</v>
      </c>
      <c r="DK23" s="8">
        <f>HLOOKUP(DK$7+0.5,$L$66:$DM$120,ROWS($C$10:$C23)+2,FALSE)</f>
        <v>174</v>
      </c>
      <c r="DL23" s="8">
        <f>HLOOKUP(DL$7+0.5,$L$66:$DM$120,ROWS($C$10:$C23)+2,FALSE)</f>
        <v>340</v>
      </c>
      <c r="DM23" s="8">
        <f>HLOOKUP(DM$7+0.5,$L$66:$DM$120,ROWS($C$10:$C23)+2,FALSE)</f>
        <v>412</v>
      </c>
    </row>
    <row r="24" spans="4:117" x14ac:dyDescent="0.2">
      <c r="D24" s="62" t="s">
        <v>20</v>
      </c>
      <c r="E24" s="9">
        <v>12718402</v>
      </c>
      <c r="F24" s="10">
        <v>5792</v>
      </c>
      <c r="G24" s="9">
        <v>11076528</v>
      </c>
      <c r="H24" s="10">
        <v>31383</v>
      </c>
      <c r="I24" s="9">
        <v>1353853</v>
      </c>
      <c r="J24" s="10">
        <v>28856</v>
      </c>
      <c r="K24" s="102"/>
      <c r="L24" s="7">
        <f>HLOOKUP(L$7,$L$66:$DM$120,ROWS($C$10:$C24)+2,FALSE)</f>
        <v>216204</v>
      </c>
      <c r="M24" s="7">
        <f>HLOOKUP(M$7,$L$66:$DM$120,ROWS($C$10:$C24)+2,FALSE)</f>
        <v>2823</v>
      </c>
      <c r="N24" s="7">
        <f>HLOOKUP(N$7,$L$66:$DM$120,ROWS($C$10:$C24)+2,FALSE)</f>
        <v>4119</v>
      </c>
      <c r="O24" s="7">
        <f>HLOOKUP(O$7,$L$66:$DM$120,ROWS($C$10:$C24)+2,FALSE)</f>
        <v>7657</v>
      </c>
      <c r="P24" s="7">
        <f>HLOOKUP(P$7,$L$66:$DM$120,ROWS($C$10:$C24)+2,FALSE)</f>
        <v>3185</v>
      </c>
      <c r="Q24" s="7">
        <f>HLOOKUP(Q$7,$L$66:$DM$120,ROWS($C$10:$C24)+2,FALSE)</f>
        <v>13930</v>
      </c>
      <c r="R24" s="7">
        <f>HLOOKUP(R$7,$L$66:$DM$120,ROWS($C$10:$C24)+2,FALSE)</f>
        <v>3271</v>
      </c>
      <c r="S24" s="7">
        <f>HLOOKUP(S$7,$L$66:$DM$120,ROWS($C$10:$C24)+2,FALSE)</f>
        <v>1819</v>
      </c>
      <c r="T24" s="7">
        <f>HLOOKUP(T$7,$L$66:$DM$120,ROWS($C$10:$C24)+2,FALSE)</f>
        <v>277</v>
      </c>
      <c r="U24" s="7">
        <f>HLOOKUP(U$7,$L$66:$DM$120,ROWS($C$10:$C24)+2,FALSE)</f>
        <v>1440</v>
      </c>
      <c r="V24" s="7">
        <f>HLOOKUP(V$7,$L$66:$DM$120,ROWS($C$10:$C24)+2,FALSE)</f>
        <v>17548</v>
      </c>
      <c r="W24" s="7">
        <f>HLOOKUP(W$7,$L$66:$DM$120,ROWS($C$10:$C24)+2,FALSE)</f>
        <v>6042</v>
      </c>
      <c r="X24" s="7">
        <f>HLOOKUP(X$7,$L$66:$DM$120,ROWS($C$10:$C24)+2,FALSE)</f>
        <v>1269</v>
      </c>
      <c r="Y24" s="7">
        <f>HLOOKUP(Y$7,$L$66:$DM$120,ROWS($C$10:$C24)+2,FALSE)</f>
        <v>393</v>
      </c>
      <c r="Z24" s="7" t="str">
        <f>HLOOKUP(Z$7,$L$66:$DM$120,ROWS($C$10:$C24)+2,FALSE)</f>
        <v>N/A</v>
      </c>
      <c r="AA24" s="7">
        <f>HLOOKUP(AA$7,$L$66:$DM$120,ROWS($C$10:$C24)+2,FALSE)</f>
        <v>23491</v>
      </c>
      <c r="AB24" s="7">
        <f>HLOOKUP(AB$7,$L$66:$DM$120,ROWS($C$10:$C24)+2,FALSE)</f>
        <v>8420</v>
      </c>
      <c r="AC24" s="7">
        <f>HLOOKUP(AC$7,$L$66:$DM$120,ROWS($C$10:$C24)+2,FALSE)</f>
        <v>2533</v>
      </c>
      <c r="AD24" s="7">
        <f>HLOOKUP(AD$7,$L$66:$DM$120,ROWS($C$10:$C24)+2,FALSE)</f>
        <v>5569</v>
      </c>
      <c r="AE24" s="7">
        <f>HLOOKUP(AE$7,$L$66:$DM$120,ROWS($C$10:$C24)+2,FALSE)</f>
        <v>1315</v>
      </c>
      <c r="AF24" s="7">
        <f>HLOOKUP(AF$7,$L$66:$DM$120,ROWS($C$10:$C24)+2,FALSE)</f>
        <v>693</v>
      </c>
      <c r="AG24" s="7">
        <f>HLOOKUP(AG$7,$L$66:$DM$120,ROWS($C$10:$C24)+2,FALSE)</f>
        <v>2565</v>
      </c>
      <c r="AH24" s="7">
        <f>HLOOKUP(AH$7,$L$66:$DM$120,ROWS($C$10:$C24)+2,FALSE)</f>
        <v>3507</v>
      </c>
      <c r="AI24" s="7">
        <f>HLOOKUP(AI$7,$L$66:$DM$120,ROWS($C$10:$C24)+2,FALSE)</f>
        <v>10274</v>
      </c>
      <c r="AJ24" s="7">
        <f>HLOOKUP(AJ$7,$L$66:$DM$120,ROWS($C$10:$C24)+2,FALSE)</f>
        <v>4496</v>
      </c>
      <c r="AK24" s="7">
        <f>HLOOKUP(AK$7,$L$66:$DM$120,ROWS($C$10:$C24)+2,FALSE)</f>
        <v>1521</v>
      </c>
      <c r="AL24" s="7">
        <f>HLOOKUP(AL$7,$L$66:$DM$120,ROWS($C$10:$C24)+2,FALSE)</f>
        <v>13889</v>
      </c>
      <c r="AM24" s="7">
        <f>HLOOKUP(AM$7,$L$66:$DM$120,ROWS($C$10:$C24)+2,FALSE)</f>
        <v>304</v>
      </c>
      <c r="AN24" s="7">
        <f>HLOOKUP(AN$7,$L$66:$DM$120,ROWS($C$10:$C24)+2,FALSE)</f>
        <v>827</v>
      </c>
      <c r="AO24" s="7">
        <f>HLOOKUP(AO$7,$L$66:$DM$120,ROWS($C$10:$C24)+2,FALSE)</f>
        <v>2454</v>
      </c>
      <c r="AP24" s="7">
        <f>HLOOKUP(AP$7,$L$66:$DM$120,ROWS($C$10:$C24)+2,FALSE)</f>
        <v>590</v>
      </c>
      <c r="AQ24" s="7">
        <f>HLOOKUP(AQ$7,$L$66:$DM$120,ROWS($C$10:$C24)+2,FALSE)</f>
        <v>3009</v>
      </c>
      <c r="AR24" s="7">
        <f>HLOOKUP(AR$7,$L$66:$DM$120,ROWS($C$10:$C24)+2,FALSE)</f>
        <v>1573</v>
      </c>
      <c r="AS24" s="7">
        <f>HLOOKUP(AS$7,$L$66:$DM$120,ROWS($C$10:$C24)+2,FALSE)</f>
        <v>6412</v>
      </c>
      <c r="AT24" s="7">
        <f>HLOOKUP(AT$7,$L$66:$DM$120,ROWS($C$10:$C24)+2,FALSE)</f>
        <v>4057</v>
      </c>
      <c r="AU24" s="7">
        <f>HLOOKUP(AU$7,$L$66:$DM$120,ROWS($C$10:$C24)+2,FALSE)</f>
        <v>105</v>
      </c>
      <c r="AV24" s="7">
        <f>HLOOKUP(AV$7,$L$66:$DM$120,ROWS($C$10:$C24)+2,FALSE)</f>
        <v>8384</v>
      </c>
      <c r="AW24" s="7">
        <f>HLOOKUP(AW$7,$L$66:$DM$120,ROWS($C$10:$C24)+2,FALSE)</f>
        <v>1002</v>
      </c>
      <c r="AX24" s="7">
        <f>HLOOKUP(AX$7,$L$66:$DM$120,ROWS($C$10:$C24)+2,FALSE)</f>
        <v>792</v>
      </c>
      <c r="AY24" s="7">
        <f>HLOOKUP(AY$7,$L$66:$DM$120,ROWS($C$10:$C24)+2,FALSE)</f>
        <v>3012</v>
      </c>
      <c r="AZ24" s="7">
        <f>HLOOKUP(AZ$7,$L$66:$DM$120,ROWS($C$10:$C24)+2,FALSE)</f>
        <v>278</v>
      </c>
      <c r="BA24" s="7">
        <f>HLOOKUP(BA$7,$L$66:$DM$120,ROWS($C$10:$C24)+2,FALSE)</f>
        <v>1582</v>
      </c>
      <c r="BB24" s="7">
        <f>HLOOKUP(BB$7,$L$66:$DM$120,ROWS($C$10:$C24)+2,FALSE)</f>
        <v>1318</v>
      </c>
      <c r="BC24" s="7">
        <f>HLOOKUP(BC$7,$L$66:$DM$120,ROWS($C$10:$C24)+2,FALSE)</f>
        <v>3223</v>
      </c>
      <c r="BD24" s="7">
        <f>HLOOKUP(BD$7,$L$66:$DM$120,ROWS($C$10:$C24)+2,FALSE)</f>
        <v>11011</v>
      </c>
      <c r="BE24" s="7">
        <f>HLOOKUP(BE$7,$L$66:$DM$120,ROWS($C$10:$C24)+2,FALSE)</f>
        <v>951</v>
      </c>
      <c r="BF24" s="7">
        <f>HLOOKUP(BF$7,$L$66:$DM$120,ROWS($C$10:$C24)+2,FALSE)</f>
        <v>49</v>
      </c>
      <c r="BG24" s="7">
        <f>HLOOKUP(BG$7,$L$66:$DM$120,ROWS($C$10:$C24)+2,FALSE)</f>
        <v>5233</v>
      </c>
      <c r="BH24" s="7">
        <f>HLOOKUP(BH$7,$L$66:$DM$120,ROWS($C$10:$C24)+2,FALSE)</f>
        <v>3075</v>
      </c>
      <c r="BI24" s="7">
        <f>HLOOKUP(BI$7,$L$66:$DM$120,ROWS($C$10:$C24)+2,FALSE)</f>
        <v>352</v>
      </c>
      <c r="BJ24" s="7">
        <f>HLOOKUP(BJ$7,$L$66:$DM$120,ROWS($C$10:$C24)+2,FALSE)</f>
        <v>14507</v>
      </c>
      <c r="BK24" s="7">
        <f>HLOOKUP(BK$7,$L$66:$DM$120,ROWS($C$10:$C24)+2,FALSE)</f>
        <v>58</v>
      </c>
      <c r="BL24" s="7">
        <f>HLOOKUP(BL$7,$L$66:$DM$120,ROWS($C$10:$C24)+2,FALSE)</f>
        <v>2387</v>
      </c>
      <c r="BM24" s="8">
        <f>HLOOKUP(BM$7+0.5,$L$66:$DM$120,ROWS($C$10:$C24)+2,FALSE)</f>
        <v>11862</v>
      </c>
      <c r="BN24" s="8">
        <f>HLOOKUP(BN$7+0.5,$L$66:$DM$120,ROWS($C$10:$C24)+2,FALSE)</f>
        <v>1526</v>
      </c>
      <c r="BO24" s="8">
        <f>HLOOKUP(BO$7+0.5,$L$66:$DM$120,ROWS($C$10:$C24)+2,FALSE)</f>
        <v>3153</v>
      </c>
      <c r="BP24" s="8">
        <f>HLOOKUP(BP$7+0.5,$L$66:$DM$120,ROWS($C$10:$C24)+2,FALSE)</f>
        <v>1987</v>
      </c>
      <c r="BQ24" s="8">
        <f>HLOOKUP(BQ$7+0.5,$L$66:$DM$120,ROWS($C$10:$C24)+2,FALSE)</f>
        <v>1513</v>
      </c>
      <c r="BR24" s="8">
        <f>HLOOKUP(BR$7+0.5,$L$66:$DM$120,ROWS($C$10:$C24)+2,FALSE)</f>
        <v>2863</v>
      </c>
      <c r="BS24" s="8">
        <f>HLOOKUP(BS$7+0.5,$L$66:$DM$120,ROWS($C$10:$C24)+2,FALSE)</f>
        <v>1390</v>
      </c>
      <c r="BT24" s="8">
        <f>HLOOKUP(BT$7+0.5,$L$66:$DM$120,ROWS($C$10:$C24)+2,FALSE)</f>
        <v>959</v>
      </c>
      <c r="BU24" s="8">
        <f>HLOOKUP(BU$7+0.5,$L$66:$DM$120,ROWS($C$10:$C24)+2,FALSE)</f>
        <v>303</v>
      </c>
      <c r="BV24" s="8">
        <f>HLOOKUP(BV$7+0.5,$L$66:$DM$120,ROWS($C$10:$C24)+2,FALSE)</f>
        <v>708</v>
      </c>
      <c r="BW24" s="8">
        <f>HLOOKUP(BW$7+0.5,$L$66:$DM$120,ROWS($C$10:$C24)+2,FALSE)</f>
        <v>3370</v>
      </c>
      <c r="BX24" s="8">
        <f>HLOOKUP(BX$7+0.5,$L$66:$DM$120,ROWS($C$10:$C24)+2,FALSE)</f>
        <v>2192</v>
      </c>
      <c r="BY24" s="8">
        <f>HLOOKUP(BY$7+0.5,$L$66:$DM$120,ROWS($C$10:$C24)+2,FALSE)</f>
        <v>735</v>
      </c>
      <c r="BZ24" s="8">
        <f>HLOOKUP(BZ$7+0.5,$L$66:$DM$120,ROWS($C$10:$C24)+2,FALSE)</f>
        <v>356</v>
      </c>
      <c r="CA24" s="8" t="str">
        <f>HLOOKUP(CA$7+0.5,$L$66:$DM$120,ROWS($C$10:$C24)+2,FALSE)</f>
        <v>N/A</v>
      </c>
      <c r="CB24" s="8">
        <f>HLOOKUP(CB$7+0.5,$L$66:$DM$120,ROWS($C$10:$C24)+2,FALSE)</f>
        <v>5269</v>
      </c>
      <c r="CC24" s="8">
        <f>HLOOKUP(CC$7+0.5,$L$66:$DM$120,ROWS($C$10:$C24)+2,FALSE)</f>
        <v>1581</v>
      </c>
      <c r="CD24" s="8">
        <f>HLOOKUP(CD$7+0.5,$L$66:$DM$120,ROWS($C$10:$C24)+2,FALSE)</f>
        <v>1130</v>
      </c>
      <c r="CE24" s="8">
        <f>HLOOKUP(CE$7+0.5,$L$66:$DM$120,ROWS($C$10:$C24)+2,FALSE)</f>
        <v>1718</v>
      </c>
      <c r="CF24" s="8">
        <f>HLOOKUP(CF$7+0.5,$L$66:$DM$120,ROWS($C$10:$C24)+2,FALSE)</f>
        <v>761</v>
      </c>
      <c r="CG24" s="8">
        <f>HLOOKUP(CG$7+0.5,$L$66:$DM$120,ROWS($C$10:$C24)+2,FALSE)</f>
        <v>510</v>
      </c>
      <c r="CH24" s="8">
        <f>HLOOKUP(CH$7+0.5,$L$66:$DM$120,ROWS($C$10:$C24)+2,FALSE)</f>
        <v>916</v>
      </c>
      <c r="CI24" s="8">
        <f>HLOOKUP(CI$7+0.5,$L$66:$DM$120,ROWS($C$10:$C24)+2,FALSE)</f>
        <v>1540</v>
      </c>
      <c r="CJ24" s="8">
        <f>HLOOKUP(CJ$7+0.5,$L$66:$DM$120,ROWS($C$10:$C24)+2,FALSE)</f>
        <v>2032</v>
      </c>
      <c r="CK24" s="8">
        <f>HLOOKUP(CK$7+0.5,$L$66:$DM$120,ROWS($C$10:$C24)+2,FALSE)</f>
        <v>1177</v>
      </c>
      <c r="CL24" s="8">
        <f>HLOOKUP(CL$7+0.5,$L$66:$DM$120,ROWS($C$10:$C24)+2,FALSE)</f>
        <v>581</v>
      </c>
      <c r="CM24" s="8">
        <f>HLOOKUP(CM$7+0.5,$L$66:$DM$120,ROWS($C$10:$C24)+2,FALSE)</f>
        <v>2736</v>
      </c>
      <c r="CN24" s="8">
        <f>HLOOKUP(CN$7+0.5,$L$66:$DM$120,ROWS($C$10:$C24)+2,FALSE)</f>
        <v>275</v>
      </c>
      <c r="CO24" s="8">
        <f>HLOOKUP(CO$7+0.5,$L$66:$DM$120,ROWS($C$10:$C24)+2,FALSE)</f>
        <v>520</v>
      </c>
      <c r="CP24" s="8">
        <f>HLOOKUP(CP$7+0.5,$L$66:$DM$120,ROWS($C$10:$C24)+2,FALSE)</f>
        <v>1187</v>
      </c>
      <c r="CQ24" s="8">
        <f>HLOOKUP(CQ$7+0.5,$L$66:$DM$120,ROWS($C$10:$C24)+2,FALSE)</f>
        <v>334</v>
      </c>
      <c r="CR24" s="8">
        <f>HLOOKUP(CR$7+0.5,$L$66:$DM$120,ROWS($C$10:$C24)+2,FALSE)</f>
        <v>1033</v>
      </c>
      <c r="CS24" s="8">
        <f>HLOOKUP(CS$7+0.5,$L$66:$DM$120,ROWS($C$10:$C24)+2,FALSE)</f>
        <v>1619</v>
      </c>
      <c r="CT24" s="8">
        <f>HLOOKUP(CT$7+0.5,$L$66:$DM$120,ROWS($C$10:$C24)+2,FALSE)</f>
        <v>1874</v>
      </c>
      <c r="CU24" s="8">
        <f>HLOOKUP(CU$7+0.5,$L$66:$DM$120,ROWS($C$10:$C24)+2,FALSE)</f>
        <v>1663</v>
      </c>
      <c r="CV24" s="8">
        <f>HLOOKUP(CV$7+0.5,$L$66:$DM$120,ROWS($C$10:$C24)+2,FALSE)</f>
        <v>115</v>
      </c>
      <c r="CW24" s="8">
        <f>HLOOKUP(CW$7+0.5,$L$66:$DM$120,ROWS($C$10:$C24)+2,FALSE)</f>
        <v>1627</v>
      </c>
      <c r="CX24" s="8">
        <f>HLOOKUP(CX$7+0.5,$L$66:$DM$120,ROWS($C$10:$C24)+2,FALSE)</f>
        <v>552</v>
      </c>
      <c r="CY24" s="8">
        <f>HLOOKUP(CY$7+0.5,$L$66:$DM$120,ROWS($C$10:$C24)+2,FALSE)</f>
        <v>426</v>
      </c>
      <c r="CZ24" s="8">
        <f>HLOOKUP(CZ$7+0.5,$L$66:$DM$120,ROWS($C$10:$C24)+2,FALSE)</f>
        <v>1197</v>
      </c>
      <c r="DA24" s="8">
        <f>HLOOKUP(DA$7+0.5,$L$66:$DM$120,ROWS($C$10:$C24)+2,FALSE)</f>
        <v>266</v>
      </c>
      <c r="DB24" s="8">
        <f>HLOOKUP(DB$7+0.5,$L$66:$DM$120,ROWS($C$10:$C24)+2,FALSE)</f>
        <v>783</v>
      </c>
      <c r="DC24" s="8">
        <f>HLOOKUP(DC$7+0.5,$L$66:$DM$120,ROWS($C$10:$C24)+2,FALSE)</f>
        <v>1474</v>
      </c>
      <c r="DD24" s="8">
        <f>HLOOKUP(DD$7+0.5,$L$66:$DM$120,ROWS($C$10:$C24)+2,FALSE)</f>
        <v>1222</v>
      </c>
      <c r="DE24" s="8">
        <f>HLOOKUP(DE$7+0.5,$L$66:$DM$120,ROWS($C$10:$C24)+2,FALSE)</f>
        <v>2803</v>
      </c>
      <c r="DF24" s="8">
        <f>HLOOKUP(DF$7+0.5,$L$66:$DM$120,ROWS($C$10:$C24)+2,FALSE)</f>
        <v>595</v>
      </c>
      <c r="DG24" s="8">
        <f>HLOOKUP(DG$7+0.5,$L$66:$DM$120,ROWS($C$10:$C24)+2,FALSE)</f>
        <v>81</v>
      </c>
      <c r="DH24" s="8">
        <f>HLOOKUP(DH$7+0.5,$L$66:$DM$120,ROWS($C$10:$C24)+2,FALSE)</f>
        <v>2524</v>
      </c>
      <c r="DI24" s="8">
        <f>HLOOKUP(DI$7+0.5,$L$66:$DM$120,ROWS($C$10:$C24)+2,FALSE)</f>
        <v>1254</v>
      </c>
      <c r="DJ24" s="8">
        <f>HLOOKUP(DJ$7+0.5,$L$66:$DM$120,ROWS($C$10:$C24)+2,FALSE)</f>
        <v>288</v>
      </c>
      <c r="DK24" s="8">
        <f>HLOOKUP(DK$7+0.5,$L$66:$DM$120,ROWS($C$10:$C24)+2,FALSE)</f>
        <v>2936</v>
      </c>
      <c r="DL24" s="8">
        <f>HLOOKUP(DL$7+0.5,$L$66:$DM$120,ROWS($C$10:$C24)+2,FALSE)</f>
        <v>76</v>
      </c>
      <c r="DM24" s="8">
        <f>HLOOKUP(DM$7+0.5,$L$66:$DM$120,ROWS($C$10:$C24)+2,FALSE)</f>
        <v>715</v>
      </c>
    </row>
    <row r="25" spans="4:117" x14ac:dyDescent="0.2">
      <c r="D25" s="62" t="s">
        <v>21</v>
      </c>
      <c r="E25" s="9">
        <v>6437155</v>
      </c>
      <c r="F25" s="10">
        <v>3841</v>
      </c>
      <c r="G25" s="9">
        <v>5478683</v>
      </c>
      <c r="H25" s="10">
        <v>24180</v>
      </c>
      <c r="I25" s="9">
        <v>809158</v>
      </c>
      <c r="J25" s="10">
        <v>21392</v>
      </c>
      <c r="K25" s="102"/>
      <c r="L25" s="7">
        <f>HLOOKUP(L$7,$L$66:$DM$120,ROWS($C$10:$C25)+2,FALSE)</f>
        <v>127874</v>
      </c>
      <c r="M25" s="7">
        <f>HLOOKUP(M$7,$L$66:$DM$120,ROWS($C$10:$C25)+2,FALSE)</f>
        <v>1562</v>
      </c>
      <c r="N25" s="7">
        <f>HLOOKUP(N$7,$L$66:$DM$120,ROWS($C$10:$C25)+2,FALSE)</f>
        <v>371</v>
      </c>
      <c r="O25" s="7">
        <f>HLOOKUP(O$7,$L$66:$DM$120,ROWS($C$10:$C25)+2,FALSE)</f>
        <v>3975</v>
      </c>
      <c r="P25" s="7">
        <f>HLOOKUP(P$7,$L$66:$DM$120,ROWS($C$10:$C25)+2,FALSE)</f>
        <v>2016</v>
      </c>
      <c r="Q25" s="7">
        <f>HLOOKUP(Q$7,$L$66:$DM$120,ROWS($C$10:$C25)+2,FALSE)</f>
        <v>7649</v>
      </c>
      <c r="R25" s="7">
        <f>HLOOKUP(R$7,$L$66:$DM$120,ROWS($C$10:$C25)+2,FALSE)</f>
        <v>1930</v>
      </c>
      <c r="S25" s="7">
        <f>HLOOKUP(S$7,$L$66:$DM$120,ROWS($C$10:$C25)+2,FALSE)</f>
        <v>1227</v>
      </c>
      <c r="T25" s="7">
        <f>HLOOKUP(T$7,$L$66:$DM$120,ROWS($C$10:$C25)+2,FALSE)</f>
        <v>79</v>
      </c>
      <c r="U25" s="7">
        <f>HLOOKUP(U$7,$L$66:$DM$120,ROWS($C$10:$C25)+2,FALSE)</f>
        <v>0</v>
      </c>
      <c r="V25" s="7">
        <f>HLOOKUP(V$7,$L$66:$DM$120,ROWS($C$10:$C25)+2,FALSE)</f>
        <v>8595</v>
      </c>
      <c r="W25" s="7">
        <f>HLOOKUP(W$7,$L$66:$DM$120,ROWS($C$10:$C25)+2,FALSE)</f>
        <v>2543</v>
      </c>
      <c r="X25" s="7">
        <f>HLOOKUP(X$7,$L$66:$DM$120,ROWS($C$10:$C25)+2,FALSE)</f>
        <v>1057</v>
      </c>
      <c r="Y25" s="7">
        <f>HLOOKUP(Y$7,$L$66:$DM$120,ROWS($C$10:$C25)+2,FALSE)</f>
        <v>1368</v>
      </c>
      <c r="Z25" s="7">
        <f>HLOOKUP(Z$7,$L$66:$DM$120,ROWS($C$10:$C25)+2,FALSE)</f>
        <v>23071</v>
      </c>
      <c r="AA25" s="7" t="str">
        <f>HLOOKUP(AA$7,$L$66:$DM$120,ROWS($C$10:$C25)+2,FALSE)</f>
        <v>N/A</v>
      </c>
      <c r="AB25" s="7">
        <f>HLOOKUP(AB$7,$L$66:$DM$120,ROWS($C$10:$C25)+2,FALSE)</f>
        <v>916</v>
      </c>
      <c r="AC25" s="7">
        <f>HLOOKUP(AC$7,$L$66:$DM$120,ROWS($C$10:$C25)+2,FALSE)</f>
        <v>1321</v>
      </c>
      <c r="AD25" s="7">
        <f>HLOOKUP(AD$7,$L$66:$DM$120,ROWS($C$10:$C25)+2,FALSE)</f>
        <v>10177</v>
      </c>
      <c r="AE25" s="7">
        <f>HLOOKUP(AE$7,$L$66:$DM$120,ROWS($C$10:$C25)+2,FALSE)</f>
        <v>2241</v>
      </c>
      <c r="AF25" s="7">
        <f>HLOOKUP(AF$7,$L$66:$DM$120,ROWS($C$10:$C25)+2,FALSE)</f>
        <v>275</v>
      </c>
      <c r="AG25" s="7">
        <f>HLOOKUP(AG$7,$L$66:$DM$120,ROWS($C$10:$C25)+2,FALSE)</f>
        <v>480</v>
      </c>
      <c r="AH25" s="7">
        <f>HLOOKUP(AH$7,$L$66:$DM$120,ROWS($C$10:$C25)+2,FALSE)</f>
        <v>952</v>
      </c>
      <c r="AI25" s="7">
        <f>HLOOKUP(AI$7,$L$66:$DM$120,ROWS($C$10:$C25)+2,FALSE)</f>
        <v>7896</v>
      </c>
      <c r="AJ25" s="7">
        <f>HLOOKUP(AJ$7,$L$66:$DM$120,ROWS($C$10:$C25)+2,FALSE)</f>
        <v>1168</v>
      </c>
      <c r="AK25" s="7">
        <f>HLOOKUP(AK$7,$L$66:$DM$120,ROWS($C$10:$C25)+2,FALSE)</f>
        <v>469</v>
      </c>
      <c r="AL25" s="7">
        <f>HLOOKUP(AL$7,$L$66:$DM$120,ROWS($C$10:$C25)+2,FALSE)</f>
        <v>1824</v>
      </c>
      <c r="AM25" s="7">
        <f>HLOOKUP(AM$7,$L$66:$DM$120,ROWS($C$10:$C25)+2,FALSE)</f>
        <v>34</v>
      </c>
      <c r="AN25" s="7">
        <f>HLOOKUP(AN$7,$L$66:$DM$120,ROWS($C$10:$C25)+2,FALSE)</f>
        <v>622</v>
      </c>
      <c r="AO25" s="7">
        <f>HLOOKUP(AO$7,$L$66:$DM$120,ROWS($C$10:$C25)+2,FALSE)</f>
        <v>511</v>
      </c>
      <c r="AP25" s="7">
        <f>HLOOKUP(AP$7,$L$66:$DM$120,ROWS($C$10:$C25)+2,FALSE)</f>
        <v>90</v>
      </c>
      <c r="AQ25" s="7">
        <f>HLOOKUP(AQ$7,$L$66:$DM$120,ROWS($C$10:$C25)+2,FALSE)</f>
        <v>651</v>
      </c>
      <c r="AR25" s="7">
        <f>HLOOKUP(AR$7,$L$66:$DM$120,ROWS($C$10:$C25)+2,FALSE)</f>
        <v>504</v>
      </c>
      <c r="AS25" s="7">
        <f>HLOOKUP(AS$7,$L$66:$DM$120,ROWS($C$10:$C25)+2,FALSE)</f>
        <v>2518</v>
      </c>
      <c r="AT25" s="7">
        <f>HLOOKUP(AT$7,$L$66:$DM$120,ROWS($C$10:$C25)+2,FALSE)</f>
        <v>3038</v>
      </c>
      <c r="AU25" s="7">
        <f>HLOOKUP(AU$7,$L$66:$DM$120,ROWS($C$10:$C25)+2,FALSE)</f>
        <v>70</v>
      </c>
      <c r="AV25" s="7">
        <f>HLOOKUP(AV$7,$L$66:$DM$120,ROWS($C$10:$C25)+2,FALSE)</f>
        <v>11109</v>
      </c>
      <c r="AW25" s="7">
        <f>HLOOKUP(AW$7,$L$66:$DM$120,ROWS($C$10:$C25)+2,FALSE)</f>
        <v>844</v>
      </c>
      <c r="AX25" s="7">
        <f>HLOOKUP(AX$7,$L$66:$DM$120,ROWS($C$10:$C25)+2,FALSE)</f>
        <v>505</v>
      </c>
      <c r="AY25" s="7">
        <f>HLOOKUP(AY$7,$L$66:$DM$120,ROWS($C$10:$C25)+2,FALSE)</f>
        <v>3998</v>
      </c>
      <c r="AZ25" s="7">
        <f>HLOOKUP(AZ$7,$L$66:$DM$120,ROWS($C$10:$C25)+2,FALSE)</f>
        <v>49</v>
      </c>
      <c r="BA25" s="7">
        <f>HLOOKUP(BA$7,$L$66:$DM$120,ROWS($C$10:$C25)+2,FALSE)</f>
        <v>3306</v>
      </c>
      <c r="BB25" s="7">
        <f>HLOOKUP(BB$7,$L$66:$DM$120,ROWS($C$10:$C25)+2,FALSE)</f>
        <v>235</v>
      </c>
      <c r="BC25" s="7">
        <f>HLOOKUP(BC$7,$L$66:$DM$120,ROWS($C$10:$C25)+2,FALSE)</f>
        <v>3879</v>
      </c>
      <c r="BD25" s="7">
        <f>HLOOKUP(BD$7,$L$66:$DM$120,ROWS($C$10:$C25)+2,FALSE)</f>
        <v>6326</v>
      </c>
      <c r="BE25" s="7">
        <f>HLOOKUP(BE$7,$L$66:$DM$120,ROWS($C$10:$C25)+2,FALSE)</f>
        <v>123</v>
      </c>
      <c r="BF25" s="7">
        <f>HLOOKUP(BF$7,$L$66:$DM$120,ROWS($C$10:$C25)+2,FALSE)</f>
        <v>530</v>
      </c>
      <c r="BG25" s="7">
        <f>HLOOKUP(BG$7,$L$66:$DM$120,ROWS($C$10:$C25)+2,FALSE)</f>
        <v>1486</v>
      </c>
      <c r="BH25" s="7">
        <f>HLOOKUP(BH$7,$L$66:$DM$120,ROWS($C$10:$C25)+2,FALSE)</f>
        <v>1028</v>
      </c>
      <c r="BI25" s="7">
        <f>HLOOKUP(BI$7,$L$66:$DM$120,ROWS($C$10:$C25)+2,FALSE)</f>
        <v>216</v>
      </c>
      <c r="BJ25" s="7">
        <f>HLOOKUP(BJ$7,$L$66:$DM$120,ROWS($C$10:$C25)+2,FALSE)</f>
        <v>2923</v>
      </c>
      <c r="BK25" s="7">
        <f>HLOOKUP(BK$7,$L$66:$DM$120,ROWS($C$10:$C25)+2,FALSE)</f>
        <v>117</v>
      </c>
      <c r="BL25" s="7">
        <f>HLOOKUP(BL$7,$L$66:$DM$120,ROWS($C$10:$C25)+2,FALSE)</f>
        <v>132</v>
      </c>
      <c r="BM25" s="8">
        <f>HLOOKUP(BM$7+0.5,$L$66:$DM$120,ROWS($C$10:$C25)+2,FALSE)</f>
        <v>8918</v>
      </c>
      <c r="BN25" s="8">
        <f>HLOOKUP(BN$7+0.5,$L$66:$DM$120,ROWS($C$10:$C25)+2,FALSE)</f>
        <v>1293</v>
      </c>
      <c r="BO25" s="8">
        <f>HLOOKUP(BO$7+0.5,$L$66:$DM$120,ROWS($C$10:$C25)+2,FALSE)</f>
        <v>324</v>
      </c>
      <c r="BP25" s="8">
        <f>HLOOKUP(BP$7+0.5,$L$66:$DM$120,ROWS($C$10:$C25)+2,FALSE)</f>
        <v>1427</v>
      </c>
      <c r="BQ25" s="8">
        <f>HLOOKUP(BQ$7+0.5,$L$66:$DM$120,ROWS($C$10:$C25)+2,FALSE)</f>
        <v>1321</v>
      </c>
      <c r="BR25" s="8">
        <f>HLOOKUP(BR$7+0.5,$L$66:$DM$120,ROWS($C$10:$C25)+2,FALSE)</f>
        <v>2229</v>
      </c>
      <c r="BS25" s="8">
        <f>HLOOKUP(BS$7+0.5,$L$66:$DM$120,ROWS($C$10:$C25)+2,FALSE)</f>
        <v>759</v>
      </c>
      <c r="BT25" s="8">
        <f>HLOOKUP(BT$7+0.5,$L$66:$DM$120,ROWS($C$10:$C25)+2,FALSE)</f>
        <v>698</v>
      </c>
      <c r="BU25" s="8">
        <f>HLOOKUP(BU$7+0.5,$L$66:$DM$120,ROWS($C$10:$C25)+2,FALSE)</f>
        <v>134</v>
      </c>
      <c r="BV25" s="8">
        <f>HLOOKUP(BV$7+0.5,$L$66:$DM$120,ROWS($C$10:$C25)+2,FALSE)</f>
        <v>190</v>
      </c>
      <c r="BW25" s="8">
        <f>HLOOKUP(BW$7+0.5,$L$66:$DM$120,ROWS($C$10:$C25)+2,FALSE)</f>
        <v>3053</v>
      </c>
      <c r="BX25" s="8">
        <f>HLOOKUP(BX$7+0.5,$L$66:$DM$120,ROWS($C$10:$C25)+2,FALSE)</f>
        <v>1176</v>
      </c>
      <c r="BY25" s="8">
        <f>HLOOKUP(BY$7+0.5,$L$66:$DM$120,ROWS($C$10:$C25)+2,FALSE)</f>
        <v>717</v>
      </c>
      <c r="BZ25" s="8">
        <f>HLOOKUP(BZ$7+0.5,$L$66:$DM$120,ROWS($C$10:$C25)+2,FALSE)</f>
        <v>1278</v>
      </c>
      <c r="CA25" s="8">
        <f>HLOOKUP(CA$7+0.5,$L$66:$DM$120,ROWS($C$10:$C25)+2,FALSE)</f>
        <v>4221</v>
      </c>
      <c r="CB25" s="8" t="str">
        <f>HLOOKUP(CB$7+0.5,$L$66:$DM$120,ROWS($C$10:$C25)+2,FALSE)</f>
        <v>N/A</v>
      </c>
      <c r="CC25" s="8">
        <f>HLOOKUP(CC$7+0.5,$L$66:$DM$120,ROWS($C$10:$C25)+2,FALSE)</f>
        <v>468</v>
      </c>
      <c r="CD25" s="8">
        <f>HLOOKUP(CD$7+0.5,$L$66:$DM$120,ROWS($C$10:$C25)+2,FALSE)</f>
        <v>946</v>
      </c>
      <c r="CE25" s="8">
        <f>HLOOKUP(CE$7+0.5,$L$66:$DM$120,ROWS($C$10:$C25)+2,FALSE)</f>
        <v>2220</v>
      </c>
      <c r="CF25" s="8">
        <f>HLOOKUP(CF$7+0.5,$L$66:$DM$120,ROWS($C$10:$C25)+2,FALSE)</f>
        <v>1537</v>
      </c>
      <c r="CG25" s="8">
        <f>HLOOKUP(CG$7+0.5,$L$66:$DM$120,ROWS($C$10:$C25)+2,FALSE)</f>
        <v>388</v>
      </c>
      <c r="CH25" s="8">
        <f>HLOOKUP(CH$7+0.5,$L$66:$DM$120,ROWS($C$10:$C25)+2,FALSE)</f>
        <v>256</v>
      </c>
      <c r="CI25" s="8">
        <f>HLOOKUP(CI$7+0.5,$L$66:$DM$120,ROWS($C$10:$C25)+2,FALSE)</f>
        <v>703</v>
      </c>
      <c r="CJ25" s="8">
        <f>HLOOKUP(CJ$7+0.5,$L$66:$DM$120,ROWS($C$10:$C25)+2,FALSE)</f>
        <v>1777</v>
      </c>
      <c r="CK25" s="8">
        <f>HLOOKUP(CK$7+0.5,$L$66:$DM$120,ROWS($C$10:$C25)+2,FALSE)</f>
        <v>568</v>
      </c>
      <c r="CL25" s="8">
        <f>HLOOKUP(CL$7+0.5,$L$66:$DM$120,ROWS($C$10:$C25)+2,FALSE)</f>
        <v>366</v>
      </c>
      <c r="CM25" s="8">
        <f>HLOOKUP(CM$7+0.5,$L$66:$DM$120,ROWS($C$10:$C25)+2,FALSE)</f>
        <v>1033</v>
      </c>
      <c r="CN25" s="8">
        <f>HLOOKUP(CN$7+0.5,$L$66:$DM$120,ROWS($C$10:$C25)+2,FALSE)</f>
        <v>62</v>
      </c>
      <c r="CO25" s="8">
        <f>HLOOKUP(CO$7+0.5,$L$66:$DM$120,ROWS($C$10:$C25)+2,FALSE)</f>
        <v>491</v>
      </c>
      <c r="CP25" s="8">
        <f>HLOOKUP(CP$7+0.5,$L$66:$DM$120,ROWS($C$10:$C25)+2,FALSE)</f>
        <v>338</v>
      </c>
      <c r="CQ25" s="8">
        <f>HLOOKUP(CQ$7+0.5,$L$66:$DM$120,ROWS($C$10:$C25)+2,FALSE)</f>
        <v>152</v>
      </c>
      <c r="CR25" s="8">
        <f>HLOOKUP(CR$7+0.5,$L$66:$DM$120,ROWS($C$10:$C25)+2,FALSE)</f>
        <v>348</v>
      </c>
      <c r="CS25" s="8">
        <f>HLOOKUP(CS$7+0.5,$L$66:$DM$120,ROWS($C$10:$C25)+2,FALSE)</f>
        <v>410</v>
      </c>
      <c r="CT25" s="8">
        <f>HLOOKUP(CT$7+0.5,$L$66:$DM$120,ROWS($C$10:$C25)+2,FALSE)</f>
        <v>816</v>
      </c>
      <c r="CU25" s="8">
        <f>HLOOKUP(CU$7+0.5,$L$66:$DM$120,ROWS($C$10:$C25)+2,FALSE)</f>
        <v>1840</v>
      </c>
      <c r="CV25" s="8">
        <f>HLOOKUP(CV$7+0.5,$L$66:$DM$120,ROWS($C$10:$C25)+2,FALSE)</f>
        <v>94</v>
      </c>
      <c r="CW25" s="8">
        <f>HLOOKUP(CW$7+0.5,$L$66:$DM$120,ROWS($C$10:$C25)+2,FALSE)</f>
        <v>2141</v>
      </c>
      <c r="CX25" s="8">
        <f>HLOOKUP(CX$7+0.5,$L$66:$DM$120,ROWS($C$10:$C25)+2,FALSE)</f>
        <v>522</v>
      </c>
      <c r="CY25" s="8">
        <f>HLOOKUP(CY$7+0.5,$L$66:$DM$120,ROWS($C$10:$C25)+2,FALSE)</f>
        <v>617</v>
      </c>
      <c r="CZ25" s="8">
        <f>HLOOKUP(CZ$7+0.5,$L$66:$DM$120,ROWS($C$10:$C25)+2,FALSE)</f>
        <v>1871</v>
      </c>
      <c r="DA25" s="8">
        <f>HLOOKUP(DA$7+0.5,$L$66:$DM$120,ROWS($C$10:$C25)+2,FALSE)</f>
        <v>84</v>
      </c>
      <c r="DB25" s="8">
        <f>HLOOKUP(DB$7+0.5,$L$66:$DM$120,ROWS($C$10:$C25)+2,FALSE)</f>
        <v>1917</v>
      </c>
      <c r="DC25" s="8">
        <f>HLOOKUP(DC$7+0.5,$L$66:$DM$120,ROWS($C$10:$C25)+2,FALSE)</f>
        <v>231</v>
      </c>
      <c r="DD25" s="8">
        <f>HLOOKUP(DD$7+0.5,$L$66:$DM$120,ROWS($C$10:$C25)+2,FALSE)</f>
        <v>1292</v>
      </c>
      <c r="DE25" s="8">
        <f>HLOOKUP(DE$7+0.5,$L$66:$DM$120,ROWS($C$10:$C25)+2,FALSE)</f>
        <v>2074</v>
      </c>
      <c r="DF25" s="8">
        <f>HLOOKUP(DF$7+0.5,$L$66:$DM$120,ROWS($C$10:$C25)+2,FALSE)</f>
        <v>127</v>
      </c>
      <c r="DG25" s="8">
        <f>HLOOKUP(DG$7+0.5,$L$66:$DM$120,ROWS($C$10:$C25)+2,FALSE)</f>
        <v>349</v>
      </c>
      <c r="DH25" s="8">
        <f>HLOOKUP(DH$7+0.5,$L$66:$DM$120,ROWS($C$10:$C25)+2,FALSE)</f>
        <v>853</v>
      </c>
      <c r="DI25" s="8">
        <f>HLOOKUP(DI$7+0.5,$L$66:$DM$120,ROWS($C$10:$C25)+2,FALSE)</f>
        <v>744</v>
      </c>
      <c r="DJ25" s="8">
        <f>HLOOKUP(DJ$7+0.5,$L$66:$DM$120,ROWS($C$10:$C25)+2,FALSE)</f>
        <v>194</v>
      </c>
      <c r="DK25" s="8">
        <f>HLOOKUP(DK$7+0.5,$L$66:$DM$120,ROWS($C$10:$C25)+2,FALSE)</f>
        <v>1307</v>
      </c>
      <c r="DL25" s="8">
        <f>HLOOKUP(DL$7+0.5,$L$66:$DM$120,ROWS($C$10:$C25)+2,FALSE)</f>
        <v>170</v>
      </c>
      <c r="DM25" s="8">
        <f>HLOOKUP(DM$7+0.5,$L$66:$DM$120,ROWS($C$10:$C25)+2,FALSE)</f>
        <v>220</v>
      </c>
    </row>
    <row r="26" spans="4:117" x14ac:dyDescent="0.2">
      <c r="D26" s="62" t="s">
        <v>22</v>
      </c>
      <c r="E26" s="9">
        <v>3027718</v>
      </c>
      <c r="F26" s="10">
        <v>2514</v>
      </c>
      <c r="G26" s="9">
        <v>2573313</v>
      </c>
      <c r="H26" s="10">
        <v>16682</v>
      </c>
      <c r="I26" s="9">
        <v>370554</v>
      </c>
      <c r="J26" s="10">
        <v>15638</v>
      </c>
      <c r="K26" s="102"/>
      <c r="L26" s="7">
        <f>HLOOKUP(L$7,$L$66:$DM$120,ROWS($C$10:$C26)+2,FALSE)</f>
        <v>70405</v>
      </c>
      <c r="M26" s="7">
        <f>HLOOKUP(M$7,$L$66:$DM$120,ROWS($C$10:$C26)+2,FALSE)</f>
        <v>207</v>
      </c>
      <c r="N26" s="7">
        <f>HLOOKUP(N$7,$L$66:$DM$120,ROWS($C$10:$C26)+2,FALSE)</f>
        <v>967</v>
      </c>
      <c r="O26" s="7">
        <f>HLOOKUP(O$7,$L$66:$DM$120,ROWS($C$10:$C26)+2,FALSE)</f>
        <v>1411</v>
      </c>
      <c r="P26" s="7">
        <f>HLOOKUP(P$7,$L$66:$DM$120,ROWS($C$10:$C26)+2,FALSE)</f>
        <v>433</v>
      </c>
      <c r="Q26" s="7">
        <f>HLOOKUP(Q$7,$L$66:$DM$120,ROWS($C$10:$C26)+2,FALSE)</f>
        <v>3297</v>
      </c>
      <c r="R26" s="7">
        <f>HLOOKUP(R$7,$L$66:$DM$120,ROWS($C$10:$C26)+2,FALSE)</f>
        <v>2891</v>
      </c>
      <c r="S26" s="7">
        <f>HLOOKUP(S$7,$L$66:$DM$120,ROWS($C$10:$C26)+2,FALSE)</f>
        <v>424</v>
      </c>
      <c r="T26" s="7">
        <f>HLOOKUP(T$7,$L$66:$DM$120,ROWS($C$10:$C26)+2,FALSE)</f>
        <v>0</v>
      </c>
      <c r="U26" s="7">
        <f>HLOOKUP(U$7,$L$66:$DM$120,ROWS($C$10:$C26)+2,FALSE)</f>
        <v>0</v>
      </c>
      <c r="V26" s="7">
        <f>HLOOKUP(V$7,$L$66:$DM$120,ROWS($C$10:$C26)+2,FALSE)</f>
        <v>707</v>
      </c>
      <c r="W26" s="7">
        <f>HLOOKUP(W$7,$L$66:$DM$120,ROWS($C$10:$C26)+2,FALSE)</f>
        <v>1938</v>
      </c>
      <c r="X26" s="7">
        <f>HLOOKUP(X$7,$L$66:$DM$120,ROWS($C$10:$C26)+2,FALSE)</f>
        <v>299</v>
      </c>
      <c r="Y26" s="7">
        <f>HLOOKUP(Y$7,$L$66:$DM$120,ROWS($C$10:$C26)+2,FALSE)</f>
        <v>161</v>
      </c>
      <c r="Z26" s="7">
        <f>HLOOKUP(Z$7,$L$66:$DM$120,ROWS($C$10:$C26)+2,FALSE)</f>
        <v>13725</v>
      </c>
      <c r="AA26" s="7">
        <f>HLOOKUP(AA$7,$L$66:$DM$120,ROWS($C$10:$C26)+2,FALSE)</f>
        <v>349</v>
      </c>
      <c r="AB26" s="7" t="str">
        <f>HLOOKUP(AB$7,$L$66:$DM$120,ROWS($C$10:$C26)+2,FALSE)</f>
        <v>N/A</v>
      </c>
      <c r="AC26" s="7">
        <f>HLOOKUP(AC$7,$L$66:$DM$120,ROWS($C$10:$C26)+2,FALSE)</f>
        <v>1776</v>
      </c>
      <c r="AD26" s="7">
        <f>HLOOKUP(AD$7,$L$66:$DM$120,ROWS($C$10:$C26)+2,FALSE)</f>
        <v>387</v>
      </c>
      <c r="AE26" s="7">
        <f>HLOOKUP(AE$7,$L$66:$DM$120,ROWS($C$10:$C26)+2,FALSE)</f>
        <v>228</v>
      </c>
      <c r="AF26" s="7">
        <f>HLOOKUP(AF$7,$L$66:$DM$120,ROWS($C$10:$C26)+2,FALSE)</f>
        <v>26</v>
      </c>
      <c r="AG26" s="7">
        <f>HLOOKUP(AG$7,$L$66:$DM$120,ROWS($C$10:$C26)+2,FALSE)</f>
        <v>487</v>
      </c>
      <c r="AH26" s="7">
        <f>HLOOKUP(AH$7,$L$66:$DM$120,ROWS($C$10:$C26)+2,FALSE)</f>
        <v>466</v>
      </c>
      <c r="AI26" s="7">
        <f>HLOOKUP(AI$7,$L$66:$DM$120,ROWS($C$10:$C26)+2,FALSE)</f>
        <v>1687</v>
      </c>
      <c r="AJ26" s="7">
        <f>HLOOKUP(AJ$7,$L$66:$DM$120,ROWS($C$10:$C26)+2,FALSE)</f>
        <v>5634</v>
      </c>
      <c r="AK26" s="7">
        <f>HLOOKUP(AK$7,$L$66:$DM$120,ROWS($C$10:$C26)+2,FALSE)</f>
        <v>408</v>
      </c>
      <c r="AL26" s="7">
        <f>HLOOKUP(AL$7,$L$66:$DM$120,ROWS($C$10:$C26)+2,FALSE)</f>
        <v>3649</v>
      </c>
      <c r="AM26" s="7">
        <f>HLOOKUP(AM$7,$L$66:$DM$120,ROWS($C$10:$C26)+2,FALSE)</f>
        <v>370</v>
      </c>
      <c r="AN26" s="7">
        <f>HLOOKUP(AN$7,$L$66:$DM$120,ROWS($C$10:$C26)+2,FALSE)</f>
        <v>6490</v>
      </c>
      <c r="AO26" s="7">
        <f>HLOOKUP(AO$7,$L$66:$DM$120,ROWS($C$10:$C26)+2,FALSE)</f>
        <v>2009</v>
      </c>
      <c r="AP26" s="7">
        <f>HLOOKUP(AP$7,$L$66:$DM$120,ROWS($C$10:$C26)+2,FALSE)</f>
        <v>0</v>
      </c>
      <c r="AQ26" s="7">
        <f>HLOOKUP(AQ$7,$L$66:$DM$120,ROWS($C$10:$C26)+2,FALSE)</f>
        <v>185</v>
      </c>
      <c r="AR26" s="7">
        <f>HLOOKUP(AR$7,$L$66:$DM$120,ROWS($C$10:$C26)+2,FALSE)</f>
        <v>421</v>
      </c>
      <c r="AS26" s="7">
        <f>HLOOKUP(AS$7,$L$66:$DM$120,ROWS($C$10:$C26)+2,FALSE)</f>
        <v>2361</v>
      </c>
      <c r="AT26" s="7">
        <f>HLOOKUP(AT$7,$L$66:$DM$120,ROWS($C$10:$C26)+2,FALSE)</f>
        <v>1760</v>
      </c>
      <c r="AU26" s="7">
        <f>HLOOKUP(AU$7,$L$66:$DM$120,ROWS($C$10:$C26)+2,FALSE)</f>
        <v>604</v>
      </c>
      <c r="AV26" s="7">
        <f>HLOOKUP(AV$7,$L$66:$DM$120,ROWS($C$10:$C26)+2,FALSE)</f>
        <v>993</v>
      </c>
      <c r="AW26" s="7">
        <f>HLOOKUP(AW$7,$L$66:$DM$120,ROWS($C$10:$C26)+2,FALSE)</f>
        <v>532</v>
      </c>
      <c r="AX26" s="7">
        <f>HLOOKUP(AX$7,$L$66:$DM$120,ROWS($C$10:$C26)+2,FALSE)</f>
        <v>811</v>
      </c>
      <c r="AY26" s="7">
        <f>HLOOKUP(AY$7,$L$66:$DM$120,ROWS($C$10:$C26)+2,FALSE)</f>
        <v>388</v>
      </c>
      <c r="AZ26" s="7">
        <f>HLOOKUP(AZ$7,$L$66:$DM$120,ROWS($C$10:$C26)+2,FALSE)</f>
        <v>65</v>
      </c>
      <c r="BA26" s="7">
        <f>HLOOKUP(BA$7,$L$66:$DM$120,ROWS($C$10:$C26)+2,FALSE)</f>
        <v>172</v>
      </c>
      <c r="BB26" s="7">
        <f>HLOOKUP(BB$7,$L$66:$DM$120,ROWS($C$10:$C26)+2,FALSE)</f>
        <v>2842</v>
      </c>
      <c r="BC26" s="7">
        <f>HLOOKUP(BC$7,$L$66:$DM$120,ROWS($C$10:$C26)+2,FALSE)</f>
        <v>623</v>
      </c>
      <c r="BD26" s="7">
        <f>HLOOKUP(BD$7,$L$66:$DM$120,ROWS($C$10:$C26)+2,FALSE)</f>
        <v>2334</v>
      </c>
      <c r="BE26" s="7">
        <f>HLOOKUP(BE$7,$L$66:$DM$120,ROWS($C$10:$C26)+2,FALSE)</f>
        <v>1482</v>
      </c>
      <c r="BF26" s="7">
        <f>HLOOKUP(BF$7,$L$66:$DM$120,ROWS($C$10:$C26)+2,FALSE)</f>
        <v>38</v>
      </c>
      <c r="BG26" s="7">
        <f>HLOOKUP(BG$7,$L$66:$DM$120,ROWS($C$10:$C26)+2,FALSE)</f>
        <v>720</v>
      </c>
      <c r="BH26" s="7">
        <f>HLOOKUP(BH$7,$L$66:$DM$120,ROWS($C$10:$C26)+2,FALSE)</f>
        <v>856</v>
      </c>
      <c r="BI26" s="7">
        <f>HLOOKUP(BI$7,$L$66:$DM$120,ROWS($C$10:$C26)+2,FALSE)</f>
        <v>115</v>
      </c>
      <c r="BJ26" s="7">
        <f>HLOOKUP(BJ$7,$L$66:$DM$120,ROWS($C$10:$C26)+2,FALSE)</f>
        <v>2537</v>
      </c>
      <c r="BK26" s="7">
        <f>HLOOKUP(BK$7,$L$66:$DM$120,ROWS($C$10:$C26)+2,FALSE)</f>
        <v>140</v>
      </c>
      <c r="BL26" s="7">
        <f>HLOOKUP(BL$7,$L$66:$DM$120,ROWS($C$10:$C26)+2,FALSE)</f>
        <v>57</v>
      </c>
      <c r="BM26" s="8">
        <f>HLOOKUP(BM$7+0.5,$L$66:$DM$120,ROWS($C$10:$C26)+2,FALSE)</f>
        <v>5539</v>
      </c>
      <c r="BN26" s="8">
        <f>HLOOKUP(BN$7+0.5,$L$66:$DM$120,ROWS($C$10:$C26)+2,FALSE)</f>
        <v>259</v>
      </c>
      <c r="BO26" s="8">
        <f>HLOOKUP(BO$7+0.5,$L$66:$DM$120,ROWS($C$10:$C26)+2,FALSE)</f>
        <v>651</v>
      </c>
      <c r="BP26" s="8">
        <f>HLOOKUP(BP$7+0.5,$L$66:$DM$120,ROWS($C$10:$C26)+2,FALSE)</f>
        <v>726</v>
      </c>
      <c r="BQ26" s="8">
        <f>HLOOKUP(BQ$7+0.5,$L$66:$DM$120,ROWS($C$10:$C26)+2,FALSE)</f>
        <v>317</v>
      </c>
      <c r="BR26" s="8">
        <f>HLOOKUP(BR$7+0.5,$L$66:$DM$120,ROWS($C$10:$C26)+2,FALSE)</f>
        <v>1022</v>
      </c>
      <c r="BS26" s="8">
        <f>HLOOKUP(BS$7+0.5,$L$66:$DM$120,ROWS($C$10:$C26)+2,FALSE)</f>
        <v>1129</v>
      </c>
      <c r="BT26" s="8">
        <f>HLOOKUP(BT$7+0.5,$L$66:$DM$120,ROWS($C$10:$C26)+2,FALSE)</f>
        <v>628</v>
      </c>
      <c r="BU26" s="8">
        <f>HLOOKUP(BU$7+0.5,$L$66:$DM$120,ROWS($C$10:$C26)+2,FALSE)</f>
        <v>155</v>
      </c>
      <c r="BV26" s="8">
        <f>HLOOKUP(BV$7+0.5,$L$66:$DM$120,ROWS($C$10:$C26)+2,FALSE)</f>
        <v>155</v>
      </c>
      <c r="BW26" s="8">
        <f>HLOOKUP(BW$7+0.5,$L$66:$DM$120,ROWS($C$10:$C26)+2,FALSE)</f>
        <v>455</v>
      </c>
      <c r="BX26" s="8">
        <f>HLOOKUP(BX$7+0.5,$L$66:$DM$120,ROWS($C$10:$C26)+2,FALSE)</f>
        <v>1485</v>
      </c>
      <c r="BY26" s="8">
        <f>HLOOKUP(BY$7+0.5,$L$66:$DM$120,ROWS($C$10:$C26)+2,FALSE)</f>
        <v>454</v>
      </c>
      <c r="BZ26" s="8">
        <f>HLOOKUP(BZ$7+0.5,$L$66:$DM$120,ROWS($C$10:$C26)+2,FALSE)</f>
        <v>175</v>
      </c>
      <c r="CA26" s="8">
        <f>HLOOKUP(CA$7+0.5,$L$66:$DM$120,ROWS($C$10:$C26)+2,FALSE)</f>
        <v>2238</v>
      </c>
      <c r="CB26" s="8">
        <f>HLOOKUP(CB$7+0.5,$L$66:$DM$120,ROWS($C$10:$C26)+2,FALSE)</f>
        <v>204</v>
      </c>
      <c r="CC26" s="8" t="str">
        <f>HLOOKUP(CC$7+0.5,$L$66:$DM$120,ROWS($C$10:$C26)+2,FALSE)</f>
        <v>N/A</v>
      </c>
      <c r="CD26" s="8">
        <f>HLOOKUP(CD$7+0.5,$L$66:$DM$120,ROWS($C$10:$C26)+2,FALSE)</f>
        <v>819</v>
      </c>
      <c r="CE26" s="8">
        <f>HLOOKUP(CE$7+0.5,$L$66:$DM$120,ROWS($C$10:$C26)+2,FALSE)</f>
        <v>303</v>
      </c>
      <c r="CF26" s="8">
        <f>HLOOKUP(CF$7+0.5,$L$66:$DM$120,ROWS($C$10:$C26)+2,FALSE)</f>
        <v>223</v>
      </c>
      <c r="CG26" s="8">
        <f>HLOOKUP(CG$7+0.5,$L$66:$DM$120,ROWS($C$10:$C26)+2,FALSE)</f>
        <v>43</v>
      </c>
      <c r="CH26" s="8">
        <f>HLOOKUP(CH$7+0.5,$L$66:$DM$120,ROWS($C$10:$C26)+2,FALSE)</f>
        <v>319</v>
      </c>
      <c r="CI26" s="8">
        <f>HLOOKUP(CI$7+0.5,$L$66:$DM$120,ROWS($C$10:$C26)+2,FALSE)</f>
        <v>632</v>
      </c>
      <c r="CJ26" s="8">
        <f>HLOOKUP(CJ$7+0.5,$L$66:$DM$120,ROWS($C$10:$C26)+2,FALSE)</f>
        <v>954</v>
      </c>
      <c r="CK26" s="8">
        <f>HLOOKUP(CK$7+0.5,$L$66:$DM$120,ROWS($C$10:$C26)+2,FALSE)</f>
        <v>1117</v>
      </c>
      <c r="CL26" s="8">
        <f>HLOOKUP(CL$7+0.5,$L$66:$DM$120,ROWS($C$10:$C26)+2,FALSE)</f>
        <v>306</v>
      </c>
      <c r="CM26" s="8">
        <f>HLOOKUP(CM$7+0.5,$L$66:$DM$120,ROWS($C$10:$C26)+2,FALSE)</f>
        <v>1188</v>
      </c>
      <c r="CN26" s="8">
        <f>HLOOKUP(CN$7+0.5,$L$66:$DM$120,ROWS($C$10:$C26)+2,FALSE)</f>
        <v>338</v>
      </c>
      <c r="CO26" s="8">
        <f>HLOOKUP(CO$7+0.5,$L$66:$DM$120,ROWS($C$10:$C26)+2,FALSE)</f>
        <v>1780</v>
      </c>
      <c r="CP26" s="8">
        <f>HLOOKUP(CP$7+0.5,$L$66:$DM$120,ROWS($C$10:$C26)+2,FALSE)</f>
        <v>1634</v>
      </c>
      <c r="CQ26" s="8">
        <f>HLOOKUP(CQ$7+0.5,$L$66:$DM$120,ROWS($C$10:$C26)+2,FALSE)</f>
        <v>155</v>
      </c>
      <c r="CR26" s="8">
        <f>HLOOKUP(CR$7+0.5,$L$66:$DM$120,ROWS($C$10:$C26)+2,FALSE)</f>
        <v>209</v>
      </c>
      <c r="CS26" s="8">
        <f>HLOOKUP(CS$7+0.5,$L$66:$DM$120,ROWS($C$10:$C26)+2,FALSE)</f>
        <v>347</v>
      </c>
      <c r="CT26" s="8">
        <f>HLOOKUP(CT$7+0.5,$L$66:$DM$120,ROWS($C$10:$C26)+2,FALSE)</f>
        <v>1104</v>
      </c>
      <c r="CU26" s="8">
        <f>HLOOKUP(CU$7+0.5,$L$66:$DM$120,ROWS($C$10:$C26)+2,FALSE)</f>
        <v>1268</v>
      </c>
      <c r="CV26" s="8">
        <f>HLOOKUP(CV$7+0.5,$L$66:$DM$120,ROWS($C$10:$C26)+2,FALSE)</f>
        <v>377</v>
      </c>
      <c r="CW26" s="8">
        <f>HLOOKUP(CW$7+0.5,$L$66:$DM$120,ROWS($C$10:$C26)+2,FALSE)</f>
        <v>482</v>
      </c>
      <c r="CX26" s="8">
        <f>HLOOKUP(CX$7+0.5,$L$66:$DM$120,ROWS($C$10:$C26)+2,FALSE)</f>
        <v>417</v>
      </c>
      <c r="CY26" s="8">
        <f>HLOOKUP(CY$7+0.5,$L$66:$DM$120,ROWS($C$10:$C26)+2,FALSE)</f>
        <v>476</v>
      </c>
      <c r="CZ26" s="8">
        <f>HLOOKUP(CZ$7+0.5,$L$66:$DM$120,ROWS($C$10:$C26)+2,FALSE)</f>
        <v>292</v>
      </c>
      <c r="DA26" s="8">
        <f>HLOOKUP(DA$7+0.5,$L$66:$DM$120,ROWS($C$10:$C26)+2,FALSE)</f>
        <v>108</v>
      </c>
      <c r="DB26" s="8">
        <f>HLOOKUP(DB$7+0.5,$L$66:$DM$120,ROWS($C$10:$C26)+2,FALSE)</f>
        <v>200</v>
      </c>
      <c r="DC26" s="8">
        <f>HLOOKUP(DC$7+0.5,$L$66:$DM$120,ROWS($C$10:$C26)+2,FALSE)</f>
        <v>965</v>
      </c>
      <c r="DD26" s="8">
        <f>HLOOKUP(DD$7+0.5,$L$66:$DM$120,ROWS($C$10:$C26)+2,FALSE)</f>
        <v>529</v>
      </c>
      <c r="DE26" s="8">
        <f>HLOOKUP(DE$7+0.5,$L$66:$DM$120,ROWS($C$10:$C26)+2,FALSE)</f>
        <v>1235</v>
      </c>
      <c r="DF26" s="8">
        <f>HLOOKUP(DF$7+0.5,$L$66:$DM$120,ROWS($C$10:$C26)+2,FALSE)</f>
        <v>940</v>
      </c>
      <c r="DG26" s="8">
        <f>HLOOKUP(DG$7+0.5,$L$66:$DM$120,ROWS($C$10:$C26)+2,FALSE)</f>
        <v>71</v>
      </c>
      <c r="DH26" s="8">
        <f>HLOOKUP(DH$7+0.5,$L$66:$DM$120,ROWS($C$10:$C26)+2,FALSE)</f>
        <v>854</v>
      </c>
      <c r="DI26" s="8">
        <f>HLOOKUP(DI$7+0.5,$L$66:$DM$120,ROWS($C$10:$C26)+2,FALSE)</f>
        <v>577</v>
      </c>
      <c r="DJ26" s="8">
        <f>HLOOKUP(DJ$7+0.5,$L$66:$DM$120,ROWS($C$10:$C26)+2,FALSE)</f>
        <v>181</v>
      </c>
      <c r="DK26" s="8">
        <f>HLOOKUP(DK$7+0.5,$L$66:$DM$120,ROWS($C$10:$C26)+2,FALSE)</f>
        <v>850</v>
      </c>
      <c r="DL26" s="8">
        <f>HLOOKUP(DL$7+0.5,$L$66:$DM$120,ROWS($C$10:$C26)+2,FALSE)</f>
        <v>117</v>
      </c>
      <c r="DM26" s="8">
        <f>HLOOKUP(DM$7+0.5,$L$66:$DM$120,ROWS($C$10:$C26)+2,FALSE)</f>
        <v>115</v>
      </c>
    </row>
    <row r="27" spans="4:117" x14ac:dyDescent="0.2">
      <c r="D27" s="62" t="s">
        <v>23</v>
      </c>
      <c r="E27" s="9">
        <v>2833584</v>
      </c>
      <c r="F27" s="10">
        <v>2851</v>
      </c>
      <c r="G27" s="9">
        <v>2372033</v>
      </c>
      <c r="H27" s="10">
        <v>15236</v>
      </c>
      <c r="I27" s="9">
        <v>362782</v>
      </c>
      <c r="J27" s="10">
        <v>14847</v>
      </c>
      <c r="K27" s="102"/>
      <c r="L27" s="7">
        <f>HLOOKUP(L$7,$L$66:$DM$120,ROWS($C$10:$C27)+2,FALSE)</f>
        <v>83640</v>
      </c>
      <c r="M27" s="7">
        <f>HLOOKUP(M$7,$L$66:$DM$120,ROWS($C$10:$C27)+2,FALSE)</f>
        <v>434</v>
      </c>
      <c r="N27" s="7">
        <f>HLOOKUP(N$7,$L$66:$DM$120,ROWS($C$10:$C27)+2,FALSE)</f>
        <v>108</v>
      </c>
      <c r="O27" s="7">
        <f>HLOOKUP(O$7,$L$66:$DM$120,ROWS($C$10:$C27)+2,FALSE)</f>
        <v>2028</v>
      </c>
      <c r="P27" s="7">
        <f>HLOOKUP(P$7,$L$66:$DM$120,ROWS($C$10:$C27)+2,FALSE)</f>
        <v>998</v>
      </c>
      <c r="Q27" s="7">
        <f>HLOOKUP(Q$7,$L$66:$DM$120,ROWS($C$10:$C27)+2,FALSE)</f>
        <v>4743</v>
      </c>
      <c r="R27" s="7">
        <f>HLOOKUP(R$7,$L$66:$DM$120,ROWS($C$10:$C27)+2,FALSE)</f>
        <v>5030</v>
      </c>
      <c r="S27" s="7">
        <f>HLOOKUP(S$7,$L$66:$DM$120,ROWS($C$10:$C27)+2,FALSE)</f>
        <v>412</v>
      </c>
      <c r="T27" s="7">
        <f>HLOOKUP(T$7,$L$66:$DM$120,ROWS($C$10:$C27)+2,FALSE)</f>
        <v>74</v>
      </c>
      <c r="U27" s="7">
        <f>HLOOKUP(U$7,$L$66:$DM$120,ROWS($C$10:$C27)+2,FALSE)</f>
        <v>128</v>
      </c>
      <c r="V27" s="7">
        <f>HLOOKUP(V$7,$L$66:$DM$120,ROWS($C$10:$C27)+2,FALSE)</f>
        <v>1581</v>
      </c>
      <c r="W27" s="7">
        <f>HLOOKUP(W$7,$L$66:$DM$120,ROWS($C$10:$C27)+2,FALSE)</f>
        <v>1146</v>
      </c>
      <c r="X27" s="7">
        <f>HLOOKUP(X$7,$L$66:$DM$120,ROWS($C$10:$C27)+2,FALSE)</f>
        <v>287</v>
      </c>
      <c r="Y27" s="7">
        <f>HLOOKUP(Y$7,$L$66:$DM$120,ROWS($C$10:$C27)+2,FALSE)</f>
        <v>264</v>
      </c>
      <c r="Z27" s="7">
        <f>HLOOKUP(Z$7,$L$66:$DM$120,ROWS($C$10:$C27)+2,FALSE)</f>
        <v>2760</v>
      </c>
      <c r="AA27" s="7">
        <f>HLOOKUP(AA$7,$L$66:$DM$120,ROWS($C$10:$C27)+2,FALSE)</f>
        <v>863</v>
      </c>
      <c r="AB27" s="7">
        <f>HLOOKUP(AB$7,$L$66:$DM$120,ROWS($C$10:$C27)+2,FALSE)</f>
        <v>1715</v>
      </c>
      <c r="AC27" s="7" t="str">
        <f>HLOOKUP(AC$7,$L$66:$DM$120,ROWS($C$10:$C27)+2,FALSE)</f>
        <v>N/A</v>
      </c>
      <c r="AD27" s="7">
        <f>HLOOKUP(AD$7,$L$66:$DM$120,ROWS($C$10:$C27)+2,FALSE)</f>
        <v>1167</v>
      </c>
      <c r="AE27" s="7">
        <f>HLOOKUP(AE$7,$L$66:$DM$120,ROWS($C$10:$C27)+2,FALSE)</f>
        <v>519</v>
      </c>
      <c r="AF27" s="7">
        <f>HLOOKUP(AF$7,$L$66:$DM$120,ROWS($C$10:$C27)+2,FALSE)</f>
        <v>481</v>
      </c>
      <c r="AG27" s="7">
        <f>HLOOKUP(AG$7,$L$66:$DM$120,ROWS($C$10:$C27)+2,FALSE)</f>
        <v>3180</v>
      </c>
      <c r="AH27" s="7">
        <f>HLOOKUP(AH$7,$L$66:$DM$120,ROWS($C$10:$C27)+2,FALSE)</f>
        <v>28</v>
      </c>
      <c r="AI27" s="7">
        <f>HLOOKUP(AI$7,$L$66:$DM$120,ROWS($C$10:$C27)+2,FALSE)</f>
        <v>1947</v>
      </c>
      <c r="AJ27" s="7">
        <f>HLOOKUP(AJ$7,$L$66:$DM$120,ROWS($C$10:$C27)+2,FALSE)</f>
        <v>679</v>
      </c>
      <c r="AK27" s="7">
        <f>HLOOKUP(AK$7,$L$66:$DM$120,ROWS($C$10:$C27)+2,FALSE)</f>
        <v>1517</v>
      </c>
      <c r="AL27" s="7">
        <f>HLOOKUP(AL$7,$L$66:$DM$120,ROWS($C$10:$C27)+2,FALSE)</f>
        <v>22033</v>
      </c>
      <c r="AM27" s="7">
        <f>HLOOKUP(AM$7,$L$66:$DM$120,ROWS($C$10:$C27)+2,FALSE)</f>
        <v>270</v>
      </c>
      <c r="AN27" s="7">
        <f>HLOOKUP(AN$7,$L$66:$DM$120,ROWS($C$10:$C27)+2,FALSE)</f>
        <v>1648</v>
      </c>
      <c r="AO27" s="7">
        <f>HLOOKUP(AO$7,$L$66:$DM$120,ROWS($C$10:$C27)+2,FALSE)</f>
        <v>657</v>
      </c>
      <c r="AP27" s="7">
        <f>HLOOKUP(AP$7,$L$66:$DM$120,ROWS($C$10:$C27)+2,FALSE)</f>
        <v>27</v>
      </c>
      <c r="AQ27" s="7">
        <f>HLOOKUP(AQ$7,$L$66:$DM$120,ROWS($C$10:$C27)+2,FALSE)</f>
        <v>1189</v>
      </c>
      <c r="AR27" s="7">
        <f>HLOOKUP(AR$7,$L$66:$DM$120,ROWS($C$10:$C27)+2,FALSE)</f>
        <v>769</v>
      </c>
      <c r="AS27" s="7">
        <f>HLOOKUP(AS$7,$L$66:$DM$120,ROWS($C$10:$C27)+2,FALSE)</f>
        <v>780</v>
      </c>
      <c r="AT27" s="7">
        <f>HLOOKUP(AT$7,$L$66:$DM$120,ROWS($C$10:$C27)+2,FALSE)</f>
        <v>1223</v>
      </c>
      <c r="AU27" s="7">
        <f>HLOOKUP(AU$7,$L$66:$DM$120,ROWS($C$10:$C27)+2,FALSE)</f>
        <v>379</v>
      </c>
      <c r="AV27" s="7">
        <f>HLOOKUP(AV$7,$L$66:$DM$120,ROWS($C$10:$C27)+2,FALSE)</f>
        <v>1616</v>
      </c>
      <c r="AW27" s="7">
        <f>HLOOKUP(AW$7,$L$66:$DM$120,ROWS($C$10:$C27)+2,FALSE)</f>
        <v>5022</v>
      </c>
      <c r="AX27" s="7">
        <f>HLOOKUP(AX$7,$L$66:$DM$120,ROWS($C$10:$C27)+2,FALSE)</f>
        <v>285</v>
      </c>
      <c r="AY27" s="7">
        <f>HLOOKUP(AY$7,$L$66:$DM$120,ROWS($C$10:$C27)+2,FALSE)</f>
        <v>1494</v>
      </c>
      <c r="AZ27" s="7">
        <f>HLOOKUP(AZ$7,$L$66:$DM$120,ROWS($C$10:$C27)+2,FALSE)</f>
        <v>180</v>
      </c>
      <c r="BA27" s="7">
        <f>HLOOKUP(BA$7,$L$66:$DM$120,ROWS($C$10:$C27)+2,FALSE)</f>
        <v>1102</v>
      </c>
      <c r="BB27" s="7">
        <f>HLOOKUP(BB$7,$L$66:$DM$120,ROWS($C$10:$C27)+2,FALSE)</f>
        <v>104</v>
      </c>
      <c r="BC27" s="7">
        <f>HLOOKUP(BC$7,$L$66:$DM$120,ROWS($C$10:$C27)+2,FALSE)</f>
        <v>1066</v>
      </c>
      <c r="BD27" s="7">
        <f>HLOOKUP(BD$7,$L$66:$DM$120,ROWS($C$10:$C27)+2,FALSE)</f>
        <v>6575</v>
      </c>
      <c r="BE27" s="7">
        <f>HLOOKUP(BE$7,$L$66:$DM$120,ROWS($C$10:$C27)+2,FALSE)</f>
        <v>196</v>
      </c>
      <c r="BF27" s="7">
        <f>HLOOKUP(BF$7,$L$66:$DM$120,ROWS($C$10:$C27)+2,FALSE)</f>
        <v>0</v>
      </c>
      <c r="BG27" s="7">
        <f>HLOOKUP(BG$7,$L$66:$DM$120,ROWS($C$10:$C27)+2,FALSE)</f>
        <v>1986</v>
      </c>
      <c r="BH27" s="7">
        <f>HLOOKUP(BH$7,$L$66:$DM$120,ROWS($C$10:$C27)+2,FALSE)</f>
        <v>772</v>
      </c>
      <c r="BI27" s="7">
        <f>HLOOKUP(BI$7,$L$66:$DM$120,ROWS($C$10:$C27)+2,FALSE)</f>
        <v>0</v>
      </c>
      <c r="BJ27" s="7">
        <f>HLOOKUP(BJ$7,$L$66:$DM$120,ROWS($C$10:$C27)+2,FALSE)</f>
        <v>893</v>
      </c>
      <c r="BK27" s="7">
        <f>HLOOKUP(BK$7,$L$66:$DM$120,ROWS($C$10:$C27)+2,FALSE)</f>
        <v>1285</v>
      </c>
      <c r="BL27" s="7">
        <f>HLOOKUP(BL$7,$L$66:$DM$120,ROWS($C$10:$C27)+2,FALSE)</f>
        <v>775</v>
      </c>
      <c r="BM27" s="8">
        <f>HLOOKUP(BM$7+0.5,$L$66:$DM$120,ROWS($C$10:$C27)+2,FALSE)</f>
        <v>7144</v>
      </c>
      <c r="BN27" s="8">
        <f>HLOOKUP(BN$7+0.5,$L$66:$DM$120,ROWS($C$10:$C27)+2,FALSE)</f>
        <v>310</v>
      </c>
      <c r="BO27" s="8">
        <f>HLOOKUP(BO$7+0.5,$L$66:$DM$120,ROWS($C$10:$C27)+2,FALSE)</f>
        <v>84</v>
      </c>
      <c r="BP27" s="8">
        <f>HLOOKUP(BP$7+0.5,$L$66:$DM$120,ROWS($C$10:$C27)+2,FALSE)</f>
        <v>858</v>
      </c>
      <c r="BQ27" s="8">
        <f>HLOOKUP(BQ$7+0.5,$L$66:$DM$120,ROWS($C$10:$C27)+2,FALSE)</f>
        <v>697</v>
      </c>
      <c r="BR27" s="8">
        <f>HLOOKUP(BR$7+0.5,$L$66:$DM$120,ROWS($C$10:$C27)+2,FALSE)</f>
        <v>2121</v>
      </c>
      <c r="BS27" s="8">
        <f>HLOOKUP(BS$7+0.5,$L$66:$DM$120,ROWS($C$10:$C27)+2,FALSE)</f>
        <v>1611</v>
      </c>
      <c r="BT27" s="8">
        <f>HLOOKUP(BT$7+0.5,$L$66:$DM$120,ROWS($C$10:$C27)+2,FALSE)</f>
        <v>519</v>
      </c>
      <c r="BU27" s="8">
        <f>HLOOKUP(BU$7+0.5,$L$66:$DM$120,ROWS($C$10:$C27)+2,FALSE)</f>
        <v>85</v>
      </c>
      <c r="BV27" s="8">
        <f>HLOOKUP(BV$7+0.5,$L$66:$DM$120,ROWS($C$10:$C27)+2,FALSE)</f>
        <v>141</v>
      </c>
      <c r="BW27" s="8">
        <f>HLOOKUP(BW$7+0.5,$L$66:$DM$120,ROWS($C$10:$C27)+2,FALSE)</f>
        <v>790</v>
      </c>
      <c r="BX27" s="8">
        <f>HLOOKUP(BX$7+0.5,$L$66:$DM$120,ROWS($C$10:$C27)+2,FALSE)</f>
        <v>666</v>
      </c>
      <c r="BY27" s="8">
        <f>HLOOKUP(BY$7+0.5,$L$66:$DM$120,ROWS($C$10:$C27)+2,FALSE)</f>
        <v>282</v>
      </c>
      <c r="BZ27" s="8">
        <f>HLOOKUP(BZ$7+0.5,$L$66:$DM$120,ROWS($C$10:$C27)+2,FALSE)</f>
        <v>358</v>
      </c>
      <c r="CA27" s="8">
        <f>HLOOKUP(CA$7+0.5,$L$66:$DM$120,ROWS($C$10:$C27)+2,FALSE)</f>
        <v>1019</v>
      </c>
      <c r="CB27" s="8">
        <f>HLOOKUP(CB$7+0.5,$L$66:$DM$120,ROWS($C$10:$C27)+2,FALSE)</f>
        <v>458</v>
      </c>
      <c r="CC27" s="8">
        <f>HLOOKUP(CC$7+0.5,$L$66:$DM$120,ROWS($C$10:$C27)+2,FALSE)</f>
        <v>888</v>
      </c>
      <c r="CD27" s="8" t="str">
        <f>HLOOKUP(CD$7+0.5,$L$66:$DM$120,ROWS($C$10:$C27)+2,FALSE)</f>
        <v>N/A</v>
      </c>
      <c r="CE27" s="8">
        <f>HLOOKUP(CE$7+0.5,$L$66:$DM$120,ROWS($C$10:$C27)+2,FALSE)</f>
        <v>770</v>
      </c>
      <c r="CF27" s="8">
        <f>HLOOKUP(CF$7+0.5,$L$66:$DM$120,ROWS($C$10:$C27)+2,FALSE)</f>
        <v>338</v>
      </c>
      <c r="CG27" s="8">
        <f>HLOOKUP(CG$7+0.5,$L$66:$DM$120,ROWS($C$10:$C27)+2,FALSE)</f>
        <v>527</v>
      </c>
      <c r="CH27" s="8">
        <f>HLOOKUP(CH$7+0.5,$L$66:$DM$120,ROWS($C$10:$C27)+2,FALSE)</f>
        <v>2454</v>
      </c>
      <c r="CI27" s="8">
        <f>HLOOKUP(CI$7+0.5,$L$66:$DM$120,ROWS($C$10:$C27)+2,FALSE)</f>
        <v>49</v>
      </c>
      <c r="CJ27" s="8">
        <f>HLOOKUP(CJ$7+0.5,$L$66:$DM$120,ROWS($C$10:$C27)+2,FALSE)</f>
        <v>1003</v>
      </c>
      <c r="CK27" s="8">
        <f>HLOOKUP(CK$7+0.5,$L$66:$DM$120,ROWS($C$10:$C27)+2,FALSE)</f>
        <v>418</v>
      </c>
      <c r="CL27" s="8">
        <f>HLOOKUP(CL$7+0.5,$L$66:$DM$120,ROWS($C$10:$C27)+2,FALSE)</f>
        <v>1370</v>
      </c>
      <c r="CM27" s="8">
        <f>HLOOKUP(CM$7+0.5,$L$66:$DM$120,ROWS($C$10:$C27)+2,FALSE)</f>
        <v>4568</v>
      </c>
      <c r="CN27" s="8">
        <f>HLOOKUP(CN$7+0.5,$L$66:$DM$120,ROWS($C$10:$C27)+2,FALSE)</f>
        <v>255</v>
      </c>
      <c r="CO27" s="8">
        <f>HLOOKUP(CO$7+0.5,$L$66:$DM$120,ROWS($C$10:$C27)+2,FALSE)</f>
        <v>701</v>
      </c>
      <c r="CP27" s="8">
        <f>HLOOKUP(CP$7+0.5,$L$66:$DM$120,ROWS($C$10:$C27)+2,FALSE)</f>
        <v>359</v>
      </c>
      <c r="CQ27" s="8">
        <f>HLOOKUP(CQ$7+0.5,$L$66:$DM$120,ROWS($C$10:$C27)+2,FALSE)</f>
        <v>37</v>
      </c>
      <c r="CR27" s="8">
        <f>HLOOKUP(CR$7+0.5,$L$66:$DM$120,ROWS($C$10:$C27)+2,FALSE)</f>
        <v>724</v>
      </c>
      <c r="CS27" s="8">
        <f>HLOOKUP(CS$7+0.5,$L$66:$DM$120,ROWS($C$10:$C27)+2,FALSE)</f>
        <v>810</v>
      </c>
      <c r="CT27" s="8">
        <f>HLOOKUP(CT$7+0.5,$L$66:$DM$120,ROWS($C$10:$C27)+2,FALSE)</f>
        <v>411</v>
      </c>
      <c r="CU27" s="8">
        <f>HLOOKUP(CU$7+0.5,$L$66:$DM$120,ROWS($C$10:$C27)+2,FALSE)</f>
        <v>840</v>
      </c>
      <c r="CV27" s="8">
        <f>HLOOKUP(CV$7+0.5,$L$66:$DM$120,ROWS($C$10:$C27)+2,FALSE)</f>
        <v>558</v>
      </c>
      <c r="CW27" s="8">
        <f>HLOOKUP(CW$7+0.5,$L$66:$DM$120,ROWS($C$10:$C27)+2,FALSE)</f>
        <v>901</v>
      </c>
      <c r="CX27" s="8">
        <f>HLOOKUP(CX$7+0.5,$L$66:$DM$120,ROWS($C$10:$C27)+2,FALSE)</f>
        <v>1204</v>
      </c>
      <c r="CY27" s="8">
        <f>HLOOKUP(CY$7+0.5,$L$66:$DM$120,ROWS($C$10:$C27)+2,FALSE)</f>
        <v>284</v>
      </c>
      <c r="CZ27" s="8">
        <f>HLOOKUP(CZ$7+0.5,$L$66:$DM$120,ROWS($C$10:$C27)+2,FALSE)</f>
        <v>1815</v>
      </c>
      <c r="DA27" s="8">
        <f>HLOOKUP(DA$7+0.5,$L$66:$DM$120,ROWS($C$10:$C27)+2,FALSE)</f>
        <v>261</v>
      </c>
      <c r="DB27" s="8">
        <f>HLOOKUP(DB$7+0.5,$L$66:$DM$120,ROWS($C$10:$C27)+2,FALSE)</f>
        <v>670</v>
      </c>
      <c r="DC27" s="8">
        <f>HLOOKUP(DC$7+0.5,$L$66:$DM$120,ROWS($C$10:$C27)+2,FALSE)</f>
        <v>147</v>
      </c>
      <c r="DD27" s="8">
        <f>HLOOKUP(DD$7+0.5,$L$66:$DM$120,ROWS($C$10:$C27)+2,FALSE)</f>
        <v>496</v>
      </c>
      <c r="DE27" s="8">
        <f>HLOOKUP(DE$7+0.5,$L$66:$DM$120,ROWS($C$10:$C27)+2,FALSE)</f>
        <v>1436</v>
      </c>
      <c r="DF27" s="8">
        <f>HLOOKUP(DF$7+0.5,$L$66:$DM$120,ROWS($C$10:$C27)+2,FALSE)</f>
        <v>265</v>
      </c>
      <c r="DG27" s="8">
        <f>HLOOKUP(DG$7+0.5,$L$66:$DM$120,ROWS($C$10:$C27)+2,FALSE)</f>
        <v>168</v>
      </c>
      <c r="DH27" s="8">
        <f>HLOOKUP(DH$7+0.5,$L$66:$DM$120,ROWS($C$10:$C27)+2,FALSE)</f>
        <v>1018</v>
      </c>
      <c r="DI27" s="8">
        <f>HLOOKUP(DI$7+0.5,$L$66:$DM$120,ROWS($C$10:$C27)+2,FALSE)</f>
        <v>459</v>
      </c>
      <c r="DJ27" s="8">
        <f>HLOOKUP(DJ$7+0.5,$L$66:$DM$120,ROWS($C$10:$C27)+2,FALSE)</f>
        <v>168</v>
      </c>
      <c r="DK27" s="8">
        <f>HLOOKUP(DK$7+0.5,$L$66:$DM$120,ROWS($C$10:$C27)+2,FALSE)</f>
        <v>575</v>
      </c>
      <c r="DL27" s="8">
        <f>HLOOKUP(DL$7+0.5,$L$66:$DM$120,ROWS($C$10:$C27)+2,FALSE)</f>
        <v>791</v>
      </c>
      <c r="DM27" s="8">
        <f>HLOOKUP(DM$7+0.5,$L$66:$DM$120,ROWS($C$10:$C27)+2,FALSE)</f>
        <v>1013</v>
      </c>
    </row>
    <row r="28" spans="4:117" x14ac:dyDescent="0.2">
      <c r="D28" s="62" t="s">
        <v>24</v>
      </c>
      <c r="E28" s="9">
        <v>4316297</v>
      </c>
      <c r="F28" s="10">
        <v>3382</v>
      </c>
      <c r="G28" s="9">
        <v>3686232</v>
      </c>
      <c r="H28" s="10">
        <v>19523</v>
      </c>
      <c r="I28" s="9">
        <v>505741</v>
      </c>
      <c r="J28" s="10">
        <v>18525</v>
      </c>
      <c r="K28" s="102"/>
      <c r="L28" s="7">
        <f>HLOOKUP(L$7,$L$66:$DM$120,ROWS($C$10:$C28)+2,FALSE)</f>
        <v>110031</v>
      </c>
      <c r="M28" s="7">
        <f>HLOOKUP(M$7,$L$66:$DM$120,ROWS($C$10:$C28)+2,FALSE)</f>
        <v>925</v>
      </c>
      <c r="N28" s="7">
        <f>HLOOKUP(N$7,$L$66:$DM$120,ROWS($C$10:$C28)+2,FALSE)</f>
        <v>0</v>
      </c>
      <c r="O28" s="7">
        <f>HLOOKUP(O$7,$L$66:$DM$120,ROWS($C$10:$C28)+2,FALSE)</f>
        <v>1818</v>
      </c>
      <c r="P28" s="7">
        <f>HLOOKUP(P$7,$L$66:$DM$120,ROWS($C$10:$C28)+2,FALSE)</f>
        <v>1058</v>
      </c>
      <c r="Q28" s="7">
        <f>HLOOKUP(Q$7,$L$66:$DM$120,ROWS($C$10:$C28)+2,FALSE)</f>
        <v>2130</v>
      </c>
      <c r="R28" s="7">
        <f>HLOOKUP(R$7,$L$66:$DM$120,ROWS($C$10:$C28)+2,FALSE)</f>
        <v>221</v>
      </c>
      <c r="S28" s="7">
        <f>HLOOKUP(S$7,$L$66:$DM$120,ROWS($C$10:$C28)+2,FALSE)</f>
        <v>176</v>
      </c>
      <c r="T28" s="7">
        <f>HLOOKUP(T$7,$L$66:$DM$120,ROWS($C$10:$C28)+2,FALSE)</f>
        <v>0</v>
      </c>
      <c r="U28" s="7">
        <f>HLOOKUP(U$7,$L$66:$DM$120,ROWS($C$10:$C28)+2,FALSE)</f>
        <v>201</v>
      </c>
      <c r="V28" s="7">
        <f>HLOOKUP(V$7,$L$66:$DM$120,ROWS($C$10:$C28)+2,FALSE)</f>
        <v>7400</v>
      </c>
      <c r="W28" s="7">
        <f>HLOOKUP(W$7,$L$66:$DM$120,ROWS($C$10:$C28)+2,FALSE)</f>
        <v>2725</v>
      </c>
      <c r="X28" s="7">
        <f>HLOOKUP(X$7,$L$66:$DM$120,ROWS($C$10:$C28)+2,FALSE)</f>
        <v>63</v>
      </c>
      <c r="Y28" s="7">
        <f>HLOOKUP(Y$7,$L$66:$DM$120,ROWS($C$10:$C28)+2,FALSE)</f>
        <v>36</v>
      </c>
      <c r="Z28" s="7">
        <f>HLOOKUP(Z$7,$L$66:$DM$120,ROWS($C$10:$C28)+2,FALSE)</f>
        <v>4273</v>
      </c>
      <c r="AA28" s="7">
        <f>HLOOKUP(AA$7,$L$66:$DM$120,ROWS($C$10:$C28)+2,FALSE)</f>
        <v>11071</v>
      </c>
      <c r="AB28" s="7">
        <f>HLOOKUP(AB$7,$L$66:$DM$120,ROWS($C$10:$C28)+2,FALSE)</f>
        <v>536</v>
      </c>
      <c r="AC28" s="7">
        <f>HLOOKUP(AC$7,$L$66:$DM$120,ROWS($C$10:$C28)+2,FALSE)</f>
        <v>253</v>
      </c>
      <c r="AD28" s="7" t="str">
        <f>HLOOKUP(AD$7,$L$66:$DM$120,ROWS($C$10:$C28)+2,FALSE)</f>
        <v>N/A</v>
      </c>
      <c r="AE28" s="7">
        <f>HLOOKUP(AE$7,$L$66:$DM$120,ROWS($C$10:$C28)+2,FALSE)</f>
        <v>1399</v>
      </c>
      <c r="AF28" s="7">
        <f>HLOOKUP(AF$7,$L$66:$DM$120,ROWS($C$10:$C28)+2,FALSE)</f>
        <v>71</v>
      </c>
      <c r="AG28" s="7">
        <f>HLOOKUP(AG$7,$L$66:$DM$120,ROWS($C$10:$C28)+2,FALSE)</f>
        <v>2076</v>
      </c>
      <c r="AH28" s="7">
        <f>HLOOKUP(AH$7,$L$66:$DM$120,ROWS($C$10:$C28)+2,FALSE)</f>
        <v>1019</v>
      </c>
      <c r="AI28" s="7">
        <f>HLOOKUP(AI$7,$L$66:$DM$120,ROWS($C$10:$C28)+2,FALSE)</f>
        <v>3178</v>
      </c>
      <c r="AJ28" s="7">
        <f>HLOOKUP(AJ$7,$L$66:$DM$120,ROWS($C$10:$C28)+2,FALSE)</f>
        <v>475</v>
      </c>
      <c r="AK28" s="7">
        <f>HLOOKUP(AK$7,$L$66:$DM$120,ROWS($C$10:$C28)+2,FALSE)</f>
        <v>1248</v>
      </c>
      <c r="AL28" s="7">
        <f>HLOOKUP(AL$7,$L$66:$DM$120,ROWS($C$10:$C28)+2,FALSE)</f>
        <v>2793</v>
      </c>
      <c r="AM28" s="7">
        <f>HLOOKUP(AM$7,$L$66:$DM$120,ROWS($C$10:$C28)+2,FALSE)</f>
        <v>216</v>
      </c>
      <c r="AN28" s="7">
        <f>HLOOKUP(AN$7,$L$66:$DM$120,ROWS($C$10:$C28)+2,FALSE)</f>
        <v>471</v>
      </c>
      <c r="AO28" s="7">
        <f>HLOOKUP(AO$7,$L$66:$DM$120,ROWS($C$10:$C28)+2,FALSE)</f>
        <v>1358</v>
      </c>
      <c r="AP28" s="7">
        <f>HLOOKUP(AP$7,$L$66:$DM$120,ROWS($C$10:$C28)+2,FALSE)</f>
        <v>52</v>
      </c>
      <c r="AQ28" s="7">
        <f>HLOOKUP(AQ$7,$L$66:$DM$120,ROWS($C$10:$C28)+2,FALSE)</f>
        <v>1289</v>
      </c>
      <c r="AR28" s="7">
        <f>HLOOKUP(AR$7,$L$66:$DM$120,ROWS($C$10:$C28)+2,FALSE)</f>
        <v>553</v>
      </c>
      <c r="AS28" s="7">
        <f>HLOOKUP(AS$7,$L$66:$DM$120,ROWS($C$10:$C28)+2,FALSE)</f>
        <v>2174</v>
      </c>
      <c r="AT28" s="7">
        <f>HLOOKUP(AT$7,$L$66:$DM$120,ROWS($C$10:$C28)+2,FALSE)</f>
        <v>3916</v>
      </c>
      <c r="AU28" s="7">
        <f>HLOOKUP(AU$7,$L$66:$DM$120,ROWS($C$10:$C28)+2,FALSE)</f>
        <v>117</v>
      </c>
      <c r="AV28" s="7">
        <f>HLOOKUP(AV$7,$L$66:$DM$120,ROWS($C$10:$C28)+2,FALSE)</f>
        <v>19617</v>
      </c>
      <c r="AW28" s="7">
        <f>HLOOKUP(AW$7,$L$66:$DM$120,ROWS($C$10:$C28)+2,FALSE)</f>
        <v>1256</v>
      </c>
      <c r="AX28" s="7">
        <f>HLOOKUP(AX$7,$L$66:$DM$120,ROWS($C$10:$C28)+2,FALSE)</f>
        <v>459</v>
      </c>
      <c r="AY28" s="7">
        <f>HLOOKUP(AY$7,$L$66:$DM$120,ROWS($C$10:$C28)+2,FALSE)</f>
        <v>1490</v>
      </c>
      <c r="AZ28" s="7">
        <f>HLOOKUP(AZ$7,$L$66:$DM$120,ROWS($C$10:$C28)+2,FALSE)</f>
        <v>640</v>
      </c>
      <c r="BA28" s="7">
        <f>HLOOKUP(BA$7,$L$66:$DM$120,ROWS($C$10:$C28)+2,FALSE)</f>
        <v>1387</v>
      </c>
      <c r="BB28" s="7">
        <f>HLOOKUP(BB$7,$L$66:$DM$120,ROWS($C$10:$C28)+2,FALSE)</f>
        <v>0</v>
      </c>
      <c r="BC28" s="7">
        <f>HLOOKUP(BC$7,$L$66:$DM$120,ROWS($C$10:$C28)+2,FALSE)</f>
        <v>16852</v>
      </c>
      <c r="BD28" s="7">
        <f>HLOOKUP(BD$7,$L$66:$DM$120,ROWS($C$10:$C28)+2,FALSE)</f>
        <v>4661</v>
      </c>
      <c r="BE28" s="7">
        <f>HLOOKUP(BE$7,$L$66:$DM$120,ROWS($C$10:$C28)+2,FALSE)</f>
        <v>140</v>
      </c>
      <c r="BF28" s="7">
        <f>HLOOKUP(BF$7,$L$66:$DM$120,ROWS($C$10:$C28)+2,FALSE)</f>
        <v>151</v>
      </c>
      <c r="BG28" s="7">
        <f>HLOOKUP(BG$7,$L$66:$DM$120,ROWS($C$10:$C28)+2,FALSE)</f>
        <v>5154</v>
      </c>
      <c r="BH28" s="7">
        <f>HLOOKUP(BH$7,$L$66:$DM$120,ROWS($C$10:$C28)+2,FALSE)</f>
        <v>1121</v>
      </c>
      <c r="BI28" s="7">
        <f>HLOOKUP(BI$7,$L$66:$DM$120,ROWS($C$10:$C28)+2,FALSE)</f>
        <v>1174</v>
      </c>
      <c r="BJ28" s="7">
        <f>HLOOKUP(BJ$7,$L$66:$DM$120,ROWS($C$10:$C28)+2,FALSE)</f>
        <v>581</v>
      </c>
      <c r="BK28" s="7">
        <f>HLOOKUP(BK$7,$L$66:$DM$120,ROWS($C$10:$C28)+2,FALSE)</f>
        <v>57</v>
      </c>
      <c r="BL28" s="7">
        <f>HLOOKUP(BL$7,$L$66:$DM$120,ROWS($C$10:$C28)+2,FALSE)</f>
        <v>192</v>
      </c>
      <c r="BM28" s="8">
        <f>HLOOKUP(BM$7+0.5,$L$66:$DM$120,ROWS($C$10:$C28)+2,FALSE)</f>
        <v>9177</v>
      </c>
      <c r="BN28" s="8">
        <f>HLOOKUP(BN$7+0.5,$L$66:$DM$120,ROWS($C$10:$C28)+2,FALSE)</f>
        <v>441</v>
      </c>
      <c r="BO28" s="8">
        <f>HLOOKUP(BO$7+0.5,$L$66:$DM$120,ROWS($C$10:$C28)+2,FALSE)</f>
        <v>189</v>
      </c>
      <c r="BP28" s="8">
        <f>HLOOKUP(BP$7+0.5,$L$66:$DM$120,ROWS($C$10:$C28)+2,FALSE)</f>
        <v>916</v>
      </c>
      <c r="BQ28" s="8">
        <f>HLOOKUP(BQ$7+0.5,$L$66:$DM$120,ROWS($C$10:$C28)+2,FALSE)</f>
        <v>778</v>
      </c>
      <c r="BR28" s="8">
        <f>HLOOKUP(BR$7+0.5,$L$66:$DM$120,ROWS($C$10:$C28)+2,FALSE)</f>
        <v>1154</v>
      </c>
      <c r="BS28" s="8">
        <f>HLOOKUP(BS$7+0.5,$L$66:$DM$120,ROWS($C$10:$C28)+2,FALSE)</f>
        <v>197</v>
      </c>
      <c r="BT28" s="8">
        <f>HLOOKUP(BT$7+0.5,$L$66:$DM$120,ROWS($C$10:$C28)+2,FALSE)</f>
        <v>251</v>
      </c>
      <c r="BU28" s="8">
        <f>HLOOKUP(BU$7+0.5,$L$66:$DM$120,ROWS($C$10:$C28)+2,FALSE)</f>
        <v>189</v>
      </c>
      <c r="BV28" s="8">
        <f>HLOOKUP(BV$7+0.5,$L$66:$DM$120,ROWS($C$10:$C28)+2,FALSE)</f>
        <v>248</v>
      </c>
      <c r="BW28" s="8">
        <f>HLOOKUP(BW$7+0.5,$L$66:$DM$120,ROWS($C$10:$C28)+2,FALSE)</f>
        <v>1965</v>
      </c>
      <c r="BX28" s="8">
        <f>HLOOKUP(BX$7+0.5,$L$66:$DM$120,ROWS($C$10:$C28)+2,FALSE)</f>
        <v>892</v>
      </c>
      <c r="BY28" s="8">
        <f>HLOOKUP(BY$7+0.5,$L$66:$DM$120,ROWS($C$10:$C28)+2,FALSE)</f>
        <v>80</v>
      </c>
      <c r="BZ28" s="8">
        <f>HLOOKUP(BZ$7+0.5,$L$66:$DM$120,ROWS($C$10:$C28)+2,FALSE)</f>
        <v>69</v>
      </c>
      <c r="CA28" s="8">
        <f>HLOOKUP(CA$7+0.5,$L$66:$DM$120,ROWS($C$10:$C28)+2,FALSE)</f>
        <v>1415</v>
      </c>
      <c r="CB28" s="8">
        <f>HLOOKUP(CB$7+0.5,$L$66:$DM$120,ROWS($C$10:$C28)+2,FALSE)</f>
        <v>2846</v>
      </c>
      <c r="CC28" s="8">
        <f>HLOOKUP(CC$7+0.5,$L$66:$DM$120,ROWS($C$10:$C28)+2,FALSE)</f>
        <v>410</v>
      </c>
      <c r="CD28" s="8">
        <f>HLOOKUP(CD$7+0.5,$L$66:$DM$120,ROWS($C$10:$C28)+2,FALSE)</f>
        <v>212</v>
      </c>
      <c r="CE28" s="8" t="str">
        <f>HLOOKUP(CE$7+0.5,$L$66:$DM$120,ROWS($C$10:$C28)+2,FALSE)</f>
        <v>N/A</v>
      </c>
      <c r="CF28" s="8">
        <f>HLOOKUP(CF$7+0.5,$L$66:$DM$120,ROWS($C$10:$C28)+2,FALSE)</f>
        <v>906</v>
      </c>
      <c r="CG28" s="8">
        <f>HLOOKUP(CG$7+0.5,$L$66:$DM$120,ROWS($C$10:$C28)+2,FALSE)</f>
        <v>137</v>
      </c>
      <c r="CH28" s="8">
        <f>HLOOKUP(CH$7+0.5,$L$66:$DM$120,ROWS($C$10:$C28)+2,FALSE)</f>
        <v>1444</v>
      </c>
      <c r="CI28" s="8">
        <f>HLOOKUP(CI$7+0.5,$L$66:$DM$120,ROWS($C$10:$C28)+2,FALSE)</f>
        <v>885</v>
      </c>
      <c r="CJ28" s="8">
        <f>HLOOKUP(CJ$7+0.5,$L$66:$DM$120,ROWS($C$10:$C28)+2,FALSE)</f>
        <v>1248</v>
      </c>
      <c r="CK28" s="8">
        <f>HLOOKUP(CK$7+0.5,$L$66:$DM$120,ROWS($C$10:$C28)+2,FALSE)</f>
        <v>415</v>
      </c>
      <c r="CL28" s="8">
        <f>HLOOKUP(CL$7+0.5,$L$66:$DM$120,ROWS($C$10:$C28)+2,FALSE)</f>
        <v>868</v>
      </c>
      <c r="CM28" s="8">
        <f>HLOOKUP(CM$7+0.5,$L$66:$DM$120,ROWS($C$10:$C28)+2,FALSE)</f>
        <v>1158</v>
      </c>
      <c r="CN28" s="8">
        <f>HLOOKUP(CN$7+0.5,$L$66:$DM$120,ROWS($C$10:$C28)+2,FALSE)</f>
        <v>238</v>
      </c>
      <c r="CO28" s="8">
        <f>HLOOKUP(CO$7+0.5,$L$66:$DM$120,ROWS($C$10:$C28)+2,FALSE)</f>
        <v>517</v>
      </c>
      <c r="CP28" s="8">
        <f>HLOOKUP(CP$7+0.5,$L$66:$DM$120,ROWS($C$10:$C28)+2,FALSE)</f>
        <v>976</v>
      </c>
      <c r="CQ28" s="8">
        <f>HLOOKUP(CQ$7+0.5,$L$66:$DM$120,ROWS($C$10:$C28)+2,FALSE)</f>
        <v>84</v>
      </c>
      <c r="CR28" s="8">
        <f>HLOOKUP(CR$7+0.5,$L$66:$DM$120,ROWS($C$10:$C28)+2,FALSE)</f>
        <v>1472</v>
      </c>
      <c r="CS28" s="8">
        <f>HLOOKUP(CS$7+0.5,$L$66:$DM$120,ROWS($C$10:$C28)+2,FALSE)</f>
        <v>370</v>
      </c>
      <c r="CT28" s="8">
        <f>HLOOKUP(CT$7+0.5,$L$66:$DM$120,ROWS($C$10:$C28)+2,FALSE)</f>
        <v>1660</v>
      </c>
      <c r="CU28" s="8">
        <f>HLOOKUP(CU$7+0.5,$L$66:$DM$120,ROWS($C$10:$C28)+2,FALSE)</f>
        <v>1965</v>
      </c>
      <c r="CV28" s="8">
        <f>HLOOKUP(CV$7+0.5,$L$66:$DM$120,ROWS($C$10:$C28)+2,FALSE)</f>
        <v>195</v>
      </c>
      <c r="CW28" s="8">
        <f>HLOOKUP(CW$7+0.5,$L$66:$DM$120,ROWS($C$10:$C28)+2,FALSE)</f>
        <v>3115</v>
      </c>
      <c r="CX28" s="8">
        <f>HLOOKUP(CX$7+0.5,$L$66:$DM$120,ROWS($C$10:$C28)+2,FALSE)</f>
        <v>853</v>
      </c>
      <c r="CY28" s="8">
        <f>HLOOKUP(CY$7+0.5,$L$66:$DM$120,ROWS($C$10:$C28)+2,FALSE)</f>
        <v>328</v>
      </c>
      <c r="CZ28" s="8">
        <f>HLOOKUP(CZ$7+0.5,$L$66:$DM$120,ROWS($C$10:$C28)+2,FALSE)</f>
        <v>598</v>
      </c>
      <c r="DA28" s="8">
        <f>HLOOKUP(DA$7+0.5,$L$66:$DM$120,ROWS($C$10:$C28)+2,FALSE)</f>
        <v>876</v>
      </c>
      <c r="DB28" s="8">
        <f>HLOOKUP(DB$7+0.5,$L$66:$DM$120,ROWS($C$10:$C28)+2,FALSE)</f>
        <v>814</v>
      </c>
      <c r="DC28" s="8">
        <f>HLOOKUP(DC$7+0.5,$L$66:$DM$120,ROWS($C$10:$C28)+2,FALSE)</f>
        <v>189</v>
      </c>
      <c r="DD28" s="8">
        <f>HLOOKUP(DD$7+0.5,$L$66:$DM$120,ROWS($C$10:$C28)+2,FALSE)</f>
        <v>3762</v>
      </c>
      <c r="DE28" s="8">
        <f>HLOOKUP(DE$7+0.5,$L$66:$DM$120,ROWS($C$10:$C28)+2,FALSE)</f>
        <v>1468</v>
      </c>
      <c r="DF28" s="8">
        <f>HLOOKUP(DF$7+0.5,$L$66:$DM$120,ROWS($C$10:$C28)+2,FALSE)</f>
        <v>202</v>
      </c>
      <c r="DG28" s="8">
        <f>HLOOKUP(DG$7+0.5,$L$66:$DM$120,ROWS($C$10:$C28)+2,FALSE)</f>
        <v>152</v>
      </c>
      <c r="DH28" s="8">
        <f>HLOOKUP(DH$7+0.5,$L$66:$DM$120,ROWS($C$10:$C28)+2,FALSE)</f>
        <v>1719</v>
      </c>
      <c r="DI28" s="8">
        <f>HLOOKUP(DI$7+0.5,$L$66:$DM$120,ROWS($C$10:$C28)+2,FALSE)</f>
        <v>614</v>
      </c>
      <c r="DJ28" s="8">
        <f>HLOOKUP(DJ$7+0.5,$L$66:$DM$120,ROWS($C$10:$C28)+2,FALSE)</f>
        <v>566</v>
      </c>
      <c r="DK28" s="8">
        <f>HLOOKUP(DK$7+0.5,$L$66:$DM$120,ROWS($C$10:$C28)+2,FALSE)</f>
        <v>414</v>
      </c>
      <c r="DL28" s="8">
        <f>HLOOKUP(DL$7+0.5,$L$66:$DM$120,ROWS($C$10:$C28)+2,FALSE)</f>
        <v>93</v>
      </c>
      <c r="DM28" s="8">
        <f>HLOOKUP(DM$7+0.5,$L$66:$DM$120,ROWS($C$10:$C28)+2,FALSE)</f>
        <v>262</v>
      </c>
    </row>
    <row r="29" spans="4:117" x14ac:dyDescent="0.2">
      <c r="D29" s="62" t="s">
        <v>25</v>
      </c>
      <c r="E29" s="9">
        <v>4518629</v>
      </c>
      <c r="F29" s="10">
        <v>3250</v>
      </c>
      <c r="G29" s="9">
        <v>3865118</v>
      </c>
      <c r="H29" s="10">
        <v>18789</v>
      </c>
      <c r="I29" s="9">
        <v>538691</v>
      </c>
      <c r="J29" s="10">
        <v>17818</v>
      </c>
      <c r="K29" s="102"/>
      <c r="L29" s="7">
        <f>HLOOKUP(L$7,$L$66:$DM$120,ROWS($C$10:$C29)+2,FALSE)</f>
        <v>99138</v>
      </c>
      <c r="M29" s="7">
        <f>HLOOKUP(M$7,$L$66:$DM$120,ROWS($C$10:$C29)+2,FALSE)</f>
        <v>3065</v>
      </c>
      <c r="N29" s="7">
        <f>HLOOKUP(N$7,$L$66:$DM$120,ROWS($C$10:$C29)+2,FALSE)</f>
        <v>288</v>
      </c>
      <c r="O29" s="7">
        <f>HLOOKUP(O$7,$L$66:$DM$120,ROWS($C$10:$C29)+2,FALSE)</f>
        <v>2010</v>
      </c>
      <c r="P29" s="7">
        <f>HLOOKUP(P$7,$L$66:$DM$120,ROWS($C$10:$C29)+2,FALSE)</f>
        <v>2774</v>
      </c>
      <c r="Q29" s="7">
        <f>HLOOKUP(Q$7,$L$66:$DM$120,ROWS($C$10:$C29)+2,FALSE)</f>
        <v>3957</v>
      </c>
      <c r="R29" s="7">
        <f>HLOOKUP(R$7,$L$66:$DM$120,ROWS($C$10:$C29)+2,FALSE)</f>
        <v>1202</v>
      </c>
      <c r="S29" s="7">
        <f>HLOOKUP(S$7,$L$66:$DM$120,ROWS($C$10:$C29)+2,FALSE)</f>
        <v>358</v>
      </c>
      <c r="T29" s="7">
        <f>HLOOKUP(T$7,$L$66:$DM$120,ROWS($C$10:$C29)+2,FALSE)</f>
        <v>0</v>
      </c>
      <c r="U29" s="7">
        <f>HLOOKUP(U$7,$L$66:$DM$120,ROWS($C$10:$C29)+2,FALSE)</f>
        <v>195</v>
      </c>
      <c r="V29" s="7">
        <f>HLOOKUP(V$7,$L$66:$DM$120,ROWS($C$10:$C29)+2,FALSE)</f>
        <v>5193</v>
      </c>
      <c r="W29" s="7">
        <f>HLOOKUP(W$7,$L$66:$DM$120,ROWS($C$10:$C29)+2,FALSE)</f>
        <v>4425</v>
      </c>
      <c r="X29" s="7">
        <f>HLOOKUP(X$7,$L$66:$DM$120,ROWS($C$10:$C29)+2,FALSE)</f>
        <v>688</v>
      </c>
      <c r="Y29" s="7">
        <f>HLOOKUP(Y$7,$L$66:$DM$120,ROWS($C$10:$C29)+2,FALSE)</f>
        <v>230</v>
      </c>
      <c r="Z29" s="7">
        <f>HLOOKUP(Z$7,$L$66:$DM$120,ROWS($C$10:$C29)+2,FALSE)</f>
        <v>1189</v>
      </c>
      <c r="AA29" s="7">
        <f>HLOOKUP(AA$7,$L$66:$DM$120,ROWS($C$10:$C29)+2,FALSE)</f>
        <v>1549</v>
      </c>
      <c r="AB29" s="7">
        <f>HLOOKUP(AB$7,$L$66:$DM$120,ROWS($C$10:$C29)+2,FALSE)</f>
        <v>468</v>
      </c>
      <c r="AC29" s="7">
        <f>HLOOKUP(AC$7,$L$66:$DM$120,ROWS($C$10:$C29)+2,FALSE)</f>
        <v>312</v>
      </c>
      <c r="AD29" s="7">
        <f>HLOOKUP(AD$7,$L$66:$DM$120,ROWS($C$10:$C29)+2,FALSE)</f>
        <v>1520</v>
      </c>
      <c r="AE29" s="7" t="str">
        <f>HLOOKUP(AE$7,$L$66:$DM$120,ROWS($C$10:$C29)+2,FALSE)</f>
        <v>N/A</v>
      </c>
      <c r="AF29" s="7">
        <f>HLOOKUP(AF$7,$L$66:$DM$120,ROWS($C$10:$C29)+2,FALSE)</f>
        <v>120</v>
      </c>
      <c r="AG29" s="7">
        <f>HLOOKUP(AG$7,$L$66:$DM$120,ROWS($C$10:$C29)+2,FALSE)</f>
        <v>1221</v>
      </c>
      <c r="AH29" s="7">
        <f>HLOOKUP(AH$7,$L$66:$DM$120,ROWS($C$10:$C29)+2,FALSE)</f>
        <v>439</v>
      </c>
      <c r="AI29" s="7">
        <f>HLOOKUP(AI$7,$L$66:$DM$120,ROWS($C$10:$C29)+2,FALSE)</f>
        <v>1163</v>
      </c>
      <c r="AJ29" s="7">
        <f>HLOOKUP(AJ$7,$L$66:$DM$120,ROWS($C$10:$C29)+2,FALSE)</f>
        <v>698</v>
      </c>
      <c r="AK29" s="7">
        <f>HLOOKUP(AK$7,$L$66:$DM$120,ROWS($C$10:$C29)+2,FALSE)</f>
        <v>10255</v>
      </c>
      <c r="AL29" s="7">
        <f>HLOOKUP(AL$7,$L$66:$DM$120,ROWS($C$10:$C29)+2,FALSE)</f>
        <v>1375</v>
      </c>
      <c r="AM29" s="7">
        <f>HLOOKUP(AM$7,$L$66:$DM$120,ROWS($C$10:$C29)+2,FALSE)</f>
        <v>278</v>
      </c>
      <c r="AN29" s="7">
        <f>HLOOKUP(AN$7,$L$66:$DM$120,ROWS($C$10:$C29)+2,FALSE)</f>
        <v>176</v>
      </c>
      <c r="AO29" s="7">
        <f>HLOOKUP(AO$7,$L$66:$DM$120,ROWS($C$10:$C29)+2,FALSE)</f>
        <v>994</v>
      </c>
      <c r="AP29" s="7">
        <f>HLOOKUP(AP$7,$L$66:$DM$120,ROWS($C$10:$C29)+2,FALSE)</f>
        <v>15</v>
      </c>
      <c r="AQ29" s="7">
        <f>HLOOKUP(AQ$7,$L$66:$DM$120,ROWS($C$10:$C29)+2,FALSE)</f>
        <v>453</v>
      </c>
      <c r="AR29" s="7">
        <f>HLOOKUP(AR$7,$L$66:$DM$120,ROWS($C$10:$C29)+2,FALSE)</f>
        <v>1028</v>
      </c>
      <c r="AS29" s="7">
        <f>HLOOKUP(AS$7,$L$66:$DM$120,ROWS($C$10:$C29)+2,FALSE)</f>
        <v>1360</v>
      </c>
      <c r="AT29" s="7">
        <f>HLOOKUP(AT$7,$L$66:$DM$120,ROWS($C$10:$C29)+2,FALSE)</f>
        <v>2134</v>
      </c>
      <c r="AU29" s="7">
        <f>HLOOKUP(AU$7,$L$66:$DM$120,ROWS($C$10:$C29)+2,FALSE)</f>
        <v>277</v>
      </c>
      <c r="AV29" s="7">
        <f>HLOOKUP(AV$7,$L$66:$DM$120,ROWS($C$10:$C29)+2,FALSE)</f>
        <v>2641</v>
      </c>
      <c r="AW29" s="7">
        <f>HLOOKUP(AW$7,$L$66:$DM$120,ROWS($C$10:$C29)+2,FALSE)</f>
        <v>4235</v>
      </c>
      <c r="AX29" s="7">
        <f>HLOOKUP(AX$7,$L$66:$DM$120,ROWS($C$10:$C29)+2,FALSE)</f>
        <v>1531</v>
      </c>
      <c r="AY29" s="7">
        <f>HLOOKUP(AY$7,$L$66:$DM$120,ROWS($C$10:$C29)+2,FALSE)</f>
        <v>455</v>
      </c>
      <c r="AZ29" s="7">
        <f>HLOOKUP(AZ$7,$L$66:$DM$120,ROWS($C$10:$C29)+2,FALSE)</f>
        <v>268</v>
      </c>
      <c r="BA29" s="7">
        <f>HLOOKUP(BA$7,$L$66:$DM$120,ROWS($C$10:$C29)+2,FALSE)</f>
        <v>1573</v>
      </c>
      <c r="BB29" s="7">
        <f>HLOOKUP(BB$7,$L$66:$DM$120,ROWS($C$10:$C29)+2,FALSE)</f>
        <v>37</v>
      </c>
      <c r="BC29" s="7">
        <f>HLOOKUP(BC$7,$L$66:$DM$120,ROWS($C$10:$C29)+2,FALSE)</f>
        <v>2495</v>
      </c>
      <c r="BD29" s="7">
        <f>HLOOKUP(BD$7,$L$66:$DM$120,ROWS($C$10:$C29)+2,FALSE)</f>
        <v>30292</v>
      </c>
      <c r="BE29" s="7">
        <f>HLOOKUP(BE$7,$L$66:$DM$120,ROWS($C$10:$C29)+2,FALSE)</f>
        <v>179</v>
      </c>
      <c r="BF29" s="7">
        <f>HLOOKUP(BF$7,$L$66:$DM$120,ROWS($C$10:$C29)+2,FALSE)</f>
        <v>87</v>
      </c>
      <c r="BG29" s="7">
        <f>HLOOKUP(BG$7,$L$66:$DM$120,ROWS($C$10:$C29)+2,FALSE)</f>
        <v>2055</v>
      </c>
      <c r="BH29" s="7">
        <f>HLOOKUP(BH$7,$L$66:$DM$120,ROWS($C$10:$C29)+2,FALSE)</f>
        <v>1075</v>
      </c>
      <c r="BI29" s="7">
        <f>HLOOKUP(BI$7,$L$66:$DM$120,ROWS($C$10:$C29)+2,FALSE)</f>
        <v>110</v>
      </c>
      <c r="BJ29" s="7">
        <f>HLOOKUP(BJ$7,$L$66:$DM$120,ROWS($C$10:$C29)+2,FALSE)</f>
        <v>339</v>
      </c>
      <c r="BK29" s="7">
        <f>HLOOKUP(BK$7,$L$66:$DM$120,ROWS($C$10:$C29)+2,FALSE)</f>
        <v>357</v>
      </c>
      <c r="BL29" s="7">
        <f>HLOOKUP(BL$7,$L$66:$DM$120,ROWS($C$10:$C29)+2,FALSE)</f>
        <v>393</v>
      </c>
      <c r="BM29" s="8">
        <f>HLOOKUP(BM$7+0.5,$L$66:$DM$120,ROWS($C$10:$C29)+2,FALSE)</f>
        <v>7082</v>
      </c>
      <c r="BN29" s="8">
        <f>HLOOKUP(BN$7+0.5,$L$66:$DM$120,ROWS($C$10:$C29)+2,FALSE)</f>
        <v>1401</v>
      </c>
      <c r="BO29" s="8">
        <f>HLOOKUP(BO$7+0.5,$L$66:$DM$120,ROWS($C$10:$C29)+2,FALSE)</f>
        <v>266</v>
      </c>
      <c r="BP29" s="8">
        <f>HLOOKUP(BP$7+0.5,$L$66:$DM$120,ROWS($C$10:$C29)+2,FALSE)</f>
        <v>1529</v>
      </c>
      <c r="BQ29" s="8">
        <f>HLOOKUP(BQ$7+0.5,$L$66:$DM$120,ROWS($C$10:$C29)+2,FALSE)</f>
        <v>1144</v>
      </c>
      <c r="BR29" s="8">
        <f>HLOOKUP(BR$7+0.5,$L$66:$DM$120,ROWS($C$10:$C29)+2,FALSE)</f>
        <v>898</v>
      </c>
      <c r="BS29" s="8">
        <f>HLOOKUP(BS$7+0.5,$L$66:$DM$120,ROWS($C$10:$C29)+2,FALSE)</f>
        <v>983</v>
      </c>
      <c r="BT29" s="8">
        <f>HLOOKUP(BT$7+0.5,$L$66:$DM$120,ROWS($C$10:$C29)+2,FALSE)</f>
        <v>264</v>
      </c>
      <c r="BU29" s="8">
        <f>HLOOKUP(BU$7+0.5,$L$66:$DM$120,ROWS($C$10:$C29)+2,FALSE)</f>
        <v>198</v>
      </c>
      <c r="BV29" s="8">
        <f>HLOOKUP(BV$7+0.5,$L$66:$DM$120,ROWS($C$10:$C29)+2,FALSE)</f>
        <v>168</v>
      </c>
      <c r="BW29" s="8">
        <f>HLOOKUP(BW$7+0.5,$L$66:$DM$120,ROWS($C$10:$C29)+2,FALSE)</f>
        <v>2120</v>
      </c>
      <c r="BX29" s="8">
        <f>HLOOKUP(BX$7+0.5,$L$66:$DM$120,ROWS($C$10:$C29)+2,FALSE)</f>
        <v>1541</v>
      </c>
      <c r="BY29" s="8">
        <f>HLOOKUP(BY$7+0.5,$L$66:$DM$120,ROWS($C$10:$C29)+2,FALSE)</f>
        <v>808</v>
      </c>
      <c r="BZ29" s="8">
        <f>HLOOKUP(BZ$7+0.5,$L$66:$DM$120,ROWS($C$10:$C29)+2,FALSE)</f>
        <v>269</v>
      </c>
      <c r="CA29" s="8">
        <f>HLOOKUP(CA$7+0.5,$L$66:$DM$120,ROWS($C$10:$C29)+2,FALSE)</f>
        <v>417</v>
      </c>
      <c r="CB29" s="8">
        <f>HLOOKUP(CB$7+0.5,$L$66:$DM$120,ROWS($C$10:$C29)+2,FALSE)</f>
        <v>827</v>
      </c>
      <c r="CC29" s="8">
        <f>HLOOKUP(CC$7+0.5,$L$66:$DM$120,ROWS($C$10:$C29)+2,FALSE)</f>
        <v>441</v>
      </c>
      <c r="CD29" s="8">
        <f>HLOOKUP(CD$7+0.5,$L$66:$DM$120,ROWS($C$10:$C29)+2,FALSE)</f>
        <v>466</v>
      </c>
      <c r="CE29" s="8">
        <f>HLOOKUP(CE$7+0.5,$L$66:$DM$120,ROWS($C$10:$C29)+2,FALSE)</f>
        <v>1286</v>
      </c>
      <c r="CF29" s="8" t="str">
        <f>HLOOKUP(CF$7+0.5,$L$66:$DM$120,ROWS($C$10:$C29)+2,FALSE)</f>
        <v>N/A</v>
      </c>
      <c r="CG29" s="8">
        <f>HLOOKUP(CG$7+0.5,$L$66:$DM$120,ROWS($C$10:$C29)+2,FALSE)</f>
        <v>163</v>
      </c>
      <c r="CH29" s="8">
        <f>HLOOKUP(CH$7+0.5,$L$66:$DM$120,ROWS($C$10:$C29)+2,FALSE)</f>
        <v>1058</v>
      </c>
      <c r="CI29" s="8">
        <f>HLOOKUP(CI$7+0.5,$L$66:$DM$120,ROWS($C$10:$C29)+2,FALSE)</f>
        <v>255</v>
      </c>
      <c r="CJ29" s="8">
        <f>HLOOKUP(CJ$7+0.5,$L$66:$DM$120,ROWS($C$10:$C29)+2,FALSE)</f>
        <v>875</v>
      </c>
      <c r="CK29" s="8">
        <f>HLOOKUP(CK$7+0.5,$L$66:$DM$120,ROWS($C$10:$C29)+2,FALSE)</f>
        <v>445</v>
      </c>
      <c r="CL29" s="8">
        <f>HLOOKUP(CL$7+0.5,$L$66:$DM$120,ROWS($C$10:$C29)+2,FALSE)</f>
        <v>2829</v>
      </c>
      <c r="CM29" s="8">
        <f>HLOOKUP(CM$7+0.5,$L$66:$DM$120,ROWS($C$10:$C29)+2,FALSE)</f>
        <v>565</v>
      </c>
      <c r="CN29" s="8">
        <f>HLOOKUP(CN$7+0.5,$L$66:$DM$120,ROWS($C$10:$C29)+2,FALSE)</f>
        <v>364</v>
      </c>
      <c r="CO29" s="8">
        <f>HLOOKUP(CO$7+0.5,$L$66:$DM$120,ROWS($C$10:$C29)+2,FALSE)</f>
        <v>198</v>
      </c>
      <c r="CP29" s="8">
        <f>HLOOKUP(CP$7+0.5,$L$66:$DM$120,ROWS($C$10:$C29)+2,FALSE)</f>
        <v>623</v>
      </c>
      <c r="CQ29" s="8">
        <f>HLOOKUP(CQ$7+0.5,$L$66:$DM$120,ROWS($C$10:$C29)+2,FALSE)</f>
        <v>26</v>
      </c>
      <c r="CR29" s="8">
        <f>HLOOKUP(CR$7+0.5,$L$66:$DM$120,ROWS($C$10:$C29)+2,FALSE)</f>
        <v>269</v>
      </c>
      <c r="CS29" s="8">
        <f>HLOOKUP(CS$7+0.5,$L$66:$DM$120,ROWS($C$10:$C29)+2,FALSE)</f>
        <v>867</v>
      </c>
      <c r="CT29" s="8">
        <f>HLOOKUP(CT$7+0.5,$L$66:$DM$120,ROWS($C$10:$C29)+2,FALSE)</f>
        <v>849</v>
      </c>
      <c r="CU29" s="8">
        <f>HLOOKUP(CU$7+0.5,$L$66:$DM$120,ROWS($C$10:$C29)+2,FALSE)</f>
        <v>1242</v>
      </c>
      <c r="CV29" s="8">
        <f>HLOOKUP(CV$7+0.5,$L$66:$DM$120,ROWS($C$10:$C29)+2,FALSE)</f>
        <v>359</v>
      </c>
      <c r="CW29" s="8">
        <f>HLOOKUP(CW$7+0.5,$L$66:$DM$120,ROWS($C$10:$C29)+2,FALSE)</f>
        <v>2281</v>
      </c>
      <c r="CX29" s="8">
        <f>HLOOKUP(CX$7+0.5,$L$66:$DM$120,ROWS($C$10:$C29)+2,FALSE)</f>
        <v>3044</v>
      </c>
      <c r="CY29" s="8">
        <f>HLOOKUP(CY$7+0.5,$L$66:$DM$120,ROWS($C$10:$C29)+2,FALSE)</f>
        <v>1577</v>
      </c>
      <c r="CZ29" s="8">
        <f>HLOOKUP(CZ$7+0.5,$L$66:$DM$120,ROWS($C$10:$C29)+2,FALSE)</f>
        <v>473</v>
      </c>
      <c r="DA29" s="8">
        <f>HLOOKUP(DA$7+0.5,$L$66:$DM$120,ROWS($C$10:$C29)+2,FALSE)</f>
        <v>395</v>
      </c>
      <c r="DB29" s="8">
        <f>HLOOKUP(DB$7+0.5,$L$66:$DM$120,ROWS($C$10:$C29)+2,FALSE)</f>
        <v>1149</v>
      </c>
      <c r="DC29" s="8">
        <f>HLOOKUP(DC$7+0.5,$L$66:$DM$120,ROWS($C$10:$C29)+2,FALSE)</f>
        <v>47</v>
      </c>
      <c r="DD29" s="8">
        <f>HLOOKUP(DD$7+0.5,$L$66:$DM$120,ROWS($C$10:$C29)+2,FALSE)</f>
        <v>938</v>
      </c>
      <c r="DE29" s="8">
        <f>HLOOKUP(DE$7+0.5,$L$66:$DM$120,ROWS($C$10:$C29)+2,FALSE)</f>
        <v>5028</v>
      </c>
      <c r="DF29" s="8">
        <f>HLOOKUP(DF$7+0.5,$L$66:$DM$120,ROWS($C$10:$C29)+2,FALSE)</f>
        <v>275</v>
      </c>
      <c r="DG29" s="8">
        <f>HLOOKUP(DG$7+0.5,$L$66:$DM$120,ROWS($C$10:$C29)+2,FALSE)</f>
        <v>149</v>
      </c>
      <c r="DH29" s="8">
        <f>HLOOKUP(DH$7+0.5,$L$66:$DM$120,ROWS($C$10:$C29)+2,FALSE)</f>
        <v>1060</v>
      </c>
      <c r="DI29" s="8">
        <f>HLOOKUP(DI$7+0.5,$L$66:$DM$120,ROWS($C$10:$C29)+2,FALSE)</f>
        <v>504</v>
      </c>
      <c r="DJ29" s="8">
        <f>HLOOKUP(DJ$7+0.5,$L$66:$DM$120,ROWS($C$10:$C29)+2,FALSE)</f>
        <v>123</v>
      </c>
      <c r="DK29" s="8">
        <f>HLOOKUP(DK$7+0.5,$L$66:$DM$120,ROWS($C$10:$C29)+2,FALSE)</f>
        <v>372</v>
      </c>
      <c r="DL29" s="8">
        <f>HLOOKUP(DL$7+0.5,$L$66:$DM$120,ROWS($C$10:$C29)+2,FALSE)</f>
        <v>541</v>
      </c>
      <c r="DM29" s="8">
        <f>HLOOKUP(DM$7+0.5,$L$66:$DM$120,ROWS($C$10:$C29)+2,FALSE)</f>
        <v>384</v>
      </c>
    </row>
    <row r="30" spans="4:117" x14ac:dyDescent="0.2">
      <c r="D30" s="62" t="s">
        <v>26</v>
      </c>
      <c r="E30" s="9">
        <v>1315833</v>
      </c>
      <c r="F30" s="10">
        <v>1456</v>
      </c>
      <c r="G30" s="9">
        <v>1120364</v>
      </c>
      <c r="H30" s="10">
        <v>10400</v>
      </c>
      <c r="I30" s="9">
        <v>157102</v>
      </c>
      <c r="J30" s="10">
        <v>9401</v>
      </c>
      <c r="K30" s="102"/>
      <c r="L30" s="7">
        <f>HLOOKUP(L$7,$L$66:$DM$120,ROWS($C$10:$C30)+2,FALSE)</f>
        <v>33818</v>
      </c>
      <c r="M30" s="7">
        <f>HLOOKUP(M$7,$L$66:$DM$120,ROWS($C$10:$C30)+2,FALSE)</f>
        <v>634</v>
      </c>
      <c r="N30" s="7">
        <f>HLOOKUP(N$7,$L$66:$DM$120,ROWS($C$10:$C30)+2,FALSE)</f>
        <v>37</v>
      </c>
      <c r="O30" s="7">
        <f>HLOOKUP(O$7,$L$66:$DM$120,ROWS($C$10:$C30)+2,FALSE)</f>
        <v>325</v>
      </c>
      <c r="P30" s="7">
        <f>HLOOKUP(P$7,$L$66:$DM$120,ROWS($C$10:$C30)+2,FALSE)</f>
        <v>38</v>
      </c>
      <c r="Q30" s="7">
        <f>HLOOKUP(Q$7,$L$66:$DM$120,ROWS($C$10:$C30)+2,FALSE)</f>
        <v>829</v>
      </c>
      <c r="R30" s="7">
        <f>HLOOKUP(R$7,$L$66:$DM$120,ROWS($C$10:$C30)+2,FALSE)</f>
        <v>290</v>
      </c>
      <c r="S30" s="7">
        <f>HLOOKUP(S$7,$L$66:$DM$120,ROWS($C$10:$C30)+2,FALSE)</f>
        <v>2481</v>
      </c>
      <c r="T30" s="7">
        <f>HLOOKUP(T$7,$L$66:$DM$120,ROWS($C$10:$C30)+2,FALSE)</f>
        <v>238</v>
      </c>
      <c r="U30" s="7">
        <f>HLOOKUP(U$7,$L$66:$DM$120,ROWS($C$10:$C30)+2,FALSE)</f>
        <v>239</v>
      </c>
      <c r="V30" s="7">
        <f>HLOOKUP(V$7,$L$66:$DM$120,ROWS($C$10:$C30)+2,FALSE)</f>
        <v>4304</v>
      </c>
      <c r="W30" s="7">
        <f>HLOOKUP(W$7,$L$66:$DM$120,ROWS($C$10:$C30)+2,FALSE)</f>
        <v>507</v>
      </c>
      <c r="X30" s="7">
        <f>HLOOKUP(X$7,$L$66:$DM$120,ROWS($C$10:$C30)+2,FALSE)</f>
        <v>177</v>
      </c>
      <c r="Y30" s="7">
        <f>HLOOKUP(Y$7,$L$66:$DM$120,ROWS($C$10:$C30)+2,FALSE)</f>
        <v>0</v>
      </c>
      <c r="Z30" s="7">
        <f>HLOOKUP(Z$7,$L$66:$DM$120,ROWS($C$10:$C30)+2,FALSE)</f>
        <v>675</v>
      </c>
      <c r="AA30" s="7">
        <f>HLOOKUP(AA$7,$L$66:$DM$120,ROWS($C$10:$C30)+2,FALSE)</f>
        <v>164</v>
      </c>
      <c r="AB30" s="7">
        <f>HLOOKUP(AB$7,$L$66:$DM$120,ROWS($C$10:$C30)+2,FALSE)</f>
        <v>275</v>
      </c>
      <c r="AC30" s="7">
        <f>HLOOKUP(AC$7,$L$66:$DM$120,ROWS($C$10:$C30)+2,FALSE)</f>
        <v>523</v>
      </c>
      <c r="AD30" s="7">
        <f>HLOOKUP(AD$7,$L$66:$DM$120,ROWS($C$10:$C30)+2,FALSE)</f>
        <v>158</v>
      </c>
      <c r="AE30" s="7">
        <f>HLOOKUP(AE$7,$L$66:$DM$120,ROWS($C$10:$C30)+2,FALSE)</f>
        <v>138</v>
      </c>
      <c r="AF30" s="7" t="str">
        <f>HLOOKUP(AF$7,$L$66:$DM$120,ROWS($C$10:$C30)+2,FALSE)</f>
        <v>N/A</v>
      </c>
      <c r="AG30" s="7">
        <f>HLOOKUP(AG$7,$L$66:$DM$120,ROWS($C$10:$C30)+2,FALSE)</f>
        <v>52</v>
      </c>
      <c r="AH30" s="7">
        <f>HLOOKUP(AH$7,$L$66:$DM$120,ROWS($C$10:$C30)+2,FALSE)</f>
        <v>4439</v>
      </c>
      <c r="AI30" s="7">
        <f>HLOOKUP(AI$7,$L$66:$DM$120,ROWS($C$10:$C30)+2,FALSE)</f>
        <v>702</v>
      </c>
      <c r="AJ30" s="7">
        <f>HLOOKUP(AJ$7,$L$66:$DM$120,ROWS($C$10:$C30)+2,FALSE)</f>
        <v>296</v>
      </c>
      <c r="AK30" s="7">
        <f>HLOOKUP(AK$7,$L$66:$DM$120,ROWS($C$10:$C30)+2,FALSE)</f>
        <v>0</v>
      </c>
      <c r="AL30" s="7">
        <f>HLOOKUP(AL$7,$L$66:$DM$120,ROWS($C$10:$C30)+2,FALSE)</f>
        <v>325</v>
      </c>
      <c r="AM30" s="7">
        <f>HLOOKUP(AM$7,$L$66:$DM$120,ROWS($C$10:$C30)+2,FALSE)</f>
        <v>10</v>
      </c>
      <c r="AN30" s="7">
        <f>HLOOKUP(AN$7,$L$66:$DM$120,ROWS($C$10:$C30)+2,FALSE)</f>
        <v>0</v>
      </c>
      <c r="AO30" s="7">
        <f>HLOOKUP(AO$7,$L$66:$DM$120,ROWS($C$10:$C30)+2,FALSE)</f>
        <v>150</v>
      </c>
      <c r="AP30" s="7">
        <f>HLOOKUP(AP$7,$L$66:$DM$120,ROWS($C$10:$C30)+2,FALSE)</f>
        <v>4302</v>
      </c>
      <c r="AQ30" s="7">
        <f>HLOOKUP(AQ$7,$L$66:$DM$120,ROWS($C$10:$C30)+2,FALSE)</f>
        <v>694</v>
      </c>
      <c r="AR30" s="7">
        <f>HLOOKUP(AR$7,$L$66:$DM$120,ROWS($C$10:$C30)+2,FALSE)</f>
        <v>144</v>
      </c>
      <c r="AS30" s="7">
        <f>HLOOKUP(AS$7,$L$66:$DM$120,ROWS($C$10:$C30)+2,FALSE)</f>
        <v>2589</v>
      </c>
      <c r="AT30" s="7">
        <f>HLOOKUP(AT$7,$L$66:$DM$120,ROWS($C$10:$C30)+2,FALSE)</f>
        <v>1439</v>
      </c>
      <c r="AU30" s="7">
        <f>HLOOKUP(AU$7,$L$66:$DM$120,ROWS($C$10:$C30)+2,FALSE)</f>
        <v>19</v>
      </c>
      <c r="AV30" s="7">
        <f>HLOOKUP(AV$7,$L$66:$DM$120,ROWS($C$10:$C30)+2,FALSE)</f>
        <v>483</v>
      </c>
      <c r="AW30" s="7">
        <f>HLOOKUP(AW$7,$L$66:$DM$120,ROWS($C$10:$C30)+2,FALSE)</f>
        <v>25</v>
      </c>
      <c r="AX30" s="7">
        <f>HLOOKUP(AX$7,$L$66:$DM$120,ROWS($C$10:$C30)+2,FALSE)</f>
        <v>471</v>
      </c>
      <c r="AY30" s="7">
        <f>HLOOKUP(AY$7,$L$66:$DM$120,ROWS($C$10:$C30)+2,FALSE)</f>
        <v>915</v>
      </c>
      <c r="AZ30" s="7">
        <f>HLOOKUP(AZ$7,$L$66:$DM$120,ROWS($C$10:$C30)+2,FALSE)</f>
        <v>234</v>
      </c>
      <c r="BA30" s="7">
        <f>HLOOKUP(BA$7,$L$66:$DM$120,ROWS($C$10:$C30)+2,FALSE)</f>
        <v>587</v>
      </c>
      <c r="BB30" s="7">
        <f>HLOOKUP(BB$7,$L$66:$DM$120,ROWS($C$10:$C30)+2,FALSE)</f>
        <v>42</v>
      </c>
      <c r="BC30" s="7">
        <f>HLOOKUP(BC$7,$L$66:$DM$120,ROWS($C$10:$C30)+2,FALSE)</f>
        <v>394</v>
      </c>
      <c r="BD30" s="7">
        <f>HLOOKUP(BD$7,$L$66:$DM$120,ROWS($C$10:$C30)+2,FALSE)</f>
        <v>1637</v>
      </c>
      <c r="BE30" s="7">
        <f>HLOOKUP(BE$7,$L$66:$DM$120,ROWS($C$10:$C30)+2,FALSE)</f>
        <v>182</v>
      </c>
      <c r="BF30" s="7">
        <f>HLOOKUP(BF$7,$L$66:$DM$120,ROWS($C$10:$C30)+2,FALSE)</f>
        <v>612</v>
      </c>
      <c r="BG30" s="7">
        <f>HLOOKUP(BG$7,$L$66:$DM$120,ROWS($C$10:$C30)+2,FALSE)</f>
        <v>570</v>
      </c>
      <c r="BH30" s="7">
        <f>HLOOKUP(BH$7,$L$66:$DM$120,ROWS($C$10:$C30)+2,FALSE)</f>
        <v>88</v>
      </c>
      <c r="BI30" s="7">
        <f>HLOOKUP(BI$7,$L$66:$DM$120,ROWS($C$10:$C30)+2,FALSE)</f>
        <v>43</v>
      </c>
      <c r="BJ30" s="7">
        <f>HLOOKUP(BJ$7,$L$66:$DM$120,ROWS($C$10:$C30)+2,FALSE)</f>
        <v>321</v>
      </c>
      <c r="BK30" s="7">
        <f>HLOOKUP(BK$7,$L$66:$DM$120,ROWS($C$10:$C30)+2,FALSE)</f>
        <v>21</v>
      </c>
      <c r="BL30" s="7">
        <f>HLOOKUP(BL$7,$L$66:$DM$120,ROWS($C$10:$C30)+2,FALSE)</f>
        <v>65</v>
      </c>
      <c r="BM30" s="8">
        <f>HLOOKUP(BM$7+0.5,$L$66:$DM$120,ROWS($C$10:$C30)+2,FALSE)</f>
        <v>4248</v>
      </c>
      <c r="BN30" s="8">
        <f>HLOOKUP(BN$7+0.5,$L$66:$DM$120,ROWS($C$10:$C30)+2,FALSE)</f>
        <v>541</v>
      </c>
      <c r="BO30" s="8">
        <f>HLOOKUP(BO$7+0.5,$L$66:$DM$120,ROWS($C$10:$C30)+2,FALSE)</f>
        <v>43</v>
      </c>
      <c r="BP30" s="8">
        <f>HLOOKUP(BP$7+0.5,$L$66:$DM$120,ROWS($C$10:$C30)+2,FALSE)</f>
        <v>301</v>
      </c>
      <c r="BQ30" s="8">
        <f>HLOOKUP(BQ$7+0.5,$L$66:$DM$120,ROWS($C$10:$C30)+2,FALSE)</f>
        <v>67</v>
      </c>
      <c r="BR30" s="8">
        <f>HLOOKUP(BR$7+0.5,$L$66:$DM$120,ROWS($C$10:$C30)+2,FALSE)</f>
        <v>428</v>
      </c>
      <c r="BS30" s="8">
        <f>HLOOKUP(BS$7+0.5,$L$66:$DM$120,ROWS($C$10:$C30)+2,FALSE)</f>
        <v>222</v>
      </c>
      <c r="BT30" s="8">
        <f>HLOOKUP(BT$7+0.5,$L$66:$DM$120,ROWS($C$10:$C30)+2,FALSE)</f>
        <v>668</v>
      </c>
      <c r="BU30" s="8">
        <f>HLOOKUP(BU$7+0.5,$L$66:$DM$120,ROWS($C$10:$C30)+2,FALSE)</f>
        <v>228</v>
      </c>
      <c r="BV30" s="8">
        <f>HLOOKUP(BV$7+0.5,$L$66:$DM$120,ROWS($C$10:$C30)+2,FALSE)</f>
        <v>177</v>
      </c>
      <c r="BW30" s="8">
        <f>HLOOKUP(BW$7+0.5,$L$66:$DM$120,ROWS($C$10:$C30)+2,FALSE)</f>
        <v>1908</v>
      </c>
      <c r="BX30" s="8">
        <f>HLOOKUP(BX$7+0.5,$L$66:$DM$120,ROWS($C$10:$C30)+2,FALSE)</f>
        <v>415</v>
      </c>
      <c r="BY30" s="8">
        <f>HLOOKUP(BY$7+0.5,$L$66:$DM$120,ROWS($C$10:$C30)+2,FALSE)</f>
        <v>214</v>
      </c>
      <c r="BZ30" s="8">
        <f>HLOOKUP(BZ$7+0.5,$L$66:$DM$120,ROWS($C$10:$C30)+2,FALSE)</f>
        <v>157</v>
      </c>
      <c r="CA30" s="8">
        <f>HLOOKUP(CA$7+0.5,$L$66:$DM$120,ROWS($C$10:$C30)+2,FALSE)</f>
        <v>358</v>
      </c>
      <c r="CB30" s="8">
        <f>HLOOKUP(CB$7+0.5,$L$66:$DM$120,ROWS($C$10:$C30)+2,FALSE)</f>
        <v>157</v>
      </c>
      <c r="CC30" s="8">
        <f>HLOOKUP(CC$7+0.5,$L$66:$DM$120,ROWS($C$10:$C30)+2,FALSE)</f>
        <v>452</v>
      </c>
      <c r="CD30" s="8">
        <f>HLOOKUP(CD$7+0.5,$L$66:$DM$120,ROWS($C$10:$C30)+2,FALSE)</f>
        <v>641</v>
      </c>
      <c r="CE30" s="8">
        <f>HLOOKUP(CE$7+0.5,$L$66:$DM$120,ROWS($C$10:$C30)+2,FALSE)</f>
        <v>217</v>
      </c>
      <c r="CF30" s="8">
        <f>HLOOKUP(CF$7+0.5,$L$66:$DM$120,ROWS($C$10:$C30)+2,FALSE)</f>
        <v>218</v>
      </c>
      <c r="CG30" s="8" t="str">
        <f>HLOOKUP(CG$7+0.5,$L$66:$DM$120,ROWS($C$10:$C30)+2,FALSE)</f>
        <v>N/A</v>
      </c>
      <c r="CH30" s="8">
        <f>HLOOKUP(CH$7+0.5,$L$66:$DM$120,ROWS($C$10:$C30)+2,FALSE)</f>
        <v>105</v>
      </c>
      <c r="CI30" s="8">
        <f>HLOOKUP(CI$7+0.5,$L$66:$DM$120,ROWS($C$10:$C30)+2,FALSE)</f>
        <v>1293</v>
      </c>
      <c r="CJ30" s="8">
        <f>HLOOKUP(CJ$7+0.5,$L$66:$DM$120,ROWS($C$10:$C30)+2,FALSE)</f>
        <v>703</v>
      </c>
      <c r="CK30" s="8">
        <f>HLOOKUP(CK$7+0.5,$L$66:$DM$120,ROWS($C$10:$C30)+2,FALSE)</f>
        <v>307</v>
      </c>
      <c r="CL30" s="8">
        <f>HLOOKUP(CL$7+0.5,$L$66:$DM$120,ROWS($C$10:$C30)+2,FALSE)</f>
        <v>157</v>
      </c>
      <c r="CM30" s="8">
        <f>HLOOKUP(CM$7+0.5,$L$66:$DM$120,ROWS($C$10:$C30)+2,FALSE)</f>
        <v>228</v>
      </c>
      <c r="CN30" s="8">
        <f>HLOOKUP(CN$7+0.5,$L$66:$DM$120,ROWS($C$10:$C30)+2,FALSE)</f>
        <v>18</v>
      </c>
      <c r="CO30" s="8">
        <f>HLOOKUP(CO$7+0.5,$L$66:$DM$120,ROWS($C$10:$C30)+2,FALSE)</f>
        <v>157</v>
      </c>
      <c r="CP30" s="8">
        <f>HLOOKUP(CP$7+0.5,$L$66:$DM$120,ROWS($C$10:$C30)+2,FALSE)</f>
        <v>250</v>
      </c>
      <c r="CQ30" s="8">
        <f>HLOOKUP(CQ$7+0.5,$L$66:$DM$120,ROWS($C$10:$C30)+2,FALSE)</f>
        <v>1394</v>
      </c>
      <c r="CR30" s="8">
        <f>HLOOKUP(CR$7+0.5,$L$66:$DM$120,ROWS($C$10:$C30)+2,FALSE)</f>
        <v>498</v>
      </c>
      <c r="CS30" s="8">
        <f>HLOOKUP(CS$7+0.5,$L$66:$DM$120,ROWS($C$10:$C30)+2,FALSE)</f>
        <v>191</v>
      </c>
      <c r="CT30" s="8">
        <f>HLOOKUP(CT$7+0.5,$L$66:$DM$120,ROWS($C$10:$C30)+2,FALSE)</f>
        <v>1633</v>
      </c>
      <c r="CU30" s="8">
        <f>HLOOKUP(CU$7+0.5,$L$66:$DM$120,ROWS($C$10:$C30)+2,FALSE)</f>
        <v>1059</v>
      </c>
      <c r="CV30" s="8">
        <f>HLOOKUP(CV$7+0.5,$L$66:$DM$120,ROWS($C$10:$C30)+2,FALSE)</f>
        <v>31</v>
      </c>
      <c r="CW30" s="8">
        <f>HLOOKUP(CW$7+0.5,$L$66:$DM$120,ROWS($C$10:$C30)+2,FALSE)</f>
        <v>530</v>
      </c>
      <c r="CX30" s="8">
        <f>HLOOKUP(CX$7+0.5,$L$66:$DM$120,ROWS($C$10:$C30)+2,FALSE)</f>
        <v>48</v>
      </c>
      <c r="CY30" s="8">
        <f>HLOOKUP(CY$7+0.5,$L$66:$DM$120,ROWS($C$10:$C30)+2,FALSE)</f>
        <v>406</v>
      </c>
      <c r="CZ30" s="8">
        <f>HLOOKUP(CZ$7+0.5,$L$66:$DM$120,ROWS($C$10:$C30)+2,FALSE)</f>
        <v>418</v>
      </c>
      <c r="DA30" s="8">
        <f>HLOOKUP(DA$7+0.5,$L$66:$DM$120,ROWS($C$10:$C30)+2,FALSE)</f>
        <v>282</v>
      </c>
      <c r="DB30" s="8">
        <f>HLOOKUP(DB$7+0.5,$L$66:$DM$120,ROWS($C$10:$C30)+2,FALSE)</f>
        <v>429</v>
      </c>
      <c r="DC30" s="8">
        <f>HLOOKUP(DC$7+0.5,$L$66:$DM$120,ROWS($C$10:$C30)+2,FALSE)</f>
        <v>89</v>
      </c>
      <c r="DD30" s="8">
        <f>HLOOKUP(DD$7+0.5,$L$66:$DM$120,ROWS($C$10:$C30)+2,FALSE)</f>
        <v>513</v>
      </c>
      <c r="DE30" s="8">
        <f>HLOOKUP(DE$7+0.5,$L$66:$DM$120,ROWS($C$10:$C30)+2,FALSE)</f>
        <v>1115</v>
      </c>
      <c r="DF30" s="8">
        <f>HLOOKUP(DF$7+0.5,$L$66:$DM$120,ROWS($C$10:$C30)+2,FALSE)</f>
        <v>202</v>
      </c>
      <c r="DG30" s="8">
        <f>HLOOKUP(DG$7+0.5,$L$66:$DM$120,ROWS($C$10:$C30)+2,FALSE)</f>
        <v>341</v>
      </c>
      <c r="DH30" s="8">
        <f>HLOOKUP(DH$7+0.5,$L$66:$DM$120,ROWS($C$10:$C30)+2,FALSE)</f>
        <v>337</v>
      </c>
      <c r="DI30" s="8">
        <f>HLOOKUP(DI$7+0.5,$L$66:$DM$120,ROWS($C$10:$C30)+2,FALSE)</f>
        <v>131</v>
      </c>
      <c r="DJ30" s="8">
        <f>HLOOKUP(DJ$7+0.5,$L$66:$DM$120,ROWS($C$10:$C30)+2,FALSE)</f>
        <v>73</v>
      </c>
      <c r="DK30" s="8">
        <f>HLOOKUP(DK$7+0.5,$L$66:$DM$120,ROWS($C$10:$C30)+2,FALSE)</f>
        <v>408</v>
      </c>
      <c r="DL30" s="8">
        <f>HLOOKUP(DL$7+0.5,$L$66:$DM$120,ROWS($C$10:$C30)+2,FALSE)</f>
        <v>37</v>
      </c>
      <c r="DM30" s="8">
        <f>HLOOKUP(DM$7+0.5,$L$66:$DM$120,ROWS($C$10:$C30)+2,FALSE)</f>
        <v>64</v>
      </c>
    </row>
    <row r="31" spans="4:117" x14ac:dyDescent="0.2">
      <c r="D31" s="62" t="s">
        <v>27</v>
      </c>
      <c r="E31" s="9">
        <v>5759087</v>
      </c>
      <c r="F31" s="10">
        <v>4326</v>
      </c>
      <c r="G31" s="9">
        <v>5008452</v>
      </c>
      <c r="H31" s="10">
        <v>20478</v>
      </c>
      <c r="I31" s="9">
        <v>553895</v>
      </c>
      <c r="J31" s="10">
        <v>18323</v>
      </c>
      <c r="K31" s="102"/>
      <c r="L31" s="7">
        <f>HLOOKUP(L$7,$L$66:$DM$120,ROWS($C$10:$C31)+2,FALSE)</f>
        <v>153979</v>
      </c>
      <c r="M31" s="7">
        <f>HLOOKUP(M$7,$L$66:$DM$120,ROWS($C$10:$C31)+2,FALSE)</f>
        <v>228</v>
      </c>
      <c r="N31" s="7">
        <f>HLOOKUP(N$7,$L$66:$DM$120,ROWS($C$10:$C31)+2,FALSE)</f>
        <v>671</v>
      </c>
      <c r="O31" s="7">
        <f>HLOOKUP(O$7,$L$66:$DM$120,ROWS($C$10:$C31)+2,FALSE)</f>
        <v>945</v>
      </c>
      <c r="P31" s="7">
        <f>HLOOKUP(P$7,$L$66:$DM$120,ROWS($C$10:$C31)+2,FALSE)</f>
        <v>423</v>
      </c>
      <c r="Q31" s="7">
        <f>HLOOKUP(Q$7,$L$66:$DM$120,ROWS($C$10:$C31)+2,FALSE)</f>
        <v>8595</v>
      </c>
      <c r="R31" s="7">
        <f>HLOOKUP(R$7,$L$66:$DM$120,ROWS($C$10:$C31)+2,FALSE)</f>
        <v>1796</v>
      </c>
      <c r="S31" s="7">
        <f>HLOOKUP(S$7,$L$66:$DM$120,ROWS($C$10:$C31)+2,FALSE)</f>
        <v>1608</v>
      </c>
      <c r="T31" s="7">
        <f>HLOOKUP(T$7,$L$66:$DM$120,ROWS($C$10:$C31)+2,FALSE)</f>
        <v>6652</v>
      </c>
      <c r="U31" s="7">
        <f>HLOOKUP(U$7,$L$66:$DM$120,ROWS($C$10:$C31)+2,FALSE)</f>
        <v>18492</v>
      </c>
      <c r="V31" s="7">
        <f>HLOOKUP(V$7,$L$66:$DM$120,ROWS($C$10:$C31)+2,FALSE)</f>
        <v>7825</v>
      </c>
      <c r="W31" s="7">
        <f>HLOOKUP(W$7,$L$66:$DM$120,ROWS($C$10:$C31)+2,FALSE)</f>
        <v>7113</v>
      </c>
      <c r="X31" s="7">
        <f>HLOOKUP(X$7,$L$66:$DM$120,ROWS($C$10:$C31)+2,FALSE)</f>
        <v>1170</v>
      </c>
      <c r="Y31" s="7">
        <f>HLOOKUP(Y$7,$L$66:$DM$120,ROWS($C$10:$C31)+2,FALSE)</f>
        <v>389</v>
      </c>
      <c r="Z31" s="7">
        <f>HLOOKUP(Z$7,$L$66:$DM$120,ROWS($C$10:$C31)+2,FALSE)</f>
        <v>2392</v>
      </c>
      <c r="AA31" s="7">
        <f>HLOOKUP(AA$7,$L$66:$DM$120,ROWS($C$10:$C31)+2,FALSE)</f>
        <v>1318</v>
      </c>
      <c r="AB31" s="7">
        <f>HLOOKUP(AB$7,$L$66:$DM$120,ROWS($C$10:$C31)+2,FALSE)</f>
        <v>110</v>
      </c>
      <c r="AC31" s="7">
        <f>HLOOKUP(AC$7,$L$66:$DM$120,ROWS($C$10:$C31)+2,FALSE)</f>
        <v>689</v>
      </c>
      <c r="AD31" s="7">
        <f>HLOOKUP(AD$7,$L$66:$DM$120,ROWS($C$10:$C31)+2,FALSE)</f>
        <v>848</v>
      </c>
      <c r="AE31" s="7">
        <f>HLOOKUP(AE$7,$L$66:$DM$120,ROWS($C$10:$C31)+2,FALSE)</f>
        <v>860</v>
      </c>
      <c r="AF31" s="7">
        <f>HLOOKUP(AF$7,$L$66:$DM$120,ROWS($C$10:$C31)+2,FALSE)</f>
        <v>1526</v>
      </c>
      <c r="AG31" s="7" t="str">
        <f>HLOOKUP(AG$7,$L$66:$DM$120,ROWS($C$10:$C31)+2,FALSE)</f>
        <v>N/A</v>
      </c>
      <c r="AH31" s="7">
        <f>HLOOKUP(AH$7,$L$66:$DM$120,ROWS($C$10:$C31)+2,FALSE)</f>
        <v>3470</v>
      </c>
      <c r="AI31" s="7">
        <f>HLOOKUP(AI$7,$L$66:$DM$120,ROWS($C$10:$C31)+2,FALSE)</f>
        <v>2077</v>
      </c>
      <c r="AJ31" s="7">
        <f>HLOOKUP(AJ$7,$L$66:$DM$120,ROWS($C$10:$C31)+2,FALSE)</f>
        <v>810</v>
      </c>
      <c r="AK31" s="7">
        <f>HLOOKUP(AK$7,$L$66:$DM$120,ROWS($C$10:$C31)+2,FALSE)</f>
        <v>1109</v>
      </c>
      <c r="AL31" s="7">
        <f>HLOOKUP(AL$7,$L$66:$DM$120,ROWS($C$10:$C31)+2,FALSE)</f>
        <v>1469</v>
      </c>
      <c r="AM31" s="7">
        <f>HLOOKUP(AM$7,$L$66:$DM$120,ROWS($C$10:$C31)+2,FALSE)</f>
        <v>73</v>
      </c>
      <c r="AN31" s="7">
        <f>HLOOKUP(AN$7,$L$66:$DM$120,ROWS($C$10:$C31)+2,FALSE)</f>
        <v>0</v>
      </c>
      <c r="AO31" s="7">
        <f>HLOOKUP(AO$7,$L$66:$DM$120,ROWS($C$10:$C31)+2,FALSE)</f>
        <v>1105</v>
      </c>
      <c r="AP31" s="7">
        <f>HLOOKUP(AP$7,$L$66:$DM$120,ROWS($C$10:$C31)+2,FALSE)</f>
        <v>232</v>
      </c>
      <c r="AQ31" s="7">
        <f>HLOOKUP(AQ$7,$L$66:$DM$120,ROWS($C$10:$C31)+2,FALSE)</f>
        <v>9627</v>
      </c>
      <c r="AR31" s="7">
        <f>HLOOKUP(AR$7,$L$66:$DM$120,ROWS($C$10:$C31)+2,FALSE)</f>
        <v>797</v>
      </c>
      <c r="AS31" s="7">
        <f>HLOOKUP(AS$7,$L$66:$DM$120,ROWS($C$10:$C31)+2,FALSE)</f>
        <v>9222</v>
      </c>
      <c r="AT31" s="7">
        <f>HLOOKUP(AT$7,$L$66:$DM$120,ROWS($C$10:$C31)+2,FALSE)</f>
        <v>6686</v>
      </c>
      <c r="AU31" s="7">
        <f>HLOOKUP(AU$7,$L$66:$DM$120,ROWS($C$10:$C31)+2,FALSE)</f>
        <v>0</v>
      </c>
      <c r="AV31" s="7">
        <f>HLOOKUP(AV$7,$L$66:$DM$120,ROWS($C$10:$C31)+2,FALSE)</f>
        <v>3396</v>
      </c>
      <c r="AW31" s="7">
        <f>HLOOKUP(AW$7,$L$66:$DM$120,ROWS($C$10:$C31)+2,FALSE)</f>
        <v>845</v>
      </c>
      <c r="AX31" s="7">
        <f>HLOOKUP(AX$7,$L$66:$DM$120,ROWS($C$10:$C31)+2,FALSE)</f>
        <v>276</v>
      </c>
      <c r="AY31" s="7">
        <f>HLOOKUP(AY$7,$L$66:$DM$120,ROWS($C$10:$C31)+2,FALSE)</f>
        <v>14158</v>
      </c>
      <c r="AZ31" s="7">
        <f>HLOOKUP(AZ$7,$L$66:$DM$120,ROWS($C$10:$C31)+2,FALSE)</f>
        <v>197</v>
      </c>
      <c r="BA31" s="7">
        <f>HLOOKUP(BA$7,$L$66:$DM$120,ROWS($C$10:$C31)+2,FALSE)</f>
        <v>2882</v>
      </c>
      <c r="BB31" s="7">
        <f>HLOOKUP(BB$7,$L$66:$DM$120,ROWS($C$10:$C31)+2,FALSE)</f>
        <v>0</v>
      </c>
      <c r="BC31" s="7">
        <f>HLOOKUP(BC$7,$L$66:$DM$120,ROWS($C$10:$C31)+2,FALSE)</f>
        <v>1942</v>
      </c>
      <c r="BD31" s="7">
        <f>HLOOKUP(BD$7,$L$66:$DM$120,ROWS($C$10:$C31)+2,FALSE)</f>
        <v>3619</v>
      </c>
      <c r="BE31" s="7">
        <f>HLOOKUP(BE$7,$L$66:$DM$120,ROWS($C$10:$C31)+2,FALSE)</f>
        <v>223</v>
      </c>
      <c r="BF31" s="7">
        <f>HLOOKUP(BF$7,$L$66:$DM$120,ROWS($C$10:$C31)+2,FALSE)</f>
        <v>40</v>
      </c>
      <c r="BG31" s="7">
        <f>HLOOKUP(BG$7,$L$66:$DM$120,ROWS($C$10:$C31)+2,FALSE)</f>
        <v>22089</v>
      </c>
      <c r="BH31" s="7">
        <f>HLOOKUP(BH$7,$L$66:$DM$120,ROWS($C$10:$C31)+2,FALSE)</f>
        <v>1525</v>
      </c>
      <c r="BI31" s="7">
        <f>HLOOKUP(BI$7,$L$66:$DM$120,ROWS($C$10:$C31)+2,FALSE)</f>
        <v>2027</v>
      </c>
      <c r="BJ31" s="7">
        <f>HLOOKUP(BJ$7,$L$66:$DM$120,ROWS($C$10:$C31)+2,FALSE)</f>
        <v>353</v>
      </c>
      <c r="BK31" s="7">
        <f>HLOOKUP(BK$7,$L$66:$DM$120,ROWS($C$10:$C31)+2,FALSE)</f>
        <v>80</v>
      </c>
      <c r="BL31" s="7">
        <f>HLOOKUP(BL$7,$L$66:$DM$120,ROWS($C$10:$C31)+2,FALSE)</f>
        <v>779</v>
      </c>
      <c r="BM31" s="8">
        <f>HLOOKUP(BM$7+0.5,$L$66:$DM$120,ROWS($C$10:$C31)+2,FALSE)</f>
        <v>9033</v>
      </c>
      <c r="BN31" s="8">
        <f>HLOOKUP(BN$7+0.5,$L$66:$DM$120,ROWS($C$10:$C31)+2,FALSE)</f>
        <v>128</v>
      </c>
      <c r="BO31" s="8">
        <f>HLOOKUP(BO$7+0.5,$L$66:$DM$120,ROWS($C$10:$C31)+2,FALSE)</f>
        <v>493</v>
      </c>
      <c r="BP31" s="8">
        <f>HLOOKUP(BP$7+0.5,$L$66:$DM$120,ROWS($C$10:$C31)+2,FALSE)</f>
        <v>604</v>
      </c>
      <c r="BQ31" s="8">
        <f>HLOOKUP(BQ$7+0.5,$L$66:$DM$120,ROWS($C$10:$C31)+2,FALSE)</f>
        <v>528</v>
      </c>
      <c r="BR31" s="8">
        <f>HLOOKUP(BR$7+0.5,$L$66:$DM$120,ROWS($C$10:$C31)+2,FALSE)</f>
        <v>1773</v>
      </c>
      <c r="BS31" s="8">
        <f>HLOOKUP(BS$7+0.5,$L$66:$DM$120,ROWS($C$10:$C31)+2,FALSE)</f>
        <v>837</v>
      </c>
      <c r="BT31" s="8">
        <f>HLOOKUP(BT$7+0.5,$L$66:$DM$120,ROWS($C$10:$C31)+2,FALSE)</f>
        <v>903</v>
      </c>
      <c r="BU31" s="8">
        <f>HLOOKUP(BU$7+0.5,$L$66:$DM$120,ROWS($C$10:$C31)+2,FALSE)</f>
        <v>1916</v>
      </c>
      <c r="BV31" s="8">
        <f>HLOOKUP(BV$7+0.5,$L$66:$DM$120,ROWS($C$10:$C31)+2,FALSE)</f>
        <v>3025</v>
      </c>
      <c r="BW31" s="8">
        <f>HLOOKUP(BW$7+0.5,$L$66:$DM$120,ROWS($C$10:$C31)+2,FALSE)</f>
        <v>1691</v>
      </c>
      <c r="BX31" s="8">
        <f>HLOOKUP(BX$7+0.5,$L$66:$DM$120,ROWS($C$10:$C31)+2,FALSE)</f>
        <v>1789</v>
      </c>
      <c r="BY31" s="8">
        <f>HLOOKUP(BY$7+0.5,$L$66:$DM$120,ROWS($C$10:$C31)+2,FALSE)</f>
        <v>815</v>
      </c>
      <c r="BZ31" s="8">
        <f>HLOOKUP(BZ$7+0.5,$L$66:$DM$120,ROWS($C$10:$C31)+2,FALSE)</f>
        <v>366</v>
      </c>
      <c r="CA31" s="8">
        <f>HLOOKUP(CA$7+0.5,$L$66:$DM$120,ROWS($C$10:$C31)+2,FALSE)</f>
        <v>1052</v>
      </c>
      <c r="CB31" s="8">
        <f>HLOOKUP(CB$7+0.5,$L$66:$DM$120,ROWS($C$10:$C31)+2,FALSE)</f>
        <v>791</v>
      </c>
      <c r="CC31" s="8">
        <f>HLOOKUP(CC$7+0.5,$L$66:$DM$120,ROWS($C$10:$C31)+2,FALSE)</f>
        <v>146</v>
      </c>
      <c r="CD31" s="8">
        <f>HLOOKUP(CD$7+0.5,$L$66:$DM$120,ROWS($C$10:$C31)+2,FALSE)</f>
        <v>551</v>
      </c>
      <c r="CE31" s="8">
        <f>HLOOKUP(CE$7+0.5,$L$66:$DM$120,ROWS($C$10:$C31)+2,FALSE)</f>
        <v>671</v>
      </c>
      <c r="CF31" s="8">
        <f>HLOOKUP(CF$7+0.5,$L$66:$DM$120,ROWS($C$10:$C31)+2,FALSE)</f>
        <v>484</v>
      </c>
      <c r="CG31" s="8">
        <f>HLOOKUP(CG$7+0.5,$L$66:$DM$120,ROWS($C$10:$C31)+2,FALSE)</f>
        <v>1245</v>
      </c>
      <c r="CH31" s="8" t="str">
        <f>HLOOKUP(CH$7+0.5,$L$66:$DM$120,ROWS($C$10:$C31)+2,FALSE)</f>
        <v>N/A</v>
      </c>
      <c r="CI31" s="8">
        <f>HLOOKUP(CI$7+0.5,$L$66:$DM$120,ROWS($C$10:$C31)+2,FALSE)</f>
        <v>1341</v>
      </c>
      <c r="CJ31" s="8">
        <f>HLOOKUP(CJ$7+0.5,$L$66:$DM$120,ROWS($C$10:$C31)+2,FALSE)</f>
        <v>1273</v>
      </c>
      <c r="CK31" s="8">
        <f>HLOOKUP(CK$7+0.5,$L$66:$DM$120,ROWS($C$10:$C31)+2,FALSE)</f>
        <v>503</v>
      </c>
      <c r="CL31" s="8">
        <f>HLOOKUP(CL$7+0.5,$L$66:$DM$120,ROWS($C$10:$C31)+2,FALSE)</f>
        <v>825</v>
      </c>
      <c r="CM31" s="8">
        <f>HLOOKUP(CM$7+0.5,$L$66:$DM$120,ROWS($C$10:$C31)+2,FALSE)</f>
        <v>944</v>
      </c>
      <c r="CN31" s="8">
        <f>HLOOKUP(CN$7+0.5,$L$66:$DM$120,ROWS($C$10:$C31)+2,FALSE)</f>
        <v>103</v>
      </c>
      <c r="CO31" s="8">
        <f>HLOOKUP(CO$7+0.5,$L$66:$DM$120,ROWS($C$10:$C31)+2,FALSE)</f>
        <v>204</v>
      </c>
      <c r="CP31" s="8">
        <f>HLOOKUP(CP$7+0.5,$L$66:$DM$120,ROWS($C$10:$C31)+2,FALSE)</f>
        <v>1033</v>
      </c>
      <c r="CQ31" s="8">
        <f>HLOOKUP(CQ$7+0.5,$L$66:$DM$120,ROWS($C$10:$C31)+2,FALSE)</f>
        <v>160</v>
      </c>
      <c r="CR31" s="8">
        <f>HLOOKUP(CR$7+0.5,$L$66:$DM$120,ROWS($C$10:$C31)+2,FALSE)</f>
        <v>1880</v>
      </c>
      <c r="CS31" s="8">
        <f>HLOOKUP(CS$7+0.5,$L$66:$DM$120,ROWS($C$10:$C31)+2,FALSE)</f>
        <v>676</v>
      </c>
      <c r="CT31" s="8">
        <f>HLOOKUP(CT$7+0.5,$L$66:$DM$120,ROWS($C$10:$C31)+2,FALSE)</f>
        <v>2041</v>
      </c>
      <c r="CU31" s="8">
        <f>HLOOKUP(CU$7+0.5,$L$66:$DM$120,ROWS($C$10:$C31)+2,FALSE)</f>
        <v>2008</v>
      </c>
      <c r="CV31" s="8">
        <f>HLOOKUP(CV$7+0.5,$L$66:$DM$120,ROWS($C$10:$C31)+2,FALSE)</f>
        <v>204</v>
      </c>
      <c r="CW31" s="8">
        <f>HLOOKUP(CW$7+0.5,$L$66:$DM$120,ROWS($C$10:$C31)+2,FALSE)</f>
        <v>1110</v>
      </c>
      <c r="CX31" s="8">
        <f>HLOOKUP(CX$7+0.5,$L$66:$DM$120,ROWS($C$10:$C31)+2,FALSE)</f>
        <v>592</v>
      </c>
      <c r="CY31" s="8">
        <f>HLOOKUP(CY$7+0.5,$L$66:$DM$120,ROWS($C$10:$C31)+2,FALSE)</f>
        <v>247</v>
      </c>
      <c r="CZ31" s="8">
        <f>HLOOKUP(CZ$7+0.5,$L$66:$DM$120,ROWS($C$10:$C31)+2,FALSE)</f>
        <v>3380</v>
      </c>
      <c r="DA31" s="8">
        <f>HLOOKUP(DA$7+0.5,$L$66:$DM$120,ROWS($C$10:$C31)+2,FALSE)</f>
        <v>162</v>
      </c>
      <c r="DB31" s="8">
        <f>HLOOKUP(DB$7+0.5,$L$66:$DM$120,ROWS($C$10:$C31)+2,FALSE)</f>
        <v>1696</v>
      </c>
      <c r="DC31" s="8">
        <f>HLOOKUP(DC$7+0.5,$L$66:$DM$120,ROWS($C$10:$C31)+2,FALSE)</f>
        <v>204</v>
      </c>
      <c r="DD31" s="8">
        <f>HLOOKUP(DD$7+0.5,$L$66:$DM$120,ROWS($C$10:$C31)+2,FALSE)</f>
        <v>1093</v>
      </c>
      <c r="DE31" s="8">
        <f>HLOOKUP(DE$7+0.5,$L$66:$DM$120,ROWS($C$10:$C31)+2,FALSE)</f>
        <v>1102</v>
      </c>
      <c r="DF31" s="8">
        <f>HLOOKUP(DF$7+0.5,$L$66:$DM$120,ROWS($C$10:$C31)+2,FALSE)</f>
        <v>230</v>
      </c>
      <c r="DG31" s="8">
        <f>HLOOKUP(DG$7+0.5,$L$66:$DM$120,ROWS($C$10:$C31)+2,FALSE)</f>
        <v>69</v>
      </c>
      <c r="DH31" s="8">
        <f>HLOOKUP(DH$7+0.5,$L$66:$DM$120,ROWS($C$10:$C31)+2,FALSE)</f>
        <v>3805</v>
      </c>
      <c r="DI31" s="8">
        <f>HLOOKUP(DI$7+0.5,$L$66:$DM$120,ROWS($C$10:$C31)+2,FALSE)</f>
        <v>611</v>
      </c>
      <c r="DJ31" s="8">
        <f>HLOOKUP(DJ$7+0.5,$L$66:$DM$120,ROWS($C$10:$C31)+2,FALSE)</f>
        <v>859</v>
      </c>
      <c r="DK31" s="8">
        <f>HLOOKUP(DK$7+0.5,$L$66:$DM$120,ROWS($C$10:$C31)+2,FALSE)</f>
        <v>514</v>
      </c>
      <c r="DL31" s="8">
        <f>HLOOKUP(DL$7+0.5,$L$66:$DM$120,ROWS($C$10:$C31)+2,FALSE)</f>
        <v>132</v>
      </c>
      <c r="DM31" s="8">
        <f>HLOOKUP(DM$7+0.5,$L$66:$DM$120,ROWS($C$10:$C31)+2,FALSE)</f>
        <v>654</v>
      </c>
    </row>
    <row r="32" spans="4:117" x14ac:dyDescent="0.2">
      <c r="D32" s="62" t="s">
        <v>28</v>
      </c>
      <c r="E32" s="9">
        <v>6515057</v>
      </c>
      <c r="F32" s="10">
        <v>3680</v>
      </c>
      <c r="G32" s="9">
        <v>5658768</v>
      </c>
      <c r="H32" s="10">
        <v>20357</v>
      </c>
      <c r="I32" s="9">
        <v>656441</v>
      </c>
      <c r="J32" s="10">
        <v>18778</v>
      </c>
      <c r="K32" s="102"/>
      <c r="L32" s="7">
        <f>HLOOKUP(L$7,$L$66:$DM$120,ROWS($C$10:$C32)+2,FALSE)</f>
        <v>139830</v>
      </c>
      <c r="M32" s="7">
        <f>HLOOKUP(M$7,$L$66:$DM$120,ROWS($C$10:$C32)+2,FALSE)</f>
        <v>1201</v>
      </c>
      <c r="N32" s="7">
        <f>HLOOKUP(N$7,$L$66:$DM$120,ROWS($C$10:$C32)+2,FALSE)</f>
        <v>225</v>
      </c>
      <c r="O32" s="7">
        <f>HLOOKUP(O$7,$L$66:$DM$120,ROWS($C$10:$C32)+2,FALSE)</f>
        <v>1017</v>
      </c>
      <c r="P32" s="7">
        <f>HLOOKUP(P$7,$L$66:$DM$120,ROWS($C$10:$C32)+2,FALSE)</f>
        <v>167</v>
      </c>
      <c r="Q32" s="7">
        <f>HLOOKUP(Q$7,$L$66:$DM$120,ROWS($C$10:$C32)+2,FALSE)</f>
        <v>11556</v>
      </c>
      <c r="R32" s="7">
        <f>HLOOKUP(R$7,$L$66:$DM$120,ROWS($C$10:$C32)+2,FALSE)</f>
        <v>1388</v>
      </c>
      <c r="S32" s="7">
        <f>HLOOKUP(S$7,$L$66:$DM$120,ROWS($C$10:$C32)+2,FALSE)</f>
        <v>9445</v>
      </c>
      <c r="T32" s="7">
        <f>HLOOKUP(T$7,$L$66:$DM$120,ROWS($C$10:$C32)+2,FALSE)</f>
        <v>399</v>
      </c>
      <c r="U32" s="7">
        <f>HLOOKUP(U$7,$L$66:$DM$120,ROWS($C$10:$C32)+2,FALSE)</f>
        <v>676</v>
      </c>
      <c r="V32" s="7">
        <f>HLOOKUP(V$7,$L$66:$DM$120,ROWS($C$10:$C32)+2,FALSE)</f>
        <v>11396</v>
      </c>
      <c r="W32" s="7">
        <f>HLOOKUP(W$7,$L$66:$DM$120,ROWS($C$10:$C32)+2,FALSE)</f>
        <v>3264</v>
      </c>
      <c r="X32" s="7">
        <f>HLOOKUP(X$7,$L$66:$DM$120,ROWS($C$10:$C32)+2,FALSE)</f>
        <v>733</v>
      </c>
      <c r="Y32" s="7">
        <f>HLOOKUP(Y$7,$L$66:$DM$120,ROWS($C$10:$C32)+2,FALSE)</f>
        <v>412</v>
      </c>
      <c r="Z32" s="7">
        <f>HLOOKUP(Z$7,$L$66:$DM$120,ROWS($C$10:$C32)+2,FALSE)</f>
        <v>2991</v>
      </c>
      <c r="AA32" s="7">
        <f>HLOOKUP(AA$7,$L$66:$DM$120,ROWS($C$10:$C32)+2,FALSE)</f>
        <v>640</v>
      </c>
      <c r="AB32" s="7">
        <f>HLOOKUP(AB$7,$L$66:$DM$120,ROWS($C$10:$C32)+2,FALSE)</f>
        <v>138</v>
      </c>
      <c r="AC32" s="7">
        <f>HLOOKUP(AC$7,$L$66:$DM$120,ROWS($C$10:$C32)+2,FALSE)</f>
        <v>969</v>
      </c>
      <c r="AD32" s="7">
        <f>HLOOKUP(AD$7,$L$66:$DM$120,ROWS($C$10:$C32)+2,FALSE)</f>
        <v>180</v>
      </c>
      <c r="AE32" s="7">
        <f>HLOOKUP(AE$7,$L$66:$DM$120,ROWS($C$10:$C32)+2,FALSE)</f>
        <v>977</v>
      </c>
      <c r="AF32" s="7">
        <f>HLOOKUP(AF$7,$L$66:$DM$120,ROWS($C$10:$C32)+2,FALSE)</f>
        <v>4006</v>
      </c>
      <c r="AG32" s="7">
        <f>HLOOKUP(AG$7,$L$66:$DM$120,ROWS($C$10:$C32)+2,FALSE)</f>
        <v>2762</v>
      </c>
      <c r="AH32" s="7" t="str">
        <f>HLOOKUP(AH$7,$L$66:$DM$120,ROWS($C$10:$C32)+2,FALSE)</f>
        <v>N/A</v>
      </c>
      <c r="AI32" s="7">
        <f>HLOOKUP(AI$7,$L$66:$DM$120,ROWS($C$10:$C32)+2,FALSE)</f>
        <v>2629</v>
      </c>
      <c r="AJ32" s="7">
        <f>HLOOKUP(AJ$7,$L$66:$DM$120,ROWS($C$10:$C32)+2,FALSE)</f>
        <v>862</v>
      </c>
      <c r="AK32" s="7">
        <f>HLOOKUP(AK$7,$L$66:$DM$120,ROWS($C$10:$C32)+2,FALSE)</f>
        <v>356</v>
      </c>
      <c r="AL32" s="7">
        <f>HLOOKUP(AL$7,$L$66:$DM$120,ROWS($C$10:$C32)+2,FALSE)</f>
        <v>1261</v>
      </c>
      <c r="AM32" s="7">
        <f>HLOOKUP(AM$7,$L$66:$DM$120,ROWS($C$10:$C32)+2,FALSE)</f>
        <v>596</v>
      </c>
      <c r="AN32" s="7">
        <f>HLOOKUP(AN$7,$L$66:$DM$120,ROWS($C$10:$C32)+2,FALSE)</f>
        <v>637</v>
      </c>
      <c r="AO32" s="7">
        <f>HLOOKUP(AO$7,$L$66:$DM$120,ROWS($C$10:$C32)+2,FALSE)</f>
        <v>163</v>
      </c>
      <c r="AP32" s="7">
        <f>HLOOKUP(AP$7,$L$66:$DM$120,ROWS($C$10:$C32)+2,FALSE)</f>
        <v>12010</v>
      </c>
      <c r="AQ32" s="7">
        <f>HLOOKUP(AQ$7,$L$66:$DM$120,ROWS($C$10:$C32)+2,FALSE)</f>
        <v>8332</v>
      </c>
      <c r="AR32" s="7">
        <f>HLOOKUP(AR$7,$L$66:$DM$120,ROWS($C$10:$C32)+2,FALSE)</f>
        <v>199</v>
      </c>
      <c r="AS32" s="7">
        <f>HLOOKUP(AS$7,$L$66:$DM$120,ROWS($C$10:$C32)+2,FALSE)</f>
        <v>19431</v>
      </c>
      <c r="AT32" s="7">
        <f>HLOOKUP(AT$7,$L$66:$DM$120,ROWS($C$10:$C32)+2,FALSE)</f>
        <v>3964</v>
      </c>
      <c r="AU32" s="7">
        <f>HLOOKUP(AU$7,$L$66:$DM$120,ROWS($C$10:$C32)+2,FALSE)</f>
        <v>61</v>
      </c>
      <c r="AV32" s="7">
        <f>HLOOKUP(AV$7,$L$66:$DM$120,ROWS($C$10:$C32)+2,FALSE)</f>
        <v>1757</v>
      </c>
      <c r="AW32" s="7">
        <f>HLOOKUP(AW$7,$L$66:$DM$120,ROWS($C$10:$C32)+2,FALSE)</f>
        <v>90</v>
      </c>
      <c r="AX32" s="7">
        <f>HLOOKUP(AX$7,$L$66:$DM$120,ROWS($C$10:$C32)+2,FALSE)</f>
        <v>178</v>
      </c>
      <c r="AY32" s="7">
        <f>HLOOKUP(AY$7,$L$66:$DM$120,ROWS($C$10:$C32)+2,FALSE)</f>
        <v>6538</v>
      </c>
      <c r="AZ32" s="7">
        <f>HLOOKUP(AZ$7,$L$66:$DM$120,ROWS($C$10:$C32)+2,FALSE)</f>
        <v>10182</v>
      </c>
      <c r="BA32" s="7">
        <f>HLOOKUP(BA$7,$L$66:$DM$120,ROWS($C$10:$C32)+2,FALSE)</f>
        <v>1621</v>
      </c>
      <c r="BB32" s="7">
        <f>HLOOKUP(BB$7,$L$66:$DM$120,ROWS($C$10:$C32)+2,FALSE)</f>
        <v>44</v>
      </c>
      <c r="BC32" s="7">
        <f>HLOOKUP(BC$7,$L$66:$DM$120,ROWS($C$10:$C32)+2,FALSE)</f>
        <v>371</v>
      </c>
      <c r="BD32" s="7">
        <f>HLOOKUP(BD$7,$L$66:$DM$120,ROWS($C$10:$C32)+2,FALSE)</f>
        <v>5203</v>
      </c>
      <c r="BE32" s="7">
        <f>HLOOKUP(BE$7,$L$66:$DM$120,ROWS($C$10:$C32)+2,FALSE)</f>
        <v>548</v>
      </c>
      <c r="BF32" s="7">
        <f>HLOOKUP(BF$7,$L$66:$DM$120,ROWS($C$10:$C32)+2,FALSE)</f>
        <v>2246</v>
      </c>
      <c r="BG32" s="7">
        <f>HLOOKUP(BG$7,$L$66:$DM$120,ROWS($C$10:$C32)+2,FALSE)</f>
        <v>2984</v>
      </c>
      <c r="BH32" s="7">
        <f>HLOOKUP(BH$7,$L$66:$DM$120,ROWS($C$10:$C32)+2,FALSE)</f>
        <v>1673</v>
      </c>
      <c r="BI32" s="7">
        <f>HLOOKUP(BI$7,$L$66:$DM$120,ROWS($C$10:$C32)+2,FALSE)</f>
        <v>911</v>
      </c>
      <c r="BJ32" s="7">
        <f>HLOOKUP(BJ$7,$L$66:$DM$120,ROWS($C$10:$C32)+2,FALSE)</f>
        <v>441</v>
      </c>
      <c r="BK32" s="7">
        <f>HLOOKUP(BK$7,$L$66:$DM$120,ROWS($C$10:$C32)+2,FALSE)</f>
        <v>0</v>
      </c>
      <c r="BL32" s="7">
        <f>HLOOKUP(BL$7,$L$66:$DM$120,ROWS($C$10:$C32)+2,FALSE)</f>
        <v>4413</v>
      </c>
      <c r="BM32" s="8">
        <f>HLOOKUP(BM$7+0.5,$L$66:$DM$120,ROWS($C$10:$C32)+2,FALSE)</f>
        <v>8282</v>
      </c>
      <c r="BN32" s="8">
        <f>HLOOKUP(BN$7+0.5,$L$66:$DM$120,ROWS($C$10:$C32)+2,FALSE)</f>
        <v>1083</v>
      </c>
      <c r="BO32" s="8">
        <f>HLOOKUP(BO$7+0.5,$L$66:$DM$120,ROWS($C$10:$C32)+2,FALSE)</f>
        <v>345</v>
      </c>
      <c r="BP32" s="8">
        <f>HLOOKUP(BP$7+0.5,$L$66:$DM$120,ROWS($C$10:$C32)+2,FALSE)</f>
        <v>518</v>
      </c>
      <c r="BQ32" s="8">
        <f>HLOOKUP(BQ$7+0.5,$L$66:$DM$120,ROWS($C$10:$C32)+2,FALSE)</f>
        <v>201</v>
      </c>
      <c r="BR32" s="8">
        <f>HLOOKUP(BR$7+0.5,$L$66:$DM$120,ROWS($C$10:$C32)+2,FALSE)</f>
        <v>2290</v>
      </c>
      <c r="BS32" s="8">
        <f>HLOOKUP(BS$7+0.5,$L$66:$DM$120,ROWS($C$10:$C32)+2,FALSE)</f>
        <v>972</v>
      </c>
      <c r="BT32" s="8">
        <f>HLOOKUP(BT$7+0.5,$L$66:$DM$120,ROWS($C$10:$C32)+2,FALSE)</f>
        <v>1884</v>
      </c>
      <c r="BU32" s="8">
        <f>HLOOKUP(BU$7+0.5,$L$66:$DM$120,ROWS($C$10:$C32)+2,FALSE)</f>
        <v>579</v>
      </c>
      <c r="BV32" s="8">
        <f>HLOOKUP(BV$7+0.5,$L$66:$DM$120,ROWS($C$10:$C32)+2,FALSE)</f>
        <v>358</v>
      </c>
      <c r="BW32" s="8">
        <f>HLOOKUP(BW$7+0.5,$L$66:$DM$120,ROWS($C$10:$C32)+2,FALSE)</f>
        <v>2715</v>
      </c>
      <c r="BX32" s="8">
        <f>HLOOKUP(BX$7+0.5,$L$66:$DM$120,ROWS($C$10:$C32)+2,FALSE)</f>
        <v>1666</v>
      </c>
      <c r="BY32" s="8">
        <f>HLOOKUP(BY$7+0.5,$L$66:$DM$120,ROWS($C$10:$C32)+2,FALSE)</f>
        <v>860</v>
      </c>
      <c r="BZ32" s="8">
        <f>HLOOKUP(BZ$7+0.5,$L$66:$DM$120,ROWS($C$10:$C32)+2,FALSE)</f>
        <v>695</v>
      </c>
      <c r="CA32" s="8">
        <f>HLOOKUP(CA$7+0.5,$L$66:$DM$120,ROWS($C$10:$C32)+2,FALSE)</f>
        <v>899</v>
      </c>
      <c r="CB32" s="8">
        <f>HLOOKUP(CB$7+0.5,$L$66:$DM$120,ROWS($C$10:$C32)+2,FALSE)</f>
        <v>456</v>
      </c>
      <c r="CC32" s="8">
        <f>HLOOKUP(CC$7+0.5,$L$66:$DM$120,ROWS($C$10:$C32)+2,FALSE)</f>
        <v>136</v>
      </c>
      <c r="CD32" s="8">
        <f>HLOOKUP(CD$7+0.5,$L$66:$DM$120,ROWS($C$10:$C32)+2,FALSE)</f>
        <v>867</v>
      </c>
      <c r="CE32" s="8">
        <f>HLOOKUP(CE$7+0.5,$L$66:$DM$120,ROWS($C$10:$C32)+2,FALSE)</f>
        <v>203</v>
      </c>
      <c r="CF32" s="8">
        <f>HLOOKUP(CF$7+0.5,$L$66:$DM$120,ROWS($C$10:$C32)+2,FALSE)</f>
        <v>1200</v>
      </c>
      <c r="CG32" s="8">
        <f>HLOOKUP(CG$7+0.5,$L$66:$DM$120,ROWS($C$10:$C32)+2,FALSE)</f>
        <v>1526</v>
      </c>
      <c r="CH32" s="8">
        <f>HLOOKUP(CH$7+0.5,$L$66:$DM$120,ROWS($C$10:$C32)+2,FALSE)</f>
        <v>2048</v>
      </c>
      <c r="CI32" s="8" t="str">
        <f>HLOOKUP(CI$7+0.5,$L$66:$DM$120,ROWS($C$10:$C32)+2,FALSE)</f>
        <v>N/A</v>
      </c>
      <c r="CJ32" s="8">
        <f>HLOOKUP(CJ$7+0.5,$L$66:$DM$120,ROWS($C$10:$C32)+2,FALSE)</f>
        <v>1245</v>
      </c>
      <c r="CK32" s="8">
        <f>HLOOKUP(CK$7+0.5,$L$66:$DM$120,ROWS($C$10:$C32)+2,FALSE)</f>
        <v>537</v>
      </c>
      <c r="CL32" s="8">
        <f>HLOOKUP(CL$7+0.5,$L$66:$DM$120,ROWS($C$10:$C32)+2,FALSE)</f>
        <v>567</v>
      </c>
      <c r="CM32" s="8">
        <f>HLOOKUP(CM$7+0.5,$L$66:$DM$120,ROWS($C$10:$C32)+2,FALSE)</f>
        <v>654</v>
      </c>
      <c r="CN32" s="8">
        <f>HLOOKUP(CN$7+0.5,$L$66:$DM$120,ROWS($C$10:$C32)+2,FALSE)</f>
        <v>719</v>
      </c>
      <c r="CO32" s="8">
        <f>HLOOKUP(CO$7+0.5,$L$66:$DM$120,ROWS($C$10:$C32)+2,FALSE)</f>
        <v>727</v>
      </c>
      <c r="CP32" s="8">
        <f>HLOOKUP(CP$7+0.5,$L$66:$DM$120,ROWS($C$10:$C32)+2,FALSE)</f>
        <v>158</v>
      </c>
      <c r="CQ32" s="8">
        <f>HLOOKUP(CQ$7+0.5,$L$66:$DM$120,ROWS($C$10:$C32)+2,FALSE)</f>
        <v>2630</v>
      </c>
      <c r="CR32" s="8">
        <f>HLOOKUP(CR$7+0.5,$L$66:$DM$120,ROWS($C$10:$C32)+2,FALSE)</f>
        <v>1949</v>
      </c>
      <c r="CS32" s="8">
        <f>HLOOKUP(CS$7+0.5,$L$66:$DM$120,ROWS($C$10:$C32)+2,FALSE)</f>
        <v>276</v>
      </c>
      <c r="CT32" s="8">
        <f>HLOOKUP(CT$7+0.5,$L$66:$DM$120,ROWS($C$10:$C32)+2,FALSE)</f>
        <v>3914</v>
      </c>
      <c r="CU32" s="8">
        <f>HLOOKUP(CU$7+0.5,$L$66:$DM$120,ROWS($C$10:$C32)+2,FALSE)</f>
        <v>1384</v>
      </c>
      <c r="CV32" s="8">
        <f>HLOOKUP(CV$7+0.5,$L$66:$DM$120,ROWS($C$10:$C32)+2,FALSE)</f>
        <v>111</v>
      </c>
      <c r="CW32" s="8">
        <f>HLOOKUP(CW$7+0.5,$L$66:$DM$120,ROWS($C$10:$C32)+2,FALSE)</f>
        <v>681</v>
      </c>
      <c r="CX32" s="8">
        <f>HLOOKUP(CX$7+0.5,$L$66:$DM$120,ROWS($C$10:$C32)+2,FALSE)</f>
        <v>123</v>
      </c>
      <c r="CY32" s="8">
        <f>HLOOKUP(CY$7+0.5,$L$66:$DM$120,ROWS($C$10:$C32)+2,FALSE)</f>
        <v>220</v>
      </c>
      <c r="CZ32" s="8">
        <f>HLOOKUP(CZ$7+0.5,$L$66:$DM$120,ROWS($C$10:$C32)+2,FALSE)</f>
        <v>1883</v>
      </c>
      <c r="DA32" s="8">
        <f>HLOOKUP(DA$7+0.5,$L$66:$DM$120,ROWS($C$10:$C32)+2,FALSE)</f>
        <v>2144</v>
      </c>
      <c r="DB32" s="8">
        <f>HLOOKUP(DB$7+0.5,$L$66:$DM$120,ROWS($C$10:$C32)+2,FALSE)</f>
        <v>989</v>
      </c>
      <c r="DC32" s="8">
        <f>HLOOKUP(DC$7+0.5,$L$66:$DM$120,ROWS($C$10:$C32)+2,FALSE)</f>
        <v>72</v>
      </c>
      <c r="DD32" s="8">
        <f>HLOOKUP(DD$7+0.5,$L$66:$DM$120,ROWS($C$10:$C32)+2,FALSE)</f>
        <v>355</v>
      </c>
      <c r="DE32" s="8">
        <f>HLOOKUP(DE$7+0.5,$L$66:$DM$120,ROWS($C$10:$C32)+2,FALSE)</f>
        <v>1491</v>
      </c>
      <c r="DF32" s="8">
        <f>HLOOKUP(DF$7+0.5,$L$66:$DM$120,ROWS($C$10:$C32)+2,FALSE)</f>
        <v>411</v>
      </c>
      <c r="DG32" s="8">
        <f>HLOOKUP(DG$7+0.5,$L$66:$DM$120,ROWS($C$10:$C32)+2,FALSE)</f>
        <v>944</v>
      </c>
      <c r="DH32" s="8">
        <f>HLOOKUP(DH$7+0.5,$L$66:$DM$120,ROWS($C$10:$C32)+2,FALSE)</f>
        <v>1241</v>
      </c>
      <c r="DI32" s="8">
        <f>HLOOKUP(DI$7+0.5,$L$66:$DM$120,ROWS($C$10:$C32)+2,FALSE)</f>
        <v>741</v>
      </c>
      <c r="DJ32" s="8">
        <f>HLOOKUP(DJ$7+0.5,$L$66:$DM$120,ROWS($C$10:$C32)+2,FALSE)</f>
        <v>855</v>
      </c>
      <c r="DK32" s="8">
        <f>HLOOKUP(DK$7+0.5,$L$66:$DM$120,ROWS($C$10:$C32)+2,FALSE)</f>
        <v>311</v>
      </c>
      <c r="DL32" s="8">
        <f>HLOOKUP(DL$7+0.5,$L$66:$DM$120,ROWS($C$10:$C32)+2,FALSE)</f>
        <v>204</v>
      </c>
      <c r="DM32" s="8">
        <f>HLOOKUP(DM$7+0.5,$L$66:$DM$120,ROWS($C$10:$C32)+2,FALSE)</f>
        <v>1542</v>
      </c>
    </row>
    <row r="33" spans="4:117" x14ac:dyDescent="0.2">
      <c r="D33" s="62" t="s">
        <v>29</v>
      </c>
      <c r="E33" s="9">
        <v>9766574</v>
      </c>
      <c r="F33" s="10">
        <v>4376</v>
      </c>
      <c r="G33" s="9">
        <v>8340767</v>
      </c>
      <c r="H33" s="10">
        <v>29076</v>
      </c>
      <c r="I33" s="9">
        <v>1242917</v>
      </c>
      <c r="J33" s="10">
        <v>25401</v>
      </c>
      <c r="K33" s="102"/>
      <c r="L33" s="7">
        <f>HLOOKUP(L$7,$L$66:$DM$120,ROWS($C$10:$C33)+2,FALSE)</f>
        <v>139158</v>
      </c>
      <c r="M33" s="7">
        <f>HLOOKUP(M$7,$L$66:$DM$120,ROWS($C$10:$C33)+2,FALSE)</f>
        <v>3527</v>
      </c>
      <c r="N33" s="7">
        <f>HLOOKUP(N$7,$L$66:$DM$120,ROWS($C$10:$C33)+2,FALSE)</f>
        <v>3456</v>
      </c>
      <c r="O33" s="7">
        <f>HLOOKUP(O$7,$L$66:$DM$120,ROWS($C$10:$C33)+2,FALSE)</f>
        <v>3840</v>
      </c>
      <c r="P33" s="7">
        <f>HLOOKUP(P$7,$L$66:$DM$120,ROWS($C$10:$C33)+2,FALSE)</f>
        <v>2054</v>
      </c>
      <c r="Q33" s="7">
        <f>HLOOKUP(Q$7,$L$66:$DM$120,ROWS($C$10:$C33)+2,FALSE)</f>
        <v>7793</v>
      </c>
      <c r="R33" s="7">
        <f>HLOOKUP(R$7,$L$66:$DM$120,ROWS($C$10:$C33)+2,FALSE)</f>
        <v>3425</v>
      </c>
      <c r="S33" s="7">
        <f>HLOOKUP(S$7,$L$66:$DM$120,ROWS($C$10:$C33)+2,FALSE)</f>
        <v>1656</v>
      </c>
      <c r="T33" s="7">
        <f>HLOOKUP(T$7,$L$66:$DM$120,ROWS($C$10:$C33)+2,FALSE)</f>
        <v>0</v>
      </c>
      <c r="U33" s="7">
        <f>HLOOKUP(U$7,$L$66:$DM$120,ROWS($C$10:$C33)+2,FALSE)</f>
        <v>256</v>
      </c>
      <c r="V33" s="7">
        <f>HLOOKUP(V$7,$L$66:$DM$120,ROWS($C$10:$C33)+2,FALSE)</f>
        <v>17712</v>
      </c>
      <c r="W33" s="7">
        <f>HLOOKUP(W$7,$L$66:$DM$120,ROWS($C$10:$C33)+2,FALSE)</f>
        <v>4254</v>
      </c>
      <c r="X33" s="7">
        <f>HLOOKUP(X$7,$L$66:$DM$120,ROWS($C$10:$C33)+2,FALSE)</f>
        <v>630</v>
      </c>
      <c r="Y33" s="7">
        <f>HLOOKUP(Y$7,$L$66:$DM$120,ROWS($C$10:$C33)+2,FALSE)</f>
        <v>882</v>
      </c>
      <c r="Z33" s="7">
        <f>HLOOKUP(Z$7,$L$66:$DM$120,ROWS($C$10:$C33)+2,FALSE)</f>
        <v>9897</v>
      </c>
      <c r="AA33" s="7">
        <f>HLOOKUP(AA$7,$L$66:$DM$120,ROWS($C$10:$C33)+2,FALSE)</f>
        <v>7668</v>
      </c>
      <c r="AB33" s="7">
        <f>HLOOKUP(AB$7,$L$66:$DM$120,ROWS($C$10:$C33)+2,FALSE)</f>
        <v>1709</v>
      </c>
      <c r="AC33" s="7">
        <f>HLOOKUP(AC$7,$L$66:$DM$120,ROWS($C$10:$C33)+2,FALSE)</f>
        <v>1148</v>
      </c>
      <c r="AD33" s="7">
        <f>HLOOKUP(AD$7,$L$66:$DM$120,ROWS($C$10:$C33)+2,FALSE)</f>
        <v>2578</v>
      </c>
      <c r="AE33" s="7">
        <f>HLOOKUP(AE$7,$L$66:$DM$120,ROWS($C$10:$C33)+2,FALSE)</f>
        <v>955</v>
      </c>
      <c r="AF33" s="7">
        <f>HLOOKUP(AF$7,$L$66:$DM$120,ROWS($C$10:$C33)+2,FALSE)</f>
        <v>599</v>
      </c>
      <c r="AG33" s="7">
        <f>HLOOKUP(AG$7,$L$66:$DM$120,ROWS($C$10:$C33)+2,FALSE)</f>
        <v>1035</v>
      </c>
      <c r="AH33" s="7">
        <f>HLOOKUP(AH$7,$L$66:$DM$120,ROWS($C$10:$C33)+2,FALSE)</f>
        <v>2861</v>
      </c>
      <c r="AI33" s="7" t="str">
        <f>HLOOKUP(AI$7,$L$66:$DM$120,ROWS($C$10:$C33)+2,FALSE)</f>
        <v>N/A</v>
      </c>
      <c r="AJ33" s="7">
        <f>HLOOKUP(AJ$7,$L$66:$DM$120,ROWS($C$10:$C33)+2,FALSE)</f>
        <v>2671</v>
      </c>
      <c r="AK33" s="7">
        <f>HLOOKUP(AK$7,$L$66:$DM$120,ROWS($C$10:$C33)+2,FALSE)</f>
        <v>715</v>
      </c>
      <c r="AL33" s="7">
        <f>HLOOKUP(AL$7,$L$66:$DM$120,ROWS($C$10:$C33)+2,FALSE)</f>
        <v>2509</v>
      </c>
      <c r="AM33" s="7">
        <f>HLOOKUP(AM$7,$L$66:$DM$120,ROWS($C$10:$C33)+2,FALSE)</f>
        <v>84</v>
      </c>
      <c r="AN33" s="7">
        <f>HLOOKUP(AN$7,$L$66:$DM$120,ROWS($C$10:$C33)+2,FALSE)</f>
        <v>439</v>
      </c>
      <c r="AO33" s="7">
        <f>HLOOKUP(AO$7,$L$66:$DM$120,ROWS($C$10:$C33)+2,FALSE)</f>
        <v>1215</v>
      </c>
      <c r="AP33" s="7">
        <f>HLOOKUP(AP$7,$L$66:$DM$120,ROWS($C$10:$C33)+2,FALSE)</f>
        <v>73</v>
      </c>
      <c r="AQ33" s="7">
        <f>HLOOKUP(AQ$7,$L$66:$DM$120,ROWS($C$10:$C33)+2,FALSE)</f>
        <v>1849</v>
      </c>
      <c r="AR33" s="7">
        <f>HLOOKUP(AR$7,$L$66:$DM$120,ROWS($C$10:$C33)+2,FALSE)</f>
        <v>508</v>
      </c>
      <c r="AS33" s="7">
        <f>HLOOKUP(AS$7,$L$66:$DM$120,ROWS($C$10:$C33)+2,FALSE)</f>
        <v>6087</v>
      </c>
      <c r="AT33" s="7">
        <f>HLOOKUP(AT$7,$L$66:$DM$120,ROWS($C$10:$C33)+2,FALSE)</f>
        <v>3405</v>
      </c>
      <c r="AU33" s="7">
        <f>HLOOKUP(AU$7,$L$66:$DM$120,ROWS($C$10:$C33)+2,FALSE)</f>
        <v>159</v>
      </c>
      <c r="AV33" s="7">
        <f>HLOOKUP(AV$7,$L$66:$DM$120,ROWS($C$10:$C33)+2,FALSE)</f>
        <v>11224</v>
      </c>
      <c r="AW33" s="7">
        <f>HLOOKUP(AW$7,$L$66:$DM$120,ROWS($C$10:$C33)+2,FALSE)</f>
        <v>917</v>
      </c>
      <c r="AX33" s="7">
        <f>HLOOKUP(AX$7,$L$66:$DM$120,ROWS($C$10:$C33)+2,FALSE)</f>
        <v>647</v>
      </c>
      <c r="AY33" s="7">
        <f>HLOOKUP(AY$7,$L$66:$DM$120,ROWS($C$10:$C33)+2,FALSE)</f>
        <v>2864</v>
      </c>
      <c r="AZ33" s="7">
        <f>HLOOKUP(AZ$7,$L$66:$DM$120,ROWS($C$10:$C33)+2,FALSE)</f>
        <v>385</v>
      </c>
      <c r="BA33" s="7">
        <f>HLOOKUP(BA$7,$L$66:$DM$120,ROWS($C$10:$C33)+2,FALSE)</f>
        <v>2185</v>
      </c>
      <c r="BB33" s="7">
        <f>HLOOKUP(BB$7,$L$66:$DM$120,ROWS($C$10:$C33)+2,FALSE)</f>
        <v>571</v>
      </c>
      <c r="BC33" s="7">
        <f>HLOOKUP(BC$7,$L$66:$DM$120,ROWS($C$10:$C33)+2,FALSE)</f>
        <v>3106</v>
      </c>
      <c r="BD33" s="7">
        <f>HLOOKUP(BD$7,$L$66:$DM$120,ROWS($C$10:$C33)+2,FALSE)</f>
        <v>9935</v>
      </c>
      <c r="BE33" s="7">
        <f>HLOOKUP(BE$7,$L$66:$DM$120,ROWS($C$10:$C33)+2,FALSE)</f>
        <v>642</v>
      </c>
      <c r="BF33" s="7">
        <f>HLOOKUP(BF$7,$L$66:$DM$120,ROWS($C$10:$C33)+2,FALSE)</f>
        <v>0</v>
      </c>
      <c r="BG33" s="7">
        <f>HLOOKUP(BG$7,$L$66:$DM$120,ROWS($C$10:$C33)+2,FALSE)</f>
        <v>2327</v>
      </c>
      <c r="BH33" s="7">
        <f>HLOOKUP(BH$7,$L$66:$DM$120,ROWS($C$10:$C33)+2,FALSE)</f>
        <v>1430</v>
      </c>
      <c r="BI33" s="7">
        <f>HLOOKUP(BI$7,$L$66:$DM$120,ROWS($C$10:$C33)+2,FALSE)</f>
        <v>417</v>
      </c>
      <c r="BJ33" s="7">
        <f>HLOOKUP(BJ$7,$L$66:$DM$120,ROWS($C$10:$C33)+2,FALSE)</f>
        <v>4018</v>
      </c>
      <c r="BK33" s="7">
        <f>HLOOKUP(BK$7,$L$66:$DM$120,ROWS($C$10:$C33)+2,FALSE)</f>
        <v>841</v>
      </c>
      <c r="BL33" s="7">
        <f>HLOOKUP(BL$7,$L$66:$DM$120,ROWS($C$10:$C33)+2,FALSE)</f>
        <v>908</v>
      </c>
      <c r="BM33" s="8">
        <f>HLOOKUP(BM$7+0.5,$L$66:$DM$120,ROWS($C$10:$C33)+2,FALSE)</f>
        <v>8465</v>
      </c>
      <c r="BN33" s="8">
        <f>HLOOKUP(BN$7+0.5,$L$66:$DM$120,ROWS($C$10:$C33)+2,FALSE)</f>
        <v>2060</v>
      </c>
      <c r="BO33" s="8">
        <f>HLOOKUP(BO$7+0.5,$L$66:$DM$120,ROWS($C$10:$C33)+2,FALSE)</f>
        <v>1793</v>
      </c>
      <c r="BP33" s="8">
        <f>HLOOKUP(BP$7+0.5,$L$66:$DM$120,ROWS($C$10:$C33)+2,FALSE)</f>
        <v>1382</v>
      </c>
      <c r="BQ33" s="8">
        <f>HLOOKUP(BQ$7+0.5,$L$66:$DM$120,ROWS($C$10:$C33)+2,FALSE)</f>
        <v>1024</v>
      </c>
      <c r="BR33" s="8">
        <f>HLOOKUP(BR$7+0.5,$L$66:$DM$120,ROWS($C$10:$C33)+2,FALSE)</f>
        <v>1752</v>
      </c>
      <c r="BS33" s="8">
        <f>HLOOKUP(BS$7+0.5,$L$66:$DM$120,ROWS($C$10:$C33)+2,FALSE)</f>
        <v>1462</v>
      </c>
      <c r="BT33" s="8">
        <f>HLOOKUP(BT$7+0.5,$L$66:$DM$120,ROWS($C$10:$C33)+2,FALSE)</f>
        <v>1087</v>
      </c>
      <c r="BU33" s="8">
        <f>HLOOKUP(BU$7+0.5,$L$66:$DM$120,ROWS($C$10:$C33)+2,FALSE)</f>
        <v>167</v>
      </c>
      <c r="BV33" s="8">
        <f>HLOOKUP(BV$7+0.5,$L$66:$DM$120,ROWS($C$10:$C33)+2,FALSE)</f>
        <v>259</v>
      </c>
      <c r="BW33" s="8">
        <f>HLOOKUP(BW$7+0.5,$L$66:$DM$120,ROWS($C$10:$C33)+2,FALSE)</f>
        <v>3844</v>
      </c>
      <c r="BX33" s="8">
        <f>HLOOKUP(BX$7+0.5,$L$66:$DM$120,ROWS($C$10:$C33)+2,FALSE)</f>
        <v>1566</v>
      </c>
      <c r="BY33" s="8">
        <f>HLOOKUP(BY$7+0.5,$L$66:$DM$120,ROWS($C$10:$C33)+2,FALSE)</f>
        <v>469</v>
      </c>
      <c r="BZ33" s="8">
        <f>HLOOKUP(BZ$7+0.5,$L$66:$DM$120,ROWS($C$10:$C33)+2,FALSE)</f>
        <v>675</v>
      </c>
      <c r="CA33" s="8">
        <f>HLOOKUP(CA$7+0.5,$L$66:$DM$120,ROWS($C$10:$C33)+2,FALSE)</f>
        <v>1863</v>
      </c>
      <c r="CB33" s="8">
        <f>HLOOKUP(CB$7+0.5,$L$66:$DM$120,ROWS($C$10:$C33)+2,FALSE)</f>
        <v>1841</v>
      </c>
      <c r="CC33" s="8">
        <f>HLOOKUP(CC$7+0.5,$L$66:$DM$120,ROWS($C$10:$C33)+2,FALSE)</f>
        <v>1026</v>
      </c>
      <c r="CD33" s="8">
        <f>HLOOKUP(CD$7+0.5,$L$66:$DM$120,ROWS($C$10:$C33)+2,FALSE)</f>
        <v>867</v>
      </c>
      <c r="CE33" s="8">
        <f>HLOOKUP(CE$7+0.5,$L$66:$DM$120,ROWS($C$10:$C33)+2,FALSE)</f>
        <v>1158</v>
      </c>
      <c r="CF33" s="8">
        <f>HLOOKUP(CF$7+0.5,$L$66:$DM$120,ROWS($C$10:$C33)+2,FALSE)</f>
        <v>556</v>
      </c>
      <c r="CG33" s="8">
        <f>HLOOKUP(CG$7+0.5,$L$66:$DM$120,ROWS($C$10:$C33)+2,FALSE)</f>
        <v>735</v>
      </c>
      <c r="CH33" s="8">
        <f>HLOOKUP(CH$7+0.5,$L$66:$DM$120,ROWS($C$10:$C33)+2,FALSE)</f>
        <v>431</v>
      </c>
      <c r="CI33" s="8">
        <f>HLOOKUP(CI$7+0.5,$L$66:$DM$120,ROWS($C$10:$C33)+2,FALSE)</f>
        <v>1135</v>
      </c>
      <c r="CJ33" s="8" t="str">
        <f>HLOOKUP(CJ$7+0.5,$L$66:$DM$120,ROWS($C$10:$C33)+2,FALSE)</f>
        <v>N/A</v>
      </c>
      <c r="CK33" s="8">
        <f>HLOOKUP(CK$7+0.5,$L$66:$DM$120,ROWS($C$10:$C33)+2,FALSE)</f>
        <v>1085</v>
      </c>
      <c r="CL33" s="8">
        <f>HLOOKUP(CL$7+0.5,$L$66:$DM$120,ROWS($C$10:$C33)+2,FALSE)</f>
        <v>558</v>
      </c>
      <c r="CM33" s="8">
        <f>HLOOKUP(CM$7+0.5,$L$66:$DM$120,ROWS($C$10:$C33)+2,FALSE)</f>
        <v>1200</v>
      </c>
      <c r="CN33" s="8">
        <f>HLOOKUP(CN$7+0.5,$L$66:$DM$120,ROWS($C$10:$C33)+2,FALSE)</f>
        <v>105</v>
      </c>
      <c r="CO33" s="8">
        <f>HLOOKUP(CO$7+0.5,$L$66:$DM$120,ROWS($C$10:$C33)+2,FALSE)</f>
        <v>312</v>
      </c>
      <c r="CP33" s="8">
        <f>HLOOKUP(CP$7+0.5,$L$66:$DM$120,ROWS($C$10:$C33)+2,FALSE)</f>
        <v>610</v>
      </c>
      <c r="CQ33" s="8">
        <f>HLOOKUP(CQ$7+0.5,$L$66:$DM$120,ROWS($C$10:$C33)+2,FALSE)</f>
        <v>120</v>
      </c>
      <c r="CR33" s="8">
        <f>HLOOKUP(CR$7+0.5,$L$66:$DM$120,ROWS($C$10:$C33)+2,FALSE)</f>
        <v>779</v>
      </c>
      <c r="CS33" s="8">
        <f>HLOOKUP(CS$7+0.5,$L$66:$DM$120,ROWS($C$10:$C33)+2,FALSE)</f>
        <v>367</v>
      </c>
      <c r="CT33" s="8">
        <f>HLOOKUP(CT$7+0.5,$L$66:$DM$120,ROWS($C$10:$C33)+2,FALSE)</f>
        <v>2170</v>
      </c>
      <c r="CU33" s="8">
        <f>HLOOKUP(CU$7+0.5,$L$66:$DM$120,ROWS($C$10:$C33)+2,FALSE)</f>
        <v>1427</v>
      </c>
      <c r="CV33" s="8">
        <f>HLOOKUP(CV$7+0.5,$L$66:$DM$120,ROWS($C$10:$C33)+2,FALSE)</f>
        <v>164</v>
      </c>
      <c r="CW33" s="8">
        <f>HLOOKUP(CW$7+0.5,$L$66:$DM$120,ROWS($C$10:$C33)+2,FALSE)</f>
        <v>2069</v>
      </c>
      <c r="CX33" s="8">
        <f>HLOOKUP(CX$7+0.5,$L$66:$DM$120,ROWS($C$10:$C33)+2,FALSE)</f>
        <v>570</v>
      </c>
      <c r="CY33" s="8">
        <f>HLOOKUP(CY$7+0.5,$L$66:$DM$120,ROWS($C$10:$C33)+2,FALSE)</f>
        <v>324</v>
      </c>
      <c r="CZ33" s="8">
        <f>HLOOKUP(CZ$7+0.5,$L$66:$DM$120,ROWS($C$10:$C33)+2,FALSE)</f>
        <v>1095</v>
      </c>
      <c r="DA33" s="8">
        <f>HLOOKUP(DA$7+0.5,$L$66:$DM$120,ROWS($C$10:$C33)+2,FALSE)</f>
        <v>377</v>
      </c>
      <c r="DB33" s="8">
        <f>HLOOKUP(DB$7+0.5,$L$66:$DM$120,ROWS($C$10:$C33)+2,FALSE)</f>
        <v>1094</v>
      </c>
      <c r="DC33" s="8">
        <f>HLOOKUP(DC$7+0.5,$L$66:$DM$120,ROWS($C$10:$C33)+2,FALSE)</f>
        <v>599</v>
      </c>
      <c r="DD33" s="8">
        <f>HLOOKUP(DD$7+0.5,$L$66:$DM$120,ROWS($C$10:$C33)+2,FALSE)</f>
        <v>973</v>
      </c>
      <c r="DE33" s="8">
        <f>HLOOKUP(DE$7+0.5,$L$66:$DM$120,ROWS($C$10:$C33)+2,FALSE)</f>
        <v>2208</v>
      </c>
      <c r="DF33" s="8">
        <f>HLOOKUP(DF$7+0.5,$L$66:$DM$120,ROWS($C$10:$C33)+2,FALSE)</f>
        <v>582</v>
      </c>
      <c r="DG33" s="8">
        <f>HLOOKUP(DG$7+0.5,$L$66:$DM$120,ROWS($C$10:$C33)+2,FALSE)</f>
        <v>167</v>
      </c>
      <c r="DH33" s="8">
        <f>HLOOKUP(DH$7+0.5,$L$66:$DM$120,ROWS($C$10:$C33)+2,FALSE)</f>
        <v>834</v>
      </c>
      <c r="DI33" s="8">
        <f>HLOOKUP(DI$7+0.5,$L$66:$DM$120,ROWS($C$10:$C33)+2,FALSE)</f>
        <v>669</v>
      </c>
      <c r="DJ33" s="8">
        <f>HLOOKUP(DJ$7+0.5,$L$66:$DM$120,ROWS($C$10:$C33)+2,FALSE)</f>
        <v>301</v>
      </c>
      <c r="DK33" s="8">
        <f>HLOOKUP(DK$7+0.5,$L$66:$DM$120,ROWS($C$10:$C33)+2,FALSE)</f>
        <v>1002</v>
      </c>
      <c r="DL33" s="8">
        <f>HLOOKUP(DL$7+0.5,$L$66:$DM$120,ROWS($C$10:$C33)+2,FALSE)</f>
        <v>655</v>
      </c>
      <c r="DM33" s="8">
        <f>HLOOKUP(DM$7+0.5,$L$66:$DM$120,ROWS($C$10:$C33)+2,FALSE)</f>
        <v>857</v>
      </c>
    </row>
    <row r="34" spans="4:117" x14ac:dyDescent="0.2">
      <c r="D34" s="62" t="s">
        <v>30</v>
      </c>
      <c r="E34" s="9">
        <v>5277329</v>
      </c>
      <c r="F34" s="10">
        <v>3380</v>
      </c>
      <c r="G34" s="9">
        <v>4505462</v>
      </c>
      <c r="H34" s="10">
        <v>20788</v>
      </c>
      <c r="I34" s="9">
        <v>646176</v>
      </c>
      <c r="J34" s="10">
        <v>19647</v>
      </c>
      <c r="K34" s="102"/>
      <c r="L34" s="7">
        <f>HLOOKUP(L$7,$L$66:$DM$120,ROWS($C$10:$C34)+2,FALSE)</f>
        <v>101029</v>
      </c>
      <c r="M34" s="7">
        <f>HLOOKUP(M$7,$L$66:$DM$120,ROWS($C$10:$C34)+2,FALSE)</f>
        <v>123</v>
      </c>
      <c r="N34" s="7">
        <f>HLOOKUP(N$7,$L$66:$DM$120,ROWS($C$10:$C34)+2,FALSE)</f>
        <v>893</v>
      </c>
      <c r="O34" s="7">
        <f>HLOOKUP(O$7,$L$66:$DM$120,ROWS($C$10:$C34)+2,FALSE)</f>
        <v>2314</v>
      </c>
      <c r="P34" s="7">
        <f>HLOOKUP(P$7,$L$66:$DM$120,ROWS($C$10:$C34)+2,FALSE)</f>
        <v>951</v>
      </c>
      <c r="Q34" s="7">
        <f>HLOOKUP(Q$7,$L$66:$DM$120,ROWS($C$10:$C34)+2,FALSE)</f>
        <v>6638</v>
      </c>
      <c r="R34" s="7">
        <f>HLOOKUP(R$7,$L$66:$DM$120,ROWS($C$10:$C34)+2,FALSE)</f>
        <v>2662</v>
      </c>
      <c r="S34" s="7">
        <f>HLOOKUP(S$7,$L$66:$DM$120,ROWS($C$10:$C34)+2,FALSE)</f>
        <v>74</v>
      </c>
      <c r="T34" s="7">
        <f>HLOOKUP(T$7,$L$66:$DM$120,ROWS($C$10:$C34)+2,FALSE)</f>
        <v>86</v>
      </c>
      <c r="U34" s="7">
        <f>HLOOKUP(U$7,$L$66:$DM$120,ROWS($C$10:$C34)+2,FALSE)</f>
        <v>367</v>
      </c>
      <c r="V34" s="7">
        <f>HLOOKUP(V$7,$L$66:$DM$120,ROWS($C$10:$C34)+2,FALSE)</f>
        <v>2820</v>
      </c>
      <c r="W34" s="7">
        <f>HLOOKUP(W$7,$L$66:$DM$120,ROWS($C$10:$C34)+2,FALSE)</f>
        <v>840</v>
      </c>
      <c r="X34" s="7">
        <f>HLOOKUP(X$7,$L$66:$DM$120,ROWS($C$10:$C34)+2,FALSE)</f>
        <v>901</v>
      </c>
      <c r="Y34" s="7">
        <f>HLOOKUP(Y$7,$L$66:$DM$120,ROWS($C$10:$C34)+2,FALSE)</f>
        <v>402</v>
      </c>
      <c r="Z34" s="7">
        <f>HLOOKUP(Z$7,$L$66:$DM$120,ROWS($C$10:$C34)+2,FALSE)</f>
        <v>8209</v>
      </c>
      <c r="AA34" s="7">
        <f>HLOOKUP(AA$7,$L$66:$DM$120,ROWS($C$10:$C34)+2,FALSE)</f>
        <v>786</v>
      </c>
      <c r="AB34" s="7">
        <f>HLOOKUP(AB$7,$L$66:$DM$120,ROWS($C$10:$C34)+2,FALSE)</f>
        <v>6175</v>
      </c>
      <c r="AC34" s="7">
        <f>HLOOKUP(AC$7,$L$66:$DM$120,ROWS($C$10:$C34)+2,FALSE)</f>
        <v>606</v>
      </c>
      <c r="AD34" s="7">
        <f>HLOOKUP(AD$7,$L$66:$DM$120,ROWS($C$10:$C34)+2,FALSE)</f>
        <v>755</v>
      </c>
      <c r="AE34" s="7">
        <f>HLOOKUP(AE$7,$L$66:$DM$120,ROWS($C$10:$C34)+2,FALSE)</f>
        <v>573</v>
      </c>
      <c r="AF34" s="7">
        <f>HLOOKUP(AF$7,$L$66:$DM$120,ROWS($C$10:$C34)+2,FALSE)</f>
        <v>321</v>
      </c>
      <c r="AG34" s="7">
        <f>HLOOKUP(AG$7,$L$66:$DM$120,ROWS($C$10:$C34)+2,FALSE)</f>
        <v>424</v>
      </c>
      <c r="AH34" s="7">
        <f>HLOOKUP(AH$7,$L$66:$DM$120,ROWS($C$10:$C34)+2,FALSE)</f>
        <v>970</v>
      </c>
      <c r="AI34" s="7">
        <f>HLOOKUP(AI$7,$L$66:$DM$120,ROWS($C$10:$C34)+2,FALSE)</f>
        <v>5164</v>
      </c>
      <c r="AJ34" s="7" t="str">
        <f>HLOOKUP(AJ$7,$L$66:$DM$120,ROWS($C$10:$C34)+2,FALSE)</f>
        <v>N/A</v>
      </c>
      <c r="AK34" s="7">
        <f>HLOOKUP(AK$7,$L$66:$DM$120,ROWS($C$10:$C34)+2,FALSE)</f>
        <v>549</v>
      </c>
      <c r="AL34" s="7">
        <f>HLOOKUP(AL$7,$L$66:$DM$120,ROWS($C$10:$C34)+2,FALSE)</f>
        <v>1345</v>
      </c>
      <c r="AM34" s="7">
        <f>HLOOKUP(AM$7,$L$66:$DM$120,ROWS($C$10:$C34)+2,FALSE)</f>
        <v>1457</v>
      </c>
      <c r="AN34" s="7">
        <f>HLOOKUP(AN$7,$L$66:$DM$120,ROWS($C$10:$C34)+2,FALSE)</f>
        <v>1936</v>
      </c>
      <c r="AO34" s="7">
        <f>HLOOKUP(AO$7,$L$66:$DM$120,ROWS($C$10:$C34)+2,FALSE)</f>
        <v>2682</v>
      </c>
      <c r="AP34" s="7">
        <f>HLOOKUP(AP$7,$L$66:$DM$120,ROWS($C$10:$C34)+2,FALSE)</f>
        <v>21</v>
      </c>
      <c r="AQ34" s="7">
        <f>HLOOKUP(AQ$7,$L$66:$DM$120,ROWS($C$10:$C34)+2,FALSE)</f>
        <v>631</v>
      </c>
      <c r="AR34" s="7">
        <f>HLOOKUP(AR$7,$L$66:$DM$120,ROWS($C$10:$C34)+2,FALSE)</f>
        <v>540</v>
      </c>
      <c r="AS34" s="7">
        <f>HLOOKUP(AS$7,$L$66:$DM$120,ROWS($C$10:$C34)+2,FALSE)</f>
        <v>2416</v>
      </c>
      <c r="AT34" s="7">
        <f>HLOOKUP(AT$7,$L$66:$DM$120,ROWS($C$10:$C34)+2,FALSE)</f>
        <v>845</v>
      </c>
      <c r="AU34" s="7">
        <f>HLOOKUP(AU$7,$L$66:$DM$120,ROWS($C$10:$C34)+2,FALSE)</f>
        <v>7574</v>
      </c>
      <c r="AV34" s="7">
        <f>HLOOKUP(AV$7,$L$66:$DM$120,ROWS($C$10:$C34)+2,FALSE)</f>
        <v>1961</v>
      </c>
      <c r="AW34" s="7">
        <f>HLOOKUP(AW$7,$L$66:$DM$120,ROWS($C$10:$C34)+2,FALSE)</f>
        <v>546</v>
      </c>
      <c r="AX34" s="7">
        <f>HLOOKUP(AX$7,$L$66:$DM$120,ROWS($C$10:$C34)+2,FALSE)</f>
        <v>1800</v>
      </c>
      <c r="AY34" s="7">
        <f>HLOOKUP(AY$7,$L$66:$DM$120,ROWS($C$10:$C34)+2,FALSE)</f>
        <v>870</v>
      </c>
      <c r="AZ34" s="7">
        <f>HLOOKUP(AZ$7,$L$66:$DM$120,ROWS($C$10:$C34)+2,FALSE)</f>
        <v>0</v>
      </c>
      <c r="BA34" s="7">
        <f>HLOOKUP(BA$7,$L$66:$DM$120,ROWS($C$10:$C34)+2,FALSE)</f>
        <v>447</v>
      </c>
      <c r="BB34" s="7">
        <f>HLOOKUP(BB$7,$L$66:$DM$120,ROWS($C$10:$C34)+2,FALSE)</f>
        <v>5305</v>
      </c>
      <c r="BC34" s="7">
        <f>HLOOKUP(BC$7,$L$66:$DM$120,ROWS($C$10:$C34)+2,FALSE)</f>
        <v>874</v>
      </c>
      <c r="BD34" s="7">
        <f>HLOOKUP(BD$7,$L$66:$DM$120,ROWS($C$10:$C34)+2,FALSE)</f>
        <v>3062</v>
      </c>
      <c r="BE34" s="7">
        <f>HLOOKUP(BE$7,$L$66:$DM$120,ROWS($C$10:$C34)+2,FALSE)</f>
        <v>919</v>
      </c>
      <c r="BF34" s="7">
        <f>HLOOKUP(BF$7,$L$66:$DM$120,ROWS($C$10:$C34)+2,FALSE)</f>
        <v>177</v>
      </c>
      <c r="BG34" s="7">
        <f>HLOOKUP(BG$7,$L$66:$DM$120,ROWS($C$10:$C34)+2,FALSE)</f>
        <v>1034</v>
      </c>
      <c r="BH34" s="7">
        <f>HLOOKUP(BH$7,$L$66:$DM$120,ROWS($C$10:$C34)+2,FALSE)</f>
        <v>1413</v>
      </c>
      <c r="BI34" s="7">
        <f>HLOOKUP(BI$7,$L$66:$DM$120,ROWS($C$10:$C34)+2,FALSE)</f>
        <v>92</v>
      </c>
      <c r="BJ34" s="7">
        <f>HLOOKUP(BJ$7,$L$66:$DM$120,ROWS($C$10:$C34)+2,FALSE)</f>
        <v>19255</v>
      </c>
      <c r="BK34" s="7">
        <f>HLOOKUP(BK$7,$L$66:$DM$120,ROWS($C$10:$C34)+2,FALSE)</f>
        <v>224</v>
      </c>
      <c r="BL34" s="7">
        <f>HLOOKUP(BL$7,$L$66:$DM$120,ROWS($C$10:$C34)+2,FALSE)</f>
        <v>54</v>
      </c>
      <c r="BM34" s="8">
        <f>HLOOKUP(BM$7+0.5,$L$66:$DM$120,ROWS($C$10:$C34)+2,FALSE)</f>
        <v>7052</v>
      </c>
      <c r="BN34" s="8">
        <f>HLOOKUP(BN$7+0.5,$L$66:$DM$120,ROWS($C$10:$C34)+2,FALSE)</f>
        <v>150</v>
      </c>
      <c r="BO34" s="8">
        <f>HLOOKUP(BO$7+0.5,$L$66:$DM$120,ROWS($C$10:$C34)+2,FALSE)</f>
        <v>619</v>
      </c>
      <c r="BP34" s="8">
        <f>HLOOKUP(BP$7+0.5,$L$66:$DM$120,ROWS($C$10:$C34)+2,FALSE)</f>
        <v>1071</v>
      </c>
      <c r="BQ34" s="8">
        <f>HLOOKUP(BQ$7+0.5,$L$66:$DM$120,ROWS($C$10:$C34)+2,FALSE)</f>
        <v>599</v>
      </c>
      <c r="BR34" s="8">
        <f>HLOOKUP(BR$7+0.5,$L$66:$DM$120,ROWS($C$10:$C34)+2,FALSE)</f>
        <v>2072</v>
      </c>
      <c r="BS34" s="8">
        <f>HLOOKUP(BS$7+0.5,$L$66:$DM$120,ROWS($C$10:$C34)+2,FALSE)</f>
        <v>1023</v>
      </c>
      <c r="BT34" s="8">
        <f>HLOOKUP(BT$7+0.5,$L$66:$DM$120,ROWS($C$10:$C34)+2,FALSE)</f>
        <v>131</v>
      </c>
      <c r="BU34" s="8">
        <f>HLOOKUP(BU$7+0.5,$L$66:$DM$120,ROWS($C$10:$C34)+2,FALSE)</f>
        <v>143</v>
      </c>
      <c r="BV34" s="8">
        <f>HLOOKUP(BV$7+0.5,$L$66:$DM$120,ROWS($C$10:$C34)+2,FALSE)</f>
        <v>391</v>
      </c>
      <c r="BW34" s="8">
        <f>HLOOKUP(BW$7+0.5,$L$66:$DM$120,ROWS($C$10:$C34)+2,FALSE)</f>
        <v>806</v>
      </c>
      <c r="BX34" s="8">
        <f>HLOOKUP(BX$7+0.5,$L$66:$DM$120,ROWS($C$10:$C34)+2,FALSE)</f>
        <v>467</v>
      </c>
      <c r="BY34" s="8">
        <f>HLOOKUP(BY$7+0.5,$L$66:$DM$120,ROWS($C$10:$C34)+2,FALSE)</f>
        <v>634</v>
      </c>
      <c r="BZ34" s="8">
        <f>HLOOKUP(BZ$7+0.5,$L$66:$DM$120,ROWS($C$10:$C34)+2,FALSE)</f>
        <v>328</v>
      </c>
      <c r="CA34" s="8">
        <f>HLOOKUP(CA$7+0.5,$L$66:$DM$120,ROWS($C$10:$C34)+2,FALSE)</f>
        <v>2632</v>
      </c>
      <c r="CB34" s="8">
        <f>HLOOKUP(CB$7+0.5,$L$66:$DM$120,ROWS($C$10:$C34)+2,FALSE)</f>
        <v>470</v>
      </c>
      <c r="CC34" s="8">
        <f>HLOOKUP(CC$7+0.5,$L$66:$DM$120,ROWS($C$10:$C34)+2,FALSE)</f>
        <v>1326</v>
      </c>
      <c r="CD34" s="8">
        <f>HLOOKUP(CD$7+0.5,$L$66:$DM$120,ROWS($C$10:$C34)+2,FALSE)</f>
        <v>324</v>
      </c>
      <c r="CE34" s="8">
        <f>HLOOKUP(CE$7+0.5,$L$66:$DM$120,ROWS($C$10:$C34)+2,FALSE)</f>
        <v>580</v>
      </c>
      <c r="CF34" s="8">
        <f>HLOOKUP(CF$7+0.5,$L$66:$DM$120,ROWS($C$10:$C34)+2,FALSE)</f>
        <v>599</v>
      </c>
      <c r="CG34" s="8">
        <f>HLOOKUP(CG$7+0.5,$L$66:$DM$120,ROWS($C$10:$C34)+2,FALSE)</f>
        <v>343</v>
      </c>
      <c r="CH34" s="8">
        <f>HLOOKUP(CH$7+0.5,$L$66:$DM$120,ROWS($C$10:$C34)+2,FALSE)</f>
        <v>382</v>
      </c>
      <c r="CI34" s="8">
        <f>HLOOKUP(CI$7+0.5,$L$66:$DM$120,ROWS($C$10:$C34)+2,FALSE)</f>
        <v>422</v>
      </c>
      <c r="CJ34" s="8">
        <f>HLOOKUP(CJ$7+0.5,$L$66:$DM$120,ROWS($C$10:$C34)+2,FALSE)</f>
        <v>2149</v>
      </c>
      <c r="CK34" s="8" t="str">
        <f>HLOOKUP(CK$7+0.5,$L$66:$DM$120,ROWS($C$10:$C34)+2,FALSE)</f>
        <v>N/A</v>
      </c>
      <c r="CL34" s="8">
        <f>HLOOKUP(CL$7+0.5,$L$66:$DM$120,ROWS($C$10:$C34)+2,FALSE)</f>
        <v>593</v>
      </c>
      <c r="CM34" s="8">
        <f>HLOOKUP(CM$7+0.5,$L$66:$DM$120,ROWS($C$10:$C34)+2,FALSE)</f>
        <v>712</v>
      </c>
      <c r="CN34" s="8">
        <f>HLOOKUP(CN$7+0.5,$L$66:$DM$120,ROWS($C$10:$C34)+2,FALSE)</f>
        <v>859</v>
      </c>
      <c r="CO34" s="8">
        <f>HLOOKUP(CO$7+0.5,$L$66:$DM$120,ROWS($C$10:$C34)+2,FALSE)</f>
        <v>821</v>
      </c>
      <c r="CP34" s="8">
        <f>HLOOKUP(CP$7+0.5,$L$66:$DM$120,ROWS($C$10:$C34)+2,FALSE)</f>
        <v>1858</v>
      </c>
      <c r="CQ34" s="8">
        <f>HLOOKUP(CQ$7+0.5,$L$66:$DM$120,ROWS($C$10:$C34)+2,FALSE)</f>
        <v>26</v>
      </c>
      <c r="CR34" s="8">
        <f>HLOOKUP(CR$7+0.5,$L$66:$DM$120,ROWS($C$10:$C34)+2,FALSE)</f>
        <v>522</v>
      </c>
      <c r="CS34" s="8">
        <f>HLOOKUP(CS$7+0.5,$L$66:$DM$120,ROWS($C$10:$C34)+2,FALSE)</f>
        <v>319</v>
      </c>
      <c r="CT34" s="8">
        <f>HLOOKUP(CT$7+0.5,$L$66:$DM$120,ROWS($C$10:$C34)+2,FALSE)</f>
        <v>913</v>
      </c>
      <c r="CU34" s="8">
        <f>HLOOKUP(CU$7+0.5,$L$66:$DM$120,ROWS($C$10:$C34)+2,FALSE)</f>
        <v>520</v>
      </c>
      <c r="CV34" s="8">
        <f>HLOOKUP(CV$7+0.5,$L$66:$DM$120,ROWS($C$10:$C34)+2,FALSE)</f>
        <v>1390</v>
      </c>
      <c r="CW34" s="8">
        <f>HLOOKUP(CW$7+0.5,$L$66:$DM$120,ROWS($C$10:$C34)+2,FALSE)</f>
        <v>1059</v>
      </c>
      <c r="CX34" s="8">
        <f>HLOOKUP(CX$7+0.5,$L$66:$DM$120,ROWS($C$10:$C34)+2,FALSE)</f>
        <v>399</v>
      </c>
      <c r="CY34" s="8">
        <f>HLOOKUP(CY$7+0.5,$L$66:$DM$120,ROWS($C$10:$C34)+2,FALSE)</f>
        <v>1169</v>
      </c>
      <c r="CZ34" s="8">
        <f>HLOOKUP(CZ$7+0.5,$L$66:$DM$120,ROWS($C$10:$C34)+2,FALSE)</f>
        <v>509</v>
      </c>
      <c r="DA34" s="8">
        <f>HLOOKUP(DA$7+0.5,$L$66:$DM$120,ROWS($C$10:$C34)+2,FALSE)</f>
        <v>143</v>
      </c>
      <c r="DB34" s="8">
        <f>HLOOKUP(DB$7+0.5,$L$66:$DM$120,ROWS($C$10:$C34)+2,FALSE)</f>
        <v>428</v>
      </c>
      <c r="DC34" s="8">
        <f>HLOOKUP(DC$7+0.5,$L$66:$DM$120,ROWS($C$10:$C34)+2,FALSE)</f>
        <v>1596</v>
      </c>
      <c r="DD34" s="8">
        <f>HLOOKUP(DD$7+0.5,$L$66:$DM$120,ROWS($C$10:$C34)+2,FALSE)</f>
        <v>489</v>
      </c>
      <c r="DE34" s="8">
        <f>HLOOKUP(DE$7+0.5,$L$66:$DM$120,ROWS($C$10:$C34)+2,FALSE)</f>
        <v>1108</v>
      </c>
      <c r="DF34" s="8">
        <f>HLOOKUP(DF$7+0.5,$L$66:$DM$120,ROWS($C$10:$C34)+2,FALSE)</f>
        <v>742</v>
      </c>
      <c r="DG34" s="8">
        <f>HLOOKUP(DG$7+0.5,$L$66:$DM$120,ROWS($C$10:$C34)+2,FALSE)</f>
        <v>161</v>
      </c>
      <c r="DH34" s="8">
        <f>HLOOKUP(DH$7+0.5,$L$66:$DM$120,ROWS($C$10:$C34)+2,FALSE)</f>
        <v>420</v>
      </c>
      <c r="DI34" s="8">
        <f>HLOOKUP(DI$7+0.5,$L$66:$DM$120,ROWS($C$10:$C34)+2,FALSE)</f>
        <v>656</v>
      </c>
      <c r="DJ34" s="8">
        <f>HLOOKUP(DJ$7+0.5,$L$66:$DM$120,ROWS($C$10:$C34)+2,FALSE)</f>
        <v>98</v>
      </c>
      <c r="DK34" s="8">
        <f>HLOOKUP(DK$7+0.5,$L$66:$DM$120,ROWS($C$10:$C34)+2,FALSE)</f>
        <v>2960</v>
      </c>
      <c r="DL34" s="8">
        <f>HLOOKUP(DL$7+0.5,$L$66:$DM$120,ROWS($C$10:$C34)+2,FALSE)</f>
        <v>178</v>
      </c>
      <c r="DM34" s="8">
        <f>HLOOKUP(DM$7+0.5,$L$66:$DM$120,ROWS($C$10:$C34)+2,FALSE)</f>
        <v>91</v>
      </c>
    </row>
    <row r="35" spans="4:117" x14ac:dyDescent="0.2">
      <c r="D35" s="62" t="s">
        <v>31</v>
      </c>
      <c r="E35" s="9">
        <v>2943021</v>
      </c>
      <c r="F35" s="10">
        <v>3088</v>
      </c>
      <c r="G35" s="9">
        <v>2534036</v>
      </c>
      <c r="H35" s="10">
        <v>16620</v>
      </c>
      <c r="I35" s="9">
        <v>332934</v>
      </c>
      <c r="J35" s="10">
        <v>15960</v>
      </c>
      <c r="K35" s="102"/>
      <c r="L35" s="7">
        <f>HLOOKUP(L$7,$L$66:$DM$120,ROWS($C$10:$C35)+2,FALSE)</f>
        <v>68511</v>
      </c>
      <c r="M35" s="7">
        <f>HLOOKUP(M$7,$L$66:$DM$120,ROWS($C$10:$C35)+2,FALSE)</f>
        <v>8922</v>
      </c>
      <c r="N35" s="7">
        <f>HLOOKUP(N$7,$L$66:$DM$120,ROWS($C$10:$C35)+2,FALSE)</f>
        <v>117</v>
      </c>
      <c r="O35" s="7">
        <f>HLOOKUP(O$7,$L$66:$DM$120,ROWS($C$10:$C35)+2,FALSE)</f>
        <v>556</v>
      </c>
      <c r="P35" s="7">
        <f>HLOOKUP(P$7,$L$66:$DM$120,ROWS($C$10:$C35)+2,FALSE)</f>
        <v>2315</v>
      </c>
      <c r="Q35" s="7">
        <f>HLOOKUP(Q$7,$L$66:$DM$120,ROWS($C$10:$C35)+2,FALSE)</f>
        <v>4723</v>
      </c>
      <c r="R35" s="7">
        <f>HLOOKUP(R$7,$L$66:$DM$120,ROWS($C$10:$C35)+2,FALSE)</f>
        <v>484</v>
      </c>
      <c r="S35" s="7">
        <f>HLOOKUP(S$7,$L$66:$DM$120,ROWS($C$10:$C35)+2,FALSE)</f>
        <v>54</v>
      </c>
      <c r="T35" s="7">
        <f>HLOOKUP(T$7,$L$66:$DM$120,ROWS($C$10:$C35)+2,FALSE)</f>
        <v>0</v>
      </c>
      <c r="U35" s="7">
        <f>HLOOKUP(U$7,$L$66:$DM$120,ROWS($C$10:$C35)+2,FALSE)</f>
        <v>415</v>
      </c>
      <c r="V35" s="7">
        <f>HLOOKUP(V$7,$L$66:$DM$120,ROWS($C$10:$C35)+2,FALSE)</f>
        <v>6152</v>
      </c>
      <c r="W35" s="7">
        <f>HLOOKUP(W$7,$L$66:$DM$120,ROWS($C$10:$C35)+2,FALSE)</f>
        <v>3136</v>
      </c>
      <c r="X35" s="7">
        <f>HLOOKUP(X$7,$L$66:$DM$120,ROWS($C$10:$C35)+2,FALSE)</f>
        <v>369</v>
      </c>
      <c r="Y35" s="7">
        <f>HLOOKUP(Y$7,$L$66:$DM$120,ROWS($C$10:$C35)+2,FALSE)</f>
        <v>55</v>
      </c>
      <c r="Z35" s="7">
        <f>HLOOKUP(Z$7,$L$66:$DM$120,ROWS($C$10:$C35)+2,FALSE)</f>
        <v>2068</v>
      </c>
      <c r="AA35" s="7">
        <f>HLOOKUP(AA$7,$L$66:$DM$120,ROWS($C$10:$C35)+2,FALSE)</f>
        <v>611</v>
      </c>
      <c r="AB35" s="7">
        <f>HLOOKUP(AB$7,$L$66:$DM$120,ROWS($C$10:$C35)+2,FALSE)</f>
        <v>650</v>
      </c>
      <c r="AC35" s="7">
        <f>HLOOKUP(AC$7,$L$66:$DM$120,ROWS($C$10:$C35)+2,FALSE)</f>
        <v>66</v>
      </c>
      <c r="AD35" s="7">
        <f>HLOOKUP(AD$7,$L$66:$DM$120,ROWS($C$10:$C35)+2,FALSE)</f>
        <v>1626</v>
      </c>
      <c r="AE35" s="7">
        <f>HLOOKUP(AE$7,$L$66:$DM$120,ROWS($C$10:$C35)+2,FALSE)</f>
        <v>7139</v>
      </c>
      <c r="AF35" s="7">
        <f>HLOOKUP(AF$7,$L$66:$DM$120,ROWS($C$10:$C35)+2,FALSE)</f>
        <v>0</v>
      </c>
      <c r="AG35" s="7">
        <f>HLOOKUP(AG$7,$L$66:$DM$120,ROWS($C$10:$C35)+2,FALSE)</f>
        <v>265</v>
      </c>
      <c r="AH35" s="7">
        <f>HLOOKUP(AH$7,$L$66:$DM$120,ROWS($C$10:$C35)+2,FALSE)</f>
        <v>1445</v>
      </c>
      <c r="AI35" s="7">
        <f>HLOOKUP(AI$7,$L$66:$DM$120,ROWS($C$10:$C35)+2,FALSE)</f>
        <v>1610</v>
      </c>
      <c r="AJ35" s="7">
        <f>HLOOKUP(AJ$7,$L$66:$DM$120,ROWS($C$10:$C35)+2,FALSE)</f>
        <v>614</v>
      </c>
      <c r="AK35" s="7" t="str">
        <f>HLOOKUP(AK$7,$L$66:$DM$120,ROWS($C$10:$C35)+2,FALSE)</f>
        <v>N/A</v>
      </c>
      <c r="AL35" s="7">
        <f>HLOOKUP(AL$7,$L$66:$DM$120,ROWS($C$10:$C35)+2,FALSE)</f>
        <v>1581</v>
      </c>
      <c r="AM35" s="7">
        <f>HLOOKUP(AM$7,$L$66:$DM$120,ROWS($C$10:$C35)+2,FALSE)</f>
        <v>0</v>
      </c>
      <c r="AN35" s="7">
        <f>HLOOKUP(AN$7,$L$66:$DM$120,ROWS($C$10:$C35)+2,FALSE)</f>
        <v>118</v>
      </c>
      <c r="AO35" s="7">
        <f>HLOOKUP(AO$7,$L$66:$DM$120,ROWS($C$10:$C35)+2,FALSE)</f>
        <v>84</v>
      </c>
      <c r="AP35" s="7">
        <f>HLOOKUP(AP$7,$L$66:$DM$120,ROWS($C$10:$C35)+2,FALSE)</f>
        <v>65</v>
      </c>
      <c r="AQ35" s="7">
        <f>HLOOKUP(AQ$7,$L$66:$DM$120,ROWS($C$10:$C35)+2,FALSE)</f>
        <v>269</v>
      </c>
      <c r="AR35" s="7">
        <f>HLOOKUP(AR$7,$L$66:$DM$120,ROWS($C$10:$C35)+2,FALSE)</f>
        <v>1075</v>
      </c>
      <c r="AS35" s="7">
        <f>HLOOKUP(AS$7,$L$66:$DM$120,ROWS($C$10:$C35)+2,FALSE)</f>
        <v>364</v>
      </c>
      <c r="AT35" s="7">
        <f>HLOOKUP(AT$7,$L$66:$DM$120,ROWS($C$10:$C35)+2,FALSE)</f>
        <v>483</v>
      </c>
      <c r="AU35" s="7">
        <f>HLOOKUP(AU$7,$L$66:$DM$120,ROWS($C$10:$C35)+2,FALSE)</f>
        <v>0</v>
      </c>
      <c r="AV35" s="7">
        <f>HLOOKUP(AV$7,$L$66:$DM$120,ROWS($C$10:$C35)+2,FALSE)</f>
        <v>991</v>
      </c>
      <c r="AW35" s="7">
        <f>HLOOKUP(AW$7,$L$66:$DM$120,ROWS($C$10:$C35)+2,FALSE)</f>
        <v>566</v>
      </c>
      <c r="AX35" s="7">
        <f>HLOOKUP(AX$7,$L$66:$DM$120,ROWS($C$10:$C35)+2,FALSE)</f>
        <v>74</v>
      </c>
      <c r="AY35" s="7">
        <f>HLOOKUP(AY$7,$L$66:$DM$120,ROWS($C$10:$C35)+2,FALSE)</f>
        <v>2568</v>
      </c>
      <c r="AZ35" s="7">
        <f>HLOOKUP(AZ$7,$L$66:$DM$120,ROWS($C$10:$C35)+2,FALSE)</f>
        <v>41</v>
      </c>
      <c r="BA35" s="7">
        <f>HLOOKUP(BA$7,$L$66:$DM$120,ROWS($C$10:$C35)+2,FALSE)</f>
        <v>398</v>
      </c>
      <c r="BB35" s="7">
        <f>HLOOKUP(BB$7,$L$66:$DM$120,ROWS($C$10:$C35)+2,FALSE)</f>
        <v>6</v>
      </c>
      <c r="BC35" s="7">
        <f>HLOOKUP(BC$7,$L$66:$DM$120,ROWS($C$10:$C35)+2,FALSE)</f>
        <v>7683</v>
      </c>
      <c r="BD35" s="7">
        <f>HLOOKUP(BD$7,$L$66:$DM$120,ROWS($C$10:$C35)+2,FALSE)</f>
        <v>5243</v>
      </c>
      <c r="BE35" s="7">
        <f>HLOOKUP(BE$7,$L$66:$DM$120,ROWS($C$10:$C35)+2,FALSE)</f>
        <v>332</v>
      </c>
      <c r="BF35" s="7">
        <f>HLOOKUP(BF$7,$L$66:$DM$120,ROWS($C$10:$C35)+2,FALSE)</f>
        <v>0</v>
      </c>
      <c r="BG35" s="7">
        <f>HLOOKUP(BG$7,$L$66:$DM$120,ROWS($C$10:$C35)+2,FALSE)</f>
        <v>1453</v>
      </c>
      <c r="BH35" s="7">
        <f>HLOOKUP(BH$7,$L$66:$DM$120,ROWS($C$10:$C35)+2,FALSE)</f>
        <v>286</v>
      </c>
      <c r="BI35" s="7">
        <f>HLOOKUP(BI$7,$L$66:$DM$120,ROWS($C$10:$C35)+2,FALSE)</f>
        <v>303</v>
      </c>
      <c r="BJ35" s="7">
        <f>HLOOKUP(BJ$7,$L$66:$DM$120,ROWS($C$10:$C35)+2,FALSE)</f>
        <v>1136</v>
      </c>
      <c r="BK35" s="7">
        <f>HLOOKUP(BK$7,$L$66:$DM$120,ROWS($C$10:$C35)+2,FALSE)</f>
        <v>0</v>
      </c>
      <c r="BL35" s="7">
        <f>HLOOKUP(BL$7,$L$66:$DM$120,ROWS($C$10:$C35)+2,FALSE)</f>
        <v>318</v>
      </c>
      <c r="BM35" s="8">
        <f>HLOOKUP(BM$7+0.5,$L$66:$DM$120,ROWS($C$10:$C35)+2,FALSE)</f>
        <v>5606</v>
      </c>
      <c r="BN35" s="8">
        <f>HLOOKUP(BN$7+0.5,$L$66:$DM$120,ROWS($C$10:$C35)+2,FALSE)</f>
        <v>2639</v>
      </c>
      <c r="BO35" s="8">
        <f>HLOOKUP(BO$7+0.5,$L$66:$DM$120,ROWS($C$10:$C35)+2,FALSE)</f>
        <v>102</v>
      </c>
      <c r="BP35" s="8">
        <f>HLOOKUP(BP$7+0.5,$L$66:$DM$120,ROWS($C$10:$C35)+2,FALSE)</f>
        <v>405</v>
      </c>
      <c r="BQ35" s="8">
        <f>HLOOKUP(BQ$7+0.5,$L$66:$DM$120,ROWS($C$10:$C35)+2,FALSE)</f>
        <v>1360</v>
      </c>
      <c r="BR35" s="8">
        <f>HLOOKUP(BR$7+0.5,$L$66:$DM$120,ROWS($C$10:$C35)+2,FALSE)</f>
        <v>1290</v>
      </c>
      <c r="BS35" s="8">
        <f>HLOOKUP(BS$7+0.5,$L$66:$DM$120,ROWS($C$10:$C35)+2,FALSE)</f>
        <v>453</v>
      </c>
      <c r="BT35" s="8">
        <f>HLOOKUP(BT$7+0.5,$L$66:$DM$120,ROWS($C$10:$C35)+2,FALSE)</f>
        <v>74</v>
      </c>
      <c r="BU35" s="8">
        <f>HLOOKUP(BU$7+0.5,$L$66:$DM$120,ROWS($C$10:$C35)+2,FALSE)</f>
        <v>206</v>
      </c>
      <c r="BV35" s="8">
        <f>HLOOKUP(BV$7+0.5,$L$66:$DM$120,ROWS($C$10:$C35)+2,FALSE)</f>
        <v>434</v>
      </c>
      <c r="BW35" s="8">
        <f>HLOOKUP(BW$7+0.5,$L$66:$DM$120,ROWS($C$10:$C35)+2,FALSE)</f>
        <v>2463</v>
      </c>
      <c r="BX35" s="8">
        <f>HLOOKUP(BX$7+0.5,$L$66:$DM$120,ROWS($C$10:$C35)+2,FALSE)</f>
        <v>1397</v>
      </c>
      <c r="BY35" s="8">
        <f>HLOOKUP(BY$7+0.5,$L$66:$DM$120,ROWS($C$10:$C35)+2,FALSE)</f>
        <v>429</v>
      </c>
      <c r="BZ35" s="8">
        <f>HLOOKUP(BZ$7+0.5,$L$66:$DM$120,ROWS($C$10:$C35)+2,FALSE)</f>
        <v>82</v>
      </c>
      <c r="CA35" s="8">
        <f>HLOOKUP(CA$7+0.5,$L$66:$DM$120,ROWS($C$10:$C35)+2,FALSE)</f>
        <v>853</v>
      </c>
      <c r="CB35" s="8">
        <f>HLOOKUP(CB$7+0.5,$L$66:$DM$120,ROWS($C$10:$C35)+2,FALSE)</f>
        <v>411</v>
      </c>
      <c r="CC35" s="8">
        <f>HLOOKUP(CC$7+0.5,$L$66:$DM$120,ROWS($C$10:$C35)+2,FALSE)</f>
        <v>603</v>
      </c>
      <c r="CD35" s="8">
        <f>HLOOKUP(CD$7+0.5,$L$66:$DM$120,ROWS($C$10:$C35)+2,FALSE)</f>
        <v>90</v>
      </c>
      <c r="CE35" s="8">
        <f>HLOOKUP(CE$7+0.5,$L$66:$DM$120,ROWS($C$10:$C35)+2,FALSE)</f>
        <v>841</v>
      </c>
      <c r="CF35" s="8">
        <f>HLOOKUP(CF$7+0.5,$L$66:$DM$120,ROWS($C$10:$C35)+2,FALSE)</f>
        <v>1767</v>
      </c>
      <c r="CG35" s="8">
        <f>HLOOKUP(CG$7+0.5,$L$66:$DM$120,ROWS($C$10:$C35)+2,FALSE)</f>
        <v>206</v>
      </c>
      <c r="CH35" s="8">
        <f>HLOOKUP(CH$7+0.5,$L$66:$DM$120,ROWS($C$10:$C35)+2,FALSE)</f>
        <v>239</v>
      </c>
      <c r="CI35" s="8">
        <f>HLOOKUP(CI$7+0.5,$L$66:$DM$120,ROWS($C$10:$C35)+2,FALSE)</f>
        <v>1561</v>
      </c>
      <c r="CJ35" s="8">
        <f>HLOOKUP(CJ$7+0.5,$L$66:$DM$120,ROWS($C$10:$C35)+2,FALSE)</f>
        <v>900</v>
      </c>
      <c r="CK35" s="8">
        <f>HLOOKUP(CK$7+0.5,$L$66:$DM$120,ROWS($C$10:$C35)+2,FALSE)</f>
        <v>615</v>
      </c>
      <c r="CL35" s="8" t="str">
        <f>HLOOKUP(CL$7+0.5,$L$66:$DM$120,ROWS($C$10:$C35)+2,FALSE)</f>
        <v>N/A</v>
      </c>
      <c r="CM35" s="8">
        <f>HLOOKUP(CM$7+0.5,$L$66:$DM$120,ROWS($C$10:$C35)+2,FALSE)</f>
        <v>973</v>
      </c>
      <c r="CN35" s="8">
        <f>HLOOKUP(CN$7+0.5,$L$66:$DM$120,ROWS($C$10:$C35)+2,FALSE)</f>
        <v>206</v>
      </c>
      <c r="CO35" s="8">
        <f>HLOOKUP(CO$7+0.5,$L$66:$DM$120,ROWS($C$10:$C35)+2,FALSE)</f>
        <v>198</v>
      </c>
      <c r="CP35" s="8">
        <f>HLOOKUP(CP$7+0.5,$L$66:$DM$120,ROWS($C$10:$C35)+2,FALSE)</f>
        <v>141</v>
      </c>
      <c r="CQ35" s="8">
        <f>HLOOKUP(CQ$7+0.5,$L$66:$DM$120,ROWS($C$10:$C35)+2,FALSE)</f>
        <v>135</v>
      </c>
      <c r="CR35" s="8">
        <f>HLOOKUP(CR$7+0.5,$L$66:$DM$120,ROWS($C$10:$C35)+2,FALSE)</f>
        <v>293</v>
      </c>
      <c r="CS35" s="8">
        <f>HLOOKUP(CS$7+0.5,$L$66:$DM$120,ROWS($C$10:$C35)+2,FALSE)</f>
        <v>1040</v>
      </c>
      <c r="CT35" s="8">
        <f>HLOOKUP(CT$7+0.5,$L$66:$DM$120,ROWS($C$10:$C35)+2,FALSE)</f>
        <v>449</v>
      </c>
      <c r="CU35" s="8">
        <f>HLOOKUP(CU$7+0.5,$L$66:$DM$120,ROWS($C$10:$C35)+2,FALSE)</f>
        <v>299</v>
      </c>
      <c r="CV35" s="8">
        <f>HLOOKUP(CV$7+0.5,$L$66:$DM$120,ROWS($C$10:$C35)+2,FALSE)</f>
        <v>206</v>
      </c>
      <c r="CW35" s="8">
        <f>HLOOKUP(CW$7+0.5,$L$66:$DM$120,ROWS($C$10:$C35)+2,FALSE)</f>
        <v>536</v>
      </c>
      <c r="CX35" s="8">
        <f>HLOOKUP(CX$7+0.5,$L$66:$DM$120,ROWS($C$10:$C35)+2,FALSE)</f>
        <v>362</v>
      </c>
      <c r="CY35" s="8">
        <f>HLOOKUP(CY$7+0.5,$L$66:$DM$120,ROWS($C$10:$C35)+2,FALSE)</f>
        <v>107</v>
      </c>
      <c r="CZ35" s="8">
        <f>HLOOKUP(CZ$7+0.5,$L$66:$DM$120,ROWS($C$10:$C35)+2,FALSE)</f>
        <v>1700</v>
      </c>
      <c r="DA35" s="8">
        <f>HLOOKUP(DA$7+0.5,$L$66:$DM$120,ROWS($C$10:$C35)+2,FALSE)</f>
        <v>89</v>
      </c>
      <c r="DB35" s="8">
        <f>HLOOKUP(DB$7+0.5,$L$66:$DM$120,ROWS($C$10:$C35)+2,FALSE)</f>
        <v>320</v>
      </c>
      <c r="DC35" s="8">
        <f>HLOOKUP(DC$7+0.5,$L$66:$DM$120,ROWS($C$10:$C35)+2,FALSE)</f>
        <v>15</v>
      </c>
      <c r="DD35" s="8">
        <f>HLOOKUP(DD$7+0.5,$L$66:$DM$120,ROWS($C$10:$C35)+2,FALSE)</f>
        <v>2248</v>
      </c>
      <c r="DE35" s="8">
        <f>HLOOKUP(DE$7+0.5,$L$66:$DM$120,ROWS($C$10:$C35)+2,FALSE)</f>
        <v>1807</v>
      </c>
      <c r="DF35" s="8">
        <f>HLOOKUP(DF$7+0.5,$L$66:$DM$120,ROWS($C$10:$C35)+2,FALSE)</f>
        <v>520</v>
      </c>
      <c r="DG35" s="8">
        <f>HLOOKUP(DG$7+0.5,$L$66:$DM$120,ROWS($C$10:$C35)+2,FALSE)</f>
        <v>206</v>
      </c>
      <c r="DH35" s="8">
        <f>HLOOKUP(DH$7+0.5,$L$66:$DM$120,ROWS($C$10:$C35)+2,FALSE)</f>
        <v>805</v>
      </c>
      <c r="DI35" s="8">
        <f>HLOOKUP(DI$7+0.5,$L$66:$DM$120,ROWS($C$10:$C35)+2,FALSE)</f>
        <v>252</v>
      </c>
      <c r="DJ35" s="8">
        <f>HLOOKUP(DJ$7+0.5,$L$66:$DM$120,ROWS($C$10:$C35)+2,FALSE)</f>
        <v>411</v>
      </c>
      <c r="DK35" s="8">
        <f>HLOOKUP(DK$7+0.5,$L$66:$DM$120,ROWS($C$10:$C35)+2,FALSE)</f>
        <v>1061</v>
      </c>
      <c r="DL35" s="8">
        <f>HLOOKUP(DL$7+0.5,$L$66:$DM$120,ROWS($C$10:$C35)+2,FALSE)</f>
        <v>206</v>
      </c>
      <c r="DM35" s="8">
        <f>HLOOKUP(DM$7+0.5,$L$66:$DM$120,ROWS($C$10:$C35)+2,FALSE)</f>
        <v>411</v>
      </c>
    </row>
    <row r="36" spans="4:117" x14ac:dyDescent="0.2">
      <c r="D36" s="62" t="s">
        <v>32</v>
      </c>
      <c r="E36" s="9">
        <v>5937896</v>
      </c>
      <c r="F36" s="10">
        <v>4110</v>
      </c>
      <c r="G36" s="9">
        <v>4963040</v>
      </c>
      <c r="H36" s="10">
        <v>26160</v>
      </c>
      <c r="I36" s="9">
        <v>801046</v>
      </c>
      <c r="J36" s="10">
        <v>25054</v>
      </c>
      <c r="K36" s="102"/>
      <c r="L36" s="7">
        <f>HLOOKUP(L$7,$L$66:$DM$120,ROWS($C$10:$C36)+2,FALSE)</f>
        <v>149439</v>
      </c>
      <c r="M36" s="7">
        <f>HLOOKUP(M$7,$L$66:$DM$120,ROWS($C$10:$C36)+2,FALSE)</f>
        <v>1395</v>
      </c>
      <c r="N36" s="7">
        <f>HLOOKUP(N$7,$L$66:$DM$120,ROWS($C$10:$C36)+2,FALSE)</f>
        <v>2043</v>
      </c>
      <c r="O36" s="7">
        <f>HLOOKUP(O$7,$L$66:$DM$120,ROWS($C$10:$C36)+2,FALSE)</f>
        <v>2356</v>
      </c>
      <c r="P36" s="7">
        <f>HLOOKUP(P$7,$L$66:$DM$120,ROWS($C$10:$C36)+2,FALSE)</f>
        <v>6168</v>
      </c>
      <c r="Q36" s="7">
        <f>HLOOKUP(Q$7,$L$66:$DM$120,ROWS($C$10:$C36)+2,FALSE)</f>
        <v>8386</v>
      </c>
      <c r="R36" s="7">
        <f>HLOOKUP(R$7,$L$66:$DM$120,ROWS($C$10:$C36)+2,FALSE)</f>
        <v>3144</v>
      </c>
      <c r="S36" s="7">
        <f>HLOOKUP(S$7,$L$66:$DM$120,ROWS($C$10:$C36)+2,FALSE)</f>
        <v>1516</v>
      </c>
      <c r="T36" s="7">
        <f>HLOOKUP(T$7,$L$66:$DM$120,ROWS($C$10:$C36)+2,FALSE)</f>
        <v>0</v>
      </c>
      <c r="U36" s="7">
        <f>HLOOKUP(U$7,$L$66:$DM$120,ROWS($C$10:$C36)+2,FALSE)</f>
        <v>215</v>
      </c>
      <c r="V36" s="7">
        <f>HLOOKUP(V$7,$L$66:$DM$120,ROWS($C$10:$C36)+2,FALSE)</f>
        <v>4513</v>
      </c>
      <c r="W36" s="7">
        <f>HLOOKUP(W$7,$L$66:$DM$120,ROWS($C$10:$C36)+2,FALSE)</f>
        <v>2964</v>
      </c>
      <c r="X36" s="7">
        <f>HLOOKUP(X$7,$L$66:$DM$120,ROWS($C$10:$C36)+2,FALSE)</f>
        <v>871</v>
      </c>
      <c r="Y36" s="7">
        <f>HLOOKUP(Y$7,$L$66:$DM$120,ROWS($C$10:$C36)+2,FALSE)</f>
        <v>560</v>
      </c>
      <c r="Z36" s="7">
        <f>HLOOKUP(Z$7,$L$66:$DM$120,ROWS($C$10:$C36)+2,FALSE)</f>
        <v>20161</v>
      </c>
      <c r="AA36" s="7">
        <f>HLOOKUP(AA$7,$L$66:$DM$120,ROWS($C$10:$C36)+2,FALSE)</f>
        <v>4404</v>
      </c>
      <c r="AB36" s="7">
        <f>HLOOKUP(AB$7,$L$66:$DM$120,ROWS($C$10:$C36)+2,FALSE)</f>
        <v>4811</v>
      </c>
      <c r="AC36" s="7">
        <f>HLOOKUP(AC$7,$L$66:$DM$120,ROWS($C$10:$C36)+2,FALSE)</f>
        <v>20884</v>
      </c>
      <c r="AD36" s="7">
        <f>HLOOKUP(AD$7,$L$66:$DM$120,ROWS($C$10:$C36)+2,FALSE)</f>
        <v>1993</v>
      </c>
      <c r="AE36" s="7">
        <f>HLOOKUP(AE$7,$L$66:$DM$120,ROWS($C$10:$C36)+2,FALSE)</f>
        <v>1728</v>
      </c>
      <c r="AF36" s="7">
        <f>HLOOKUP(AF$7,$L$66:$DM$120,ROWS($C$10:$C36)+2,FALSE)</f>
        <v>291</v>
      </c>
      <c r="AG36" s="7">
        <f>HLOOKUP(AG$7,$L$66:$DM$120,ROWS($C$10:$C36)+2,FALSE)</f>
        <v>716</v>
      </c>
      <c r="AH36" s="7">
        <f>HLOOKUP(AH$7,$L$66:$DM$120,ROWS($C$10:$C36)+2,FALSE)</f>
        <v>463</v>
      </c>
      <c r="AI36" s="7">
        <f>HLOOKUP(AI$7,$L$66:$DM$120,ROWS($C$10:$C36)+2,FALSE)</f>
        <v>2830</v>
      </c>
      <c r="AJ36" s="7">
        <f>HLOOKUP(AJ$7,$L$66:$DM$120,ROWS($C$10:$C36)+2,FALSE)</f>
        <v>2026</v>
      </c>
      <c r="AK36" s="7">
        <f>HLOOKUP(AK$7,$L$66:$DM$120,ROWS($C$10:$C36)+2,FALSE)</f>
        <v>1641</v>
      </c>
      <c r="AL36" s="7" t="str">
        <f>HLOOKUP(AL$7,$L$66:$DM$120,ROWS($C$10:$C36)+2,FALSE)</f>
        <v>N/A</v>
      </c>
      <c r="AM36" s="7">
        <f>HLOOKUP(AM$7,$L$66:$DM$120,ROWS($C$10:$C36)+2,FALSE)</f>
        <v>845</v>
      </c>
      <c r="AN36" s="7">
        <f>HLOOKUP(AN$7,$L$66:$DM$120,ROWS($C$10:$C36)+2,FALSE)</f>
        <v>4860</v>
      </c>
      <c r="AO36" s="7">
        <f>HLOOKUP(AO$7,$L$66:$DM$120,ROWS($C$10:$C36)+2,FALSE)</f>
        <v>1544</v>
      </c>
      <c r="AP36" s="7">
        <f>HLOOKUP(AP$7,$L$66:$DM$120,ROWS($C$10:$C36)+2,FALSE)</f>
        <v>769</v>
      </c>
      <c r="AQ36" s="7">
        <f>HLOOKUP(AQ$7,$L$66:$DM$120,ROWS($C$10:$C36)+2,FALSE)</f>
        <v>1114</v>
      </c>
      <c r="AR36" s="7">
        <f>HLOOKUP(AR$7,$L$66:$DM$120,ROWS($C$10:$C36)+2,FALSE)</f>
        <v>1016</v>
      </c>
      <c r="AS36" s="7">
        <f>HLOOKUP(AS$7,$L$66:$DM$120,ROWS($C$10:$C36)+2,FALSE)</f>
        <v>2904</v>
      </c>
      <c r="AT36" s="7">
        <f>HLOOKUP(AT$7,$L$66:$DM$120,ROWS($C$10:$C36)+2,FALSE)</f>
        <v>3669</v>
      </c>
      <c r="AU36" s="7">
        <f>HLOOKUP(AU$7,$L$66:$DM$120,ROWS($C$10:$C36)+2,FALSE)</f>
        <v>977</v>
      </c>
      <c r="AV36" s="7">
        <f>HLOOKUP(AV$7,$L$66:$DM$120,ROWS($C$10:$C36)+2,FALSE)</f>
        <v>3240</v>
      </c>
      <c r="AW36" s="7">
        <f>HLOOKUP(AW$7,$L$66:$DM$120,ROWS($C$10:$C36)+2,FALSE)</f>
        <v>6073</v>
      </c>
      <c r="AX36" s="7">
        <f>HLOOKUP(AX$7,$L$66:$DM$120,ROWS($C$10:$C36)+2,FALSE)</f>
        <v>777</v>
      </c>
      <c r="AY36" s="7">
        <f>HLOOKUP(AY$7,$L$66:$DM$120,ROWS($C$10:$C36)+2,FALSE)</f>
        <v>1810</v>
      </c>
      <c r="AZ36" s="7">
        <f>HLOOKUP(AZ$7,$L$66:$DM$120,ROWS($C$10:$C36)+2,FALSE)</f>
        <v>359</v>
      </c>
      <c r="BA36" s="7">
        <f>HLOOKUP(BA$7,$L$66:$DM$120,ROWS($C$10:$C36)+2,FALSE)</f>
        <v>267</v>
      </c>
      <c r="BB36" s="7">
        <f>HLOOKUP(BB$7,$L$66:$DM$120,ROWS($C$10:$C36)+2,FALSE)</f>
        <v>361</v>
      </c>
      <c r="BC36" s="7">
        <f>HLOOKUP(BC$7,$L$66:$DM$120,ROWS($C$10:$C36)+2,FALSE)</f>
        <v>2676</v>
      </c>
      <c r="BD36" s="7">
        <f>HLOOKUP(BD$7,$L$66:$DM$120,ROWS($C$10:$C36)+2,FALSE)</f>
        <v>10293</v>
      </c>
      <c r="BE36" s="7">
        <f>HLOOKUP(BE$7,$L$66:$DM$120,ROWS($C$10:$C36)+2,FALSE)</f>
        <v>1697</v>
      </c>
      <c r="BF36" s="7">
        <f>HLOOKUP(BF$7,$L$66:$DM$120,ROWS($C$10:$C36)+2,FALSE)</f>
        <v>88</v>
      </c>
      <c r="BG36" s="7">
        <f>HLOOKUP(BG$7,$L$66:$DM$120,ROWS($C$10:$C36)+2,FALSE)</f>
        <v>2684</v>
      </c>
      <c r="BH36" s="7">
        <f>HLOOKUP(BH$7,$L$66:$DM$120,ROWS($C$10:$C36)+2,FALSE)</f>
        <v>2518</v>
      </c>
      <c r="BI36" s="7">
        <f>HLOOKUP(BI$7,$L$66:$DM$120,ROWS($C$10:$C36)+2,FALSE)</f>
        <v>196</v>
      </c>
      <c r="BJ36" s="7">
        <f>HLOOKUP(BJ$7,$L$66:$DM$120,ROWS($C$10:$C36)+2,FALSE)</f>
        <v>1503</v>
      </c>
      <c r="BK36" s="7">
        <f>HLOOKUP(BK$7,$L$66:$DM$120,ROWS($C$10:$C36)+2,FALSE)</f>
        <v>1120</v>
      </c>
      <c r="BL36" s="7">
        <f>HLOOKUP(BL$7,$L$66:$DM$120,ROWS($C$10:$C36)+2,FALSE)</f>
        <v>709</v>
      </c>
      <c r="BM36" s="8">
        <f>HLOOKUP(BM$7+0.5,$L$66:$DM$120,ROWS($C$10:$C36)+2,FALSE)</f>
        <v>9288</v>
      </c>
      <c r="BN36" s="8">
        <f>HLOOKUP(BN$7+0.5,$L$66:$DM$120,ROWS($C$10:$C36)+2,FALSE)</f>
        <v>654</v>
      </c>
      <c r="BO36" s="8">
        <f>HLOOKUP(BO$7+0.5,$L$66:$DM$120,ROWS($C$10:$C36)+2,FALSE)</f>
        <v>2471</v>
      </c>
      <c r="BP36" s="8">
        <f>HLOOKUP(BP$7+0.5,$L$66:$DM$120,ROWS($C$10:$C36)+2,FALSE)</f>
        <v>1028</v>
      </c>
      <c r="BQ36" s="8">
        <f>HLOOKUP(BQ$7+0.5,$L$66:$DM$120,ROWS($C$10:$C36)+2,FALSE)</f>
        <v>1528</v>
      </c>
      <c r="BR36" s="8">
        <f>HLOOKUP(BR$7+0.5,$L$66:$DM$120,ROWS($C$10:$C36)+2,FALSE)</f>
        <v>1909</v>
      </c>
      <c r="BS36" s="8">
        <f>HLOOKUP(BS$7+0.5,$L$66:$DM$120,ROWS($C$10:$C36)+2,FALSE)</f>
        <v>1163</v>
      </c>
      <c r="BT36" s="8">
        <f>HLOOKUP(BT$7+0.5,$L$66:$DM$120,ROWS($C$10:$C36)+2,FALSE)</f>
        <v>1078</v>
      </c>
      <c r="BU36" s="8">
        <f>HLOOKUP(BU$7+0.5,$L$66:$DM$120,ROWS($C$10:$C36)+2,FALSE)</f>
        <v>184</v>
      </c>
      <c r="BV36" s="8">
        <f>HLOOKUP(BV$7+0.5,$L$66:$DM$120,ROWS($C$10:$C36)+2,FALSE)</f>
        <v>254</v>
      </c>
      <c r="BW36" s="8">
        <f>HLOOKUP(BW$7+0.5,$L$66:$DM$120,ROWS($C$10:$C36)+2,FALSE)</f>
        <v>1398</v>
      </c>
      <c r="BX36" s="8">
        <f>HLOOKUP(BX$7+0.5,$L$66:$DM$120,ROWS($C$10:$C36)+2,FALSE)</f>
        <v>972</v>
      </c>
      <c r="BY36" s="8">
        <f>HLOOKUP(BY$7+0.5,$L$66:$DM$120,ROWS($C$10:$C36)+2,FALSE)</f>
        <v>517</v>
      </c>
      <c r="BZ36" s="8">
        <f>HLOOKUP(BZ$7+0.5,$L$66:$DM$120,ROWS($C$10:$C36)+2,FALSE)</f>
        <v>439</v>
      </c>
      <c r="CA36" s="8">
        <f>HLOOKUP(CA$7+0.5,$L$66:$DM$120,ROWS($C$10:$C36)+2,FALSE)</f>
        <v>3086</v>
      </c>
      <c r="CB36" s="8">
        <f>HLOOKUP(CB$7+0.5,$L$66:$DM$120,ROWS($C$10:$C36)+2,FALSE)</f>
        <v>1588</v>
      </c>
      <c r="CC36" s="8">
        <f>HLOOKUP(CC$7+0.5,$L$66:$DM$120,ROWS($C$10:$C36)+2,FALSE)</f>
        <v>1405</v>
      </c>
      <c r="CD36" s="8">
        <f>HLOOKUP(CD$7+0.5,$L$66:$DM$120,ROWS($C$10:$C36)+2,FALSE)</f>
        <v>4170</v>
      </c>
      <c r="CE36" s="8">
        <f>HLOOKUP(CE$7+0.5,$L$66:$DM$120,ROWS($C$10:$C36)+2,FALSE)</f>
        <v>803</v>
      </c>
      <c r="CF36" s="8">
        <f>HLOOKUP(CF$7+0.5,$L$66:$DM$120,ROWS($C$10:$C36)+2,FALSE)</f>
        <v>905</v>
      </c>
      <c r="CG36" s="8">
        <f>HLOOKUP(CG$7+0.5,$L$66:$DM$120,ROWS($C$10:$C36)+2,FALSE)</f>
        <v>295</v>
      </c>
      <c r="CH36" s="8">
        <f>HLOOKUP(CH$7+0.5,$L$66:$DM$120,ROWS($C$10:$C36)+2,FALSE)</f>
        <v>317</v>
      </c>
      <c r="CI36" s="8">
        <f>HLOOKUP(CI$7+0.5,$L$66:$DM$120,ROWS($C$10:$C36)+2,FALSE)</f>
        <v>306</v>
      </c>
      <c r="CJ36" s="8">
        <f>HLOOKUP(CJ$7+0.5,$L$66:$DM$120,ROWS($C$10:$C36)+2,FALSE)</f>
        <v>1176</v>
      </c>
      <c r="CK36" s="8">
        <f>HLOOKUP(CK$7+0.5,$L$66:$DM$120,ROWS($C$10:$C36)+2,FALSE)</f>
        <v>809</v>
      </c>
      <c r="CL36" s="8">
        <f>HLOOKUP(CL$7+0.5,$L$66:$DM$120,ROWS($C$10:$C36)+2,FALSE)</f>
        <v>884</v>
      </c>
      <c r="CM36" s="8" t="str">
        <f>HLOOKUP(CM$7+0.5,$L$66:$DM$120,ROWS($C$10:$C36)+2,FALSE)</f>
        <v>N/A</v>
      </c>
      <c r="CN36" s="8">
        <f>HLOOKUP(CN$7+0.5,$L$66:$DM$120,ROWS($C$10:$C36)+2,FALSE)</f>
        <v>541</v>
      </c>
      <c r="CO36" s="8">
        <f>HLOOKUP(CO$7+0.5,$L$66:$DM$120,ROWS($C$10:$C36)+2,FALSE)</f>
        <v>1645</v>
      </c>
      <c r="CP36" s="8">
        <f>HLOOKUP(CP$7+0.5,$L$66:$DM$120,ROWS($C$10:$C36)+2,FALSE)</f>
        <v>830</v>
      </c>
      <c r="CQ36" s="8">
        <f>HLOOKUP(CQ$7+0.5,$L$66:$DM$120,ROWS($C$10:$C36)+2,FALSE)</f>
        <v>750</v>
      </c>
      <c r="CR36" s="8">
        <f>HLOOKUP(CR$7+0.5,$L$66:$DM$120,ROWS($C$10:$C36)+2,FALSE)</f>
        <v>755</v>
      </c>
      <c r="CS36" s="8">
        <f>HLOOKUP(CS$7+0.5,$L$66:$DM$120,ROWS($C$10:$C36)+2,FALSE)</f>
        <v>718</v>
      </c>
      <c r="CT36" s="8">
        <f>HLOOKUP(CT$7+0.5,$L$66:$DM$120,ROWS($C$10:$C36)+2,FALSE)</f>
        <v>1260</v>
      </c>
      <c r="CU36" s="8">
        <f>HLOOKUP(CU$7+0.5,$L$66:$DM$120,ROWS($C$10:$C36)+2,FALSE)</f>
        <v>1527</v>
      </c>
      <c r="CV36" s="8">
        <f>HLOOKUP(CV$7+0.5,$L$66:$DM$120,ROWS($C$10:$C36)+2,FALSE)</f>
        <v>446</v>
      </c>
      <c r="CW36" s="8">
        <f>HLOOKUP(CW$7+0.5,$L$66:$DM$120,ROWS($C$10:$C36)+2,FALSE)</f>
        <v>1684</v>
      </c>
      <c r="CX36" s="8">
        <f>HLOOKUP(CX$7+0.5,$L$66:$DM$120,ROWS($C$10:$C36)+2,FALSE)</f>
        <v>2312</v>
      </c>
      <c r="CY36" s="8">
        <f>HLOOKUP(CY$7+0.5,$L$66:$DM$120,ROWS($C$10:$C36)+2,FALSE)</f>
        <v>538</v>
      </c>
      <c r="CZ36" s="8">
        <f>HLOOKUP(CZ$7+0.5,$L$66:$DM$120,ROWS($C$10:$C36)+2,FALSE)</f>
        <v>1085</v>
      </c>
      <c r="DA36" s="8">
        <f>HLOOKUP(DA$7+0.5,$L$66:$DM$120,ROWS($C$10:$C36)+2,FALSE)</f>
        <v>424</v>
      </c>
      <c r="DB36" s="8">
        <f>HLOOKUP(DB$7+0.5,$L$66:$DM$120,ROWS($C$10:$C36)+2,FALSE)</f>
        <v>237</v>
      </c>
      <c r="DC36" s="8">
        <f>HLOOKUP(DC$7+0.5,$L$66:$DM$120,ROWS($C$10:$C36)+2,FALSE)</f>
        <v>296</v>
      </c>
      <c r="DD36" s="8">
        <f>HLOOKUP(DD$7+0.5,$L$66:$DM$120,ROWS($C$10:$C36)+2,FALSE)</f>
        <v>1056</v>
      </c>
      <c r="DE36" s="8">
        <f>HLOOKUP(DE$7+0.5,$L$66:$DM$120,ROWS($C$10:$C36)+2,FALSE)</f>
        <v>2994</v>
      </c>
      <c r="DF36" s="8">
        <f>HLOOKUP(DF$7+0.5,$L$66:$DM$120,ROWS($C$10:$C36)+2,FALSE)</f>
        <v>946</v>
      </c>
      <c r="DG36" s="8">
        <f>HLOOKUP(DG$7+0.5,$L$66:$DM$120,ROWS($C$10:$C36)+2,FALSE)</f>
        <v>195</v>
      </c>
      <c r="DH36" s="8">
        <f>HLOOKUP(DH$7+0.5,$L$66:$DM$120,ROWS($C$10:$C36)+2,FALSE)</f>
        <v>1493</v>
      </c>
      <c r="DI36" s="8">
        <f>HLOOKUP(DI$7+0.5,$L$66:$DM$120,ROWS($C$10:$C36)+2,FALSE)</f>
        <v>843</v>
      </c>
      <c r="DJ36" s="8">
        <f>HLOOKUP(DJ$7+0.5,$L$66:$DM$120,ROWS($C$10:$C36)+2,FALSE)</f>
        <v>214</v>
      </c>
      <c r="DK36" s="8">
        <f>HLOOKUP(DK$7+0.5,$L$66:$DM$120,ROWS($C$10:$C36)+2,FALSE)</f>
        <v>671</v>
      </c>
      <c r="DL36" s="8">
        <f>HLOOKUP(DL$7+0.5,$L$66:$DM$120,ROWS($C$10:$C36)+2,FALSE)</f>
        <v>900</v>
      </c>
      <c r="DM36" s="8">
        <f>HLOOKUP(DM$7+0.5,$L$66:$DM$120,ROWS($C$10:$C36)+2,FALSE)</f>
        <v>463</v>
      </c>
    </row>
    <row r="37" spans="4:117" x14ac:dyDescent="0.2">
      <c r="D37" s="62" t="s">
        <v>33</v>
      </c>
      <c r="E37" s="9">
        <v>987076</v>
      </c>
      <c r="F37" s="10">
        <v>1359</v>
      </c>
      <c r="G37" s="9">
        <v>828254</v>
      </c>
      <c r="H37" s="10">
        <v>8593</v>
      </c>
      <c r="I37" s="9">
        <v>122210</v>
      </c>
      <c r="J37" s="10">
        <v>8386</v>
      </c>
      <c r="K37" s="102"/>
      <c r="L37" s="7">
        <f>HLOOKUP(L$7,$L$66:$DM$120,ROWS($C$10:$C37)+2,FALSE)</f>
        <v>33553</v>
      </c>
      <c r="M37" s="7">
        <f>HLOOKUP(M$7,$L$66:$DM$120,ROWS($C$10:$C37)+2,FALSE)</f>
        <v>449</v>
      </c>
      <c r="N37" s="7">
        <f>HLOOKUP(N$7,$L$66:$DM$120,ROWS($C$10:$C37)+2,FALSE)</f>
        <v>1118</v>
      </c>
      <c r="O37" s="7">
        <f>HLOOKUP(O$7,$L$66:$DM$120,ROWS($C$10:$C37)+2,FALSE)</f>
        <v>1971</v>
      </c>
      <c r="P37" s="7">
        <f>HLOOKUP(P$7,$L$66:$DM$120,ROWS($C$10:$C37)+2,FALSE)</f>
        <v>49</v>
      </c>
      <c r="Q37" s="7">
        <f>HLOOKUP(Q$7,$L$66:$DM$120,ROWS($C$10:$C37)+2,FALSE)</f>
        <v>3033</v>
      </c>
      <c r="R37" s="7">
        <f>HLOOKUP(R$7,$L$66:$DM$120,ROWS($C$10:$C37)+2,FALSE)</f>
        <v>2856</v>
      </c>
      <c r="S37" s="7">
        <f>HLOOKUP(S$7,$L$66:$DM$120,ROWS($C$10:$C37)+2,FALSE)</f>
        <v>58</v>
      </c>
      <c r="T37" s="7">
        <f>HLOOKUP(T$7,$L$66:$DM$120,ROWS($C$10:$C37)+2,FALSE)</f>
        <v>365</v>
      </c>
      <c r="U37" s="7">
        <f>HLOOKUP(U$7,$L$66:$DM$120,ROWS($C$10:$C37)+2,FALSE)</f>
        <v>0</v>
      </c>
      <c r="V37" s="7">
        <f>HLOOKUP(V$7,$L$66:$DM$120,ROWS($C$10:$C37)+2,FALSE)</f>
        <v>291</v>
      </c>
      <c r="W37" s="7">
        <f>HLOOKUP(W$7,$L$66:$DM$120,ROWS($C$10:$C37)+2,FALSE)</f>
        <v>231</v>
      </c>
      <c r="X37" s="7">
        <f>HLOOKUP(X$7,$L$66:$DM$120,ROWS($C$10:$C37)+2,FALSE)</f>
        <v>32</v>
      </c>
      <c r="Y37" s="7">
        <f>HLOOKUP(Y$7,$L$66:$DM$120,ROWS($C$10:$C37)+2,FALSE)</f>
        <v>1543</v>
      </c>
      <c r="Z37" s="7">
        <f>HLOOKUP(Z$7,$L$66:$DM$120,ROWS($C$10:$C37)+2,FALSE)</f>
        <v>765</v>
      </c>
      <c r="AA37" s="7">
        <f>HLOOKUP(AA$7,$L$66:$DM$120,ROWS($C$10:$C37)+2,FALSE)</f>
        <v>646</v>
      </c>
      <c r="AB37" s="7">
        <f>HLOOKUP(AB$7,$L$66:$DM$120,ROWS($C$10:$C37)+2,FALSE)</f>
        <v>417</v>
      </c>
      <c r="AC37" s="7">
        <f>HLOOKUP(AC$7,$L$66:$DM$120,ROWS($C$10:$C37)+2,FALSE)</f>
        <v>845</v>
      </c>
      <c r="AD37" s="7">
        <f>HLOOKUP(AD$7,$L$66:$DM$120,ROWS($C$10:$C37)+2,FALSE)</f>
        <v>0</v>
      </c>
      <c r="AE37" s="7">
        <f>HLOOKUP(AE$7,$L$66:$DM$120,ROWS($C$10:$C37)+2,FALSE)</f>
        <v>0</v>
      </c>
      <c r="AF37" s="7">
        <f>HLOOKUP(AF$7,$L$66:$DM$120,ROWS($C$10:$C37)+2,FALSE)</f>
        <v>71</v>
      </c>
      <c r="AG37" s="7">
        <f>HLOOKUP(AG$7,$L$66:$DM$120,ROWS($C$10:$C37)+2,FALSE)</f>
        <v>57</v>
      </c>
      <c r="AH37" s="7">
        <f>HLOOKUP(AH$7,$L$66:$DM$120,ROWS($C$10:$C37)+2,FALSE)</f>
        <v>10</v>
      </c>
      <c r="AI37" s="7">
        <f>HLOOKUP(AI$7,$L$66:$DM$120,ROWS($C$10:$C37)+2,FALSE)</f>
        <v>353</v>
      </c>
      <c r="AJ37" s="7">
        <f>HLOOKUP(AJ$7,$L$66:$DM$120,ROWS($C$10:$C37)+2,FALSE)</f>
        <v>969</v>
      </c>
      <c r="AK37" s="7">
        <f>HLOOKUP(AK$7,$L$66:$DM$120,ROWS($C$10:$C37)+2,FALSE)</f>
        <v>0</v>
      </c>
      <c r="AL37" s="7">
        <f>HLOOKUP(AL$7,$L$66:$DM$120,ROWS($C$10:$C37)+2,FALSE)</f>
        <v>158</v>
      </c>
      <c r="AM37" s="7" t="str">
        <f>HLOOKUP(AM$7,$L$66:$DM$120,ROWS($C$10:$C37)+2,FALSE)</f>
        <v>N/A</v>
      </c>
      <c r="AN37" s="7">
        <f>HLOOKUP(AN$7,$L$66:$DM$120,ROWS($C$10:$C37)+2,FALSE)</f>
        <v>384</v>
      </c>
      <c r="AO37" s="7">
        <f>HLOOKUP(AO$7,$L$66:$DM$120,ROWS($C$10:$C37)+2,FALSE)</f>
        <v>688</v>
      </c>
      <c r="AP37" s="7">
        <f>HLOOKUP(AP$7,$L$66:$DM$120,ROWS($C$10:$C37)+2,FALSE)</f>
        <v>0</v>
      </c>
      <c r="AQ37" s="7">
        <f>HLOOKUP(AQ$7,$L$66:$DM$120,ROWS($C$10:$C37)+2,FALSE)</f>
        <v>889</v>
      </c>
      <c r="AR37" s="7">
        <f>HLOOKUP(AR$7,$L$66:$DM$120,ROWS($C$10:$C37)+2,FALSE)</f>
        <v>264</v>
      </c>
      <c r="AS37" s="7">
        <f>HLOOKUP(AS$7,$L$66:$DM$120,ROWS($C$10:$C37)+2,FALSE)</f>
        <v>422</v>
      </c>
      <c r="AT37" s="7">
        <f>HLOOKUP(AT$7,$L$66:$DM$120,ROWS($C$10:$C37)+2,FALSE)</f>
        <v>1173</v>
      </c>
      <c r="AU37" s="7">
        <f>HLOOKUP(AU$7,$L$66:$DM$120,ROWS($C$10:$C37)+2,FALSE)</f>
        <v>360</v>
      </c>
      <c r="AV37" s="7">
        <f>HLOOKUP(AV$7,$L$66:$DM$120,ROWS($C$10:$C37)+2,FALSE)</f>
        <v>321</v>
      </c>
      <c r="AW37" s="7">
        <f>HLOOKUP(AW$7,$L$66:$DM$120,ROWS($C$10:$C37)+2,FALSE)</f>
        <v>96</v>
      </c>
      <c r="AX37" s="7">
        <f>HLOOKUP(AX$7,$L$66:$DM$120,ROWS($C$10:$C37)+2,FALSE)</f>
        <v>1959</v>
      </c>
      <c r="AY37" s="7">
        <f>HLOOKUP(AY$7,$L$66:$DM$120,ROWS($C$10:$C37)+2,FALSE)</f>
        <v>840</v>
      </c>
      <c r="AZ37" s="7">
        <f>HLOOKUP(AZ$7,$L$66:$DM$120,ROWS($C$10:$C37)+2,FALSE)</f>
        <v>0</v>
      </c>
      <c r="BA37" s="7">
        <f>HLOOKUP(BA$7,$L$66:$DM$120,ROWS($C$10:$C37)+2,FALSE)</f>
        <v>77</v>
      </c>
      <c r="BB37" s="7">
        <f>HLOOKUP(BB$7,$L$66:$DM$120,ROWS($C$10:$C37)+2,FALSE)</f>
        <v>227</v>
      </c>
      <c r="BC37" s="7">
        <f>HLOOKUP(BC$7,$L$66:$DM$120,ROWS($C$10:$C37)+2,FALSE)</f>
        <v>266</v>
      </c>
      <c r="BD37" s="7">
        <f>HLOOKUP(BD$7,$L$66:$DM$120,ROWS($C$10:$C37)+2,FALSE)</f>
        <v>1329</v>
      </c>
      <c r="BE37" s="7">
        <f>HLOOKUP(BE$7,$L$66:$DM$120,ROWS($C$10:$C37)+2,FALSE)</f>
        <v>1232</v>
      </c>
      <c r="BF37" s="7">
        <f>HLOOKUP(BF$7,$L$66:$DM$120,ROWS($C$10:$C37)+2,FALSE)</f>
        <v>53</v>
      </c>
      <c r="BG37" s="7">
        <f>HLOOKUP(BG$7,$L$66:$DM$120,ROWS($C$10:$C37)+2,FALSE)</f>
        <v>278</v>
      </c>
      <c r="BH37" s="7">
        <f>HLOOKUP(BH$7,$L$66:$DM$120,ROWS($C$10:$C37)+2,FALSE)</f>
        <v>3835</v>
      </c>
      <c r="BI37" s="7">
        <f>HLOOKUP(BI$7,$L$66:$DM$120,ROWS($C$10:$C37)+2,FALSE)</f>
        <v>14</v>
      </c>
      <c r="BJ37" s="7">
        <f>HLOOKUP(BJ$7,$L$66:$DM$120,ROWS($C$10:$C37)+2,FALSE)</f>
        <v>146</v>
      </c>
      <c r="BK37" s="7">
        <f>HLOOKUP(BK$7,$L$66:$DM$120,ROWS($C$10:$C37)+2,FALSE)</f>
        <v>2413</v>
      </c>
      <c r="BL37" s="7">
        <f>HLOOKUP(BL$7,$L$66:$DM$120,ROWS($C$10:$C37)+2,FALSE)</f>
        <v>353</v>
      </c>
      <c r="BM37" s="8">
        <f>HLOOKUP(BM$7+0.5,$L$66:$DM$120,ROWS($C$10:$C37)+2,FALSE)</f>
        <v>4015</v>
      </c>
      <c r="BN37" s="8">
        <f>HLOOKUP(BN$7+0.5,$L$66:$DM$120,ROWS($C$10:$C37)+2,FALSE)</f>
        <v>318</v>
      </c>
      <c r="BO37" s="8">
        <f>HLOOKUP(BO$7+0.5,$L$66:$DM$120,ROWS($C$10:$C37)+2,FALSE)</f>
        <v>921</v>
      </c>
      <c r="BP37" s="8">
        <f>HLOOKUP(BP$7+0.5,$L$66:$DM$120,ROWS($C$10:$C37)+2,FALSE)</f>
        <v>1358</v>
      </c>
      <c r="BQ37" s="8">
        <f>HLOOKUP(BQ$7+0.5,$L$66:$DM$120,ROWS($C$10:$C37)+2,FALSE)</f>
        <v>70</v>
      </c>
      <c r="BR37" s="8">
        <f>HLOOKUP(BR$7+0.5,$L$66:$DM$120,ROWS($C$10:$C37)+2,FALSE)</f>
        <v>1110</v>
      </c>
      <c r="BS37" s="8">
        <f>HLOOKUP(BS$7+0.5,$L$66:$DM$120,ROWS($C$10:$C37)+2,FALSE)</f>
        <v>1265</v>
      </c>
      <c r="BT37" s="8">
        <f>HLOOKUP(BT$7+0.5,$L$66:$DM$120,ROWS($C$10:$C37)+2,FALSE)</f>
        <v>72</v>
      </c>
      <c r="BU37" s="8">
        <f>HLOOKUP(BU$7+0.5,$L$66:$DM$120,ROWS($C$10:$C37)+2,FALSE)</f>
        <v>392</v>
      </c>
      <c r="BV37" s="8">
        <f>HLOOKUP(BV$7+0.5,$L$66:$DM$120,ROWS($C$10:$C37)+2,FALSE)</f>
        <v>165</v>
      </c>
      <c r="BW37" s="8">
        <f>HLOOKUP(BW$7+0.5,$L$66:$DM$120,ROWS($C$10:$C37)+2,FALSE)</f>
        <v>235</v>
      </c>
      <c r="BX37" s="8">
        <f>HLOOKUP(BX$7+0.5,$L$66:$DM$120,ROWS($C$10:$C37)+2,FALSE)</f>
        <v>193</v>
      </c>
      <c r="BY37" s="8">
        <f>HLOOKUP(BY$7+0.5,$L$66:$DM$120,ROWS($C$10:$C37)+2,FALSE)</f>
        <v>35</v>
      </c>
      <c r="BZ37" s="8">
        <f>HLOOKUP(BZ$7+0.5,$L$66:$DM$120,ROWS($C$10:$C37)+2,FALSE)</f>
        <v>1005</v>
      </c>
      <c r="CA37" s="8">
        <f>HLOOKUP(CA$7+0.5,$L$66:$DM$120,ROWS($C$10:$C37)+2,FALSE)</f>
        <v>526</v>
      </c>
      <c r="CB37" s="8">
        <f>HLOOKUP(CB$7+0.5,$L$66:$DM$120,ROWS($C$10:$C37)+2,FALSE)</f>
        <v>646</v>
      </c>
      <c r="CC37" s="8">
        <f>HLOOKUP(CC$7+0.5,$L$66:$DM$120,ROWS($C$10:$C37)+2,FALSE)</f>
        <v>307</v>
      </c>
      <c r="CD37" s="8">
        <f>HLOOKUP(CD$7+0.5,$L$66:$DM$120,ROWS($C$10:$C37)+2,FALSE)</f>
        <v>492</v>
      </c>
      <c r="CE37" s="8">
        <f>HLOOKUP(CE$7+0.5,$L$66:$DM$120,ROWS($C$10:$C37)+2,FALSE)</f>
        <v>165</v>
      </c>
      <c r="CF37" s="8">
        <f>HLOOKUP(CF$7+0.5,$L$66:$DM$120,ROWS($C$10:$C37)+2,FALSE)</f>
        <v>165</v>
      </c>
      <c r="CG37" s="8">
        <f>HLOOKUP(CG$7+0.5,$L$66:$DM$120,ROWS($C$10:$C37)+2,FALSE)</f>
        <v>127</v>
      </c>
      <c r="CH37" s="8">
        <f>HLOOKUP(CH$7+0.5,$L$66:$DM$120,ROWS($C$10:$C37)+2,FALSE)</f>
        <v>71</v>
      </c>
      <c r="CI37" s="8">
        <f>HLOOKUP(CI$7+0.5,$L$66:$DM$120,ROWS($C$10:$C37)+2,FALSE)</f>
        <v>18</v>
      </c>
      <c r="CJ37" s="8">
        <f>HLOOKUP(CJ$7+0.5,$L$66:$DM$120,ROWS($C$10:$C37)+2,FALSE)</f>
        <v>295</v>
      </c>
      <c r="CK37" s="8">
        <f>HLOOKUP(CK$7+0.5,$L$66:$DM$120,ROWS($C$10:$C37)+2,FALSE)</f>
        <v>634</v>
      </c>
      <c r="CL37" s="8">
        <f>HLOOKUP(CL$7+0.5,$L$66:$DM$120,ROWS($C$10:$C37)+2,FALSE)</f>
        <v>165</v>
      </c>
      <c r="CM37" s="8">
        <f>HLOOKUP(CM$7+0.5,$L$66:$DM$120,ROWS($C$10:$C37)+2,FALSE)</f>
        <v>220</v>
      </c>
      <c r="CN37" s="8" t="str">
        <f>HLOOKUP(CN$7+0.5,$L$66:$DM$120,ROWS($C$10:$C37)+2,FALSE)</f>
        <v>N/A</v>
      </c>
      <c r="CO37" s="8">
        <f>HLOOKUP(CO$7+0.5,$L$66:$DM$120,ROWS($C$10:$C37)+2,FALSE)</f>
        <v>392</v>
      </c>
      <c r="CP37" s="8">
        <f>HLOOKUP(CP$7+0.5,$L$66:$DM$120,ROWS($C$10:$C37)+2,FALSE)</f>
        <v>543</v>
      </c>
      <c r="CQ37" s="8">
        <f>HLOOKUP(CQ$7+0.5,$L$66:$DM$120,ROWS($C$10:$C37)+2,FALSE)</f>
        <v>165</v>
      </c>
      <c r="CR37" s="8">
        <f>HLOOKUP(CR$7+0.5,$L$66:$DM$120,ROWS($C$10:$C37)+2,FALSE)</f>
        <v>589</v>
      </c>
      <c r="CS37" s="8">
        <f>HLOOKUP(CS$7+0.5,$L$66:$DM$120,ROWS($C$10:$C37)+2,FALSE)</f>
        <v>389</v>
      </c>
      <c r="CT37" s="8">
        <f>HLOOKUP(CT$7+0.5,$L$66:$DM$120,ROWS($C$10:$C37)+2,FALSE)</f>
        <v>377</v>
      </c>
      <c r="CU37" s="8">
        <f>HLOOKUP(CU$7+0.5,$L$66:$DM$120,ROWS($C$10:$C37)+2,FALSE)</f>
        <v>982</v>
      </c>
      <c r="CV37" s="8">
        <f>HLOOKUP(CV$7+0.5,$L$66:$DM$120,ROWS($C$10:$C37)+2,FALSE)</f>
        <v>250</v>
      </c>
      <c r="CW37" s="8">
        <f>HLOOKUP(CW$7+0.5,$L$66:$DM$120,ROWS($C$10:$C37)+2,FALSE)</f>
        <v>409</v>
      </c>
      <c r="CX37" s="8">
        <f>HLOOKUP(CX$7+0.5,$L$66:$DM$120,ROWS($C$10:$C37)+2,FALSE)</f>
        <v>127</v>
      </c>
      <c r="CY37" s="8">
        <f>HLOOKUP(CY$7+0.5,$L$66:$DM$120,ROWS($C$10:$C37)+2,FALSE)</f>
        <v>914</v>
      </c>
      <c r="CZ37" s="8">
        <f>HLOOKUP(CZ$7+0.5,$L$66:$DM$120,ROWS($C$10:$C37)+2,FALSE)</f>
        <v>640</v>
      </c>
      <c r="DA37" s="8">
        <f>HLOOKUP(DA$7+0.5,$L$66:$DM$120,ROWS($C$10:$C37)+2,FALSE)</f>
        <v>165</v>
      </c>
      <c r="DB37" s="8">
        <f>HLOOKUP(DB$7+0.5,$L$66:$DM$120,ROWS($C$10:$C37)+2,FALSE)</f>
        <v>92</v>
      </c>
      <c r="DC37" s="8">
        <f>HLOOKUP(DC$7+0.5,$L$66:$DM$120,ROWS($C$10:$C37)+2,FALSE)</f>
        <v>233</v>
      </c>
      <c r="DD37" s="8">
        <f>HLOOKUP(DD$7+0.5,$L$66:$DM$120,ROWS($C$10:$C37)+2,FALSE)</f>
        <v>237</v>
      </c>
      <c r="DE37" s="8">
        <f>HLOOKUP(DE$7+0.5,$L$66:$DM$120,ROWS($C$10:$C37)+2,FALSE)</f>
        <v>643</v>
      </c>
      <c r="DF37" s="8">
        <f>HLOOKUP(DF$7+0.5,$L$66:$DM$120,ROWS($C$10:$C37)+2,FALSE)</f>
        <v>623</v>
      </c>
      <c r="DG37" s="8">
        <f>HLOOKUP(DG$7+0.5,$L$66:$DM$120,ROWS($C$10:$C37)+2,FALSE)</f>
        <v>71</v>
      </c>
      <c r="DH37" s="8">
        <f>HLOOKUP(DH$7+0.5,$L$66:$DM$120,ROWS($C$10:$C37)+2,FALSE)</f>
        <v>288</v>
      </c>
      <c r="DI37" s="8">
        <f>HLOOKUP(DI$7+0.5,$L$66:$DM$120,ROWS($C$10:$C37)+2,FALSE)</f>
        <v>1160</v>
      </c>
      <c r="DJ37" s="8">
        <f>HLOOKUP(DJ$7+0.5,$L$66:$DM$120,ROWS($C$10:$C37)+2,FALSE)</f>
        <v>28</v>
      </c>
      <c r="DK37" s="8">
        <f>HLOOKUP(DK$7+0.5,$L$66:$DM$120,ROWS($C$10:$C37)+2,FALSE)</f>
        <v>184</v>
      </c>
      <c r="DL37" s="8">
        <f>HLOOKUP(DL$7+0.5,$L$66:$DM$120,ROWS($C$10:$C37)+2,FALSE)</f>
        <v>1709</v>
      </c>
      <c r="DM37" s="8">
        <f>HLOOKUP(DM$7+0.5,$L$66:$DM$120,ROWS($C$10:$C37)+2,FALSE)</f>
        <v>522</v>
      </c>
    </row>
    <row r="38" spans="4:117" x14ac:dyDescent="0.2">
      <c r="D38" s="62" t="s">
        <v>34</v>
      </c>
      <c r="E38" s="9">
        <v>1817126</v>
      </c>
      <c r="F38" s="10">
        <v>2304</v>
      </c>
      <c r="G38" s="9">
        <v>1505191</v>
      </c>
      <c r="H38" s="10">
        <v>11978</v>
      </c>
      <c r="I38" s="9">
        <v>253269</v>
      </c>
      <c r="J38" s="10">
        <v>10841</v>
      </c>
      <c r="K38" s="102"/>
      <c r="L38" s="7">
        <f>HLOOKUP(L$7,$L$66:$DM$120,ROWS($C$10:$C38)+2,FALSE)</f>
        <v>52070</v>
      </c>
      <c r="M38" s="7">
        <f>HLOOKUP(M$7,$L$66:$DM$120,ROWS($C$10:$C38)+2,FALSE)</f>
        <v>169</v>
      </c>
      <c r="N38" s="7">
        <f>HLOOKUP(N$7,$L$66:$DM$120,ROWS($C$10:$C38)+2,FALSE)</f>
        <v>721</v>
      </c>
      <c r="O38" s="7">
        <f>HLOOKUP(O$7,$L$66:$DM$120,ROWS($C$10:$C38)+2,FALSE)</f>
        <v>1646</v>
      </c>
      <c r="P38" s="7">
        <f>HLOOKUP(P$7,$L$66:$DM$120,ROWS($C$10:$C38)+2,FALSE)</f>
        <v>161</v>
      </c>
      <c r="Q38" s="7">
        <f>HLOOKUP(Q$7,$L$66:$DM$120,ROWS($C$10:$C38)+2,FALSE)</f>
        <v>5124</v>
      </c>
      <c r="R38" s="7">
        <f>HLOOKUP(R$7,$L$66:$DM$120,ROWS($C$10:$C38)+2,FALSE)</f>
        <v>3245</v>
      </c>
      <c r="S38" s="7">
        <f>HLOOKUP(S$7,$L$66:$DM$120,ROWS($C$10:$C38)+2,FALSE)</f>
        <v>381</v>
      </c>
      <c r="T38" s="7">
        <f>HLOOKUP(T$7,$L$66:$DM$120,ROWS($C$10:$C38)+2,FALSE)</f>
        <v>0</v>
      </c>
      <c r="U38" s="7">
        <f>HLOOKUP(U$7,$L$66:$DM$120,ROWS($C$10:$C38)+2,FALSE)</f>
        <v>29</v>
      </c>
      <c r="V38" s="7">
        <f>HLOOKUP(V$7,$L$66:$DM$120,ROWS($C$10:$C38)+2,FALSE)</f>
        <v>1105</v>
      </c>
      <c r="W38" s="7">
        <f>HLOOKUP(W$7,$L$66:$DM$120,ROWS($C$10:$C38)+2,FALSE)</f>
        <v>434</v>
      </c>
      <c r="X38" s="7">
        <f>HLOOKUP(X$7,$L$66:$DM$120,ROWS($C$10:$C38)+2,FALSE)</f>
        <v>275</v>
      </c>
      <c r="Y38" s="7">
        <f>HLOOKUP(Y$7,$L$66:$DM$120,ROWS($C$10:$C38)+2,FALSE)</f>
        <v>506</v>
      </c>
      <c r="Z38" s="7">
        <f>HLOOKUP(Z$7,$L$66:$DM$120,ROWS($C$10:$C38)+2,FALSE)</f>
        <v>1415</v>
      </c>
      <c r="AA38" s="7">
        <f>HLOOKUP(AA$7,$L$66:$DM$120,ROWS($C$10:$C38)+2,FALSE)</f>
        <v>615</v>
      </c>
      <c r="AB38" s="7">
        <f>HLOOKUP(AB$7,$L$66:$DM$120,ROWS($C$10:$C38)+2,FALSE)</f>
        <v>9575</v>
      </c>
      <c r="AC38" s="7">
        <f>HLOOKUP(AC$7,$L$66:$DM$120,ROWS($C$10:$C38)+2,FALSE)</f>
        <v>3040</v>
      </c>
      <c r="AD38" s="7">
        <f>HLOOKUP(AD$7,$L$66:$DM$120,ROWS($C$10:$C38)+2,FALSE)</f>
        <v>352</v>
      </c>
      <c r="AE38" s="7">
        <f>HLOOKUP(AE$7,$L$66:$DM$120,ROWS($C$10:$C38)+2,FALSE)</f>
        <v>222</v>
      </c>
      <c r="AF38" s="7">
        <f>HLOOKUP(AF$7,$L$66:$DM$120,ROWS($C$10:$C38)+2,FALSE)</f>
        <v>122</v>
      </c>
      <c r="AG38" s="7">
        <f>HLOOKUP(AG$7,$L$66:$DM$120,ROWS($C$10:$C38)+2,FALSE)</f>
        <v>318</v>
      </c>
      <c r="AH38" s="7">
        <f>HLOOKUP(AH$7,$L$66:$DM$120,ROWS($C$10:$C38)+2,FALSE)</f>
        <v>0</v>
      </c>
      <c r="AI38" s="7">
        <f>HLOOKUP(AI$7,$L$66:$DM$120,ROWS($C$10:$C38)+2,FALSE)</f>
        <v>683</v>
      </c>
      <c r="AJ38" s="7">
        <f>HLOOKUP(AJ$7,$L$66:$DM$120,ROWS($C$10:$C38)+2,FALSE)</f>
        <v>1455</v>
      </c>
      <c r="AK38" s="7">
        <f>HLOOKUP(AK$7,$L$66:$DM$120,ROWS($C$10:$C38)+2,FALSE)</f>
        <v>424</v>
      </c>
      <c r="AL38" s="7">
        <f>HLOOKUP(AL$7,$L$66:$DM$120,ROWS($C$10:$C38)+2,FALSE)</f>
        <v>1848</v>
      </c>
      <c r="AM38" s="7">
        <f>HLOOKUP(AM$7,$L$66:$DM$120,ROWS($C$10:$C38)+2,FALSE)</f>
        <v>64</v>
      </c>
      <c r="AN38" s="7" t="str">
        <f>HLOOKUP(AN$7,$L$66:$DM$120,ROWS($C$10:$C38)+2,FALSE)</f>
        <v>N/A</v>
      </c>
      <c r="AO38" s="7">
        <f>HLOOKUP(AO$7,$L$66:$DM$120,ROWS($C$10:$C38)+2,FALSE)</f>
        <v>240</v>
      </c>
      <c r="AP38" s="7">
        <f>HLOOKUP(AP$7,$L$66:$DM$120,ROWS($C$10:$C38)+2,FALSE)</f>
        <v>0</v>
      </c>
      <c r="AQ38" s="7">
        <f>HLOOKUP(AQ$7,$L$66:$DM$120,ROWS($C$10:$C38)+2,FALSE)</f>
        <v>119</v>
      </c>
      <c r="AR38" s="7">
        <f>HLOOKUP(AR$7,$L$66:$DM$120,ROWS($C$10:$C38)+2,FALSE)</f>
        <v>242</v>
      </c>
      <c r="AS38" s="7">
        <f>HLOOKUP(AS$7,$L$66:$DM$120,ROWS($C$10:$C38)+2,FALSE)</f>
        <v>544</v>
      </c>
      <c r="AT38" s="7">
        <f>HLOOKUP(AT$7,$L$66:$DM$120,ROWS($C$10:$C38)+2,FALSE)</f>
        <v>829</v>
      </c>
      <c r="AU38" s="7">
        <f>HLOOKUP(AU$7,$L$66:$DM$120,ROWS($C$10:$C38)+2,FALSE)</f>
        <v>292</v>
      </c>
      <c r="AV38" s="7">
        <f>HLOOKUP(AV$7,$L$66:$DM$120,ROWS($C$10:$C38)+2,FALSE)</f>
        <v>268</v>
      </c>
      <c r="AW38" s="7">
        <f>HLOOKUP(AW$7,$L$66:$DM$120,ROWS($C$10:$C38)+2,FALSE)</f>
        <v>1255</v>
      </c>
      <c r="AX38" s="7">
        <f>HLOOKUP(AX$7,$L$66:$DM$120,ROWS($C$10:$C38)+2,FALSE)</f>
        <v>1556</v>
      </c>
      <c r="AY38" s="7">
        <f>HLOOKUP(AY$7,$L$66:$DM$120,ROWS($C$10:$C38)+2,FALSE)</f>
        <v>252</v>
      </c>
      <c r="AZ38" s="7">
        <f>HLOOKUP(AZ$7,$L$66:$DM$120,ROWS($C$10:$C38)+2,FALSE)</f>
        <v>0</v>
      </c>
      <c r="BA38" s="7">
        <f>HLOOKUP(BA$7,$L$66:$DM$120,ROWS($C$10:$C38)+2,FALSE)</f>
        <v>243</v>
      </c>
      <c r="BB38" s="7">
        <f>HLOOKUP(BB$7,$L$66:$DM$120,ROWS($C$10:$C38)+2,FALSE)</f>
        <v>2999</v>
      </c>
      <c r="BC38" s="7">
        <f>HLOOKUP(BC$7,$L$66:$DM$120,ROWS($C$10:$C38)+2,FALSE)</f>
        <v>226</v>
      </c>
      <c r="BD38" s="7">
        <f>HLOOKUP(BD$7,$L$66:$DM$120,ROWS($C$10:$C38)+2,FALSE)</f>
        <v>5343</v>
      </c>
      <c r="BE38" s="7">
        <f>HLOOKUP(BE$7,$L$66:$DM$120,ROWS($C$10:$C38)+2,FALSE)</f>
        <v>734</v>
      </c>
      <c r="BF38" s="7">
        <f>HLOOKUP(BF$7,$L$66:$DM$120,ROWS($C$10:$C38)+2,FALSE)</f>
        <v>0</v>
      </c>
      <c r="BG38" s="7">
        <f>HLOOKUP(BG$7,$L$66:$DM$120,ROWS($C$10:$C38)+2,FALSE)</f>
        <v>615</v>
      </c>
      <c r="BH38" s="7">
        <f>HLOOKUP(BH$7,$L$66:$DM$120,ROWS($C$10:$C38)+2,FALSE)</f>
        <v>835</v>
      </c>
      <c r="BI38" s="7">
        <f>HLOOKUP(BI$7,$L$66:$DM$120,ROWS($C$10:$C38)+2,FALSE)</f>
        <v>24</v>
      </c>
      <c r="BJ38" s="7">
        <f>HLOOKUP(BJ$7,$L$66:$DM$120,ROWS($C$10:$C38)+2,FALSE)</f>
        <v>560</v>
      </c>
      <c r="BK38" s="7">
        <f>HLOOKUP(BK$7,$L$66:$DM$120,ROWS($C$10:$C38)+2,FALSE)</f>
        <v>965</v>
      </c>
      <c r="BL38" s="7">
        <f>HLOOKUP(BL$7,$L$66:$DM$120,ROWS($C$10:$C38)+2,FALSE)</f>
        <v>0</v>
      </c>
      <c r="BM38" s="8">
        <f>HLOOKUP(BM$7+0.5,$L$66:$DM$120,ROWS($C$10:$C38)+2,FALSE)</f>
        <v>5507</v>
      </c>
      <c r="BN38" s="8">
        <f>HLOOKUP(BN$7+0.5,$L$66:$DM$120,ROWS($C$10:$C38)+2,FALSE)</f>
        <v>271</v>
      </c>
      <c r="BO38" s="8">
        <f>HLOOKUP(BO$7+0.5,$L$66:$DM$120,ROWS($C$10:$C38)+2,FALSE)</f>
        <v>785</v>
      </c>
      <c r="BP38" s="8">
        <f>HLOOKUP(BP$7+0.5,$L$66:$DM$120,ROWS($C$10:$C38)+2,FALSE)</f>
        <v>898</v>
      </c>
      <c r="BQ38" s="8">
        <f>HLOOKUP(BQ$7+0.5,$L$66:$DM$120,ROWS($C$10:$C38)+2,FALSE)</f>
        <v>146</v>
      </c>
      <c r="BR38" s="8">
        <f>HLOOKUP(BR$7+0.5,$L$66:$DM$120,ROWS($C$10:$C38)+2,FALSE)</f>
        <v>1727</v>
      </c>
      <c r="BS38" s="8">
        <f>HLOOKUP(BS$7+0.5,$L$66:$DM$120,ROWS($C$10:$C38)+2,FALSE)</f>
        <v>962</v>
      </c>
      <c r="BT38" s="8">
        <f>HLOOKUP(BT$7+0.5,$L$66:$DM$120,ROWS($C$10:$C38)+2,FALSE)</f>
        <v>372</v>
      </c>
      <c r="BU38" s="8">
        <f>HLOOKUP(BU$7+0.5,$L$66:$DM$120,ROWS($C$10:$C38)+2,FALSE)</f>
        <v>155</v>
      </c>
      <c r="BV38" s="8">
        <f>HLOOKUP(BV$7+0.5,$L$66:$DM$120,ROWS($C$10:$C38)+2,FALSE)</f>
        <v>48</v>
      </c>
      <c r="BW38" s="8">
        <f>HLOOKUP(BW$7+0.5,$L$66:$DM$120,ROWS($C$10:$C38)+2,FALSE)</f>
        <v>499</v>
      </c>
      <c r="BX38" s="8">
        <f>HLOOKUP(BX$7+0.5,$L$66:$DM$120,ROWS($C$10:$C38)+2,FALSE)</f>
        <v>358</v>
      </c>
      <c r="BY38" s="8">
        <f>HLOOKUP(BY$7+0.5,$L$66:$DM$120,ROWS($C$10:$C38)+2,FALSE)</f>
        <v>215</v>
      </c>
      <c r="BZ38" s="8">
        <f>HLOOKUP(BZ$7+0.5,$L$66:$DM$120,ROWS($C$10:$C38)+2,FALSE)</f>
        <v>464</v>
      </c>
      <c r="CA38" s="8">
        <f>HLOOKUP(CA$7+0.5,$L$66:$DM$120,ROWS($C$10:$C38)+2,FALSE)</f>
        <v>777</v>
      </c>
      <c r="CB38" s="8">
        <f>HLOOKUP(CB$7+0.5,$L$66:$DM$120,ROWS($C$10:$C38)+2,FALSE)</f>
        <v>541</v>
      </c>
      <c r="CC38" s="8">
        <f>HLOOKUP(CC$7+0.5,$L$66:$DM$120,ROWS($C$10:$C38)+2,FALSE)</f>
        <v>2602</v>
      </c>
      <c r="CD38" s="8">
        <f>HLOOKUP(CD$7+0.5,$L$66:$DM$120,ROWS($C$10:$C38)+2,FALSE)</f>
        <v>1210</v>
      </c>
      <c r="CE38" s="8">
        <f>HLOOKUP(CE$7+0.5,$L$66:$DM$120,ROWS($C$10:$C38)+2,FALSE)</f>
        <v>457</v>
      </c>
      <c r="CF38" s="8">
        <f>HLOOKUP(CF$7+0.5,$L$66:$DM$120,ROWS($C$10:$C38)+2,FALSE)</f>
        <v>253</v>
      </c>
      <c r="CG38" s="8">
        <f>HLOOKUP(CG$7+0.5,$L$66:$DM$120,ROWS($C$10:$C38)+2,FALSE)</f>
        <v>127</v>
      </c>
      <c r="CH38" s="8">
        <f>HLOOKUP(CH$7+0.5,$L$66:$DM$120,ROWS($C$10:$C38)+2,FALSE)</f>
        <v>344</v>
      </c>
      <c r="CI38" s="8">
        <f>HLOOKUP(CI$7+0.5,$L$66:$DM$120,ROWS($C$10:$C38)+2,FALSE)</f>
        <v>155</v>
      </c>
      <c r="CJ38" s="8">
        <f>HLOOKUP(CJ$7+0.5,$L$66:$DM$120,ROWS($C$10:$C38)+2,FALSE)</f>
        <v>435</v>
      </c>
      <c r="CK38" s="8">
        <f>HLOOKUP(CK$7+0.5,$L$66:$DM$120,ROWS($C$10:$C38)+2,FALSE)</f>
        <v>1009</v>
      </c>
      <c r="CL38" s="8">
        <f>HLOOKUP(CL$7+0.5,$L$66:$DM$120,ROWS($C$10:$C38)+2,FALSE)</f>
        <v>430</v>
      </c>
      <c r="CM38" s="8">
        <f>HLOOKUP(CM$7+0.5,$L$66:$DM$120,ROWS($C$10:$C38)+2,FALSE)</f>
        <v>771</v>
      </c>
      <c r="CN38" s="8">
        <f>HLOOKUP(CN$7+0.5,$L$66:$DM$120,ROWS($C$10:$C38)+2,FALSE)</f>
        <v>88</v>
      </c>
      <c r="CO38" s="8" t="str">
        <f>HLOOKUP(CO$7+0.5,$L$66:$DM$120,ROWS($C$10:$C38)+2,FALSE)</f>
        <v>N/A</v>
      </c>
      <c r="CP38" s="8">
        <f>HLOOKUP(CP$7+0.5,$L$66:$DM$120,ROWS($C$10:$C38)+2,FALSE)</f>
        <v>165</v>
      </c>
      <c r="CQ38" s="8">
        <f>HLOOKUP(CQ$7+0.5,$L$66:$DM$120,ROWS($C$10:$C38)+2,FALSE)</f>
        <v>155</v>
      </c>
      <c r="CR38" s="8">
        <f>HLOOKUP(CR$7+0.5,$L$66:$DM$120,ROWS($C$10:$C38)+2,FALSE)</f>
        <v>101</v>
      </c>
      <c r="CS38" s="8">
        <f>HLOOKUP(CS$7+0.5,$L$66:$DM$120,ROWS($C$10:$C38)+2,FALSE)</f>
        <v>326</v>
      </c>
      <c r="CT38" s="8">
        <f>HLOOKUP(CT$7+0.5,$L$66:$DM$120,ROWS($C$10:$C38)+2,FALSE)</f>
        <v>349</v>
      </c>
      <c r="CU38" s="8">
        <f>HLOOKUP(CU$7+0.5,$L$66:$DM$120,ROWS($C$10:$C38)+2,FALSE)</f>
        <v>872</v>
      </c>
      <c r="CV38" s="8">
        <f>HLOOKUP(CV$7+0.5,$L$66:$DM$120,ROWS($C$10:$C38)+2,FALSE)</f>
        <v>213</v>
      </c>
      <c r="CW38" s="8">
        <f>HLOOKUP(CW$7+0.5,$L$66:$DM$120,ROWS($C$10:$C38)+2,FALSE)</f>
        <v>250</v>
      </c>
      <c r="CX38" s="8">
        <f>HLOOKUP(CX$7+0.5,$L$66:$DM$120,ROWS($C$10:$C38)+2,FALSE)</f>
        <v>884</v>
      </c>
      <c r="CY38" s="8">
        <f>HLOOKUP(CY$7+0.5,$L$66:$DM$120,ROWS($C$10:$C38)+2,FALSE)</f>
        <v>1249</v>
      </c>
      <c r="CZ38" s="8">
        <f>HLOOKUP(CZ$7+0.5,$L$66:$DM$120,ROWS($C$10:$C38)+2,FALSE)</f>
        <v>179</v>
      </c>
      <c r="DA38" s="8">
        <f>HLOOKUP(DA$7+0.5,$L$66:$DM$120,ROWS($C$10:$C38)+2,FALSE)</f>
        <v>155</v>
      </c>
      <c r="DB38" s="8">
        <f>HLOOKUP(DB$7+0.5,$L$66:$DM$120,ROWS($C$10:$C38)+2,FALSE)</f>
        <v>285</v>
      </c>
      <c r="DC38" s="8">
        <f>HLOOKUP(DC$7+0.5,$L$66:$DM$120,ROWS($C$10:$C38)+2,FALSE)</f>
        <v>1280</v>
      </c>
      <c r="DD38" s="8">
        <f>HLOOKUP(DD$7+0.5,$L$66:$DM$120,ROWS($C$10:$C38)+2,FALSE)</f>
        <v>244</v>
      </c>
      <c r="DE38" s="8">
        <f>HLOOKUP(DE$7+0.5,$L$66:$DM$120,ROWS($C$10:$C38)+2,FALSE)</f>
        <v>2737</v>
      </c>
      <c r="DF38" s="8">
        <f>HLOOKUP(DF$7+0.5,$L$66:$DM$120,ROWS($C$10:$C38)+2,FALSE)</f>
        <v>507</v>
      </c>
      <c r="DG38" s="8">
        <f>HLOOKUP(DG$7+0.5,$L$66:$DM$120,ROWS($C$10:$C38)+2,FALSE)</f>
        <v>155</v>
      </c>
      <c r="DH38" s="8">
        <f>HLOOKUP(DH$7+0.5,$L$66:$DM$120,ROWS($C$10:$C38)+2,FALSE)</f>
        <v>478</v>
      </c>
      <c r="DI38" s="8">
        <f>HLOOKUP(DI$7+0.5,$L$66:$DM$120,ROWS($C$10:$C38)+2,FALSE)</f>
        <v>593</v>
      </c>
      <c r="DJ38" s="8">
        <f>HLOOKUP(DJ$7+0.5,$L$66:$DM$120,ROWS($C$10:$C38)+2,FALSE)</f>
        <v>40</v>
      </c>
      <c r="DK38" s="8">
        <f>HLOOKUP(DK$7+0.5,$L$66:$DM$120,ROWS($C$10:$C38)+2,FALSE)</f>
        <v>427</v>
      </c>
      <c r="DL38" s="8">
        <f>HLOOKUP(DL$7+0.5,$L$66:$DM$120,ROWS($C$10:$C38)+2,FALSE)</f>
        <v>421</v>
      </c>
      <c r="DM38" s="8">
        <f>HLOOKUP(DM$7+0.5,$L$66:$DM$120,ROWS($C$10:$C38)+2,FALSE)</f>
        <v>155</v>
      </c>
    </row>
    <row r="39" spans="4:117" x14ac:dyDescent="0.2">
      <c r="D39" s="62" t="s">
        <v>35</v>
      </c>
      <c r="E39" s="9">
        <v>2688336</v>
      </c>
      <c r="F39" s="10">
        <v>3578</v>
      </c>
      <c r="G39" s="9">
        <v>2084668</v>
      </c>
      <c r="H39" s="10">
        <v>23272</v>
      </c>
      <c r="I39" s="9">
        <v>480317</v>
      </c>
      <c r="J39" s="10">
        <v>23514</v>
      </c>
      <c r="K39" s="102"/>
      <c r="L39" s="7">
        <f>HLOOKUP(L$7,$L$66:$DM$120,ROWS($C$10:$C39)+2,FALSE)</f>
        <v>110345</v>
      </c>
      <c r="M39" s="7">
        <f>HLOOKUP(M$7,$L$66:$DM$120,ROWS($C$10:$C39)+2,FALSE)</f>
        <v>280</v>
      </c>
      <c r="N39" s="7">
        <f>HLOOKUP(N$7,$L$66:$DM$120,ROWS($C$10:$C39)+2,FALSE)</f>
        <v>597</v>
      </c>
      <c r="O39" s="7">
        <f>HLOOKUP(O$7,$L$66:$DM$120,ROWS($C$10:$C39)+2,FALSE)</f>
        <v>10142</v>
      </c>
      <c r="P39" s="7">
        <f>HLOOKUP(P$7,$L$66:$DM$120,ROWS($C$10:$C39)+2,FALSE)</f>
        <v>310</v>
      </c>
      <c r="Q39" s="7">
        <f>HLOOKUP(Q$7,$L$66:$DM$120,ROWS($C$10:$C39)+2,FALSE)</f>
        <v>40114</v>
      </c>
      <c r="R39" s="7">
        <f>HLOOKUP(R$7,$L$66:$DM$120,ROWS($C$10:$C39)+2,FALSE)</f>
        <v>2714</v>
      </c>
      <c r="S39" s="7">
        <f>HLOOKUP(S$7,$L$66:$DM$120,ROWS($C$10:$C39)+2,FALSE)</f>
        <v>189</v>
      </c>
      <c r="T39" s="7">
        <f>HLOOKUP(T$7,$L$66:$DM$120,ROWS($C$10:$C39)+2,FALSE)</f>
        <v>184</v>
      </c>
      <c r="U39" s="7">
        <f>HLOOKUP(U$7,$L$66:$DM$120,ROWS($C$10:$C39)+2,FALSE)</f>
        <v>983</v>
      </c>
      <c r="V39" s="7">
        <f>HLOOKUP(V$7,$L$66:$DM$120,ROWS($C$10:$C39)+2,FALSE)</f>
        <v>2923</v>
      </c>
      <c r="W39" s="7">
        <f>HLOOKUP(W$7,$L$66:$DM$120,ROWS($C$10:$C39)+2,FALSE)</f>
        <v>1731</v>
      </c>
      <c r="X39" s="7">
        <f>HLOOKUP(X$7,$L$66:$DM$120,ROWS($C$10:$C39)+2,FALSE)</f>
        <v>4093</v>
      </c>
      <c r="Y39" s="7">
        <f>HLOOKUP(Y$7,$L$66:$DM$120,ROWS($C$10:$C39)+2,FALSE)</f>
        <v>3929</v>
      </c>
      <c r="Z39" s="7">
        <f>HLOOKUP(Z$7,$L$66:$DM$120,ROWS($C$10:$C39)+2,FALSE)</f>
        <v>1668</v>
      </c>
      <c r="AA39" s="7">
        <f>HLOOKUP(AA$7,$L$66:$DM$120,ROWS($C$10:$C39)+2,FALSE)</f>
        <v>855</v>
      </c>
      <c r="AB39" s="7">
        <f>HLOOKUP(AB$7,$L$66:$DM$120,ROWS($C$10:$C39)+2,FALSE)</f>
        <v>114</v>
      </c>
      <c r="AC39" s="7">
        <f>HLOOKUP(AC$7,$L$66:$DM$120,ROWS($C$10:$C39)+2,FALSE)</f>
        <v>602</v>
      </c>
      <c r="AD39" s="7">
        <f>HLOOKUP(AD$7,$L$66:$DM$120,ROWS($C$10:$C39)+2,FALSE)</f>
        <v>628</v>
      </c>
      <c r="AE39" s="7">
        <f>HLOOKUP(AE$7,$L$66:$DM$120,ROWS($C$10:$C39)+2,FALSE)</f>
        <v>78</v>
      </c>
      <c r="AF39" s="7">
        <f>HLOOKUP(AF$7,$L$66:$DM$120,ROWS($C$10:$C39)+2,FALSE)</f>
        <v>49</v>
      </c>
      <c r="AG39" s="7">
        <f>HLOOKUP(AG$7,$L$66:$DM$120,ROWS($C$10:$C39)+2,FALSE)</f>
        <v>931</v>
      </c>
      <c r="AH39" s="7">
        <f>HLOOKUP(AH$7,$L$66:$DM$120,ROWS($C$10:$C39)+2,FALSE)</f>
        <v>256</v>
      </c>
      <c r="AI39" s="7">
        <f>HLOOKUP(AI$7,$L$66:$DM$120,ROWS($C$10:$C39)+2,FALSE)</f>
        <v>1663</v>
      </c>
      <c r="AJ39" s="7">
        <f>HLOOKUP(AJ$7,$L$66:$DM$120,ROWS($C$10:$C39)+2,FALSE)</f>
        <v>1055</v>
      </c>
      <c r="AK39" s="7">
        <f>HLOOKUP(AK$7,$L$66:$DM$120,ROWS($C$10:$C39)+2,FALSE)</f>
        <v>203</v>
      </c>
      <c r="AL39" s="7">
        <f>HLOOKUP(AL$7,$L$66:$DM$120,ROWS($C$10:$C39)+2,FALSE)</f>
        <v>335</v>
      </c>
      <c r="AM39" s="7">
        <f>HLOOKUP(AM$7,$L$66:$DM$120,ROWS($C$10:$C39)+2,FALSE)</f>
        <v>1137</v>
      </c>
      <c r="AN39" s="7">
        <f>HLOOKUP(AN$7,$L$66:$DM$120,ROWS($C$10:$C39)+2,FALSE)</f>
        <v>32</v>
      </c>
      <c r="AO39" s="7" t="str">
        <f>HLOOKUP(AO$7,$L$66:$DM$120,ROWS($C$10:$C39)+2,FALSE)</f>
        <v>N/A</v>
      </c>
      <c r="AP39" s="7">
        <f>HLOOKUP(AP$7,$L$66:$DM$120,ROWS($C$10:$C39)+2,FALSE)</f>
        <v>0</v>
      </c>
      <c r="AQ39" s="7">
        <f>HLOOKUP(AQ$7,$L$66:$DM$120,ROWS($C$10:$C39)+2,FALSE)</f>
        <v>2118</v>
      </c>
      <c r="AR39" s="7">
        <f>HLOOKUP(AR$7,$L$66:$DM$120,ROWS($C$10:$C39)+2,FALSE)</f>
        <v>2136</v>
      </c>
      <c r="AS39" s="7">
        <f>HLOOKUP(AS$7,$L$66:$DM$120,ROWS($C$10:$C39)+2,FALSE)</f>
        <v>1516</v>
      </c>
      <c r="AT39" s="7">
        <f>HLOOKUP(AT$7,$L$66:$DM$120,ROWS($C$10:$C39)+2,FALSE)</f>
        <v>1333</v>
      </c>
      <c r="AU39" s="7">
        <f>HLOOKUP(AU$7,$L$66:$DM$120,ROWS($C$10:$C39)+2,FALSE)</f>
        <v>0</v>
      </c>
      <c r="AV39" s="7">
        <f>HLOOKUP(AV$7,$L$66:$DM$120,ROWS($C$10:$C39)+2,FALSE)</f>
        <v>1354</v>
      </c>
      <c r="AW39" s="7">
        <f>HLOOKUP(AW$7,$L$66:$DM$120,ROWS($C$10:$C39)+2,FALSE)</f>
        <v>258</v>
      </c>
      <c r="AX39" s="7">
        <f>HLOOKUP(AX$7,$L$66:$DM$120,ROWS($C$10:$C39)+2,FALSE)</f>
        <v>1691</v>
      </c>
      <c r="AY39" s="7">
        <f>HLOOKUP(AY$7,$L$66:$DM$120,ROWS($C$10:$C39)+2,FALSE)</f>
        <v>570</v>
      </c>
      <c r="AZ39" s="7">
        <f>HLOOKUP(AZ$7,$L$66:$DM$120,ROWS($C$10:$C39)+2,FALSE)</f>
        <v>86</v>
      </c>
      <c r="BA39" s="7">
        <f>HLOOKUP(BA$7,$L$66:$DM$120,ROWS($C$10:$C39)+2,FALSE)</f>
        <v>165</v>
      </c>
      <c r="BB39" s="7">
        <f>HLOOKUP(BB$7,$L$66:$DM$120,ROWS($C$10:$C39)+2,FALSE)</f>
        <v>588</v>
      </c>
      <c r="BC39" s="7">
        <f>HLOOKUP(BC$7,$L$66:$DM$120,ROWS($C$10:$C39)+2,FALSE)</f>
        <v>96</v>
      </c>
      <c r="BD39" s="7">
        <f>HLOOKUP(BD$7,$L$66:$DM$120,ROWS($C$10:$C39)+2,FALSE)</f>
        <v>7249</v>
      </c>
      <c r="BE39" s="7">
        <f>HLOOKUP(BE$7,$L$66:$DM$120,ROWS($C$10:$C39)+2,FALSE)</f>
        <v>3365</v>
      </c>
      <c r="BF39" s="7">
        <f>HLOOKUP(BF$7,$L$66:$DM$120,ROWS($C$10:$C39)+2,FALSE)</f>
        <v>0</v>
      </c>
      <c r="BG39" s="7">
        <f>HLOOKUP(BG$7,$L$66:$DM$120,ROWS($C$10:$C39)+2,FALSE)</f>
        <v>1740</v>
      </c>
      <c r="BH39" s="7">
        <f>HLOOKUP(BH$7,$L$66:$DM$120,ROWS($C$10:$C39)+2,FALSE)</f>
        <v>4680</v>
      </c>
      <c r="BI39" s="7">
        <f>HLOOKUP(BI$7,$L$66:$DM$120,ROWS($C$10:$C39)+2,FALSE)</f>
        <v>0</v>
      </c>
      <c r="BJ39" s="7">
        <f>HLOOKUP(BJ$7,$L$66:$DM$120,ROWS($C$10:$C39)+2,FALSE)</f>
        <v>2672</v>
      </c>
      <c r="BK39" s="7">
        <f>HLOOKUP(BK$7,$L$66:$DM$120,ROWS($C$10:$C39)+2,FALSE)</f>
        <v>933</v>
      </c>
      <c r="BL39" s="7">
        <f>HLOOKUP(BL$7,$L$66:$DM$120,ROWS($C$10:$C39)+2,FALSE)</f>
        <v>153</v>
      </c>
      <c r="BM39" s="8">
        <f>HLOOKUP(BM$7+0.5,$L$66:$DM$120,ROWS($C$10:$C39)+2,FALSE)</f>
        <v>9419</v>
      </c>
      <c r="BN39" s="8">
        <f>HLOOKUP(BN$7+0.5,$L$66:$DM$120,ROWS($C$10:$C39)+2,FALSE)</f>
        <v>330</v>
      </c>
      <c r="BO39" s="8">
        <f>HLOOKUP(BO$7+0.5,$L$66:$DM$120,ROWS($C$10:$C39)+2,FALSE)</f>
        <v>525</v>
      </c>
      <c r="BP39" s="8">
        <f>HLOOKUP(BP$7+0.5,$L$66:$DM$120,ROWS($C$10:$C39)+2,FALSE)</f>
        <v>4338</v>
      </c>
      <c r="BQ39" s="8">
        <f>HLOOKUP(BQ$7+0.5,$L$66:$DM$120,ROWS($C$10:$C39)+2,FALSE)</f>
        <v>358</v>
      </c>
      <c r="BR39" s="8">
        <f>HLOOKUP(BR$7+0.5,$L$66:$DM$120,ROWS($C$10:$C39)+2,FALSE)</f>
        <v>5354</v>
      </c>
      <c r="BS39" s="8">
        <f>HLOOKUP(BS$7+0.5,$L$66:$DM$120,ROWS($C$10:$C39)+2,FALSE)</f>
        <v>1470</v>
      </c>
      <c r="BT39" s="8">
        <f>HLOOKUP(BT$7+0.5,$L$66:$DM$120,ROWS($C$10:$C39)+2,FALSE)</f>
        <v>163</v>
      </c>
      <c r="BU39" s="8">
        <f>HLOOKUP(BU$7+0.5,$L$66:$DM$120,ROWS($C$10:$C39)+2,FALSE)</f>
        <v>226</v>
      </c>
      <c r="BV39" s="8">
        <f>HLOOKUP(BV$7+0.5,$L$66:$DM$120,ROWS($C$10:$C39)+2,FALSE)</f>
        <v>1261</v>
      </c>
      <c r="BW39" s="8">
        <f>HLOOKUP(BW$7+0.5,$L$66:$DM$120,ROWS($C$10:$C39)+2,FALSE)</f>
        <v>1608</v>
      </c>
      <c r="BX39" s="8">
        <f>HLOOKUP(BX$7+0.5,$L$66:$DM$120,ROWS($C$10:$C39)+2,FALSE)</f>
        <v>909</v>
      </c>
      <c r="BY39" s="8">
        <f>HLOOKUP(BY$7+0.5,$L$66:$DM$120,ROWS($C$10:$C39)+2,FALSE)</f>
        <v>2643</v>
      </c>
      <c r="BZ39" s="8">
        <f>HLOOKUP(BZ$7+0.5,$L$66:$DM$120,ROWS($C$10:$C39)+2,FALSE)</f>
        <v>1734</v>
      </c>
      <c r="CA39" s="8">
        <f>HLOOKUP(CA$7+0.5,$L$66:$DM$120,ROWS($C$10:$C39)+2,FALSE)</f>
        <v>1031</v>
      </c>
      <c r="CB39" s="8">
        <f>HLOOKUP(CB$7+0.5,$L$66:$DM$120,ROWS($C$10:$C39)+2,FALSE)</f>
        <v>781</v>
      </c>
      <c r="CC39" s="8">
        <f>HLOOKUP(CC$7+0.5,$L$66:$DM$120,ROWS($C$10:$C39)+2,FALSE)</f>
        <v>188</v>
      </c>
      <c r="CD39" s="8">
        <f>HLOOKUP(CD$7+0.5,$L$66:$DM$120,ROWS($C$10:$C39)+2,FALSE)</f>
        <v>734</v>
      </c>
      <c r="CE39" s="8">
        <f>HLOOKUP(CE$7+0.5,$L$66:$DM$120,ROWS($C$10:$C39)+2,FALSE)</f>
        <v>620</v>
      </c>
      <c r="CF39" s="8">
        <f>HLOOKUP(CF$7+0.5,$L$66:$DM$120,ROWS($C$10:$C39)+2,FALSE)</f>
        <v>128</v>
      </c>
      <c r="CG39" s="8">
        <f>HLOOKUP(CG$7+0.5,$L$66:$DM$120,ROWS($C$10:$C39)+2,FALSE)</f>
        <v>80</v>
      </c>
      <c r="CH39" s="8">
        <f>HLOOKUP(CH$7+0.5,$L$66:$DM$120,ROWS($C$10:$C39)+2,FALSE)</f>
        <v>701</v>
      </c>
      <c r="CI39" s="8">
        <f>HLOOKUP(CI$7+0.5,$L$66:$DM$120,ROWS($C$10:$C39)+2,FALSE)</f>
        <v>255</v>
      </c>
      <c r="CJ39" s="8">
        <f>HLOOKUP(CJ$7+0.5,$L$66:$DM$120,ROWS($C$10:$C39)+2,FALSE)</f>
        <v>831</v>
      </c>
      <c r="CK39" s="8">
        <f>HLOOKUP(CK$7+0.5,$L$66:$DM$120,ROWS($C$10:$C39)+2,FALSE)</f>
        <v>1329</v>
      </c>
      <c r="CL39" s="8">
        <f>HLOOKUP(CL$7+0.5,$L$66:$DM$120,ROWS($C$10:$C39)+2,FALSE)</f>
        <v>279</v>
      </c>
      <c r="CM39" s="8">
        <f>HLOOKUP(CM$7+0.5,$L$66:$DM$120,ROWS($C$10:$C39)+2,FALSE)</f>
        <v>237</v>
      </c>
      <c r="CN39" s="8">
        <f>HLOOKUP(CN$7+0.5,$L$66:$DM$120,ROWS($C$10:$C39)+2,FALSE)</f>
        <v>740</v>
      </c>
      <c r="CO39" s="8">
        <f>HLOOKUP(CO$7+0.5,$L$66:$DM$120,ROWS($C$10:$C39)+2,FALSE)</f>
        <v>37</v>
      </c>
      <c r="CP39" s="8" t="str">
        <f>HLOOKUP(CP$7+0.5,$L$66:$DM$120,ROWS($C$10:$C39)+2,FALSE)</f>
        <v>N/A</v>
      </c>
      <c r="CQ39" s="8">
        <f>HLOOKUP(CQ$7+0.5,$L$66:$DM$120,ROWS($C$10:$C39)+2,FALSE)</f>
        <v>234</v>
      </c>
      <c r="CR39" s="8">
        <f>HLOOKUP(CR$7+0.5,$L$66:$DM$120,ROWS($C$10:$C39)+2,FALSE)</f>
        <v>1709</v>
      </c>
      <c r="CS39" s="8">
        <f>HLOOKUP(CS$7+0.5,$L$66:$DM$120,ROWS($C$10:$C39)+2,FALSE)</f>
        <v>1429</v>
      </c>
      <c r="CT39" s="8">
        <f>HLOOKUP(CT$7+0.5,$L$66:$DM$120,ROWS($C$10:$C39)+2,FALSE)</f>
        <v>819</v>
      </c>
      <c r="CU39" s="8">
        <f>HLOOKUP(CU$7+0.5,$L$66:$DM$120,ROWS($C$10:$C39)+2,FALSE)</f>
        <v>895</v>
      </c>
      <c r="CV39" s="8">
        <f>HLOOKUP(CV$7+0.5,$L$66:$DM$120,ROWS($C$10:$C39)+2,FALSE)</f>
        <v>234</v>
      </c>
      <c r="CW39" s="8">
        <f>HLOOKUP(CW$7+0.5,$L$66:$DM$120,ROWS($C$10:$C39)+2,FALSE)</f>
        <v>894</v>
      </c>
      <c r="CX39" s="8">
        <f>HLOOKUP(CX$7+0.5,$L$66:$DM$120,ROWS($C$10:$C39)+2,FALSE)</f>
        <v>254</v>
      </c>
      <c r="CY39" s="8">
        <f>HLOOKUP(CY$7+0.5,$L$66:$DM$120,ROWS($C$10:$C39)+2,FALSE)</f>
        <v>695</v>
      </c>
      <c r="CZ39" s="8">
        <f>HLOOKUP(CZ$7+0.5,$L$66:$DM$120,ROWS($C$10:$C39)+2,FALSE)</f>
        <v>581</v>
      </c>
      <c r="DA39" s="8">
        <f>HLOOKUP(DA$7+0.5,$L$66:$DM$120,ROWS($C$10:$C39)+2,FALSE)</f>
        <v>148</v>
      </c>
      <c r="DB39" s="8">
        <f>HLOOKUP(DB$7+0.5,$L$66:$DM$120,ROWS($C$10:$C39)+2,FALSE)</f>
        <v>273</v>
      </c>
      <c r="DC39" s="8">
        <f>HLOOKUP(DC$7+0.5,$L$66:$DM$120,ROWS($C$10:$C39)+2,FALSE)</f>
        <v>557</v>
      </c>
      <c r="DD39" s="8">
        <f>HLOOKUP(DD$7+0.5,$L$66:$DM$120,ROWS($C$10:$C39)+2,FALSE)</f>
        <v>150</v>
      </c>
      <c r="DE39" s="8">
        <f>HLOOKUP(DE$7+0.5,$L$66:$DM$120,ROWS($C$10:$C39)+2,FALSE)</f>
        <v>3923</v>
      </c>
      <c r="DF39" s="8">
        <f>HLOOKUP(DF$7+0.5,$L$66:$DM$120,ROWS($C$10:$C39)+2,FALSE)</f>
        <v>2105</v>
      </c>
      <c r="DG39" s="8">
        <f>HLOOKUP(DG$7+0.5,$L$66:$DM$120,ROWS($C$10:$C39)+2,FALSE)</f>
        <v>234</v>
      </c>
      <c r="DH39" s="8">
        <f>HLOOKUP(DH$7+0.5,$L$66:$DM$120,ROWS($C$10:$C39)+2,FALSE)</f>
        <v>1369</v>
      </c>
      <c r="DI39" s="8">
        <f>HLOOKUP(DI$7+0.5,$L$66:$DM$120,ROWS($C$10:$C39)+2,FALSE)</f>
        <v>1646</v>
      </c>
      <c r="DJ39" s="8">
        <f>HLOOKUP(DJ$7+0.5,$L$66:$DM$120,ROWS($C$10:$C39)+2,FALSE)</f>
        <v>234</v>
      </c>
      <c r="DK39" s="8">
        <f>HLOOKUP(DK$7+0.5,$L$66:$DM$120,ROWS($C$10:$C39)+2,FALSE)</f>
        <v>2369</v>
      </c>
      <c r="DL39" s="8">
        <f>HLOOKUP(DL$7+0.5,$L$66:$DM$120,ROWS($C$10:$C39)+2,FALSE)</f>
        <v>702</v>
      </c>
      <c r="DM39" s="8">
        <f>HLOOKUP(DM$7+0.5,$L$66:$DM$120,ROWS($C$10:$C39)+2,FALSE)</f>
        <v>258</v>
      </c>
    </row>
    <row r="40" spans="4:117" x14ac:dyDescent="0.2">
      <c r="D40" s="62" t="s">
        <v>36</v>
      </c>
      <c r="E40" s="9">
        <v>1305678</v>
      </c>
      <c r="F40" s="10">
        <v>2046</v>
      </c>
      <c r="G40" s="9">
        <v>1141236</v>
      </c>
      <c r="H40" s="10">
        <v>9064</v>
      </c>
      <c r="I40" s="9">
        <v>122129</v>
      </c>
      <c r="J40" s="10">
        <v>8186</v>
      </c>
      <c r="K40" s="102"/>
      <c r="L40" s="7">
        <f>HLOOKUP(L$7,$L$66:$DM$120,ROWS($C$10:$C40)+2,FALSE)</f>
        <v>37000</v>
      </c>
      <c r="M40" s="7">
        <f>HLOOKUP(M$7,$L$66:$DM$120,ROWS($C$10:$C40)+2,FALSE)</f>
        <v>193</v>
      </c>
      <c r="N40" s="7">
        <f>HLOOKUP(N$7,$L$66:$DM$120,ROWS($C$10:$C40)+2,FALSE)</f>
        <v>0</v>
      </c>
      <c r="O40" s="7">
        <f>HLOOKUP(O$7,$L$66:$DM$120,ROWS($C$10:$C40)+2,FALSE)</f>
        <v>246</v>
      </c>
      <c r="P40" s="7">
        <f>HLOOKUP(P$7,$L$66:$DM$120,ROWS($C$10:$C40)+2,FALSE)</f>
        <v>22</v>
      </c>
      <c r="Q40" s="7">
        <f>HLOOKUP(Q$7,$L$66:$DM$120,ROWS($C$10:$C40)+2,FALSE)</f>
        <v>547</v>
      </c>
      <c r="R40" s="7">
        <f>HLOOKUP(R$7,$L$66:$DM$120,ROWS($C$10:$C40)+2,FALSE)</f>
        <v>403</v>
      </c>
      <c r="S40" s="7">
        <f>HLOOKUP(S$7,$L$66:$DM$120,ROWS($C$10:$C40)+2,FALSE)</f>
        <v>1617</v>
      </c>
      <c r="T40" s="7">
        <f>HLOOKUP(T$7,$L$66:$DM$120,ROWS($C$10:$C40)+2,FALSE)</f>
        <v>20</v>
      </c>
      <c r="U40" s="7">
        <f>HLOOKUP(U$7,$L$66:$DM$120,ROWS($C$10:$C40)+2,FALSE)</f>
        <v>68</v>
      </c>
      <c r="V40" s="7">
        <f>HLOOKUP(V$7,$L$66:$DM$120,ROWS($C$10:$C40)+2,FALSE)</f>
        <v>1970</v>
      </c>
      <c r="W40" s="7">
        <f>HLOOKUP(W$7,$L$66:$DM$120,ROWS($C$10:$C40)+2,FALSE)</f>
        <v>535</v>
      </c>
      <c r="X40" s="7">
        <f>HLOOKUP(X$7,$L$66:$DM$120,ROWS($C$10:$C40)+2,FALSE)</f>
        <v>0</v>
      </c>
      <c r="Y40" s="7">
        <f>HLOOKUP(Y$7,$L$66:$DM$120,ROWS($C$10:$C40)+2,FALSE)</f>
        <v>0</v>
      </c>
      <c r="Z40" s="7">
        <f>HLOOKUP(Z$7,$L$66:$DM$120,ROWS($C$10:$C40)+2,FALSE)</f>
        <v>478</v>
      </c>
      <c r="AA40" s="7">
        <f>HLOOKUP(AA$7,$L$66:$DM$120,ROWS($C$10:$C40)+2,FALSE)</f>
        <v>470</v>
      </c>
      <c r="AB40" s="7">
        <f>HLOOKUP(AB$7,$L$66:$DM$120,ROWS($C$10:$C40)+2,FALSE)</f>
        <v>47</v>
      </c>
      <c r="AC40" s="7">
        <f>HLOOKUP(AC$7,$L$66:$DM$120,ROWS($C$10:$C40)+2,FALSE)</f>
        <v>0</v>
      </c>
      <c r="AD40" s="7">
        <f>HLOOKUP(AD$7,$L$66:$DM$120,ROWS($C$10:$C40)+2,FALSE)</f>
        <v>0</v>
      </c>
      <c r="AE40" s="7">
        <f>HLOOKUP(AE$7,$L$66:$DM$120,ROWS($C$10:$C40)+2,FALSE)</f>
        <v>0</v>
      </c>
      <c r="AF40" s="7">
        <f>HLOOKUP(AF$7,$L$66:$DM$120,ROWS($C$10:$C40)+2,FALSE)</f>
        <v>3080</v>
      </c>
      <c r="AG40" s="7">
        <f>HLOOKUP(AG$7,$L$66:$DM$120,ROWS($C$10:$C40)+2,FALSE)</f>
        <v>222</v>
      </c>
      <c r="AH40" s="7">
        <f>HLOOKUP(AH$7,$L$66:$DM$120,ROWS($C$10:$C40)+2,FALSE)</f>
        <v>15526</v>
      </c>
      <c r="AI40" s="7">
        <f>HLOOKUP(AI$7,$L$66:$DM$120,ROWS($C$10:$C40)+2,FALSE)</f>
        <v>155</v>
      </c>
      <c r="AJ40" s="7">
        <f>HLOOKUP(AJ$7,$L$66:$DM$120,ROWS($C$10:$C40)+2,FALSE)</f>
        <v>104</v>
      </c>
      <c r="AK40" s="7">
        <f>HLOOKUP(AK$7,$L$66:$DM$120,ROWS($C$10:$C40)+2,FALSE)</f>
        <v>160</v>
      </c>
      <c r="AL40" s="7">
        <f>HLOOKUP(AL$7,$L$66:$DM$120,ROWS($C$10:$C40)+2,FALSE)</f>
        <v>153</v>
      </c>
      <c r="AM40" s="7">
        <f>HLOOKUP(AM$7,$L$66:$DM$120,ROWS($C$10:$C40)+2,FALSE)</f>
        <v>230</v>
      </c>
      <c r="AN40" s="7">
        <f>HLOOKUP(AN$7,$L$66:$DM$120,ROWS($C$10:$C40)+2,FALSE)</f>
        <v>33</v>
      </c>
      <c r="AO40" s="7">
        <f>HLOOKUP(AO$7,$L$66:$DM$120,ROWS($C$10:$C40)+2,FALSE)</f>
        <v>186</v>
      </c>
      <c r="AP40" s="7" t="str">
        <f>HLOOKUP(AP$7,$L$66:$DM$120,ROWS($C$10:$C40)+2,FALSE)</f>
        <v>N/A</v>
      </c>
      <c r="AQ40" s="7">
        <f>HLOOKUP(AQ$7,$L$66:$DM$120,ROWS($C$10:$C40)+2,FALSE)</f>
        <v>294</v>
      </c>
      <c r="AR40" s="7">
        <f>HLOOKUP(AR$7,$L$66:$DM$120,ROWS($C$10:$C40)+2,FALSE)</f>
        <v>186</v>
      </c>
      <c r="AS40" s="7">
        <f>HLOOKUP(AS$7,$L$66:$DM$120,ROWS($C$10:$C40)+2,FALSE)</f>
        <v>1471</v>
      </c>
      <c r="AT40" s="7">
        <f>HLOOKUP(AT$7,$L$66:$DM$120,ROWS($C$10:$C40)+2,FALSE)</f>
        <v>1297</v>
      </c>
      <c r="AU40" s="7">
        <f>HLOOKUP(AU$7,$L$66:$DM$120,ROWS($C$10:$C40)+2,FALSE)</f>
        <v>47</v>
      </c>
      <c r="AV40" s="7">
        <f>HLOOKUP(AV$7,$L$66:$DM$120,ROWS($C$10:$C40)+2,FALSE)</f>
        <v>248</v>
      </c>
      <c r="AW40" s="7">
        <f>HLOOKUP(AW$7,$L$66:$DM$120,ROWS($C$10:$C40)+2,FALSE)</f>
        <v>0</v>
      </c>
      <c r="AX40" s="7">
        <f>HLOOKUP(AX$7,$L$66:$DM$120,ROWS($C$10:$C40)+2,FALSE)</f>
        <v>198</v>
      </c>
      <c r="AY40" s="7">
        <f>HLOOKUP(AY$7,$L$66:$DM$120,ROWS($C$10:$C40)+2,FALSE)</f>
        <v>1015</v>
      </c>
      <c r="AZ40" s="7">
        <f>HLOOKUP(AZ$7,$L$66:$DM$120,ROWS($C$10:$C40)+2,FALSE)</f>
        <v>608</v>
      </c>
      <c r="BA40" s="7">
        <f>HLOOKUP(BA$7,$L$66:$DM$120,ROWS($C$10:$C40)+2,FALSE)</f>
        <v>588</v>
      </c>
      <c r="BB40" s="7">
        <f>HLOOKUP(BB$7,$L$66:$DM$120,ROWS($C$10:$C40)+2,FALSE)</f>
        <v>86</v>
      </c>
      <c r="BC40" s="7">
        <f>HLOOKUP(BC$7,$L$66:$DM$120,ROWS($C$10:$C40)+2,FALSE)</f>
        <v>126</v>
      </c>
      <c r="BD40" s="7">
        <f>HLOOKUP(BD$7,$L$66:$DM$120,ROWS($C$10:$C40)+2,FALSE)</f>
        <v>605</v>
      </c>
      <c r="BE40" s="7">
        <f>HLOOKUP(BE$7,$L$66:$DM$120,ROWS($C$10:$C40)+2,FALSE)</f>
        <v>158</v>
      </c>
      <c r="BF40" s="7">
        <f>HLOOKUP(BF$7,$L$66:$DM$120,ROWS($C$10:$C40)+2,FALSE)</f>
        <v>2138</v>
      </c>
      <c r="BG40" s="7">
        <f>HLOOKUP(BG$7,$L$66:$DM$120,ROWS($C$10:$C40)+2,FALSE)</f>
        <v>880</v>
      </c>
      <c r="BH40" s="7">
        <f>HLOOKUP(BH$7,$L$66:$DM$120,ROWS($C$10:$C40)+2,FALSE)</f>
        <v>428</v>
      </c>
      <c r="BI40" s="7">
        <f>HLOOKUP(BI$7,$L$66:$DM$120,ROWS($C$10:$C40)+2,FALSE)</f>
        <v>0</v>
      </c>
      <c r="BJ40" s="7">
        <f>HLOOKUP(BJ$7,$L$66:$DM$120,ROWS($C$10:$C40)+2,FALSE)</f>
        <v>0</v>
      </c>
      <c r="BK40" s="7">
        <f>HLOOKUP(BK$7,$L$66:$DM$120,ROWS($C$10:$C40)+2,FALSE)</f>
        <v>162</v>
      </c>
      <c r="BL40" s="7">
        <f>HLOOKUP(BL$7,$L$66:$DM$120,ROWS($C$10:$C40)+2,FALSE)</f>
        <v>0</v>
      </c>
      <c r="BM40" s="8">
        <f>HLOOKUP(BM$7+0.5,$L$66:$DM$120,ROWS($C$10:$C40)+2,FALSE)</f>
        <v>3717</v>
      </c>
      <c r="BN40" s="8">
        <f>HLOOKUP(BN$7+0.5,$L$66:$DM$120,ROWS($C$10:$C40)+2,FALSE)</f>
        <v>237</v>
      </c>
      <c r="BO40" s="8">
        <f>HLOOKUP(BO$7+0.5,$L$66:$DM$120,ROWS($C$10:$C40)+2,FALSE)</f>
        <v>184</v>
      </c>
      <c r="BP40" s="8">
        <f>HLOOKUP(BP$7+0.5,$L$66:$DM$120,ROWS($C$10:$C40)+2,FALSE)</f>
        <v>210</v>
      </c>
      <c r="BQ40" s="8">
        <f>HLOOKUP(BQ$7+0.5,$L$66:$DM$120,ROWS($C$10:$C40)+2,FALSE)</f>
        <v>37</v>
      </c>
      <c r="BR40" s="8">
        <f>HLOOKUP(BR$7+0.5,$L$66:$DM$120,ROWS($C$10:$C40)+2,FALSE)</f>
        <v>334</v>
      </c>
      <c r="BS40" s="8">
        <f>HLOOKUP(BS$7+0.5,$L$66:$DM$120,ROWS($C$10:$C40)+2,FALSE)</f>
        <v>313</v>
      </c>
      <c r="BT40" s="8">
        <f>HLOOKUP(BT$7+0.5,$L$66:$DM$120,ROWS($C$10:$C40)+2,FALSE)</f>
        <v>519</v>
      </c>
      <c r="BU40" s="8">
        <f>HLOOKUP(BU$7+0.5,$L$66:$DM$120,ROWS($C$10:$C40)+2,FALSE)</f>
        <v>32</v>
      </c>
      <c r="BV40" s="8">
        <f>HLOOKUP(BV$7+0.5,$L$66:$DM$120,ROWS($C$10:$C40)+2,FALSE)</f>
        <v>112</v>
      </c>
      <c r="BW40" s="8">
        <f>HLOOKUP(BW$7+0.5,$L$66:$DM$120,ROWS($C$10:$C40)+2,FALSE)</f>
        <v>813</v>
      </c>
      <c r="BX40" s="8">
        <f>HLOOKUP(BX$7+0.5,$L$66:$DM$120,ROWS($C$10:$C40)+2,FALSE)</f>
        <v>449</v>
      </c>
      <c r="BY40" s="8">
        <f>HLOOKUP(BY$7+0.5,$L$66:$DM$120,ROWS($C$10:$C40)+2,FALSE)</f>
        <v>184</v>
      </c>
      <c r="BZ40" s="8">
        <f>HLOOKUP(BZ$7+0.5,$L$66:$DM$120,ROWS($C$10:$C40)+2,FALSE)</f>
        <v>184</v>
      </c>
      <c r="CA40" s="8">
        <f>HLOOKUP(CA$7+0.5,$L$66:$DM$120,ROWS($C$10:$C40)+2,FALSE)</f>
        <v>402</v>
      </c>
      <c r="CB40" s="8">
        <f>HLOOKUP(CB$7+0.5,$L$66:$DM$120,ROWS($C$10:$C40)+2,FALSE)</f>
        <v>394</v>
      </c>
      <c r="CC40" s="8">
        <f>HLOOKUP(CC$7+0.5,$L$66:$DM$120,ROWS($C$10:$C40)+2,FALSE)</f>
        <v>78</v>
      </c>
      <c r="CD40" s="8">
        <f>HLOOKUP(CD$7+0.5,$L$66:$DM$120,ROWS($C$10:$C40)+2,FALSE)</f>
        <v>184</v>
      </c>
      <c r="CE40" s="8">
        <f>HLOOKUP(CE$7+0.5,$L$66:$DM$120,ROWS($C$10:$C40)+2,FALSE)</f>
        <v>184</v>
      </c>
      <c r="CF40" s="8">
        <f>HLOOKUP(CF$7+0.5,$L$66:$DM$120,ROWS($C$10:$C40)+2,FALSE)</f>
        <v>184</v>
      </c>
      <c r="CG40" s="8">
        <f>HLOOKUP(CG$7+0.5,$L$66:$DM$120,ROWS($C$10:$C40)+2,FALSE)</f>
        <v>1064</v>
      </c>
      <c r="CH40" s="8">
        <f>HLOOKUP(CH$7+0.5,$L$66:$DM$120,ROWS($C$10:$C40)+2,FALSE)</f>
        <v>177</v>
      </c>
      <c r="CI40" s="8">
        <f>HLOOKUP(CI$7+0.5,$L$66:$DM$120,ROWS($C$10:$C40)+2,FALSE)</f>
        <v>2811</v>
      </c>
      <c r="CJ40" s="8">
        <f>HLOOKUP(CJ$7+0.5,$L$66:$DM$120,ROWS($C$10:$C40)+2,FALSE)</f>
        <v>165</v>
      </c>
      <c r="CK40" s="8">
        <f>HLOOKUP(CK$7+0.5,$L$66:$DM$120,ROWS($C$10:$C40)+2,FALSE)</f>
        <v>145</v>
      </c>
      <c r="CL40" s="8">
        <f>HLOOKUP(CL$7+0.5,$L$66:$DM$120,ROWS($C$10:$C40)+2,FALSE)</f>
        <v>258</v>
      </c>
      <c r="CM40" s="8">
        <f>HLOOKUP(CM$7+0.5,$L$66:$DM$120,ROWS($C$10:$C40)+2,FALSE)</f>
        <v>181</v>
      </c>
      <c r="CN40" s="8">
        <f>HLOOKUP(CN$7+0.5,$L$66:$DM$120,ROWS($C$10:$C40)+2,FALSE)</f>
        <v>378</v>
      </c>
      <c r="CO40" s="8">
        <f>HLOOKUP(CO$7+0.5,$L$66:$DM$120,ROWS($C$10:$C40)+2,FALSE)</f>
        <v>54</v>
      </c>
      <c r="CP40" s="8">
        <f>HLOOKUP(CP$7+0.5,$L$66:$DM$120,ROWS($C$10:$C40)+2,FALSE)</f>
        <v>231</v>
      </c>
      <c r="CQ40" s="8" t="str">
        <f>HLOOKUP(CQ$7+0.5,$L$66:$DM$120,ROWS($C$10:$C40)+2,FALSE)</f>
        <v>N/A</v>
      </c>
      <c r="CR40" s="8">
        <f>HLOOKUP(CR$7+0.5,$L$66:$DM$120,ROWS($C$10:$C40)+2,FALSE)</f>
        <v>247</v>
      </c>
      <c r="CS40" s="8">
        <f>HLOOKUP(CS$7+0.5,$L$66:$DM$120,ROWS($C$10:$C40)+2,FALSE)</f>
        <v>179</v>
      </c>
      <c r="CT40" s="8">
        <f>HLOOKUP(CT$7+0.5,$L$66:$DM$120,ROWS($C$10:$C40)+2,FALSE)</f>
        <v>510</v>
      </c>
      <c r="CU40" s="8">
        <f>HLOOKUP(CU$7+0.5,$L$66:$DM$120,ROWS($C$10:$C40)+2,FALSE)</f>
        <v>649</v>
      </c>
      <c r="CV40" s="8">
        <f>HLOOKUP(CV$7+0.5,$L$66:$DM$120,ROWS($C$10:$C40)+2,FALSE)</f>
        <v>79</v>
      </c>
      <c r="CW40" s="8">
        <f>HLOOKUP(CW$7+0.5,$L$66:$DM$120,ROWS($C$10:$C40)+2,FALSE)</f>
        <v>223</v>
      </c>
      <c r="CX40" s="8">
        <f>HLOOKUP(CX$7+0.5,$L$66:$DM$120,ROWS($C$10:$C40)+2,FALSE)</f>
        <v>184</v>
      </c>
      <c r="CY40" s="8">
        <f>HLOOKUP(CY$7+0.5,$L$66:$DM$120,ROWS($C$10:$C40)+2,FALSE)</f>
        <v>267</v>
      </c>
      <c r="CZ40" s="8">
        <f>HLOOKUP(CZ$7+0.5,$L$66:$DM$120,ROWS($C$10:$C40)+2,FALSE)</f>
        <v>569</v>
      </c>
      <c r="DA40" s="8">
        <f>HLOOKUP(DA$7+0.5,$L$66:$DM$120,ROWS($C$10:$C40)+2,FALSE)</f>
        <v>301</v>
      </c>
      <c r="DB40" s="8">
        <f>HLOOKUP(DB$7+0.5,$L$66:$DM$120,ROWS($C$10:$C40)+2,FALSE)</f>
        <v>757</v>
      </c>
      <c r="DC40" s="8">
        <f>HLOOKUP(DC$7+0.5,$L$66:$DM$120,ROWS($C$10:$C40)+2,FALSE)</f>
        <v>102</v>
      </c>
      <c r="DD40" s="8">
        <f>HLOOKUP(DD$7+0.5,$L$66:$DM$120,ROWS($C$10:$C40)+2,FALSE)</f>
        <v>159</v>
      </c>
      <c r="DE40" s="8">
        <f>HLOOKUP(DE$7+0.5,$L$66:$DM$120,ROWS($C$10:$C40)+2,FALSE)</f>
        <v>438</v>
      </c>
      <c r="DF40" s="8">
        <f>HLOOKUP(DF$7+0.5,$L$66:$DM$120,ROWS($C$10:$C40)+2,FALSE)</f>
        <v>271</v>
      </c>
      <c r="DG40" s="8">
        <f>HLOOKUP(DG$7+0.5,$L$66:$DM$120,ROWS($C$10:$C40)+2,FALSE)</f>
        <v>991</v>
      </c>
      <c r="DH40" s="8">
        <f>HLOOKUP(DH$7+0.5,$L$66:$DM$120,ROWS($C$10:$C40)+2,FALSE)</f>
        <v>575</v>
      </c>
      <c r="DI40" s="8">
        <f>HLOOKUP(DI$7+0.5,$L$66:$DM$120,ROWS($C$10:$C40)+2,FALSE)</f>
        <v>497</v>
      </c>
      <c r="DJ40" s="8">
        <f>HLOOKUP(DJ$7+0.5,$L$66:$DM$120,ROWS($C$10:$C40)+2,FALSE)</f>
        <v>184</v>
      </c>
      <c r="DK40" s="8">
        <f>HLOOKUP(DK$7+0.5,$L$66:$DM$120,ROWS($C$10:$C40)+2,FALSE)</f>
        <v>184</v>
      </c>
      <c r="DL40" s="8">
        <f>HLOOKUP(DL$7+0.5,$L$66:$DM$120,ROWS($C$10:$C40)+2,FALSE)</f>
        <v>218</v>
      </c>
      <c r="DM40" s="8">
        <f>HLOOKUP(DM$7+0.5,$L$66:$DM$120,ROWS($C$10:$C40)+2,FALSE)</f>
        <v>184</v>
      </c>
    </row>
    <row r="41" spans="4:117" x14ac:dyDescent="0.2">
      <c r="D41" s="62" t="s">
        <v>37</v>
      </c>
      <c r="E41" s="11">
        <v>8719952</v>
      </c>
      <c r="F41" s="12">
        <v>4595</v>
      </c>
      <c r="G41" s="11">
        <v>7825661</v>
      </c>
      <c r="H41" s="12">
        <v>21158</v>
      </c>
      <c r="I41" s="11">
        <v>693380</v>
      </c>
      <c r="J41" s="12">
        <v>21063</v>
      </c>
      <c r="K41" s="103"/>
      <c r="L41" s="7">
        <f>HLOOKUP(L$7,$L$66:$DM$120,ROWS($C$10:$C41)+2,FALSE)</f>
        <v>140194</v>
      </c>
      <c r="M41" s="7">
        <f>HLOOKUP(M$7,$L$66:$DM$120,ROWS($C$10:$C41)+2,FALSE)</f>
        <v>189</v>
      </c>
      <c r="N41" s="7">
        <f>HLOOKUP(N$7,$L$66:$DM$120,ROWS($C$10:$C41)+2,FALSE)</f>
        <v>1198</v>
      </c>
      <c r="O41" s="7">
        <f>HLOOKUP(O$7,$L$66:$DM$120,ROWS($C$10:$C41)+2,FALSE)</f>
        <v>3784</v>
      </c>
      <c r="P41" s="7">
        <f>HLOOKUP(P$7,$L$66:$DM$120,ROWS($C$10:$C41)+2,FALSE)</f>
        <v>57</v>
      </c>
      <c r="Q41" s="7">
        <f>HLOOKUP(Q$7,$L$66:$DM$120,ROWS($C$10:$C41)+2,FALSE)</f>
        <v>5986</v>
      </c>
      <c r="R41" s="7">
        <f>HLOOKUP(R$7,$L$66:$DM$120,ROWS($C$10:$C41)+2,FALSE)</f>
        <v>2203</v>
      </c>
      <c r="S41" s="7">
        <f>HLOOKUP(S$7,$L$66:$DM$120,ROWS($C$10:$C41)+2,FALSE)</f>
        <v>1924</v>
      </c>
      <c r="T41" s="7">
        <f>HLOOKUP(T$7,$L$66:$DM$120,ROWS($C$10:$C41)+2,FALSE)</f>
        <v>2100</v>
      </c>
      <c r="U41" s="7">
        <f>HLOOKUP(U$7,$L$66:$DM$120,ROWS($C$10:$C41)+2,FALSE)</f>
        <v>781</v>
      </c>
      <c r="V41" s="7">
        <f>HLOOKUP(V$7,$L$66:$DM$120,ROWS($C$10:$C41)+2,FALSE)</f>
        <v>12907</v>
      </c>
      <c r="W41" s="7">
        <f>HLOOKUP(W$7,$L$66:$DM$120,ROWS($C$10:$C41)+2,FALSE)</f>
        <v>4268</v>
      </c>
      <c r="X41" s="7">
        <f>HLOOKUP(X$7,$L$66:$DM$120,ROWS($C$10:$C41)+2,FALSE)</f>
        <v>264</v>
      </c>
      <c r="Y41" s="7">
        <f>HLOOKUP(Y$7,$L$66:$DM$120,ROWS($C$10:$C41)+2,FALSE)</f>
        <v>256</v>
      </c>
      <c r="Z41" s="7">
        <f>HLOOKUP(Z$7,$L$66:$DM$120,ROWS($C$10:$C41)+2,FALSE)</f>
        <v>3690</v>
      </c>
      <c r="AA41" s="7">
        <f>HLOOKUP(AA$7,$L$66:$DM$120,ROWS($C$10:$C41)+2,FALSE)</f>
        <v>718</v>
      </c>
      <c r="AB41" s="7">
        <f>HLOOKUP(AB$7,$L$66:$DM$120,ROWS($C$10:$C41)+2,FALSE)</f>
        <v>332</v>
      </c>
      <c r="AC41" s="7">
        <f>HLOOKUP(AC$7,$L$66:$DM$120,ROWS($C$10:$C41)+2,FALSE)</f>
        <v>317</v>
      </c>
      <c r="AD41" s="7">
        <f>HLOOKUP(AD$7,$L$66:$DM$120,ROWS($C$10:$C41)+2,FALSE)</f>
        <v>102</v>
      </c>
      <c r="AE41" s="7">
        <f>HLOOKUP(AE$7,$L$66:$DM$120,ROWS($C$10:$C41)+2,FALSE)</f>
        <v>871</v>
      </c>
      <c r="AF41" s="7">
        <f>HLOOKUP(AF$7,$L$66:$DM$120,ROWS($C$10:$C41)+2,FALSE)</f>
        <v>624</v>
      </c>
      <c r="AG41" s="7">
        <f>HLOOKUP(AG$7,$L$66:$DM$120,ROWS($C$10:$C41)+2,FALSE)</f>
        <v>5335</v>
      </c>
      <c r="AH41" s="7">
        <f>HLOOKUP(AH$7,$L$66:$DM$120,ROWS($C$10:$C41)+2,FALSE)</f>
        <v>4675</v>
      </c>
      <c r="AI41" s="7">
        <f>HLOOKUP(AI$7,$L$66:$DM$120,ROWS($C$10:$C41)+2,FALSE)</f>
        <v>1889</v>
      </c>
      <c r="AJ41" s="7">
        <f>HLOOKUP(AJ$7,$L$66:$DM$120,ROWS($C$10:$C41)+2,FALSE)</f>
        <v>1261</v>
      </c>
      <c r="AK41" s="7">
        <f>HLOOKUP(AK$7,$L$66:$DM$120,ROWS($C$10:$C41)+2,FALSE)</f>
        <v>510</v>
      </c>
      <c r="AL41" s="7">
        <f>HLOOKUP(AL$7,$L$66:$DM$120,ROWS($C$10:$C41)+2,FALSE)</f>
        <v>583</v>
      </c>
      <c r="AM41" s="7">
        <f>HLOOKUP(AM$7,$L$66:$DM$120,ROWS($C$10:$C41)+2,FALSE)</f>
        <v>49</v>
      </c>
      <c r="AN41" s="7">
        <f>HLOOKUP(AN$7,$L$66:$DM$120,ROWS($C$10:$C41)+2,FALSE)</f>
        <v>312</v>
      </c>
      <c r="AO41" s="7">
        <f>HLOOKUP(AO$7,$L$66:$DM$120,ROWS($C$10:$C41)+2,FALSE)</f>
        <v>899</v>
      </c>
      <c r="AP41" s="7">
        <f>HLOOKUP(AP$7,$L$66:$DM$120,ROWS($C$10:$C41)+2,FALSE)</f>
        <v>499</v>
      </c>
      <c r="AQ41" s="7" t="str">
        <f>HLOOKUP(AQ$7,$L$66:$DM$120,ROWS($C$10:$C41)+2,FALSE)</f>
        <v>N/A</v>
      </c>
      <c r="AR41" s="7">
        <f>HLOOKUP(AR$7,$L$66:$DM$120,ROWS($C$10:$C41)+2,FALSE)</f>
        <v>355</v>
      </c>
      <c r="AS41" s="7">
        <f>HLOOKUP(AS$7,$L$66:$DM$120,ROWS($C$10:$C41)+2,FALSE)</f>
        <v>40815</v>
      </c>
      <c r="AT41" s="7">
        <f>HLOOKUP(AT$7,$L$66:$DM$120,ROWS($C$10:$C41)+2,FALSE)</f>
        <v>2482</v>
      </c>
      <c r="AU41" s="7">
        <f>HLOOKUP(AU$7,$L$66:$DM$120,ROWS($C$10:$C41)+2,FALSE)</f>
        <v>61</v>
      </c>
      <c r="AV41" s="7">
        <f>HLOOKUP(AV$7,$L$66:$DM$120,ROWS($C$10:$C41)+2,FALSE)</f>
        <v>1121</v>
      </c>
      <c r="AW41" s="7">
        <f>HLOOKUP(AW$7,$L$66:$DM$120,ROWS($C$10:$C41)+2,FALSE)</f>
        <v>773</v>
      </c>
      <c r="AX41" s="7">
        <f>HLOOKUP(AX$7,$L$66:$DM$120,ROWS($C$10:$C41)+2,FALSE)</f>
        <v>360</v>
      </c>
      <c r="AY41" s="7">
        <f>HLOOKUP(AY$7,$L$66:$DM$120,ROWS($C$10:$C41)+2,FALSE)</f>
        <v>19733</v>
      </c>
      <c r="AZ41" s="7">
        <f>HLOOKUP(AZ$7,$L$66:$DM$120,ROWS($C$10:$C41)+2,FALSE)</f>
        <v>463</v>
      </c>
      <c r="BA41" s="7">
        <f>HLOOKUP(BA$7,$L$66:$DM$120,ROWS($C$10:$C41)+2,FALSE)</f>
        <v>1586</v>
      </c>
      <c r="BB41" s="7">
        <f>HLOOKUP(BB$7,$L$66:$DM$120,ROWS($C$10:$C41)+2,FALSE)</f>
        <v>0</v>
      </c>
      <c r="BC41" s="7">
        <f>HLOOKUP(BC$7,$L$66:$DM$120,ROWS($C$10:$C41)+2,FALSE)</f>
        <v>1412</v>
      </c>
      <c r="BD41" s="7">
        <f>HLOOKUP(BD$7,$L$66:$DM$120,ROWS($C$10:$C41)+2,FALSE)</f>
        <v>3801</v>
      </c>
      <c r="BE41" s="7">
        <f>HLOOKUP(BE$7,$L$66:$DM$120,ROWS($C$10:$C41)+2,FALSE)</f>
        <v>256</v>
      </c>
      <c r="BF41" s="7">
        <f>HLOOKUP(BF$7,$L$66:$DM$120,ROWS($C$10:$C41)+2,FALSE)</f>
        <v>0</v>
      </c>
      <c r="BG41" s="7">
        <f>HLOOKUP(BG$7,$L$66:$DM$120,ROWS($C$10:$C41)+2,FALSE)</f>
        <v>4458</v>
      </c>
      <c r="BH41" s="7">
        <f>HLOOKUP(BH$7,$L$66:$DM$120,ROWS($C$10:$C41)+2,FALSE)</f>
        <v>2454</v>
      </c>
      <c r="BI41" s="7">
        <f>HLOOKUP(BI$7,$L$66:$DM$120,ROWS($C$10:$C41)+2,FALSE)</f>
        <v>1252</v>
      </c>
      <c r="BJ41" s="7">
        <f>HLOOKUP(BJ$7,$L$66:$DM$120,ROWS($C$10:$C41)+2,FALSE)</f>
        <v>214</v>
      </c>
      <c r="BK41" s="7">
        <f>HLOOKUP(BK$7,$L$66:$DM$120,ROWS($C$10:$C41)+2,FALSE)</f>
        <v>15</v>
      </c>
      <c r="BL41" s="7">
        <f>HLOOKUP(BL$7,$L$66:$DM$120,ROWS($C$10:$C41)+2,FALSE)</f>
        <v>4312</v>
      </c>
      <c r="BM41" s="8">
        <f>HLOOKUP(BM$7+0.5,$L$66:$DM$120,ROWS($C$10:$C41)+2,FALSE)</f>
        <v>8607</v>
      </c>
      <c r="BN41" s="8">
        <f>HLOOKUP(BN$7+0.5,$L$66:$DM$120,ROWS($C$10:$C41)+2,FALSE)</f>
        <v>209</v>
      </c>
      <c r="BO41" s="8">
        <f>HLOOKUP(BO$7+0.5,$L$66:$DM$120,ROWS($C$10:$C41)+2,FALSE)</f>
        <v>790</v>
      </c>
      <c r="BP41" s="8">
        <f>HLOOKUP(BP$7+0.5,$L$66:$DM$120,ROWS($C$10:$C41)+2,FALSE)</f>
        <v>2287</v>
      </c>
      <c r="BQ41" s="8">
        <f>HLOOKUP(BQ$7+0.5,$L$66:$DM$120,ROWS($C$10:$C41)+2,FALSE)</f>
        <v>97</v>
      </c>
      <c r="BR41" s="8">
        <f>HLOOKUP(BR$7+0.5,$L$66:$DM$120,ROWS($C$10:$C41)+2,FALSE)</f>
        <v>1519</v>
      </c>
      <c r="BS41" s="8">
        <f>HLOOKUP(BS$7+0.5,$L$66:$DM$120,ROWS($C$10:$C41)+2,FALSE)</f>
        <v>1931</v>
      </c>
      <c r="BT41" s="8">
        <f>HLOOKUP(BT$7+0.5,$L$66:$DM$120,ROWS($C$10:$C41)+2,FALSE)</f>
        <v>845</v>
      </c>
      <c r="BU41" s="8">
        <f>HLOOKUP(BU$7+0.5,$L$66:$DM$120,ROWS($C$10:$C41)+2,FALSE)</f>
        <v>1025</v>
      </c>
      <c r="BV41" s="8">
        <f>HLOOKUP(BV$7+0.5,$L$66:$DM$120,ROWS($C$10:$C41)+2,FALSE)</f>
        <v>409</v>
      </c>
      <c r="BW41" s="8">
        <f>HLOOKUP(BW$7+0.5,$L$66:$DM$120,ROWS($C$10:$C41)+2,FALSE)</f>
        <v>3313</v>
      </c>
      <c r="BX41" s="8">
        <f>HLOOKUP(BX$7+0.5,$L$66:$DM$120,ROWS($C$10:$C41)+2,FALSE)</f>
        <v>2025</v>
      </c>
      <c r="BY41" s="8">
        <f>HLOOKUP(BY$7+0.5,$L$66:$DM$120,ROWS($C$10:$C41)+2,FALSE)</f>
        <v>307</v>
      </c>
      <c r="BZ41" s="8">
        <f>HLOOKUP(BZ$7+0.5,$L$66:$DM$120,ROWS($C$10:$C41)+2,FALSE)</f>
        <v>262</v>
      </c>
      <c r="CA41" s="8">
        <f>HLOOKUP(CA$7+0.5,$L$66:$DM$120,ROWS($C$10:$C41)+2,FALSE)</f>
        <v>1572</v>
      </c>
      <c r="CB41" s="8">
        <f>HLOOKUP(CB$7+0.5,$L$66:$DM$120,ROWS($C$10:$C41)+2,FALSE)</f>
        <v>436</v>
      </c>
      <c r="CC41" s="8">
        <f>HLOOKUP(CC$7+0.5,$L$66:$DM$120,ROWS($C$10:$C41)+2,FALSE)</f>
        <v>441</v>
      </c>
      <c r="CD41" s="8">
        <f>HLOOKUP(CD$7+0.5,$L$66:$DM$120,ROWS($C$10:$C41)+2,FALSE)</f>
        <v>306</v>
      </c>
      <c r="CE41" s="8">
        <f>HLOOKUP(CE$7+0.5,$L$66:$DM$120,ROWS($C$10:$C41)+2,FALSE)</f>
        <v>125</v>
      </c>
      <c r="CF41" s="8">
        <f>HLOOKUP(CF$7+0.5,$L$66:$DM$120,ROWS($C$10:$C41)+2,FALSE)</f>
        <v>590</v>
      </c>
      <c r="CG41" s="8">
        <f>HLOOKUP(CG$7+0.5,$L$66:$DM$120,ROWS($C$10:$C41)+2,FALSE)</f>
        <v>629</v>
      </c>
      <c r="CH41" s="8">
        <f>HLOOKUP(CH$7+0.5,$L$66:$DM$120,ROWS($C$10:$C41)+2,FALSE)</f>
        <v>2324</v>
      </c>
      <c r="CI41" s="8">
        <f>HLOOKUP(CI$7+0.5,$L$66:$DM$120,ROWS($C$10:$C41)+2,FALSE)</f>
        <v>1356</v>
      </c>
      <c r="CJ41" s="8">
        <f>HLOOKUP(CJ$7+0.5,$L$66:$DM$120,ROWS($C$10:$C41)+2,FALSE)</f>
        <v>1056</v>
      </c>
      <c r="CK41" s="8">
        <f>HLOOKUP(CK$7+0.5,$L$66:$DM$120,ROWS($C$10:$C41)+2,FALSE)</f>
        <v>1200</v>
      </c>
      <c r="CL41" s="8">
        <f>HLOOKUP(CL$7+0.5,$L$66:$DM$120,ROWS($C$10:$C41)+2,FALSE)</f>
        <v>677</v>
      </c>
      <c r="CM41" s="8">
        <f>HLOOKUP(CM$7+0.5,$L$66:$DM$120,ROWS($C$10:$C41)+2,FALSE)</f>
        <v>544</v>
      </c>
      <c r="CN41" s="8">
        <f>HLOOKUP(CN$7+0.5,$L$66:$DM$120,ROWS($C$10:$C41)+2,FALSE)</f>
        <v>80</v>
      </c>
      <c r="CO41" s="8">
        <f>HLOOKUP(CO$7+0.5,$L$66:$DM$120,ROWS($C$10:$C41)+2,FALSE)</f>
        <v>429</v>
      </c>
      <c r="CP41" s="8">
        <f>HLOOKUP(CP$7+0.5,$L$66:$DM$120,ROWS($C$10:$C41)+2,FALSE)</f>
        <v>566</v>
      </c>
      <c r="CQ41" s="8">
        <f>HLOOKUP(CQ$7+0.5,$L$66:$DM$120,ROWS($C$10:$C41)+2,FALSE)</f>
        <v>360</v>
      </c>
      <c r="CR41" s="8" t="str">
        <f>HLOOKUP(CR$7+0.5,$L$66:$DM$120,ROWS($C$10:$C41)+2,FALSE)</f>
        <v>N/A</v>
      </c>
      <c r="CS41" s="8">
        <f>HLOOKUP(CS$7+0.5,$L$66:$DM$120,ROWS($C$10:$C41)+2,FALSE)</f>
        <v>537</v>
      </c>
      <c r="CT41" s="8">
        <f>HLOOKUP(CT$7+0.5,$L$66:$DM$120,ROWS($C$10:$C41)+2,FALSE)</f>
        <v>4703</v>
      </c>
      <c r="CU41" s="8">
        <f>HLOOKUP(CU$7+0.5,$L$66:$DM$120,ROWS($C$10:$C41)+2,FALSE)</f>
        <v>1416</v>
      </c>
      <c r="CV41" s="8">
        <f>HLOOKUP(CV$7+0.5,$L$66:$DM$120,ROWS($C$10:$C41)+2,FALSE)</f>
        <v>103</v>
      </c>
      <c r="CW41" s="8">
        <f>HLOOKUP(CW$7+0.5,$L$66:$DM$120,ROWS($C$10:$C41)+2,FALSE)</f>
        <v>608</v>
      </c>
      <c r="CX41" s="8">
        <f>HLOOKUP(CX$7+0.5,$L$66:$DM$120,ROWS($C$10:$C41)+2,FALSE)</f>
        <v>707</v>
      </c>
      <c r="CY41" s="8">
        <f>HLOOKUP(CY$7+0.5,$L$66:$DM$120,ROWS($C$10:$C41)+2,FALSE)</f>
        <v>331</v>
      </c>
      <c r="CZ41" s="8">
        <f>HLOOKUP(CZ$7+0.5,$L$66:$DM$120,ROWS($C$10:$C41)+2,FALSE)</f>
        <v>2951</v>
      </c>
      <c r="DA41" s="8">
        <f>HLOOKUP(DA$7+0.5,$L$66:$DM$120,ROWS($C$10:$C41)+2,FALSE)</f>
        <v>319</v>
      </c>
      <c r="DB41" s="8">
        <f>HLOOKUP(DB$7+0.5,$L$66:$DM$120,ROWS($C$10:$C41)+2,FALSE)</f>
        <v>789</v>
      </c>
      <c r="DC41" s="8">
        <f>HLOOKUP(DC$7+0.5,$L$66:$DM$120,ROWS($C$10:$C41)+2,FALSE)</f>
        <v>198</v>
      </c>
      <c r="DD41" s="8">
        <f>HLOOKUP(DD$7+0.5,$L$66:$DM$120,ROWS($C$10:$C41)+2,FALSE)</f>
        <v>782</v>
      </c>
      <c r="DE41" s="8">
        <f>HLOOKUP(DE$7+0.5,$L$66:$DM$120,ROWS($C$10:$C41)+2,FALSE)</f>
        <v>1818</v>
      </c>
      <c r="DF41" s="8">
        <f>HLOOKUP(DF$7+0.5,$L$66:$DM$120,ROWS($C$10:$C41)+2,FALSE)</f>
        <v>229</v>
      </c>
      <c r="DG41" s="8">
        <f>HLOOKUP(DG$7+0.5,$L$66:$DM$120,ROWS($C$10:$C41)+2,FALSE)</f>
        <v>198</v>
      </c>
      <c r="DH41" s="8">
        <f>HLOOKUP(DH$7+0.5,$L$66:$DM$120,ROWS($C$10:$C41)+2,FALSE)</f>
        <v>1750</v>
      </c>
      <c r="DI41" s="8">
        <f>HLOOKUP(DI$7+0.5,$L$66:$DM$120,ROWS($C$10:$C41)+2,FALSE)</f>
        <v>1946</v>
      </c>
      <c r="DJ41" s="8">
        <f>HLOOKUP(DJ$7+0.5,$L$66:$DM$120,ROWS($C$10:$C41)+2,FALSE)</f>
        <v>1293</v>
      </c>
      <c r="DK41" s="8">
        <f>HLOOKUP(DK$7+0.5,$L$66:$DM$120,ROWS($C$10:$C41)+2,FALSE)</f>
        <v>259</v>
      </c>
      <c r="DL41" s="8">
        <f>HLOOKUP(DL$7+0.5,$L$66:$DM$120,ROWS($C$10:$C41)+2,FALSE)</f>
        <v>29</v>
      </c>
      <c r="DM41" s="8">
        <f>HLOOKUP(DM$7+0.5,$L$66:$DM$120,ROWS($C$10:$C41)+2,FALSE)</f>
        <v>1535</v>
      </c>
    </row>
    <row r="42" spans="4:117" x14ac:dyDescent="0.2">
      <c r="D42" s="62" t="s">
        <v>38</v>
      </c>
      <c r="E42" s="11">
        <v>2055293</v>
      </c>
      <c r="F42" s="12">
        <v>2718</v>
      </c>
      <c r="G42" s="11">
        <v>1753413</v>
      </c>
      <c r="H42" s="12">
        <v>15690</v>
      </c>
      <c r="I42" s="11">
        <v>228218</v>
      </c>
      <c r="J42" s="12">
        <v>13801</v>
      </c>
      <c r="K42" s="103"/>
      <c r="L42" s="7">
        <f>HLOOKUP(L$7,$L$66:$DM$120,ROWS($C$10:$C42)+2,FALSE)</f>
        <v>62130</v>
      </c>
      <c r="M42" s="7">
        <f>HLOOKUP(M$7,$L$66:$DM$120,ROWS($C$10:$C42)+2,FALSE)</f>
        <v>410</v>
      </c>
      <c r="N42" s="7">
        <f>HLOOKUP(N$7,$L$66:$DM$120,ROWS($C$10:$C42)+2,FALSE)</f>
        <v>416</v>
      </c>
      <c r="O42" s="7">
        <f>HLOOKUP(O$7,$L$66:$DM$120,ROWS($C$10:$C42)+2,FALSE)</f>
        <v>7444</v>
      </c>
      <c r="P42" s="7">
        <f>HLOOKUP(P$7,$L$66:$DM$120,ROWS($C$10:$C42)+2,FALSE)</f>
        <v>682</v>
      </c>
      <c r="Q42" s="7">
        <f>HLOOKUP(Q$7,$L$66:$DM$120,ROWS($C$10:$C42)+2,FALSE)</f>
        <v>7066</v>
      </c>
      <c r="R42" s="7">
        <f>HLOOKUP(R$7,$L$66:$DM$120,ROWS($C$10:$C42)+2,FALSE)</f>
        <v>5525</v>
      </c>
      <c r="S42" s="7">
        <f>HLOOKUP(S$7,$L$66:$DM$120,ROWS($C$10:$C42)+2,FALSE)</f>
        <v>0</v>
      </c>
      <c r="T42" s="7">
        <f>HLOOKUP(T$7,$L$66:$DM$120,ROWS($C$10:$C42)+2,FALSE)</f>
        <v>0</v>
      </c>
      <c r="U42" s="7">
        <f>HLOOKUP(U$7,$L$66:$DM$120,ROWS($C$10:$C42)+2,FALSE)</f>
        <v>212</v>
      </c>
      <c r="V42" s="7">
        <f>HLOOKUP(V$7,$L$66:$DM$120,ROWS($C$10:$C42)+2,FALSE)</f>
        <v>2806</v>
      </c>
      <c r="W42" s="7">
        <f>HLOOKUP(W$7,$L$66:$DM$120,ROWS($C$10:$C42)+2,FALSE)</f>
        <v>676</v>
      </c>
      <c r="X42" s="7">
        <f>HLOOKUP(X$7,$L$66:$DM$120,ROWS($C$10:$C42)+2,FALSE)</f>
        <v>81</v>
      </c>
      <c r="Y42" s="7">
        <f>HLOOKUP(Y$7,$L$66:$DM$120,ROWS($C$10:$C42)+2,FALSE)</f>
        <v>355</v>
      </c>
      <c r="Z42" s="7">
        <f>HLOOKUP(Z$7,$L$66:$DM$120,ROWS($C$10:$C42)+2,FALSE)</f>
        <v>466</v>
      </c>
      <c r="AA42" s="7">
        <f>HLOOKUP(AA$7,$L$66:$DM$120,ROWS($C$10:$C42)+2,FALSE)</f>
        <v>2030</v>
      </c>
      <c r="AB42" s="7">
        <f>HLOOKUP(AB$7,$L$66:$DM$120,ROWS($C$10:$C42)+2,FALSE)</f>
        <v>0</v>
      </c>
      <c r="AC42" s="7">
        <f>HLOOKUP(AC$7,$L$66:$DM$120,ROWS($C$10:$C42)+2,FALSE)</f>
        <v>1333</v>
      </c>
      <c r="AD42" s="7">
        <f>HLOOKUP(AD$7,$L$66:$DM$120,ROWS($C$10:$C42)+2,FALSE)</f>
        <v>87</v>
      </c>
      <c r="AE42" s="7">
        <f>HLOOKUP(AE$7,$L$66:$DM$120,ROWS($C$10:$C42)+2,FALSE)</f>
        <v>184</v>
      </c>
      <c r="AF42" s="7">
        <f>HLOOKUP(AF$7,$L$66:$DM$120,ROWS($C$10:$C42)+2,FALSE)</f>
        <v>510</v>
      </c>
      <c r="AG42" s="7">
        <f>HLOOKUP(AG$7,$L$66:$DM$120,ROWS($C$10:$C42)+2,FALSE)</f>
        <v>2277</v>
      </c>
      <c r="AH42" s="7">
        <f>HLOOKUP(AH$7,$L$66:$DM$120,ROWS($C$10:$C42)+2,FALSE)</f>
        <v>252</v>
      </c>
      <c r="AI42" s="7">
        <f>HLOOKUP(AI$7,$L$66:$DM$120,ROWS($C$10:$C42)+2,FALSE)</f>
        <v>908</v>
      </c>
      <c r="AJ42" s="7">
        <f>HLOOKUP(AJ$7,$L$66:$DM$120,ROWS($C$10:$C42)+2,FALSE)</f>
        <v>438</v>
      </c>
      <c r="AK42" s="7">
        <f>HLOOKUP(AK$7,$L$66:$DM$120,ROWS($C$10:$C42)+2,FALSE)</f>
        <v>556</v>
      </c>
      <c r="AL42" s="7">
        <f>HLOOKUP(AL$7,$L$66:$DM$120,ROWS($C$10:$C42)+2,FALSE)</f>
        <v>1183</v>
      </c>
      <c r="AM42" s="7">
        <f>HLOOKUP(AM$7,$L$66:$DM$120,ROWS($C$10:$C42)+2,FALSE)</f>
        <v>544</v>
      </c>
      <c r="AN42" s="7">
        <f>HLOOKUP(AN$7,$L$66:$DM$120,ROWS($C$10:$C42)+2,FALSE)</f>
        <v>353</v>
      </c>
      <c r="AO42" s="7">
        <f>HLOOKUP(AO$7,$L$66:$DM$120,ROWS($C$10:$C42)+2,FALSE)</f>
        <v>2099</v>
      </c>
      <c r="AP42" s="7">
        <f>HLOOKUP(AP$7,$L$66:$DM$120,ROWS($C$10:$C42)+2,FALSE)</f>
        <v>114</v>
      </c>
      <c r="AQ42" s="7">
        <f>HLOOKUP(AQ$7,$L$66:$DM$120,ROWS($C$10:$C42)+2,FALSE)</f>
        <v>245</v>
      </c>
      <c r="AR42" s="7" t="str">
        <f>HLOOKUP(AR$7,$L$66:$DM$120,ROWS($C$10:$C42)+2,FALSE)</f>
        <v>N/A</v>
      </c>
      <c r="AS42" s="7">
        <f>HLOOKUP(AS$7,$L$66:$DM$120,ROWS($C$10:$C42)+2,FALSE)</f>
        <v>1445</v>
      </c>
      <c r="AT42" s="7">
        <f>HLOOKUP(AT$7,$L$66:$DM$120,ROWS($C$10:$C42)+2,FALSE)</f>
        <v>522</v>
      </c>
      <c r="AU42" s="7">
        <f>HLOOKUP(AU$7,$L$66:$DM$120,ROWS($C$10:$C42)+2,FALSE)</f>
        <v>264</v>
      </c>
      <c r="AV42" s="7">
        <f>HLOOKUP(AV$7,$L$66:$DM$120,ROWS($C$10:$C42)+2,FALSE)</f>
        <v>1742</v>
      </c>
      <c r="AW42" s="7">
        <f>HLOOKUP(AW$7,$L$66:$DM$120,ROWS($C$10:$C42)+2,FALSE)</f>
        <v>234</v>
      </c>
      <c r="AX42" s="7">
        <f>HLOOKUP(AX$7,$L$66:$DM$120,ROWS($C$10:$C42)+2,FALSE)</f>
        <v>916</v>
      </c>
      <c r="AY42" s="7">
        <f>HLOOKUP(AY$7,$L$66:$DM$120,ROWS($C$10:$C42)+2,FALSE)</f>
        <v>492</v>
      </c>
      <c r="AZ42" s="7">
        <f>HLOOKUP(AZ$7,$L$66:$DM$120,ROWS($C$10:$C42)+2,FALSE)</f>
        <v>0</v>
      </c>
      <c r="BA42" s="7">
        <f>HLOOKUP(BA$7,$L$66:$DM$120,ROWS($C$10:$C42)+2,FALSE)</f>
        <v>145</v>
      </c>
      <c r="BB42" s="7">
        <f>HLOOKUP(BB$7,$L$66:$DM$120,ROWS($C$10:$C42)+2,FALSE)</f>
        <v>240</v>
      </c>
      <c r="BC42" s="7">
        <f>HLOOKUP(BC$7,$L$66:$DM$120,ROWS($C$10:$C42)+2,FALSE)</f>
        <v>899</v>
      </c>
      <c r="BD42" s="7">
        <f>HLOOKUP(BD$7,$L$66:$DM$120,ROWS($C$10:$C42)+2,FALSE)</f>
        <v>13633</v>
      </c>
      <c r="BE42" s="7">
        <f>HLOOKUP(BE$7,$L$66:$DM$120,ROWS($C$10:$C42)+2,FALSE)</f>
        <v>303</v>
      </c>
      <c r="BF42" s="7">
        <f>HLOOKUP(BF$7,$L$66:$DM$120,ROWS($C$10:$C42)+2,FALSE)</f>
        <v>71</v>
      </c>
      <c r="BG42" s="7">
        <f>HLOOKUP(BG$7,$L$66:$DM$120,ROWS($C$10:$C42)+2,FALSE)</f>
        <v>425</v>
      </c>
      <c r="BH42" s="7">
        <f>HLOOKUP(BH$7,$L$66:$DM$120,ROWS($C$10:$C42)+2,FALSE)</f>
        <v>924</v>
      </c>
      <c r="BI42" s="7">
        <f>HLOOKUP(BI$7,$L$66:$DM$120,ROWS($C$10:$C42)+2,FALSE)</f>
        <v>0</v>
      </c>
      <c r="BJ42" s="7">
        <f>HLOOKUP(BJ$7,$L$66:$DM$120,ROWS($C$10:$C42)+2,FALSE)</f>
        <v>340</v>
      </c>
      <c r="BK42" s="7">
        <f>HLOOKUP(BK$7,$L$66:$DM$120,ROWS($C$10:$C42)+2,FALSE)</f>
        <v>283</v>
      </c>
      <c r="BL42" s="7">
        <f>HLOOKUP(BL$7,$L$66:$DM$120,ROWS($C$10:$C42)+2,FALSE)</f>
        <v>99</v>
      </c>
      <c r="BM42" s="8">
        <f>HLOOKUP(BM$7+0.5,$L$66:$DM$120,ROWS($C$10:$C42)+2,FALSE)</f>
        <v>7330</v>
      </c>
      <c r="BN42" s="8">
        <f>HLOOKUP(BN$7+0.5,$L$66:$DM$120,ROWS($C$10:$C42)+2,FALSE)</f>
        <v>494</v>
      </c>
      <c r="BO42" s="8">
        <f>HLOOKUP(BO$7+0.5,$L$66:$DM$120,ROWS($C$10:$C42)+2,FALSE)</f>
        <v>446</v>
      </c>
      <c r="BP42" s="8">
        <f>HLOOKUP(BP$7+0.5,$L$66:$DM$120,ROWS($C$10:$C42)+2,FALSE)</f>
        <v>3409</v>
      </c>
      <c r="BQ42" s="8">
        <f>HLOOKUP(BQ$7+0.5,$L$66:$DM$120,ROWS($C$10:$C42)+2,FALSE)</f>
        <v>607</v>
      </c>
      <c r="BR42" s="8">
        <f>HLOOKUP(BR$7+0.5,$L$66:$DM$120,ROWS($C$10:$C42)+2,FALSE)</f>
        <v>2324</v>
      </c>
      <c r="BS42" s="8">
        <f>HLOOKUP(BS$7+0.5,$L$66:$DM$120,ROWS($C$10:$C42)+2,FALSE)</f>
        <v>1537</v>
      </c>
      <c r="BT42" s="8">
        <f>HLOOKUP(BT$7+0.5,$L$66:$DM$120,ROWS($C$10:$C42)+2,FALSE)</f>
        <v>198</v>
      </c>
      <c r="BU42" s="8">
        <f>HLOOKUP(BU$7+0.5,$L$66:$DM$120,ROWS($C$10:$C42)+2,FALSE)</f>
        <v>198</v>
      </c>
      <c r="BV42" s="8">
        <f>HLOOKUP(BV$7+0.5,$L$66:$DM$120,ROWS($C$10:$C42)+2,FALSE)</f>
        <v>336</v>
      </c>
      <c r="BW42" s="8">
        <f>HLOOKUP(BW$7+0.5,$L$66:$DM$120,ROWS($C$10:$C42)+2,FALSE)</f>
        <v>1557</v>
      </c>
      <c r="BX42" s="8">
        <f>HLOOKUP(BX$7+0.5,$L$66:$DM$120,ROWS($C$10:$C42)+2,FALSE)</f>
        <v>406</v>
      </c>
      <c r="BY42" s="8">
        <f>HLOOKUP(BY$7+0.5,$L$66:$DM$120,ROWS($C$10:$C42)+2,FALSE)</f>
        <v>128</v>
      </c>
      <c r="BZ42" s="8">
        <f>HLOOKUP(BZ$7+0.5,$L$66:$DM$120,ROWS($C$10:$C42)+2,FALSE)</f>
        <v>326</v>
      </c>
      <c r="CA42" s="8">
        <f>HLOOKUP(CA$7+0.5,$L$66:$DM$120,ROWS($C$10:$C42)+2,FALSE)</f>
        <v>315</v>
      </c>
      <c r="CB42" s="8">
        <f>HLOOKUP(CB$7+0.5,$L$66:$DM$120,ROWS($C$10:$C42)+2,FALSE)</f>
        <v>2244</v>
      </c>
      <c r="CC42" s="8">
        <f>HLOOKUP(CC$7+0.5,$L$66:$DM$120,ROWS($C$10:$C42)+2,FALSE)</f>
        <v>198</v>
      </c>
      <c r="CD42" s="8">
        <f>HLOOKUP(CD$7+0.5,$L$66:$DM$120,ROWS($C$10:$C42)+2,FALSE)</f>
        <v>1078</v>
      </c>
      <c r="CE42" s="8">
        <f>HLOOKUP(CE$7+0.5,$L$66:$DM$120,ROWS($C$10:$C42)+2,FALSE)</f>
        <v>152</v>
      </c>
      <c r="CF42" s="8">
        <f>HLOOKUP(CF$7+0.5,$L$66:$DM$120,ROWS($C$10:$C42)+2,FALSE)</f>
        <v>244</v>
      </c>
      <c r="CG42" s="8">
        <f>HLOOKUP(CG$7+0.5,$L$66:$DM$120,ROWS($C$10:$C42)+2,FALSE)</f>
        <v>384</v>
      </c>
      <c r="CH42" s="8">
        <f>HLOOKUP(CH$7+0.5,$L$66:$DM$120,ROWS($C$10:$C42)+2,FALSE)</f>
        <v>1964</v>
      </c>
      <c r="CI42" s="8">
        <f>HLOOKUP(CI$7+0.5,$L$66:$DM$120,ROWS($C$10:$C42)+2,FALSE)</f>
        <v>213</v>
      </c>
      <c r="CJ42" s="8">
        <f>HLOOKUP(CJ$7+0.5,$L$66:$DM$120,ROWS($C$10:$C42)+2,FALSE)</f>
        <v>699</v>
      </c>
      <c r="CK42" s="8">
        <f>HLOOKUP(CK$7+0.5,$L$66:$DM$120,ROWS($C$10:$C42)+2,FALSE)</f>
        <v>435</v>
      </c>
      <c r="CL42" s="8">
        <f>HLOOKUP(CL$7+0.5,$L$66:$DM$120,ROWS($C$10:$C42)+2,FALSE)</f>
        <v>553</v>
      </c>
      <c r="CM42" s="8">
        <f>HLOOKUP(CM$7+0.5,$L$66:$DM$120,ROWS($C$10:$C42)+2,FALSE)</f>
        <v>877</v>
      </c>
      <c r="CN42" s="8">
        <f>HLOOKUP(CN$7+0.5,$L$66:$DM$120,ROWS($C$10:$C42)+2,FALSE)</f>
        <v>340</v>
      </c>
      <c r="CO42" s="8">
        <f>HLOOKUP(CO$7+0.5,$L$66:$DM$120,ROWS($C$10:$C42)+2,FALSE)</f>
        <v>312</v>
      </c>
      <c r="CP42" s="8">
        <f>HLOOKUP(CP$7+0.5,$L$66:$DM$120,ROWS($C$10:$C42)+2,FALSE)</f>
        <v>1159</v>
      </c>
      <c r="CQ42" s="8">
        <f>HLOOKUP(CQ$7+0.5,$L$66:$DM$120,ROWS($C$10:$C42)+2,FALSE)</f>
        <v>130</v>
      </c>
      <c r="CR42" s="8">
        <f>HLOOKUP(CR$7+0.5,$L$66:$DM$120,ROWS($C$10:$C42)+2,FALSE)</f>
        <v>229</v>
      </c>
      <c r="CS42" s="8" t="str">
        <f>HLOOKUP(CS$7+0.5,$L$66:$DM$120,ROWS($C$10:$C42)+2,FALSE)</f>
        <v>N/A</v>
      </c>
      <c r="CT42" s="8">
        <f>HLOOKUP(CT$7+0.5,$L$66:$DM$120,ROWS($C$10:$C42)+2,FALSE)</f>
        <v>781</v>
      </c>
      <c r="CU42" s="8">
        <f>HLOOKUP(CU$7+0.5,$L$66:$DM$120,ROWS($C$10:$C42)+2,FALSE)</f>
        <v>300</v>
      </c>
      <c r="CV42" s="8">
        <f>HLOOKUP(CV$7+0.5,$L$66:$DM$120,ROWS($C$10:$C42)+2,FALSE)</f>
        <v>310</v>
      </c>
      <c r="CW42" s="8">
        <f>HLOOKUP(CW$7+0.5,$L$66:$DM$120,ROWS($C$10:$C42)+2,FALSE)</f>
        <v>1115</v>
      </c>
      <c r="CX42" s="8">
        <f>HLOOKUP(CX$7+0.5,$L$66:$DM$120,ROWS($C$10:$C42)+2,FALSE)</f>
        <v>203</v>
      </c>
      <c r="CY42" s="8">
        <f>HLOOKUP(CY$7+0.5,$L$66:$DM$120,ROWS($C$10:$C42)+2,FALSE)</f>
        <v>655</v>
      </c>
      <c r="CZ42" s="8">
        <f>HLOOKUP(CZ$7+0.5,$L$66:$DM$120,ROWS($C$10:$C42)+2,FALSE)</f>
        <v>284</v>
      </c>
      <c r="DA42" s="8">
        <f>HLOOKUP(DA$7+0.5,$L$66:$DM$120,ROWS($C$10:$C42)+2,FALSE)</f>
        <v>198</v>
      </c>
      <c r="DB42" s="8">
        <f>HLOOKUP(DB$7+0.5,$L$66:$DM$120,ROWS($C$10:$C42)+2,FALSE)</f>
        <v>204</v>
      </c>
      <c r="DC42" s="8">
        <f>HLOOKUP(DC$7+0.5,$L$66:$DM$120,ROWS($C$10:$C42)+2,FALSE)</f>
        <v>281</v>
      </c>
      <c r="DD42" s="8">
        <f>HLOOKUP(DD$7+0.5,$L$66:$DM$120,ROWS($C$10:$C42)+2,FALSE)</f>
        <v>577</v>
      </c>
      <c r="DE42" s="8">
        <f>HLOOKUP(DE$7+0.5,$L$66:$DM$120,ROWS($C$10:$C42)+2,FALSE)</f>
        <v>3724</v>
      </c>
      <c r="DF42" s="8">
        <f>HLOOKUP(DF$7+0.5,$L$66:$DM$120,ROWS($C$10:$C42)+2,FALSE)</f>
        <v>218</v>
      </c>
      <c r="DG42" s="8">
        <f>HLOOKUP(DG$7+0.5,$L$66:$DM$120,ROWS($C$10:$C42)+2,FALSE)</f>
        <v>120</v>
      </c>
      <c r="DH42" s="8">
        <f>HLOOKUP(DH$7+0.5,$L$66:$DM$120,ROWS($C$10:$C42)+2,FALSE)</f>
        <v>337</v>
      </c>
      <c r="DI42" s="8">
        <f>HLOOKUP(DI$7+0.5,$L$66:$DM$120,ROWS($C$10:$C42)+2,FALSE)</f>
        <v>616</v>
      </c>
      <c r="DJ42" s="8">
        <f>HLOOKUP(DJ$7+0.5,$L$66:$DM$120,ROWS($C$10:$C42)+2,FALSE)</f>
        <v>198</v>
      </c>
      <c r="DK42" s="8">
        <f>HLOOKUP(DK$7+0.5,$L$66:$DM$120,ROWS($C$10:$C42)+2,FALSE)</f>
        <v>342</v>
      </c>
      <c r="DL42" s="8">
        <f>HLOOKUP(DL$7+0.5,$L$66:$DM$120,ROWS($C$10:$C42)+2,FALSE)</f>
        <v>313</v>
      </c>
      <c r="DM42" s="8">
        <f>HLOOKUP(DM$7+0.5,$L$66:$DM$120,ROWS($C$10:$C42)+2,FALSE)</f>
        <v>158</v>
      </c>
    </row>
    <row r="43" spans="4:117" x14ac:dyDescent="0.2">
      <c r="D43" s="62" t="s">
        <v>39</v>
      </c>
      <c r="E43" s="11">
        <v>19248685</v>
      </c>
      <c r="F43" s="12">
        <v>7023</v>
      </c>
      <c r="G43" s="11">
        <v>17055260</v>
      </c>
      <c r="H43" s="12">
        <v>37016</v>
      </c>
      <c r="I43" s="11">
        <v>1756105</v>
      </c>
      <c r="J43" s="12">
        <v>32216</v>
      </c>
      <c r="K43" s="103"/>
      <c r="L43" s="7">
        <f>HLOOKUP(L$7,$L$66:$DM$120,ROWS($C$10:$C43)+2,FALSE)</f>
        <v>282209</v>
      </c>
      <c r="M43" s="7">
        <f>HLOOKUP(M$7,$L$66:$DM$120,ROWS($C$10:$C43)+2,FALSE)</f>
        <v>1812</v>
      </c>
      <c r="N43" s="7">
        <f>HLOOKUP(N$7,$L$66:$DM$120,ROWS($C$10:$C43)+2,FALSE)</f>
        <v>6124</v>
      </c>
      <c r="O43" s="7">
        <f>HLOOKUP(O$7,$L$66:$DM$120,ROWS($C$10:$C43)+2,FALSE)</f>
        <v>2821</v>
      </c>
      <c r="P43" s="7">
        <f>HLOOKUP(P$7,$L$66:$DM$120,ROWS($C$10:$C43)+2,FALSE)</f>
        <v>1041</v>
      </c>
      <c r="Q43" s="7">
        <f>HLOOKUP(Q$7,$L$66:$DM$120,ROWS($C$10:$C43)+2,FALSE)</f>
        <v>25761</v>
      </c>
      <c r="R43" s="7">
        <f>HLOOKUP(R$7,$L$66:$DM$120,ROWS($C$10:$C43)+2,FALSE)</f>
        <v>3724</v>
      </c>
      <c r="S43" s="7">
        <f>HLOOKUP(S$7,$L$66:$DM$120,ROWS($C$10:$C43)+2,FALSE)</f>
        <v>15123</v>
      </c>
      <c r="T43" s="7">
        <f>HLOOKUP(T$7,$L$66:$DM$120,ROWS($C$10:$C43)+2,FALSE)</f>
        <v>1124</v>
      </c>
      <c r="U43" s="7">
        <f>HLOOKUP(U$7,$L$66:$DM$120,ROWS($C$10:$C43)+2,FALSE)</f>
        <v>3702</v>
      </c>
      <c r="V43" s="7">
        <f>HLOOKUP(V$7,$L$66:$DM$120,ROWS($C$10:$C43)+2,FALSE)</f>
        <v>29344</v>
      </c>
      <c r="W43" s="7">
        <f>HLOOKUP(W$7,$L$66:$DM$120,ROWS($C$10:$C43)+2,FALSE)</f>
        <v>10584</v>
      </c>
      <c r="X43" s="7">
        <f>HLOOKUP(X$7,$L$66:$DM$120,ROWS($C$10:$C43)+2,FALSE)</f>
        <v>1002</v>
      </c>
      <c r="Y43" s="7">
        <f>HLOOKUP(Y$7,$L$66:$DM$120,ROWS($C$10:$C43)+2,FALSE)</f>
        <v>434</v>
      </c>
      <c r="Z43" s="7">
        <f>HLOOKUP(Z$7,$L$66:$DM$120,ROWS($C$10:$C43)+2,FALSE)</f>
        <v>6914</v>
      </c>
      <c r="AA43" s="7">
        <f>HLOOKUP(AA$7,$L$66:$DM$120,ROWS($C$10:$C43)+2,FALSE)</f>
        <v>2198</v>
      </c>
      <c r="AB43" s="7">
        <f>HLOOKUP(AB$7,$L$66:$DM$120,ROWS($C$10:$C43)+2,FALSE)</f>
        <v>928</v>
      </c>
      <c r="AC43" s="7">
        <f>HLOOKUP(AC$7,$L$66:$DM$120,ROWS($C$10:$C43)+2,FALSE)</f>
        <v>838</v>
      </c>
      <c r="AD43" s="7">
        <f>HLOOKUP(AD$7,$L$66:$DM$120,ROWS($C$10:$C43)+2,FALSE)</f>
        <v>2414</v>
      </c>
      <c r="AE43" s="7">
        <f>HLOOKUP(AE$7,$L$66:$DM$120,ROWS($C$10:$C43)+2,FALSE)</f>
        <v>1495</v>
      </c>
      <c r="AF43" s="7">
        <f>HLOOKUP(AF$7,$L$66:$DM$120,ROWS($C$10:$C43)+2,FALSE)</f>
        <v>2915</v>
      </c>
      <c r="AG43" s="7">
        <f>HLOOKUP(AG$7,$L$66:$DM$120,ROWS($C$10:$C43)+2,FALSE)</f>
        <v>5037</v>
      </c>
      <c r="AH43" s="7">
        <f>HLOOKUP(AH$7,$L$66:$DM$120,ROWS($C$10:$C43)+2,FALSE)</f>
        <v>14646</v>
      </c>
      <c r="AI43" s="7">
        <f>HLOOKUP(AI$7,$L$66:$DM$120,ROWS($C$10:$C43)+2,FALSE)</f>
        <v>3936</v>
      </c>
      <c r="AJ43" s="7">
        <f>HLOOKUP(AJ$7,$L$66:$DM$120,ROWS($C$10:$C43)+2,FALSE)</f>
        <v>1824</v>
      </c>
      <c r="AK43" s="7">
        <f>HLOOKUP(AK$7,$L$66:$DM$120,ROWS($C$10:$C43)+2,FALSE)</f>
        <v>401</v>
      </c>
      <c r="AL43" s="7">
        <f>HLOOKUP(AL$7,$L$66:$DM$120,ROWS($C$10:$C43)+2,FALSE)</f>
        <v>1417</v>
      </c>
      <c r="AM43" s="7">
        <f>HLOOKUP(AM$7,$L$66:$DM$120,ROWS($C$10:$C43)+2,FALSE)</f>
        <v>391</v>
      </c>
      <c r="AN43" s="7">
        <f>HLOOKUP(AN$7,$L$66:$DM$120,ROWS($C$10:$C43)+2,FALSE)</f>
        <v>579</v>
      </c>
      <c r="AO43" s="7">
        <f>HLOOKUP(AO$7,$L$66:$DM$120,ROWS($C$10:$C43)+2,FALSE)</f>
        <v>1785</v>
      </c>
      <c r="AP43" s="7">
        <f>HLOOKUP(AP$7,$L$66:$DM$120,ROWS($C$10:$C43)+2,FALSE)</f>
        <v>2972</v>
      </c>
      <c r="AQ43" s="7">
        <f>HLOOKUP(AQ$7,$L$66:$DM$120,ROWS($C$10:$C43)+2,FALSE)</f>
        <v>41450</v>
      </c>
      <c r="AR43" s="7">
        <f>HLOOKUP(AR$7,$L$66:$DM$120,ROWS($C$10:$C43)+2,FALSE)</f>
        <v>461</v>
      </c>
      <c r="AS43" s="7" t="str">
        <f>HLOOKUP(AS$7,$L$66:$DM$120,ROWS($C$10:$C43)+2,FALSE)</f>
        <v>N/A</v>
      </c>
      <c r="AT43" s="7">
        <f>HLOOKUP(AT$7,$L$66:$DM$120,ROWS($C$10:$C43)+2,FALSE)</f>
        <v>9336</v>
      </c>
      <c r="AU43" s="7">
        <f>HLOOKUP(AU$7,$L$66:$DM$120,ROWS($C$10:$C43)+2,FALSE)</f>
        <v>374</v>
      </c>
      <c r="AV43" s="7">
        <f>HLOOKUP(AV$7,$L$66:$DM$120,ROWS($C$10:$C43)+2,FALSE)</f>
        <v>5191</v>
      </c>
      <c r="AW43" s="7">
        <f>HLOOKUP(AW$7,$L$66:$DM$120,ROWS($C$10:$C43)+2,FALSE)</f>
        <v>1425</v>
      </c>
      <c r="AX43" s="7">
        <f>HLOOKUP(AX$7,$L$66:$DM$120,ROWS($C$10:$C43)+2,FALSE)</f>
        <v>2189</v>
      </c>
      <c r="AY43" s="7">
        <f>HLOOKUP(AY$7,$L$66:$DM$120,ROWS($C$10:$C43)+2,FALSE)</f>
        <v>26596</v>
      </c>
      <c r="AZ43" s="7">
        <f>HLOOKUP(AZ$7,$L$66:$DM$120,ROWS($C$10:$C43)+2,FALSE)</f>
        <v>1393</v>
      </c>
      <c r="BA43" s="7">
        <f>HLOOKUP(BA$7,$L$66:$DM$120,ROWS($C$10:$C43)+2,FALSE)</f>
        <v>6947</v>
      </c>
      <c r="BB43" s="7">
        <f>HLOOKUP(BB$7,$L$66:$DM$120,ROWS($C$10:$C43)+2,FALSE)</f>
        <v>112</v>
      </c>
      <c r="BC43" s="7">
        <f>HLOOKUP(BC$7,$L$66:$DM$120,ROWS($C$10:$C43)+2,FALSE)</f>
        <v>2660</v>
      </c>
      <c r="BD43" s="7">
        <f>HLOOKUP(BD$7,$L$66:$DM$120,ROWS($C$10:$C43)+2,FALSE)</f>
        <v>9151</v>
      </c>
      <c r="BE43" s="7">
        <f>HLOOKUP(BE$7,$L$66:$DM$120,ROWS($C$10:$C43)+2,FALSE)</f>
        <v>773</v>
      </c>
      <c r="BF43" s="7">
        <f>HLOOKUP(BF$7,$L$66:$DM$120,ROWS($C$10:$C43)+2,FALSE)</f>
        <v>3882</v>
      </c>
      <c r="BG43" s="7">
        <f>HLOOKUP(BG$7,$L$66:$DM$120,ROWS($C$10:$C43)+2,FALSE)</f>
        <v>10800</v>
      </c>
      <c r="BH43" s="7">
        <f>HLOOKUP(BH$7,$L$66:$DM$120,ROWS($C$10:$C43)+2,FALSE)</f>
        <v>2986</v>
      </c>
      <c r="BI43" s="7">
        <f>HLOOKUP(BI$7,$L$66:$DM$120,ROWS($C$10:$C43)+2,FALSE)</f>
        <v>631</v>
      </c>
      <c r="BJ43" s="7">
        <f>HLOOKUP(BJ$7,$L$66:$DM$120,ROWS($C$10:$C43)+2,FALSE)</f>
        <v>1878</v>
      </c>
      <c r="BK43" s="7">
        <f>HLOOKUP(BK$7,$L$66:$DM$120,ROWS($C$10:$C43)+2,FALSE)</f>
        <v>688</v>
      </c>
      <c r="BL43" s="7">
        <f>HLOOKUP(BL$7,$L$66:$DM$120,ROWS($C$10:$C43)+2,FALSE)</f>
        <v>10582</v>
      </c>
      <c r="BM43" s="8">
        <f>HLOOKUP(BM$7+0.5,$L$66:$DM$120,ROWS($C$10:$C43)+2,FALSE)</f>
        <v>11956</v>
      </c>
      <c r="BN43" s="8">
        <f>HLOOKUP(BN$7+0.5,$L$66:$DM$120,ROWS($C$10:$C43)+2,FALSE)</f>
        <v>1002</v>
      </c>
      <c r="BO43" s="8">
        <f>HLOOKUP(BO$7+0.5,$L$66:$DM$120,ROWS($C$10:$C43)+2,FALSE)</f>
        <v>2270</v>
      </c>
      <c r="BP43" s="8">
        <f>HLOOKUP(BP$7+0.5,$L$66:$DM$120,ROWS($C$10:$C43)+2,FALSE)</f>
        <v>1100</v>
      </c>
      <c r="BQ43" s="8">
        <f>HLOOKUP(BQ$7+0.5,$L$66:$DM$120,ROWS($C$10:$C43)+2,FALSE)</f>
        <v>734</v>
      </c>
      <c r="BR43" s="8">
        <f>HLOOKUP(BR$7+0.5,$L$66:$DM$120,ROWS($C$10:$C43)+2,FALSE)</f>
        <v>3856</v>
      </c>
      <c r="BS43" s="8">
        <f>HLOOKUP(BS$7+0.5,$L$66:$DM$120,ROWS($C$10:$C43)+2,FALSE)</f>
        <v>1151</v>
      </c>
      <c r="BT43" s="8">
        <f>HLOOKUP(BT$7+0.5,$L$66:$DM$120,ROWS($C$10:$C43)+2,FALSE)</f>
        <v>3667</v>
      </c>
      <c r="BU43" s="8">
        <f>HLOOKUP(BU$7+0.5,$L$66:$DM$120,ROWS($C$10:$C43)+2,FALSE)</f>
        <v>588</v>
      </c>
      <c r="BV43" s="8">
        <f>HLOOKUP(BV$7+0.5,$L$66:$DM$120,ROWS($C$10:$C43)+2,FALSE)</f>
        <v>1051</v>
      </c>
      <c r="BW43" s="8">
        <f>HLOOKUP(BW$7+0.5,$L$66:$DM$120,ROWS($C$10:$C43)+2,FALSE)</f>
        <v>4718</v>
      </c>
      <c r="BX43" s="8">
        <f>HLOOKUP(BX$7+0.5,$L$66:$DM$120,ROWS($C$10:$C43)+2,FALSE)</f>
        <v>2320</v>
      </c>
      <c r="BY43" s="8">
        <f>HLOOKUP(BY$7+0.5,$L$66:$DM$120,ROWS($C$10:$C43)+2,FALSE)</f>
        <v>973</v>
      </c>
      <c r="BZ43" s="8">
        <f>HLOOKUP(BZ$7+0.5,$L$66:$DM$120,ROWS($C$10:$C43)+2,FALSE)</f>
        <v>377</v>
      </c>
      <c r="CA43" s="8">
        <f>HLOOKUP(CA$7+0.5,$L$66:$DM$120,ROWS($C$10:$C43)+2,FALSE)</f>
        <v>1720</v>
      </c>
      <c r="CB43" s="8">
        <f>HLOOKUP(CB$7+0.5,$L$66:$DM$120,ROWS($C$10:$C43)+2,FALSE)</f>
        <v>958</v>
      </c>
      <c r="CC43" s="8">
        <f>HLOOKUP(CC$7+0.5,$L$66:$DM$120,ROWS($C$10:$C43)+2,FALSE)</f>
        <v>783</v>
      </c>
      <c r="CD43" s="8">
        <f>HLOOKUP(CD$7+0.5,$L$66:$DM$120,ROWS($C$10:$C43)+2,FALSE)</f>
        <v>397</v>
      </c>
      <c r="CE43" s="8">
        <f>HLOOKUP(CE$7+0.5,$L$66:$DM$120,ROWS($C$10:$C43)+2,FALSE)</f>
        <v>1223</v>
      </c>
      <c r="CF43" s="8">
        <f>HLOOKUP(CF$7+0.5,$L$66:$DM$120,ROWS($C$10:$C43)+2,FALSE)</f>
        <v>916</v>
      </c>
      <c r="CG43" s="8">
        <f>HLOOKUP(CG$7+0.5,$L$66:$DM$120,ROWS($C$10:$C43)+2,FALSE)</f>
        <v>1114</v>
      </c>
      <c r="CH43" s="8">
        <f>HLOOKUP(CH$7+0.5,$L$66:$DM$120,ROWS($C$10:$C43)+2,FALSE)</f>
        <v>1192</v>
      </c>
      <c r="CI43" s="8">
        <f>HLOOKUP(CI$7+0.5,$L$66:$DM$120,ROWS($C$10:$C43)+2,FALSE)</f>
        <v>2367</v>
      </c>
      <c r="CJ43" s="8">
        <f>HLOOKUP(CJ$7+0.5,$L$66:$DM$120,ROWS($C$10:$C43)+2,FALSE)</f>
        <v>947</v>
      </c>
      <c r="CK43" s="8">
        <f>HLOOKUP(CK$7+0.5,$L$66:$DM$120,ROWS($C$10:$C43)+2,FALSE)</f>
        <v>678</v>
      </c>
      <c r="CL43" s="8">
        <f>HLOOKUP(CL$7+0.5,$L$66:$DM$120,ROWS($C$10:$C43)+2,FALSE)</f>
        <v>266</v>
      </c>
      <c r="CM43" s="8">
        <f>HLOOKUP(CM$7+0.5,$L$66:$DM$120,ROWS($C$10:$C43)+2,FALSE)</f>
        <v>595</v>
      </c>
      <c r="CN43" s="8">
        <f>HLOOKUP(CN$7+0.5,$L$66:$DM$120,ROWS($C$10:$C43)+2,FALSE)</f>
        <v>282</v>
      </c>
      <c r="CO43" s="8">
        <f>HLOOKUP(CO$7+0.5,$L$66:$DM$120,ROWS($C$10:$C43)+2,FALSE)</f>
        <v>553</v>
      </c>
      <c r="CP43" s="8">
        <f>HLOOKUP(CP$7+0.5,$L$66:$DM$120,ROWS($C$10:$C43)+2,FALSE)</f>
        <v>1037</v>
      </c>
      <c r="CQ43" s="8">
        <f>HLOOKUP(CQ$7+0.5,$L$66:$DM$120,ROWS($C$10:$C43)+2,FALSE)</f>
        <v>1172</v>
      </c>
      <c r="CR43" s="8">
        <f>HLOOKUP(CR$7+0.5,$L$66:$DM$120,ROWS($C$10:$C43)+2,FALSE)</f>
        <v>4170</v>
      </c>
      <c r="CS43" s="8">
        <f>HLOOKUP(CS$7+0.5,$L$66:$DM$120,ROWS($C$10:$C43)+2,FALSE)</f>
        <v>276</v>
      </c>
      <c r="CT43" s="8" t="str">
        <f>HLOOKUP(CT$7+0.5,$L$66:$DM$120,ROWS($C$10:$C43)+2,FALSE)</f>
        <v>N/A</v>
      </c>
      <c r="CU43" s="8">
        <f>HLOOKUP(CU$7+0.5,$L$66:$DM$120,ROWS($C$10:$C43)+2,FALSE)</f>
        <v>1874</v>
      </c>
      <c r="CV43" s="8">
        <f>HLOOKUP(CV$7+0.5,$L$66:$DM$120,ROWS($C$10:$C43)+2,FALSE)</f>
        <v>266</v>
      </c>
      <c r="CW43" s="8">
        <f>HLOOKUP(CW$7+0.5,$L$66:$DM$120,ROWS($C$10:$C43)+2,FALSE)</f>
        <v>1717</v>
      </c>
      <c r="CX43" s="8">
        <f>HLOOKUP(CX$7+0.5,$L$66:$DM$120,ROWS($C$10:$C43)+2,FALSE)</f>
        <v>887</v>
      </c>
      <c r="CY43" s="8">
        <f>HLOOKUP(CY$7+0.5,$L$66:$DM$120,ROWS($C$10:$C43)+2,FALSE)</f>
        <v>977</v>
      </c>
      <c r="CZ43" s="8">
        <f>HLOOKUP(CZ$7+0.5,$L$66:$DM$120,ROWS($C$10:$C43)+2,FALSE)</f>
        <v>3427</v>
      </c>
      <c r="DA43" s="8">
        <f>HLOOKUP(DA$7+0.5,$L$66:$DM$120,ROWS($C$10:$C43)+2,FALSE)</f>
        <v>663</v>
      </c>
      <c r="DB43" s="8">
        <f>HLOOKUP(DB$7+0.5,$L$66:$DM$120,ROWS($C$10:$C43)+2,FALSE)</f>
        <v>2791</v>
      </c>
      <c r="DC43" s="8">
        <f>HLOOKUP(DC$7+0.5,$L$66:$DM$120,ROWS($C$10:$C43)+2,FALSE)</f>
        <v>121</v>
      </c>
      <c r="DD43" s="8">
        <f>HLOOKUP(DD$7+0.5,$L$66:$DM$120,ROWS($C$10:$C43)+2,FALSE)</f>
        <v>1051</v>
      </c>
      <c r="DE43" s="8">
        <f>HLOOKUP(DE$7+0.5,$L$66:$DM$120,ROWS($C$10:$C43)+2,FALSE)</f>
        <v>2132</v>
      </c>
      <c r="DF43" s="8">
        <f>HLOOKUP(DF$7+0.5,$L$66:$DM$120,ROWS($C$10:$C43)+2,FALSE)</f>
        <v>482</v>
      </c>
      <c r="DG43" s="8">
        <f>HLOOKUP(DG$7+0.5,$L$66:$DM$120,ROWS($C$10:$C43)+2,FALSE)</f>
        <v>1242</v>
      </c>
      <c r="DH43" s="8">
        <f>HLOOKUP(DH$7+0.5,$L$66:$DM$120,ROWS($C$10:$C43)+2,FALSE)</f>
        <v>2343</v>
      </c>
      <c r="DI43" s="8">
        <f>HLOOKUP(DI$7+0.5,$L$66:$DM$120,ROWS($C$10:$C43)+2,FALSE)</f>
        <v>1367</v>
      </c>
      <c r="DJ43" s="8">
        <f>HLOOKUP(DJ$7+0.5,$L$66:$DM$120,ROWS($C$10:$C43)+2,FALSE)</f>
        <v>470</v>
      </c>
      <c r="DK43" s="8">
        <f>HLOOKUP(DK$7+0.5,$L$66:$DM$120,ROWS($C$10:$C43)+2,FALSE)</f>
        <v>1014</v>
      </c>
      <c r="DL43" s="8">
        <f>HLOOKUP(DL$7+0.5,$L$66:$DM$120,ROWS($C$10:$C43)+2,FALSE)</f>
        <v>645</v>
      </c>
      <c r="DM43" s="8">
        <f>HLOOKUP(DM$7+0.5,$L$66:$DM$120,ROWS($C$10:$C43)+2,FALSE)</f>
        <v>3796</v>
      </c>
    </row>
    <row r="44" spans="4:117" x14ac:dyDescent="0.2">
      <c r="D44" s="62" t="s">
        <v>40</v>
      </c>
      <c r="E44" s="11">
        <v>9539412</v>
      </c>
      <c r="F44" s="12">
        <v>5364</v>
      </c>
      <c r="G44" s="11">
        <v>8070238</v>
      </c>
      <c r="H44" s="12">
        <v>36924</v>
      </c>
      <c r="I44" s="11">
        <v>1160510</v>
      </c>
      <c r="J44" s="12">
        <v>33476</v>
      </c>
      <c r="K44" s="103"/>
      <c r="L44" s="7">
        <f>HLOOKUP(L$7,$L$66:$DM$120,ROWS($C$10:$C44)+2,FALSE)</f>
        <v>265291</v>
      </c>
      <c r="M44" s="7">
        <f>HLOOKUP(M$7,$L$66:$DM$120,ROWS($C$10:$C44)+2,FALSE)</f>
        <v>5420</v>
      </c>
      <c r="N44" s="7">
        <f>HLOOKUP(N$7,$L$66:$DM$120,ROWS($C$10:$C44)+2,FALSE)</f>
        <v>3991</v>
      </c>
      <c r="O44" s="7">
        <f>HLOOKUP(O$7,$L$66:$DM$120,ROWS($C$10:$C44)+2,FALSE)</f>
        <v>4286</v>
      </c>
      <c r="P44" s="7">
        <f>HLOOKUP(P$7,$L$66:$DM$120,ROWS($C$10:$C44)+2,FALSE)</f>
        <v>327</v>
      </c>
      <c r="Q44" s="7">
        <f>HLOOKUP(Q$7,$L$66:$DM$120,ROWS($C$10:$C44)+2,FALSE)</f>
        <v>15373</v>
      </c>
      <c r="R44" s="7">
        <f>HLOOKUP(R$7,$L$66:$DM$120,ROWS($C$10:$C44)+2,FALSE)</f>
        <v>3919</v>
      </c>
      <c r="S44" s="7">
        <f>HLOOKUP(S$7,$L$66:$DM$120,ROWS($C$10:$C44)+2,FALSE)</f>
        <v>1975</v>
      </c>
      <c r="T44" s="7">
        <f>HLOOKUP(T$7,$L$66:$DM$120,ROWS($C$10:$C44)+2,FALSE)</f>
        <v>954</v>
      </c>
      <c r="U44" s="7">
        <f>HLOOKUP(U$7,$L$66:$DM$120,ROWS($C$10:$C44)+2,FALSE)</f>
        <v>1135</v>
      </c>
      <c r="V44" s="7">
        <f>HLOOKUP(V$7,$L$66:$DM$120,ROWS($C$10:$C44)+2,FALSE)</f>
        <v>28044</v>
      </c>
      <c r="W44" s="7">
        <f>HLOOKUP(W$7,$L$66:$DM$120,ROWS($C$10:$C44)+2,FALSE)</f>
        <v>16192</v>
      </c>
      <c r="X44" s="7">
        <f>HLOOKUP(X$7,$L$66:$DM$120,ROWS($C$10:$C44)+2,FALSE)</f>
        <v>1806</v>
      </c>
      <c r="Y44" s="7">
        <f>HLOOKUP(Y$7,$L$66:$DM$120,ROWS($C$10:$C44)+2,FALSE)</f>
        <v>675</v>
      </c>
      <c r="Z44" s="7">
        <f>HLOOKUP(Z$7,$L$66:$DM$120,ROWS($C$10:$C44)+2,FALSE)</f>
        <v>5971</v>
      </c>
      <c r="AA44" s="7">
        <f>HLOOKUP(AA$7,$L$66:$DM$120,ROWS($C$10:$C44)+2,FALSE)</f>
        <v>3228</v>
      </c>
      <c r="AB44" s="7">
        <f>HLOOKUP(AB$7,$L$66:$DM$120,ROWS($C$10:$C44)+2,FALSE)</f>
        <v>654</v>
      </c>
      <c r="AC44" s="7">
        <f>HLOOKUP(AC$7,$L$66:$DM$120,ROWS($C$10:$C44)+2,FALSE)</f>
        <v>4995</v>
      </c>
      <c r="AD44" s="7">
        <f>HLOOKUP(AD$7,$L$66:$DM$120,ROWS($C$10:$C44)+2,FALSE)</f>
        <v>1637</v>
      </c>
      <c r="AE44" s="7">
        <f>HLOOKUP(AE$7,$L$66:$DM$120,ROWS($C$10:$C44)+2,FALSE)</f>
        <v>2936</v>
      </c>
      <c r="AF44" s="7">
        <f>HLOOKUP(AF$7,$L$66:$DM$120,ROWS($C$10:$C44)+2,FALSE)</f>
        <v>824</v>
      </c>
      <c r="AG44" s="7">
        <f>HLOOKUP(AG$7,$L$66:$DM$120,ROWS($C$10:$C44)+2,FALSE)</f>
        <v>10485</v>
      </c>
      <c r="AH44" s="7">
        <f>HLOOKUP(AH$7,$L$66:$DM$120,ROWS($C$10:$C44)+2,FALSE)</f>
        <v>9053</v>
      </c>
      <c r="AI44" s="7">
        <f>HLOOKUP(AI$7,$L$66:$DM$120,ROWS($C$10:$C44)+2,FALSE)</f>
        <v>7530</v>
      </c>
      <c r="AJ44" s="7">
        <f>HLOOKUP(AJ$7,$L$66:$DM$120,ROWS($C$10:$C44)+2,FALSE)</f>
        <v>1294</v>
      </c>
      <c r="AK44" s="7">
        <f>HLOOKUP(AK$7,$L$66:$DM$120,ROWS($C$10:$C44)+2,FALSE)</f>
        <v>1273</v>
      </c>
      <c r="AL44" s="7">
        <f>HLOOKUP(AL$7,$L$66:$DM$120,ROWS($C$10:$C44)+2,FALSE)</f>
        <v>2638</v>
      </c>
      <c r="AM44" s="7">
        <f>HLOOKUP(AM$7,$L$66:$DM$120,ROWS($C$10:$C44)+2,FALSE)</f>
        <v>563</v>
      </c>
      <c r="AN44" s="7">
        <f>HLOOKUP(AN$7,$L$66:$DM$120,ROWS($C$10:$C44)+2,FALSE)</f>
        <v>1056</v>
      </c>
      <c r="AO44" s="7">
        <f>HLOOKUP(AO$7,$L$66:$DM$120,ROWS($C$10:$C44)+2,FALSE)</f>
        <v>1048</v>
      </c>
      <c r="AP44" s="7">
        <f>HLOOKUP(AP$7,$L$66:$DM$120,ROWS($C$10:$C44)+2,FALSE)</f>
        <v>2078</v>
      </c>
      <c r="AQ44" s="7">
        <f>HLOOKUP(AQ$7,$L$66:$DM$120,ROWS($C$10:$C44)+2,FALSE)</f>
        <v>10374</v>
      </c>
      <c r="AR44" s="7">
        <f>HLOOKUP(AR$7,$L$66:$DM$120,ROWS($C$10:$C44)+2,FALSE)</f>
        <v>1737</v>
      </c>
      <c r="AS44" s="7">
        <f>HLOOKUP(AS$7,$L$66:$DM$120,ROWS($C$10:$C44)+2,FALSE)</f>
        <v>18321</v>
      </c>
      <c r="AT44" s="7" t="str">
        <f>HLOOKUP(AT$7,$L$66:$DM$120,ROWS($C$10:$C44)+2,FALSE)</f>
        <v>N/A</v>
      </c>
      <c r="AU44" s="7">
        <f>HLOOKUP(AU$7,$L$66:$DM$120,ROWS($C$10:$C44)+2,FALSE)</f>
        <v>189</v>
      </c>
      <c r="AV44" s="7">
        <f>HLOOKUP(AV$7,$L$66:$DM$120,ROWS($C$10:$C44)+2,FALSE)</f>
        <v>10187</v>
      </c>
      <c r="AW44" s="7">
        <f>HLOOKUP(AW$7,$L$66:$DM$120,ROWS($C$10:$C44)+2,FALSE)</f>
        <v>1390</v>
      </c>
      <c r="AX44" s="7">
        <f>HLOOKUP(AX$7,$L$66:$DM$120,ROWS($C$10:$C44)+2,FALSE)</f>
        <v>1175</v>
      </c>
      <c r="AY44" s="7">
        <f>HLOOKUP(AY$7,$L$66:$DM$120,ROWS($C$10:$C44)+2,FALSE)</f>
        <v>9450</v>
      </c>
      <c r="AZ44" s="7">
        <f>HLOOKUP(AZ$7,$L$66:$DM$120,ROWS($C$10:$C44)+2,FALSE)</f>
        <v>444</v>
      </c>
      <c r="BA44" s="7">
        <f>HLOOKUP(BA$7,$L$66:$DM$120,ROWS($C$10:$C44)+2,FALSE)</f>
        <v>20427</v>
      </c>
      <c r="BB44" s="7">
        <f>HLOOKUP(BB$7,$L$66:$DM$120,ROWS($C$10:$C44)+2,FALSE)</f>
        <v>565</v>
      </c>
      <c r="BC44" s="7">
        <f>HLOOKUP(BC$7,$L$66:$DM$120,ROWS($C$10:$C44)+2,FALSE)</f>
        <v>6057</v>
      </c>
      <c r="BD44" s="7">
        <f>HLOOKUP(BD$7,$L$66:$DM$120,ROWS($C$10:$C44)+2,FALSE)</f>
        <v>6621</v>
      </c>
      <c r="BE44" s="7">
        <f>HLOOKUP(BE$7,$L$66:$DM$120,ROWS($C$10:$C44)+2,FALSE)</f>
        <v>961</v>
      </c>
      <c r="BF44" s="7">
        <f>HLOOKUP(BF$7,$L$66:$DM$120,ROWS($C$10:$C44)+2,FALSE)</f>
        <v>212</v>
      </c>
      <c r="BG44" s="7">
        <f>HLOOKUP(BG$7,$L$66:$DM$120,ROWS($C$10:$C44)+2,FALSE)</f>
        <v>27302</v>
      </c>
      <c r="BH44" s="7">
        <f>HLOOKUP(BH$7,$L$66:$DM$120,ROWS($C$10:$C44)+2,FALSE)</f>
        <v>3295</v>
      </c>
      <c r="BI44" s="7">
        <f>HLOOKUP(BI$7,$L$66:$DM$120,ROWS($C$10:$C44)+2,FALSE)</f>
        <v>2780</v>
      </c>
      <c r="BJ44" s="7">
        <f>HLOOKUP(BJ$7,$L$66:$DM$120,ROWS($C$10:$C44)+2,FALSE)</f>
        <v>2291</v>
      </c>
      <c r="BK44" s="7">
        <f>HLOOKUP(BK$7,$L$66:$DM$120,ROWS($C$10:$C44)+2,FALSE)</f>
        <v>153</v>
      </c>
      <c r="BL44" s="7">
        <f>HLOOKUP(BL$7,$L$66:$DM$120,ROWS($C$10:$C44)+2,FALSE)</f>
        <v>844</v>
      </c>
      <c r="BM44" s="8">
        <f>HLOOKUP(BM$7+0.5,$L$66:$DM$120,ROWS($C$10:$C44)+2,FALSE)</f>
        <v>16660</v>
      </c>
      <c r="BN44" s="8">
        <f>HLOOKUP(BN$7+0.5,$L$66:$DM$120,ROWS($C$10:$C44)+2,FALSE)</f>
        <v>2338</v>
      </c>
      <c r="BO44" s="8">
        <f>HLOOKUP(BO$7+0.5,$L$66:$DM$120,ROWS($C$10:$C44)+2,FALSE)</f>
        <v>2185</v>
      </c>
      <c r="BP44" s="8">
        <f>HLOOKUP(BP$7+0.5,$L$66:$DM$120,ROWS($C$10:$C44)+2,FALSE)</f>
        <v>2860</v>
      </c>
      <c r="BQ44" s="8">
        <f>HLOOKUP(BQ$7+0.5,$L$66:$DM$120,ROWS($C$10:$C44)+2,FALSE)</f>
        <v>322</v>
      </c>
      <c r="BR44" s="8">
        <f>HLOOKUP(BR$7+0.5,$L$66:$DM$120,ROWS($C$10:$C44)+2,FALSE)</f>
        <v>5531</v>
      </c>
      <c r="BS44" s="8">
        <f>HLOOKUP(BS$7+0.5,$L$66:$DM$120,ROWS($C$10:$C44)+2,FALSE)</f>
        <v>1645</v>
      </c>
      <c r="BT44" s="8">
        <f>HLOOKUP(BT$7+0.5,$L$66:$DM$120,ROWS($C$10:$C44)+2,FALSE)</f>
        <v>820</v>
      </c>
      <c r="BU44" s="8">
        <f>HLOOKUP(BU$7+0.5,$L$66:$DM$120,ROWS($C$10:$C44)+2,FALSE)</f>
        <v>600</v>
      </c>
      <c r="BV44" s="8">
        <f>HLOOKUP(BV$7+0.5,$L$66:$DM$120,ROWS($C$10:$C44)+2,FALSE)</f>
        <v>591</v>
      </c>
      <c r="BW44" s="8">
        <f>HLOOKUP(BW$7+0.5,$L$66:$DM$120,ROWS($C$10:$C44)+2,FALSE)</f>
        <v>4471</v>
      </c>
      <c r="BX44" s="8">
        <f>HLOOKUP(BX$7+0.5,$L$66:$DM$120,ROWS($C$10:$C44)+2,FALSE)</f>
        <v>3163</v>
      </c>
      <c r="BY44" s="8">
        <f>HLOOKUP(BY$7+0.5,$L$66:$DM$120,ROWS($C$10:$C44)+2,FALSE)</f>
        <v>1362</v>
      </c>
      <c r="BZ44" s="8">
        <f>HLOOKUP(BZ$7+0.5,$L$66:$DM$120,ROWS($C$10:$C44)+2,FALSE)</f>
        <v>615</v>
      </c>
      <c r="CA44" s="8">
        <f>HLOOKUP(CA$7+0.5,$L$66:$DM$120,ROWS($C$10:$C44)+2,FALSE)</f>
        <v>2065</v>
      </c>
      <c r="CB44" s="8">
        <f>HLOOKUP(CB$7+0.5,$L$66:$DM$120,ROWS($C$10:$C44)+2,FALSE)</f>
        <v>1379</v>
      </c>
      <c r="CC44" s="8">
        <f>HLOOKUP(CC$7+0.5,$L$66:$DM$120,ROWS($C$10:$C44)+2,FALSE)</f>
        <v>530</v>
      </c>
      <c r="CD44" s="8">
        <f>HLOOKUP(CD$7+0.5,$L$66:$DM$120,ROWS($C$10:$C44)+2,FALSE)</f>
        <v>4644</v>
      </c>
      <c r="CE44" s="8">
        <f>HLOOKUP(CE$7+0.5,$L$66:$DM$120,ROWS($C$10:$C44)+2,FALSE)</f>
        <v>786</v>
      </c>
      <c r="CF44" s="8">
        <f>HLOOKUP(CF$7+0.5,$L$66:$DM$120,ROWS($C$10:$C44)+2,FALSE)</f>
        <v>1135</v>
      </c>
      <c r="CG44" s="8">
        <f>HLOOKUP(CG$7+0.5,$L$66:$DM$120,ROWS($C$10:$C44)+2,FALSE)</f>
        <v>663</v>
      </c>
      <c r="CH44" s="8">
        <f>HLOOKUP(CH$7+0.5,$L$66:$DM$120,ROWS($C$10:$C44)+2,FALSE)</f>
        <v>2304</v>
      </c>
      <c r="CI44" s="8">
        <f>HLOOKUP(CI$7+0.5,$L$66:$DM$120,ROWS($C$10:$C44)+2,FALSE)</f>
        <v>4920</v>
      </c>
      <c r="CJ44" s="8">
        <f>HLOOKUP(CJ$7+0.5,$L$66:$DM$120,ROWS($C$10:$C44)+2,FALSE)</f>
        <v>2879</v>
      </c>
      <c r="CK44" s="8">
        <f>HLOOKUP(CK$7+0.5,$L$66:$DM$120,ROWS($C$10:$C44)+2,FALSE)</f>
        <v>825</v>
      </c>
      <c r="CL44" s="8">
        <f>HLOOKUP(CL$7+0.5,$L$66:$DM$120,ROWS($C$10:$C44)+2,FALSE)</f>
        <v>829</v>
      </c>
      <c r="CM44" s="8">
        <f>HLOOKUP(CM$7+0.5,$L$66:$DM$120,ROWS($C$10:$C44)+2,FALSE)</f>
        <v>1150</v>
      </c>
      <c r="CN44" s="8">
        <f>HLOOKUP(CN$7+0.5,$L$66:$DM$120,ROWS($C$10:$C44)+2,FALSE)</f>
        <v>549</v>
      </c>
      <c r="CO44" s="8">
        <f>HLOOKUP(CO$7+0.5,$L$66:$DM$120,ROWS($C$10:$C44)+2,FALSE)</f>
        <v>1334</v>
      </c>
      <c r="CP44" s="8">
        <f>HLOOKUP(CP$7+0.5,$L$66:$DM$120,ROWS($C$10:$C44)+2,FALSE)</f>
        <v>716</v>
      </c>
      <c r="CQ44" s="8">
        <f>HLOOKUP(CQ$7+0.5,$L$66:$DM$120,ROWS($C$10:$C44)+2,FALSE)</f>
        <v>1738</v>
      </c>
      <c r="CR44" s="8">
        <f>HLOOKUP(CR$7+0.5,$L$66:$DM$120,ROWS($C$10:$C44)+2,FALSE)</f>
        <v>2643</v>
      </c>
      <c r="CS44" s="8">
        <f>HLOOKUP(CS$7+0.5,$L$66:$DM$120,ROWS($C$10:$C44)+2,FALSE)</f>
        <v>1297</v>
      </c>
      <c r="CT44" s="8">
        <f>HLOOKUP(CT$7+0.5,$L$66:$DM$120,ROWS($C$10:$C44)+2,FALSE)</f>
        <v>3621</v>
      </c>
      <c r="CU44" s="8" t="str">
        <f>HLOOKUP(CU$7+0.5,$L$66:$DM$120,ROWS($C$10:$C44)+2,FALSE)</f>
        <v>N/A</v>
      </c>
      <c r="CV44" s="8">
        <f>HLOOKUP(CV$7+0.5,$L$66:$DM$120,ROWS($C$10:$C44)+2,FALSE)</f>
        <v>272</v>
      </c>
      <c r="CW44" s="8">
        <f>HLOOKUP(CW$7+0.5,$L$66:$DM$120,ROWS($C$10:$C44)+2,FALSE)</f>
        <v>3649</v>
      </c>
      <c r="CX44" s="8">
        <f>HLOOKUP(CX$7+0.5,$L$66:$DM$120,ROWS($C$10:$C44)+2,FALSE)</f>
        <v>684</v>
      </c>
      <c r="CY44" s="8">
        <f>HLOOKUP(CY$7+0.5,$L$66:$DM$120,ROWS($C$10:$C44)+2,FALSE)</f>
        <v>826</v>
      </c>
      <c r="CZ44" s="8">
        <f>HLOOKUP(CZ$7+0.5,$L$66:$DM$120,ROWS($C$10:$C44)+2,FALSE)</f>
        <v>2770</v>
      </c>
      <c r="DA44" s="8">
        <f>HLOOKUP(DA$7+0.5,$L$66:$DM$120,ROWS($C$10:$C44)+2,FALSE)</f>
        <v>384</v>
      </c>
      <c r="DB44" s="8">
        <f>HLOOKUP(DB$7+0.5,$L$66:$DM$120,ROWS($C$10:$C44)+2,FALSE)</f>
        <v>3260</v>
      </c>
      <c r="DC44" s="8">
        <f>HLOOKUP(DC$7+0.5,$L$66:$DM$120,ROWS($C$10:$C44)+2,FALSE)</f>
        <v>609</v>
      </c>
      <c r="DD44" s="8">
        <f>HLOOKUP(DD$7+0.5,$L$66:$DM$120,ROWS($C$10:$C44)+2,FALSE)</f>
        <v>2083</v>
      </c>
      <c r="DE44" s="8">
        <f>HLOOKUP(DE$7+0.5,$L$66:$DM$120,ROWS($C$10:$C44)+2,FALSE)</f>
        <v>2034</v>
      </c>
      <c r="DF44" s="8">
        <f>HLOOKUP(DF$7+0.5,$L$66:$DM$120,ROWS($C$10:$C44)+2,FALSE)</f>
        <v>692</v>
      </c>
      <c r="DG44" s="8">
        <f>HLOOKUP(DG$7+0.5,$L$66:$DM$120,ROWS($C$10:$C44)+2,FALSE)</f>
        <v>345</v>
      </c>
      <c r="DH44" s="8">
        <f>HLOOKUP(DH$7+0.5,$L$66:$DM$120,ROWS($C$10:$C44)+2,FALSE)</f>
        <v>4012</v>
      </c>
      <c r="DI44" s="8">
        <f>HLOOKUP(DI$7+0.5,$L$66:$DM$120,ROWS($C$10:$C44)+2,FALSE)</f>
        <v>1566</v>
      </c>
      <c r="DJ44" s="8">
        <f>HLOOKUP(DJ$7+0.5,$L$66:$DM$120,ROWS($C$10:$C44)+2,FALSE)</f>
        <v>1517</v>
      </c>
      <c r="DK44" s="8">
        <f>HLOOKUP(DK$7+0.5,$L$66:$DM$120,ROWS($C$10:$C44)+2,FALSE)</f>
        <v>1192</v>
      </c>
      <c r="DL44" s="8">
        <f>HLOOKUP(DL$7+0.5,$L$66:$DM$120,ROWS($C$10:$C44)+2,FALSE)</f>
        <v>228</v>
      </c>
      <c r="DM44" s="8">
        <f>HLOOKUP(DM$7+0.5,$L$66:$DM$120,ROWS($C$10:$C44)+2,FALSE)</f>
        <v>447</v>
      </c>
    </row>
    <row r="45" spans="4:117" x14ac:dyDescent="0.2">
      <c r="D45" s="62" t="s">
        <v>41</v>
      </c>
      <c r="E45" s="11">
        <v>675161</v>
      </c>
      <c r="F45" s="12">
        <v>1047</v>
      </c>
      <c r="G45" s="11">
        <v>559906</v>
      </c>
      <c r="H45" s="12">
        <v>6503</v>
      </c>
      <c r="I45" s="11">
        <v>79837</v>
      </c>
      <c r="J45" s="12">
        <v>6140</v>
      </c>
      <c r="K45" s="103"/>
      <c r="L45" s="7">
        <f>HLOOKUP(L$7,$L$66:$DM$120,ROWS($C$10:$C45)+2,FALSE)</f>
        <v>32510</v>
      </c>
      <c r="M45" s="7">
        <f>HLOOKUP(M$7,$L$66:$DM$120,ROWS($C$10:$C45)+2,FALSE)</f>
        <v>97</v>
      </c>
      <c r="N45" s="7">
        <f>HLOOKUP(N$7,$L$66:$DM$120,ROWS($C$10:$C45)+2,FALSE)</f>
        <v>393</v>
      </c>
      <c r="O45" s="7">
        <f>HLOOKUP(O$7,$L$66:$DM$120,ROWS($C$10:$C45)+2,FALSE)</f>
        <v>1313</v>
      </c>
      <c r="P45" s="7">
        <f>HLOOKUP(P$7,$L$66:$DM$120,ROWS($C$10:$C45)+2,FALSE)</f>
        <v>249</v>
      </c>
      <c r="Q45" s="7">
        <f>HLOOKUP(Q$7,$L$66:$DM$120,ROWS($C$10:$C45)+2,FALSE)</f>
        <v>1356</v>
      </c>
      <c r="R45" s="7">
        <f>HLOOKUP(R$7,$L$66:$DM$120,ROWS($C$10:$C45)+2,FALSE)</f>
        <v>1229</v>
      </c>
      <c r="S45" s="7">
        <f>HLOOKUP(S$7,$L$66:$DM$120,ROWS($C$10:$C45)+2,FALSE)</f>
        <v>0</v>
      </c>
      <c r="T45" s="7">
        <f>HLOOKUP(T$7,$L$66:$DM$120,ROWS($C$10:$C45)+2,FALSE)</f>
        <v>84</v>
      </c>
      <c r="U45" s="7">
        <f>HLOOKUP(U$7,$L$66:$DM$120,ROWS($C$10:$C45)+2,FALSE)</f>
        <v>0</v>
      </c>
      <c r="V45" s="7">
        <f>HLOOKUP(V$7,$L$66:$DM$120,ROWS($C$10:$C45)+2,FALSE)</f>
        <v>459</v>
      </c>
      <c r="W45" s="7">
        <f>HLOOKUP(W$7,$L$66:$DM$120,ROWS($C$10:$C45)+2,FALSE)</f>
        <v>364</v>
      </c>
      <c r="X45" s="7">
        <f>HLOOKUP(X$7,$L$66:$DM$120,ROWS($C$10:$C45)+2,FALSE)</f>
        <v>138</v>
      </c>
      <c r="Y45" s="7">
        <f>HLOOKUP(Y$7,$L$66:$DM$120,ROWS($C$10:$C45)+2,FALSE)</f>
        <v>1209</v>
      </c>
      <c r="Z45" s="7">
        <f>HLOOKUP(Z$7,$L$66:$DM$120,ROWS($C$10:$C45)+2,FALSE)</f>
        <v>571</v>
      </c>
      <c r="AA45" s="7">
        <f>HLOOKUP(AA$7,$L$66:$DM$120,ROWS($C$10:$C45)+2,FALSE)</f>
        <v>130</v>
      </c>
      <c r="AB45" s="7">
        <f>HLOOKUP(AB$7,$L$66:$DM$120,ROWS($C$10:$C45)+2,FALSE)</f>
        <v>208</v>
      </c>
      <c r="AC45" s="7">
        <f>HLOOKUP(AC$7,$L$66:$DM$120,ROWS($C$10:$C45)+2,FALSE)</f>
        <v>75</v>
      </c>
      <c r="AD45" s="7">
        <f>HLOOKUP(AD$7,$L$66:$DM$120,ROWS($C$10:$C45)+2,FALSE)</f>
        <v>0</v>
      </c>
      <c r="AE45" s="7">
        <f>HLOOKUP(AE$7,$L$66:$DM$120,ROWS($C$10:$C45)+2,FALSE)</f>
        <v>422</v>
      </c>
      <c r="AF45" s="7">
        <f>HLOOKUP(AF$7,$L$66:$DM$120,ROWS($C$10:$C45)+2,FALSE)</f>
        <v>50</v>
      </c>
      <c r="AG45" s="7">
        <f>HLOOKUP(AG$7,$L$66:$DM$120,ROWS($C$10:$C45)+2,FALSE)</f>
        <v>10</v>
      </c>
      <c r="AH45" s="7">
        <f>HLOOKUP(AH$7,$L$66:$DM$120,ROWS($C$10:$C45)+2,FALSE)</f>
        <v>369</v>
      </c>
      <c r="AI45" s="7">
        <f>HLOOKUP(AI$7,$L$66:$DM$120,ROWS($C$10:$C45)+2,FALSE)</f>
        <v>328</v>
      </c>
      <c r="AJ45" s="7">
        <f>HLOOKUP(AJ$7,$L$66:$DM$120,ROWS($C$10:$C45)+2,FALSE)</f>
        <v>12244</v>
      </c>
      <c r="AK45" s="7">
        <f>HLOOKUP(AK$7,$L$66:$DM$120,ROWS($C$10:$C45)+2,FALSE)</f>
        <v>80</v>
      </c>
      <c r="AL45" s="7">
        <f>HLOOKUP(AL$7,$L$66:$DM$120,ROWS($C$10:$C45)+2,FALSE)</f>
        <v>330</v>
      </c>
      <c r="AM45" s="7">
        <f>HLOOKUP(AM$7,$L$66:$DM$120,ROWS($C$10:$C45)+2,FALSE)</f>
        <v>1227</v>
      </c>
      <c r="AN45" s="7">
        <f>HLOOKUP(AN$7,$L$66:$DM$120,ROWS($C$10:$C45)+2,FALSE)</f>
        <v>218</v>
      </c>
      <c r="AO45" s="7">
        <f>HLOOKUP(AO$7,$L$66:$DM$120,ROWS($C$10:$C45)+2,FALSE)</f>
        <v>845</v>
      </c>
      <c r="AP45" s="7">
        <f>HLOOKUP(AP$7,$L$66:$DM$120,ROWS($C$10:$C45)+2,FALSE)</f>
        <v>0</v>
      </c>
      <c r="AQ45" s="7">
        <f>HLOOKUP(AQ$7,$L$66:$DM$120,ROWS($C$10:$C45)+2,FALSE)</f>
        <v>183</v>
      </c>
      <c r="AR45" s="7">
        <f>HLOOKUP(AR$7,$L$66:$DM$120,ROWS($C$10:$C45)+2,FALSE)</f>
        <v>99</v>
      </c>
      <c r="AS45" s="7">
        <f>HLOOKUP(AS$7,$L$66:$DM$120,ROWS($C$10:$C45)+2,FALSE)</f>
        <v>264</v>
      </c>
      <c r="AT45" s="7">
        <f>HLOOKUP(AT$7,$L$66:$DM$120,ROWS($C$10:$C45)+2,FALSE)</f>
        <v>900</v>
      </c>
      <c r="AU45" s="7" t="str">
        <f>HLOOKUP(AU$7,$L$66:$DM$120,ROWS($C$10:$C45)+2,FALSE)</f>
        <v>N/A</v>
      </c>
      <c r="AV45" s="7">
        <f>HLOOKUP(AV$7,$L$66:$DM$120,ROWS($C$10:$C45)+2,FALSE)</f>
        <v>286</v>
      </c>
      <c r="AW45" s="7">
        <f>HLOOKUP(AW$7,$L$66:$DM$120,ROWS($C$10:$C45)+2,FALSE)</f>
        <v>59</v>
      </c>
      <c r="AX45" s="7">
        <f>HLOOKUP(AX$7,$L$66:$DM$120,ROWS($C$10:$C45)+2,FALSE)</f>
        <v>264</v>
      </c>
      <c r="AY45" s="7">
        <f>HLOOKUP(AY$7,$L$66:$DM$120,ROWS($C$10:$C45)+2,FALSE)</f>
        <v>652</v>
      </c>
      <c r="AZ45" s="7">
        <f>HLOOKUP(AZ$7,$L$66:$DM$120,ROWS($C$10:$C45)+2,FALSE)</f>
        <v>0</v>
      </c>
      <c r="BA45" s="7">
        <f>HLOOKUP(BA$7,$L$66:$DM$120,ROWS($C$10:$C45)+2,FALSE)</f>
        <v>1</v>
      </c>
      <c r="BB45" s="7">
        <f>HLOOKUP(BB$7,$L$66:$DM$120,ROWS($C$10:$C45)+2,FALSE)</f>
        <v>1293</v>
      </c>
      <c r="BC45" s="7">
        <f>HLOOKUP(BC$7,$L$66:$DM$120,ROWS($C$10:$C45)+2,FALSE)</f>
        <v>113</v>
      </c>
      <c r="BD45" s="7">
        <f>HLOOKUP(BD$7,$L$66:$DM$120,ROWS($C$10:$C45)+2,FALSE)</f>
        <v>1862</v>
      </c>
      <c r="BE45" s="7">
        <f>HLOOKUP(BE$7,$L$66:$DM$120,ROWS($C$10:$C45)+2,FALSE)</f>
        <v>429</v>
      </c>
      <c r="BF45" s="7">
        <f>HLOOKUP(BF$7,$L$66:$DM$120,ROWS($C$10:$C45)+2,FALSE)</f>
        <v>0</v>
      </c>
      <c r="BG45" s="7">
        <f>HLOOKUP(BG$7,$L$66:$DM$120,ROWS($C$10:$C45)+2,FALSE)</f>
        <v>166</v>
      </c>
      <c r="BH45" s="7">
        <f>HLOOKUP(BH$7,$L$66:$DM$120,ROWS($C$10:$C45)+2,FALSE)</f>
        <v>404</v>
      </c>
      <c r="BI45" s="7">
        <f>HLOOKUP(BI$7,$L$66:$DM$120,ROWS($C$10:$C45)+2,FALSE)</f>
        <v>0</v>
      </c>
      <c r="BJ45" s="7">
        <f>HLOOKUP(BJ$7,$L$66:$DM$120,ROWS($C$10:$C45)+2,FALSE)</f>
        <v>1398</v>
      </c>
      <c r="BK45" s="7">
        <f>HLOOKUP(BK$7,$L$66:$DM$120,ROWS($C$10:$C45)+2,FALSE)</f>
        <v>139</v>
      </c>
      <c r="BL45" s="7">
        <f>HLOOKUP(BL$7,$L$66:$DM$120,ROWS($C$10:$C45)+2,FALSE)</f>
        <v>76</v>
      </c>
      <c r="BM45" s="8">
        <f>HLOOKUP(BM$7+0.5,$L$66:$DM$120,ROWS($C$10:$C45)+2,FALSE)</f>
        <v>3641</v>
      </c>
      <c r="BN45" s="8">
        <f>HLOOKUP(BN$7+0.5,$L$66:$DM$120,ROWS($C$10:$C45)+2,FALSE)</f>
        <v>125</v>
      </c>
      <c r="BO45" s="8">
        <f>HLOOKUP(BO$7+0.5,$L$66:$DM$120,ROWS($C$10:$C45)+2,FALSE)</f>
        <v>365</v>
      </c>
      <c r="BP45" s="8">
        <f>HLOOKUP(BP$7+0.5,$L$66:$DM$120,ROWS($C$10:$C45)+2,FALSE)</f>
        <v>613</v>
      </c>
      <c r="BQ45" s="8">
        <f>HLOOKUP(BQ$7+0.5,$L$66:$DM$120,ROWS($C$10:$C45)+2,FALSE)</f>
        <v>293</v>
      </c>
      <c r="BR45" s="8">
        <f>HLOOKUP(BR$7+0.5,$L$66:$DM$120,ROWS($C$10:$C45)+2,FALSE)</f>
        <v>1011</v>
      </c>
      <c r="BS45" s="8">
        <f>HLOOKUP(BS$7+0.5,$L$66:$DM$120,ROWS($C$10:$C45)+2,FALSE)</f>
        <v>612</v>
      </c>
      <c r="BT45" s="8">
        <f>HLOOKUP(BT$7+0.5,$L$66:$DM$120,ROWS($C$10:$C45)+2,FALSE)</f>
        <v>143</v>
      </c>
      <c r="BU45" s="8">
        <f>HLOOKUP(BU$7+0.5,$L$66:$DM$120,ROWS($C$10:$C45)+2,FALSE)</f>
        <v>100</v>
      </c>
      <c r="BV45" s="8">
        <f>HLOOKUP(BV$7+0.5,$L$66:$DM$120,ROWS($C$10:$C45)+2,FALSE)</f>
        <v>143</v>
      </c>
      <c r="BW45" s="8">
        <f>HLOOKUP(BW$7+0.5,$L$66:$DM$120,ROWS($C$10:$C45)+2,FALSE)</f>
        <v>303</v>
      </c>
      <c r="BX45" s="8">
        <f>HLOOKUP(BX$7+0.5,$L$66:$DM$120,ROWS($C$10:$C45)+2,FALSE)</f>
        <v>410</v>
      </c>
      <c r="BY45" s="8">
        <f>HLOOKUP(BY$7+0.5,$L$66:$DM$120,ROWS($C$10:$C45)+2,FALSE)</f>
        <v>216</v>
      </c>
      <c r="BZ45" s="8">
        <f>HLOOKUP(BZ$7+0.5,$L$66:$DM$120,ROWS($C$10:$C45)+2,FALSE)</f>
        <v>817</v>
      </c>
      <c r="CA45" s="8">
        <f>HLOOKUP(CA$7+0.5,$L$66:$DM$120,ROWS($C$10:$C45)+2,FALSE)</f>
        <v>504</v>
      </c>
      <c r="CB45" s="8">
        <f>HLOOKUP(CB$7+0.5,$L$66:$DM$120,ROWS($C$10:$C45)+2,FALSE)</f>
        <v>171</v>
      </c>
      <c r="CC45" s="8">
        <f>HLOOKUP(CC$7+0.5,$L$66:$DM$120,ROWS($C$10:$C45)+2,FALSE)</f>
        <v>178</v>
      </c>
      <c r="CD45" s="8">
        <f>HLOOKUP(CD$7+0.5,$L$66:$DM$120,ROWS($C$10:$C45)+2,FALSE)</f>
        <v>96</v>
      </c>
      <c r="CE45" s="8">
        <f>HLOOKUP(CE$7+0.5,$L$66:$DM$120,ROWS($C$10:$C45)+2,FALSE)</f>
        <v>143</v>
      </c>
      <c r="CF45" s="8">
        <f>HLOOKUP(CF$7+0.5,$L$66:$DM$120,ROWS($C$10:$C45)+2,FALSE)</f>
        <v>441</v>
      </c>
      <c r="CG45" s="8">
        <f>HLOOKUP(CG$7+0.5,$L$66:$DM$120,ROWS($C$10:$C45)+2,FALSE)</f>
        <v>72</v>
      </c>
      <c r="CH45" s="8">
        <f>HLOOKUP(CH$7+0.5,$L$66:$DM$120,ROWS($C$10:$C45)+2,FALSE)</f>
        <v>16</v>
      </c>
      <c r="CI45" s="8">
        <f>HLOOKUP(CI$7+0.5,$L$66:$DM$120,ROWS($C$10:$C45)+2,FALSE)</f>
        <v>359</v>
      </c>
      <c r="CJ45" s="8">
        <f>HLOOKUP(CJ$7+0.5,$L$66:$DM$120,ROWS($C$10:$C45)+2,FALSE)</f>
        <v>324</v>
      </c>
      <c r="CK45" s="8">
        <f>HLOOKUP(CK$7+0.5,$L$66:$DM$120,ROWS($C$10:$C45)+2,FALSE)</f>
        <v>2374</v>
      </c>
      <c r="CL45" s="8">
        <f>HLOOKUP(CL$7+0.5,$L$66:$DM$120,ROWS($C$10:$C45)+2,FALSE)</f>
        <v>143</v>
      </c>
      <c r="CM45" s="8">
        <f>HLOOKUP(CM$7+0.5,$L$66:$DM$120,ROWS($C$10:$C45)+2,FALSE)</f>
        <v>284</v>
      </c>
      <c r="CN45" s="8">
        <f>HLOOKUP(CN$7+0.5,$L$66:$DM$120,ROWS($C$10:$C45)+2,FALSE)</f>
        <v>612</v>
      </c>
      <c r="CO45" s="8">
        <f>HLOOKUP(CO$7+0.5,$L$66:$DM$120,ROWS($C$10:$C45)+2,FALSE)</f>
        <v>170</v>
      </c>
      <c r="CP45" s="8">
        <f>HLOOKUP(CP$7+0.5,$L$66:$DM$120,ROWS($C$10:$C45)+2,FALSE)</f>
        <v>860</v>
      </c>
      <c r="CQ45" s="8">
        <f>HLOOKUP(CQ$7+0.5,$L$66:$DM$120,ROWS($C$10:$C45)+2,FALSE)</f>
        <v>143</v>
      </c>
      <c r="CR45" s="8">
        <f>HLOOKUP(CR$7+0.5,$L$66:$DM$120,ROWS($C$10:$C45)+2,FALSE)</f>
        <v>306</v>
      </c>
      <c r="CS45" s="8">
        <f>HLOOKUP(CS$7+0.5,$L$66:$DM$120,ROWS($C$10:$C45)+2,FALSE)</f>
        <v>112</v>
      </c>
      <c r="CT45" s="8">
        <f>HLOOKUP(CT$7+0.5,$L$66:$DM$120,ROWS($C$10:$C45)+2,FALSE)</f>
        <v>233</v>
      </c>
      <c r="CU45" s="8">
        <f>HLOOKUP(CU$7+0.5,$L$66:$DM$120,ROWS($C$10:$C45)+2,FALSE)</f>
        <v>678</v>
      </c>
      <c r="CV45" s="8" t="str">
        <f>HLOOKUP(CV$7+0.5,$L$66:$DM$120,ROWS($C$10:$C45)+2,FALSE)</f>
        <v>N/A</v>
      </c>
      <c r="CW45" s="8">
        <f>HLOOKUP(CW$7+0.5,$L$66:$DM$120,ROWS($C$10:$C45)+2,FALSE)</f>
        <v>248</v>
      </c>
      <c r="CX45" s="8">
        <f>HLOOKUP(CX$7+0.5,$L$66:$DM$120,ROWS($C$10:$C45)+2,FALSE)</f>
        <v>68</v>
      </c>
      <c r="CY45" s="8">
        <f>HLOOKUP(CY$7+0.5,$L$66:$DM$120,ROWS($C$10:$C45)+2,FALSE)</f>
        <v>256</v>
      </c>
      <c r="CZ45" s="8">
        <f>HLOOKUP(CZ$7+0.5,$L$66:$DM$120,ROWS($C$10:$C45)+2,FALSE)</f>
        <v>637</v>
      </c>
      <c r="DA45" s="8">
        <f>HLOOKUP(DA$7+0.5,$L$66:$DM$120,ROWS($C$10:$C45)+2,FALSE)</f>
        <v>143</v>
      </c>
      <c r="DB45" s="8">
        <f>HLOOKUP(DB$7+0.5,$L$66:$DM$120,ROWS($C$10:$C45)+2,FALSE)</f>
        <v>2</v>
      </c>
      <c r="DC45" s="8">
        <f>HLOOKUP(DC$7+0.5,$L$66:$DM$120,ROWS($C$10:$C45)+2,FALSE)</f>
        <v>714</v>
      </c>
      <c r="DD45" s="8">
        <f>HLOOKUP(DD$7+0.5,$L$66:$DM$120,ROWS($C$10:$C45)+2,FALSE)</f>
        <v>120</v>
      </c>
      <c r="DE45" s="8">
        <f>HLOOKUP(DE$7+0.5,$L$66:$DM$120,ROWS($C$10:$C45)+2,FALSE)</f>
        <v>1029</v>
      </c>
      <c r="DF45" s="8">
        <f>HLOOKUP(DF$7+0.5,$L$66:$DM$120,ROWS($C$10:$C45)+2,FALSE)</f>
        <v>427</v>
      </c>
      <c r="DG45" s="8">
        <f>HLOOKUP(DG$7+0.5,$L$66:$DM$120,ROWS($C$10:$C45)+2,FALSE)</f>
        <v>143</v>
      </c>
      <c r="DH45" s="8">
        <f>HLOOKUP(DH$7+0.5,$L$66:$DM$120,ROWS($C$10:$C45)+2,FALSE)</f>
        <v>202</v>
      </c>
      <c r="DI45" s="8">
        <f>HLOOKUP(DI$7+0.5,$L$66:$DM$120,ROWS($C$10:$C45)+2,FALSE)</f>
        <v>312</v>
      </c>
      <c r="DJ45" s="8">
        <f>HLOOKUP(DJ$7+0.5,$L$66:$DM$120,ROWS($C$10:$C45)+2,FALSE)</f>
        <v>143</v>
      </c>
      <c r="DK45" s="8">
        <f>HLOOKUP(DK$7+0.5,$L$66:$DM$120,ROWS($C$10:$C45)+2,FALSE)</f>
        <v>601</v>
      </c>
      <c r="DL45" s="8">
        <f>HLOOKUP(DL$7+0.5,$L$66:$DM$120,ROWS($C$10:$C45)+2,FALSE)</f>
        <v>102</v>
      </c>
      <c r="DM45" s="8">
        <f>HLOOKUP(DM$7+0.5,$L$66:$DM$120,ROWS($C$10:$C45)+2,FALSE)</f>
        <v>110</v>
      </c>
    </row>
    <row r="46" spans="4:117" x14ac:dyDescent="0.2">
      <c r="D46" s="62" t="s">
        <v>42</v>
      </c>
      <c r="E46" s="11">
        <v>11418944</v>
      </c>
      <c r="F46" s="12">
        <v>4418</v>
      </c>
      <c r="G46" s="11">
        <v>9764366</v>
      </c>
      <c r="H46" s="12">
        <v>32087</v>
      </c>
      <c r="I46" s="11">
        <v>1425709</v>
      </c>
      <c r="J46" s="12">
        <v>29701</v>
      </c>
      <c r="K46" s="103"/>
      <c r="L46" s="7">
        <f>HLOOKUP(L$7,$L$66:$DM$120,ROWS($C$10:$C46)+2,FALSE)</f>
        <v>191778</v>
      </c>
      <c r="M46" s="7">
        <f>HLOOKUP(M$7,$L$66:$DM$120,ROWS($C$10:$C46)+2,FALSE)</f>
        <v>1567</v>
      </c>
      <c r="N46" s="7">
        <f>HLOOKUP(N$7,$L$66:$DM$120,ROWS($C$10:$C46)+2,FALSE)</f>
        <v>1637</v>
      </c>
      <c r="O46" s="7">
        <f>HLOOKUP(O$7,$L$66:$DM$120,ROWS($C$10:$C46)+2,FALSE)</f>
        <v>6763</v>
      </c>
      <c r="P46" s="7">
        <f>HLOOKUP(P$7,$L$66:$DM$120,ROWS($C$10:$C46)+2,FALSE)</f>
        <v>1952</v>
      </c>
      <c r="Q46" s="7">
        <f>HLOOKUP(Q$7,$L$66:$DM$120,ROWS($C$10:$C46)+2,FALSE)</f>
        <v>9032</v>
      </c>
      <c r="R46" s="7">
        <f>HLOOKUP(R$7,$L$66:$DM$120,ROWS($C$10:$C46)+2,FALSE)</f>
        <v>2690</v>
      </c>
      <c r="S46" s="7">
        <f>HLOOKUP(S$7,$L$66:$DM$120,ROWS($C$10:$C46)+2,FALSE)</f>
        <v>1189</v>
      </c>
      <c r="T46" s="7">
        <f>HLOOKUP(T$7,$L$66:$DM$120,ROWS($C$10:$C46)+2,FALSE)</f>
        <v>263</v>
      </c>
      <c r="U46" s="7">
        <f>HLOOKUP(U$7,$L$66:$DM$120,ROWS($C$10:$C46)+2,FALSE)</f>
        <v>587</v>
      </c>
      <c r="V46" s="7">
        <f>HLOOKUP(V$7,$L$66:$DM$120,ROWS($C$10:$C46)+2,FALSE)</f>
        <v>16492</v>
      </c>
      <c r="W46" s="7">
        <f>HLOOKUP(W$7,$L$66:$DM$120,ROWS($C$10:$C46)+2,FALSE)</f>
        <v>4290</v>
      </c>
      <c r="X46" s="7">
        <f>HLOOKUP(X$7,$L$66:$DM$120,ROWS($C$10:$C46)+2,FALSE)</f>
        <v>1044</v>
      </c>
      <c r="Y46" s="7">
        <f>HLOOKUP(Y$7,$L$66:$DM$120,ROWS($C$10:$C46)+2,FALSE)</f>
        <v>312</v>
      </c>
      <c r="Z46" s="7">
        <f>HLOOKUP(Z$7,$L$66:$DM$120,ROWS($C$10:$C46)+2,FALSE)</f>
        <v>7027</v>
      </c>
      <c r="AA46" s="7">
        <f>HLOOKUP(AA$7,$L$66:$DM$120,ROWS($C$10:$C46)+2,FALSE)</f>
        <v>11588</v>
      </c>
      <c r="AB46" s="7">
        <f>HLOOKUP(AB$7,$L$66:$DM$120,ROWS($C$10:$C46)+2,FALSE)</f>
        <v>1146</v>
      </c>
      <c r="AC46" s="7">
        <f>HLOOKUP(AC$7,$L$66:$DM$120,ROWS($C$10:$C46)+2,FALSE)</f>
        <v>657</v>
      </c>
      <c r="AD46" s="7">
        <f>HLOOKUP(AD$7,$L$66:$DM$120,ROWS($C$10:$C46)+2,FALSE)</f>
        <v>12744</v>
      </c>
      <c r="AE46" s="7">
        <f>HLOOKUP(AE$7,$L$66:$DM$120,ROWS($C$10:$C46)+2,FALSE)</f>
        <v>1872</v>
      </c>
      <c r="AF46" s="7">
        <f>HLOOKUP(AF$7,$L$66:$DM$120,ROWS($C$10:$C46)+2,FALSE)</f>
        <v>0</v>
      </c>
      <c r="AG46" s="7">
        <f>HLOOKUP(AG$7,$L$66:$DM$120,ROWS($C$10:$C46)+2,FALSE)</f>
        <v>4982</v>
      </c>
      <c r="AH46" s="7">
        <f>HLOOKUP(AH$7,$L$66:$DM$120,ROWS($C$10:$C46)+2,FALSE)</f>
        <v>2101</v>
      </c>
      <c r="AI46" s="7">
        <f>HLOOKUP(AI$7,$L$66:$DM$120,ROWS($C$10:$C46)+2,FALSE)</f>
        <v>14330</v>
      </c>
      <c r="AJ46" s="7">
        <f>HLOOKUP(AJ$7,$L$66:$DM$120,ROWS($C$10:$C46)+2,FALSE)</f>
        <v>1788</v>
      </c>
      <c r="AK46" s="7">
        <f>HLOOKUP(AK$7,$L$66:$DM$120,ROWS($C$10:$C46)+2,FALSE)</f>
        <v>691</v>
      </c>
      <c r="AL46" s="7">
        <f>HLOOKUP(AL$7,$L$66:$DM$120,ROWS($C$10:$C46)+2,FALSE)</f>
        <v>2003</v>
      </c>
      <c r="AM46" s="7">
        <f>HLOOKUP(AM$7,$L$66:$DM$120,ROWS($C$10:$C46)+2,FALSE)</f>
        <v>101</v>
      </c>
      <c r="AN46" s="7">
        <f>HLOOKUP(AN$7,$L$66:$DM$120,ROWS($C$10:$C46)+2,FALSE)</f>
        <v>1176</v>
      </c>
      <c r="AO46" s="7">
        <f>HLOOKUP(AO$7,$L$66:$DM$120,ROWS($C$10:$C46)+2,FALSE)</f>
        <v>1851</v>
      </c>
      <c r="AP46" s="7">
        <f>HLOOKUP(AP$7,$L$66:$DM$120,ROWS($C$10:$C46)+2,FALSE)</f>
        <v>1992</v>
      </c>
      <c r="AQ46" s="7">
        <f>HLOOKUP(AQ$7,$L$66:$DM$120,ROWS($C$10:$C46)+2,FALSE)</f>
        <v>3936</v>
      </c>
      <c r="AR46" s="7">
        <f>HLOOKUP(AR$7,$L$66:$DM$120,ROWS($C$10:$C46)+2,FALSE)</f>
        <v>255</v>
      </c>
      <c r="AS46" s="7">
        <f>HLOOKUP(AS$7,$L$66:$DM$120,ROWS($C$10:$C46)+2,FALSE)</f>
        <v>8784</v>
      </c>
      <c r="AT46" s="7">
        <f>HLOOKUP(AT$7,$L$66:$DM$120,ROWS($C$10:$C46)+2,FALSE)</f>
        <v>4572</v>
      </c>
      <c r="AU46" s="7">
        <f>HLOOKUP(AU$7,$L$66:$DM$120,ROWS($C$10:$C46)+2,FALSE)</f>
        <v>204</v>
      </c>
      <c r="AV46" s="7" t="str">
        <f>HLOOKUP(AV$7,$L$66:$DM$120,ROWS($C$10:$C46)+2,FALSE)</f>
        <v>N/A</v>
      </c>
      <c r="AW46" s="7">
        <f>HLOOKUP(AW$7,$L$66:$DM$120,ROWS($C$10:$C46)+2,FALSE)</f>
        <v>2333</v>
      </c>
      <c r="AX46" s="7">
        <f>HLOOKUP(AX$7,$L$66:$DM$120,ROWS($C$10:$C46)+2,FALSE)</f>
        <v>1326</v>
      </c>
      <c r="AY46" s="7">
        <f>HLOOKUP(AY$7,$L$66:$DM$120,ROWS($C$10:$C46)+2,FALSE)</f>
        <v>14292</v>
      </c>
      <c r="AZ46" s="7">
        <f>HLOOKUP(AZ$7,$L$66:$DM$120,ROWS($C$10:$C46)+2,FALSE)</f>
        <v>369</v>
      </c>
      <c r="BA46" s="7">
        <f>HLOOKUP(BA$7,$L$66:$DM$120,ROWS($C$10:$C46)+2,FALSE)</f>
        <v>3826</v>
      </c>
      <c r="BB46" s="7">
        <f>HLOOKUP(BB$7,$L$66:$DM$120,ROWS($C$10:$C46)+2,FALSE)</f>
        <v>34</v>
      </c>
      <c r="BC46" s="7">
        <f>HLOOKUP(BC$7,$L$66:$DM$120,ROWS($C$10:$C46)+2,FALSE)</f>
        <v>6468</v>
      </c>
      <c r="BD46" s="7">
        <f>HLOOKUP(BD$7,$L$66:$DM$120,ROWS($C$10:$C46)+2,FALSE)</f>
        <v>11987</v>
      </c>
      <c r="BE46" s="7">
        <f>HLOOKUP(BE$7,$L$66:$DM$120,ROWS($C$10:$C46)+2,FALSE)</f>
        <v>691</v>
      </c>
      <c r="BF46" s="7">
        <f>HLOOKUP(BF$7,$L$66:$DM$120,ROWS($C$10:$C46)+2,FALSE)</f>
        <v>68</v>
      </c>
      <c r="BG46" s="7">
        <f>HLOOKUP(BG$7,$L$66:$DM$120,ROWS($C$10:$C46)+2,FALSE)</f>
        <v>5425</v>
      </c>
      <c r="BH46" s="7">
        <f>HLOOKUP(BH$7,$L$66:$DM$120,ROWS($C$10:$C46)+2,FALSE)</f>
        <v>1979</v>
      </c>
      <c r="BI46" s="7">
        <f>HLOOKUP(BI$7,$L$66:$DM$120,ROWS($C$10:$C46)+2,FALSE)</f>
        <v>7548</v>
      </c>
      <c r="BJ46" s="7">
        <f>HLOOKUP(BJ$7,$L$66:$DM$120,ROWS($C$10:$C46)+2,FALSE)</f>
        <v>2534</v>
      </c>
      <c r="BK46" s="7">
        <f>HLOOKUP(BK$7,$L$66:$DM$120,ROWS($C$10:$C46)+2,FALSE)</f>
        <v>1280</v>
      </c>
      <c r="BL46" s="7">
        <f>HLOOKUP(BL$7,$L$66:$DM$120,ROWS($C$10:$C46)+2,FALSE)</f>
        <v>1607</v>
      </c>
      <c r="BM46" s="8">
        <f>HLOOKUP(BM$7+0.5,$L$66:$DM$120,ROWS($C$10:$C46)+2,FALSE)</f>
        <v>11799</v>
      </c>
      <c r="BN46" s="8">
        <f>HLOOKUP(BN$7+0.5,$L$66:$DM$120,ROWS($C$10:$C46)+2,FALSE)</f>
        <v>705</v>
      </c>
      <c r="BO46" s="8">
        <f>HLOOKUP(BO$7+0.5,$L$66:$DM$120,ROWS($C$10:$C46)+2,FALSE)</f>
        <v>1579</v>
      </c>
      <c r="BP46" s="8">
        <f>HLOOKUP(BP$7+0.5,$L$66:$DM$120,ROWS($C$10:$C46)+2,FALSE)</f>
        <v>3193</v>
      </c>
      <c r="BQ46" s="8">
        <f>HLOOKUP(BQ$7+0.5,$L$66:$DM$120,ROWS($C$10:$C46)+2,FALSE)</f>
        <v>1128</v>
      </c>
      <c r="BR46" s="8">
        <f>HLOOKUP(BR$7+0.5,$L$66:$DM$120,ROWS($C$10:$C46)+2,FALSE)</f>
        <v>1771</v>
      </c>
      <c r="BS46" s="8">
        <f>HLOOKUP(BS$7+0.5,$L$66:$DM$120,ROWS($C$10:$C46)+2,FALSE)</f>
        <v>1023</v>
      </c>
      <c r="BT46" s="8">
        <f>HLOOKUP(BT$7+0.5,$L$66:$DM$120,ROWS($C$10:$C46)+2,FALSE)</f>
        <v>663</v>
      </c>
      <c r="BU46" s="8">
        <f>HLOOKUP(BU$7+0.5,$L$66:$DM$120,ROWS($C$10:$C46)+2,FALSE)</f>
        <v>270</v>
      </c>
      <c r="BV46" s="8">
        <f>HLOOKUP(BV$7+0.5,$L$66:$DM$120,ROWS($C$10:$C46)+2,FALSE)</f>
        <v>449</v>
      </c>
      <c r="BW46" s="8">
        <f>HLOOKUP(BW$7+0.5,$L$66:$DM$120,ROWS($C$10:$C46)+2,FALSE)</f>
        <v>3173</v>
      </c>
      <c r="BX46" s="8">
        <f>HLOOKUP(BX$7+0.5,$L$66:$DM$120,ROWS($C$10:$C46)+2,FALSE)</f>
        <v>1143</v>
      </c>
      <c r="BY46" s="8">
        <f>HLOOKUP(BY$7+0.5,$L$66:$DM$120,ROWS($C$10:$C46)+2,FALSE)</f>
        <v>694</v>
      </c>
      <c r="BZ46" s="8">
        <f>HLOOKUP(BZ$7+0.5,$L$66:$DM$120,ROWS($C$10:$C46)+2,FALSE)</f>
        <v>223</v>
      </c>
      <c r="CA46" s="8">
        <f>HLOOKUP(CA$7+0.5,$L$66:$DM$120,ROWS($C$10:$C46)+2,FALSE)</f>
        <v>1504</v>
      </c>
      <c r="CB46" s="8">
        <f>HLOOKUP(CB$7+0.5,$L$66:$DM$120,ROWS($C$10:$C46)+2,FALSE)</f>
        <v>2147</v>
      </c>
      <c r="CC46" s="8">
        <f>HLOOKUP(CC$7+0.5,$L$66:$DM$120,ROWS($C$10:$C46)+2,FALSE)</f>
        <v>614</v>
      </c>
      <c r="CD46" s="8">
        <f>HLOOKUP(CD$7+0.5,$L$66:$DM$120,ROWS($C$10:$C46)+2,FALSE)</f>
        <v>519</v>
      </c>
      <c r="CE46" s="8">
        <f>HLOOKUP(CE$7+0.5,$L$66:$DM$120,ROWS($C$10:$C46)+2,FALSE)</f>
        <v>3507</v>
      </c>
      <c r="CF46" s="8">
        <f>HLOOKUP(CF$7+0.5,$L$66:$DM$120,ROWS($C$10:$C46)+2,FALSE)</f>
        <v>1784</v>
      </c>
      <c r="CG46" s="8">
        <f>HLOOKUP(CG$7+0.5,$L$66:$DM$120,ROWS($C$10:$C46)+2,FALSE)</f>
        <v>187</v>
      </c>
      <c r="CH46" s="8">
        <f>HLOOKUP(CH$7+0.5,$L$66:$DM$120,ROWS($C$10:$C46)+2,FALSE)</f>
        <v>1578</v>
      </c>
      <c r="CI46" s="8">
        <f>HLOOKUP(CI$7+0.5,$L$66:$DM$120,ROWS($C$10:$C46)+2,FALSE)</f>
        <v>1008</v>
      </c>
      <c r="CJ46" s="8">
        <f>HLOOKUP(CJ$7+0.5,$L$66:$DM$120,ROWS($C$10:$C46)+2,FALSE)</f>
        <v>2896</v>
      </c>
      <c r="CK46" s="8">
        <f>HLOOKUP(CK$7+0.5,$L$66:$DM$120,ROWS($C$10:$C46)+2,FALSE)</f>
        <v>784</v>
      </c>
      <c r="CL46" s="8">
        <f>HLOOKUP(CL$7+0.5,$L$66:$DM$120,ROWS($C$10:$C46)+2,FALSE)</f>
        <v>462</v>
      </c>
      <c r="CM46" s="8">
        <f>HLOOKUP(CM$7+0.5,$L$66:$DM$120,ROWS($C$10:$C46)+2,FALSE)</f>
        <v>873</v>
      </c>
      <c r="CN46" s="8">
        <f>HLOOKUP(CN$7+0.5,$L$66:$DM$120,ROWS($C$10:$C46)+2,FALSE)</f>
        <v>172</v>
      </c>
      <c r="CO46" s="8">
        <f>HLOOKUP(CO$7+0.5,$L$66:$DM$120,ROWS($C$10:$C46)+2,FALSE)</f>
        <v>616</v>
      </c>
      <c r="CP46" s="8">
        <f>HLOOKUP(CP$7+0.5,$L$66:$DM$120,ROWS($C$10:$C46)+2,FALSE)</f>
        <v>1107</v>
      </c>
      <c r="CQ46" s="8">
        <f>HLOOKUP(CQ$7+0.5,$L$66:$DM$120,ROWS($C$10:$C46)+2,FALSE)</f>
        <v>1509</v>
      </c>
      <c r="CR46" s="8">
        <f>HLOOKUP(CR$7+0.5,$L$66:$DM$120,ROWS($C$10:$C46)+2,FALSE)</f>
        <v>1643</v>
      </c>
      <c r="CS46" s="8">
        <f>HLOOKUP(CS$7+0.5,$L$66:$DM$120,ROWS($C$10:$C46)+2,FALSE)</f>
        <v>287</v>
      </c>
      <c r="CT46" s="8">
        <f>HLOOKUP(CT$7+0.5,$L$66:$DM$120,ROWS($C$10:$C46)+2,FALSE)</f>
        <v>2659</v>
      </c>
      <c r="CU46" s="8">
        <f>HLOOKUP(CU$7+0.5,$L$66:$DM$120,ROWS($C$10:$C46)+2,FALSE)</f>
        <v>1270</v>
      </c>
      <c r="CV46" s="8">
        <f>HLOOKUP(CV$7+0.5,$L$66:$DM$120,ROWS($C$10:$C46)+2,FALSE)</f>
        <v>270</v>
      </c>
      <c r="CW46" s="8" t="str">
        <f>HLOOKUP(CW$7+0.5,$L$66:$DM$120,ROWS($C$10:$C46)+2,FALSE)</f>
        <v>N/A</v>
      </c>
      <c r="CX46" s="8">
        <f>HLOOKUP(CX$7+0.5,$L$66:$DM$120,ROWS($C$10:$C46)+2,FALSE)</f>
        <v>1263</v>
      </c>
      <c r="CY46" s="8">
        <f>HLOOKUP(CY$7+0.5,$L$66:$DM$120,ROWS($C$10:$C46)+2,FALSE)</f>
        <v>614</v>
      </c>
      <c r="CZ46" s="8">
        <f>HLOOKUP(CZ$7+0.5,$L$66:$DM$120,ROWS($C$10:$C46)+2,FALSE)</f>
        <v>2842</v>
      </c>
      <c r="DA46" s="8">
        <f>HLOOKUP(DA$7+0.5,$L$66:$DM$120,ROWS($C$10:$C46)+2,FALSE)</f>
        <v>353</v>
      </c>
      <c r="DB46" s="8">
        <f>HLOOKUP(DB$7+0.5,$L$66:$DM$120,ROWS($C$10:$C46)+2,FALSE)</f>
        <v>1192</v>
      </c>
      <c r="DC46" s="8">
        <f>HLOOKUP(DC$7+0.5,$L$66:$DM$120,ROWS($C$10:$C46)+2,FALSE)</f>
        <v>68</v>
      </c>
      <c r="DD46" s="8">
        <f>HLOOKUP(DD$7+0.5,$L$66:$DM$120,ROWS($C$10:$C46)+2,FALSE)</f>
        <v>2336</v>
      </c>
      <c r="DE46" s="8">
        <f>HLOOKUP(DE$7+0.5,$L$66:$DM$120,ROWS($C$10:$C46)+2,FALSE)</f>
        <v>4302</v>
      </c>
      <c r="DF46" s="8">
        <f>HLOOKUP(DF$7+0.5,$L$66:$DM$120,ROWS($C$10:$C46)+2,FALSE)</f>
        <v>469</v>
      </c>
      <c r="DG46" s="8">
        <f>HLOOKUP(DG$7+0.5,$L$66:$DM$120,ROWS($C$10:$C46)+2,FALSE)</f>
        <v>77</v>
      </c>
      <c r="DH46" s="8">
        <f>HLOOKUP(DH$7+0.5,$L$66:$DM$120,ROWS($C$10:$C46)+2,FALSE)</f>
        <v>2020</v>
      </c>
      <c r="DI46" s="8">
        <f>HLOOKUP(DI$7+0.5,$L$66:$DM$120,ROWS($C$10:$C46)+2,FALSE)</f>
        <v>965</v>
      </c>
      <c r="DJ46" s="8">
        <f>HLOOKUP(DJ$7+0.5,$L$66:$DM$120,ROWS($C$10:$C46)+2,FALSE)</f>
        <v>1866</v>
      </c>
      <c r="DK46" s="8">
        <f>HLOOKUP(DK$7+0.5,$L$66:$DM$120,ROWS($C$10:$C46)+2,FALSE)</f>
        <v>1620</v>
      </c>
      <c r="DL46" s="8">
        <f>HLOOKUP(DL$7+0.5,$L$66:$DM$120,ROWS($C$10:$C46)+2,FALSE)</f>
        <v>793</v>
      </c>
      <c r="DM46" s="8">
        <f>HLOOKUP(DM$7+0.5,$L$66:$DM$120,ROWS($C$10:$C46)+2,FALSE)</f>
        <v>1062</v>
      </c>
    </row>
    <row r="47" spans="4:117" x14ac:dyDescent="0.2">
      <c r="D47" s="62" t="s">
        <v>43</v>
      </c>
      <c r="E47" s="11">
        <v>3742698</v>
      </c>
      <c r="F47" s="12">
        <v>2585</v>
      </c>
      <c r="G47" s="11">
        <v>3089041</v>
      </c>
      <c r="H47" s="12">
        <v>15209</v>
      </c>
      <c r="I47" s="11">
        <v>528498</v>
      </c>
      <c r="J47" s="12">
        <v>15584</v>
      </c>
      <c r="K47" s="103"/>
      <c r="L47" s="7">
        <f>HLOOKUP(L$7,$L$66:$DM$120,ROWS($C$10:$C47)+2,FALSE)</f>
        <v>108878</v>
      </c>
      <c r="M47" s="7">
        <f>HLOOKUP(M$7,$L$66:$DM$120,ROWS($C$10:$C47)+2,FALSE)</f>
        <v>591</v>
      </c>
      <c r="N47" s="7">
        <f>HLOOKUP(N$7,$L$66:$DM$120,ROWS($C$10:$C47)+2,FALSE)</f>
        <v>1137</v>
      </c>
      <c r="O47" s="7">
        <f>HLOOKUP(O$7,$L$66:$DM$120,ROWS($C$10:$C47)+2,FALSE)</f>
        <v>3770</v>
      </c>
      <c r="P47" s="7">
        <f>HLOOKUP(P$7,$L$66:$DM$120,ROWS($C$10:$C47)+2,FALSE)</f>
        <v>6894</v>
      </c>
      <c r="Q47" s="7">
        <f>HLOOKUP(Q$7,$L$66:$DM$120,ROWS($C$10:$C47)+2,FALSE)</f>
        <v>8233</v>
      </c>
      <c r="R47" s="7">
        <f>HLOOKUP(R$7,$L$66:$DM$120,ROWS($C$10:$C47)+2,FALSE)</f>
        <v>3273</v>
      </c>
      <c r="S47" s="7">
        <f>HLOOKUP(S$7,$L$66:$DM$120,ROWS($C$10:$C47)+2,FALSE)</f>
        <v>97</v>
      </c>
      <c r="T47" s="7">
        <f>HLOOKUP(T$7,$L$66:$DM$120,ROWS($C$10:$C47)+2,FALSE)</f>
        <v>66</v>
      </c>
      <c r="U47" s="7">
        <f>HLOOKUP(U$7,$L$66:$DM$120,ROWS($C$10:$C47)+2,FALSE)</f>
        <v>191</v>
      </c>
      <c r="V47" s="7">
        <f>HLOOKUP(V$7,$L$66:$DM$120,ROWS($C$10:$C47)+2,FALSE)</f>
        <v>6056</v>
      </c>
      <c r="W47" s="7">
        <f>HLOOKUP(W$7,$L$66:$DM$120,ROWS($C$10:$C47)+2,FALSE)</f>
        <v>3514</v>
      </c>
      <c r="X47" s="7">
        <f>HLOOKUP(X$7,$L$66:$DM$120,ROWS($C$10:$C47)+2,FALSE)</f>
        <v>140</v>
      </c>
      <c r="Y47" s="7">
        <f>HLOOKUP(Y$7,$L$66:$DM$120,ROWS($C$10:$C47)+2,FALSE)</f>
        <v>21</v>
      </c>
      <c r="Z47" s="7">
        <f>HLOOKUP(Z$7,$L$66:$DM$120,ROWS($C$10:$C47)+2,FALSE)</f>
        <v>2179</v>
      </c>
      <c r="AA47" s="7">
        <f>HLOOKUP(AA$7,$L$66:$DM$120,ROWS($C$10:$C47)+2,FALSE)</f>
        <v>2113</v>
      </c>
      <c r="AB47" s="7">
        <f>HLOOKUP(AB$7,$L$66:$DM$120,ROWS($C$10:$C47)+2,FALSE)</f>
        <v>580</v>
      </c>
      <c r="AC47" s="7">
        <f>HLOOKUP(AC$7,$L$66:$DM$120,ROWS($C$10:$C47)+2,FALSE)</f>
        <v>4626</v>
      </c>
      <c r="AD47" s="7">
        <f>HLOOKUP(AD$7,$L$66:$DM$120,ROWS($C$10:$C47)+2,FALSE)</f>
        <v>1398</v>
      </c>
      <c r="AE47" s="7">
        <f>HLOOKUP(AE$7,$L$66:$DM$120,ROWS($C$10:$C47)+2,FALSE)</f>
        <v>1934</v>
      </c>
      <c r="AF47" s="7">
        <f>HLOOKUP(AF$7,$L$66:$DM$120,ROWS($C$10:$C47)+2,FALSE)</f>
        <v>271</v>
      </c>
      <c r="AG47" s="7">
        <f>HLOOKUP(AG$7,$L$66:$DM$120,ROWS($C$10:$C47)+2,FALSE)</f>
        <v>432</v>
      </c>
      <c r="AH47" s="7">
        <f>HLOOKUP(AH$7,$L$66:$DM$120,ROWS($C$10:$C47)+2,FALSE)</f>
        <v>160</v>
      </c>
      <c r="AI47" s="7">
        <f>HLOOKUP(AI$7,$L$66:$DM$120,ROWS($C$10:$C47)+2,FALSE)</f>
        <v>1038</v>
      </c>
      <c r="AJ47" s="7">
        <f>HLOOKUP(AJ$7,$L$66:$DM$120,ROWS($C$10:$C47)+2,FALSE)</f>
        <v>497</v>
      </c>
      <c r="AK47" s="7">
        <f>HLOOKUP(AK$7,$L$66:$DM$120,ROWS($C$10:$C47)+2,FALSE)</f>
        <v>199</v>
      </c>
      <c r="AL47" s="7">
        <f>HLOOKUP(AL$7,$L$66:$DM$120,ROWS($C$10:$C47)+2,FALSE)</f>
        <v>5781</v>
      </c>
      <c r="AM47" s="7">
        <f>HLOOKUP(AM$7,$L$66:$DM$120,ROWS($C$10:$C47)+2,FALSE)</f>
        <v>803</v>
      </c>
      <c r="AN47" s="7">
        <f>HLOOKUP(AN$7,$L$66:$DM$120,ROWS($C$10:$C47)+2,FALSE)</f>
        <v>1979</v>
      </c>
      <c r="AO47" s="7">
        <f>HLOOKUP(AO$7,$L$66:$DM$120,ROWS($C$10:$C47)+2,FALSE)</f>
        <v>705</v>
      </c>
      <c r="AP47" s="7">
        <f>HLOOKUP(AP$7,$L$66:$DM$120,ROWS($C$10:$C47)+2,FALSE)</f>
        <v>0</v>
      </c>
      <c r="AQ47" s="7">
        <f>HLOOKUP(AQ$7,$L$66:$DM$120,ROWS($C$10:$C47)+2,FALSE)</f>
        <v>391</v>
      </c>
      <c r="AR47" s="7">
        <f>HLOOKUP(AR$7,$L$66:$DM$120,ROWS($C$10:$C47)+2,FALSE)</f>
        <v>403</v>
      </c>
      <c r="AS47" s="7">
        <f>HLOOKUP(AS$7,$L$66:$DM$120,ROWS($C$10:$C47)+2,FALSE)</f>
        <v>1858</v>
      </c>
      <c r="AT47" s="7">
        <f>HLOOKUP(AT$7,$L$66:$DM$120,ROWS($C$10:$C47)+2,FALSE)</f>
        <v>1322</v>
      </c>
      <c r="AU47" s="7">
        <f>HLOOKUP(AU$7,$L$66:$DM$120,ROWS($C$10:$C47)+2,FALSE)</f>
        <v>928</v>
      </c>
      <c r="AV47" s="7">
        <f>HLOOKUP(AV$7,$L$66:$DM$120,ROWS($C$10:$C47)+2,FALSE)</f>
        <v>1608</v>
      </c>
      <c r="AW47" s="7" t="str">
        <f>HLOOKUP(AW$7,$L$66:$DM$120,ROWS($C$10:$C47)+2,FALSE)</f>
        <v>N/A</v>
      </c>
      <c r="AX47" s="7">
        <f>HLOOKUP(AX$7,$L$66:$DM$120,ROWS($C$10:$C47)+2,FALSE)</f>
        <v>917</v>
      </c>
      <c r="AY47" s="7">
        <f>HLOOKUP(AY$7,$L$66:$DM$120,ROWS($C$10:$C47)+2,FALSE)</f>
        <v>1116</v>
      </c>
      <c r="AZ47" s="7">
        <f>HLOOKUP(AZ$7,$L$66:$DM$120,ROWS($C$10:$C47)+2,FALSE)</f>
        <v>152</v>
      </c>
      <c r="BA47" s="7">
        <f>HLOOKUP(BA$7,$L$66:$DM$120,ROWS($C$10:$C47)+2,FALSE)</f>
        <v>2015</v>
      </c>
      <c r="BB47" s="7">
        <f>HLOOKUP(BB$7,$L$66:$DM$120,ROWS($C$10:$C47)+2,FALSE)</f>
        <v>600</v>
      </c>
      <c r="BC47" s="7">
        <f>HLOOKUP(BC$7,$L$66:$DM$120,ROWS($C$10:$C47)+2,FALSE)</f>
        <v>1700</v>
      </c>
      <c r="BD47" s="7">
        <f>HLOOKUP(BD$7,$L$66:$DM$120,ROWS($C$10:$C47)+2,FALSE)</f>
        <v>31595</v>
      </c>
      <c r="BE47" s="7">
        <f>HLOOKUP(BE$7,$L$66:$DM$120,ROWS($C$10:$C47)+2,FALSE)</f>
        <v>587</v>
      </c>
      <c r="BF47" s="7">
        <f>HLOOKUP(BF$7,$L$66:$DM$120,ROWS($C$10:$C47)+2,FALSE)</f>
        <v>0</v>
      </c>
      <c r="BG47" s="7">
        <f>HLOOKUP(BG$7,$L$66:$DM$120,ROWS($C$10:$C47)+2,FALSE)</f>
        <v>1013</v>
      </c>
      <c r="BH47" s="7">
        <f>HLOOKUP(BH$7,$L$66:$DM$120,ROWS($C$10:$C47)+2,FALSE)</f>
        <v>1246</v>
      </c>
      <c r="BI47" s="7">
        <f>HLOOKUP(BI$7,$L$66:$DM$120,ROWS($C$10:$C47)+2,FALSE)</f>
        <v>44</v>
      </c>
      <c r="BJ47" s="7">
        <f>HLOOKUP(BJ$7,$L$66:$DM$120,ROWS($C$10:$C47)+2,FALSE)</f>
        <v>942</v>
      </c>
      <c r="BK47" s="7">
        <f>HLOOKUP(BK$7,$L$66:$DM$120,ROWS($C$10:$C47)+2,FALSE)</f>
        <v>1763</v>
      </c>
      <c r="BL47" s="7">
        <f>HLOOKUP(BL$7,$L$66:$DM$120,ROWS($C$10:$C47)+2,FALSE)</f>
        <v>105</v>
      </c>
      <c r="BM47" s="8">
        <f>HLOOKUP(BM$7+0.5,$L$66:$DM$120,ROWS($C$10:$C47)+2,FALSE)</f>
        <v>7998</v>
      </c>
      <c r="BN47" s="8">
        <f>HLOOKUP(BN$7+0.5,$L$66:$DM$120,ROWS($C$10:$C47)+2,FALSE)</f>
        <v>368</v>
      </c>
      <c r="BO47" s="8">
        <f>HLOOKUP(BO$7+0.5,$L$66:$DM$120,ROWS($C$10:$C47)+2,FALSE)</f>
        <v>857</v>
      </c>
      <c r="BP47" s="8">
        <f>HLOOKUP(BP$7+0.5,$L$66:$DM$120,ROWS($C$10:$C47)+2,FALSE)</f>
        <v>1522</v>
      </c>
      <c r="BQ47" s="8">
        <f>HLOOKUP(BQ$7+0.5,$L$66:$DM$120,ROWS($C$10:$C47)+2,FALSE)</f>
        <v>2060</v>
      </c>
      <c r="BR47" s="8">
        <f>HLOOKUP(BR$7+0.5,$L$66:$DM$120,ROWS($C$10:$C47)+2,FALSE)</f>
        <v>2583</v>
      </c>
      <c r="BS47" s="8">
        <f>HLOOKUP(BS$7+0.5,$L$66:$DM$120,ROWS($C$10:$C47)+2,FALSE)</f>
        <v>1511</v>
      </c>
      <c r="BT47" s="8">
        <f>HLOOKUP(BT$7+0.5,$L$66:$DM$120,ROWS($C$10:$C47)+2,FALSE)</f>
        <v>138</v>
      </c>
      <c r="BU47" s="8">
        <f>HLOOKUP(BU$7+0.5,$L$66:$DM$120,ROWS($C$10:$C47)+2,FALSE)</f>
        <v>110</v>
      </c>
      <c r="BV47" s="8">
        <f>HLOOKUP(BV$7+0.5,$L$66:$DM$120,ROWS($C$10:$C47)+2,FALSE)</f>
        <v>234</v>
      </c>
      <c r="BW47" s="8">
        <f>HLOOKUP(BW$7+0.5,$L$66:$DM$120,ROWS($C$10:$C47)+2,FALSE)</f>
        <v>1588</v>
      </c>
      <c r="BX47" s="8">
        <f>HLOOKUP(BX$7+0.5,$L$66:$DM$120,ROWS($C$10:$C47)+2,FALSE)</f>
        <v>1642</v>
      </c>
      <c r="BY47" s="8">
        <f>HLOOKUP(BY$7+0.5,$L$66:$DM$120,ROWS($C$10:$C47)+2,FALSE)</f>
        <v>148</v>
      </c>
      <c r="BZ47" s="8">
        <f>HLOOKUP(BZ$7+0.5,$L$66:$DM$120,ROWS($C$10:$C47)+2,FALSE)</f>
        <v>35</v>
      </c>
      <c r="CA47" s="8">
        <f>HLOOKUP(CA$7+0.5,$L$66:$DM$120,ROWS($C$10:$C47)+2,FALSE)</f>
        <v>1297</v>
      </c>
      <c r="CB47" s="8">
        <f>HLOOKUP(CB$7+0.5,$L$66:$DM$120,ROWS($C$10:$C47)+2,FALSE)</f>
        <v>1098</v>
      </c>
      <c r="CC47" s="8">
        <f>HLOOKUP(CC$7+0.5,$L$66:$DM$120,ROWS($C$10:$C47)+2,FALSE)</f>
        <v>536</v>
      </c>
      <c r="CD47" s="8">
        <f>HLOOKUP(CD$7+0.5,$L$66:$DM$120,ROWS($C$10:$C47)+2,FALSE)</f>
        <v>1250</v>
      </c>
      <c r="CE47" s="8">
        <f>HLOOKUP(CE$7+0.5,$L$66:$DM$120,ROWS($C$10:$C47)+2,FALSE)</f>
        <v>747</v>
      </c>
      <c r="CF47" s="8">
        <f>HLOOKUP(CF$7+0.5,$L$66:$DM$120,ROWS($C$10:$C47)+2,FALSE)</f>
        <v>727</v>
      </c>
      <c r="CG47" s="8">
        <f>HLOOKUP(CG$7+0.5,$L$66:$DM$120,ROWS($C$10:$C47)+2,FALSE)</f>
        <v>425</v>
      </c>
      <c r="CH47" s="8">
        <f>HLOOKUP(CH$7+0.5,$L$66:$DM$120,ROWS($C$10:$C47)+2,FALSE)</f>
        <v>312</v>
      </c>
      <c r="CI47" s="8">
        <f>HLOOKUP(CI$7+0.5,$L$66:$DM$120,ROWS($C$10:$C47)+2,FALSE)</f>
        <v>103</v>
      </c>
      <c r="CJ47" s="8">
        <f>HLOOKUP(CJ$7+0.5,$L$66:$DM$120,ROWS($C$10:$C47)+2,FALSE)</f>
        <v>848</v>
      </c>
      <c r="CK47" s="8">
        <f>HLOOKUP(CK$7+0.5,$L$66:$DM$120,ROWS($C$10:$C47)+2,FALSE)</f>
        <v>341</v>
      </c>
      <c r="CL47" s="8">
        <f>HLOOKUP(CL$7+0.5,$L$66:$DM$120,ROWS($C$10:$C47)+2,FALSE)</f>
        <v>202</v>
      </c>
      <c r="CM47" s="8">
        <f>HLOOKUP(CM$7+0.5,$L$66:$DM$120,ROWS($C$10:$C47)+2,FALSE)</f>
        <v>1311</v>
      </c>
      <c r="CN47" s="8">
        <f>HLOOKUP(CN$7+0.5,$L$66:$DM$120,ROWS($C$10:$C47)+2,FALSE)</f>
        <v>793</v>
      </c>
      <c r="CO47" s="8">
        <f>HLOOKUP(CO$7+0.5,$L$66:$DM$120,ROWS($C$10:$C47)+2,FALSE)</f>
        <v>1196</v>
      </c>
      <c r="CP47" s="8">
        <f>HLOOKUP(CP$7+0.5,$L$66:$DM$120,ROWS($C$10:$C47)+2,FALSE)</f>
        <v>532</v>
      </c>
      <c r="CQ47" s="8">
        <f>HLOOKUP(CQ$7+0.5,$L$66:$DM$120,ROWS($C$10:$C47)+2,FALSE)</f>
        <v>163</v>
      </c>
      <c r="CR47" s="8">
        <f>HLOOKUP(CR$7+0.5,$L$66:$DM$120,ROWS($C$10:$C47)+2,FALSE)</f>
        <v>333</v>
      </c>
      <c r="CS47" s="8">
        <f>HLOOKUP(CS$7+0.5,$L$66:$DM$120,ROWS($C$10:$C47)+2,FALSE)</f>
        <v>259</v>
      </c>
      <c r="CT47" s="8">
        <f>HLOOKUP(CT$7+0.5,$L$66:$DM$120,ROWS($C$10:$C47)+2,FALSE)</f>
        <v>925</v>
      </c>
      <c r="CU47" s="8">
        <f>HLOOKUP(CU$7+0.5,$L$66:$DM$120,ROWS($C$10:$C47)+2,FALSE)</f>
        <v>800</v>
      </c>
      <c r="CV47" s="8">
        <f>HLOOKUP(CV$7+0.5,$L$66:$DM$120,ROWS($C$10:$C47)+2,FALSE)</f>
        <v>805</v>
      </c>
      <c r="CW47" s="8">
        <f>HLOOKUP(CW$7+0.5,$L$66:$DM$120,ROWS($C$10:$C47)+2,FALSE)</f>
        <v>791</v>
      </c>
      <c r="CX47" s="8" t="str">
        <f>HLOOKUP(CX$7+0.5,$L$66:$DM$120,ROWS($C$10:$C47)+2,FALSE)</f>
        <v>N/A</v>
      </c>
      <c r="CY47" s="8">
        <f>HLOOKUP(CY$7+0.5,$L$66:$DM$120,ROWS($C$10:$C47)+2,FALSE)</f>
        <v>713</v>
      </c>
      <c r="CZ47" s="8">
        <f>HLOOKUP(CZ$7+0.5,$L$66:$DM$120,ROWS($C$10:$C47)+2,FALSE)</f>
        <v>492</v>
      </c>
      <c r="DA47" s="8">
        <f>HLOOKUP(DA$7+0.5,$L$66:$DM$120,ROWS($C$10:$C47)+2,FALSE)</f>
        <v>179</v>
      </c>
      <c r="DB47" s="8">
        <f>HLOOKUP(DB$7+0.5,$L$66:$DM$120,ROWS($C$10:$C47)+2,FALSE)</f>
        <v>971</v>
      </c>
      <c r="DC47" s="8">
        <f>HLOOKUP(DC$7+0.5,$L$66:$DM$120,ROWS($C$10:$C47)+2,FALSE)</f>
        <v>379</v>
      </c>
      <c r="DD47" s="8">
        <f>HLOOKUP(DD$7+0.5,$L$66:$DM$120,ROWS($C$10:$C47)+2,FALSE)</f>
        <v>1101</v>
      </c>
      <c r="DE47" s="8">
        <f>HLOOKUP(DE$7+0.5,$L$66:$DM$120,ROWS($C$10:$C47)+2,FALSE)</f>
        <v>4987</v>
      </c>
      <c r="DF47" s="8">
        <f>HLOOKUP(DF$7+0.5,$L$66:$DM$120,ROWS($C$10:$C47)+2,FALSE)</f>
        <v>450</v>
      </c>
      <c r="DG47" s="8">
        <f>HLOOKUP(DG$7+0.5,$L$66:$DM$120,ROWS($C$10:$C47)+2,FALSE)</f>
        <v>163</v>
      </c>
      <c r="DH47" s="8">
        <f>HLOOKUP(DH$7+0.5,$L$66:$DM$120,ROWS($C$10:$C47)+2,FALSE)</f>
        <v>610</v>
      </c>
      <c r="DI47" s="8">
        <f>HLOOKUP(DI$7+0.5,$L$66:$DM$120,ROWS($C$10:$C47)+2,FALSE)</f>
        <v>620</v>
      </c>
      <c r="DJ47" s="8">
        <f>HLOOKUP(DJ$7+0.5,$L$66:$DM$120,ROWS($C$10:$C47)+2,FALSE)</f>
        <v>68</v>
      </c>
      <c r="DK47" s="8">
        <f>HLOOKUP(DK$7+0.5,$L$66:$DM$120,ROWS($C$10:$C47)+2,FALSE)</f>
        <v>474</v>
      </c>
      <c r="DL47" s="8">
        <f>HLOOKUP(DL$7+0.5,$L$66:$DM$120,ROWS($C$10:$C47)+2,FALSE)</f>
        <v>1572</v>
      </c>
      <c r="DM47" s="8">
        <f>HLOOKUP(DM$7+0.5,$L$66:$DM$120,ROWS($C$10:$C47)+2,FALSE)</f>
        <v>139</v>
      </c>
    </row>
    <row r="48" spans="4:117" x14ac:dyDescent="0.2">
      <c r="D48" s="62" t="s">
        <v>44</v>
      </c>
      <c r="E48" s="11">
        <v>3828714</v>
      </c>
      <c r="F48" s="12">
        <v>3857</v>
      </c>
      <c r="G48" s="11">
        <v>3128121</v>
      </c>
      <c r="H48" s="12">
        <v>20096</v>
      </c>
      <c r="I48" s="11">
        <v>549332</v>
      </c>
      <c r="J48" s="12">
        <v>19087</v>
      </c>
      <c r="K48" s="103"/>
      <c r="L48" s="7">
        <f>HLOOKUP(L$7,$L$66:$DM$120,ROWS($C$10:$C48)+2,FALSE)</f>
        <v>127906</v>
      </c>
      <c r="M48" s="7">
        <f>HLOOKUP(M$7,$L$66:$DM$120,ROWS($C$10:$C48)+2,FALSE)</f>
        <v>758</v>
      </c>
      <c r="N48" s="7">
        <f>HLOOKUP(N$7,$L$66:$DM$120,ROWS($C$10:$C48)+2,FALSE)</f>
        <v>1935</v>
      </c>
      <c r="O48" s="7">
        <f>HLOOKUP(O$7,$L$66:$DM$120,ROWS($C$10:$C48)+2,FALSE)</f>
        <v>7911</v>
      </c>
      <c r="P48" s="7">
        <f>HLOOKUP(P$7,$L$66:$DM$120,ROWS($C$10:$C48)+2,FALSE)</f>
        <v>988</v>
      </c>
      <c r="Q48" s="7">
        <f>HLOOKUP(Q$7,$L$66:$DM$120,ROWS($C$10:$C48)+2,FALSE)</f>
        <v>34214</v>
      </c>
      <c r="R48" s="7">
        <f>HLOOKUP(R$7,$L$66:$DM$120,ROWS($C$10:$C48)+2,FALSE)</f>
        <v>2110</v>
      </c>
      <c r="S48" s="7">
        <f>HLOOKUP(S$7,$L$66:$DM$120,ROWS($C$10:$C48)+2,FALSE)</f>
        <v>949</v>
      </c>
      <c r="T48" s="7">
        <f>HLOOKUP(T$7,$L$66:$DM$120,ROWS($C$10:$C48)+2,FALSE)</f>
        <v>251</v>
      </c>
      <c r="U48" s="7">
        <f>HLOOKUP(U$7,$L$66:$DM$120,ROWS($C$10:$C48)+2,FALSE)</f>
        <v>349</v>
      </c>
      <c r="V48" s="7">
        <f>HLOOKUP(V$7,$L$66:$DM$120,ROWS($C$10:$C48)+2,FALSE)</f>
        <v>3384</v>
      </c>
      <c r="W48" s="7">
        <f>HLOOKUP(W$7,$L$66:$DM$120,ROWS($C$10:$C48)+2,FALSE)</f>
        <v>1946</v>
      </c>
      <c r="X48" s="7">
        <f>HLOOKUP(X$7,$L$66:$DM$120,ROWS($C$10:$C48)+2,FALSE)</f>
        <v>2491</v>
      </c>
      <c r="Y48" s="7">
        <f>HLOOKUP(Y$7,$L$66:$DM$120,ROWS($C$10:$C48)+2,FALSE)</f>
        <v>6236</v>
      </c>
      <c r="Z48" s="7">
        <f>HLOOKUP(Z$7,$L$66:$DM$120,ROWS($C$10:$C48)+2,FALSE)</f>
        <v>1350</v>
      </c>
      <c r="AA48" s="7">
        <f>HLOOKUP(AA$7,$L$66:$DM$120,ROWS($C$10:$C48)+2,FALSE)</f>
        <v>1371</v>
      </c>
      <c r="AB48" s="7">
        <f>HLOOKUP(AB$7,$L$66:$DM$120,ROWS($C$10:$C48)+2,FALSE)</f>
        <v>659</v>
      </c>
      <c r="AC48" s="7">
        <f>HLOOKUP(AC$7,$L$66:$DM$120,ROWS($C$10:$C48)+2,FALSE)</f>
        <v>1263</v>
      </c>
      <c r="AD48" s="7">
        <f>HLOOKUP(AD$7,$L$66:$DM$120,ROWS($C$10:$C48)+2,FALSE)</f>
        <v>71</v>
      </c>
      <c r="AE48" s="7">
        <f>HLOOKUP(AE$7,$L$66:$DM$120,ROWS($C$10:$C48)+2,FALSE)</f>
        <v>0</v>
      </c>
      <c r="AF48" s="7">
        <f>HLOOKUP(AF$7,$L$66:$DM$120,ROWS($C$10:$C48)+2,FALSE)</f>
        <v>269</v>
      </c>
      <c r="AG48" s="7">
        <f>HLOOKUP(AG$7,$L$66:$DM$120,ROWS($C$10:$C48)+2,FALSE)</f>
        <v>453</v>
      </c>
      <c r="AH48" s="7">
        <f>HLOOKUP(AH$7,$L$66:$DM$120,ROWS($C$10:$C48)+2,FALSE)</f>
        <v>1423</v>
      </c>
      <c r="AI48" s="7">
        <f>HLOOKUP(AI$7,$L$66:$DM$120,ROWS($C$10:$C48)+2,FALSE)</f>
        <v>1652</v>
      </c>
      <c r="AJ48" s="7">
        <f>HLOOKUP(AJ$7,$L$66:$DM$120,ROWS($C$10:$C48)+2,FALSE)</f>
        <v>1413</v>
      </c>
      <c r="AK48" s="7">
        <f>HLOOKUP(AK$7,$L$66:$DM$120,ROWS($C$10:$C48)+2,FALSE)</f>
        <v>7</v>
      </c>
      <c r="AL48" s="7">
        <f>HLOOKUP(AL$7,$L$66:$DM$120,ROWS($C$10:$C48)+2,FALSE)</f>
        <v>1172</v>
      </c>
      <c r="AM48" s="7">
        <f>HLOOKUP(AM$7,$L$66:$DM$120,ROWS($C$10:$C48)+2,FALSE)</f>
        <v>1079</v>
      </c>
      <c r="AN48" s="7">
        <f>HLOOKUP(AN$7,$L$66:$DM$120,ROWS($C$10:$C48)+2,FALSE)</f>
        <v>324</v>
      </c>
      <c r="AO48" s="7">
        <f>HLOOKUP(AO$7,$L$66:$DM$120,ROWS($C$10:$C48)+2,FALSE)</f>
        <v>7222</v>
      </c>
      <c r="AP48" s="7">
        <f>HLOOKUP(AP$7,$L$66:$DM$120,ROWS($C$10:$C48)+2,FALSE)</f>
        <v>427</v>
      </c>
      <c r="AQ48" s="7">
        <f>HLOOKUP(AQ$7,$L$66:$DM$120,ROWS($C$10:$C48)+2,FALSE)</f>
        <v>1322</v>
      </c>
      <c r="AR48" s="7">
        <f>HLOOKUP(AR$7,$L$66:$DM$120,ROWS($C$10:$C48)+2,FALSE)</f>
        <v>537</v>
      </c>
      <c r="AS48" s="7">
        <f>HLOOKUP(AS$7,$L$66:$DM$120,ROWS($C$10:$C48)+2,FALSE)</f>
        <v>2056</v>
      </c>
      <c r="AT48" s="7">
        <f>HLOOKUP(AT$7,$L$66:$DM$120,ROWS($C$10:$C48)+2,FALSE)</f>
        <v>1099</v>
      </c>
      <c r="AU48" s="7">
        <f>HLOOKUP(AU$7,$L$66:$DM$120,ROWS($C$10:$C48)+2,FALSE)</f>
        <v>313</v>
      </c>
      <c r="AV48" s="7">
        <f>HLOOKUP(AV$7,$L$66:$DM$120,ROWS($C$10:$C48)+2,FALSE)</f>
        <v>949</v>
      </c>
      <c r="AW48" s="7">
        <f>HLOOKUP(AW$7,$L$66:$DM$120,ROWS($C$10:$C48)+2,FALSE)</f>
        <v>2034</v>
      </c>
      <c r="AX48" s="7" t="str">
        <f>HLOOKUP(AX$7,$L$66:$DM$120,ROWS($C$10:$C48)+2,FALSE)</f>
        <v>N/A</v>
      </c>
      <c r="AY48" s="7">
        <f>HLOOKUP(AY$7,$L$66:$DM$120,ROWS($C$10:$C48)+2,FALSE)</f>
        <v>1407</v>
      </c>
      <c r="AZ48" s="7">
        <f>HLOOKUP(AZ$7,$L$66:$DM$120,ROWS($C$10:$C48)+2,FALSE)</f>
        <v>0</v>
      </c>
      <c r="BA48" s="7">
        <f>HLOOKUP(BA$7,$L$66:$DM$120,ROWS($C$10:$C48)+2,FALSE)</f>
        <v>370</v>
      </c>
      <c r="BB48" s="7">
        <f>HLOOKUP(BB$7,$L$66:$DM$120,ROWS($C$10:$C48)+2,FALSE)</f>
        <v>417</v>
      </c>
      <c r="BC48" s="7">
        <f>HLOOKUP(BC$7,$L$66:$DM$120,ROWS($C$10:$C48)+2,FALSE)</f>
        <v>673</v>
      </c>
      <c r="BD48" s="7">
        <f>HLOOKUP(BD$7,$L$66:$DM$120,ROWS($C$10:$C48)+2,FALSE)</f>
        <v>4498</v>
      </c>
      <c r="BE48" s="7">
        <f>HLOOKUP(BE$7,$L$66:$DM$120,ROWS($C$10:$C48)+2,FALSE)</f>
        <v>3443</v>
      </c>
      <c r="BF48" s="7">
        <f>HLOOKUP(BF$7,$L$66:$DM$120,ROWS($C$10:$C48)+2,FALSE)</f>
        <v>176</v>
      </c>
      <c r="BG48" s="7">
        <f>HLOOKUP(BG$7,$L$66:$DM$120,ROWS($C$10:$C48)+2,FALSE)</f>
        <v>1179</v>
      </c>
      <c r="BH48" s="7">
        <f>HLOOKUP(BH$7,$L$66:$DM$120,ROWS($C$10:$C48)+2,FALSE)</f>
        <v>21862</v>
      </c>
      <c r="BI48" s="7">
        <f>HLOOKUP(BI$7,$L$66:$DM$120,ROWS($C$10:$C48)+2,FALSE)</f>
        <v>66</v>
      </c>
      <c r="BJ48" s="7">
        <f>HLOOKUP(BJ$7,$L$66:$DM$120,ROWS($C$10:$C48)+2,FALSE)</f>
        <v>914</v>
      </c>
      <c r="BK48" s="7">
        <f>HLOOKUP(BK$7,$L$66:$DM$120,ROWS($C$10:$C48)+2,FALSE)</f>
        <v>914</v>
      </c>
      <c r="BL48" s="7">
        <f>HLOOKUP(BL$7,$L$66:$DM$120,ROWS($C$10:$C48)+2,FALSE)</f>
        <v>4</v>
      </c>
      <c r="BM48" s="8">
        <f>HLOOKUP(BM$7+0.5,$L$66:$DM$120,ROWS($C$10:$C48)+2,FALSE)</f>
        <v>9071</v>
      </c>
      <c r="BN48" s="8">
        <f>HLOOKUP(BN$7+0.5,$L$66:$DM$120,ROWS($C$10:$C48)+2,FALSE)</f>
        <v>1071</v>
      </c>
      <c r="BO48" s="8">
        <f>HLOOKUP(BO$7+0.5,$L$66:$DM$120,ROWS($C$10:$C48)+2,FALSE)</f>
        <v>1062</v>
      </c>
      <c r="BP48" s="8">
        <f>HLOOKUP(BP$7+0.5,$L$66:$DM$120,ROWS($C$10:$C48)+2,FALSE)</f>
        <v>3054</v>
      </c>
      <c r="BQ48" s="8">
        <f>HLOOKUP(BQ$7+0.5,$L$66:$DM$120,ROWS($C$10:$C48)+2,FALSE)</f>
        <v>1155</v>
      </c>
      <c r="BR48" s="8">
        <f>HLOOKUP(BR$7+0.5,$L$66:$DM$120,ROWS($C$10:$C48)+2,FALSE)</f>
        <v>4555</v>
      </c>
      <c r="BS48" s="8">
        <f>HLOOKUP(BS$7+0.5,$L$66:$DM$120,ROWS($C$10:$C48)+2,FALSE)</f>
        <v>659</v>
      </c>
      <c r="BT48" s="8">
        <f>HLOOKUP(BT$7+0.5,$L$66:$DM$120,ROWS($C$10:$C48)+2,FALSE)</f>
        <v>564</v>
      </c>
      <c r="BU48" s="8">
        <f>HLOOKUP(BU$7+0.5,$L$66:$DM$120,ROWS($C$10:$C48)+2,FALSE)</f>
        <v>264</v>
      </c>
      <c r="BV48" s="8">
        <f>HLOOKUP(BV$7+0.5,$L$66:$DM$120,ROWS($C$10:$C48)+2,FALSE)</f>
        <v>291</v>
      </c>
      <c r="BW48" s="8">
        <f>HLOOKUP(BW$7+0.5,$L$66:$DM$120,ROWS($C$10:$C48)+2,FALSE)</f>
        <v>1934</v>
      </c>
      <c r="BX48" s="8">
        <f>HLOOKUP(BX$7+0.5,$L$66:$DM$120,ROWS($C$10:$C48)+2,FALSE)</f>
        <v>1914</v>
      </c>
      <c r="BY48" s="8">
        <f>HLOOKUP(BY$7+0.5,$L$66:$DM$120,ROWS($C$10:$C48)+2,FALSE)</f>
        <v>1173</v>
      </c>
      <c r="BZ48" s="8">
        <f>HLOOKUP(BZ$7+0.5,$L$66:$DM$120,ROWS($C$10:$C48)+2,FALSE)</f>
        <v>2097</v>
      </c>
      <c r="CA48" s="8">
        <f>HLOOKUP(CA$7+0.5,$L$66:$DM$120,ROWS($C$10:$C48)+2,FALSE)</f>
        <v>663</v>
      </c>
      <c r="CB48" s="8">
        <f>HLOOKUP(CB$7+0.5,$L$66:$DM$120,ROWS($C$10:$C48)+2,FALSE)</f>
        <v>1707</v>
      </c>
      <c r="CC48" s="8">
        <f>HLOOKUP(CC$7+0.5,$L$66:$DM$120,ROWS($C$10:$C48)+2,FALSE)</f>
        <v>627</v>
      </c>
      <c r="CD48" s="8">
        <f>HLOOKUP(CD$7+0.5,$L$66:$DM$120,ROWS($C$10:$C48)+2,FALSE)</f>
        <v>1355</v>
      </c>
      <c r="CE48" s="8">
        <f>HLOOKUP(CE$7+0.5,$L$66:$DM$120,ROWS($C$10:$C48)+2,FALSE)</f>
        <v>118</v>
      </c>
      <c r="CF48" s="8">
        <f>HLOOKUP(CF$7+0.5,$L$66:$DM$120,ROWS($C$10:$C48)+2,FALSE)</f>
        <v>203</v>
      </c>
      <c r="CG48" s="8">
        <f>HLOOKUP(CG$7+0.5,$L$66:$DM$120,ROWS($C$10:$C48)+2,FALSE)</f>
        <v>320</v>
      </c>
      <c r="CH48" s="8">
        <f>HLOOKUP(CH$7+0.5,$L$66:$DM$120,ROWS($C$10:$C48)+2,FALSE)</f>
        <v>482</v>
      </c>
      <c r="CI48" s="8">
        <f>HLOOKUP(CI$7+0.5,$L$66:$DM$120,ROWS($C$10:$C48)+2,FALSE)</f>
        <v>768</v>
      </c>
      <c r="CJ48" s="8">
        <f>HLOOKUP(CJ$7+0.5,$L$66:$DM$120,ROWS($C$10:$C48)+2,FALSE)</f>
        <v>1174</v>
      </c>
      <c r="CK48" s="8">
        <f>HLOOKUP(CK$7+0.5,$L$66:$DM$120,ROWS($C$10:$C48)+2,FALSE)</f>
        <v>863</v>
      </c>
      <c r="CL48" s="8">
        <f>HLOOKUP(CL$7+0.5,$L$66:$DM$120,ROWS($C$10:$C48)+2,FALSE)</f>
        <v>14</v>
      </c>
      <c r="CM48" s="8">
        <f>HLOOKUP(CM$7+0.5,$L$66:$DM$120,ROWS($C$10:$C48)+2,FALSE)</f>
        <v>664</v>
      </c>
      <c r="CN48" s="8">
        <f>HLOOKUP(CN$7+0.5,$L$66:$DM$120,ROWS($C$10:$C48)+2,FALSE)</f>
        <v>784</v>
      </c>
      <c r="CO48" s="8">
        <f>HLOOKUP(CO$7+0.5,$L$66:$DM$120,ROWS($C$10:$C48)+2,FALSE)</f>
        <v>342</v>
      </c>
      <c r="CP48" s="8">
        <f>HLOOKUP(CP$7+0.5,$L$66:$DM$120,ROWS($C$10:$C48)+2,FALSE)</f>
        <v>3426</v>
      </c>
      <c r="CQ48" s="8">
        <f>HLOOKUP(CQ$7+0.5,$L$66:$DM$120,ROWS($C$10:$C48)+2,FALSE)</f>
        <v>404</v>
      </c>
      <c r="CR48" s="8">
        <f>HLOOKUP(CR$7+0.5,$L$66:$DM$120,ROWS($C$10:$C48)+2,FALSE)</f>
        <v>771</v>
      </c>
      <c r="CS48" s="8">
        <f>HLOOKUP(CS$7+0.5,$L$66:$DM$120,ROWS($C$10:$C48)+2,FALSE)</f>
        <v>449</v>
      </c>
      <c r="CT48" s="8">
        <f>HLOOKUP(CT$7+0.5,$L$66:$DM$120,ROWS($C$10:$C48)+2,FALSE)</f>
        <v>850</v>
      </c>
      <c r="CU48" s="8">
        <f>HLOOKUP(CU$7+0.5,$L$66:$DM$120,ROWS($C$10:$C48)+2,FALSE)</f>
        <v>740</v>
      </c>
      <c r="CV48" s="8">
        <f>HLOOKUP(CV$7+0.5,$L$66:$DM$120,ROWS($C$10:$C48)+2,FALSE)</f>
        <v>340</v>
      </c>
      <c r="CW48" s="8">
        <f>HLOOKUP(CW$7+0.5,$L$66:$DM$120,ROWS($C$10:$C48)+2,FALSE)</f>
        <v>789</v>
      </c>
      <c r="CX48" s="8">
        <f>HLOOKUP(CX$7+0.5,$L$66:$DM$120,ROWS($C$10:$C48)+2,FALSE)</f>
        <v>1244</v>
      </c>
      <c r="CY48" s="8" t="str">
        <f>HLOOKUP(CY$7+0.5,$L$66:$DM$120,ROWS($C$10:$C48)+2,FALSE)</f>
        <v>N/A</v>
      </c>
      <c r="CZ48" s="8">
        <f>HLOOKUP(CZ$7+0.5,$L$66:$DM$120,ROWS($C$10:$C48)+2,FALSE)</f>
        <v>775</v>
      </c>
      <c r="DA48" s="8">
        <f>HLOOKUP(DA$7+0.5,$L$66:$DM$120,ROWS($C$10:$C48)+2,FALSE)</f>
        <v>203</v>
      </c>
      <c r="DB48" s="8">
        <f>HLOOKUP(DB$7+0.5,$L$66:$DM$120,ROWS($C$10:$C48)+2,FALSE)</f>
        <v>292</v>
      </c>
      <c r="DC48" s="8">
        <f>HLOOKUP(DC$7+0.5,$L$66:$DM$120,ROWS($C$10:$C48)+2,FALSE)</f>
        <v>395</v>
      </c>
      <c r="DD48" s="8">
        <f>HLOOKUP(DD$7+0.5,$L$66:$DM$120,ROWS($C$10:$C48)+2,FALSE)</f>
        <v>420</v>
      </c>
      <c r="DE48" s="8">
        <f>HLOOKUP(DE$7+0.5,$L$66:$DM$120,ROWS($C$10:$C48)+2,FALSE)</f>
        <v>2398</v>
      </c>
      <c r="DF48" s="8">
        <f>HLOOKUP(DF$7+0.5,$L$66:$DM$120,ROWS($C$10:$C48)+2,FALSE)</f>
        <v>1781</v>
      </c>
      <c r="DG48" s="8">
        <f>HLOOKUP(DG$7+0.5,$L$66:$DM$120,ROWS($C$10:$C48)+2,FALSE)</f>
        <v>203</v>
      </c>
      <c r="DH48" s="8">
        <f>HLOOKUP(DH$7+0.5,$L$66:$DM$120,ROWS($C$10:$C48)+2,FALSE)</f>
        <v>619</v>
      </c>
      <c r="DI48" s="8">
        <f>HLOOKUP(DI$7+0.5,$L$66:$DM$120,ROWS($C$10:$C48)+2,FALSE)</f>
        <v>3732</v>
      </c>
      <c r="DJ48" s="8">
        <f>HLOOKUP(DJ$7+0.5,$L$66:$DM$120,ROWS($C$10:$C48)+2,FALSE)</f>
        <v>115</v>
      </c>
      <c r="DK48" s="8">
        <f>HLOOKUP(DK$7+0.5,$L$66:$DM$120,ROWS($C$10:$C48)+2,FALSE)</f>
        <v>697</v>
      </c>
      <c r="DL48" s="8">
        <f>HLOOKUP(DL$7+0.5,$L$66:$DM$120,ROWS($C$10:$C48)+2,FALSE)</f>
        <v>880</v>
      </c>
      <c r="DM48" s="8">
        <f>HLOOKUP(DM$7+0.5,$L$66:$DM$120,ROWS($C$10:$C48)+2,FALSE)</f>
        <v>8</v>
      </c>
    </row>
    <row r="49" spans="4:117" x14ac:dyDescent="0.2">
      <c r="D49" s="62" t="s">
        <v>45</v>
      </c>
      <c r="E49" s="11">
        <v>12610486</v>
      </c>
      <c r="F49" s="12">
        <v>5092</v>
      </c>
      <c r="G49" s="11">
        <v>11099077</v>
      </c>
      <c r="H49" s="12">
        <v>27780</v>
      </c>
      <c r="I49" s="11">
        <v>1224564</v>
      </c>
      <c r="J49" s="12">
        <v>25195</v>
      </c>
      <c r="K49" s="103"/>
      <c r="L49" s="7">
        <f>HLOOKUP(L$7,$L$66:$DM$120,ROWS($C$10:$C49)+2,FALSE)</f>
        <v>234291</v>
      </c>
      <c r="M49" s="7">
        <f>HLOOKUP(M$7,$L$66:$DM$120,ROWS($C$10:$C49)+2,FALSE)</f>
        <v>1332</v>
      </c>
      <c r="N49" s="7">
        <f>HLOOKUP(N$7,$L$66:$DM$120,ROWS($C$10:$C49)+2,FALSE)</f>
        <v>759</v>
      </c>
      <c r="O49" s="7">
        <f>HLOOKUP(O$7,$L$66:$DM$120,ROWS($C$10:$C49)+2,FALSE)</f>
        <v>2278</v>
      </c>
      <c r="P49" s="7">
        <f>HLOOKUP(P$7,$L$66:$DM$120,ROWS($C$10:$C49)+2,FALSE)</f>
        <v>582</v>
      </c>
      <c r="Q49" s="7">
        <f>HLOOKUP(Q$7,$L$66:$DM$120,ROWS($C$10:$C49)+2,FALSE)</f>
        <v>10672</v>
      </c>
      <c r="R49" s="7">
        <f>HLOOKUP(R$7,$L$66:$DM$120,ROWS($C$10:$C49)+2,FALSE)</f>
        <v>2491</v>
      </c>
      <c r="S49" s="7">
        <f>HLOOKUP(S$7,$L$66:$DM$120,ROWS($C$10:$C49)+2,FALSE)</f>
        <v>4150</v>
      </c>
      <c r="T49" s="7">
        <f>HLOOKUP(T$7,$L$66:$DM$120,ROWS($C$10:$C49)+2,FALSE)</f>
        <v>5177</v>
      </c>
      <c r="U49" s="7">
        <f>HLOOKUP(U$7,$L$66:$DM$120,ROWS($C$10:$C49)+2,FALSE)</f>
        <v>1401</v>
      </c>
      <c r="V49" s="7">
        <f>HLOOKUP(V$7,$L$66:$DM$120,ROWS($C$10:$C49)+2,FALSE)</f>
        <v>19299</v>
      </c>
      <c r="W49" s="7">
        <f>HLOOKUP(W$7,$L$66:$DM$120,ROWS($C$10:$C49)+2,FALSE)</f>
        <v>4627</v>
      </c>
      <c r="X49" s="7">
        <f>HLOOKUP(X$7,$L$66:$DM$120,ROWS($C$10:$C49)+2,FALSE)</f>
        <v>495</v>
      </c>
      <c r="Y49" s="7">
        <f>HLOOKUP(Y$7,$L$66:$DM$120,ROWS($C$10:$C49)+2,FALSE)</f>
        <v>236</v>
      </c>
      <c r="Z49" s="7">
        <f>HLOOKUP(Z$7,$L$66:$DM$120,ROWS($C$10:$C49)+2,FALSE)</f>
        <v>3902</v>
      </c>
      <c r="AA49" s="7">
        <f>HLOOKUP(AA$7,$L$66:$DM$120,ROWS($C$10:$C49)+2,FALSE)</f>
        <v>4086</v>
      </c>
      <c r="AB49" s="7">
        <f>HLOOKUP(AB$7,$L$66:$DM$120,ROWS($C$10:$C49)+2,FALSE)</f>
        <v>1176</v>
      </c>
      <c r="AC49" s="7">
        <f>HLOOKUP(AC$7,$L$66:$DM$120,ROWS($C$10:$C49)+2,FALSE)</f>
        <v>2323</v>
      </c>
      <c r="AD49" s="7">
        <f>HLOOKUP(AD$7,$L$66:$DM$120,ROWS($C$10:$C49)+2,FALSE)</f>
        <v>4013</v>
      </c>
      <c r="AE49" s="7">
        <f>HLOOKUP(AE$7,$L$66:$DM$120,ROWS($C$10:$C49)+2,FALSE)</f>
        <v>615</v>
      </c>
      <c r="AF49" s="7">
        <f>HLOOKUP(AF$7,$L$66:$DM$120,ROWS($C$10:$C49)+2,FALSE)</f>
        <v>608</v>
      </c>
      <c r="AG49" s="7">
        <f>HLOOKUP(AG$7,$L$66:$DM$120,ROWS($C$10:$C49)+2,FALSE)</f>
        <v>17751</v>
      </c>
      <c r="AH49" s="7">
        <f>HLOOKUP(AH$7,$L$66:$DM$120,ROWS($C$10:$C49)+2,FALSE)</f>
        <v>6284</v>
      </c>
      <c r="AI49" s="7">
        <f>HLOOKUP(AI$7,$L$66:$DM$120,ROWS($C$10:$C49)+2,FALSE)</f>
        <v>4406</v>
      </c>
      <c r="AJ49" s="7">
        <f>HLOOKUP(AJ$7,$L$66:$DM$120,ROWS($C$10:$C49)+2,FALSE)</f>
        <v>853</v>
      </c>
      <c r="AK49" s="7">
        <f>HLOOKUP(AK$7,$L$66:$DM$120,ROWS($C$10:$C49)+2,FALSE)</f>
        <v>1238</v>
      </c>
      <c r="AL49" s="7">
        <f>HLOOKUP(AL$7,$L$66:$DM$120,ROWS($C$10:$C49)+2,FALSE)</f>
        <v>1761</v>
      </c>
      <c r="AM49" s="7">
        <f>HLOOKUP(AM$7,$L$66:$DM$120,ROWS($C$10:$C49)+2,FALSE)</f>
        <v>338</v>
      </c>
      <c r="AN49" s="7">
        <f>HLOOKUP(AN$7,$L$66:$DM$120,ROWS($C$10:$C49)+2,FALSE)</f>
        <v>582</v>
      </c>
      <c r="AO49" s="7">
        <f>HLOOKUP(AO$7,$L$66:$DM$120,ROWS($C$10:$C49)+2,FALSE)</f>
        <v>1057</v>
      </c>
      <c r="AP49" s="7">
        <f>HLOOKUP(AP$7,$L$66:$DM$120,ROWS($C$10:$C49)+2,FALSE)</f>
        <v>1326</v>
      </c>
      <c r="AQ49" s="7">
        <f>HLOOKUP(AQ$7,$L$66:$DM$120,ROWS($C$10:$C49)+2,FALSE)</f>
        <v>36133</v>
      </c>
      <c r="AR49" s="7">
        <f>HLOOKUP(AR$7,$L$66:$DM$120,ROWS($C$10:$C49)+2,FALSE)</f>
        <v>325</v>
      </c>
      <c r="AS49" s="7">
        <f>HLOOKUP(AS$7,$L$66:$DM$120,ROWS($C$10:$C49)+2,FALSE)</f>
        <v>29436</v>
      </c>
      <c r="AT49" s="7">
        <f>HLOOKUP(AT$7,$L$66:$DM$120,ROWS($C$10:$C49)+2,FALSE)</f>
        <v>11254</v>
      </c>
      <c r="AU49" s="7">
        <f>HLOOKUP(AU$7,$L$66:$DM$120,ROWS($C$10:$C49)+2,FALSE)</f>
        <v>195</v>
      </c>
      <c r="AV49" s="7">
        <f>HLOOKUP(AV$7,$L$66:$DM$120,ROWS($C$10:$C49)+2,FALSE)</f>
        <v>13075</v>
      </c>
      <c r="AW49" s="7">
        <f>HLOOKUP(AW$7,$L$66:$DM$120,ROWS($C$10:$C49)+2,FALSE)</f>
        <v>283</v>
      </c>
      <c r="AX49" s="7">
        <f>HLOOKUP(AX$7,$L$66:$DM$120,ROWS($C$10:$C49)+2,FALSE)</f>
        <v>1594</v>
      </c>
      <c r="AY49" s="7" t="str">
        <f>HLOOKUP(AY$7,$L$66:$DM$120,ROWS($C$10:$C49)+2,FALSE)</f>
        <v>N/A</v>
      </c>
      <c r="AZ49" s="7">
        <f>HLOOKUP(AZ$7,$L$66:$DM$120,ROWS($C$10:$C49)+2,FALSE)</f>
        <v>799</v>
      </c>
      <c r="BA49" s="7">
        <f>HLOOKUP(BA$7,$L$66:$DM$120,ROWS($C$10:$C49)+2,FALSE)</f>
        <v>3438</v>
      </c>
      <c r="BB49" s="7">
        <f>HLOOKUP(BB$7,$L$66:$DM$120,ROWS($C$10:$C49)+2,FALSE)</f>
        <v>142</v>
      </c>
      <c r="BC49" s="7">
        <f>HLOOKUP(BC$7,$L$66:$DM$120,ROWS($C$10:$C49)+2,FALSE)</f>
        <v>3742</v>
      </c>
      <c r="BD49" s="7">
        <f>HLOOKUP(BD$7,$L$66:$DM$120,ROWS($C$10:$C49)+2,FALSE)</f>
        <v>7006</v>
      </c>
      <c r="BE49" s="7">
        <f>HLOOKUP(BE$7,$L$66:$DM$120,ROWS($C$10:$C49)+2,FALSE)</f>
        <v>1246</v>
      </c>
      <c r="BF49" s="7">
        <f>HLOOKUP(BF$7,$L$66:$DM$120,ROWS($C$10:$C49)+2,FALSE)</f>
        <v>446</v>
      </c>
      <c r="BG49" s="7">
        <f>HLOOKUP(BG$7,$L$66:$DM$120,ROWS($C$10:$C49)+2,FALSE)</f>
        <v>8419</v>
      </c>
      <c r="BH49" s="7">
        <f>HLOOKUP(BH$7,$L$66:$DM$120,ROWS($C$10:$C49)+2,FALSE)</f>
        <v>3688</v>
      </c>
      <c r="BI49" s="7">
        <f>HLOOKUP(BI$7,$L$66:$DM$120,ROWS($C$10:$C49)+2,FALSE)</f>
        <v>4631</v>
      </c>
      <c r="BJ49" s="7">
        <f>HLOOKUP(BJ$7,$L$66:$DM$120,ROWS($C$10:$C49)+2,FALSE)</f>
        <v>2426</v>
      </c>
      <c r="BK49" s="7">
        <f>HLOOKUP(BK$7,$L$66:$DM$120,ROWS($C$10:$C49)+2,FALSE)</f>
        <v>195</v>
      </c>
      <c r="BL49" s="7">
        <f>HLOOKUP(BL$7,$L$66:$DM$120,ROWS($C$10:$C49)+2,FALSE)</f>
        <v>2723</v>
      </c>
      <c r="BM49" s="8">
        <f>HLOOKUP(BM$7+0.5,$L$66:$DM$120,ROWS($C$10:$C49)+2,FALSE)</f>
        <v>11246</v>
      </c>
      <c r="BN49" s="8">
        <f>HLOOKUP(BN$7+0.5,$L$66:$DM$120,ROWS($C$10:$C49)+2,FALSE)</f>
        <v>684</v>
      </c>
      <c r="BO49" s="8">
        <f>HLOOKUP(BO$7+0.5,$L$66:$DM$120,ROWS($C$10:$C49)+2,FALSE)</f>
        <v>664</v>
      </c>
      <c r="BP49" s="8">
        <f>HLOOKUP(BP$7+0.5,$L$66:$DM$120,ROWS($C$10:$C49)+2,FALSE)</f>
        <v>917</v>
      </c>
      <c r="BQ49" s="8">
        <f>HLOOKUP(BQ$7+0.5,$L$66:$DM$120,ROWS($C$10:$C49)+2,FALSE)</f>
        <v>601</v>
      </c>
      <c r="BR49" s="8">
        <f>HLOOKUP(BR$7+0.5,$L$66:$DM$120,ROWS($C$10:$C49)+2,FALSE)</f>
        <v>2349</v>
      </c>
      <c r="BS49" s="8">
        <f>HLOOKUP(BS$7+0.5,$L$66:$DM$120,ROWS($C$10:$C49)+2,FALSE)</f>
        <v>1027</v>
      </c>
      <c r="BT49" s="8">
        <f>HLOOKUP(BT$7+0.5,$L$66:$DM$120,ROWS($C$10:$C49)+2,FALSE)</f>
        <v>993</v>
      </c>
      <c r="BU49" s="8">
        <f>HLOOKUP(BU$7+0.5,$L$66:$DM$120,ROWS($C$10:$C49)+2,FALSE)</f>
        <v>1304</v>
      </c>
      <c r="BV49" s="8">
        <f>HLOOKUP(BV$7+0.5,$L$66:$DM$120,ROWS($C$10:$C49)+2,FALSE)</f>
        <v>584</v>
      </c>
      <c r="BW49" s="8">
        <f>HLOOKUP(BW$7+0.5,$L$66:$DM$120,ROWS($C$10:$C49)+2,FALSE)</f>
        <v>3790</v>
      </c>
      <c r="BX49" s="8">
        <f>HLOOKUP(BX$7+0.5,$L$66:$DM$120,ROWS($C$10:$C49)+2,FALSE)</f>
        <v>1185</v>
      </c>
      <c r="BY49" s="8">
        <f>HLOOKUP(BY$7+0.5,$L$66:$DM$120,ROWS($C$10:$C49)+2,FALSE)</f>
        <v>369</v>
      </c>
      <c r="BZ49" s="8">
        <f>HLOOKUP(BZ$7+0.5,$L$66:$DM$120,ROWS($C$10:$C49)+2,FALSE)</f>
        <v>223</v>
      </c>
      <c r="CA49" s="8">
        <f>HLOOKUP(CA$7+0.5,$L$66:$DM$120,ROWS($C$10:$C49)+2,FALSE)</f>
        <v>1438</v>
      </c>
      <c r="CB49" s="8">
        <f>HLOOKUP(CB$7+0.5,$L$66:$DM$120,ROWS($C$10:$C49)+2,FALSE)</f>
        <v>1429</v>
      </c>
      <c r="CC49" s="8">
        <f>HLOOKUP(CC$7+0.5,$L$66:$DM$120,ROWS($C$10:$C49)+2,FALSE)</f>
        <v>960</v>
      </c>
      <c r="CD49" s="8">
        <f>HLOOKUP(CD$7+0.5,$L$66:$DM$120,ROWS($C$10:$C49)+2,FALSE)</f>
        <v>1449</v>
      </c>
      <c r="CE49" s="8">
        <f>HLOOKUP(CE$7+0.5,$L$66:$DM$120,ROWS($C$10:$C49)+2,FALSE)</f>
        <v>1826</v>
      </c>
      <c r="CF49" s="8">
        <f>HLOOKUP(CF$7+0.5,$L$66:$DM$120,ROWS($C$10:$C49)+2,FALSE)</f>
        <v>294</v>
      </c>
      <c r="CG49" s="8">
        <f>HLOOKUP(CG$7+0.5,$L$66:$DM$120,ROWS($C$10:$C49)+2,FALSE)</f>
        <v>328</v>
      </c>
      <c r="CH49" s="8">
        <f>HLOOKUP(CH$7+0.5,$L$66:$DM$120,ROWS($C$10:$C49)+2,FALSE)</f>
        <v>3723</v>
      </c>
      <c r="CI49" s="8">
        <f>HLOOKUP(CI$7+0.5,$L$66:$DM$120,ROWS($C$10:$C49)+2,FALSE)</f>
        <v>1711</v>
      </c>
      <c r="CJ49" s="8">
        <f>HLOOKUP(CJ$7+0.5,$L$66:$DM$120,ROWS($C$10:$C49)+2,FALSE)</f>
        <v>1278</v>
      </c>
      <c r="CK49" s="8">
        <f>HLOOKUP(CK$7+0.5,$L$66:$DM$120,ROWS($C$10:$C49)+2,FALSE)</f>
        <v>592</v>
      </c>
      <c r="CL49" s="8">
        <f>HLOOKUP(CL$7+0.5,$L$66:$DM$120,ROWS($C$10:$C49)+2,FALSE)</f>
        <v>943</v>
      </c>
      <c r="CM49" s="8">
        <f>HLOOKUP(CM$7+0.5,$L$66:$DM$120,ROWS($C$10:$C49)+2,FALSE)</f>
        <v>1063</v>
      </c>
      <c r="CN49" s="8">
        <f>HLOOKUP(CN$7+0.5,$L$66:$DM$120,ROWS($C$10:$C49)+2,FALSE)</f>
        <v>308</v>
      </c>
      <c r="CO49" s="8">
        <f>HLOOKUP(CO$7+0.5,$L$66:$DM$120,ROWS($C$10:$C49)+2,FALSE)</f>
        <v>439</v>
      </c>
      <c r="CP49" s="8">
        <f>HLOOKUP(CP$7+0.5,$L$66:$DM$120,ROWS($C$10:$C49)+2,FALSE)</f>
        <v>501</v>
      </c>
      <c r="CQ49" s="8">
        <f>HLOOKUP(CQ$7+0.5,$L$66:$DM$120,ROWS($C$10:$C49)+2,FALSE)</f>
        <v>520</v>
      </c>
      <c r="CR49" s="8">
        <f>HLOOKUP(CR$7+0.5,$L$66:$DM$120,ROWS($C$10:$C49)+2,FALSE)</f>
        <v>4167</v>
      </c>
      <c r="CS49" s="8">
        <f>HLOOKUP(CS$7+0.5,$L$66:$DM$120,ROWS($C$10:$C49)+2,FALSE)</f>
        <v>405</v>
      </c>
      <c r="CT49" s="8">
        <f>HLOOKUP(CT$7+0.5,$L$66:$DM$120,ROWS($C$10:$C49)+2,FALSE)</f>
        <v>3921</v>
      </c>
      <c r="CU49" s="8">
        <f>HLOOKUP(CU$7+0.5,$L$66:$DM$120,ROWS($C$10:$C49)+2,FALSE)</f>
        <v>3103</v>
      </c>
      <c r="CV49" s="8">
        <f>HLOOKUP(CV$7+0.5,$L$66:$DM$120,ROWS($C$10:$C49)+2,FALSE)</f>
        <v>208</v>
      </c>
      <c r="CW49" s="8">
        <f>HLOOKUP(CW$7+0.5,$L$66:$DM$120,ROWS($C$10:$C49)+2,FALSE)</f>
        <v>2133</v>
      </c>
      <c r="CX49" s="8">
        <f>HLOOKUP(CX$7+0.5,$L$66:$DM$120,ROWS($C$10:$C49)+2,FALSE)</f>
        <v>220</v>
      </c>
      <c r="CY49" s="8">
        <f>HLOOKUP(CY$7+0.5,$L$66:$DM$120,ROWS($C$10:$C49)+2,FALSE)</f>
        <v>1022</v>
      </c>
      <c r="CZ49" s="8" t="str">
        <f>HLOOKUP(CZ$7+0.5,$L$66:$DM$120,ROWS($C$10:$C49)+2,FALSE)</f>
        <v>N/A</v>
      </c>
      <c r="DA49" s="8">
        <f>HLOOKUP(DA$7+0.5,$L$66:$DM$120,ROWS($C$10:$C49)+2,FALSE)</f>
        <v>558</v>
      </c>
      <c r="DB49" s="8">
        <f>HLOOKUP(DB$7+0.5,$L$66:$DM$120,ROWS($C$10:$C49)+2,FALSE)</f>
        <v>1057</v>
      </c>
      <c r="DC49" s="8">
        <f>HLOOKUP(DC$7+0.5,$L$66:$DM$120,ROWS($C$10:$C49)+2,FALSE)</f>
        <v>140</v>
      </c>
      <c r="DD49" s="8">
        <f>HLOOKUP(DD$7+0.5,$L$66:$DM$120,ROWS($C$10:$C49)+2,FALSE)</f>
        <v>1402</v>
      </c>
      <c r="DE49" s="8">
        <f>HLOOKUP(DE$7+0.5,$L$66:$DM$120,ROWS($C$10:$C49)+2,FALSE)</f>
        <v>1441</v>
      </c>
      <c r="DF49" s="8">
        <f>HLOOKUP(DF$7+0.5,$L$66:$DM$120,ROWS($C$10:$C49)+2,FALSE)</f>
        <v>776</v>
      </c>
      <c r="DG49" s="8">
        <f>HLOOKUP(DG$7+0.5,$L$66:$DM$120,ROWS($C$10:$C49)+2,FALSE)</f>
        <v>327</v>
      </c>
      <c r="DH49" s="8">
        <f>HLOOKUP(DH$7+0.5,$L$66:$DM$120,ROWS($C$10:$C49)+2,FALSE)</f>
        <v>1530</v>
      </c>
      <c r="DI49" s="8">
        <f>HLOOKUP(DI$7+0.5,$L$66:$DM$120,ROWS($C$10:$C49)+2,FALSE)</f>
        <v>1533</v>
      </c>
      <c r="DJ49" s="8">
        <f>HLOOKUP(DJ$7+0.5,$L$66:$DM$120,ROWS($C$10:$C49)+2,FALSE)</f>
        <v>1483</v>
      </c>
      <c r="DK49" s="8">
        <f>HLOOKUP(DK$7+0.5,$L$66:$DM$120,ROWS($C$10:$C49)+2,FALSE)</f>
        <v>1046</v>
      </c>
      <c r="DL49" s="8">
        <f>HLOOKUP(DL$7+0.5,$L$66:$DM$120,ROWS($C$10:$C49)+2,FALSE)</f>
        <v>237</v>
      </c>
      <c r="DM49" s="8">
        <f>HLOOKUP(DM$7+0.5,$L$66:$DM$120,ROWS($C$10:$C49)+2,FALSE)</f>
        <v>1294</v>
      </c>
    </row>
    <row r="50" spans="4:117" x14ac:dyDescent="0.2">
      <c r="D50" s="62" t="s">
        <v>46</v>
      </c>
      <c r="E50" s="11">
        <v>1040022</v>
      </c>
      <c r="F50" s="12">
        <v>1440</v>
      </c>
      <c r="G50" s="11">
        <v>903786</v>
      </c>
      <c r="H50" s="12">
        <v>8645</v>
      </c>
      <c r="I50" s="11">
        <v>101689</v>
      </c>
      <c r="J50" s="12">
        <v>7813</v>
      </c>
      <c r="K50" s="103"/>
      <c r="L50" s="7">
        <f>HLOOKUP(L$7,$L$66:$DM$120,ROWS($C$10:$C50)+2,FALSE)</f>
        <v>26769</v>
      </c>
      <c r="M50" s="7">
        <f>HLOOKUP(M$7,$L$66:$DM$120,ROWS($C$10:$C50)+2,FALSE)</f>
        <v>0</v>
      </c>
      <c r="N50" s="7">
        <f>HLOOKUP(N$7,$L$66:$DM$120,ROWS($C$10:$C50)+2,FALSE)</f>
        <v>0</v>
      </c>
      <c r="O50" s="7">
        <f>HLOOKUP(O$7,$L$66:$DM$120,ROWS($C$10:$C50)+2,FALSE)</f>
        <v>214</v>
      </c>
      <c r="P50" s="7">
        <f>HLOOKUP(P$7,$L$66:$DM$120,ROWS($C$10:$C50)+2,FALSE)</f>
        <v>0</v>
      </c>
      <c r="Q50" s="7">
        <f>HLOOKUP(Q$7,$L$66:$DM$120,ROWS($C$10:$C50)+2,FALSE)</f>
        <v>1949</v>
      </c>
      <c r="R50" s="7">
        <f>HLOOKUP(R$7,$L$66:$DM$120,ROWS($C$10:$C50)+2,FALSE)</f>
        <v>301</v>
      </c>
      <c r="S50" s="7">
        <f>HLOOKUP(S$7,$L$66:$DM$120,ROWS($C$10:$C50)+2,FALSE)</f>
        <v>2613</v>
      </c>
      <c r="T50" s="7">
        <f>HLOOKUP(T$7,$L$66:$DM$120,ROWS($C$10:$C50)+2,FALSE)</f>
        <v>0</v>
      </c>
      <c r="U50" s="7">
        <f>HLOOKUP(U$7,$L$66:$DM$120,ROWS($C$10:$C50)+2,FALSE)</f>
        <v>0</v>
      </c>
      <c r="V50" s="7">
        <f>HLOOKUP(V$7,$L$66:$DM$120,ROWS($C$10:$C50)+2,FALSE)</f>
        <v>2230</v>
      </c>
      <c r="W50" s="7">
        <f>HLOOKUP(W$7,$L$66:$DM$120,ROWS($C$10:$C50)+2,FALSE)</f>
        <v>476</v>
      </c>
      <c r="X50" s="7">
        <f>HLOOKUP(X$7,$L$66:$DM$120,ROWS($C$10:$C50)+2,FALSE)</f>
        <v>0</v>
      </c>
      <c r="Y50" s="7">
        <f>HLOOKUP(Y$7,$L$66:$DM$120,ROWS($C$10:$C50)+2,FALSE)</f>
        <v>107</v>
      </c>
      <c r="Z50" s="7">
        <f>HLOOKUP(Z$7,$L$66:$DM$120,ROWS($C$10:$C50)+2,FALSE)</f>
        <v>373</v>
      </c>
      <c r="AA50" s="7">
        <f>HLOOKUP(AA$7,$L$66:$DM$120,ROWS($C$10:$C50)+2,FALSE)</f>
        <v>41</v>
      </c>
      <c r="AB50" s="7">
        <f>HLOOKUP(AB$7,$L$66:$DM$120,ROWS($C$10:$C50)+2,FALSE)</f>
        <v>82</v>
      </c>
      <c r="AC50" s="7">
        <f>HLOOKUP(AC$7,$L$66:$DM$120,ROWS($C$10:$C50)+2,FALSE)</f>
        <v>374</v>
      </c>
      <c r="AD50" s="7">
        <f>HLOOKUP(AD$7,$L$66:$DM$120,ROWS($C$10:$C50)+2,FALSE)</f>
        <v>211</v>
      </c>
      <c r="AE50" s="7">
        <f>HLOOKUP(AE$7,$L$66:$DM$120,ROWS($C$10:$C50)+2,FALSE)</f>
        <v>121</v>
      </c>
      <c r="AF50" s="7">
        <f>HLOOKUP(AF$7,$L$66:$DM$120,ROWS($C$10:$C50)+2,FALSE)</f>
        <v>228</v>
      </c>
      <c r="AG50" s="7">
        <f>HLOOKUP(AG$7,$L$66:$DM$120,ROWS($C$10:$C50)+2,FALSE)</f>
        <v>472</v>
      </c>
      <c r="AH50" s="7">
        <f>HLOOKUP(AH$7,$L$66:$DM$120,ROWS($C$10:$C50)+2,FALSE)</f>
        <v>7715</v>
      </c>
      <c r="AI50" s="7">
        <f>HLOOKUP(AI$7,$L$66:$DM$120,ROWS($C$10:$C50)+2,FALSE)</f>
        <v>178</v>
      </c>
      <c r="AJ50" s="7">
        <f>HLOOKUP(AJ$7,$L$66:$DM$120,ROWS($C$10:$C50)+2,FALSE)</f>
        <v>27</v>
      </c>
      <c r="AK50" s="7">
        <f>HLOOKUP(AK$7,$L$66:$DM$120,ROWS($C$10:$C50)+2,FALSE)</f>
        <v>0</v>
      </c>
      <c r="AL50" s="7">
        <f>HLOOKUP(AL$7,$L$66:$DM$120,ROWS($C$10:$C50)+2,FALSE)</f>
        <v>109</v>
      </c>
      <c r="AM50" s="7">
        <f>HLOOKUP(AM$7,$L$66:$DM$120,ROWS($C$10:$C50)+2,FALSE)</f>
        <v>0</v>
      </c>
      <c r="AN50" s="7">
        <f>HLOOKUP(AN$7,$L$66:$DM$120,ROWS($C$10:$C50)+2,FALSE)</f>
        <v>0</v>
      </c>
      <c r="AO50" s="7">
        <f>HLOOKUP(AO$7,$L$66:$DM$120,ROWS($C$10:$C50)+2,FALSE)</f>
        <v>0</v>
      </c>
      <c r="AP50" s="7">
        <f>HLOOKUP(AP$7,$L$66:$DM$120,ROWS($C$10:$C50)+2,FALSE)</f>
        <v>941</v>
      </c>
      <c r="AQ50" s="7">
        <f>HLOOKUP(AQ$7,$L$66:$DM$120,ROWS($C$10:$C50)+2,FALSE)</f>
        <v>1224</v>
      </c>
      <c r="AR50" s="7">
        <f>HLOOKUP(AR$7,$L$66:$DM$120,ROWS($C$10:$C50)+2,FALSE)</f>
        <v>93</v>
      </c>
      <c r="AS50" s="7">
        <f>HLOOKUP(AS$7,$L$66:$DM$120,ROWS($C$10:$C50)+2,FALSE)</f>
        <v>2776</v>
      </c>
      <c r="AT50" s="7">
        <f>HLOOKUP(AT$7,$L$66:$DM$120,ROWS($C$10:$C50)+2,FALSE)</f>
        <v>259</v>
      </c>
      <c r="AU50" s="7">
        <f>HLOOKUP(AU$7,$L$66:$DM$120,ROWS($C$10:$C50)+2,FALSE)</f>
        <v>0</v>
      </c>
      <c r="AV50" s="7">
        <f>HLOOKUP(AV$7,$L$66:$DM$120,ROWS($C$10:$C50)+2,FALSE)</f>
        <v>60</v>
      </c>
      <c r="AW50" s="7">
        <f>HLOOKUP(AW$7,$L$66:$DM$120,ROWS($C$10:$C50)+2,FALSE)</f>
        <v>0</v>
      </c>
      <c r="AX50" s="7">
        <f>HLOOKUP(AX$7,$L$66:$DM$120,ROWS($C$10:$C50)+2,FALSE)</f>
        <v>57</v>
      </c>
      <c r="AY50" s="7">
        <f>HLOOKUP(AY$7,$L$66:$DM$120,ROWS($C$10:$C50)+2,FALSE)</f>
        <v>1125</v>
      </c>
      <c r="AZ50" s="7" t="str">
        <f>HLOOKUP(AZ$7,$L$66:$DM$120,ROWS($C$10:$C50)+2,FALSE)</f>
        <v>N/A</v>
      </c>
      <c r="BA50" s="7">
        <f>HLOOKUP(BA$7,$L$66:$DM$120,ROWS($C$10:$C50)+2,FALSE)</f>
        <v>223</v>
      </c>
      <c r="BB50" s="7">
        <f>HLOOKUP(BB$7,$L$66:$DM$120,ROWS($C$10:$C50)+2,FALSE)</f>
        <v>0</v>
      </c>
      <c r="BC50" s="7">
        <f>HLOOKUP(BC$7,$L$66:$DM$120,ROWS($C$10:$C50)+2,FALSE)</f>
        <v>210</v>
      </c>
      <c r="BD50" s="7">
        <f>HLOOKUP(BD$7,$L$66:$DM$120,ROWS($C$10:$C50)+2,FALSE)</f>
        <v>207</v>
      </c>
      <c r="BE50" s="7">
        <f>HLOOKUP(BE$7,$L$66:$DM$120,ROWS($C$10:$C50)+2,FALSE)</f>
        <v>181</v>
      </c>
      <c r="BF50" s="7">
        <f>HLOOKUP(BF$7,$L$66:$DM$120,ROWS($C$10:$C50)+2,FALSE)</f>
        <v>621</v>
      </c>
      <c r="BG50" s="7">
        <f>HLOOKUP(BG$7,$L$66:$DM$120,ROWS($C$10:$C50)+2,FALSE)</f>
        <v>485</v>
      </c>
      <c r="BH50" s="7">
        <f>HLOOKUP(BH$7,$L$66:$DM$120,ROWS($C$10:$C50)+2,FALSE)</f>
        <v>262</v>
      </c>
      <c r="BI50" s="7">
        <f>HLOOKUP(BI$7,$L$66:$DM$120,ROWS($C$10:$C50)+2,FALSE)</f>
        <v>199</v>
      </c>
      <c r="BJ50" s="7">
        <f>HLOOKUP(BJ$7,$L$66:$DM$120,ROWS($C$10:$C50)+2,FALSE)</f>
        <v>2</v>
      </c>
      <c r="BK50" s="7">
        <f>HLOOKUP(BK$7,$L$66:$DM$120,ROWS($C$10:$C50)+2,FALSE)</f>
        <v>23</v>
      </c>
      <c r="BL50" s="7">
        <f>HLOOKUP(BL$7,$L$66:$DM$120,ROWS($C$10:$C50)+2,FALSE)</f>
        <v>293</v>
      </c>
      <c r="BM50" s="8">
        <f>HLOOKUP(BM$7+0.5,$L$66:$DM$120,ROWS($C$10:$C50)+2,FALSE)</f>
        <v>2836</v>
      </c>
      <c r="BN50" s="8">
        <f>HLOOKUP(BN$7+0.5,$L$66:$DM$120,ROWS($C$10:$C50)+2,FALSE)</f>
        <v>207</v>
      </c>
      <c r="BO50" s="8">
        <f>HLOOKUP(BO$7+0.5,$L$66:$DM$120,ROWS($C$10:$C50)+2,FALSE)</f>
        <v>207</v>
      </c>
      <c r="BP50" s="8">
        <f>HLOOKUP(BP$7+0.5,$L$66:$DM$120,ROWS($C$10:$C50)+2,FALSE)</f>
        <v>348</v>
      </c>
      <c r="BQ50" s="8">
        <f>HLOOKUP(BQ$7+0.5,$L$66:$DM$120,ROWS($C$10:$C50)+2,FALSE)</f>
        <v>207</v>
      </c>
      <c r="BR50" s="8">
        <f>HLOOKUP(BR$7+0.5,$L$66:$DM$120,ROWS($C$10:$C50)+2,FALSE)</f>
        <v>734</v>
      </c>
      <c r="BS50" s="8">
        <f>HLOOKUP(BS$7+0.5,$L$66:$DM$120,ROWS($C$10:$C50)+2,FALSE)</f>
        <v>271</v>
      </c>
      <c r="BT50" s="8">
        <f>HLOOKUP(BT$7+0.5,$L$66:$DM$120,ROWS($C$10:$C50)+2,FALSE)</f>
        <v>984</v>
      </c>
      <c r="BU50" s="8">
        <f>HLOOKUP(BU$7+0.5,$L$66:$DM$120,ROWS($C$10:$C50)+2,FALSE)</f>
        <v>207</v>
      </c>
      <c r="BV50" s="8">
        <f>HLOOKUP(BV$7+0.5,$L$66:$DM$120,ROWS($C$10:$C50)+2,FALSE)</f>
        <v>207</v>
      </c>
      <c r="BW50" s="8">
        <f>HLOOKUP(BW$7+0.5,$L$66:$DM$120,ROWS($C$10:$C50)+2,FALSE)</f>
        <v>915</v>
      </c>
      <c r="BX50" s="8">
        <f>HLOOKUP(BX$7+0.5,$L$66:$DM$120,ROWS($C$10:$C50)+2,FALSE)</f>
        <v>361</v>
      </c>
      <c r="BY50" s="8">
        <f>HLOOKUP(BY$7+0.5,$L$66:$DM$120,ROWS($C$10:$C50)+2,FALSE)</f>
        <v>207</v>
      </c>
      <c r="BZ50" s="8">
        <f>HLOOKUP(BZ$7+0.5,$L$66:$DM$120,ROWS($C$10:$C50)+2,FALSE)</f>
        <v>199</v>
      </c>
      <c r="CA50" s="8">
        <f>HLOOKUP(CA$7+0.5,$L$66:$DM$120,ROWS($C$10:$C50)+2,FALSE)</f>
        <v>375</v>
      </c>
      <c r="CB50" s="8">
        <f>HLOOKUP(CB$7+0.5,$L$66:$DM$120,ROWS($C$10:$C50)+2,FALSE)</f>
        <v>95</v>
      </c>
      <c r="CC50" s="8">
        <f>HLOOKUP(CC$7+0.5,$L$66:$DM$120,ROWS($C$10:$C50)+2,FALSE)</f>
        <v>145</v>
      </c>
      <c r="CD50" s="8">
        <f>HLOOKUP(CD$7+0.5,$L$66:$DM$120,ROWS($C$10:$C50)+2,FALSE)</f>
        <v>433</v>
      </c>
      <c r="CE50" s="8">
        <f>HLOOKUP(CE$7+0.5,$L$66:$DM$120,ROWS($C$10:$C50)+2,FALSE)</f>
        <v>318</v>
      </c>
      <c r="CF50" s="8">
        <f>HLOOKUP(CF$7+0.5,$L$66:$DM$120,ROWS($C$10:$C50)+2,FALSE)</f>
        <v>185</v>
      </c>
      <c r="CG50" s="8">
        <f>HLOOKUP(CG$7+0.5,$L$66:$DM$120,ROWS($C$10:$C50)+2,FALSE)</f>
        <v>177</v>
      </c>
      <c r="CH50" s="8">
        <f>HLOOKUP(CH$7+0.5,$L$66:$DM$120,ROWS($C$10:$C50)+2,FALSE)</f>
        <v>323</v>
      </c>
      <c r="CI50" s="8">
        <f>HLOOKUP(CI$7+0.5,$L$66:$DM$120,ROWS($C$10:$C50)+2,FALSE)</f>
        <v>1532</v>
      </c>
      <c r="CJ50" s="8">
        <f>HLOOKUP(CJ$7+0.5,$L$66:$DM$120,ROWS($C$10:$C50)+2,FALSE)</f>
        <v>117</v>
      </c>
      <c r="CK50" s="8">
        <f>HLOOKUP(CK$7+0.5,$L$66:$DM$120,ROWS($C$10:$C50)+2,FALSE)</f>
        <v>60</v>
      </c>
      <c r="CL50" s="8">
        <f>HLOOKUP(CL$7+0.5,$L$66:$DM$120,ROWS($C$10:$C50)+2,FALSE)</f>
        <v>207</v>
      </c>
      <c r="CM50" s="8">
        <f>HLOOKUP(CM$7+0.5,$L$66:$DM$120,ROWS($C$10:$C50)+2,FALSE)</f>
        <v>163</v>
      </c>
      <c r="CN50" s="8">
        <f>HLOOKUP(CN$7+0.5,$L$66:$DM$120,ROWS($C$10:$C50)+2,FALSE)</f>
        <v>207</v>
      </c>
      <c r="CO50" s="8">
        <f>HLOOKUP(CO$7+0.5,$L$66:$DM$120,ROWS($C$10:$C50)+2,FALSE)</f>
        <v>207</v>
      </c>
      <c r="CP50" s="8">
        <f>HLOOKUP(CP$7+0.5,$L$66:$DM$120,ROWS($C$10:$C50)+2,FALSE)</f>
        <v>207</v>
      </c>
      <c r="CQ50" s="8">
        <f>HLOOKUP(CQ$7+0.5,$L$66:$DM$120,ROWS($C$10:$C50)+2,FALSE)</f>
        <v>745</v>
      </c>
      <c r="CR50" s="8">
        <f>HLOOKUP(CR$7+0.5,$L$66:$DM$120,ROWS($C$10:$C50)+2,FALSE)</f>
        <v>501</v>
      </c>
      <c r="CS50" s="8">
        <f>HLOOKUP(CS$7+0.5,$L$66:$DM$120,ROWS($C$10:$C50)+2,FALSE)</f>
        <v>153</v>
      </c>
      <c r="CT50" s="8">
        <f>HLOOKUP(CT$7+0.5,$L$66:$DM$120,ROWS($C$10:$C50)+2,FALSE)</f>
        <v>1118</v>
      </c>
      <c r="CU50" s="8">
        <f>HLOOKUP(CU$7+0.5,$L$66:$DM$120,ROWS($C$10:$C50)+2,FALSE)</f>
        <v>212</v>
      </c>
      <c r="CV50" s="8">
        <f>HLOOKUP(CV$7+0.5,$L$66:$DM$120,ROWS($C$10:$C50)+2,FALSE)</f>
        <v>207</v>
      </c>
      <c r="CW50" s="8">
        <f>HLOOKUP(CW$7+0.5,$L$66:$DM$120,ROWS($C$10:$C50)+2,FALSE)</f>
        <v>89</v>
      </c>
      <c r="CX50" s="8">
        <f>HLOOKUP(CX$7+0.5,$L$66:$DM$120,ROWS($C$10:$C50)+2,FALSE)</f>
        <v>207</v>
      </c>
      <c r="CY50" s="8">
        <f>HLOOKUP(CY$7+0.5,$L$66:$DM$120,ROWS($C$10:$C50)+2,FALSE)</f>
        <v>94</v>
      </c>
      <c r="CZ50" s="8">
        <f>HLOOKUP(CZ$7+0.5,$L$66:$DM$120,ROWS($C$10:$C50)+2,FALSE)</f>
        <v>725</v>
      </c>
      <c r="DA50" s="8" t="str">
        <f>HLOOKUP(DA$7+0.5,$L$66:$DM$120,ROWS($C$10:$C50)+2,FALSE)</f>
        <v>N/A</v>
      </c>
      <c r="DB50" s="8">
        <f>HLOOKUP(DB$7+0.5,$L$66:$DM$120,ROWS($C$10:$C50)+2,FALSE)</f>
        <v>232</v>
      </c>
      <c r="DC50" s="8">
        <f>HLOOKUP(DC$7+0.5,$L$66:$DM$120,ROWS($C$10:$C50)+2,FALSE)</f>
        <v>207</v>
      </c>
      <c r="DD50" s="8">
        <f>HLOOKUP(DD$7+0.5,$L$66:$DM$120,ROWS($C$10:$C50)+2,FALSE)</f>
        <v>187</v>
      </c>
      <c r="DE50" s="8">
        <f>HLOOKUP(DE$7+0.5,$L$66:$DM$120,ROWS($C$10:$C50)+2,FALSE)</f>
        <v>153</v>
      </c>
      <c r="DF50" s="8">
        <f>HLOOKUP(DF$7+0.5,$L$66:$DM$120,ROWS($C$10:$C50)+2,FALSE)</f>
        <v>267</v>
      </c>
      <c r="DG50" s="8">
        <f>HLOOKUP(DG$7+0.5,$L$66:$DM$120,ROWS($C$10:$C50)+2,FALSE)</f>
        <v>328</v>
      </c>
      <c r="DH50" s="8">
        <f>HLOOKUP(DH$7+0.5,$L$66:$DM$120,ROWS($C$10:$C50)+2,FALSE)</f>
        <v>448</v>
      </c>
      <c r="DI50" s="8">
        <f>HLOOKUP(DI$7+0.5,$L$66:$DM$120,ROWS($C$10:$C50)+2,FALSE)</f>
        <v>277</v>
      </c>
      <c r="DJ50" s="8">
        <f>HLOOKUP(DJ$7+0.5,$L$66:$DM$120,ROWS($C$10:$C50)+2,FALSE)</f>
        <v>253</v>
      </c>
      <c r="DK50" s="8">
        <f>HLOOKUP(DK$7+0.5,$L$66:$DM$120,ROWS($C$10:$C50)+2,FALSE)</f>
        <v>5</v>
      </c>
      <c r="DL50" s="8">
        <f>HLOOKUP(DL$7+0.5,$L$66:$DM$120,ROWS($C$10:$C50)+2,FALSE)</f>
        <v>47</v>
      </c>
      <c r="DM50" s="8">
        <f>HLOOKUP(DM$7+0.5,$L$66:$DM$120,ROWS($C$10:$C50)+2,FALSE)</f>
        <v>292</v>
      </c>
    </row>
    <row r="51" spans="4:117" x14ac:dyDescent="0.2">
      <c r="D51" s="62" t="s">
        <v>47</v>
      </c>
      <c r="E51" s="11">
        <v>4624180</v>
      </c>
      <c r="F51" s="12">
        <v>3871</v>
      </c>
      <c r="G51" s="11">
        <v>3899705</v>
      </c>
      <c r="H51" s="12">
        <v>25459</v>
      </c>
      <c r="I51" s="11">
        <v>546666</v>
      </c>
      <c r="J51" s="12">
        <v>21151</v>
      </c>
      <c r="K51" s="103"/>
      <c r="L51" s="7">
        <f>HLOOKUP(L$7,$L$66:$DM$120,ROWS($C$10:$C51)+2,FALSE)</f>
        <v>157644</v>
      </c>
      <c r="M51" s="7">
        <f>HLOOKUP(M$7,$L$66:$DM$120,ROWS($C$10:$C51)+2,FALSE)</f>
        <v>2999</v>
      </c>
      <c r="N51" s="7">
        <f>HLOOKUP(N$7,$L$66:$DM$120,ROWS($C$10:$C51)+2,FALSE)</f>
        <v>2421</v>
      </c>
      <c r="O51" s="7">
        <f>HLOOKUP(O$7,$L$66:$DM$120,ROWS($C$10:$C51)+2,FALSE)</f>
        <v>1971</v>
      </c>
      <c r="P51" s="7">
        <f>HLOOKUP(P$7,$L$66:$DM$120,ROWS($C$10:$C51)+2,FALSE)</f>
        <v>1333</v>
      </c>
      <c r="Q51" s="7">
        <f>HLOOKUP(Q$7,$L$66:$DM$120,ROWS($C$10:$C51)+2,FALSE)</f>
        <v>6592</v>
      </c>
      <c r="R51" s="7">
        <f>HLOOKUP(R$7,$L$66:$DM$120,ROWS($C$10:$C51)+2,FALSE)</f>
        <v>1000</v>
      </c>
      <c r="S51" s="7">
        <f>HLOOKUP(S$7,$L$66:$DM$120,ROWS($C$10:$C51)+2,FALSE)</f>
        <v>1752</v>
      </c>
      <c r="T51" s="7">
        <f>HLOOKUP(T$7,$L$66:$DM$120,ROWS($C$10:$C51)+2,FALSE)</f>
        <v>841</v>
      </c>
      <c r="U51" s="7">
        <f>HLOOKUP(U$7,$L$66:$DM$120,ROWS($C$10:$C51)+2,FALSE)</f>
        <v>589</v>
      </c>
      <c r="V51" s="7">
        <f>HLOOKUP(V$7,$L$66:$DM$120,ROWS($C$10:$C51)+2,FALSE)</f>
        <v>15476</v>
      </c>
      <c r="W51" s="7">
        <f>HLOOKUP(W$7,$L$66:$DM$120,ROWS($C$10:$C51)+2,FALSE)</f>
        <v>16355</v>
      </c>
      <c r="X51" s="7">
        <f>HLOOKUP(X$7,$L$66:$DM$120,ROWS($C$10:$C51)+2,FALSE)</f>
        <v>712</v>
      </c>
      <c r="Y51" s="7">
        <f>HLOOKUP(Y$7,$L$66:$DM$120,ROWS($C$10:$C51)+2,FALSE)</f>
        <v>55</v>
      </c>
      <c r="Z51" s="7">
        <f>HLOOKUP(Z$7,$L$66:$DM$120,ROWS($C$10:$C51)+2,FALSE)</f>
        <v>2371</v>
      </c>
      <c r="AA51" s="7">
        <f>HLOOKUP(AA$7,$L$66:$DM$120,ROWS($C$10:$C51)+2,FALSE)</f>
        <v>3249</v>
      </c>
      <c r="AB51" s="7">
        <f>HLOOKUP(AB$7,$L$66:$DM$120,ROWS($C$10:$C51)+2,FALSE)</f>
        <v>1379</v>
      </c>
      <c r="AC51" s="7">
        <f>HLOOKUP(AC$7,$L$66:$DM$120,ROWS($C$10:$C51)+2,FALSE)</f>
        <v>1885</v>
      </c>
      <c r="AD51" s="7">
        <f>HLOOKUP(AD$7,$L$66:$DM$120,ROWS($C$10:$C51)+2,FALSE)</f>
        <v>2454</v>
      </c>
      <c r="AE51" s="7">
        <f>HLOOKUP(AE$7,$L$66:$DM$120,ROWS($C$10:$C51)+2,FALSE)</f>
        <v>878</v>
      </c>
      <c r="AF51" s="7">
        <f>HLOOKUP(AF$7,$L$66:$DM$120,ROWS($C$10:$C51)+2,FALSE)</f>
        <v>652</v>
      </c>
      <c r="AG51" s="7">
        <f>HLOOKUP(AG$7,$L$66:$DM$120,ROWS($C$10:$C51)+2,FALSE)</f>
        <v>3807</v>
      </c>
      <c r="AH51" s="7">
        <f>HLOOKUP(AH$7,$L$66:$DM$120,ROWS($C$10:$C51)+2,FALSE)</f>
        <v>730</v>
      </c>
      <c r="AI51" s="7">
        <f>HLOOKUP(AI$7,$L$66:$DM$120,ROWS($C$10:$C51)+2,FALSE)</f>
        <v>4483</v>
      </c>
      <c r="AJ51" s="7">
        <f>HLOOKUP(AJ$7,$L$66:$DM$120,ROWS($C$10:$C51)+2,FALSE)</f>
        <v>471</v>
      </c>
      <c r="AK51" s="7">
        <f>HLOOKUP(AK$7,$L$66:$DM$120,ROWS($C$10:$C51)+2,FALSE)</f>
        <v>2163</v>
      </c>
      <c r="AL51" s="7">
        <f>HLOOKUP(AL$7,$L$66:$DM$120,ROWS($C$10:$C51)+2,FALSE)</f>
        <v>1522</v>
      </c>
      <c r="AM51" s="7">
        <f>HLOOKUP(AM$7,$L$66:$DM$120,ROWS($C$10:$C51)+2,FALSE)</f>
        <v>915</v>
      </c>
      <c r="AN51" s="7">
        <f>HLOOKUP(AN$7,$L$66:$DM$120,ROWS($C$10:$C51)+2,FALSE)</f>
        <v>204</v>
      </c>
      <c r="AO51" s="7">
        <f>HLOOKUP(AO$7,$L$66:$DM$120,ROWS($C$10:$C51)+2,FALSE)</f>
        <v>1017</v>
      </c>
      <c r="AP51" s="7">
        <f>HLOOKUP(AP$7,$L$66:$DM$120,ROWS($C$10:$C51)+2,FALSE)</f>
        <v>372</v>
      </c>
      <c r="AQ51" s="7">
        <f>HLOOKUP(AQ$7,$L$66:$DM$120,ROWS($C$10:$C51)+2,FALSE)</f>
        <v>4241</v>
      </c>
      <c r="AR51" s="7">
        <f>HLOOKUP(AR$7,$L$66:$DM$120,ROWS($C$10:$C51)+2,FALSE)</f>
        <v>598</v>
      </c>
      <c r="AS51" s="7">
        <f>HLOOKUP(AS$7,$L$66:$DM$120,ROWS($C$10:$C51)+2,FALSE)</f>
        <v>11317</v>
      </c>
      <c r="AT51" s="7">
        <f>HLOOKUP(AT$7,$L$66:$DM$120,ROWS($C$10:$C51)+2,FALSE)</f>
        <v>23102</v>
      </c>
      <c r="AU51" s="7">
        <f>HLOOKUP(AU$7,$L$66:$DM$120,ROWS($C$10:$C51)+2,FALSE)</f>
        <v>271</v>
      </c>
      <c r="AV51" s="7">
        <f>HLOOKUP(AV$7,$L$66:$DM$120,ROWS($C$10:$C51)+2,FALSE)</f>
        <v>6327</v>
      </c>
      <c r="AW51" s="7">
        <f>HLOOKUP(AW$7,$L$66:$DM$120,ROWS($C$10:$C51)+2,FALSE)</f>
        <v>1008</v>
      </c>
      <c r="AX51" s="7">
        <f>HLOOKUP(AX$7,$L$66:$DM$120,ROWS($C$10:$C51)+2,FALSE)</f>
        <v>833</v>
      </c>
      <c r="AY51" s="7">
        <f>HLOOKUP(AY$7,$L$66:$DM$120,ROWS($C$10:$C51)+2,FALSE)</f>
        <v>3523</v>
      </c>
      <c r="AZ51" s="7">
        <f>HLOOKUP(AZ$7,$L$66:$DM$120,ROWS($C$10:$C51)+2,FALSE)</f>
        <v>453</v>
      </c>
      <c r="BA51" s="7" t="str">
        <f>HLOOKUP(BA$7,$L$66:$DM$120,ROWS($C$10:$C51)+2,FALSE)</f>
        <v>N/A</v>
      </c>
      <c r="BB51" s="7">
        <f>HLOOKUP(BB$7,$L$66:$DM$120,ROWS($C$10:$C51)+2,FALSE)</f>
        <v>62</v>
      </c>
      <c r="BC51" s="7">
        <f>HLOOKUP(BC$7,$L$66:$DM$120,ROWS($C$10:$C51)+2,FALSE)</f>
        <v>3324</v>
      </c>
      <c r="BD51" s="7">
        <f>HLOOKUP(BD$7,$L$66:$DM$120,ROWS($C$10:$C51)+2,FALSE)</f>
        <v>8623</v>
      </c>
      <c r="BE51" s="7">
        <f>HLOOKUP(BE$7,$L$66:$DM$120,ROWS($C$10:$C51)+2,FALSE)</f>
        <v>181</v>
      </c>
      <c r="BF51" s="7">
        <f>HLOOKUP(BF$7,$L$66:$DM$120,ROWS($C$10:$C51)+2,FALSE)</f>
        <v>91</v>
      </c>
      <c r="BG51" s="7">
        <f>HLOOKUP(BG$7,$L$66:$DM$120,ROWS($C$10:$C51)+2,FALSE)</f>
        <v>7879</v>
      </c>
      <c r="BH51" s="7">
        <f>HLOOKUP(BH$7,$L$66:$DM$120,ROWS($C$10:$C51)+2,FALSE)</f>
        <v>2510</v>
      </c>
      <c r="BI51" s="7">
        <f>HLOOKUP(BI$7,$L$66:$DM$120,ROWS($C$10:$C51)+2,FALSE)</f>
        <v>1680</v>
      </c>
      <c r="BJ51" s="7">
        <f>HLOOKUP(BJ$7,$L$66:$DM$120,ROWS($C$10:$C51)+2,FALSE)</f>
        <v>341</v>
      </c>
      <c r="BK51" s="7">
        <f>HLOOKUP(BK$7,$L$66:$DM$120,ROWS($C$10:$C51)+2,FALSE)</f>
        <v>632</v>
      </c>
      <c r="BL51" s="7">
        <f>HLOOKUP(BL$7,$L$66:$DM$120,ROWS($C$10:$C51)+2,FALSE)</f>
        <v>2166</v>
      </c>
      <c r="BM51" s="8">
        <f>HLOOKUP(BM$7+0.5,$L$66:$DM$120,ROWS($C$10:$C51)+2,FALSE)</f>
        <v>12647</v>
      </c>
      <c r="BN51" s="8">
        <f>HLOOKUP(BN$7+0.5,$L$66:$DM$120,ROWS($C$10:$C51)+2,FALSE)</f>
        <v>1543</v>
      </c>
      <c r="BO51" s="8">
        <f>HLOOKUP(BO$7+0.5,$L$66:$DM$120,ROWS($C$10:$C51)+2,FALSE)</f>
        <v>1281</v>
      </c>
      <c r="BP51" s="8">
        <f>HLOOKUP(BP$7+0.5,$L$66:$DM$120,ROWS($C$10:$C51)+2,FALSE)</f>
        <v>1391</v>
      </c>
      <c r="BQ51" s="8">
        <f>HLOOKUP(BQ$7+0.5,$L$66:$DM$120,ROWS($C$10:$C51)+2,FALSE)</f>
        <v>1301</v>
      </c>
      <c r="BR51" s="8">
        <f>HLOOKUP(BR$7+0.5,$L$66:$DM$120,ROWS($C$10:$C51)+2,FALSE)</f>
        <v>1789</v>
      </c>
      <c r="BS51" s="8">
        <f>HLOOKUP(BS$7+0.5,$L$66:$DM$120,ROWS($C$10:$C51)+2,FALSE)</f>
        <v>598</v>
      </c>
      <c r="BT51" s="8">
        <f>HLOOKUP(BT$7+0.5,$L$66:$DM$120,ROWS($C$10:$C51)+2,FALSE)</f>
        <v>1005</v>
      </c>
      <c r="BU51" s="8">
        <f>HLOOKUP(BU$7+0.5,$L$66:$DM$120,ROWS($C$10:$C51)+2,FALSE)</f>
        <v>746</v>
      </c>
      <c r="BV51" s="8">
        <f>HLOOKUP(BV$7+0.5,$L$66:$DM$120,ROWS($C$10:$C51)+2,FALSE)</f>
        <v>681</v>
      </c>
      <c r="BW51" s="8">
        <f>HLOOKUP(BW$7+0.5,$L$66:$DM$120,ROWS($C$10:$C51)+2,FALSE)</f>
        <v>4230</v>
      </c>
      <c r="BX51" s="8">
        <f>HLOOKUP(BX$7+0.5,$L$66:$DM$120,ROWS($C$10:$C51)+2,FALSE)</f>
        <v>2798</v>
      </c>
      <c r="BY51" s="8">
        <f>HLOOKUP(BY$7+0.5,$L$66:$DM$120,ROWS($C$10:$C51)+2,FALSE)</f>
        <v>626</v>
      </c>
      <c r="BZ51" s="8">
        <f>HLOOKUP(BZ$7+0.5,$L$66:$DM$120,ROWS($C$10:$C51)+2,FALSE)</f>
        <v>68</v>
      </c>
      <c r="CA51" s="8">
        <f>HLOOKUP(CA$7+0.5,$L$66:$DM$120,ROWS($C$10:$C51)+2,FALSE)</f>
        <v>831</v>
      </c>
      <c r="CB51" s="8">
        <f>HLOOKUP(CB$7+0.5,$L$66:$DM$120,ROWS($C$10:$C51)+2,FALSE)</f>
        <v>1601</v>
      </c>
      <c r="CC51" s="8">
        <f>HLOOKUP(CC$7+0.5,$L$66:$DM$120,ROWS($C$10:$C51)+2,FALSE)</f>
        <v>1468</v>
      </c>
      <c r="CD51" s="8">
        <f>HLOOKUP(CD$7+0.5,$L$66:$DM$120,ROWS($C$10:$C51)+2,FALSE)</f>
        <v>1445</v>
      </c>
      <c r="CE51" s="8">
        <f>HLOOKUP(CE$7+0.5,$L$66:$DM$120,ROWS($C$10:$C51)+2,FALSE)</f>
        <v>1692</v>
      </c>
      <c r="CF51" s="8">
        <f>HLOOKUP(CF$7+0.5,$L$66:$DM$120,ROWS($C$10:$C51)+2,FALSE)</f>
        <v>486</v>
      </c>
      <c r="CG51" s="8">
        <f>HLOOKUP(CG$7+0.5,$L$66:$DM$120,ROWS($C$10:$C51)+2,FALSE)</f>
        <v>566</v>
      </c>
      <c r="CH51" s="8">
        <f>HLOOKUP(CH$7+0.5,$L$66:$DM$120,ROWS($C$10:$C51)+2,FALSE)</f>
        <v>1261</v>
      </c>
      <c r="CI51" s="8">
        <f>HLOOKUP(CI$7+0.5,$L$66:$DM$120,ROWS($C$10:$C51)+2,FALSE)</f>
        <v>447</v>
      </c>
      <c r="CJ51" s="8">
        <f>HLOOKUP(CJ$7+0.5,$L$66:$DM$120,ROWS($C$10:$C51)+2,FALSE)</f>
        <v>1737</v>
      </c>
      <c r="CK51" s="8">
        <f>HLOOKUP(CK$7+0.5,$L$66:$DM$120,ROWS($C$10:$C51)+2,FALSE)</f>
        <v>393</v>
      </c>
      <c r="CL51" s="8">
        <f>HLOOKUP(CL$7+0.5,$L$66:$DM$120,ROWS($C$10:$C51)+2,FALSE)</f>
        <v>1979</v>
      </c>
      <c r="CM51" s="8">
        <f>HLOOKUP(CM$7+0.5,$L$66:$DM$120,ROWS($C$10:$C51)+2,FALSE)</f>
        <v>1671</v>
      </c>
      <c r="CN51" s="8">
        <f>HLOOKUP(CN$7+0.5,$L$66:$DM$120,ROWS($C$10:$C51)+2,FALSE)</f>
        <v>999</v>
      </c>
      <c r="CO51" s="8">
        <f>HLOOKUP(CO$7+0.5,$L$66:$DM$120,ROWS($C$10:$C51)+2,FALSE)</f>
        <v>329</v>
      </c>
      <c r="CP51" s="8">
        <f>HLOOKUP(CP$7+0.5,$L$66:$DM$120,ROWS($C$10:$C51)+2,FALSE)</f>
        <v>722</v>
      </c>
      <c r="CQ51" s="8">
        <f>HLOOKUP(CQ$7+0.5,$L$66:$DM$120,ROWS($C$10:$C51)+2,FALSE)</f>
        <v>280</v>
      </c>
      <c r="CR51" s="8">
        <f>HLOOKUP(CR$7+0.5,$L$66:$DM$120,ROWS($C$10:$C51)+2,FALSE)</f>
        <v>1445</v>
      </c>
      <c r="CS51" s="8">
        <f>HLOOKUP(CS$7+0.5,$L$66:$DM$120,ROWS($C$10:$C51)+2,FALSE)</f>
        <v>609</v>
      </c>
      <c r="CT51" s="8">
        <f>HLOOKUP(CT$7+0.5,$L$66:$DM$120,ROWS($C$10:$C51)+2,FALSE)</f>
        <v>3991</v>
      </c>
      <c r="CU51" s="8">
        <f>HLOOKUP(CU$7+0.5,$L$66:$DM$120,ROWS($C$10:$C51)+2,FALSE)</f>
        <v>4356</v>
      </c>
      <c r="CV51" s="8">
        <f>HLOOKUP(CV$7+0.5,$L$66:$DM$120,ROWS($C$10:$C51)+2,FALSE)</f>
        <v>213</v>
      </c>
      <c r="CW51" s="8">
        <f>HLOOKUP(CW$7+0.5,$L$66:$DM$120,ROWS($C$10:$C51)+2,FALSE)</f>
        <v>2177</v>
      </c>
      <c r="CX51" s="8">
        <f>HLOOKUP(CX$7+0.5,$L$66:$DM$120,ROWS($C$10:$C51)+2,FALSE)</f>
        <v>934</v>
      </c>
      <c r="CY51" s="8">
        <f>HLOOKUP(CY$7+0.5,$L$66:$DM$120,ROWS($C$10:$C51)+2,FALSE)</f>
        <v>583</v>
      </c>
      <c r="CZ51" s="8">
        <f>HLOOKUP(CZ$7+0.5,$L$66:$DM$120,ROWS($C$10:$C51)+2,FALSE)</f>
        <v>1139</v>
      </c>
      <c r="DA51" s="8">
        <f>HLOOKUP(DA$7+0.5,$L$66:$DM$120,ROWS($C$10:$C51)+2,FALSE)</f>
        <v>360</v>
      </c>
      <c r="DB51" s="8" t="str">
        <f>HLOOKUP(DB$7+0.5,$L$66:$DM$120,ROWS($C$10:$C51)+2,FALSE)</f>
        <v>N/A</v>
      </c>
      <c r="DC51" s="8">
        <f>HLOOKUP(DC$7+0.5,$L$66:$DM$120,ROWS($C$10:$C51)+2,FALSE)</f>
        <v>107</v>
      </c>
      <c r="DD51" s="8">
        <f>HLOOKUP(DD$7+0.5,$L$66:$DM$120,ROWS($C$10:$C51)+2,FALSE)</f>
        <v>1252</v>
      </c>
      <c r="DE51" s="8">
        <f>HLOOKUP(DE$7+0.5,$L$66:$DM$120,ROWS($C$10:$C51)+2,FALSE)</f>
        <v>4005</v>
      </c>
      <c r="DF51" s="8">
        <f>HLOOKUP(DF$7+0.5,$L$66:$DM$120,ROWS($C$10:$C51)+2,FALSE)</f>
        <v>188</v>
      </c>
      <c r="DG51" s="8">
        <f>HLOOKUP(DG$7+0.5,$L$66:$DM$120,ROWS($C$10:$C51)+2,FALSE)</f>
        <v>115</v>
      </c>
      <c r="DH51" s="8">
        <f>HLOOKUP(DH$7+0.5,$L$66:$DM$120,ROWS($C$10:$C51)+2,FALSE)</f>
        <v>2193</v>
      </c>
      <c r="DI51" s="8">
        <f>HLOOKUP(DI$7+0.5,$L$66:$DM$120,ROWS($C$10:$C51)+2,FALSE)</f>
        <v>1257</v>
      </c>
      <c r="DJ51" s="8">
        <f>HLOOKUP(DJ$7+0.5,$L$66:$DM$120,ROWS($C$10:$C51)+2,FALSE)</f>
        <v>1114</v>
      </c>
      <c r="DK51" s="8">
        <f>HLOOKUP(DK$7+0.5,$L$66:$DM$120,ROWS($C$10:$C51)+2,FALSE)</f>
        <v>291</v>
      </c>
      <c r="DL51" s="8">
        <f>HLOOKUP(DL$7+0.5,$L$66:$DM$120,ROWS($C$10:$C51)+2,FALSE)</f>
        <v>647</v>
      </c>
      <c r="DM51" s="8">
        <f>HLOOKUP(DM$7+0.5,$L$66:$DM$120,ROWS($C$10:$C51)+2,FALSE)</f>
        <v>1534</v>
      </c>
    </row>
    <row r="52" spans="4:117" x14ac:dyDescent="0.2">
      <c r="D52" s="62" t="s">
        <v>48</v>
      </c>
      <c r="E52" s="11">
        <v>814175</v>
      </c>
      <c r="F52" s="12">
        <v>1297</v>
      </c>
      <c r="G52" s="11">
        <v>688436</v>
      </c>
      <c r="H52" s="12">
        <v>7824</v>
      </c>
      <c r="I52" s="11">
        <v>94655</v>
      </c>
      <c r="J52" s="12">
        <v>6542</v>
      </c>
      <c r="K52" s="103"/>
      <c r="L52" s="7">
        <f>HLOOKUP(L$7,$L$66:$DM$120,ROWS($C$10:$C52)+2,FALSE)</f>
        <v>27506</v>
      </c>
      <c r="M52" s="7">
        <f>HLOOKUP(M$7,$L$66:$DM$120,ROWS($C$10:$C52)+2,FALSE)</f>
        <v>0</v>
      </c>
      <c r="N52" s="7">
        <f>HLOOKUP(N$7,$L$66:$DM$120,ROWS($C$10:$C52)+2,FALSE)</f>
        <v>554</v>
      </c>
      <c r="O52" s="7">
        <f>HLOOKUP(O$7,$L$66:$DM$120,ROWS($C$10:$C52)+2,FALSE)</f>
        <v>1422</v>
      </c>
      <c r="P52" s="7">
        <f>HLOOKUP(P$7,$L$66:$DM$120,ROWS($C$10:$C52)+2,FALSE)</f>
        <v>659</v>
      </c>
      <c r="Q52" s="7">
        <f>HLOOKUP(Q$7,$L$66:$DM$120,ROWS($C$10:$C52)+2,FALSE)</f>
        <v>1286</v>
      </c>
      <c r="R52" s="7">
        <f>HLOOKUP(R$7,$L$66:$DM$120,ROWS($C$10:$C52)+2,FALSE)</f>
        <v>1021</v>
      </c>
      <c r="S52" s="7">
        <f>HLOOKUP(S$7,$L$66:$DM$120,ROWS($C$10:$C52)+2,FALSE)</f>
        <v>0</v>
      </c>
      <c r="T52" s="7">
        <f>HLOOKUP(T$7,$L$66:$DM$120,ROWS($C$10:$C52)+2,FALSE)</f>
        <v>0</v>
      </c>
      <c r="U52" s="7">
        <f>HLOOKUP(U$7,$L$66:$DM$120,ROWS($C$10:$C52)+2,FALSE)</f>
        <v>0</v>
      </c>
      <c r="V52" s="7">
        <f>HLOOKUP(V$7,$L$66:$DM$120,ROWS($C$10:$C52)+2,FALSE)</f>
        <v>101</v>
      </c>
      <c r="W52" s="7">
        <f>HLOOKUP(W$7,$L$66:$DM$120,ROWS($C$10:$C52)+2,FALSE)</f>
        <v>69</v>
      </c>
      <c r="X52" s="7">
        <f>HLOOKUP(X$7,$L$66:$DM$120,ROWS($C$10:$C52)+2,FALSE)</f>
        <v>0</v>
      </c>
      <c r="Y52" s="7">
        <f>HLOOKUP(Y$7,$L$66:$DM$120,ROWS($C$10:$C52)+2,FALSE)</f>
        <v>186</v>
      </c>
      <c r="Z52" s="7">
        <f>HLOOKUP(Z$7,$L$66:$DM$120,ROWS($C$10:$C52)+2,FALSE)</f>
        <v>267</v>
      </c>
      <c r="AA52" s="7">
        <f>HLOOKUP(AA$7,$L$66:$DM$120,ROWS($C$10:$C52)+2,FALSE)</f>
        <v>285</v>
      </c>
      <c r="AB52" s="7">
        <f>HLOOKUP(AB$7,$L$66:$DM$120,ROWS($C$10:$C52)+2,FALSE)</f>
        <v>4772</v>
      </c>
      <c r="AC52" s="7">
        <f>HLOOKUP(AC$7,$L$66:$DM$120,ROWS($C$10:$C52)+2,FALSE)</f>
        <v>144</v>
      </c>
      <c r="AD52" s="7">
        <f>HLOOKUP(AD$7,$L$66:$DM$120,ROWS($C$10:$C52)+2,FALSE)</f>
        <v>211</v>
      </c>
      <c r="AE52" s="7">
        <f>HLOOKUP(AE$7,$L$66:$DM$120,ROWS($C$10:$C52)+2,FALSE)</f>
        <v>0</v>
      </c>
      <c r="AF52" s="7">
        <f>HLOOKUP(AF$7,$L$66:$DM$120,ROWS($C$10:$C52)+2,FALSE)</f>
        <v>0</v>
      </c>
      <c r="AG52" s="7">
        <f>HLOOKUP(AG$7,$L$66:$DM$120,ROWS($C$10:$C52)+2,FALSE)</f>
        <v>254</v>
      </c>
      <c r="AH52" s="7">
        <f>HLOOKUP(AH$7,$L$66:$DM$120,ROWS($C$10:$C52)+2,FALSE)</f>
        <v>113</v>
      </c>
      <c r="AI52" s="7">
        <f>HLOOKUP(AI$7,$L$66:$DM$120,ROWS($C$10:$C52)+2,FALSE)</f>
        <v>239</v>
      </c>
      <c r="AJ52" s="7">
        <f>HLOOKUP(AJ$7,$L$66:$DM$120,ROWS($C$10:$C52)+2,FALSE)</f>
        <v>5342</v>
      </c>
      <c r="AK52" s="7">
        <f>HLOOKUP(AK$7,$L$66:$DM$120,ROWS($C$10:$C52)+2,FALSE)</f>
        <v>129</v>
      </c>
      <c r="AL52" s="7">
        <f>HLOOKUP(AL$7,$L$66:$DM$120,ROWS($C$10:$C52)+2,FALSE)</f>
        <v>354</v>
      </c>
      <c r="AM52" s="7">
        <f>HLOOKUP(AM$7,$L$66:$DM$120,ROWS($C$10:$C52)+2,FALSE)</f>
        <v>232</v>
      </c>
      <c r="AN52" s="7">
        <f>HLOOKUP(AN$7,$L$66:$DM$120,ROWS($C$10:$C52)+2,FALSE)</f>
        <v>1695</v>
      </c>
      <c r="AO52" s="7">
        <f>HLOOKUP(AO$7,$L$66:$DM$120,ROWS($C$10:$C52)+2,FALSE)</f>
        <v>110</v>
      </c>
      <c r="AP52" s="7">
        <f>HLOOKUP(AP$7,$L$66:$DM$120,ROWS($C$10:$C52)+2,FALSE)</f>
        <v>0</v>
      </c>
      <c r="AQ52" s="7">
        <f>HLOOKUP(AQ$7,$L$66:$DM$120,ROWS($C$10:$C52)+2,FALSE)</f>
        <v>441</v>
      </c>
      <c r="AR52" s="7">
        <f>HLOOKUP(AR$7,$L$66:$DM$120,ROWS($C$10:$C52)+2,FALSE)</f>
        <v>513</v>
      </c>
      <c r="AS52" s="7">
        <f>HLOOKUP(AS$7,$L$66:$DM$120,ROWS($C$10:$C52)+2,FALSE)</f>
        <v>6</v>
      </c>
      <c r="AT52" s="7">
        <f>HLOOKUP(AT$7,$L$66:$DM$120,ROWS($C$10:$C52)+2,FALSE)</f>
        <v>166</v>
      </c>
      <c r="AU52" s="7">
        <f>HLOOKUP(AU$7,$L$66:$DM$120,ROWS($C$10:$C52)+2,FALSE)</f>
        <v>2060</v>
      </c>
      <c r="AV52" s="7">
        <f>HLOOKUP(AV$7,$L$66:$DM$120,ROWS($C$10:$C52)+2,FALSE)</f>
        <v>84</v>
      </c>
      <c r="AW52" s="7">
        <f>HLOOKUP(AW$7,$L$66:$DM$120,ROWS($C$10:$C52)+2,FALSE)</f>
        <v>40</v>
      </c>
      <c r="AX52" s="7">
        <f>HLOOKUP(AX$7,$L$66:$DM$120,ROWS($C$10:$C52)+2,FALSE)</f>
        <v>15</v>
      </c>
      <c r="AY52" s="7">
        <f>HLOOKUP(AY$7,$L$66:$DM$120,ROWS($C$10:$C52)+2,FALSE)</f>
        <v>57</v>
      </c>
      <c r="AZ52" s="7">
        <f>HLOOKUP(AZ$7,$L$66:$DM$120,ROWS($C$10:$C52)+2,FALSE)</f>
        <v>7</v>
      </c>
      <c r="BA52" s="7">
        <f>HLOOKUP(BA$7,$L$66:$DM$120,ROWS($C$10:$C52)+2,FALSE)</f>
        <v>529</v>
      </c>
      <c r="BB52" s="7" t="str">
        <f>HLOOKUP(BB$7,$L$66:$DM$120,ROWS($C$10:$C52)+2,FALSE)</f>
        <v>N/A</v>
      </c>
      <c r="BC52" s="7">
        <f>HLOOKUP(BC$7,$L$66:$DM$120,ROWS($C$10:$C52)+2,FALSE)</f>
        <v>0</v>
      </c>
      <c r="BD52" s="7">
        <f>HLOOKUP(BD$7,$L$66:$DM$120,ROWS($C$10:$C52)+2,FALSE)</f>
        <v>1156</v>
      </c>
      <c r="BE52" s="7">
        <f>HLOOKUP(BE$7,$L$66:$DM$120,ROWS($C$10:$C52)+2,FALSE)</f>
        <v>560</v>
      </c>
      <c r="BF52" s="7">
        <f>HLOOKUP(BF$7,$L$66:$DM$120,ROWS($C$10:$C52)+2,FALSE)</f>
        <v>0</v>
      </c>
      <c r="BG52" s="7">
        <f>HLOOKUP(BG$7,$L$66:$DM$120,ROWS($C$10:$C52)+2,FALSE)</f>
        <v>79</v>
      </c>
      <c r="BH52" s="7">
        <f>HLOOKUP(BH$7,$L$66:$DM$120,ROWS($C$10:$C52)+2,FALSE)</f>
        <v>557</v>
      </c>
      <c r="BI52" s="7">
        <f>HLOOKUP(BI$7,$L$66:$DM$120,ROWS($C$10:$C52)+2,FALSE)</f>
        <v>0</v>
      </c>
      <c r="BJ52" s="7">
        <f>HLOOKUP(BJ$7,$L$66:$DM$120,ROWS($C$10:$C52)+2,FALSE)</f>
        <v>481</v>
      </c>
      <c r="BK52" s="7">
        <f>HLOOKUP(BK$7,$L$66:$DM$120,ROWS($C$10:$C52)+2,FALSE)</f>
        <v>1310</v>
      </c>
      <c r="BL52" s="7">
        <f>HLOOKUP(BL$7,$L$66:$DM$120,ROWS($C$10:$C52)+2,FALSE)</f>
        <v>0</v>
      </c>
      <c r="BM52" s="8">
        <f>HLOOKUP(BM$7+0.5,$L$66:$DM$120,ROWS($C$10:$C52)+2,FALSE)</f>
        <v>3893</v>
      </c>
      <c r="BN52" s="8">
        <f>HLOOKUP(BN$7+0.5,$L$66:$DM$120,ROWS($C$10:$C52)+2,FALSE)</f>
        <v>155</v>
      </c>
      <c r="BO52" s="8">
        <f>HLOOKUP(BO$7+0.5,$L$66:$DM$120,ROWS($C$10:$C52)+2,FALSE)</f>
        <v>492</v>
      </c>
      <c r="BP52" s="8">
        <f>HLOOKUP(BP$7+0.5,$L$66:$DM$120,ROWS($C$10:$C52)+2,FALSE)</f>
        <v>1445</v>
      </c>
      <c r="BQ52" s="8">
        <f>HLOOKUP(BQ$7+0.5,$L$66:$DM$120,ROWS($C$10:$C52)+2,FALSE)</f>
        <v>778</v>
      </c>
      <c r="BR52" s="8">
        <f>HLOOKUP(BR$7+0.5,$L$66:$DM$120,ROWS($C$10:$C52)+2,FALSE)</f>
        <v>622</v>
      </c>
      <c r="BS52" s="8">
        <f>HLOOKUP(BS$7+0.5,$L$66:$DM$120,ROWS($C$10:$C52)+2,FALSE)</f>
        <v>604</v>
      </c>
      <c r="BT52" s="8">
        <f>HLOOKUP(BT$7+0.5,$L$66:$DM$120,ROWS($C$10:$C52)+2,FALSE)</f>
        <v>155</v>
      </c>
      <c r="BU52" s="8">
        <f>HLOOKUP(BU$7+0.5,$L$66:$DM$120,ROWS($C$10:$C52)+2,FALSE)</f>
        <v>155</v>
      </c>
      <c r="BV52" s="8">
        <f>HLOOKUP(BV$7+0.5,$L$66:$DM$120,ROWS($C$10:$C52)+2,FALSE)</f>
        <v>155</v>
      </c>
      <c r="BW52" s="8">
        <f>HLOOKUP(BW$7+0.5,$L$66:$DM$120,ROWS($C$10:$C52)+2,FALSE)</f>
        <v>102</v>
      </c>
      <c r="BX52" s="8">
        <f>HLOOKUP(BX$7+0.5,$L$66:$DM$120,ROWS($C$10:$C52)+2,FALSE)</f>
        <v>104</v>
      </c>
      <c r="BY52" s="8">
        <f>HLOOKUP(BY$7+0.5,$L$66:$DM$120,ROWS($C$10:$C52)+2,FALSE)</f>
        <v>155</v>
      </c>
      <c r="BZ52" s="8">
        <f>HLOOKUP(BZ$7+0.5,$L$66:$DM$120,ROWS($C$10:$C52)+2,FALSE)</f>
        <v>262</v>
      </c>
      <c r="CA52" s="8">
        <f>HLOOKUP(CA$7+0.5,$L$66:$DM$120,ROWS($C$10:$C52)+2,FALSE)</f>
        <v>235</v>
      </c>
      <c r="CB52" s="8">
        <f>HLOOKUP(CB$7+0.5,$L$66:$DM$120,ROWS($C$10:$C52)+2,FALSE)</f>
        <v>378</v>
      </c>
      <c r="CC52" s="8">
        <f>HLOOKUP(CC$7+0.5,$L$66:$DM$120,ROWS($C$10:$C52)+2,FALSE)</f>
        <v>1898</v>
      </c>
      <c r="CD52" s="8">
        <f>HLOOKUP(CD$7+0.5,$L$66:$DM$120,ROWS($C$10:$C52)+2,FALSE)</f>
        <v>212</v>
      </c>
      <c r="CE52" s="8">
        <f>HLOOKUP(CE$7+0.5,$L$66:$DM$120,ROWS($C$10:$C52)+2,FALSE)</f>
        <v>208</v>
      </c>
      <c r="CF52" s="8">
        <f>HLOOKUP(CF$7+0.5,$L$66:$DM$120,ROWS($C$10:$C52)+2,FALSE)</f>
        <v>155</v>
      </c>
      <c r="CG52" s="8">
        <f>HLOOKUP(CG$7+0.5,$L$66:$DM$120,ROWS($C$10:$C52)+2,FALSE)</f>
        <v>155</v>
      </c>
      <c r="CH52" s="8">
        <f>HLOOKUP(CH$7+0.5,$L$66:$DM$120,ROWS($C$10:$C52)+2,FALSE)</f>
        <v>222</v>
      </c>
      <c r="CI52" s="8">
        <f>HLOOKUP(CI$7+0.5,$L$66:$DM$120,ROWS($C$10:$C52)+2,FALSE)</f>
        <v>179</v>
      </c>
      <c r="CJ52" s="8">
        <f>HLOOKUP(CJ$7+0.5,$L$66:$DM$120,ROWS($C$10:$C52)+2,FALSE)</f>
        <v>201</v>
      </c>
      <c r="CK52" s="8">
        <f>HLOOKUP(CK$7+0.5,$L$66:$DM$120,ROWS($C$10:$C52)+2,FALSE)</f>
        <v>1981</v>
      </c>
      <c r="CL52" s="8">
        <f>HLOOKUP(CL$7+0.5,$L$66:$DM$120,ROWS($C$10:$C52)+2,FALSE)</f>
        <v>155</v>
      </c>
      <c r="CM52" s="8">
        <f>HLOOKUP(CM$7+0.5,$L$66:$DM$120,ROWS($C$10:$C52)+2,FALSE)</f>
        <v>294</v>
      </c>
      <c r="CN52" s="8">
        <f>HLOOKUP(CN$7+0.5,$L$66:$DM$120,ROWS($C$10:$C52)+2,FALSE)</f>
        <v>258</v>
      </c>
      <c r="CO52" s="8">
        <f>HLOOKUP(CO$7+0.5,$L$66:$DM$120,ROWS($C$10:$C52)+2,FALSE)</f>
        <v>784</v>
      </c>
      <c r="CP52" s="8">
        <f>HLOOKUP(CP$7+0.5,$L$66:$DM$120,ROWS($C$10:$C52)+2,FALSE)</f>
        <v>177</v>
      </c>
      <c r="CQ52" s="8">
        <f>HLOOKUP(CQ$7+0.5,$L$66:$DM$120,ROWS($C$10:$C52)+2,FALSE)</f>
        <v>155</v>
      </c>
      <c r="CR52" s="8">
        <f>HLOOKUP(CR$7+0.5,$L$66:$DM$120,ROWS($C$10:$C52)+2,FALSE)</f>
        <v>473</v>
      </c>
      <c r="CS52" s="8">
        <f>HLOOKUP(CS$7+0.5,$L$66:$DM$120,ROWS($C$10:$C52)+2,FALSE)</f>
        <v>571</v>
      </c>
      <c r="CT52" s="8">
        <f>HLOOKUP(CT$7+0.5,$L$66:$DM$120,ROWS($C$10:$C52)+2,FALSE)</f>
        <v>11</v>
      </c>
      <c r="CU52" s="8">
        <f>HLOOKUP(CU$7+0.5,$L$66:$DM$120,ROWS($C$10:$C52)+2,FALSE)</f>
        <v>257</v>
      </c>
      <c r="CV52" s="8">
        <f>HLOOKUP(CV$7+0.5,$L$66:$DM$120,ROWS($C$10:$C52)+2,FALSE)</f>
        <v>1025</v>
      </c>
      <c r="CW52" s="8">
        <f>HLOOKUP(CW$7+0.5,$L$66:$DM$120,ROWS($C$10:$C52)+2,FALSE)</f>
        <v>102</v>
      </c>
      <c r="CX52" s="8">
        <f>HLOOKUP(CX$7+0.5,$L$66:$DM$120,ROWS($C$10:$C52)+2,FALSE)</f>
        <v>46</v>
      </c>
      <c r="CY52" s="8">
        <f>HLOOKUP(CY$7+0.5,$L$66:$DM$120,ROWS($C$10:$C52)+2,FALSE)</f>
        <v>26</v>
      </c>
      <c r="CZ52" s="8">
        <f>HLOOKUP(CZ$7+0.5,$L$66:$DM$120,ROWS($C$10:$C52)+2,FALSE)</f>
        <v>77</v>
      </c>
      <c r="DA52" s="8">
        <f>HLOOKUP(DA$7+0.5,$L$66:$DM$120,ROWS($C$10:$C52)+2,FALSE)</f>
        <v>12</v>
      </c>
      <c r="DB52" s="8">
        <f>HLOOKUP(DB$7+0.5,$L$66:$DM$120,ROWS($C$10:$C52)+2,FALSE)</f>
        <v>706</v>
      </c>
      <c r="DC52" s="8" t="str">
        <f>HLOOKUP(DC$7+0.5,$L$66:$DM$120,ROWS($C$10:$C52)+2,FALSE)</f>
        <v>N/A</v>
      </c>
      <c r="DD52" s="8">
        <f>HLOOKUP(DD$7+0.5,$L$66:$DM$120,ROWS($C$10:$C52)+2,FALSE)</f>
        <v>155</v>
      </c>
      <c r="DE52" s="8">
        <f>HLOOKUP(DE$7+0.5,$L$66:$DM$120,ROWS($C$10:$C52)+2,FALSE)</f>
        <v>384</v>
      </c>
      <c r="DF52" s="8">
        <f>HLOOKUP(DF$7+0.5,$L$66:$DM$120,ROWS($C$10:$C52)+2,FALSE)</f>
        <v>567</v>
      </c>
      <c r="DG52" s="8">
        <f>HLOOKUP(DG$7+0.5,$L$66:$DM$120,ROWS($C$10:$C52)+2,FALSE)</f>
        <v>155</v>
      </c>
      <c r="DH52" s="8">
        <f>HLOOKUP(DH$7+0.5,$L$66:$DM$120,ROWS($C$10:$C52)+2,FALSE)</f>
        <v>92</v>
      </c>
      <c r="DI52" s="8">
        <f>HLOOKUP(DI$7+0.5,$L$66:$DM$120,ROWS($C$10:$C52)+2,FALSE)</f>
        <v>780</v>
      </c>
      <c r="DJ52" s="8">
        <f>HLOOKUP(DJ$7+0.5,$L$66:$DM$120,ROWS($C$10:$C52)+2,FALSE)</f>
        <v>155</v>
      </c>
      <c r="DK52" s="8">
        <f>HLOOKUP(DK$7+0.5,$L$66:$DM$120,ROWS($C$10:$C52)+2,FALSE)</f>
        <v>594</v>
      </c>
      <c r="DL52" s="8">
        <f>HLOOKUP(DL$7+0.5,$L$66:$DM$120,ROWS($C$10:$C52)+2,FALSE)</f>
        <v>880</v>
      </c>
      <c r="DM52" s="8">
        <f>HLOOKUP(DM$7+0.5,$L$66:$DM$120,ROWS($C$10:$C52)+2,FALSE)</f>
        <v>155</v>
      </c>
    </row>
    <row r="53" spans="4:117" x14ac:dyDescent="0.2">
      <c r="D53" s="62" t="s">
        <v>49</v>
      </c>
      <c r="E53" s="11">
        <v>6333466</v>
      </c>
      <c r="F53" s="12">
        <v>4450</v>
      </c>
      <c r="G53" s="11">
        <v>5342978</v>
      </c>
      <c r="H53" s="12">
        <v>29750</v>
      </c>
      <c r="I53" s="11">
        <v>794556</v>
      </c>
      <c r="J53" s="12">
        <v>26578</v>
      </c>
      <c r="K53" s="103"/>
      <c r="L53" s="7">
        <f>HLOOKUP(L$7,$L$66:$DM$120,ROWS($C$10:$C53)+2,FALSE)</f>
        <v>170969</v>
      </c>
      <c r="M53" s="7">
        <f>HLOOKUP(M$7,$L$66:$DM$120,ROWS($C$10:$C53)+2,FALSE)</f>
        <v>9326</v>
      </c>
      <c r="N53" s="7">
        <f>HLOOKUP(N$7,$L$66:$DM$120,ROWS($C$10:$C53)+2,FALSE)</f>
        <v>531</v>
      </c>
      <c r="O53" s="7">
        <f>HLOOKUP(O$7,$L$66:$DM$120,ROWS($C$10:$C53)+2,FALSE)</f>
        <v>1346</v>
      </c>
      <c r="P53" s="7">
        <f>HLOOKUP(P$7,$L$66:$DM$120,ROWS($C$10:$C53)+2,FALSE)</f>
        <v>7393</v>
      </c>
      <c r="Q53" s="7">
        <f>HLOOKUP(Q$7,$L$66:$DM$120,ROWS($C$10:$C53)+2,FALSE)</f>
        <v>7130</v>
      </c>
      <c r="R53" s="7">
        <f>HLOOKUP(R$7,$L$66:$DM$120,ROWS($C$10:$C53)+2,FALSE)</f>
        <v>1372</v>
      </c>
      <c r="S53" s="7">
        <f>HLOOKUP(S$7,$L$66:$DM$120,ROWS($C$10:$C53)+2,FALSE)</f>
        <v>150</v>
      </c>
      <c r="T53" s="7">
        <f>HLOOKUP(T$7,$L$66:$DM$120,ROWS($C$10:$C53)+2,FALSE)</f>
        <v>155</v>
      </c>
      <c r="U53" s="7">
        <f>HLOOKUP(U$7,$L$66:$DM$120,ROWS($C$10:$C53)+2,FALSE)</f>
        <v>307</v>
      </c>
      <c r="V53" s="7">
        <f>HLOOKUP(V$7,$L$66:$DM$120,ROWS($C$10:$C53)+2,FALSE)</f>
        <v>15491</v>
      </c>
      <c r="W53" s="7">
        <f>HLOOKUP(W$7,$L$66:$DM$120,ROWS($C$10:$C53)+2,FALSE)</f>
        <v>17507</v>
      </c>
      <c r="X53" s="7">
        <f>HLOOKUP(X$7,$L$66:$DM$120,ROWS($C$10:$C53)+2,FALSE)</f>
        <v>179</v>
      </c>
      <c r="Y53" s="7">
        <f>HLOOKUP(Y$7,$L$66:$DM$120,ROWS($C$10:$C53)+2,FALSE)</f>
        <v>0</v>
      </c>
      <c r="Z53" s="7">
        <f>HLOOKUP(Z$7,$L$66:$DM$120,ROWS($C$10:$C53)+2,FALSE)</f>
        <v>8593</v>
      </c>
      <c r="AA53" s="7">
        <f>HLOOKUP(AA$7,$L$66:$DM$120,ROWS($C$10:$C53)+2,FALSE)</f>
        <v>5645</v>
      </c>
      <c r="AB53" s="7">
        <f>HLOOKUP(AB$7,$L$66:$DM$120,ROWS($C$10:$C53)+2,FALSE)</f>
        <v>387</v>
      </c>
      <c r="AC53" s="7">
        <f>HLOOKUP(AC$7,$L$66:$DM$120,ROWS($C$10:$C53)+2,FALSE)</f>
        <v>1805</v>
      </c>
      <c r="AD53" s="7">
        <f>HLOOKUP(AD$7,$L$66:$DM$120,ROWS($C$10:$C53)+2,FALSE)</f>
        <v>13884</v>
      </c>
      <c r="AE53" s="7">
        <f>HLOOKUP(AE$7,$L$66:$DM$120,ROWS($C$10:$C53)+2,FALSE)</f>
        <v>1901</v>
      </c>
      <c r="AF53" s="7">
        <f>HLOOKUP(AF$7,$L$66:$DM$120,ROWS($C$10:$C53)+2,FALSE)</f>
        <v>9</v>
      </c>
      <c r="AG53" s="7">
        <f>HLOOKUP(AG$7,$L$66:$DM$120,ROWS($C$10:$C53)+2,FALSE)</f>
        <v>1135</v>
      </c>
      <c r="AH53" s="7">
        <f>HLOOKUP(AH$7,$L$66:$DM$120,ROWS($C$10:$C53)+2,FALSE)</f>
        <v>1690</v>
      </c>
      <c r="AI53" s="7">
        <f>HLOOKUP(AI$7,$L$66:$DM$120,ROWS($C$10:$C53)+2,FALSE)</f>
        <v>5983</v>
      </c>
      <c r="AJ53" s="7">
        <f>HLOOKUP(AJ$7,$L$66:$DM$120,ROWS($C$10:$C53)+2,FALSE)</f>
        <v>445</v>
      </c>
      <c r="AK53" s="7">
        <f>HLOOKUP(AK$7,$L$66:$DM$120,ROWS($C$10:$C53)+2,FALSE)</f>
        <v>9172</v>
      </c>
      <c r="AL53" s="7">
        <f>HLOOKUP(AL$7,$L$66:$DM$120,ROWS($C$10:$C53)+2,FALSE)</f>
        <v>3795</v>
      </c>
      <c r="AM53" s="7">
        <f>HLOOKUP(AM$7,$L$66:$DM$120,ROWS($C$10:$C53)+2,FALSE)</f>
        <v>43</v>
      </c>
      <c r="AN53" s="7">
        <f>HLOOKUP(AN$7,$L$66:$DM$120,ROWS($C$10:$C53)+2,FALSE)</f>
        <v>631</v>
      </c>
      <c r="AO53" s="7">
        <f>HLOOKUP(AO$7,$L$66:$DM$120,ROWS($C$10:$C53)+2,FALSE)</f>
        <v>883</v>
      </c>
      <c r="AP53" s="7">
        <f>HLOOKUP(AP$7,$L$66:$DM$120,ROWS($C$10:$C53)+2,FALSE)</f>
        <v>132</v>
      </c>
      <c r="AQ53" s="7">
        <f>HLOOKUP(AQ$7,$L$66:$DM$120,ROWS($C$10:$C53)+2,FALSE)</f>
        <v>1396</v>
      </c>
      <c r="AR53" s="7">
        <f>HLOOKUP(AR$7,$L$66:$DM$120,ROWS($C$10:$C53)+2,FALSE)</f>
        <v>381</v>
      </c>
      <c r="AS53" s="7">
        <f>HLOOKUP(AS$7,$L$66:$DM$120,ROWS($C$10:$C53)+2,FALSE)</f>
        <v>4921</v>
      </c>
      <c r="AT53" s="7">
        <f>HLOOKUP(AT$7,$L$66:$DM$120,ROWS($C$10:$C53)+2,FALSE)</f>
        <v>9353</v>
      </c>
      <c r="AU53" s="7">
        <f>HLOOKUP(AU$7,$L$66:$DM$120,ROWS($C$10:$C53)+2,FALSE)</f>
        <v>50</v>
      </c>
      <c r="AV53" s="7">
        <f>HLOOKUP(AV$7,$L$66:$DM$120,ROWS($C$10:$C53)+2,FALSE)</f>
        <v>5944</v>
      </c>
      <c r="AW53" s="7">
        <f>HLOOKUP(AW$7,$L$66:$DM$120,ROWS($C$10:$C53)+2,FALSE)</f>
        <v>3166</v>
      </c>
      <c r="AX53" s="7">
        <f>HLOOKUP(AX$7,$L$66:$DM$120,ROWS($C$10:$C53)+2,FALSE)</f>
        <v>726</v>
      </c>
      <c r="AY53" s="7">
        <f>HLOOKUP(AY$7,$L$66:$DM$120,ROWS($C$10:$C53)+2,FALSE)</f>
        <v>3360</v>
      </c>
      <c r="AZ53" s="7">
        <f>HLOOKUP(AZ$7,$L$66:$DM$120,ROWS($C$10:$C53)+2,FALSE)</f>
        <v>14</v>
      </c>
      <c r="BA53" s="7">
        <f>HLOOKUP(BA$7,$L$66:$DM$120,ROWS($C$10:$C53)+2,FALSE)</f>
        <v>5531</v>
      </c>
      <c r="BB53" s="7">
        <f>HLOOKUP(BB$7,$L$66:$DM$120,ROWS($C$10:$C53)+2,FALSE)</f>
        <v>181</v>
      </c>
      <c r="BC53" s="7" t="str">
        <f>HLOOKUP(BC$7,$L$66:$DM$120,ROWS($C$10:$C53)+2,FALSE)</f>
        <v>N/A</v>
      </c>
      <c r="BD53" s="7">
        <f>HLOOKUP(BD$7,$L$66:$DM$120,ROWS($C$10:$C53)+2,FALSE)</f>
        <v>7009</v>
      </c>
      <c r="BE53" s="7">
        <f>HLOOKUP(BE$7,$L$66:$DM$120,ROWS($C$10:$C53)+2,FALSE)</f>
        <v>200</v>
      </c>
      <c r="BF53" s="7">
        <f>HLOOKUP(BF$7,$L$66:$DM$120,ROWS($C$10:$C53)+2,FALSE)</f>
        <v>38</v>
      </c>
      <c r="BG53" s="7">
        <f>HLOOKUP(BG$7,$L$66:$DM$120,ROWS($C$10:$C53)+2,FALSE)</f>
        <v>6098</v>
      </c>
      <c r="BH53" s="7">
        <f>HLOOKUP(BH$7,$L$66:$DM$120,ROWS($C$10:$C53)+2,FALSE)</f>
        <v>2852</v>
      </c>
      <c r="BI53" s="7">
        <f>HLOOKUP(BI$7,$L$66:$DM$120,ROWS($C$10:$C53)+2,FALSE)</f>
        <v>1385</v>
      </c>
      <c r="BJ53" s="7">
        <f>HLOOKUP(BJ$7,$L$66:$DM$120,ROWS($C$10:$C53)+2,FALSE)</f>
        <v>1213</v>
      </c>
      <c r="BK53" s="7">
        <f>HLOOKUP(BK$7,$L$66:$DM$120,ROWS($C$10:$C53)+2,FALSE)</f>
        <v>131</v>
      </c>
      <c r="BL53" s="7">
        <f>HLOOKUP(BL$7,$L$66:$DM$120,ROWS($C$10:$C53)+2,FALSE)</f>
        <v>1083</v>
      </c>
      <c r="BM53" s="8">
        <f>HLOOKUP(BM$7+0.5,$L$66:$DM$120,ROWS($C$10:$C53)+2,FALSE)</f>
        <v>13046</v>
      </c>
      <c r="BN53" s="8">
        <f>HLOOKUP(BN$7+0.5,$L$66:$DM$120,ROWS($C$10:$C53)+2,FALSE)</f>
        <v>2717</v>
      </c>
      <c r="BO53" s="8">
        <f>HLOOKUP(BO$7+0.5,$L$66:$DM$120,ROWS($C$10:$C53)+2,FALSE)</f>
        <v>465</v>
      </c>
      <c r="BP53" s="8">
        <f>HLOOKUP(BP$7+0.5,$L$66:$DM$120,ROWS($C$10:$C53)+2,FALSE)</f>
        <v>1176</v>
      </c>
      <c r="BQ53" s="8">
        <f>HLOOKUP(BQ$7+0.5,$L$66:$DM$120,ROWS($C$10:$C53)+2,FALSE)</f>
        <v>3038</v>
      </c>
      <c r="BR53" s="8">
        <f>HLOOKUP(BR$7+0.5,$L$66:$DM$120,ROWS($C$10:$C53)+2,FALSE)</f>
        <v>2041</v>
      </c>
      <c r="BS53" s="8">
        <f>HLOOKUP(BS$7+0.5,$L$66:$DM$120,ROWS($C$10:$C53)+2,FALSE)</f>
        <v>902</v>
      </c>
      <c r="BT53" s="8">
        <f>HLOOKUP(BT$7+0.5,$L$66:$DM$120,ROWS($C$10:$C53)+2,FALSE)</f>
        <v>163</v>
      </c>
      <c r="BU53" s="8">
        <f>HLOOKUP(BU$7+0.5,$L$66:$DM$120,ROWS($C$10:$C53)+2,FALSE)</f>
        <v>191</v>
      </c>
      <c r="BV53" s="8">
        <f>HLOOKUP(BV$7+0.5,$L$66:$DM$120,ROWS($C$10:$C53)+2,FALSE)</f>
        <v>186</v>
      </c>
      <c r="BW53" s="8">
        <f>HLOOKUP(BW$7+0.5,$L$66:$DM$120,ROWS($C$10:$C53)+2,FALSE)</f>
        <v>3282</v>
      </c>
      <c r="BX53" s="8">
        <f>HLOOKUP(BX$7+0.5,$L$66:$DM$120,ROWS($C$10:$C53)+2,FALSE)</f>
        <v>4897</v>
      </c>
      <c r="BY53" s="8">
        <f>HLOOKUP(BY$7+0.5,$L$66:$DM$120,ROWS($C$10:$C53)+2,FALSE)</f>
        <v>230</v>
      </c>
      <c r="BZ53" s="8">
        <f>HLOOKUP(BZ$7+0.5,$L$66:$DM$120,ROWS($C$10:$C53)+2,FALSE)</f>
        <v>208</v>
      </c>
      <c r="CA53" s="8">
        <f>HLOOKUP(CA$7+0.5,$L$66:$DM$120,ROWS($C$10:$C53)+2,FALSE)</f>
        <v>2245</v>
      </c>
      <c r="CB53" s="8">
        <f>HLOOKUP(CB$7+0.5,$L$66:$DM$120,ROWS($C$10:$C53)+2,FALSE)</f>
        <v>1932</v>
      </c>
      <c r="CC53" s="8">
        <f>HLOOKUP(CC$7+0.5,$L$66:$DM$120,ROWS($C$10:$C53)+2,FALSE)</f>
        <v>432</v>
      </c>
      <c r="CD53" s="8">
        <f>HLOOKUP(CD$7+0.5,$L$66:$DM$120,ROWS($C$10:$C53)+2,FALSE)</f>
        <v>1529</v>
      </c>
      <c r="CE53" s="8">
        <f>HLOOKUP(CE$7+0.5,$L$66:$DM$120,ROWS($C$10:$C53)+2,FALSE)</f>
        <v>2654</v>
      </c>
      <c r="CF53" s="8">
        <f>HLOOKUP(CF$7+0.5,$L$66:$DM$120,ROWS($C$10:$C53)+2,FALSE)</f>
        <v>908</v>
      </c>
      <c r="CG53" s="8">
        <f>HLOOKUP(CG$7+0.5,$L$66:$DM$120,ROWS($C$10:$C53)+2,FALSE)</f>
        <v>17</v>
      </c>
      <c r="CH53" s="8">
        <f>HLOOKUP(CH$7+0.5,$L$66:$DM$120,ROWS($C$10:$C53)+2,FALSE)</f>
        <v>675</v>
      </c>
      <c r="CI53" s="8">
        <f>HLOOKUP(CI$7+0.5,$L$66:$DM$120,ROWS($C$10:$C53)+2,FALSE)</f>
        <v>1886</v>
      </c>
      <c r="CJ53" s="8">
        <f>HLOOKUP(CJ$7+0.5,$L$66:$DM$120,ROWS($C$10:$C53)+2,FALSE)</f>
        <v>2441</v>
      </c>
      <c r="CK53" s="8">
        <f>HLOOKUP(CK$7+0.5,$L$66:$DM$120,ROWS($C$10:$C53)+2,FALSE)</f>
        <v>315</v>
      </c>
      <c r="CL53" s="8">
        <f>HLOOKUP(CL$7+0.5,$L$66:$DM$120,ROWS($C$10:$C53)+2,FALSE)</f>
        <v>2752</v>
      </c>
      <c r="CM53" s="8">
        <f>HLOOKUP(CM$7+0.5,$L$66:$DM$120,ROWS($C$10:$C53)+2,FALSE)</f>
        <v>1409</v>
      </c>
      <c r="CN53" s="8">
        <f>HLOOKUP(CN$7+0.5,$L$66:$DM$120,ROWS($C$10:$C53)+2,FALSE)</f>
        <v>69</v>
      </c>
      <c r="CO53" s="8">
        <f>HLOOKUP(CO$7+0.5,$L$66:$DM$120,ROWS($C$10:$C53)+2,FALSE)</f>
        <v>660</v>
      </c>
      <c r="CP53" s="8">
        <f>HLOOKUP(CP$7+0.5,$L$66:$DM$120,ROWS($C$10:$C53)+2,FALSE)</f>
        <v>816</v>
      </c>
      <c r="CQ53" s="8">
        <f>HLOOKUP(CQ$7+0.5,$L$66:$DM$120,ROWS($C$10:$C53)+2,FALSE)</f>
        <v>134</v>
      </c>
      <c r="CR53" s="8">
        <f>HLOOKUP(CR$7+0.5,$L$66:$DM$120,ROWS($C$10:$C53)+2,FALSE)</f>
        <v>850</v>
      </c>
      <c r="CS53" s="8">
        <f>HLOOKUP(CS$7+0.5,$L$66:$DM$120,ROWS($C$10:$C53)+2,FALSE)</f>
        <v>330</v>
      </c>
      <c r="CT53" s="8">
        <f>HLOOKUP(CT$7+0.5,$L$66:$DM$120,ROWS($C$10:$C53)+2,FALSE)</f>
        <v>1493</v>
      </c>
      <c r="CU53" s="8">
        <f>HLOOKUP(CU$7+0.5,$L$66:$DM$120,ROWS($C$10:$C53)+2,FALSE)</f>
        <v>2989</v>
      </c>
      <c r="CV53" s="8">
        <f>HLOOKUP(CV$7+0.5,$L$66:$DM$120,ROWS($C$10:$C53)+2,FALSE)</f>
        <v>92</v>
      </c>
      <c r="CW53" s="8">
        <f>HLOOKUP(CW$7+0.5,$L$66:$DM$120,ROWS($C$10:$C53)+2,FALSE)</f>
        <v>2044</v>
      </c>
      <c r="CX53" s="8">
        <f>HLOOKUP(CX$7+0.5,$L$66:$DM$120,ROWS($C$10:$C53)+2,FALSE)</f>
        <v>3444</v>
      </c>
      <c r="CY53" s="8">
        <f>HLOOKUP(CY$7+0.5,$L$66:$DM$120,ROWS($C$10:$C53)+2,FALSE)</f>
        <v>610</v>
      </c>
      <c r="CZ53" s="8">
        <f>HLOOKUP(CZ$7+0.5,$L$66:$DM$120,ROWS($C$10:$C53)+2,FALSE)</f>
        <v>1716</v>
      </c>
      <c r="DA53" s="8">
        <f>HLOOKUP(DA$7+0.5,$L$66:$DM$120,ROWS($C$10:$C53)+2,FALSE)</f>
        <v>31</v>
      </c>
      <c r="DB53" s="8">
        <f>HLOOKUP(DB$7+0.5,$L$66:$DM$120,ROWS($C$10:$C53)+2,FALSE)</f>
        <v>1883</v>
      </c>
      <c r="DC53" s="8">
        <f>HLOOKUP(DC$7+0.5,$L$66:$DM$120,ROWS($C$10:$C53)+2,FALSE)</f>
        <v>156</v>
      </c>
      <c r="DD53" s="8" t="str">
        <f>HLOOKUP(DD$7+0.5,$L$66:$DM$120,ROWS($C$10:$C53)+2,FALSE)</f>
        <v>N/A</v>
      </c>
      <c r="DE53" s="8">
        <f>HLOOKUP(DE$7+0.5,$L$66:$DM$120,ROWS($C$10:$C53)+2,FALSE)</f>
        <v>1999</v>
      </c>
      <c r="DF53" s="8">
        <f>HLOOKUP(DF$7+0.5,$L$66:$DM$120,ROWS($C$10:$C53)+2,FALSE)</f>
        <v>223</v>
      </c>
      <c r="DG53" s="8">
        <f>HLOOKUP(DG$7+0.5,$L$66:$DM$120,ROWS($C$10:$C53)+2,FALSE)</f>
        <v>64</v>
      </c>
      <c r="DH53" s="8">
        <f>HLOOKUP(DH$7+0.5,$L$66:$DM$120,ROWS($C$10:$C53)+2,FALSE)</f>
        <v>1279</v>
      </c>
      <c r="DI53" s="8">
        <f>HLOOKUP(DI$7+0.5,$L$66:$DM$120,ROWS($C$10:$C53)+2,FALSE)</f>
        <v>2746</v>
      </c>
      <c r="DJ53" s="8">
        <f>HLOOKUP(DJ$7+0.5,$L$66:$DM$120,ROWS($C$10:$C53)+2,FALSE)</f>
        <v>764</v>
      </c>
      <c r="DK53" s="8">
        <f>HLOOKUP(DK$7+0.5,$L$66:$DM$120,ROWS($C$10:$C53)+2,FALSE)</f>
        <v>631</v>
      </c>
      <c r="DL53" s="8">
        <f>HLOOKUP(DL$7+0.5,$L$66:$DM$120,ROWS($C$10:$C53)+2,FALSE)</f>
        <v>214</v>
      </c>
      <c r="DM53" s="8">
        <f>HLOOKUP(DM$7+0.5,$L$66:$DM$120,ROWS($C$10:$C53)+2,FALSE)</f>
        <v>1191</v>
      </c>
    </row>
    <row r="54" spans="4:117" x14ac:dyDescent="0.2">
      <c r="D54" s="62" t="s">
        <v>50</v>
      </c>
      <c r="E54" s="11">
        <v>25327104</v>
      </c>
      <c r="F54" s="12">
        <v>10987</v>
      </c>
      <c r="G54" s="11">
        <v>20984855</v>
      </c>
      <c r="H54" s="12">
        <v>65490</v>
      </c>
      <c r="I54" s="11">
        <v>3648260</v>
      </c>
      <c r="J54" s="12">
        <v>63784</v>
      </c>
      <c r="K54" s="103"/>
      <c r="L54" s="7">
        <f>HLOOKUP(L$7,$L$66:$DM$120,ROWS($C$10:$C54)+2,FALSE)</f>
        <v>514726</v>
      </c>
      <c r="M54" s="7">
        <f>HLOOKUP(M$7,$L$66:$DM$120,ROWS($C$10:$C54)+2,FALSE)</f>
        <v>8747</v>
      </c>
      <c r="N54" s="7">
        <f>HLOOKUP(N$7,$L$66:$DM$120,ROWS($C$10:$C54)+2,FALSE)</f>
        <v>6670</v>
      </c>
      <c r="O54" s="7">
        <f>HLOOKUP(O$7,$L$66:$DM$120,ROWS($C$10:$C54)+2,FALSE)</f>
        <v>20073</v>
      </c>
      <c r="P54" s="7">
        <f>HLOOKUP(P$7,$L$66:$DM$120,ROWS($C$10:$C54)+2,FALSE)</f>
        <v>16461</v>
      </c>
      <c r="Q54" s="7">
        <f>HLOOKUP(Q$7,$L$66:$DM$120,ROWS($C$10:$C54)+2,FALSE)</f>
        <v>58992</v>
      </c>
      <c r="R54" s="7">
        <f>HLOOKUP(R$7,$L$66:$DM$120,ROWS($C$10:$C54)+2,FALSE)</f>
        <v>19126</v>
      </c>
      <c r="S54" s="7">
        <f>HLOOKUP(S$7,$L$66:$DM$120,ROWS($C$10:$C54)+2,FALSE)</f>
        <v>2927</v>
      </c>
      <c r="T54" s="7">
        <f>HLOOKUP(T$7,$L$66:$DM$120,ROWS($C$10:$C54)+2,FALSE)</f>
        <v>884</v>
      </c>
      <c r="U54" s="7">
        <f>HLOOKUP(U$7,$L$66:$DM$120,ROWS($C$10:$C54)+2,FALSE)</f>
        <v>2276</v>
      </c>
      <c r="V54" s="7">
        <f>HLOOKUP(V$7,$L$66:$DM$120,ROWS($C$10:$C54)+2,FALSE)</f>
        <v>35777</v>
      </c>
      <c r="W54" s="7">
        <f>HLOOKUP(W$7,$L$66:$DM$120,ROWS($C$10:$C54)+2,FALSE)</f>
        <v>17401</v>
      </c>
      <c r="X54" s="7">
        <f>HLOOKUP(X$7,$L$66:$DM$120,ROWS($C$10:$C54)+2,FALSE)</f>
        <v>6106</v>
      </c>
      <c r="Y54" s="7">
        <f>HLOOKUP(Y$7,$L$66:$DM$120,ROWS($C$10:$C54)+2,FALSE)</f>
        <v>4379</v>
      </c>
      <c r="Z54" s="7">
        <f>HLOOKUP(Z$7,$L$66:$DM$120,ROWS($C$10:$C54)+2,FALSE)</f>
        <v>15064</v>
      </c>
      <c r="AA54" s="7">
        <f>HLOOKUP(AA$7,$L$66:$DM$120,ROWS($C$10:$C54)+2,FALSE)</f>
        <v>10265</v>
      </c>
      <c r="AB54" s="7">
        <f>HLOOKUP(AB$7,$L$66:$DM$120,ROWS($C$10:$C54)+2,FALSE)</f>
        <v>3236</v>
      </c>
      <c r="AC54" s="7">
        <f>HLOOKUP(AC$7,$L$66:$DM$120,ROWS($C$10:$C54)+2,FALSE)</f>
        <v>12766</v>
      </c>
      <c r="AD54" s="7">
        <f>HLOOKUP(AD$7,$L$66:$DM$120,ROWS($C$10:$C54)+2,FALSE)</f>
        <v>6616</v>
      </c>
      <c r="AE54" s="7">
        <f>HLOOKUP(AE$7,$L$66:$DM$120,ROWS($C$10:$C54)+2,FALSE)</f>
        <v>25513</v>
      </c>
      <c r="AF54" s="7">
        <f>HLOOKUP(AF$7,$L$66:$DM$120,ROWS($C$10:$C54)+2,FALSE)</f>
        <v>1357</v>
      </c>
      <c r="AG54" s="7">
        <f>HLOOKUP(AG$7,$L$66:$DM$120,ROWS($C$10:$C54)+2,FALSE)</f>
        <v>9443</v>
      </c>
      <c r="AH54" s="7">
        <f>HLOOKUP(AH$7,$L$66:$DM$120,ROWS($C$10:$C54)+2,FALSE)</f>
        <v>5035</v>
      </c>
      <c r="AI54" s="7">
        <f>HLOOKUP(AI$7,$L$66:$DM$120,ROWS($C$10:$C54)+2,FALSE)</f>
        <v>15654</v>
      </c>
      <c r="AJ54" s="7">
        <f>HLOOKUP(AJ$7,$L$66:$DM$120,ROWS($C$10:$C54)+2,FALSE)</f>
        <v>7691</v>
      </c>
      <c r="AK54" s="7">
        <f>HLOOKUP(AK$7,$L$66:$DM$120,ROWS($C$10:$C54)+2,FALSE)</f>
        <v>6048</v>
      </c>
      <c r="AL54" s="7">
        <f>HLOOKUP(AL$7,$L$66:$DM$120,ROWS($C$10:$C54)+2,FALSE)</f>
        <v>13473</v>
      </c>
      <c r="AM54" s="7">
        <f>HLOOKUP(AM$7,$L$66:$DM$120,ROWS($C$10:$C54)+2,FALSE)</f>
        <v>537</v>
      </c>
      <c r="AN54" s="7">
        <f>HLOOKUP(AN$7,$L$66:$DM$120,ROWS($C$10:$C54)+2,FALSE)</f>
        <v>3837</v>
      </c>
      <c r="AO54" s="7">
        <f>HLOOKUP(AO$7,$L$66:$DM$120,ROWS($C$10:$C54)+2,FALSE)</f>
        <v>7793</v>
      </c>
      <c r="AP54" s="7">
        <f>HLOOKUP(AP$7,$L$66:$DM$120,ROWS($C$10:$C54)+2,FALSE)</f>
        <v>459</v>
      </c>
      <c r="AQ54" s="7">
        <f>HLOOKUP(AQ$7,$L$66:$DM$120,ROWS($C$10:$C54)+2,FALSE)</f>
        <v>7578</v>
      </c>
      <c r="AR54" s="7">
        <f>HLOOKUP(AR$7,$L$66:$DM$120,ROWS($C$10:$C54)+2,FALSE)</f>
        <v>15225</v>
      </c>
      <c r="AS54" s="7">
        <f>HLOOKUP(AS$7,$L$66:$DM$120,ROWS($C$10:$C54)+2,FALSE)</f>
        <v>26155</v>
      </c>
      <c r="AT54" s="7">
        <f>HLOOKUP(AT$7,$L$66:$DM$120,ROWS($C$10:$C54)+2,FALSE)</f>
        <v>14956</v>
      </c>
      <c r="AU54" s="7">
        <f>HLOOKUP(AU$7,$L$66:$DM$120,ROWS($C$10:$C54)+2,FALSE)</f>
        <v>809</v>
      </c>
      <c r="AV54" s="7">
        <f>HLOOKUP(AV$7,$L$66:$DM$120,ROWS($C$10:$C54)+2,FALSE)</f>
        <v>12315</v>
      </c>
      <c r="AW54" s="7">
        <f>HLOOKUP(AW$7,$L$66:$DM$120,ROWS($C$10:$C54)+2,FALSE)</f>
        <v>19302</v>
      </c>
      <c r="AX54" s="7">
        <f>HLOOKUP(AX$7,$L$66:$DM$120,ROWS($C$10:$C54)+2,FALSE)</f>
        <v>3743</v>
      </c>
      <c r="AY54" s="7">
        <f>HLOOKUP(AY$7,$L$66:$DM$120,ROWS($C$10:$C54)+2,FALSE)</f>
        <v>9107</v>
      </c>
      <c r="AZ54" s="7">
        <f>HLOOKUP(AZ$7,$L$66:$DM$120,ROWS($C$10:$C54)+2,FALSE)</f>
        <v>1297</v>
      </c>
      <c r="BA54" s="7">
        <f>HLOOKUP(BA$7,$L$66:$DM$120,ROWS($C$10:$C54)+2,FALSE)</f>
        <v>4075</v>
      </c>
      <c r="BB54" s="7">
        <f>HLOOKUP(BB$7,$L$66:$DM$120,ROWS($C$10:$C54)+2,FALSE)</f>
        <v>1486</v>
      </c>
      <c r="BC54" s="7">
        <f>HLOOKUP(BC$7,$L$66:$DM$120,ROWS($C$10:$C54)+2,FALSE)</f>
        <v>10788</v>
      </c>
      <c r="BD54" s="7" t="str">
        <f>HLOOKUP(BD$7,$L$66:$DM$120,ROWS($C$10:$C54)+2,FALSE)</f>
        <v>N/A</v>
      </c>
      <c r="BE54" s="7">
        <f>HLOOKUP(BE$7,$L$66:$DM$120,ROWS($C$10:$C54)+2,FALSE)</f>
        <v>5234</v>
      </c>
      <c r="BF54" s="7">
        <f>HLOOKUP(BF$7,$L$66:$DM$120,ROWS($C$10:$C54)+2,FALSE)</f>
        <v>349</v>
      </c>
      <c r="BG54" s="7">
        <f>HLOOKUP(BG$7,$L$66:$DM$120,ROWS($C$10:$C54)+2,FALSE)</f>
        <v>13231</v>
      </c>
      <c r="BH54" s="7">
        <f>HLOOKUP(BH$7,$L$66:$DM$120,ROWS($C$10:$C54)+2,FALSE)</f>
        <v>15325</v>
      </c>
      <c r="BI54" s="7">
        <f>HLOOKUP(BI$7,$L$66:$DM$120,ROWS($C$10:$C54)+2,FALSE)</f>
        <v>663</v>
      </c>
      <c r="BJ54" s="7">
        <f>HLOOKUP(BJ$7,$L$66:$DM$120,ROWS($C$10:$C54)+2,FALSE)</f>
        <v>5982</v>
      </c>
      <c r="BK54" s="7">
        <f>HLOOKUP(BK$7,$L$66:$DM$120,ROWS($C$10:$C54)+2,FALSE)</f>
        <v>2500</v>
      </c>
      <c r="BL54" s="7">
        <f>HLOOKUP(BL$7,$L$66:$DM$120,ROWS($C$10:$C54)+2,FALSE)</f>
        <v>5225</v>
      </c>
      <c r="BM54" s="8">
        <f>HLOOKUP(BM$7+0.5,$L$66:$DM$120,ROWS($C$10:$C54)+2,FALSE)</f>
        <v>23860</v>
      </c>
      <c r="BN54" s="8">
        <f>HLOOKUP(BN$7+0.5,$L$66:$DM$120,ROWS($C$10:$C54)+2,FALSE)</f>
        <v>2609</v>
      </c>
      <c r="BO54" s="8">
        <f>HLOOKUP(BO$7+0.5,$L$66:$DM$120,ROWS($C$10:$C54)+2,FALSE)</f>
        <v>2828</v>
      </c>
      <c r="BP54" s="8">
        <f>HLOOKUP(BP$7+0.5,$L$66:$DM$120,ROWS($C$10:$C54)+2,FALSE)</f>
        <v>5295</v>
      </c>
      <c r="BQ54" s="8">
        <f>HLOOKUP(BQ$7+0.5,$L$66:$DM$120,ROWS($C$10:$C54)+2,FALSE)</f>
        <v>3965</v>
      </c>
      <c r="BR54" s="8">
        <f>HLOOKUP(BR$7+0.5,$L$66:$DM$120,ROWS($C$10:$C54)+2,FALSE)</f>
        <v>7044</v>
      </c>
      <c r="BS54" s="8">
        <f>HLOOKUP(BS$7+0.5,$L$66:$DM$120,ROWS($C$10:$C54)+2,FALSE)</f>
        <v>3821</v>
      </c>
      <c r="BT54" s="8">
        <f>HLOOKUP(BT$7+0.5,$L$66:$DM$120,ROWS($C$10:$C54)+2,FALSE)</f>
        <v>1710</v>
      </c>
      <c r="BU54" s="8">
        <f>HLOOKUP(BU$7+0.5,$L$66:$DM$120,ROWS($C$10:$C54)+2,FALSE)</f>
        <v>658</v>
      </c>
      <c r="BV54" s="8">
        <f>HLOOKUP(BV$7+0.5,$L$66:$DM$120,ROWS($C$10:$C54)+2,FALSE)</f>
        <v>1540</v>
      </c>
      <c r="BW54" s="8">
        <f>HLOOKUP(BW$7+0.5,$L$66:$DM$120,ROWS($C$10:$C54)+2,FALSE)</f>
        <v>6888</v>
      </c>
      <c r="BX54" s="8">
        <f>HLOOKUP(BX$7+0.5,$L$66:$DM$120,ROWS($C$10:$C54)+2,FALSE)</f>
        <v>3608</v>
      </c>
      <c r="BY54" s="8">
        <f>HLOOKUP(BY$7+0.5,$L$66:$DM$120,ROWS($C$10:$C54)+2,FALSE)</f>
        <v>2623</v>
      </c>
      <c r="BZ54" s="8">
        <f>HLOOKUP(BZ$7+0.5,$L$66:$DM$120,ROWS($C$10:$C54)+2,FALSE)</f>
        <v>3119</v>
      </c>
      <c r="CA54" s="8">
        <f>HLOOKUP(CA$7+0.5,$L$66:$DM$120,ROWS($C$10:$C54)+2,FALSE)</f>
        <v>3097</v>
      </c>
      <c r="CB54" s="8">
        <f>HLOOKUP(CB$7+0.5,$L$66:$DM$120,ROWS($C$10:$C54)+2,FALSE)</f>
        <v>3693</v>
      </c>
      <c r="CC54" s="8">
        <f>HLOOKUP(CC$7+0.5,$L$66:$DM$120,ROWS($C$10:$C54)+2,FALSE)</f>
        <v>1628</v>
      </c>
      <c r="CD54" s="8">
        <f>HLOOKUP(CD$7+0.5,$L$66:$DM$120,ROWS($C$10:$C54)+2,FALSE)</f>
        <v>4731</v>
      </c>
      <c r="CE54" s="8">
        <f>HLOOKUP(CE$7+0.5,$L$66:$DM$120,ROWS($C$10:$C54)+2,FALSE)</f>
        <v>2648</v>
      </c>
      <c r="CF54" s="8">
        <f>HLOOKUP(CF$7+0.5,$L$66:$DM$120,ROWS($C$10:$C54)+2,FALSE)</f>
        <v>5283</v>
      </c>
      <c r="CG54" s="8">
        <f>HLOOKUP(CG$7+0.5,$L$66:$DM$120,ROWS($C$10:$C54)+2,FALSE)</f>
        <v>1052</v>
      </c>
      <c r="CH54" s="8">
        <f>HLOOKUP(CH$7+0.5,$L$66:$DM$120,ROWS($C$10:$C54)+2,FALSE)</f>
        <v>3323</v>
      </c>
      <c r="CI54" s="8">
        <f>HLOOKUP(CI$7+0.5,$L$66:$DM$120,ROWS($C$10:$C54)+2,FALSE)</f>
        <v>1644</v>
      </c>
      <c r="CJ54" s="8">
        <f>HLOOKUP(CJ$7+0.5,$L$66:$DM$120,ROWS($C$10:$C54)+2,FALSE)</f>
        <v>4327</v>
      </c>
      <c r="CK54" s="8">
        <f>HLOOKUP(CK$7+0.5,$L$66:$DM$120,ROWS($C$10:$C54)+2,FALSE)</f>
        <v>2576</v>
      </c>
      <c r="CL54" s="8">
        <f>HLOOKUP(CL$7+0.5,$L$66:$DM$120,ROWS($C$10:$C54)+2,FALSE)</f>
        <v>2921</v>
      </c>
      <c r="CM54" s="8">
        <f>HLOOKUP(CM$7+0.5,$L$66:$DM$120,ROWS($C$10:$C54)+2,FALSE)</f>
        <v>3950</v>
      </c>
      <c r="CN54" s="8">
        <f>HLOOKUP(CN$7+0.5,$L$66:$DM$120,ROWS($C$10:$C54)+2,FALSE)</f>
        <v>423</v>
      </c>
      <c r="CO54" s="8">
        <f>HLOOKUP(CO$7+0.5,$L$66:$DM$120,ROWS($C$10:$C54)+2,FALSE)</f>
        <v>2060</v>
      </c>
      <c r="CP54" s="8">
        <f>HLOOKUP(CP$7+0.5,$L$66:$DM$120,ROWS($C$10:$C54)+2,FALSE)</f>
        <v>2927</v>
      </c>
      <c r="CQ54" s="8">
        <f>HLOOKUP(CQ$7+0.5,$L$66:$DM$120,ROWS($C$10:$C54)+2,FALSE)</f>
        <v>334</v>
      </c>
      <c r="CR54" s="8">
        <f>HLOOKUP(CR$7+0.5,$L$66:$DM$120,ROWS($C$10:$C54)+2,FALSE)</f>
        <v>2982</v>
      </c>
      <c r="CS54" s="8">
        <f>HLOOKUP(CS$7+0.5,$L$66:$DM$120,ROWS($C$10:$C54)+2,FALSE)</f>
        <v>2786</v>
      </c>
      <c r="CT54" s="8">
        <f>HLOOKUP(CT$7+0.5,$L$66:$DM$120,ROWS($C$10:$C54)+2,FALSE)</f>
        <v>6509</v>
      </c>
      <c r="CU54" s="8">
        <f>HLOOKUP(CU$7+0.5,$L$66:$DM$120,ROWS($C$10:$C54)+2,FALSE)</f>
        <v>4396</v>
      </c>
      <c r="CV54" s="8">
        <f>HLOOKUP(CV$7+0.5,$L$66:$DM$120,ROWS($C$10:$C54)+2,FALSE)</f>
        <v>652</v>
      </c>
      <c r="CW54" s="8">
        <f>HLOOKUP(CW$7+0.5,$L$66:$DM$120,ROWS($C$10:$C54)+2,FALSE)</f>
        <v>2730</v>
      </c>
      <c r="CX54" s="8">
        <f>HLOOKUP(CX$7+0.5,$L$66:$DM$120,ROWS($C$10:$C54)+2,FALSE)</f>
        <v>4804</v>
      </c>
      <c r="CY54" s="8">
        <f>HLOOKUP(CY$7+0.5,$L$66:$DM$120,ROWS($C$10:$C54)+2,FALSE)</f>
        <v>1552</v>
      </c>
      <c r="CZ54" s="8">
        <f>HLOOKUP(CZ$7+0.5,$L$66:$DM$120,ROWS($C$10:$C54)+2,FALSE)</f>
        <v>2433</v>
      </c>
      <c r="DA54" s="8">
        <f>HLOOKUP(DA$7+0.5,$L$66:$DM$120,ROWS($C$10:$C54)+2,FALSE)</f>
        <v>1223</v>
      </c>
      <c r="DB54" s="8">
        <f>HLOOKUP(DB$7+0.5,$L$66:$DM$120,ROWS($C$10:$C54)+2,FALSE)</f>
        <v>1969</v>
      </c>
      <c r="DC54" s="8">
        <f>HLOOKUP(DC$7+0.5,$L$66:$DM$120,ROWS($C$10:$C54)+2,FALSE)</f>
        <v>1045</v>
      </c>
      <c r="DD54" s="8">
        <f>HLOOKUP(DD$7+0.5,$L$66:$DM$120,ROWS($C$10:$C54)+2,FALSE)</f>
        <v>3114</v>
      </c>
      <c r="DE54" s="8" t="str">
        <f>HLOOKUP(DE$7+0.5,$L$66:$DM$120,ROWS($C$10:$C54)+2,FALSE)</f>
        <v>N/A</v>
      </c>
      <c r="DF54" s="8">
        <f>HLOOKUP(DF$7+0.5,$L$66:$DM$120,ROWS($C$10:$C54)+2,FALSE)</f>
        <v>2551</v>
      </c>
      <c r="DG54" s="8">
        <f>HLOOKUP(DG$7+0.5,$L$66:$DM$120,ROWS($C$10:$C54)+2,FALSE)</f>
        <v>344</v>
      </c>
      <c r="DH54" s="8">
        <f>HLOOKUP(DH$7+0.5,$L$66:$DM$120,ROWS($C$10:$C54)+2,FALSE)</f>
        <v>3158</v>
      </c>
      <c r="DI54" s="8">
        <f>HLOOKUP(DI$7+0.5,$L$66:$DM$120,ROWS($C$10:$C54)+2,FALSE)</f>
        <v>3090</v>
      </c>
      <c r="DJ54" s="8">
        <f>HLOOKUP(DJ$7+0.5,$L$66:$DM$120,ROWS($C$10:$C54)+2,FALSE)</f>
        <v>563</v>
      </c>
      <c r="DK54" s="8">
        <f>HLOOKUP(DK$7+0.5,$L$66:$DM$120,ROWS($C$10:$C54)+2,FALSE)</f>
        <v>2396</v>
      </c>
      <c r="DL54" s="8">
        <f>HLOOKUP(DL$7+0.5,$L$66:$DM$120,ROWS($C$10:$C54)+2,FALSE)</f>
        <v>1485</v>
      </c>
      <c r="DM54" s="8">
        <f>HLOOKUP(DM$7+0.5,$L$66:$DM$120,ROWS($C$10:$C54)+2,FALSE)</f>
        <v>2173</v>
      </c>
    </row>
    <row r="55" spans="4:117" x14ac:dyDescent="0.2">
      <c r="D55" s="62" t="s">
        <v>51</v>
      </c>
      <c r="E55" s="11">
        <v>2769627</v>
      </c>
      <c r="F55" s="12">
        <v>2949</v>
      </c>
      <c r="G55" s="11">
        <v>2295961</v>
      </c>
      <c r="H55" s="12">
        <v>19215</v>
      </c>
      <c r="I55" s="11">
        <v>373984</v>
      </c>
      <c r="J55" s="12">
        <v>17246</v>
      </c>
      <c r="K55" s="103"/>
      <c r="L55" s="7">
        <f>HLOOKUP(L$7,$L$66:$DM$120,ROWS($C$10:$C55)+2,FALSE)</f>
        <v>85217</v>
      </c>
      <c r="M55" s="7">
        <f>HLOOKUP(M$7,$L$66:$DM$120,ROWS($C$10:$C55)+2,FALSE)</f>
        <v>486</v>
      </c>
      <c r="N55" s="7">
        <f>HLOOKUP(N$7,$L$66:$DM$120,ROWS($C$10:$C55)+2,FALSE)</f>
        <v>2151</v>
      </c>
      <c r="O55" s="7">
        <f>HLOOKUP(O$7,$L$66:$DM$120,ROWS($C$10:$C55)+2,FALSE)</f>
        <v>6585</v>
      </c>
      <c r="P55" s="7">
        <f>HLOOKUP(P$7,$L$66:$DM$120,ROWS($C$10:$C55)+2,FALSE)</f>
        <v>422</v>
      </c>
      <c r="Q55" s="7">
        <f>HLOOKUP(Q$7,$L$66:$DM$120,ROWS($C$10:$C55)+2,FALSE)</f>
        <v>18237</v>
      </c>
      <c r="R55" s="7">
        <f>HLOOKUP(R$7,$L$66:$DM$120,ROWS($C$10:$C55)+2,FALSE)</f>
        <v>3986</v>
      </c>
      <c r="S55" s="7">
        <f>HLOOKUP(S$7,$L$66:$DM$120,ROWS($C$10:$C55)+2,FALSE)</f>
        <v>562</v>
      </c>
      <c r="T55" s="7">
        <f>HLOOKUP(T$7,$L$66:$DM$120,ROWS($C$10:$C55)+2,FALSE)</f>
        <v>0</v>
      </c>
      <c r="U55" s="7">
        <f>HLOOKUP(U$7,$L$66:$DM$120,ROWS($C$10:$C55)+2,FALSE)</f>
        <v>132</v>
      </c>
      <c r="V55" s="7">
        <f>HLOOKUP(V$7,$L$66:$DM$120,ROWS($C$10:$C55)+2,FALSE)</f>
        <v>1643</v>
      </c>
      <c r="W55" s="7">
        <f>HLOOKUP(W$7,$L$66:$DM$120,ROWS($C$10:$C55)+2,FALSE)</f>
        <v>1052</v>
      </c>
      <c r="X55" s="7">
        <f>HLOOKUP(X$7,$L$66:$DM$120,ROWS($C$10:$C55)+2,FALSE)</f>
        <v>1701</v>
      </c>
      <c r="Y55" s="7">
        <f>HLOOKUP(Y$7,$L$66:$DM$120,ROWS($C$10:$C55)+2,FALSE)</f>
        <v>7538</v>
      </c>
      <c r="Z55" s="7">
        <f>HLOOKUP(Z$7,$L$66:$DM$120,ROWS($C$10:$C55)+2,FALSE)</f>
        <v>1447</v>
      </c>
      <c r="AA55" s="7">
        <f>HLOOKUP(AA$7,$L$66:$DM$120,ROWS($C$10:$C55)+2,FALSE)</f>
        <v>545</v>
      </c>
      <c r="AB55" s="7">
        <f>HLOOKUP(AB$7,$L$66:$DM$120,ROWS($C$10:$C55)+2,FALSE)</f>
        <v>290</v>
      </c>
      <c r="AC55" s="7">
        <f>HLOOKUP(AC$7,$L$66:$DM$120,ROWS($C$10:$C55)+2,FALSE)</f>
        <v>1146</v>
      </c>
      <c r="AD55" s="7">
        <f>HLOOKUP(AD$7,$L$66:$DM$120,ROWS($C$10:$C55)+2,FALSE)</f>
        <v>611</v>
      </c>
      <c r="AE55" s="7">
        <f>HLOOKUP(AE$7,$L$66:$DM$120,ROWS($C$10:$C55)+2,FALSE)</f>
        <v>494</v>
      </c>
      <c r="AF55" s="7">
        <f>HLOOKUP(AF$7,$L$66:$DM$120,ROWS($C$10:$C55)+2,FALSE)</f>
        <v>0</v>
      </c>
      <c r="AG55" s="7">
        <f>HLOOKUP(AG$7,$L$66:$DM$120,ROWS($C$10:$C55)+2,FALSE)</f>
        <v>342</v>
      </c>
      <c r="AH55" s="7">
        <f>HLOOKUP(AH$7,$L$66:$DM$120,ROWS($C$10:$C55)+2,FALSE)</f>
        <v>959</v>
      </c>
      <c r="AI55" s="7">
        <f>HLOOKUP(AI$7,$L$66:$DM$120,ROWS($C$10:$C55)+2,FALSE)</f>
        <v>1099</v>
      </c>
      <c r="AJ55" s="7">
        <f>HLOOKUP(AJ$7,$L$66:$DM$120,ROWS($C$10:$C55)+2,FALSE)</f>
        <v>939</v>
      </c>
      <c r="AK55" s="7">
        <f>HLOOKUP(AK$7,$L$66:$DM$120,ROWS($C$10:$C55)+2,FALSE)</f>
        <v>143</v>
      </c>
      <c r="AL55" s="7">
        <f>HLOOKUP(AL$7,$L$66:$DM$120,ROWS($C$10:$C55)+2,FALSE)</f>
        <v>511</v>
      </c>
      <c r="AM55" s="7">
        <f>HLOOKUP(AM$7,$L$66:$DM$120,ROWS($C$10:$C55)+2,FALSE)</f>
        <v>1241</v>
      </c>
      <c r="AN55" s="7">
        <f>HLOOKUP(AN$7,$L$66:$DM$120,ROWS($C$10:$C55)+2,FALSE)</f>
        <v>195</v>
      </c>
      <c r="AO55" s="7">
        <f>HLOOKUP(AO$7,$L$66:$DM$120,ROWS($C$10:$C55)+2,FALSE)</f>
        <v>4315</v>
      </c>
      <c r="AP55" s="7">
        <f>HLOOKUP(AP$7,$L$66:$DM$120,ROWS($C$10:$C55)+2,FALSE)</f>
        <v>34</v>
      </c>
      <c r="AQ55" s="7">
        <f>HLOOKUP(AQ$7,$L$66:$DM$120,ROWS($C$10:$C55)+2,FALSE)</f>
        <v>506</v>
      </c>
      <c r="AR55" s="7">
        <f>HLOOKUP(AR$7,$L$66:$DM$120,ROWS($C$10:$C55)+2,FALSE)</f>
        <v>1707</v>
      </c>
      <c r="AS55" s="7">
        <f>HLOOKUP(AS$7,$L$66:$DM$120,ROWS($C$10:$C55)+2,FALSE)</f>
        <v>1937</v>
      </c>
      <c r="AT55" s="7">
        <f>HLOOKUP(AT$7,$L$66:$DM$120,ROWS($C$10:$C55)+2,FALSE)</f>
        <v>1653</v>
      </c>
      <c r="AU55" s="7">
        <f>HLOOKUP(AU$7,$L$66:$DM$120,ROWS($C$10:$C55)+2,FALSE)</f>
        <v>2</v>
      </c>
      <c r="AV55" s="7">
        <f>HLOOKUP(AV$7,$L$66:$DM$120,ROWS($C$10:$C55)+2,FALSE)</f>
        <v>2584</v>
      </c>
      <c r="AW55" s="7">
        <f>HLOOKUP(AW$7,$L$66:$DM$120,ROWS($C$10:$C55)+2,FALSE)</f>
        <v>150</v>
      </c>
      <c r="AX55" s="7">
        <f>HLOOKUP(AX$7,$L$66:$DM$120,ROWS($C$10:$C55)+2,FALSE)</f>
        <v>2037</v>
      </c>
      <c r="AY55" s="7">
        <f>HLOOKUP(AY$7,$L$66:$DM$120,ROWS($C$10:$C55)+2,FALSE)</f>
        <v>1496</v>
      </c>
      <c r="AZ55" s="7">
        <f>HLOOKUP(AZ$7,$L$66:$DM$120,ROWS($C$10:$C55)+2,FALSE)</f>
        <v>0</v>
      </c>
      <c r="BA55" s="7">
        <f>HLOOKUP(BA$7,$L$66:$DM$120,ROWS($C$10:$C55)+2,FALSE)</f>
        <v>309</v>
      </c>
      <c r="BB55" s="7">
        <f>HLOOKUP(BB$7,$L$66:$DM$120,ROWS($C$10:$C55)+2,FALSE)</f>
        <v>128</v>
      </c>
      <c r="BC55" s="7">
        <f>HLOOKUP(BC$7,$L$66:$DM$120,ROWS($C$10:$C55)+2,FALSE)</f>
        <v>549</v>
      </c>
      <c r="BD55" s="7">
        <f>HLOOKUP(BD$7,$L$66:$DM$120,ROWS($C$10:$C55)+2,FALSE)</f>
        <v>4507</v>
      </c>
      <c r="BE55" s="7" t="str">
        <f>HLOOKUP(BE$7,$L$66:$DM$120,ROWS($C$10:$C55)+2,FALSE)</f>
        <v>N/A</v>
      </c>
      <c r="BF55" s="7">
        <f>HLOOKUP(BF$7,$L$66:$DM$120,ROWS($C$10:$C55)+2,FALSE)</f>
        <v>122</v>
      </c>
      <c r="BG55" s="7">
        <f>HLOOKUP(BG$7,$L$66:$DM$120,ROWS($C$10:$C55)+2,FALSE)</f>
        <v>2413</v>
      </c>
      <c r="BH55" s="7">
        <f>HLOOKUP(BH$7,$L$66:$DM$120,ROWS($C$10:$C55)+2,FALSE)</f>
        <v>4825</v>
      </c>
      <c r="BI55" s="7">
        <f>HLOOKUP(BI$7,$L$66:$DM$120,ROWS($C$10:$C55)+2,FALSE)</f>
        <v>270</v>
      </c>
      <c r="BJ55" s="7">
        <f>HLOOKUP(BJ$7,$L$66:$DM$120,ROWS($C$10:$C55)+2,FALSE)</f>
        <v>158</v>
      </c>
      <c r="BK55" s="7">
        <f>HLOOKUP(BK$7,$L$66:$DM$120,ROWS($C$10:$C55)+2,FALSE)</f>
        <v>1058</v>
      </c>
      <c r="BL55" s="7">
        <f>HLOOKUP(BL$7,$L$66:$DM$120,ROWS($C$10:$C55)+2,FALSE)</f>
        <v>0</v>
      </c>
      <c r="BM55" s="8">
        <f>HLOOKUP(BM$7+0.5,$L$66:$DM$120,ROWS($C$10:$C55)+2,FALSE)</f>
        <v>7587</v>
      </c>
      <c r="BN55" s="8">
        <f>HLOOKUP(BN$7+0.5,$L$66:$DM$120,ROWS($C$10:$C55)+2,FALSE)</f>
        <v>558</v>
      </c>
      <c r="BO55" s="8">
        <f>HLOOKUP(BO$7+0.5,$L$66:$DM$120,ROWS($C$10:$C55)+2,FALSE)</f>
        <v>1259</v>
      </c>
      <c r="BP55" s="8">
        <f>HLOOKUP(BP$7+0.5,$L$66:$DM$120,ROWS($C$10:$C55)+2,FALSE)</f>
        <v>2560</v>
      </c>
      <c r="BQ55" s="8">
        <f>HLOOKUP(BQ$7+0.5,$L$66:$DM$120,ROWS($C$10:$C55)+2,FALSE)</f>
        <v>455</v>
      </c>
      <c r="BR55" s="8">
        <f>HLOOKUP(BR$7+0.5,$L$66:$DM$120,ROWS($C$10:$C55)+2,FALSE)</f>
        <v>4113</v>
      </c>
      <c r="BS55" s="8">
        <f>HLOOKUP(BS$7+0.5,$L$66:$DM$120,ROWS($C$10:$C55)+2,FALSE)</f>
        <v>1191</v>
      </c>
      <c r="BT55" s="8">
        <f>HLOOKUP(BT$7+0.5,$L$66:$DM$120,ROWS($C$10:$C55)+2,FALSE)</f>
        <v>590</v>
      </c>
      <c r="BU55" s="8">
        <f>HLOOKUP(BU$7+0.5,$L$66:$DM$120,ROWS($C$10:$C55)+2,FALSE)</f>
        <v>192</v>
      </c>
      <c r="BV55" s="8">
        <f>HLOOKUP(BV$7+0.5,$L$66:$DM$120,ROWS($C$10:$C55)+2,FALSE)</f>
        <v>141</v>
      </c>
      <c r="BW55" s="8">
        <f>HLOOKUP(BW$7+0.5,$L$66:$DM$120,ROWS($C$10:$C55)+2,FALSE)</f>
        <v>960</v>
      </c>
      <c r="BX55" s="8">
        <f>HLOOKUP(BX$7+0.5,$L$66:$DM$120,ROWS($C$10:$C55)+2,FALSE)</f>
        <v>595</v>
      </c>
      <c r="BY55" s="8">
        <f>HLOOKUP(BY$7+0.5,$L$66:$DM$120,ROWS($C$10:$C55)+2,FALSE)</f>
        <v>997</v>
      </c>
      <c r="BZ55" s="8">
        <f>HLOOKUP(BZ$7+0.5,$L$66:$DM$120,ROWS($C$10:$C55)+2,FALSE)</f>
        <v>3248</v>
      </c>
      <c r="CA55" s="8">
        <f>HLOOKUP(CA$7+0.5,$L$66:$DM$120,ROWS($C$10:$C55)+2,FALSE)</f>
        <v>825</v>
      </c>
      <c r="CB55" s="8">
        <f>HLOOKUP(CB$7+0.5,$L$66:$DM$120,ROWS($C$10:$C55)+2,FALSE)</f>
        <v>398</v>
      </c>
      <c r="CC55" s="8">
        <f>HLOOKUP(CC$7+0.5,$L$66:$DM$120,ROWS($C$10:$C55)+2,FALSE)</f>
        <v>250</v>
      </c>
      <c r="CD55" s="8">
        <f>HLOOKUP(CD$7+0.5,$L$66:$DM$120,ROWS($C$10:$C55)+2,FALSE)</f>
        <v>829</v>
      </c>
      <c r="CE55" s="8">
        <f>HLOOKUP(CE$7+0.5,$L$66:$DM$120,ROWS($C$10:$C55)+2,FALSE)</f>
        <v>529</v>
      </c>
      <c r="CF55" s="8">
        <f>HLOOKUP(CF$7+0.5,$L$66:$DM$120,ROWS($C$10:$C55)+2,FALSE)</f>
        <v>402</v>
      </c>
      <c r="CG55" s="8">
        <f>HLOOKUP(CG$7+0.5,$L$66:$DM$120,ROWS($C$10:$C55)+2,FALSE)</f>
        <v>192</v>
      </c>
      <c r="CH55" s="8">
        <f>HLOOKUP(CH$7+0.5,$L$66:$DM$120,ROWS($C$10:$C55)+2,FALSE)</f>
        <v>301</v>
      </c>
      <c r="CI55" s="8">
        <f>HLOOKUP(CI$7+0.5,$L$66:$DM$120,ROWS($C$10:$C55)+2,FALSE)</f>
        <v>638</v>
      </c>
      <c r="CJ55" s="8">
        <f>HLOOKUP(CJ$7+0.5,$L$66:$DM$120,ROWS($C$10:$C55)+2,FALSE)</f>
        <v>724</v>
      </c>
      <c r="CK55" s="8">
        <f>HLOOKUP(CK$7+0.5,$L$66:$DM$120,ROWS($C$10:$C55)+2,FALSE)</f>
        <v>634</v>
      </c>
      <c r="CL55" s="8">
        <f>HLOOKUP(CL$7+0.5,$L$66:$DM$120,ROWS($C$10:$C55)+2,FALSE)</f>
        <v>163</v>
      </c>
      <c r="CM55" s="8">
        <f>HLOOKUP(CM$7+0.5,$L$66:$DM$120,ROWS($C$10:$C55)+2,FALSE)</f>
        <v>372</v>
      </c>
      <c r="CN55" s="8">
        <f>HLOOKUP(CN$7+0.5,$L$66:$DM$120,ROWS($C$10:$C55)+2,FALSE)</f>
        <v>623</v>
      </c>
      <c r="CO55" s="8">
        <f>HLOOKUP(CO$7+0.5,$L$66:$DM$120,ROWS($C$10:$C55)+2,FALSE)</f>
        <v>178</v>
      </c>
      <c r="CP55" s="8">
        <f>HLOOKUP(CP$7+0.5,$L$66:$DM$120,ROWS($C$10:$C55)+2,FALSE)</f>
        <v>1358</v>
      </c>
      <c r="CQ55" s="8">
        <f>HLOOKUP(CQ$7+0.5,$L$66:$DM$120,ROWS($C$10:$C55)+2,FALSE)</f>
        <v>42</v>
      </c>
      <c r="CR55" s="8">
        <f>HLOOKUP(CR$7+0.5,$L$66:$DM$120,ROWS($C$10:$C55)+2,FALSE)</f>
        <v>485</v>
      </c>
      <c r="CS55" s="8">
        <f>HLOOKUP(CS$7+0.5,$L$66:$DM$120,ROWS($C$10:$C55)+2,FALSE)</f>
        <v>1068</v>
      </c>
      <c r="CT55" s="8">
        <f>HLOOKUP(CT$7+0.5,$L$66:$DM$120,ROWS($C$10:$C55)+2,FALSE)</f>
        <v>1299</v>
      </c>
      <c r="CU55" s="8">
        <f>HLOOKUP(CU$7+0.5,$L$66:$DM$120,ROWS($C$10:$C55)+2,FALSE)</f>
        <v>1181</v>
      </c>
      <c r="CV55" s="8">
        <f>HLOOKUP(CV$7+0.5,$L$66:$DM$120,ROWS($C$10:$C55)+2,FALSE)</f>
        <v>5</v>
      </c>
      <c r="CW55" s="8">
        <f>HLOOKUP(CW$7+0.5,$L$66:$DM$120,ROWS($C$10:$C55)+2,FALSE)</f>
        <v>1124</v>
      </c>
      <c r="CX55" s="8">
        <f>HLOOKUP(CX$7+0.5,$L$66:$DM$120,ROWS($C$10:$C55)+2,FALSE)</f>
        <v>218</v>
      </c>
      <c r="CY55" s="8">
        <f>HLOOKUP(CY$7+0.5,$L$66:$DM$120,ROWS($C$10:$C55)+2,FALSE)</f>
        <v>1026</v>
      </c>
      <c r="CZ55" s="8">
        <f>HLOOKUP(CZ$7+0.5,$L$66:$DM$120,ROWS($C$10:$C55)+2,FALSE)</f>
        <v>808</v>
      </c>
      <c r="DA55" s="8">
        <f>HLOOKUP(DA$7+0.5,$L$66:$DM$120,ROWS($C$10:$C55)+2,FALSE)</f>
        <v>192</v>
      </c>
      <c r="DB55" s="8">
        <f>HLOOKUP(DB$7+0.5,$L$66:$DM$120,ROWS($C$10:$C55)+2,FALSE)</f>
        <v>259</v>
      </c>
      <c r="DC55" s="8">
        <f>HLOOKUP(DC$7+0.5,$L$66:$DM$120,ROWS($C$10:$C55)+2,FALSE)</f>
        <v>146</v>
      </c>
      <c r="DD55" s="8">
        <f>HLOOKUP(DD$7+0.5,$L$66:$DM$120,ROWS($C$10:$C55)+2,FALSE)</f>
        <v>419</v>
      </c>
      <c r="DE55" s="8">
        <f>HLOOKUP(DE$7+0.5,$L$66:$DM$120,ROWS($C$10:$C55)+2,FALSE)</f>
        <v>1517</v>
      </c>
      <c r="DF55" s="8" t="str">
        <f>HLOOKUP(DF$7+0.5,$L$66:$DM$120,ROWS($C$10:$C55)+2,FALSE)</f>
        <v>N/A</v>
      </c>
      <c r="DG55" s="8">
        <f>HLOOKUP(DG$7+0.5,$L$66:$DM$120,ROWS($C$10:$C55)+2,FALSE)</f>
        <v>205</v>
      </c>
      <c r="DH55" s="8">
        <f>HLOOKUP(DH$7+0.5,$L$66:$DM$120,ROWS($C$10:$C55)+2,FALSE)</f>
        <v>1459</v>
      </c>
      <c r="DI55" s="8">
        <f>HLOOKUP(DI$7+0.5,$L$66:$DM$120,ROWS($C$10:$C55)+2,FALSE)</f>
        <v>2196</v>
      </c>
      <c r="DJ55" s="8">
        <f>HLOOKUP(DJ$7+0.5,$L$66:$DM$120,ROWS($C$10:$C55)+2,FALSE)</f>
        <v>268</v>
      </c>
      <c r="DK55" s="8">
        <f>HLOOKUP(DK$7+0.5,$L$66:$DM$120,ROWS($C$10:$C55)+2,FALSE)</f>
        <v>153</v>
      </c>
      <c r="DL55" s="8">
        <f>HLOOKUP(DL$7+0.5,$L$66:$DM$120,ROWS($C$10:$C55)+2,FALSE)</f>
        <v>609</v>
      </c>
      <c r="DM55" s="8">
        <f>HLOOKUP(DM$7+0.5,$L$66:$DM$120,ROWS($C$10:$C55)+2,FALSE)</f>
        <v>192</v>
      </c>
    </row>
    <row r="56" spans="4:117" x14ac:dyDescent="0.2">
      <c r="D56" s="62" t="s">
        <v>52</v>
      </c>
      <c r="E56" s="11">
        <v>621354</v>
      </c>
      <c r="F56" s="12">
        <v>940</v>
      </c>
      <c r="G56" s="11">
        <v>537304</v>
      </c>
      <c r="H56" s="12">
        <v>5021</v>
      </c>
      <c r="I56" s="11">
        <v>60719</v>
      </c>
      <c r="J56" s="12">
        <v>4634</v>
      </c>
      <c r="K56" s="103"/>
      <c r="L56" s="7">
        <f>HLOOKUP(L$7,$L$66:$DM$120,ROWS($C$10:$C56)+2,FALSE)</f>
        <v>20463</v>
      </c>
      <c r="M56" s="7">
        <f>HLOOKUP(M$7,$L$66:$DM$120,ROWS($C$10:$C56)+2,FALSE)</f>
        <v>0</v>
      </c>
      <c r="N56" s="7">
        <f>HLOOKUP(N$7,$L$66:$DM$120,ROWS($C$10:$C56)+2,FALSE)</f>
        <v>580</v>
      </c>
      <c r="O56" s="7">
        <f>HLOOKUP(O$7,$L$66:$DM$120,ROWS($C$10:$C56)+2,FALSE)</f>
        <v>310</v>
      </c>
      <c r="P56" s="7">
        <f>HLOOKUP(P$7,$L$66:$DM$120,ROWS($C$10:$C56)+2,FALSE)</f>
        <v>0</v>
      </c>
      <c r="Q56" s="7">
        <f>HLOOKUP(Q$7,$L$66:$DM$120,ROWS($C$10:$C56)+2,FALSE)</f>
        <v>819</v>
      </c>
      <c r="R56" s="7">
        <f>HLOOKUP(R$7,$L$66:$DM$120,ROWS($C$10:$C56)+2,FALSE)</f>
        <v>529</v>
      </c>
      <c r="S56" s="7">
        <f>HLOOKUP(S$7,$L$66:$DM$120,ROWS($C$10:$C56)+2,FALSE)</f>
        <v>2105</v>
      </c>
      <c r="T56" s="7">
        <f>HLOOKUP(T$7,$L$66:$DM$120,ROWS($C$10:$C56)+2,FALSE)</f>
        <v>107</v>
      </c>
      <c r="U56" s="7">
        <f>HLOOKUP(U$7,$L$66:$DM$120,ROWS($C$10:$C56)+2,FALSE)</f>
        <v>27</v>
      </c>
      <c r="V56" s="7">
        <f>HLOOKUP(V$7,$L$66:$DM$120,ROWS($C$10:$C56)+2,FALSE)</f>
        <v>366</v>
      </c>
      <c r="W56" s="7">
        <f>HLOOKUP(W$7,$L$66:$DM$120,ROWS($C$10:$C56)+2,FALSE)</f>
        <v>101</v>
      </c>
      <c r="X56" s="7">
        <f>HLOOKUP(X$7,$L$66:$DM$120,ROWS($C$10:$C56)+2,FALSE)</f>
        <v>143</v>
      </c>
      <c r="Y56" s="7">
        <f>HLOOKUP(Y$7,$L$66:$DM$120,ROWS($C$10:$C56)+2,FALSE)</f>
        <v>0</v>
      </c>
      <c r="Z56" s="7">
        <f>HLOOKUP(Z$7,$L$66:$DM$120,ROWS($C$10:$C56)+2,FALSE)</f>
        <v>386</v>
      </c>
      <c r="AA56" s="7">
        <f>HLOOKUP(AA$7,$L$66:$DM$120,ROWS($C$10:$C56)+2,FALSE)</f>
        <v>258</v>
      </c>
      <c r="AB56" s="7">
        <f>HLOOKUP(AB$7,$L$66:$DM$120,ROWS($C$10:$C56)+2,FALSE)</f>
        <v>0</v>
      </c>
      <c r="AC56" s="7">
        <f>HLOOKUP(AC$7,$L$66:$DM$120,ROWS($C$10:$C56)+2,FALSE)</f>
        <v>7</v>
      </c>
      <c r="AD56" s="7">
        <f>HLOOKUP(AD$7,$L$66:$DM$120,ROWS($C$10:$C56)+2,FALSE)</f>
        <v>627</v>
      </c>
      <c r="AE56" s="7">
        <f>HLOOKUP(AE$7,$L$66:$DM$120,ROWS($C$10:$C56)+2,FALSE)</f>
        <v>41</v>
      </c>
      <c r="AF56" s="7">
        <f>HLOOKUP(AF$7,$L$66:$DM$120,ROWS($C$10:$C56)+2,FALSE)</f>
        <v>322</v>
      </c>
      <c r="AG56" s="7">
        <f>HLOOKUP(AG$7,$L$66:$DM$120,ROWS($C$10:$C56)+2,FALSE)</f>
        <v>361</v>
      </c>
      <c r="AH56" s="7">
        <f>HLOOKUP(AH$7,$L$66:$DM$120,ROWS($C$10:$C56)+2,FALSE)</f>
        <v>2378</v>
      </c>
      <c r="AI56" s="7">
        <f>HLOOKUP(AI$7,$L$66:$DM$120,ROWS($C$10:$C56)+2,FALSE)</f>
        <v>335</v>
      </c>
      <c r="AJ56" s="7">
        <f>HLOOKUP(AJ$7,$L$66:$DM$120,ROWS($C$10:$C56)+2,FALSE)</f>
        <v>206</v>
      </c>
      <c r="AK56" s="7">
        <f>HLOOKUP(AK$7,$L$66:$DM$120,ROWS($C$10:$C56)+2,FALSE)</f>
        <v>0</v>
      </c>
      <c r="AL56" s="7">
        <f>HLOOKUP(AL$7,$L$66:$DM$120,ROWS($C$10:$C56)+2,FALSE)</f>
        <v>69</v>
      </c>
      <c r="AM56" s="7">
        <f>HLOOKUP(AM$7,$L$66:$DM$120,ROWS($C$10:$C56)+2,FALSE)</f>
        <v>0</v>
      </c>
      <c r="AN56" s="7">
        <f>HLOOKUP(AN$7,$L$66:$DM$120,ROWS($C$10:$C56)+2,FALSE)</f>
        <v>0</v>
      </c>
      <c r="AO56" s="7">
        <f>HLOOKUP(AO$7,$L$66:$DM$120,ROWS($C$10:$C56)+2,FALSE)</f>
        <v>15</v>
      </c>
      <c r="AP56" s="7">
        <f>HLOOKUP(AP$7,$L$66:$DM$120,ROWS($C$10:$C56)+2,FALSE)</f>
        <v>2244</v>
      </c>
      <c r="AQ56" s="7">
        <f>HLOOKUP(AQ$7,$L$66:$DM$120,ROWS($C$10:$C56)+2,FALSE)</f>
        <v>962</v>
      </c>
      <c r="AR56" s="7">
        <f>HLOOKUP(AR$7,$L$66:$DM$120,ROWS($C$10:$C56)+2,FALSE)</f>
        <v>56</v>
      </c>
      <c r="AS56" s="7">
        <f>HLOOKUP(AS$7,$L$66:$DM$120,ROWS($C$10:$C56)+2,FALSE)</f>
        <v>3723</v>
      </c>
      <c r="AT56" s="7">
        <f>HLOOKUP(AT$7,$L$66:$DM$120,ROWS($C$10:$C56)+2,FALSE)</f>
        <v>250</v>
      </c>
      <c r="AU56" s="7">
        <f>HLOOKUP(AU$7,$L$66:$DM$120,ROWS($C$10:$C56)+2,FALSE)</f>
        <v>0</v>
      </c>
      <c r="AV56" s="7">
        <f>HLOOKUP(AV$7,$L$66:$DM$120,ROWS($C$10:$C56)+2,FALSE)</f>
        <v>383</v>
      </c>
      <c r="AW56" s="7">
        <f>HLOOKUP(AW$7,$L$66:$DM$120,ROWS($C$10:$C56)+2,FALSE)</f>
        <v>0</v>
      </c>
      <c r="AX56" s="7">
        <f>HLOOKUP(AX$7,$L$66:$DM$120,ROWS($C$10:$C56)+2,FALSE)</f>
        <v>124</v>
      </c>
      <c r="AY56" s="7">
        <f>HLOOKUP(AY$7,$L$66:$DM$120,ROWS($C$10:$C56)+2,FALSE)</f>
        <v>389</v>
      </c>
      <c r="AZ56" s="7">
        <f>HLOOKUP(AZ$7,$L$66:$DM$120,ROWS($C$10:$C56)+2,FALSE)</f>
        <v>401</v>
      </c>
      <c r="BA56" s="7">
        <f>HLOOKUP(BA$7,$L$66:$DM$120,ROWS($C$10:$C56)+2,FALSE)</f>
        <v>21</v>
      </c>
      <c r="BB56" s="7">
        <f>HLOOKUP(BB$7,$L$66:$DM$120,ROWS($C$10:$C56)+2,FALSE)</f>
        <v>0</v>
      </c>
      <c r="BC56" s="7">
        <f>HLOOKUP(BC$7,$L$66:$DM$120,ROWS($C$10:$C56)+2,FALSE)</f>
        <v>327</v>
      </c>
      <c r="BD56" s="7">
        <f>HLOOKUP(BD$7,$L$66:$DM$120,ROWS($C$10:$C56)+2,FALSE)</f>
        <v>185</v>
      </c>
      <c r="BE56" s="7">
        <f>HLOOKUP(BE$7,$L$66:$DM$120,ROWS($C$10:$C56)+2,FALSE)</f>
        <v>182</v>
      </c>
      <c r="BF56" s="7" t="str">
        <f>HLOOKUP(BF$7,$L$66:$DM$120,ROWS($C$10:$C56)+2,FALSE)</f>
        <v>N/A</v>
      </c>
      <c r="BG56" s="7">
        <f>HLOOKUP(BG$7,$L$66:$DM$120,ROWS($C$10:$C56)+2,FALSE)</f>
        <v>740</v>
      </c>
      <c r="BH56" s="7">
        <f>HLOOKUP(BH$7,$L$66:$DM$120,ROWS($C$10:$C56)+2,FALSE)</f>
        <v>156</v>
      </c>
      <c r="BI56" s="7">
        <f>HLOOKUP(BI$7,$L$66:$DM$120,ROWS($C$10:$C56)+2,FALSE)</f>
        <v>53</v>
      </c>
      <c r="BJ56" s="7">
        <f>HLOOKUP(BJ$7,$L$66:$DM$120,ROWS($C$10:$C56)+2,FALSE)</f>
        <v>137</v>
      </c>
      <c r="BK56" s="7">
        <f>HLOOKUP(BK$7,$L$66:$DM$120,ROWS($C$10:$C56)+2,FALSE)</f>
        <v>38</v>
      </c>
      <c r="BL56" s="7">
        <f>HLOOKUP(BL$7,$L$66:$DM$120,ROWS($C$10:$C56)+2,FALSE)</f>
        <v>19</v>
      </c>
      <c r="BM56" s="8">
        <f>HLOOKUP(BM$7+0.5,$L$66:$DM$120,ROWS($C$10:$C56)+2,FALSE)</f>
        <v>1946</v>
      </c>
      <c r="BN56" s="8">
        <f>HLOOKUP(BN$7+0.5,$L$66:$DM$120,ROWS($C$10:$C56)+2,FALSE)</f>
        <v>145</v>
      </c>
      <c r="BO56" s="8">
        <f>HLOOKUP(BO$7+0.5,$L$66:$DM$120,ROWS($C$10:$C56)+2,FALSE)</f>
        <v>441</v>
      </c>
      <c r="BP56" s="8">
        <f>HLOOKUP(BP$7+0.5,$L$66:$DM$120,ROWS($C$10:$C56)+2,FALSE)</f>
        <v>325</v>
      </c>
      <c r="BQ56" s="8">
        <f>HLOOKUP(BQ$7+0.5,$L$66:$DM$120,ROWS($C$10:$C56)+2,FALSE)</f>
        <v>145</v>
      </c>
      <c r="BR56" s="8">
        <f>HLOOKUP(BR$7+0.5,$L$66:$DM$120,ROWS($C$10:$C56)+2,FALSE)</f>
        <v>508</v>
      </c>
      <c r="BS56" s="8">
        <f>HLOOKUP(BS$7+0.5,$L$66:$DM$120,ROWS($C$10:$C56)+2,FALSE)</f>
        <v>493</v>
      </c>
      <c r="BT56" s="8">
        <f>HLOOKUP(BT$7+0.5,$L$66:$DM$120,ROWS($C$10:$C56)+2,FALSE)</f>
        <v>608</v>
      </c>
      <c r="BU56" s="8">
        <f>HLOOKUP(BU$7+0.5,$L$66:$DM$120,ROWS($C$10:$C56)+2,FALSE)</f>
        <v>135</v>
      </c>
      <c r="BV56" s="8">
        <f>HLOOKUP(BV$7+0.5,$L$66:$DM$120,ROWS($C$10:$C56)+2,FALSE)</f>
        <v>53</v>
      </c>
      <c r="BW56" s="8">
        <f>HLOOKUP(BW$7+0.5,$L$66:$DM$120,ROWS($C$10:$C56)+2,FALSE)</f>
        <v>199</v>
      </c>
      <c r="BX56" s="8">
        <f>HLOOKUP(BX$7+0.5,$L$66:$DM$120,ROWS($C$10:$C56)+2,FALSE)</f>
        <v>99</v>
      </c>
      <c r="BY56" s="8">
        <f>HLOOKUP(BY$7+0.5,$L$66:$DM$120,ROWS($C$10:$C56)+2,FALSE)</f>
        <v>85</v>
      </c>
      <c r="BZ56" s="8">
        <f>HLOOKUP(BZ$7+0.5,$L$66:$DM$120,ROWS($C$10:$C56)+2,FALSE)</f>
        <v>145</v>
      </c>
      <c r="CA56" s="8">
        <f>HLOOKUP(CA$7+0.5,$L$66:$DM$120,ROWS($C$10:$C56)+2,FALSE)</f>
        <v>245</v>
      </c>
      <c r="CB56" s="8">
        <f>HLOOKUP(CB$7+0.5,$L$66:$DM$120,ROWS($C$10:$C56)+2,FALSE)</f>
        <v>210</v>
      </c>
      <c r="CC56" s="8">
        <f>HLOOKUP(CC$7+0.5,$L$66:$DM$120,ROWS($C$10:$C56)+2,FALSE)</f>
        <v>145</v>
      </c>
      <c r="CD56" s="8">
        <f>HLOOKUP(CD$7+0.5,$L$66:$DM$120,ROWS($C$10:$C56)+2,FALSE)</f>
        <v>13</v>
      </c>
      <c r="CE56" s="8">
        <f>HLOOKUP(CE$7+0.5,$L$66:$DM$120,ROWS($C$10:$C56)+2,FALSE)</f>
        <v>660</v>
      </c>
      <c r="CF56" s="8">
        <f>HLOOKUP(CF$7+0.5,$L$66:$DM$120,ROWS($C$10:$C56)+2,FALSE)</f>
        <v>74</v>
      </c>
      <c r="CG56" s="8">
        <f>HLOOKUP(CG$7+0.5,$L$66:$DM$120,ROWS($C$10:$C56)+2,FALSE)</f>
        <v>200</v>
      </c>
      <c r="CH56" s="8">
        <f>HLOOKUP(CH$7+0.5,$L$66:$DM$120,ROWS($C$10:$C56)+2,FALSE)</f>
        <v>233</v>
      </c>
      <c r="CI56" s="8">
        <f>HLOOKUP(CI$7+0.5,$L$66:$DM$120,ROWS($C$10:$C56)+2,FALSE)</f>
        <v>606</v>
      </c>
      <c r="CJ56" s="8">
        <f>HLOOKUP(CJ$7+0.5,$L$66:$DM$120,ROWS($C$10:$C56)+2,FALSE)</f>
        <v>345</v>
      </c>
      <c r="CK56" s="8">
        <f>HLOOKUP(CK$7+0.5,$L$66:$DM$120,ROWS($C$10:$C56)+2,FALSE)</f>
        <v>255</v>
      </c>
      <c r="CL56" s="8">
        <f>HLOOKUP(CL$7+0.5,$L$66:$DM$120,ROWS($C$10:$C56)+2,FALSE)</f>
        <v>145</v>
      </c>
      <c r="CM56" s="8">
        <f>HLOOKUP(CM$7+0.5,$L$66:$DM$120,ROWS($C$10:$C56)+2,FALSE)</f>
        <v>86</v>
      </c>
      <c r="CN56" s="8">
        <f>HLOOKUP(CN$7+0.5,$L$66:$DM$120,ROWS($C$10:$C56)+2,FALSE)</f>
        <v>145</v>
      </c>
      <c r="CO56" s="8">
        <f>HLOOKUP(CO$7+0.5,$L$66:$DM$120,ROWS($C$10:$C56)+2,FALSE)</f>
        <v>145</v>
      </c>
      <c r="CP56" s="8">
        <f>HLOOKUP(CP$7+0.5,$L$66:$DM$120,ROWS($C$10:$C56)+2,FALSE)</f>
        <v>26</v>
      </c>
      <c r="CQ56" s="8">
        <f>HLOOKUP(CQ$7+0.5,$L$66:$DM$120,ROWS($C$10:$C56)+2,FALSE)</f>
        <v>783</v>
      </c>
      <c r="CR56" s="8">
        <f>HLOOKUP(CR$7+0.5,$L$66:$DM$120,ROWS($C$10:$C56)+2,FALSE)</f>
        <v>305</v>
      </c>
      <c r="CS56" s="8">
        <f>HLOOKUP(CS$7+0.5,$L$66:$DM$120,ROWS($C$10:$C56)+2,FALSE)</f>
        <v>105</v>
      </c>
      <c r="CT56" s="8">
        <f>HLOOKUP(CT$7+0.5,$L$66:$DM$120,ROWS($C$10:$C56)+2,FALSE)</f>
        <v>904</v>
      </c>
      <c r="CU56" s="8">
        <f>HLOOKUP(CU$7+0.5,$L$66:$DM$120,ROWS($C$10:$C56)+2,FALSE)</f>
        <v>193</v>
      </c>
      <c r="CV56" s="8">
        <f>HLOOKUP(CV$7+0.5,$L$66:$DM$120,ROWS($C$10:$C56)+2,FALSE)</f>
        <v>145</v>
      </c>
      <c r="CW56" s="8">
        <f>HLOOKUP(CW$7+0.5,$L$66:$DM$120,ROWS($C$10:$C56)+2,FALSE)</f>
        <v>485</v>
      </c>
      <c r="CX56" s="8">
        <f>HLOOKUP(CX$7+0.5,$L$66:$DM$120,ROWS($C$10:$C56)+2,FALSE)</f>
        <v>145</v>
      </c>
      <c r="CY56" s="8">
        <f>HLOOKUP(CY$7+0.5,$L$66:$DM$120,ROWS($C$10:$C56)+2,FALSE)</f>
        <v>128</v>
      </c>
      <c r="CZ56" s="8">
        <f>HLOOKUP(CZ$7+0.5,$L$66:$DM$120,ROWS($C$10:$C56)+2,FALSE)</f>
        <v>231</v>
      </c>
      <c r="DA56" s="8">
        <f>HLOOKUP(DA$7+0.5,$L$66:$DM$120,ROWS($C$10:$C56)+2,FALSE)</f>
        <v>411</v>
      </c>
      <c r="DB56" s="8">
        <f>HLOOKUP(DB$7+0.5,$L$66:$DM$120,ROWS($C$10:$C56)+2,FALSE)</f>
        <v>36</v>
      </c>
      <c r="DC56" s="8">
        <f>HLOOKUP(DC$7+0.5,$L$66:$DM$120,ROWS($C$10:$C56)+2,FALSE)</f>
        <v>145</v>
      </c>
      <c r="DD56" s="8">
        <f>HLOOKUP(DD$7+0.5,$L$66:$DM$120,ROWS($C$10:$C56)+2,FALSE)</f>
        <v>498</v>
      </c>
      <c r="DE56" s="8">
        <f>HLOOKUP(DE$7+0.5,$L$66:$DM$120,ROWS($C$10:$C56)+2,FALSE)</f>
        <v>147</v>
      </c>
      <c r="DF56" s="8">
        <f>HLOOKUP(DF$7+0.5,$L$66:$DM$120,ROWS($C$10:$C56)+2,FALSE)</f>
        <v>212</v>
      </c>
      <c r="DG56" s="8" t="str">
        <f>HLOOKUP(DG$7+0.5,$L$66:$DM$120,ROWS($C$10:$C56)+2,FALSE)</f>
        <v>N/A</v>
      </c>
      <c r="DH56" s="8">
        <f>HLOOKUP(DH$7+0.5,$L$66:$DM$120,ROWS($C$10:$C56)+2,FALSE)</f>
        <v>420</v>
      </c>
      <c r="DI56" s="8">
        <f>HLOOKUP(DI$7+0.5,$L$66:$DM$120,ROWS($C$10:$C56)+2,FALSE)</f>
        <v>159</v>
      </c>
      <c r="DJ56" s="8">
        <f>HLOOKUP(DJ$7+0.5,$L$66:$DM$120,ROWS($C$10:$C56)+2,FALSE)</f>
        <v>81</v>
      </c>
      <c r="DK56" s="8">
        <f>HLOOKUP(DK$7+0.5,$L$66:$DM$120,ROWS($C$10:$C56)+2,FALSE)</f>
        <v>115</v>
      </c>
      <c r="DL56" s="8">
        <f>HLOOKUP(DL$7+0.5,$L$66:$DM$120,ROWS($C$10:$C56)+2,FALSE)</f>
        <v>62</v>
      </c>
      <c r="DM56" s="8">
        <f>HLOOKUP(DM$7+0.5,$L$66:$DM$120,ROWS($C$10:$C56)+2,FALSE)</f>
        <v>45</v>
      </c>
    </row>
    <row r="57" spans="4:117" x14ac:dyDescent="0.2">
      <c r="D57" s="62" t="s">
        <v>53</v>
      </c>
      <c r="E57" s="11">
        <v>7996552</v>
      </c>
      <c r="F57" s="12">
        <v>5256</v>
      </c>
      <c r="G57" s="11">
        <v>6789620</v>
      </c>
      <c r="H57" s="12">
        <v>30962</v>
      </c>
      <c r="I57" s="11">
        <v>889751</v>
      </c>
      <c r="J57" s="12">
        <v>30111</v>
      </c>
      <c r="K57" s="103"/>
      <c r="L57" s="7">
        <f>HLOOKUP(L$7,$L$66:$DM$120,ROWS($C$10:$C57)+2,FALSE)</f>
        <v>257130</v>
      </c>
      <c r="M57" s="7">
        <f>HLOOKUP(M$7,$L$66:$DM$120,ROWS($C$10:$C57)+2,FALSE)</f>
        <v>4930</v>
      </c>
      <c r="N57" s="7">
        <f>HLOOKUP(N$7,$L$66:$DM$120,ROWS($C$10:$C57)+2,FALSE)</f>
        <v>3202</v>
      </c>
      <c r="O57" s="7">
        <f>HLOOKUP(O$7,$L$66:$DM$120,ROWS($C$10:$C57)+2,FALSE)</f>
        <v>4679</v>
      </c>
      <c r="P57" s="7">
        <f>HLOOKUP(P$7,$L$66:$DM$120,ROWS($C$10:$C57)+2,FALSE)</f>
        <v>645</v>
      </c>
      <c r="Q57" s="7">
        <f>HLOOKUP(Q$7,$L$66:$DM$120,ROWS($C$10:$C57)+2,FALSE)</f>
        <v>19371</v>
      </c>
      <c r="R57" s="7">
        <f>HLOOKUP(R$7,$L$66:$DM$120,ROWS($C$10:$C57)+2,FALSE)</f>
        <v>4908</v>
      </c>
      <c r="S57" s="7">
        <f>HLOOKUP(S$7,$L$66:$DM$120,ROWS($C$10:$C57)+2,FALSE)</f>
        <v>5376</v>
      </c>
      <c r="T57" s="7">
        <f>HLOOKUP(T$7,$L$66:$DM$120,ROWS($C$10:$C57)+2,FALSE)</f>
        <v>961</v>
      </c>
      <c r="U57" s="7">
        <f>HLOOKUP(U$7,$L$66:$DM$120,ROWS($C$10:$C57)+2,FALSE)</f>
        <v>6854</v>
      </c>
      <c r="V57" s="7">
        <f>HLOOKUP(V$7,$L$66:$DM$120,ROWS($C$10:$C57)+2,FALSE)</f>
        <v>17773</v>
      </c>
      <c r="W57" s="7">
        <f>HLOOKUP(W$7,$L$66:$DM$120,ROWS($C$10:$C57)+2,FALSE)</f>
        <v>8715</v>
      </c>
      <c r="X57" s="7">
        <f>HLOOKUP(X$7,$L$66:$DM$120,ROWS($C$10:$C57)+2,FALSE)</f>
        <v>2917</v>
      </c>
      <c r="Y57" s="7">
        <f>HLOOKUP(Y$7,$L$66:$DM$120,ROWS($C$10:$C57)+2,FALSE)</f>
        <v>434</v>
      </c>
      <c r="Z57" s="7">
        <f>HLOOKUP(Z$7,$L$66:$DM$120,ROWS($C$10:$C57)+2,FALSE)</f>
        <v>4000</v>
      </c>
      <c r="AA57" s="7">
        <f>HLOOKUP(AA$7,$L$66:$DM$120,ROWS($C$10:$C57)+2,FALSE)</f>
        <v>2703</v>
      </c>
      <c r="AB57" s="7">
        <f>HLOOKUP(AB$7,$L$66:$DM$120,ROWS($C$10:$C57)+2,FALSE)</f>
        <v>1503</v>
      </c>
      <c r="AC57" s="7">
        <f>HLOOKUP(AC$7,$L$66:$DM$120,ROWS($C$10:$C57)+2,FALSE)</f>
        <v>892</v>
      </c>
      <c r="AD57" s="7">
        <f>HLOOKUP(AD$7,$L$66:$DM$120,ROWS($C$10:$C57)+2,FALSE)</f>
        <v>3630</v>
      </c>
      <c r="AE57" s="7">
        <f>HLOOKUP(AE$7,$L$66:$DM$120,ROWS($C$10:$C57)+2,FALSE)</f>
        <v>2496</v>
      </c>
      <c r="AF57" s="7">
        <f>HLOOKUP(AF$7,$L$66:$DM$120,ROWS($C$10:$C57)+2,FALSE)</f>
        <v>2855</v>
      </c>
      <c r="AG57" s="7">
        <f>HLOOKUP(AG$7,$L$66:$DM$120,ROWS($C$10:$C57)+2,FALSE)</f>
        <v>22051</v>
      </c>
      <c r="AH57" s="7">
        <f>HLOOKUP(AH$7,$L$66:$DM$120,ROWS($C$10:$C57)+2,FALSE)</f>
        <v>5386</v>
      </c>
      <c r="AI57" s="7">
        <f>HLOOKUP(AI$7,$L$66:$DM$120,ROWS($C$10:$C57)+2,FALSE)</f>
        <v>7323</v>
      </c>
      <c r="AJ57" s="7">
        <f>HLOOKUP(AJ$7,$L$66:$DM$120,ROWS($C$10:$C57)+2,FALSE)</f>
        <v>834</v>
      </c>
      <c r="AK57" s="7">
        <f>HLOOKUP(AK$7,$L$66:$DM$120,ROWS($C$10:$C57)+2,FALSE)</f>
        <v>1682</v>
      </c>
      <c r="AL57" s="7">
        <f>HLOOKUP(AL$7,$L$66:$DM$120,ROWS($C$10:$C57)+2,FALSE)</f>
        <v>2277</v>
      </c>
      <c r="AM57" s="7">
        <f>HLOOKUP(AM$7,$L$66:$DM$120,ROWS($C$10:$C57)+2,FALSE)</f>
        <v>617</v>
      </c>
      <c r="AN57" s="7">
        <f>HLOOKUP(AN$7,$L$66:$DM$120,ROWS($C$10:$C57)+2,FALSE)</f>
        <v>256</v>
      </c>
      <c r="AO57" s="7">
        <f>HLOOKUP(AO$7,$L$66:$DM$120,ROWS($C$10:$C57)+2,FALSE)</f>
        <v>1717</v>
      </c>
      <c r="AP57" s="7">
        <f>HLOOKUP(AP$7,$L$66:$DM$120,ROWS($C$10:$C57)+2,FALSE)</f>
        <v>1344</v>
      </c>
      <c r="AQ57" s="7">
        <f>HLOOKUP(AQ$7,$L$66:$DM$120,ROWS($C$10:$C57)+2,FALSE)</f>
        <v>7327</v>
      </c>
      <c r="AR57" s="7">
        <f>HLOOKUP(AR$7,$L$66:$DM$120,ROWS($C$10:$C57)+2,FALSE)</f>
        <v>1014</v>
      </c>
      <c r="AS57" s="7">
        <f>HLOOKUP(AS$7,$L$66:$DM$120,ROWS($C$10:$C57)+2,FALSE)</f>
        <v>12455</v>
      </c>
      <c r="AT57" s="7">
        <f>HLOOKUP(AT$7,$L$66:$DM$120,ROWS($C$10:$C57)+2,FALSE)</f>
        <v>22753</v>
      </c>
      <c r="AU57" s="7">
        <f>HLOOKUP(AU$7,$L$66:$DM$120,ROWS($C$10:$C57)+2,FALSE)</f>
        <v>462</v>
      </c>
      <c r="AV57" s="7">
        <f>HLOOKUP(AV$7,$L$66:$DM$120,ROWS($C$10:$C57)+2,FALSE)</f>
        <v>9570</v>
      </c>
      <c r="AW57" s="7">
        <f>HLOOKUP(AW$7,$L$66:$DM$120,ROWS($C$10:$C57)+2,FALSE)</f>
        <v>853</v>
      </c>
      <c r="AX57" s="7">
        <f>HLOOKUP(AX$7,$L$66:$DM$120,ROWS($C$10:$C57)+2,FALSE)</f>
        <v>3499</v>
      </c>
      <c r="AY57" s="7">
        <f>HLOOKUP(AY$7,$L$66:$DM$120,ROWS($C$10:$C57)+2,FALSE)</f>
        <v>12009</v>
      </c>
      <c r="AZ57" s="7">
        <f>HLOOKUP(AZ$7,$L$66:$DM$120,ROWS($C$10:$C57)+2,FALSE)</f>
        <v>1897</v>
      </c>
      <c r="BA57" s="7">
        <f>HLOOKUP(BA$7,$L$66:$DM$120,ROWS($C$10:$C57)+2,FALSE)</f>
        <v>6612</v>
      </c>
      <c r="BB57" s="7">
        <f>HLOOKUP(BB$7,$L$66:$DM$120,ROWS($C$10:$C57)+2,FALSE)</f>
        <v>908</v>
      </c>
      <c r="BC57" s="7">
        <f>HLOOKUP(BC$7,$L$66:$DM$120,ROWS($C$10:$C57)+2,FALSE)</f>
        <v>7482</v>
      </c>
      <c r="BD57" s="7">
        <f>HLOOKUP(BD$7,$L$66:$DM$120,ROWS($C$10:$C57)+2,FALSE)</f>
        <v>11655</v>
      </c>
      <c r="BE57" s="7">
        <f>HLOOKUP(BE$7,$L$66:$DM$120,ROWS($C$10:$C57)+2,FALSE)</f>
        <v>1426</v>
      </c>
      <c r="BF57" s="7">
        <f>HLOOKUP(BF$7,$L$66:$DM$120,ROWS($C$10:$C57)+2,FALSE)</f>
        <v>173</v>
      </c>
      <c r="BG57" s="7" t="str">
        <f>HLOOKUP(BG$7,$L$66:$DM$120,ROWS($C$10:$C57)+2,FALSE)</f>
        <v>N/A</v>
      </c>
      <c r="BH57" s="7">
        <f>HLOOKUP(BH$7,$L$66:$DM$120,ROWS($C$10:$C57)+2,FALSE)</f>
        <v>4615</v>
      </c>
      <c r="BI57" s="7">
        <f>HLOOKUP(BI$7,$L$66:$DM$120,ROWS($C$10:$C57)+2,FALSE)</f>
        <v>9041</v>
      </c>
      <c r="BJ57" s="7">
        <f>HLOOKUP(BJ$7,$L$66:$DM$120,ROWS($C$10:$C57)+2,FALSE)</f>
        <v>858</v>
      </c>
      <c r="BK57" s="7">
        <f>HLOOKUP(BK$7,$L$66:$DM$120,ROWS($C$10:$C57)+2,FALSE)</f>
        <v>190</v>
      </c>
      <c r="BL57" s="7">
        <f>HLOOKUP(BL$7,$L$66:$DM$120,ROWS($C$10:$C57)+2,FALSE)</f>
        <v>1222</v>
      </c>
      <c r="BM57" s="8">
        <f>HLOOKUP(BM$7+0.5,$L$66:$DM$120,ROWS($C$10:$C57)+2,FALSE)</f>
        <v>14025</v>
      </c>
      <c r="BN57" s="8">
        <f>HLOOKUP(BN$7+0.5,$L$66:$DM$120,ROWS($C$10:$C57)+2,FALSE)</f>
        <v>2057</v>
      </c>
      <c r="BO57" s="8">
        <f>HLOOKUP(BO$7+0.5,$L$66:$DM$120,ROWS($C$10:$C57)+2,FALSE)</f>
        <v>1687</v>
      </c>
      <c r="BP57" s="8">
        <f>HLOOKUP(BP$7+0.5,$L$66:$DM$120,ROWS($C$10:$C57)+2,FALSE)</f>
        <v>2151</v>
      </c>
      <c r="BQ57" s="8">
        <f>HLOOKUP(BQ$7+0.5,$L$66:$DM$120,ROWS($C$10:$C57)+2,FALSE)</f>
        <v>606</v>
      </c>
      <c r="BR57" s="8">
        <f>HLOOKUP(BR$7+0.5,$L$66:$DM$120,ROWS($C$10:$C57)+2,FALSE)</f>
        <v>4241</v>
      </c>
      <c r="BS57" s="8">
        <f>HLOOKUP(BS$7+0.5,$L$66:$DM$120,ROWS($C$10:$C57)+2,FALSE)</f>
        <v>2334</v>
      </c>
      <c r="BT57" s="8">
        <f>HLOOKUP(BT$7+0.5,$L$66:$DM$120,ROWS($C$10:$C57)+2,FALSE)</f>
        <v>2730</v>
      </c>
      <c r="BU57" s="8">
        <f>HLOOKUP(BU$7+0.5,$L$66:$DM$120,ROWS($C$10:$C57)+2,FALSE)</f>
        <v>652</v>
      </c>
      <c r="BV57" s="8">
        <f>HLOOKUP(BV$7+0.5,$L$66:$DM$120,ROWS($C$10:$C57)+2,FALSE)</f>
        <v>1711</v>
      </c>
      <c r="BW57" s="8">
        <f>HLOOKUP(BW$7+0.5,$L$66:$DM$120,ROWS($C$10:$C57)+2,FALSE)</f>
        <v>3494</v>
      </c>
      <c r="BX57" s="8">
        <f>HLOOKUP(BX$7+0.5,$L$66:$DM$120,ROWS($C$10:$C57)+2,FALSE)</f>
        <v>1962</v>
      </c>
      <c r="BY57" s="8">
        <f>HLOOKUP(BY$7+0.5,$L$66:$DM$120,ROWS($C$10:$C57)+2,FALSE)</f>
        <v>1400</v>
      </c>
      <c r="BZ57" s="8">
        <f>HLOOKUP(BZ$7+0.5,$L$66:$DM$120,ROWS($C$10:$C57)+2,FALSE)</f>
        <v>430</v>
      </c>
      <c r="CA57" s="8">
        <f>HLOOKUP(CA$7+0.5,$L$66:$DM$120,ROWS($C$10:$C57)+2,FALSE)</f>
        <v>1213</v>
      </c>
      <c r="CB57" s="8">
        <f>HLOOKUP(CB$7+0.5,$L$66:$DM$120,ROWS($C$10:$C57)+2,FALSE)</f>
        <v>1067</v>
      </c>
      <c r="CC57" s="8">
        <f>HLOOKUP(CC$7+0.5,$L$66:$DM$120,ROWS($C$10:$C57)+2,FALSE)</f>
        <v>899</v>
      </c>
      <c r="CD57" s="8">
        <f>HLOOKUP(CD$7+0.5,$L$66:$DM$120,ROWS($C$10:$C57)+2,FALSE)</f>
        <v>645</v>
      </c>
      <c r="CE57" s="8">
        <f>HLOOKUP(CE$7+0.5,$L$66:$DM$120,ROWS($C$10:$C57)+2,FALSE)</f>
        <v>1551</v>
      </c>
      <c r="CF57" s="8">
        <f>HLOOKUP(CF$7+0.5,$L$66:$DM$120,ROWS($C$10:$C57)+2,FALSE)</f>
        <v>1642</v>
      </c>
      <c r="CG57" s="8">
        <f>HLOOKUP(CG$7+0.5,$L$66:$DM$120,ROWS($C$10:$C57)+2,FALSE)</f>
        <v>1930</v>
      </c>
      <c r="CH57" s="8">
        <f>HLOOKUP(CH$7+0.5,$L$66:$DM$120,ROWS($C$10:$C57)+2,FALSE)</f>
        <v>3143</v>
      </c>
      <c r="CI57" s="8">
        <f>HLOOKUP(CI$7+0.5,$L$66:$DM$120,ROWS($C$10:$C57)+2,FALSE)</f>
        <v>2316</v>
      </c>
      <c r="CJ57" s="8">
        <f>HLOOKUP(CJ$7+0.5,$L$66:$DM$120,ROWS($C$10:$C57)+2,FALSE)</f>
        <v>3026</v>
      </c>
      <c r="CK57" s="8">
        <f>HLOOKUP(CK$7+0.5,$L$66:$DM$120,ROWS($C$10:$C57)+2,FALSE)</f>
        <v>361</v>
      </c>
      <c r="CL57" s="8">
        <f>HLOOKUP(CL$7+0.5,$L$66:$DM$120,ROWS($C$10:$C57)+2,FALSE)</f>
        <v>1191</v>
      </c>
      <c r="CM57" s="8">
        <f>HLOOKUP(CM$7+0.5,$L$66:$DM$120,ROWS($C$10:$C57)+2,FALSE)</f>
        <v>1178</v>
      </c>
      <c r="CN57" s="8">
        <f>HLOOKUP(CN$7+0.5,$L$66:$DM$120,ROWS($C$10:$C57)+2,FALSE)</f>
        <v>714</v>
      </c>
      <c r="CO57" s="8">
        <f>HLOOKUP(CO$7+0.5,$L$66:$DM$120,ROWS($C$10:$C57)+2,FALSE)</f>
        <v>289</v>
      </c>
      <c r="CP57" s="8">
        <f>HLOOKUP(CP$7+0.5,$L$66:$DM$120,ROWS($C$10:$C57)+2,FALSE)</f>
        <v>961</v>
      </c>
      <c r="CQ57" s="8">
        <f>HLOOKUP(CQ$7+0.5,$L$66:$DM$120,ROWS($C$10:$C57)+2,FALSE)</f>
        <v>798</v>
      </c>
      <c r="CR57" s="8">
        <f>HLOOKUP(CR$7+0.5,$L$66:$DM$120,ROWS($C$10:$C57)+2,FALSE)</f>
        <v>2046</v>
      </c>
      <c r="CS57" s="8">
        <f>HLOOKUP(CS$7+0.5,$L$66:$DM$120,ROWS($C$10:$C57)+2,FALSE)</f>
        <v>604</v>
      </c>
      <c r="CT57" s="8">
        <f>HLOOKUP(CT$7+0.5,$L$66:$DM$120,ROWS($C$10:$C57)+2,FALSE)</f>
        <v>2816</v>
      </c>
      <c r="CU57" s="8">
        <f>HLOOKUP(CU$7+0.5,$L$66:$DM$120,ROWS($C$10:$C57)+2,FALSE)</f>
        <v>4584</v>
      </c>
      <c r="CV57" s="8">
        <f>HLOOKUP(CV$7+0.5,$L$66:$DM$120,ROWS($C$10:$C57)+2,FALSE)</f>
        <v>729</v>
      </c>
      <c r="CW57" s="8">
        <f>HLOOKUP(CW$7+0.5,$L$66:$DM$120,ROWS($C$10:$C57)+2,FALSE)</f>
        <v>2217</v>
      </c>
      <c r="CX57" s="8">
        <f>HLOOKUP(CX$7+0.5,$L$66:$DM$120,ROWS($C$10:$C57)+2,FALSE)</f>
        <v>477</v>
      </c>
      <c r="CY57" s="8">
        <f>HLOOKUP(CY$7+0.5,$L$66:$DM$120,ROWS($C$10:$C57)+2,FALSE)</f>
        <v>1935</v>
      </c>
      <c r="CZ57" s="8">
        <f>HLOOKUP(CZ$7+0.5,$L$66:$DM$120,ROWS($C$10:$C57)+2,FALSE)</f>
        <v>2497</v>
      </c>
      <c r="DA57" s="8">
        <f>HLOOKUP(DA$7+0.5,$L$66:$DM$120,ROWS($C$10:$C57)+2,FALSE)</f>
        <v>1477</v>
      </c>
      <c r="DB57" s="8">
        <f>HLOOKUP(DB$7+0.5,$L$66:$DM$120,ROWS($C$10:$C57)+2,FALSE)</f>
        <v>2032</v>
      </c>
      <c r="DC57" s="8">
        <f>HLOOKUP(DC$7+0.5,$L$66:$DM$120,ROWS($C$10:$C57)+2,FALSE)</f>
        <v>841</v>
      </c>
      <c r="DD57" s="8">
        <f>HLOOKUP(DD$7+0.5,$L$66:$DM$120,ROWS($C$10:$C57)+2,FALSE)</f>
        <v>2452</v>
      </c>
      <c r="DE57" s="8">
        <f>HLOOKUP(DE$7+0.5,$L$66:$DM$120,ROWS($C$10:$C57)+2,FALSE)</f>
        <v>3004</v>
      </c>
      <c r="DF57" s="8">
        <f>HLOOKUP(DF$7+0.5,$L$66:$DM$120,ROWS($C$10:$C57)+2,FALSE)</f>
        <v>641</v>
      </c>
      <c r="DG57" s="8">
        <f>HLOOKUP(DG$7+0.5,$L$66:$DM$120,ROWS($C$10:$C57)+2,FALSE)</f>
        <v>138</v>
      </c>
      <c r="DH57" s="8" t="str">
        <f>HLOOKUP(DH$7+0.5,$L$66:$DM$120,ROWS($C$10:$C57)+2,FALSE)</f>
        <v>N/A</v>
      </c>
      <c r="DI57" s="8">
        <f>HLOOKUP(DI$7+0.5,$L$66:$DM$120,ROWS($C$10:$C57)+2,FALSE)</f>
        <v>1717</v>
      </c>
      <c r="DJ57" s="8">
        <f>HLOOKUP(DJ$7+0.5,$L$66:$DM$120,ROWS($C$10:$C57)+2,FALSE)</f>
        <v>2596</v>
      </c>
      <c r="DK57" s="8">
        <f>HLOOKUP(DK$7+0.5,$L$66:$DM$120,ROWS($C$10:$C57)+2,FALSE)</f>
        <v>745</v>
      </c>
      <c r="DL57" s="8">
        <f>HLOOKUP(DL$7+0.5,$L$66:$DM$120,ROWS($C$10:$C57)+2,FALSE)</f>
        <v>274</v>
      </c>
      <c r="DM57" s="8">
        <f>HLOOKUP(DM$7+0.5,$L$66:$DM$120,ROWS($C$10:$C57)+2,FALSE)</f>
        <v>779</v>
      </c>
    </row>
    <row r="58" spans="4:117" x14ac:dyDescent="0.2">
      <c r="D58" s="62" t="s">
        <v>54</v>
      </c>
      <c r="E58" s="11">
        <v>6748474</v>
      </c>
      <c r="F58" s="12">
        <v>4248</v>
      </c>
      <c r="G58" s="11">
        <v>5565069</v>
      </c>
      <c r="H58" s="12">
        <v>27197</v>
      </c>
      <c r="I58" s="11">
        <v>919925</v>
      </c>
      <c r="J58" s="12">
        <v>27221</v>
      </c>
      <c r="K58" s="103"/>
      <c r="L58" s="7">
        <f>HLOOKUP(L$7,$L$66:$DM$120,ROWS($C$10:$C58)+2,FALSE)</f>
        <v>208507</v>
      </c>
      <c r="M58" s="7">
        <f>HLOOKUP(M$7,$L$66:$DM$120,ROWS($C$10:$C58)+2,FALSE)</f>
        <v>1821</v>
      </c>
      <c r="N58" s="7">
        <f>HLOOKUP(N$7,$L$66:$DM$120,ROWS($C$10:$C58)+2,FALSE)</f>
        <v>5266</v>
      </c>
      <c r="O58" s="7">
        <f>HLOOKUP(O$7,$L$66:$DM$120,ROWS($C$10:$C58)+2,FALSE)</f>
        <v>12397</v>
      </c>
      <c r="P58" s="7">
        <f>HLOOKUP(P$7,$L$66:$DM$120,ROWS($C$10:$C58)+2,FALSE)</f>
        <v>756</v>
      </c>
      <c r="Q58" s="7">
        <f>HLOOKUP(Q$7,$L$66:$DM$120,ROWS($C$10:$C58)+2,FALSE)</f>
        <v>38421</v>
      </c>
      <c r="R58" s="7">
        <f>HLOOKUP(R$7,$L$66:$DM$120,ROWS($C$10:$C58)+2,FALSE)</f>
        <v>3938</v>
      </c>
      <c r="S58" s="7">
        <f>HLOOKUP(S$7,$L$66:$DM$120,ROWS($C$10:$C58)+2,FALSE)</f>
        <v>1026</v>
      </c>
      <c r="T58" s="7">
        <f>HLOOKUP(T$7,$L$66:$DM$120,ROWS($C$10:$C58)+2,FALSE)</f>
        <v>0</v>
      </c>
      <c r="U58" s="7">
        <f>HLOOKUP(U$7,$L$66:$DM$120,ROWS($C$10:$C58)+2,FALSE)</f>
        <v>358</v>
      </c>
      <c r="V58" s="7">
        <f>HLOOKUP(V$7,$L$66:$DM$120,ROWS($C$10:$C58)+2,FALSE)</f>
        <v>6094</v>
      </c>
      <c r="W58" s="7">
        <f>HLOOKUP(W$7,$L$66:$DM$120,ROWS($C$10:$C58)+2,FALSE)</f>
        <v>8705</v>
      </c>
      <c r="X58" s="7">
        <f>HLOOKUP(X$7,$L$66:$DM$120,ROWS($C$10:$C58)+2,FALSE)</f>
        <v>5940</v>
      </c>
      <c r="Y58" s="7">
        <f>HLOOKUP(Y$7,$L$66:$DM$120,ROWS($C$10:$C58)+2,FALSE)</f>
        <v>10895</v>
      </c>
      <c r="Z58" s="7">
        <f>HLOOKUP(Z$7,$L$66:$DM$120,ROWS($C$10:$C58)+2,FALSE)</f>
        <v>2062</v>
      </c>
      <c r="AA58" s="7">
        <f>HLOOKUP(AA$7,$L$66:$DM$120,ROWS($C$10:$C58)+2,FALSE)</f>
        <v>2303</v>
      </c>
      <c r="AB58" s="7">
        <f>HLOOKUP(AB$7,$L$66:$DM$120,ROWS($C$10:$C58)+2,FALSE)</f>
        <v>1000</v>
      </c>
      <c r="AC58" s="7">
        <f>HLOOKUP(AC$7,$L$66:$DM$120,ROWS($C$10:$C58)+2,FALSE)</f>
        <v>2820</v>
      </c>
      <c r="AD58" s="7">
        <f>HLOOKUP(AD$7,$L$66:$DM$120,ROWS($C$10:$C58)+2,FALSE)</f>
        <v>1271</v>
      </c>
      <c r="AE58" s="7">
        <f>HLOOKUP(AE$7,$L$66:$DM$120,ROWS($C$10:$C58)+2,FALSE)</f>
        <v>1016</v>
      </c>
      <c r="AF58" s="7">
        <f>HLOOKUP(AF$7,$L$66:$DM$120,ROWS($C$10:$C58)+2,FALSE)</f>
        <v>1313</v>
      </c>
      <c r="AG58" s="7">
        <f>HLOOKUP(AG$7,$L$66:$DM$120,ROWS($C$10:$C58)+2,FALSE)</f>
        <v>1899</v>
      </c>
      <c r="AH58" s="7">
        <f>HLOOKUP(AH$7,$L$66:$DM$120,ROWS($C$10:$C58)+2,FALSE)</f>
        <v>1580</v>
      </c>
      <c r="AI58" s="7">
        <f>HLOOKUP(AI$7,$L$66:$DM$120,ROWS($C$10:$C58)+2,FALSE)</f>
        <v>3720</v>
      </c>
      <c r="AJ58" s="7">
        <f>HLOOKUP(AJ$7,$L$66:$DM$120,ROWS($C$10:$C58)+2,FALSE)</f>
        <v>1543</v>
      </c>
      <c r="AK58" s="7">
        <f>HLOOKUP(AK$7,$L$66:$DM$120,ROWS($C$10:$C58)+2,FALSE)</f>
        <v>1110</v>
      </c>
      <c r="AL58" s="7">
        <f>HLOOKUP(AL$7,$L$66:$DM$120,ROWS($C$10:$C58)+2,FALSE)</f>
        <v>3307</v>
      </c>
      <c r="AM58" s="7">
        <f>HLOOKUP(AM$7,$L$66:$DM$120,ROWS($C$10:$C58)+2,FALSE)</f>
        <v>2125</v>
      </c>
      <c r="AN58" s="7">
        <f>HLOOKUP(AN$7,$L$66:$DM$120,ROWS($C$10:$C58)+2,FALSE)</f>
        <v>673</v>
      </c>
      <c r="AO58" s="7">
        <f>HLOOKUP(AO$7,$L$66:$DM$120,ROWS($C$10:$C58)+2,FALSE)</f>
        <v>4925</v>
      </c>
      <c r="AP58" s="7">
        <f>HLOOKUP(AP$7,$L$66:$DM$120,ROWS($C$10:$C58)+2,FALSE)</f>
        <v>824</v>
      </c>
      <c r="AQ58" s="7">
        <f>HLOOKUP(AQ$7,$L$66:$DM$120,ROWS($C$10:$C58)+2,FALSE)</f>
        <v>2006</v>
      </c>
      <c r="AR58" s="7">
        <f>HLOOKUP(AR$7,$L$66:$DM$120,ROWS($C$10:$C58)+2,FALSE)</f>
        <v>1569</v>
      </c>
      <c r="AS58" s="7">
        <f>HLOOKUP(AS$7,$L$66:$DM$120,ROWS($C$10:$C58)+2,FALSE)</f>
        <v>4512</v>
      </c>
      <c r="AT58" s="7">
        <f>HLOOKUP(AT$7,$L$66:$DM$120,ROWS($C$10:$C58)+2,FALSE)</f>
        <v>3870</v>
      </c>
      <c r="AU58" s="7">
        <f>HLOOKUP(AU$7,$L$66:$DM$120,ROWS($C$10:$C58)+2,FALSE)</f>
        <v>189</v>
      </c>
      <c r="AV58" s="7">
        <f>HLOOKUP(AV$7,$L$66:$DM$120,ROWS($C$10:$C58)+2,FALSE)</f>
        <v>2686</v>
      </c>
      <c r="AW58" s="7">
        <f>HLOOKUP(AW$7,$L$66:$DM$120,ROWS($C$10:$C58)+2,FALSE)</f>
        <v>765</v>
      </c>
      <c r="AX58" s="7">
        <f>HLOOKUP(AX$7,$L$66:$DM$120,ROWS($C$10:$C58)+2,FALSE)</f>
        <v>29168</v>
      </c>
      <c r="AY58" s="7">
        <f>HLOOKUP(AY$7,$L$66:$DM$120,ROWS($C$10:$C58)+2,FALSE)</f>
        <v>2296</v>
      </c>
      <c r="AZ58" s="7">
        <f>HLOOKUP(AZ$7,$L$66:$DM$120,ROWS($C$10:$C58)+2,FALSE)</f>
        <v>463</v>
      </c>
      <c r="BA58" s="7">
        <f>HLOOKUP(BA$7,$L$66:$DM$120,ROWS($C$10:$C58)+2,FALSE)</f>
        <v>1519</v>
      </c>
      <c r="BB58" s="7">
        <f>HLOOKUP(BB$7,$L$66:$DM$120,ROWS($C$10:$C58)+2,FALSE)</f>
        <v>227</v>
      </c>
      <c r="BC58" s="7">
        <f>HLOOKUP(BC$7,$L$66:$DM$120,ROWS($C$10:$C58)+2,FALSE)</f>
        <v>2342</v>
      </c>
      <c r="BD58" s="7">
        <f>HLOOKUP(BD$7,$L$66:$DM$120,ROWS($C$10:$C58)+2,FALSE)</f>
        <v>15491</v>
      </c>
      <c r="BE58" s="7">
        <f>HLOOKUP(BE$7,$L$66:$DM$120,ROWS($C$10:$C58)+2,FALSE)</f>
        <v>4789</v>
      </c>
      <c r="BF58" s="7">
        <f>HLOOKUP(BF$7,$L$66:$DM$120,ROWS($C$10:$C58)+2,FALSE)</f>
        <v>119</v>
      </c>
      <c r="BG58" s="7">
        <f>HLOOKUP(BG$7,$L$66:$DM$120,ROWS($C$10:$C58)+2,FALSE)</f>
        <v>4233</v>
      </c>
      <c r="BH58" s="7" t="str">
        <f>HLOOKUP(BH$7,$L$66:$DM$120,ROWS($C$10:$C58)+2,FALSE)</f>
        <v>N/A</v>
      </c>
      <c r="BI58" s="7">
        <f>HLOOKUP(BI$7,$L$66:$DM$120,ROWS($C$10:$C58)+2,FALSE)</f>
        <v>157</v>
      </c>
      <c r="BJ58" s="7">
        <f>HLOOKUP(BJ$7,$L$66:$DM$120,ROWS($C$10:$C58)+2,FALSE)</f>
        <v>1491</v>
      </c>
      <c r="BK58" s="7">
        <f>HLOOKUP(BK$7,$L$66:$DM$120,ROWS($C$10:$C58)+2,FALSE)</f>
        <v>1507</v>
      </c>
      <c r="BL58" s="7">
        <f>HLOOKUP(BL$7,$L$66:$DM$120,ROWS($C$10:$C58)+2,FALSE)</f>
        <v>1083</v>
      </c>
      <c r="BM58" s="8">
        <f>HLOOKUP(BM$7+0.5,$L$66:$DM$120,ROWS($C$10:$C58)+2,FALSE)</f>
        <v>13639</v>
      </c>
      <c r="BN58" s="8">
        <f>HLOOKUP(BN$7+0.5,$L$66:$DM$120,ROWS($C$10:$C58)+2,FALSE)</f>
        <v>1049</v>
      </c>
      <c r="BO58" s="8">
        <f>HLOOKUP(BO$7+0.5,$L$66:$DM$120,ROWS($C$10:$C58)+2,FALSE)</f>
        <v>2233</v>
      </c>
      <c r="BP58" s="8">
        <f>HLOOKUP(BP$7+0.5,$L$66:$DM$120,ROWS($C$10:$C58)+2,FALSE)</f>
        <v>3133</v>
      </c>
      <c r="BQ58" s="8">
        <f>HLOOKUP(BQ$7+0.5,$L$66:$DM$120,ROWS($C$10:$C58)+2,FALSE)</f>
        <v>565</v>
      </c>
      <c r="BR58" s="8">
        <f>HLOOKUP(BR$7+0.5,$L$66:$DM$120,ROWS($C$10:$C58)+2,FALSE)</f>
        <v>4474</v>
      </c>
      <c r="BS58" s="8">
        <f>HLOOKUP(BS$7+0.5,$L$66:$DM$120,ROWS($C$10:$C58)+2,FALSE)</f>
        <v>1215</v>
      </c>
      <c r="BT58" s="8">
        <f>HLOOKUP(BT$7+0.5,$L$66:$DM$120,ROWS($C$10:$C58)+2,FALSE)</f>
        <v>533</v>
      </c>
      <c r="BU58" s="8">
        <f>HLOOKUP(BU$7+0.5,$L$66:$DM$120,ROWS($C$10:$C58)+2,FALSE)</f>
        <v>201</v>
      </c>
      <c r="BV58" s="8">
        <f>HLOOKUP(BV$7+0.5,$L$66:$DM$120,ROWS($C$10:$C58)+2,FALSE)</f>
        <v>254</v>
      </c>
      <c r="BW58" s="8">
        <f>HLOOKUP(BW$7+0.5,$L$66:$DM$120,ROWS($C$10:$C58)+2,FALSE)</f>
        <v>1777</v>
      </c>
      <c r="BX58" s="8">
        <f>HLOOKUP(BX$7+0.5,$L$66:$DM$120,ROWS($C$10:$C58)+2,FALSE)</f>
        <v>3348</v>
      </c>
      <c r="BY58" s="8">
        <f>HLOOKUP(BY$7+0.5,$L$66:$DM$120,ROWS($C$10:$C58)+2,FALSE)</f>
        <v>2264</v>
      </c>
      <c r="BZ58" s="8">
        <f>HLOOKUP(BZ$7+0.5,$L$66:$DM$120,ROWS($C$10:$C58)+2,FALSE)</f>
        <v>4263</v>
      </c>
      <c r="CA58" s="8">
        <f>HLOOKUP(CA$7+0.5,$L$66:$DM$120,ROWS($C$10:$C58)+2,FALSE)</f>
        <v>821</v>
      </c>
      <c r="CB58" s="8">
        <f>HLOOKUP(CB$7+0.5,$L$66:$DM$120,ROWS($C$10:$C58)+2,FALSE)</f>
        <v>1315</v>
      </c>
      <c r="CC58" s="8">
        <f>HLOOKUP(CC$7+0.5,$L$66:$DM$120,ROWS($C$10:$C58)+2,FALSE)</f>
        <v>465</v>
      </c>
      <c r="CD58" s="8">
        <f>HLOOKUP(CD$7+0.5,$L$66:$DM$120,ROWS($C$10:$C58)+2,FALSE)</f>
        <v>1740</v>
      </c>
      <c r="CE58" s="8">
        <f>HLOOKUP(CE$7+0.5,$L$66:$DM$120,ROWS($C$10:$C58)+2,FALSE)</f>
        <v>936</v>
      </c>
      <c r="CF58" s="8">
        <f>HLOOKUP(CF$7+0.5,$L$66:$DM$120,ROWS($C$10:$C58)+2,FALSE)</f>
        <v>1018</v>
      </c>
      <c r="CG58" s="8">
        <f>HLOOKUP(CG$7+0.5,$L$66:$DM$120,ROWS($C$10:$C58)+2,FALSE)</f>
        <v>1689</v>
      </c>
      <c r="CH58" s="8">
        <f>HLOOKUP(CH$7+0.5,$L$66:$DM$120,ROWS($C$10:$C58)+2,FALSE)</f>
        <v>808</v>
      </c>
      <c r="CI58" s="8">
        <f>HLOOKUP(CI$7+0.5,$L$66:$DM$120,ROWS($C$10:$C58)+2,FALSE)</f>
        <v>757</v>
      </c>
      <c r="CJ58" s="8">
        <f>HLOOKUP(CJ$7+0.5,$L$66:$DM$120,ROWS($C$10:$C58)+2,FALSE)</f>
        <v>1212</v>
      </c>
      <c r="CK58" s="8">
        <f>HLOOKUP(CK$7+0.5,$L$66:$DM$120,ROWS($C$10:$C58)+2,FALSE)</f>
        <v>898</v>
      </c>
      <c r="CL58" s="8">
        <f>HLOOKUP(CL$7+0.5,$L$66:$DM$120,ROWS($C$10:$C58)+2,FALSE)</f>
        <v>762</v>
      </c>
      <c r="CM58" s="8">
        <f>HLOOKUP(CM$7+0.5,$L$66:$DM$120,ROWS($C$10:$C58)+2,FALSE)</f>
        <v>2181</v>
      </c>
      <c r="CN58" s="8">
        <f>HLOOKUP(CN$7+0.5,$L$66:$DM$120,ROWS($C$10:$C58)+2,FALSE)</f>
        <v>934</v>
      </c>
      <c r="CO58" s="8">
        <f>HLOOKUP(CO$7+0.5,$L$66:$DM$120,ROWS($C$10:$C58)+2,FALSE)</f>
        <v>441</v>
      </c>
      <c r="CP58" s="8">
        <f>HLOOKUP(CP$7+0.5,$L$66:$DM$120,ROWS($C$10:$C58)+2,FALSE)</f>
        <v>1696</v>
      </c>
      <c r="CQ58" s="8">
        <f>HLOOKUP(CQ$7+0.5,$L$66:$DM$120,ROWS($C$10:$C58)+2,FALSE)</f>
        <v>605</v>
      </c>
      <c r="CR58" s="8">
        <f>HLOOKUP(CR$7+0.5,$L$66:$DM$120,ROWS($C$10:$C58)+2,FALSE)</f>
        <v>987</v>
      </c>
      <c r="CS58" s="8">
        <f>HLOOKUP(CS$7+0.5,$L$66:$DM$120,ROWS($C$10:$C58)+2,FALSE)</f>
        <v>1254</v>
      </c>
      <c r="CT58" s="8">
        <f>HLOOKUP(CT$7+0.5,$L$66:$DM$120,ROWS($C$10:$C58)+2,FALSE)</f>
        <v>1322</v>
      </c>
      <c r="CU58" s="8">
        <f>HLOOKUP(CU$7+0.5,$L$66:$DM$120,ROWS($C$10:$C58)+2,FALSE)</f>
        <v>1452</v>
      </c>
      <c r="CV58" s="8">
        <f>HLOOKUP(CV$7+0.5,$L$66:$DM$120,ROWS($C$10:$C58)+2,FALSE)</f>
        <v>304</v>
      </c>
      <c r="CW58" s="8">
        <f>HLOOKUP(CW$7+0.5,$L$66:$DM$120,ROWS($C$10:$C58)+2,FALSE)</f>
        <v>1217</v>
      </c>
      <c r="CX58" s="8">
        <f>HLOOKUP(CX$7+0.5,$L$66:$DM$120,ROWS($C$10:$C58)+2,FALSE)</f>
        <v>573</v>
      </c>
      <c r="CY58" s="8">
        <f>HLOOKUP(CY$7+0.5,$L$66:$DM$120,ROWS($C$10:$C58)+2,FALSE)</f>
        <v>5436</v>
      </c>
      <c r="CZ58" s="8">
        <f>HLOOKUP(CZ$7+0.5,$L$66:$DM$120,ROWS($C$10:$C58)+2,FALSE)</f>
        <v>1378</v>
      </c>
      <c r="DA58" s="8">
        <f>HLOOKUP(DA$7+0.5,$L$66:$DM$120,ROWS($C$10:$C58)+2,FALSE)</f>
        <v>319</v>
      </c>
      <c r="DB58" s="8">
        <f>HLOOKUP(DB$7+0.5,$L$66:$DM$120,ROWS($C$10:$C58)+2,FALSE)</f>
        <v>1267</v>
      </c>
      <c r="DC58" s="8">
        <f>HLOOKUP(DC$7+0.5,$L$66:$DM$120,ROWS($C$10:$C58)+2,FALSE)</f>
        <v>225</v>
      </c>
      <c r="DD58" s="8">
        <f>HLOOKUP(DD$7+0.5,$L$66:$DM$120,ROWS($C$10:$C58)+2,FALSE)</f>
        <v>1116</v>
      </c>
      <c r="DE58" s="8">
        <f>HLOOKUP(DE$7+0.5,$L$66:$DM$120,ROWS($C$10:$C58)+2,FALSE)</f>
        <v>4361</v>
      </c>
      <c r="DF58" s="8">
        <f>HLOOKUP(DF$7+0.5,$L$66:$DM$120,ROWS($C$10:$C58)+2,FALSE)</f>
        <v>1640</v>
      </c>
      <c r="DG58" s="8">
        <f>HLOOKUP(DG$7+0.5,$L$66:$DM$120,ROWS($C$10:$C58)+2,FALSE)</f>
        <v>196</v>
      </c>
      <c r="DH58" s="8">
        <f>HLOOKUP(DH$7+0.5,$L$66:$DM$120,ROWS($C$10:$C58)+2,FALSE)</f>
        <v>1698</v>
      </c>
      <c r="DI58" s="8" t="str">
        <f>HLOOKUP(DI$7+0.5,$L$66:$DM$120,ROWS($C$10:$C58)+2,FALSE)</f>
        <v>N/A</v>
      </c>
      <c r="DJ58" s="8">
        <f>HLOOKUP(DJ$7+0.5,$L$66:$DM$120,ROWS($C$10:$C58)+2,FALSE)</f>
        <v>186</v>
      </c>
      <c r="DK58" s="8">
        <f>HLOOKUP(DK$7+0.5,$L$66:$DM$120,ROWS($C$10:$C58)+2,FALSE)</f>
        <v>892</v>
      </c>
      <c r="DL58" s="8">
        <f>HLOOKUP(DL$7+0.5,$L$66:$DM$120,ROWS($C$10:$C58)+2,FALSE)</f>
        <v>870</v>
      </c>
      <c r="DM58" s="8">
        <f>HLOOKUP(DM$7+0.5,$L$66:$DM$120,ROWS($C$10:$C58)+2,FALSE)</f>
        <v>1061</v>
      </c>
    </row>
    <row r="59" spans="4:117" x14ac:dyDescent="0.2">
      <c r="D59" s="62" t="s">
        <v>55</v>
      </c>
      <c r="E59" s="11">
        <v>1836614</v>
      </c>
      <c r="F59" s="12">
        <v>1681</v>
      </c>
      <c r="G59" s="11">
        <v>1609110</v>
      </c>
      <c r="H59" s="12">
        <v>9854</v>
      </c>
      <c r="I59" s="11">
        <v>172262</v>
      </c>
      <c r="J59" s="12">
        <v>8430</v>
      </c>
      <c r="K59" s="103"/>
      <c r="L59" s="7">
        <f>HLOOKUP(L$7,$L$66:$DM$120,ROWS($C$10:$C59)+2,FALSE)</f>
        <v>50068</v>
      </c>
      <c r="M59" s="7">
        <f>HLOOKUP(M$7,$L$66:$DM$120,ROWS($C$10:$C59)+2,FALSE)</f>
        <v>221</v>
      </c>
      <c r="N59" s="7">
        <f>HLOOKUP(N$7,$L$66:$DM$120,ROWS($C$10:$C59)+2,FALSE)</f>
        <v>598</v>
      </c>
      <c r="O59" s="7">
        <f>HLOOKUP(O$7,$L$66:$DM$120,ROWS($C$10:$C59)+2,FALSE)</f>
        <v>50</v>
      </c>
      <c r="P59" s="7">
        <f>HLOOKUP(P$7,$L$66:$DM$120,ROWS($C$10:$C59)+2,FALSE)</f>
        <v>225</v>
      </c>
      <c r="Q59" s="7">
        <f>HLOOKUP(Q$7,$L$66:$DM$120,ROWS($C$10:$C59)+2,FALSE)</f>
        <v>1442</v>
      </c>
      <c r="R59" s="7">
        <f>HLOOKUP(R$7,$L$66:$DM$120,ROWS($C$10:$C59)+2,FALSE)</f>
        <v>124</v>
      </c>
      <c r="S59" s="7">
        <f>HLOOKUP(S$7,$L$66:$DM$120,ROWS($C$10:$C59)+2,FALSE)</f>
        <v>594</v>
      </c>
      <c r="T59" s="7">
        <f>HLOOKUP(T$7,$L$66:$DM$120,ROWS($C$10:$C59)+2,FALSE)</f>
        <v>89</v>
      </c>
      <c r="U59" s="7">
        <f>HLOOKUP(U$7,$L$66:$DM$120,ROWS($C$10:$C59)+2,FALSE)</f>
        <v>300</v>
      </c>
      <c r="V59" s="7">
        <f>HLOOKUP(V$7,$L$66:$DM$120,ROWS($C$10:$C59)+2,FALSE)</f>
        <v>2949</v>
      </c>
      <c r="W59" s="7">
        <f>HLOOKUP(W$7,$L$66:$DM$120,ROWS($C$10:$C59)+2,FALSE)</f>
        <v>1296</v>
      </c>
      <c r="X59" s="7">
        <f>HLOOKUP(X$7,$L$66:$DM$120,ROWS($C$10:$C59)+2,FALSE)</f>
        <v>147</v>
      </c>
      <c r="Y59" s="7">
        <f>HLOOKUP(Y$7,$L$66:$DM$120,ROWS($C$10:$C59)+2,FALSE)</f>
        <v>120</v>
      </c>
      <c r="Z59" s="7">
        <f>HLOOKUP(Z$7,$L$66:$DM$120,ROWS($C$10:$C59)+2,FALSE)</f>
        <v>1331</v>
      </c>
      <c r="AA59" s="7">
        <f>HLOOKUP(AA$7,$L$66:$DM$120,ROWS($C$10:$C59)+2,FALSE)</f>
        <v>210</v>
      </c>
      <c r="AB59" s="7">
        <f>HLOOKUP(AB$7,$L$66:$DM$120,ROWS($C$10:$C59)+2,FALSE)</f>
        <v>0</v>
      </c>
      <c r="AC59" s="7">
        <f>HLOOKUP(AC$7,$L$66:$DM$120,ROWS($C$10:$C59)+2,FALSE)</f>
        <v>0</v>
      </c>
      <c r="AD59" s="7">
        <f>HLOOKUP(AD$7,$L$66:$DM$120,ROWS($C$10:$C59)+2,FALSE)</f>
        <v>515</v>
      </c>
      <c r="AE59" s="7">
        <f>HLOOKUP(AE$7,$L$66:$DM$120,ROWS($C$10:$C59)+2,FALSE)</f>
        <v>326</v>
      </c>
      <c r="AF59" s="7">
        <f>HLOOKUP(AF$7,$L$66:$DM$120,ROWS($C$10:$C59)+2,FALSE)</f>
        <v>45</v>
      </c>
      <c r="AG59" s="7">
        <f>HLOOKUP(AG$7,$L$66:$DM$120,ROWS($C$10:$C59)+2,FALSE)</f>
        <v>7515</v>
      </c>
      <c r="AH59" s="7">
        <f>HLOOKUP(AH$7,$L$66:$DM$120,ROWS($C$10:$C59)+2,FALSE)</f>
        <v>236</v>
      </c>
      <c r="AI59" s="7">
        <f>HLOOKUP(AI$7,$L$66:$DM$120,ROWS($C$10:$C59)+2,FALSE)</f>
        <v>459</v>
      </c>
      <c r="AJ59" s="7">
        <f>HLOOKUP(AJ$7,$L$66:$DM$120,ROWS($C$10:$C59)+2,FALSE)</f>
        <v>0</v>
      </c>
      <c r="AK59" s="7">
        <f>HLOOKUP(AK$7,$L$66:$DM$120,ROWS($C$10:$C59)+2,FALSE)</f>
        <v>0</v>
      </c>
      <c r="AL59" s="7">
        <f>HLOOKUP(AL$7,$L$66:$DM$120,ROWS($C$10:$C59)+2,FALSE)</f>
        <v>309</v>
      </c>
      <c r="AM59" s="7">
        <f>HLOOKUP(AM$7,$L$66:$DM$120,ROWS($C$10:$C59)+2,FALSE)</f>
        <v>60</v>
      </c>
      <c r="AN59" s="7">
        <f>HLOOKUP(AN$7,$L$66:$DM$120,ROWS($C$10:$C59)+2,FALSE)</f>
        <v>78</v>
      </c>
      <c r="AO59" s="7">
        <f>HLOOKUP(AO$7,$L$66:$DM$120,ROWS($C$10:$C59)+2,FALSE)</f>
        <v>293</v>
      </c>
      <c r="AP59" s="7">
        <f>HLOOKUP(AP$7,$L$66:$DM$120,ROWS($C$10:$C59)+2,FALSE)</f>
        <v>160</v>
      </c>
      <c r="AQ59" s="7">
        <f>HLOOKUP(AQ$7,$L$66:$DM$120,ROWS($C$10:$C59)+2,FALSE)</f>
        <v>1431</v>
      </c>
      <c r="AR59" s="7">
        <f>HLOOKUP(AR$7,$L$66:$DM$120,ROWS($C$10:$C59)+2,FALSE)</f>
        <v>0</v>
      </c>
      <c r="AS59" s="7">
        <f>HLOOKUP(AS$7,$L$66:$DM$120,ROWS($C$10:$C59)+2,FALSE)</f>
        <v>2017</v>
      </c>
      <c r="AT59" s="7">
        <f>HLOOKUP(AT$7,$L$66:$DM$120,ROWS($C$10:$C59)+2,FALSE)</f>
        <v>3865</v>
      </c>
      <c r="AU59" s="7">
        <f>HLOOKUP(AU$7,$L$66:$DM$120,ROWS($C$10:$C59)+2,FALSE)</f>
        <v>0</v>
      </c>
      <c r="AV59" s="7">
        <f>HLOOKUP(AV$7,$L$66:$DM$120,ROWS($C$10:$C59)+2,FALSE)</f>
        <v>8545</v>
      </c>
      <c r="AW59" s="7">
        <f>HLOOKUP(AW$7,$L$66:$DM$120,ROWS($C$10:$C59)+2,FALSE)</f>
        <v>97</v>
      </c>
      <c r="AX59" s="7">
        <f>HLOOKUP(AX$7,$L$66:$DM$120,ROWS($C$10:$C59)+2,FALSE)</f>
        <v>132</v>
      </c>
      <c r="AY59" s="7">
        <f>HLOOKUP(AY$7,$L$66:$DM$120,ROWS($C$10:$C59)+2,FALSE)</f>
        <v>4205</v>
      </c>
      <c r="AZ59" s="7">
        <f>HLOOKUP(AZ$7,$L$66:$DM$120,ROWS($C$10:$C59)+2,FALSE)</f>
        <v>284</v>
      </c>
      <c r="BA59" s="7">
        <f>HLOOKUP(BA$7,$L$66:$DM$120,ROWS($C$10:$C59)+2,FALSE)</f>
        <v>1857</v>
      </c>
      <c r="BB59" s="7">
        <f>HLOOKUP(BB$7,$L$66:$DM$120,ROWS($C$10:$C59)+2,FALSE)</f>
        <v>0</v>
      </c>
      <c r="BC59" s="7">
        <f>HLOOKUP(BC$7,$L$66:$DM$120,ROWS($C$10:$C59)+2,FALSE)</f>
        <v>546</v>
      </c>
      <c r="BD59" s="7">
        <f>HLOOKUP(BD$7,$L$66:$DM$120,ROWS($C$10:$C59)+2,FALSE)</f>
        <v>1574</v>
      </c>
      <c r="BE59" s="7">
        <f>HLOOKUP(BE$7,$L$66:$DM$120,ROWS($C$10:$C59)+2,FALSE)</f>
        <v>114</v>
      </c>
      <c r="BF59" s="7">
        <f>HLOOKUP(BF$7,$L$66:$DM$120,ROWS($C$10:$C59)+2,FALSE)</f>
        <v>23</v>
      </c>
      <c r="BG59" s="7">
        <f>HLOOKUP(BG$7,$L$66:$DM$120,ROWS($C$10:$C59)+2,FALSE)</f>
        <v>5561</v>
      </c>
      <c r="BH59" s="7">
        <f>HLOOKUP(BH$7,$L$66:$DM$120,ROWS($C$10:$C59)+2,FALSE)</f>
        <v>83</v>
      </c>
      <c r="BI59" s="7" t="str">
        <f>HLOOKUP(BI$7,$L$66:$DM$120,ROWS($C$10:$C59)+2,FALSE)</f>
        <v>N/A</v>
      </c>
      <c r="BJ59" s="7">
        <f>HLOOKUP(BJ$7,$L$66:$DM$120,ROWS($C$10:$C59)+2,FALSE)</f>
        <v>42</v>
      </c>
      <c r="BK59" s="7">
        <f>HLOOKUP(BK$7,$L$66:$DM$120,ROWS($C$10:$C59)+2,FALSE)</f>
        <v>0</v>
      </c>
      <c r="BL59" s="7">
        <f>HLOOKUP(BL$7,$L$66:$DM$120,ROWS($C$10:$C59)+2,FALSE)</f>
        <v>680</v>
      </c>
      <c r="BM59" s="8">
        <f>HLOOKUP(BM$7+0.5,$L$66:$DM$120,ROWS($C$10:$C59)+2,FALSE)</f>
        <v>4934</v>
      </c>
      <c r="BN59" s="8">
        <f>HLOOKUP(BN$7+0.5,$L$66:$DM$120,ROWS($C$10:$C59)+2,FALSE)</f>
        <v>228</v>
      </c>
      <c r="BO59" s="8">
        <f>HLOOKUP(BO$7+0.5,$L$66:$DM$120,ROWS($C$10:$C59)+2,FALSE)</f>
        <v>566</v>
      </c>
      <c r="BP59" s="8">
        <f>HLOOKUP(BP$7+0.5,$L$66:$DM$120,ROWS($C$10:$C59)+2,FALSE)</f>
        <v>95</v>
      </c>
      <c r="BQ59" s="8">
        <f>HLOOKUP(BQ$7+0.5,$L$66:$DM$120,ROWS($C$10:$C59)+2,FALSE)</f>
        <v>361</v>
      </c>
      <c r="BR59" s="8">
        <f>HLOOKUP(BR$7+0.5,$L$66:$DM$120,ROWS($C$10:$C59)+2,FALSE)</f>
        <v>1085</v>
      </c>
      <c r="BS59" s="8">
        <f>HLOOKUP(BS$7+0.5,$L$66:$DM$120,ROWS($C$10:$C59)+2,FALSE)</f>
        <v>160</v>
      </c>
      <c r="BT59" s="8">
        <f>HLOOKUP(BT$7+0.5,$L$66:$DM$120,ROWS($C$10:$C59)+2,FALSE)</f>
        <v>401</v>
      </c>
      <c r="BU59" s="8">
        <f>HLOOKUP(BU$7+0.5,$L$66:$DM$120,ROWS($C$10:$C59)+2,FALSE)</f>
        <v>102</v>
      </c>
      <c r="BV59" s="8">
        <f>HLOOKUP(BV$7+0.5,$L$66:$DM$120,ROWS($C$10:$C59)+2,FALSE)</f>
        <v>231</v>
      </c>
      <c r="BW59" s="8">
        <f>HLOOKUP(BW$7+0.5,$L$66:$DM$120,ROWS($C$10:$C59)+2,FALSE)</f>
        <v>1076</v>
      </c>
      <c r="BX59" s="8">
        <f>HLOOKUP(BX$7+0.5,$L$66:$DM$120,ROWS($C$10:$C59)+2,FALSE)</f>
        <v>898</v>
      </c>
      <c r="BY59" s="8">
        <f>HLOOKUP(BY$7+0.5,$L$66:$DM$120,ROWS($C$10:$C59)+2,FALSE)</f>
        <v>248</v>
      </c>
      <c r="BZ59" s="8">
        <f>HLOOKUP(BZ$7+0.5,$L$66:$DM$120,ROWS($C$10:$C59)+2,FALSE)</f>
        <v>127</v>
      </c>
      <c r="CA59" s="8">
        <f>HLOOKUP(CA$7+0.5,$L$66:$DM$120,ROWS($C$10:$C59)+2,FALSE)</f>
        <v>1134</v>
      </c>
      <c r="CB59" s="8">
        <f>HLOOKUP(CB$7+0.5,$L$66:$DM$120,ROWS($C$10:$C59)+2,FALSE)</f>
        <v>200</v>
      </c>
      <c r="CC59" s="8">
        <f>HLOOKUP(CC$7+0.5,$L$66:$DM$120,ROWS($C$10:$C59)+2,FALSE)</f>
        <v>184</v>
      </c>
      <c r="CD59" s="8">
        <f>HLOOKUP(CD$7+0.5,$L$66:$DM$120,ROWS($C$10:$C59)+2,FALSE)</f>
        <v>184</v>
      </c>
      <c r="CE59" s="8">
        <f>HLOOKUP(CE$7+0.5,$L$66:$DM$120,ROWS($C$10:$C59)+2,FALSE)</f>
        <v>259</v>
      </c>
      <c r="CF59" s="8">
        <f>HLOOKUP(CF$7+0.5,$L$66:$DM$120,ROWS($C$10:$C59)+2,FALSE)</f>
        <v>313</v>
      </c>
      <c r="CG59" s="8">
        <f>HLOOKUP(CG$7+0.5,$L$66:$DM$120,ROWS($C$10:$C59)+2,FALSE)</f>
        <v>75</v>
      </c>
      <c r="CH59" s="8">
        <f>HLOOKUP(CH$7+0.5,$L$66:$DM$120,ROWS($C$10:$C59)+2,FALSE)</f>
        <v>2257</v>
      </c>
      <c r="CI59" s="8">
        <f>HLOOKUP(CI$7+0.5,$L$66:$DM$120,ROWS($C$10:$C59)+2,FALSE)</f>
        <v>196</v>
      </c>
      <c r="CJ59" s="8">
        <f>HLOOKUP(CJ$7+0.5,$L$66:$DM$120,ROWS($C$10:$C59)+2,FALSE)</f>
        <v>263</v>
      </c>
      <c r="CK59" s="8">
        <f>HLOOKUP(CK$7+0.5,$L$66:$DM$120,ROWS($C$10:$C59)+2,FALSE)</f>
        <v>184</v>
      </c>
      <c r="CL59" s="8">
        <f>HLOOKUP(CL$7+0.5,$L$66:$DM$120,ROWS($C$10:$C59)+2,FALSE)</f>
        <v>184</v>
      </c>
      <c r="CM59" s="8">
        <f>HLOOKUP(CM$7+0.5,$L$66:$DM$120,ROWS($C$10:$C59)+2,FALSE)</f>
        <v>345</v>
      </c>
      <c r="CN59" s="8">
        <f>HLOOKUP(CN$7+0.5,$L$66:$DM$120,ROWS($C$10:$C59)+2,FALSE)</f>
        <v>101</v>
      </c>
      <c r="CO59" s="8">
        <f>HLOOKUP(CO$7+0.5,$L$66:$DM$120,ROWS($C$10:$C59)+2,FALSE)</f>
        <v>140</v>
      </c>
      <c r="CP59" s="8">
        <f>HLOOKUP(CP$7+0.5,$L$66:$DM$120,ROWS($C$10:$C59)+2,FALSE)</f>
        <v>235</v>
      </c>
      <c r="CQ59" s="8">
        <f>HLOOKUP(CQ$7+0.5,$L$66:$DM$120,ROWS($C$10:$C59)+2,FALSE)</f>
        <v>223</v>
      </c>
      <c r="CR59" s="8">
        <f>HLOOKUP(CR$7+0.5,$L$66:$DM$120,ROWS($C$10:$C59)+2,FALSE)</f>
        <v>611</v>
      </c>
      <c r="CS59" s="8">
        <f>HLOOKUP(CS$7+0.5,$L$66:$DM$120,ROWS($C$10:$C59)+2,FALSE)</f>
        <v>184</v>
      </c>
      <c r="CT59" s="8">
        <f>HLOOKUP(CT$7+0.5,$L$66:$DM$120,ROWS($C$10:$C59)+2,FALSE)</f>
        <v>866</v>
      </c>
      <c r="CU59" s="8">
        <f>HLOOKUP(CU$7+0.5,$L$66:$DM$120,ROWS($C$10:$C59)+2,FALSE)</f>
        <v>1241</v>
      </c>
      <c r="CV59" s="8">
        <f>HLOOKUP(CV$7+0.5,$L$66:$DM$120,ROWS($C$10:$C59)+2,FALSE)</f>
        <v>184</v>
      </c>
      <c r="CW59" s="8">
        <f>HLOOKUP(CW$7+0.5,$L$66:$DM$120,ROWS($C$10:$C59)+2,FALSE)</f>
        <v>1913</v>
      </c>
      <c r="CX59" s="8">
        <f>HLOOKUP(CX$7+0.5,$L$66:$DM$120,ROWS($C$10:$C59)+2,FALSE)</f>
        <v>113</v>
      </c>
      <c r="CY59" s="8">
        <f>HLOOKUP(CY$7+0.5,$L$66:$DM$120,ROWS($C$10:$C59)+2,FALSE)</f>
        <v>203</v>
      </c>
      <c r="CZ59" s="8">
        <f>HLOOKUP(CZ$7+0.5,$L$66:$DM$120,ROWS($C$10:$C59)+2,FALSE)</f>
        <v>1569</v>
      </c>
      <c r="DA59" s="8">
        <f>HLOOKUP(DA$7+0.5,$L$66:$DM$120,ROWS($C$10:$C59)+2,FALSE)</f>
        <v>344</v>
      </c>
      <c r="DB59" s="8">
        <f>HLOOKUP(DB$7+0.5,$L$66:$DM$120,ROWS($C$10:$C59)+2,FALSE)</f>
        <v>1316</v>
      </c>
      <c r="DC59" s="8">
        <f>HLOOKUP(DC$7+0.5,$L$66:$DM$120,ROWS($C$10:$C59)+2,FALSE)</f>
        <v>184</v>
      </c>
      <c r="DD59" s="8">
        <f>HLOOKUP(DD$7+0.5,$L$66:$DM$120,ROWS($C$10:$C59)+2,FALSE)</f>
        <v>449</v>
      </c>
      <c r="DE59" s="8">
        <f>HLOOKUP(DE$7+0.5,$L$66:$DM$120,ROWS($C$10:$C59)+2,FALSE)</f>
        <v>1047</v>
      </c>
      <c r="DF59" s="8">
        <f>HLOOKUP(DF$7+0.5,$L$66:$DM$120,ROWS($C$10:$C59)+2,FALSE)</f>
        <v>216</v>
      </c>
      <c r="DG59" s="8">
        <f>HLOOKUP(DG$7+0.5,$L$66:$DM$120,ROWS($C$10:$C59)+2,FALSE)</f>
        <v>33</v>
      </c>
      <c r="DH59" s="8">
        <f>HLOOKUP(DH$7+0.5,$L$66:$DM$120,ROWS($C$10:$C59)+2,FALSE)</f>
        <v>1534</v>
      </c>
      <c r="DI59" s="8">
        <f>HLOOKUP(DI$7+0.5,$L$66:$DM$120,ROWS($C$10:$C59)+2,FALSE)</f>
        <v>137</v>
      </c>
      <c r="DJ59" s="8" t="str">
        <f>HLOOKUP(DJ$7+0.5,$L$66:$DM$120,ROWS($C$10:$C59)+2,FALSE)</f>
        <v>N/A</v>
      </c>
      <c r="DK59" s="8">
        <f>HLOOKUP(DK$7+0.5,$L$66:$DM$120,ROWS($C$10:$C59)+2,FALSE)</f>
        <v>69</v>
      </c>
      <c r="DL59" s="8">
        <f>HLOOKUP(DL$7+0.5,$L$66:$DM$120,ROWS($C$10:$C59)+2,FALSE)</f>
        <v>184</v>
      </c>
      <c r="DM59" s="8">
        <f>HLOOKUP(DM$7+0.5,$L$66:$DM$120,ROWS($C$10:$C59)+2,FALSE)</f>
        <v>450</v>
      </c>
    </row>
    <row r="60" spans="4:117" x14ac:dyDescent="0.2">
      <c r="D60" s="62" t="s">
        <v>56</v>
      </c>
      <c r="E60" s="11">
        <v>5647213</v>
      </c>
      <c r="F60" s="12">
        <v>2653</v>
      </c>
      <c r="G60" s="11">
        <v>4846550</v>
      </c>
      <c r="H60" s="12">
        <v>18735</v>
      </c>
      <c r="I60" s="11">
        <v>675623</v>
      </c>
      <c r="J60" s="12">
        <v>19411</v>
      </c>
      <c r="K60" s="103"/>
      <c r="L60" s="7">
        <f>HLOOKUP(L$7,$L$66:$DM$120,ROWS($C$10:$C60)+2,FALSE)</f>
        <v>109439</v>
      </c>
      <c r="M60" s="7">
        <f>HLOOKUP(M$7,$L$66:$DM$120,ROWS($C$10:$C60)+2,FALSE)</f>
        <v>708</v>
      </c>
      <c r="N60" s="7">
        <f>HLOOKUP(N$7,$L$66:$DM$120,ROWS($C$10:$C60)+2,FALSE)</f>
        <v>432</v>
      </c>
      <c r="O60" s="7">
        <f>HLOOKUP(O$7,$L$66:$DM$120,ROWS($C$10:$C60)+2,FALSE)</f>
        <v>4045</v>
      </c>
      <c r="P60" s="7">
        <f>HLOOKUP(P$7,$L$66:$DM$120,ROWS($C$10:$C60)+2,FALSE)</f>
        <v>335</v>
      </c>
      <c r="Q60" s="7">
        <f>HLOOKUP(Q$7,$L$66:$DM$120,ROWS($C$10:$C60)+2,FALSE)</f>
        <v>6637</v>
      </c>
      <c r="R60" s="7">
        <f>HLOOKUP(R$7,$L$66:$DM$120,ROWS($C$10:$C60)+2,FALSE)</f>
        <v>2592</v>
      </c>
      <c r="S60" s="7">
        <f>HLOOKUP(S$7,$L$66:$DM$120,ROWS($C$10:$C60)+2,FALSE)</f>
        <v>993</v>
      </c>
      <c r="T60" s="7">
        <f>HLOOKUP(T$7,$L$66:$DM$120,ROWS($C$10:$C60)+2,FALSE)</f>
        <v>219</v>
      </c>
      <c r="U60" s="7">
        <f>HLOOKUP(U$7,$L$66:$DM$120,ROWS($C$10:$C60)+2,FALSE)</f>
        <v>123</v>
      </c>
      <c r="V60" s="7">
        <f>HLOOKUP(V$7,$L$66:$DM$120,ROWS($C$10:$C60)+2,FALSE)</f>
        <v>4338</v>
      </c>
      <c r="W60" s="7">
        <f>HLOOKUP(W$7,$L$66:$DM$120,ROWS($C$10:$C60)+2,FALSE)</f>
        <v>1745</v>
      </c>
      <c r="X60" s="7">
        <f>HLOOKUP(X$7,$L$66:$DM$120,ROWS($C$10:$C60)+2,FALSE)</f>
        <v>1108</v>
      </c>
      <c r="Y60" s="7">
        <f>HLOOKUP(Y$7,$L$66:$DM$120,ROWS($C$10:$C60)+2,FALSE)</f>
        <v>566</v>
      </c>
      <c r="Z60" s="7">
        <f>HLOOKUP(Z$7,$L$66:$DM$120,ROWS($C$10:$C60)+2,FALSE)</f>
        <v>25521</v>
      </c>
      <c r="AA60" s="7">
        <f>HLOOKUP(AA$7,$L$66:$DM$120,ROWS($C$10:$C60)+2,FALSE)</f>
        <v>4017</v>
      </c>
      <c r="AB60" s="7">
        <f>HLOOKUP(AB$7,$L$66:$DM$120,ROWS($C$10:$C60)+2,FALSE)</f>
        <v>3306</v>
      </c>
      <c r="AC60" s="7">
        <f>HLOOKUP(AC$7,$L$66:$DM$120,ROWS($C$10:$C60)+2,FALSE)</f>
        <v>418</v>
      </c>
      <c r="AD60" s="7">
        <f>HLOOKUP(AD$7,$L$66:$DM$120,ROWS($C$10:$C60)+2,FALSE)</f>
        <v>1040</v>
      </c>
      <c r="AE60" s="7">
        <f>HLOOKUP(AE$7,$L$66:$DM$120,ROWS($C$10:$C60)+2,FALSE)</f>
        <v>850</v>
      </c>
      <c r="AF60" s="7">
        <f>HLOOKUP(AF$7,$L$66:$DM$120,ROWS($C$10:$C60)+2,FALSE)</f>
        <v>12</v>
      </c>
      <c r="AG60" s="7">
        <f>HLOOKUP(AG$7,$L$66:$DM$120,ROWS($C$10:$C60)+2,FALSE)</f>
        <v>147</v>
      </c>
      <c r="AH60" s="7">
        <f>HLOOKUP(AH$7,$L$66:$DM$120,ROWS($C$10:$C60)+2,FALSE)</f>
        <v>733</v>
      </c>
      <c r="AI60" s="7">
        <f>HLOOKUP(AI$7,$L$66:$DM$120,ROWS($C$10:$C60)+2,FALSE)</f>
        <v>5623</v>
      </c>
      <c r="AJ60" s="7">
        <f>HLOOKUP(AJ$7,$L$66:$DM$120,ROWS($C$10:$C60)+2,FALSE)</f>
        <v>17927</v>
      </c>
      <c r="AK60" s="7">
        <f>HLOOKUP(AK$7,$L$66:$DM$120,ROWS($C$10:$C60)+2,FALSE)</f>
        <v>983</v>
      </c>
      <c r="AL60" s="7">
        <f>HLOOKUP(AL$7,$L$66:$DM$120,ROWS($C$10:$C60)+2,FALSE)</f>
        <v>2090</v>
      </c>
      <c r="AM60" s="7">
        <f>HLOOKUP(AM$7,$L$66:$DM$120,ROWS($C$10:$C60)+2,FALSE)</f>
        <v>143</v>
      </c>
      <c r="AN60" s="7">
        <f>HLOOKUP(AN$7,$L$66:$DM$120,ROWS($C$10:$C60)+2,FALSE)</f>
        <v>483</v>
      </c>
      <c r="AO60" s="7">
        <f>HLOOKUP(AO$7,$L$66:$DM$120,ROWS($C$10:$C60)+2,FALSE)</f>
        <v>663</v>
      </c>
      <c r="AP60" s="7">
        <f>HLOOKUP(AP$7,$L$66:$DM$120,ROWS($C$10:$C60)+2,FALSE)</f>
        <v>480</v>
      </c>
      <c r="AQ60" s="7">
        <f>HLOOKUP(AQ$7,$L$66:$DM$120,ROWS($C$10:$C60)+2,FALSE)</f>
        <v>378</v>
      </c>
      <c r="AR60" s="7">
        <f>HLOOKUP(AR$7,$L$66:$DM$120,ROWS($C$10:$C60)+2,FALSE)</f>
        <v>714</v>
      </c>
      <c r="AS60" s="7">
        <f>HLOOKUP(AS$7,$L$66:$DM$120,ROWS($C$10:$C60)+2,FALSE)</f>
        <v>2213</v>
      </c>
      <c r="AT60" s="7">
        <f>HLOOKUP(AT$7,$L$66:$DM$120,ROWS($C$10:$C60)+2,FALSE)</f>
        <v>2120</v>
      </c>
      <c r="AU60" s="7">
        <f>HLOOKUP(AU$7,$L$66:$DM$120,ROWS($C$10:$C60)+2,FALSE)</f>
        <v>1383</v>
      </c>
      <c r="AV60" s="7">
        <f>HLOOKUP(AV$7,$L$66:$DM$120,ROWS($C$10:$C60)+2,FALSE)</f>
        <v>1358</v>
      </c>
      <c r="AW60" s="7">
        <f>HLOOKUP(AW$7,$L$66:$DM$120,ROWS($C$10:$C60)+2,FALSE)</f>
        <v>118</v>
      </c>
      <c r="AX60" s="7">
        <f>HLOOKUP(AX$7,$L$66:$DM$120,ROWS($C$10:$C60)+2,FALSE)</f>
        <v>1057</v>
      </c>
      <c r="AY60" s="7">
        <f>HLOOKUP(AY$7,$L$66:$DM$120,ROWS($C$10:$C60)+2,FALSE)</f>
        <v>1294</v>
      </c>
      <c r="AZ60" s="7">
        <f>HLOOKUP(AZ$7,$L$66:$DM$120,ROWS($C$10:$C60)+2,FALSE)</f>
        <v>368</v>
      </c>
      <c r="BA60" s="7">
        <f>HLOOKUP(BA$7,$L$66:$DM$120,ROWS($C$10:$C60)+2,FALSE)</f>
        <v>377</v>
      </c>
      <c r="BB60" s="7">
        <f>HLOOKUP(BB$7,$L$66:$DM$120,ROWS($C$10:$C60)+2,FALSE)</f>
        <v>590</v>
      </c>
      <c r="BC60" s="7">
        <f>HLOOKUP(BC$7,$L$66:$DM$120,ROWS($C$10:$C60)+2,FALSE)</f>
        <v>744</v>
      </c>
      <c r="BD60" s="7">
        <f>HLOOKUP(BD$7,$L$66:$DM$120,ROWS($C$10:$C60)+2,FALSE)</f>
        <v>1984</v>
      </c>
      <c r="BE60" s="7">
        <f>HLOOKUP(BE$7,$L$66:$DM$120,ROWS($C$10:$C60)+2,FALSE)</f>
        <v>890</v>
      </c>
      <c r="BF60" s="7">
        <f>HLOOKUP(BF$7,$L$66:$DM$120,ROWS($C$10:$C60)+2,FALSE)</f>
        <v>342</v>
      </c>
      <c r="BG60" s="7">
        <f>HLOOKUP(BG$7,$L$66:$DM$120,ROWS($C$10:$C60)+2,FALSE)</f>
        <v>2573</v>
      </c>
      <c r="BH60" s="7">
        <f>HLOOKUP(BH$7,$L$66:$DM$120,ROWS($C$10:$C60)+2,FALSE)</f>
        <v>1555</v>
      </c>
      <c r="BI60" s="7">
        <f>HLOOKUP(BI$7,$L$66:$DM$120,ROWS($C$10:$C60)+2,FALSE)</f>
        <v>1090</v>
      </c>
      <c r="BJ60" s="7" t="str">
        <f>HLOOKUP(BJ$7,$L$66:$DM$120,ROWS($C$10:$C60)+2,FALSE)</f>
        <v>N/A</v>
      </c>
      <c r="BK60" s="7">
        <f>HLOOKUP(BK$7,$L$66:$DM$120,ROWS($C$10:$C60)+2,FALSE)</f>
        <v>14</v>
      </c>
      <c r="BL60" s="7">
        <f>HLOOKUP(BL$7,$L$66:$DM$120,ROWS($C$10:$C60)+2,FALSE)</f>
        <v>728</v>
      </c>
      <c r="BM60" s="8">
        <f>HLOOKUP(BM$7+0.5,$L$66:$DM$120,ROWS($C$10:$C60)+2,FALSE)</f>
        <v>8715</v>
      </c>
      <c r="BN60" s="8">
        <f>HLOOKUP(BN$7+0.5,$L$66:$DM$120,ROWS($C$10:$C60)+2,FALSE)</f>
        <v>761</v>
      </c>
      <c r="BO60" s="8">
        <f>HLOOKUP(BO$7+0.5,$L$66:$DM$120,ROWS($C$10:$C60)+2,FALSE)</f>
        <v>323</v>
      </c>
      <c r="BP60" s="8">
        <f>HLOOKUP(BP$7+0.5,$L$66:$DM$120,ROWS($C$10:$C60)+2,FALSE)</f>
        <v>1532</v>
      </c>
      <c r="BQ60" s="8">
        <f>HLOOKUP(BQ$7+0.5,$L$66:$DM$120,ROWS($C$10:$C60)+2,FALSE)</f>
        <v>285</v>
      </c>
      <c r="BR60" s="8">
        <f>HLOOKUP(BR$7+0.5,$L$66:$DM$120,ROWS($C$10:$C60)+2,FALSE)</f>
        <v>2054</v>
      </c>
      <c r="BS60" s="8">
        <f>HLOOKUP(BS$7+0.5,$L$66:$DM$120,ROWS($C$10:$C60)+2,FALSE)</f>
        <v>1457</v>
      </c>
      <c r="BT60" s="8">
        <f>HLOOKUP(BT$7+0.5,$L$66:$DM$120,ROWS($C$10:$C60)+2,FALSE)</f>
        <v>1397</v>
      </c>
      <c r="BU60" s="8">
        <f>HLOOKUP(BU$7+0.5,$L$66:$DM$120,ROWS($C$10:$C60)+2,FALSE)</f>
        <v>276</v>
      </c>
      <c r="BV60" s="8">
        <f>HLOOKUP(BV$7+0.5,$L$66:$DM$120,ROWS($C$10:$C60)+2,FALSE)</f>
        <v>170</v>
      </c>
      <c r="BW60" s="8">
        <f>HLOOKUP(BW$7+0.5,$L$66:$DM$120,ROWS($C$10:$C60)+2,FALSE)</f>
        <v>1103</v>
      </c>
      <c r="BX60" s="8">
        <f>HLOOKUP(BX$7+0.5,$L$66:$DM$120,ROWS($C$10:$C60)+2,FALSE)</f>
        <v>1106</v>
      </c>
      <c r="BY60" s="8">
        <f>HLOOKUP(BY$7+0.5,$L$66:$DM$120,ROWS($C$10:$C60)+2,FALSE)</f>
        <v>1597</v>
      </c>
      <c r="BZ60" s="8">
        <f>HLOOKUP(BZ$7+0.5,$L$66:$DM$120,ROWS($C$10:$C60)+2,FALSE)</f>
        <v>434</v>
      </c>
      <c r="CA60" s="8">
        <f>HLOOKUP(CA$7+0.5,$L$66:$DM$120,ROWS($C$10:$C60)+2,FALSE)</f>
        <v>4568</v>
      </c>
      <c r="CB60" s="8">
        <f>HLOOKUP(CB$7+0.5,$L$66:$DM$120,ROWS($C$10:$C60)+2,FALSE)</f>
        <v>2027</v>
      </c>
      <c r="CC60" s="8">
        <f>HLOOKUP(CC$7+0.5,$L$66:$DM$120,ROWS($C$10:$C60)+2,FALSE)</f>
        <v>1757</v>
      </c>
      <c r="CD60" s="8">
        <f>HLOOKUP(CD$7+0.5,$L$66:$DM$120,ROWS($C$10:$C60)+2,FALSE)</f>
        <v>446</v>
      </c>
      <c r="CE60" s="8">
        <f>HLOOKUP(CE$7+0.5,$L$66:$DM$120,ROWS($C$10:$C60)+2,FALSE)</f>
        <v>570</v>
      </c>
      <c r="CF60" s="8">
        <f>HLOOKUP(CF$7+0.5,$L$66:$DM$120,ROWS($C$10:$C60)+2,FALSE)</f>
        <v>563</v>
      </c>
      <c r="CG60" s="8">
        <f>HLOOKUP(CG$7+0.5,$L$66:$DM$120,ROWS($C$10:$C60)+2,FALSE)</f>
        <v>21</v>
      </c>
      <c r="CH60" s="8">
        <f>HLOOKUP(CH$7+0.5,$L$66:$DM$120,ROWS($C$10:$C60)+2,FALSE)</f>
        <v>141</v>
      </c>
      <c r="CI60" s="8">
        <f>HLOOKUP(CI$7+0.5,$L$66:$DM$120,ROWS($C$10:$C60)+2,FALSE)</f>
        <v>578</v>
      </c>
      <c r="CJ60" s="8">
        <f>HLOOKUP(CJ$7+0.5,$L$66:$DM$120,ROWS($C$10:$C60)+2,FALSE)</f>
        <v>1353</v>
      </c>
      <c r="CK60" s="8">
        <f>HLOOKUP(CK$7+0.5,$L$66:$DM$120,ROWS($C$10:$C60)+2,FALSE)</f>
        <v>2244</v>
      </c>
      <c r="CL60" s="8">
        <f>HLOOKUP(CL$7+0.5,$L$66:$DM$120,ROWS($C$10:$C60)+2,FALSE)</f>
        <v>924</v>
      </c>
      <c r="CM60" s="8">
        <f>HLOOKUP(CM$7+0.5,$L$66:$DM$120,ROWS($C$10:$C60)+2,FALSE)</f>
        <v>1117</v>
      </c>
      <c r="CN60" s="8">
        <f>HLOOKUP(CN$7+0.5,$L$66:$DM$120,ROWS($C$10:$C60)+2,FALSE)</f>
        <v>93</v>
      </c>
      <c r="CO60" s="8">
        <f>HLOOKUP(CO$7+0.5,$L$66:$DM$120,ROWS($C$10:$C60)+2,FALSE)</f>
        <v>405</v>
      </c>
      <c r="CP60" s="8">
        <f>HLOOKUP(CP$7+0.5,$L$66:$DM$120,ROWS($C$10:$C60)+2,FALSE)</f>
        <v>345</v>
      </c>
      <c r="CQ60" s="8">
        <f>HLOOKUP(CQ$7+0.5,$L$66:$DM$120,ROWS($C$10:$C60)+2,FALSE)</f>
        <v>364</v>
      </c>
      <c r="CR60" s="8">
        <f>HLOOKUP(CR$7+0.5,$L$66:$DM$120,ROWS($C$10:$C60)+2,FALSE)</f>
        <v>352</v>
      </c>
      <c r="CS60" s="8">
        <f>HLOOKUP(CS$7+0.5,$L$66:$DM$120,ROWS($C$10:$C60)+2,FALSE)</f>
        <v>502</v>
      </c>
      <c r="CT60" s="8">
        <f>HLOOKUP(CT$7+0.5,$L$66:$DM$120,ROWS($C$10:$C60)+2,FALSE)</f>
        <v>835</v>
      </c>
      <c r="CU60" s="8">
        <f>HLOOKUP(CU$7+0.5,$L$66:$DM$120,ROWS($C$10:$C60)+2,FALSE)</f>
        <v>967</v>
      </c>
      <c r="CV60" s="8">
        <f>HLOOKUP(CV$7+0.5,$L$66:$DM$120,ROWS($C$10:$C60)+2,FALSE)</f>
        <v>1273</v>
      </c>
      <c r="CW60" s="8">
        <f>HLOOKUP(CW$7+0.5,$L$66:$DM$120,ROWS($C$10:$C60)+2,FALSE)</f>
        <v>628</v>
      </c>
      <c r="CX60" s="8">
        <f>HLOOKUP(CX$7+0.5,$L$66:$DM$120,ROWS($C$10:$C60)+2,FALSE)</f>
        <v>119</v>
      </c>
      <c r="CY60" s="8">
        <f>HLOOKUP(CY$7+0.5,$L$66:$DM$120,ROWS($C$10:$C60)+2,FALSE)</f>
        <v>680</v>
      </c>
      <c r="CZ60" s="8">
        <f>HLOOKUP(CZ$7+0.5,$L$66:$DM$120,ROWS($C$10:$C60)+2,FALSE)</f>
        <v>781</v>
      </c>
      <c r="DA60" s="8">
        <f>HLOOKUP(DA$7+0.5,$L$66:$DM$120,ROWS($C$10:$C60)+2,FALSE)</f>
        <v>407</v>
      </c>
      <c r="DB60" s="8">
        <f>HLOOKUP(DB$7+0.5,$L$66:$DM$120,ROWS($C$10:$C60)+2,FALSE)</f>
        <v>312</v>
      </c>
      <c r="DC60" s="8">
        <f>HLOOKUP(DC$7+0.5,$L$66:$DM$120,ROWS($C$10:$C60)+2,FALSE)</f>
        <v>487</v>
      </c>
      <c r="DD60" s="8">
        <f>HLOOKUP(DD$7+0.5,$L$66:$DM$120,ROWS($C$10:$C60)+2,FALSE)</f>
        <v>527</v>
      </c>
      <c r="DE60" s="8">
        <f>HLOOKUP(DE$7+0.5,$L$66:$DM$120,ROWS($C$10:$C60)+2,FALSE)</f>
        <v>836</v>
      </c>
      <c r="DF60" s="8">
        <f>HLOOKUP(DF$7+0.5,$L$66:$DM$120,ROWS($C$10:$C60)+2,FALSE)</f>
        <v>652</v>
      </c>
      <c r="DG60" s="8">
        <f>HLOOKUP(DG$7+0.5,$L$66:$DM$120,ROWS($C$10:$C60)+2,FALSE)</f>
        <v>311</v>
      </c>
      <c r="DH60" s="8">
        <f>HLOOKUP(DH$7+0.5,$L$66:$DM$120,ROWS($C$10:$C60)+2,FALSE)</f>
        <v>1465</v>
      </c>
      <c r="DI60" s="8">
        <f>HLOOKUP(DI$7+0.5,$L$66:$DM$120,ROWS($C$10:$C60)+2,FALSE)</f>
        <v>1071</v>
      </c>
      <c r="DJ60" s="8">
        <f>HLOOKUP(DJ$7+0.5,$L$66:$DM$120,ROWS($C$10:$C60)+2,FALSE)</f>
        <v>1630</v>
      </c>
      <c r="DK60" s="8" t="str">
        <f>HLOOKUP(DK$7+0.5,$L$66:$DM$120,ROWS($C$10:$C60)+2,FALSE)</f>
        <v>N/A</v>
      </c>
      <c r="DL60" s="8">
        <f>HLOOKUP(DL$7+0.5,$L$66:$DM$120,ROWS($C$10:$C60)+2,FALSE)</f>
        <v>23</v>
      </c>
      <c r="DM60" s="8">
        <f>HLOOKUP(DM$7+0.5,$L$66:$DM$120,ROWS($C$10:$C60)+2,FALSE)</f>
        <v>715</v>
      </c>
    </row>
    <row r="61" spans="4:117" x14ac:dyDescent="0.2">
      <c r="D61" s="62" t="s">
        <v>57</v>
      </c>
      <c r="E61" s="11">
        <v>561389</v>
      </c>
      <c r="F61" s="12">
        <v>1021</v>
      </c>
      <c r="G61" s="11">
        <v>462808</v>
      </c>
      <c r="H61" s="12">
        <v>7194</v>
      </c>
      <c r="I61" s="11">
        <v>66648</v>
      </c>
      <c r="J61" s="12">
        <v>5771</v>
      </c>
      <c r="K61" s="103"/>
      <c r="L61" s="7">
        <f>HLOOKUP(L$7,$L$66:$DM$120,ROWS($C$10:$C61)+2,FALSE)</f>
        <v>30651</v>
      </c>
      <c r="M61" s="7">
        <f>HLOOKUP(M$7,$L$66:$DM$120,ROWS($C$10:$C61)+2,FALSE)</f>
        <v>51</v>
      </c>
      <c r="N61" s="7">
        <f>HLOOKUP(N$7,$L$66:$DM$120,ROWS($C$10:$C61)+2,FALSE)</f>
        <v>761</v>
      </c>
      <c r="O61" s="7">
        <f>HLOOKUP(O$7,$L$66:$DM$120,ROWS($C$10:$C61)+2,FALSE)</f>
        <v>369</v>
      </c>
      <c r="P61" s="7">
        <f>HLOOKUP(P$7,$L$66:$DM$120,ROWS($C$10:$C61)+2,FALSE)</f>
        <v>174</v>
      </c>
      <c r="Q61" s="7">
        <f>HLOOKUP(Q$7,$L$66:$DM$120,ROWS($C$10:$C61)+2,FALSE)</f>
        <v>2539</v>
      </c>
      <c r="R61" s="7">
        <f>HLOOKUP(R$7,$L$66:$DM$120,ROWS($C$10:$C61)+2,FALSE)</f>
        <v>6905</v>
      </c>
      <c r="S61" s="7">
        <f>HLOOKUP(S$7,$L$66:$DM$120,ROWS($C$10:$C61)+2,FALSE)</f>
        <v>11</v>
      </c>
      <c r="T61" s="7">
        <f>HLOOKUP(T$7,$L$66:$DM$120,ROWS($C$10:$C61)+2,FALSE)</f>
        <v>0</v>
      </c>
      <c r="U61" s="7">
        <f>HLOOKUP(U$7,$L$66:$DM$120,ROWS($C$10:$C61)+2,FALSE)</f>
        <v>0</v>
      </c>
      <c r="V61" s="7">
        <f>HLOOKUP(V$7,$L$66:$DM$120,ROWS($C$10:$C61)+2,FALSE)</f>
        <v>1525</v>
      </c>
      <c r="W61" s="7">
        <f>HLOOKUP(W$7,$L$66:$DM$120,ROWS($C$10:$C61)+2,FALSE)</f>
        <v>46</v>
      </c>
      <c r="X61" s="7">
        <f>HLOOKUP(X$7,$L$66:$DM$120,ROWS($C$10:$C61)+2,FALSE)</f>
        <v>0</v>
      </c>
      <c r="Y61" s="7">
        <f>HLOOKUP(Y$7,$L$66:$DM$120,ROWS($C$10:$C61)+2,FALSE)</f>
        <v>2140</v>
      </c>
      <c r="Z61" s="7">
        <f>HLOOKUP(Z$7,$L$66:$DM$120,ROWS($C$10:$C61)+2,FALSE)</f>
        <v>450</v>
      </c>
      <c r="AA61" s="7">
        <f>HLOOKUP(AA$7,$L$66:$DM$120,ROWS($C$10:$C61)+2,FALSE)</f>
        <v>6</v>
      </c>
      <c r="AB61" s="7">
        <f>HLOOKUP(AB$7,$L$66:$DM$120,ROWS($C$10:$C61)+2,FALSE)</f>
        <v>342</v>
      </c>
      <c r="AC61" s="7">
        <f>HLOOKUP(AC$7,$L$66:$DM$120,ROWS($C$10:$C61)+2,FALSE)</f>
        <v>286</v>
      </c>
      <c r="AD61" s="7">
        <f>HLOOKUP(AD$7,$L$66:$DM$120,ROWS($C$10:$C61)+2,FALSE)</f>
        <v>83</v>
      </c>
      <c r="AE61" s="7">
        <f>HLOOKUP(AE$7,$L$66:$DM$120,ROWS($C$10:$C61)+2,FALSE)</f>
        <v>114</v>
      </c>
      <c r="AF61" s="7">
        <f>HLOOKUP(AF$7,$L$66:$DM$120,ROWS($C$10:$C61)+2,FALSE)</f>
        <v>0</v>
      </c>
      <c r="AG61" s="7">
        <f>HLOOKUP(AG$7,$L$66:$DM$120,ROWS($C$10:$C61)+2,FALSE)</f>
        <v>0</v>
      </c>
      <c r="AH61" s="7">
        <f>HLOOKUP(AH$7,$L$66:$DM$120,ROWS($C$10:$C61)+2,FALSE)</f>
        <v>152</v>
      </c>
      <c r="AI61" s="7">
        <f>HLOOKUP(AI$7,$L$66:$DM$120,ROWS($C$10:$C61)+2,FALSE)</f>
        <v>849</v>
      </c>
      <c r="AJ61" s="7">
        <f>HLOOKUP(AJ$7,$L$66:$DM$120,ROWS($C$10:$C61)+2,FALSE)</f>
        <v>357</v>
      </c>
      <c r="AK61" s="7">
        <f>HLOOKUP(AK$7,$L$66:$DM$120,ROWS($C$10:$C61)+2,FALSE)</f>
        <v>70</v>
      </c>
      <c r="AL61" s="7">
        <f>HLOOKUP(AL$7,$L$66:$DM$120,ROWS($C$10:$C61)+2,FALSE)</f>
        <v>241</v>
      </c>
      <c r="AM61" s="7">
        <f>HLOOKUP(AM$7,$L$66:$DM$120,ROWS($C$10:$C61)+2,FALSE)</f>
        <v>1105</v>
      </c>
      <c r="AN61" s="7">
        <f>HLOOKUP(AN$7,$L$66:$DM$120,ROWS($C$10:$C61)+2,FALSE)</f>
        <v>1784</v>
      </c>
      <c r="AO61" s="7">
        <f>HLOOKUP(AO$7,$L$66:$DM$120,ROWS($C$10:$C61)+2,FALSE)</f>
        <v>427</v>
      </c>
      <c r="AP61" s="7">
        <f>HLOOKUP(AP$7,$L$66:$DM$120,ROWS($C$10:$C61)+2,FALSE)</f>
        <v>0</v>
      </c>
      <c r="AQ61" s="7">
        <f>HLOOKUP(AQ$7,$L$66:$DM$120,ROWS($C$10:$C61)+2,FALSE)</f>
        <v>7</v>
      </c>
      <c r="AR61" s="7">
        <f>HLOOKUP(AR$7,$L$66:$DM$120,ROWS($C$10:$C61)+2,FALSE)</f>
        <v>76</v>
      </c>
      <c r="AS61" s="7">
        <f>HLOOKUP(AS$7,$L$66:$DM$120,ROWS($C$10:$C61)+2,FALSE)</f>
        <v>113</v>
      </c>
      <c r="AT61" s="7">
        <f>HLOOKUP(AT$7,$L$66:$DM$120,ROWS($C$10:$C61)+2,FALSE)</f>
        <v>395</v>
      </c>
      <c r="AU61" s="7">
        <f>HLOOKUP(AU$7,$L$66:$DM$120,ROWS($C$10:$C61)+2,FALSE)</f>
        <v>237</v>
      </c>
      <c r="AV61" s="7">
        <f>HLOOKUP(AV$7,$L$66:$DM$120,ROWS($C$10:$C61)+2,FALSE)</f>
        <v>22</v>
      </c>
      <c r="AW61" s="7">
        <f>HLOOKUP(AW$7,$L$66:$DM$120,ROWS($C$10:$C61)+2,FALSE)</f>
        <v>462</v>
      </c>
      <c r="AX61" s="7">
        <f>HLOOKUP(AX$7,$L$66:$DM$120,ROWS($C$10:$C61)+2,FALSE)</f>
        <v>960</v>
      </c>
      <c r="AY61" s="7">
        <f>HLOOKUP(AY$7,$L$66:$DM$120,ROWS($C$10:$C61)+2,FALSE)</f>
        <v>284</v>
      </c>
      <c r="AZ61" s="7">
        <f>HLOOKUP(AZ$7,$L$66:$DM$120,ROWS($C$10:$C61)+2,FALSE)</f>
        <v>13</v>
      </c>
      <c r="BA61" s="7">
        <f>HLOOKUP(BA$7,$L$66:$DM$120,ROWS($C$10:$C61)+2,FALSE)</f>
        <v>219</v>
      </c>
      <c r="BB61" s="7">
        <f>HLOOKUP(BB$7,$L$66:$DM$120,ROWS($C$10:$C61)+2,FALSE)</f>
        <v>1043</v>
      </c>
      <c r="BC61" s="7">
        <f>HLOOKUP(BC$7,$L$66:$DM$120,ROWS($C$10:$C61)+2,FALSE)</f>
        <v>69</v>
      </c>
      <c r="BD61" s="7">
        <f>HLOOKUP(BD$7,$L$66:$DM$120,ROWS($C$10:$C61)+2,FALSE)</f>
        <v>1398</v>
      </c>
      <c r="BE61" s="7">
        <f>HLOOKUP(BE$7,$L$66:$DM$120,ROWS($C$10:$C61)+2,FALSE)</f>
        <v>2140</v>
      </c>
      <c r="BF61" s="7">
        <f>HLOOKUP(BF$7,$L$66:$DM$120,ROWS($C$10:$C61)+2,FALSE)</f>
        <v>4</v>
      </c>
      <c r="BG61" s="7">
        <f>HLOOKUP(BG$7,$L$66:$DM$120,ROWS($C$10:$C61)+2,FALSE)</f>
        <v>451</v>
      </c>
      <c r="BH61" s="7">
        <f>HLOOKUP(BH$7,$L$66:$DM$120,ROWS($C$10:$C61)+2,FALSE)</f>
        <v>1803</v>
      </c>
      <c r="BI61" s="7">
        <f>HLOOKUP(BI$7,$L$66:$DM$120,ROWS($C$10:$C61)+2,FALSE)</f>
        <v>0</v>
      </c>
      <c r="BJ61" s="7">
        <f>HLOOKUP(BJ$7,$L$66:$DM$120,ROWS($C$10:$C61)+2,FALSE)</f>
        <v>168</v>
      </c>
      <c r="BK61" s="7" t="str">
        <f>HLOOKUP(BK$7,$L$66:$DM$120,ROWS($C$10:$C61)+2,FALSE)</f>
        <v>N/A</v>
      </c>
      <c r="BL61" s="7">
        <f>HLOOKUP(BL$7,$L$66:$DM$120,ROWS($C$10:$C61)+2,FALSE)</f>
        <v>0</v>
      </c>
      <c r="BM61" s="8">
        <f>HLOOKUP(BM$7+0.5,$L$66:$DM$120,ROWS($C$10:$C61)+2,FALSE)</f>
        <v>4428</v>
      </c>
      <c r="BN61" s="8">
        <f>HLOOKUP(BN$7+0.5,$L$66:$DM$120,ROWS($C$10:$C61)+2,FALSE)</f>
        <v>62</v>
      </c>
      <c r="BO61" s="8">
        <f>HLOOKUP(BO$7+0.5,$L$66:$DM$120,ROWS($C$10:$C61)+2,FALSE)</f>
        <v>597</v>
      </c>
      <c r="BP61" s="8">
        <f>HLOOKUP(BP$7+0.5,$L$66:$DM$120,ROWS($C$10:$C61)+2,FALSE)</f>
        <v>276</v>
      </c>
      <c r="BQ61" s="8">
        <f>HLOOKUP(BQ$7+0.5,$L$66:$DM$120,ROWS($C$10:$C61)+2,FALSE)</f>
        <v>191</v>
      </c>
      <c r="BR61" s="8">
        <f>HLOOKUP(BR$7+0.5,$L$66:$DM$120,ROWS($C$10:$C61)+2,FALSE)</f>
        <v>1151</v>
      </c>
      <c r="BS61" s="8">
        <f>HLOOKUP(BS$7+0.5,$L$66:$DM$120,ROWS($C$10:$C61)+2,FALSE)</f>
        <v>2099</v>
      </c>
      <c r="BT61" s="8">
        <f>HLOOKUP(BT$7+0.5,$L$66:$DM$120,ROWS($C$10:$C61)+2,FALSE)</f>
        <v>22</v>
      </c>
      <c r="BU61" s="8">
        <f>HLOOKUP(BU$7+0.5,$L$66:$DM$120,ROWS($C$10:$C61)+2,FALSE)</f>
        <v>189</v>
      </c>
      <c r="BV61" s="8">
        <f>HLOOKUP(BV$7+0.5,$L$66:$DM$120,ROWS($C$10:$C61)+2,FALSE)</f>
        <v>189</v>
      </c>
      <c r="BW61" s="8">
        <f>HLOOKUP(BW$7+0.5,$L$66:$DM$120,ROWS($C$10:$C61)+2,FALSE)</f>
        <v>1206</v>
      </c>
      <c r="BX61" s="8">
        <f>HLOOKUP(BX$7+0.5,$L$66:$DM$120,ROWS($C$10:$C61)+2,FALSE)</f>
        <v>80</v>
      </c>
      <c r="BY61" s="8">
        <f>HLOOKUP(BY$7+0.5,$L$66:$DM$120,ROWS($C$10:$C61)+2,FALSE)</f>
        <v>189</v>
      </c>
      <c r="BZ61" s="8">
        <f>HLOOKUP(BZ$7+0.5,$L$66:$DM$120,ROWS($C$10:$C61)+2,FALSE)</f>
        <v>1161</v>
      </c>
      <c r="CA61" s="8">
        <f>HLOOKUP(CA$7+0.5,$L$66:$DM$120,ROWS($C$10:$C61)+2,FALSE)</f>
        <v>409</v>
      </c>
      <c r="CB61" s="8">
        <f>HLOOKUP(CB$7+0.5,$L$66:$DM$120,ROWS($C$10:$C61)+2,FALSE)</f>
        <v>14</v>
      </c>
      <c r="CC61" s="8">
        <f>HLOOKUP(CC$7+0.5,$L$66:$DM$120,ROWS($C$10:$C61)+2,FALSE)</f>
        <v>323</v>
      </c>
      <c r="CD61" s="8">
        <f>HLOOKUP(CD$7+0.5,$L$66:$DM$120,ROWS($C$10:$C61)+2,FALSE)</f>
        <v>364</v>
      </c>
      <c r="CE61" s="8">
        <f>HLOOKUP(CE$7+0.5,$L$66:$DM$120,ROWS($C$10:$C61)+2,FALSE)</f>
        <v>140</v>
      </c>
      <c r="CF61" s="8">
        <f>HLOOKUP(CF$7+0.5,$L$66:$DM$120,ROWS($C$10:$C61)+2,FALSE)</f>
        <v>204</v>
      </c>
      <c r="CG61" s="8">
        <f>HLOOKUP(CG$7+0.5,$L$66:$DM$120,ROWS($C$10:$C61)+2,FALSE)</f>
        <v>189</v>
      </c>
      <c r="CH61" s="8">
        <f>HLOOKUP(CH$7+0.5,$L$66:$DM$120,ROWS($C$10:$C61)+2,FALSE)</f>
        <v>189</v>
      </c>
      <c r="CI61" s="8">
        <f>HLOOKUP(CI$7+0.5,$L$66:$DM$120,ROWS($C$10:$C61)+2,FALSE)</f>
        <v>226</v>
      </c>
      <c r="CJ61" s="8">
        <f>HLOOKUP(CJ$7+0.5,$L$66:$DM$120,ROWS($C$10:$C61)+2,FALSE)</f>
        <v>545</v>
      </c>
      <c r="CK61" s="8">
        <f>HLOOKUP(CK$7+0.5,$L$66:$DM$120,ROWS($C$10:$C61)+2,FALSE)</f>
        <v>355</v>
      </c>
      <c r="CL61" s="8">
        <f>HLOOKUP(CL$7+0.5,$L$66:$DM$120,ROWS($C$10:$C61)+2,FALSE)</f>
        <v>117</v>
      </c>
      <c r="CM61" s="8">
        <f>HLOOKUP(CM$7+0.5,$L$66:$DM$120,ROWS($C$10:$C61)+2,FALSE)</f>
        <v>274</v>
      </c>
      <c r="CN61" s="8">
        <f>HLOOKUP(CN$7+0.5,$L$66:$DM$120,ROWS($C$10:$C61)+2,FALSE)</f>
        <v>531</v>
      </c>
      <c r="CO61" s="8">
        <f>HLOOKUP(CO$7+0.5,$L$66:$DM$120,ROWS($C$10:$C61)+2,FALSE)</f>
        <v>957</v>
      </c>
      <c r="CP61" s="8">
        <f>HLOOKUP(CP$7+0.5,$L$66:$DM$120,ROWS($C$10:$C61)+2,FALSE)</f>
        <v>656</v>
      </c>
      <c r="CQ61" s="8">
        <f>HLOOKUP(CQ$7+0.5,$L$66:$DM$120,ROWS($C$10:$C61)+2,FALSE)</f>
        <v>189</v>
      </c>
      <c r="CR61" s="8">
        <f>HLOOKUP(CR$7+0.5,$L$66:$DM$120,ROWS($C$10:$C61)+2,FALSE)</f>
        <v>16</v>
      </c>
      <c r="CS61" s="8">
        <f>HLOOKUP(CS$7+0.5,$L$66:$DM$120,ROWS($C$10:$C61)+2,FALSE)</f>
        <v>101</v>
      </c>
      <c r="CT61" s="8">
        <f>HLOOKUP(CT$7+0.5,$L$66:$DM$120,ROWS($C$10:$C61)+2,FALSE)</f>
        <v>149</v>
      </c>
      <c r="CU61" s="8">
        <f>HLOOKUP(CU$7+0.5,$L$66:$DM$120,ROWS($C$10:$C61)+2,FALSE)</f>
        <v>457</v>
      </c>
      <c r="CV61" s="8">
        <f>HLOOKUP(CV$7+0.5,$L$66:$DM$120,ROWS($C$10:$C61)+2,FALSE)</f>
        <v>313</v>
      </c>
      <c r="CW61" s="8">
        <f>HLOOKUP(CW$7+0.5,$L$66:$DM$120,ROWS($C$10:$C61)+2,FALSE)</f>
        <v>40</v>
      </c>
      <c r="CX61" s="8">
        <f>HLOOKUP(CX$7+0.5,$L$66:$DM$120,ROWS($C$10:$C61)+2,FALSE)</f>
        <v>555</v>
      </c>
      <c r="CY61" s="8">
        <f>HLOOKUP(CY$7+0.5,$L$66:$DM$120,ROWS($C$10:$C61)+2,FALSE)</f>
        <v>851</v>
      </c>
      <c r="CZ61" s="8">
        <f>HLOOKUP(CZ$7+0.5,$L$66:$DM$120,ROWS($C$10:$C61)+2,FALSE)</f>
        <v>254</v>
      </c>
      <c r="DA61" s="8">
        <f>HLOOKUP(DA$7+0.5,$L$66:$DM$120,ROWS($C$10:$C61)+2,FALSE)</f>
        <v>28</v>
      </c>
      <c r="DB61" s="8">
        <f>HLOOKUP(DB$7+0.5,$L$66:$DM$120,ROWS($C$10:$C61)+2,FALSE)</f>
        <v>307</v>
      </c>
      <c r="DC61" s="8">
        <f>HLOOKUP(DC$7+0.5,$L$66:$DM$120,ROWS($C$10:$C61)+2,FALSE)</f>
        <v>1077</v>
      </c>
      <c r="DD61" s="8">
        <f>HLOOKUP(DD$7+0.5,$L$66:$DM$120,ROWS($C$10:$C61)+2,FALSE)</f>
        <v>66</v>
      </c>
      <c r="DE61" s="8">
        <f>HLOOKUP(DE$7+0.5,$L$66:$DM$120,ROWS($C$10:$C61)+2,FALSE)</f>
        <v>927</v>
      </c>
      <c r="DF61" s="8">
        <f>HLOOKUP(DF$7+0.5,$L$66:$DM$120,ROWS($C$10:$C61)+2,FALSE)</f>
        <v>1003</v>
      </c>
      <c r="DG61" s="8">
        <f>HLOOKUP(DG$7+0.5,$L$66:$DM$120,ROWS($C$10:$C61)+2,FALSE)</f>
        <v>8</v>
      </c>
      <c r="DH61" s="8">
        <f>HLOOKUP(DH$7+0.5,$L$66:$DM$120,ROWS($C$10:$C61)+2,FALSE)</f>
        <v>634</v>
      </c>
      <c r="DI61" s="8">
        <f>HLOOKUP(DI$7+0.5,$L$66:$DM$120,ROWS($C$10:$C61)+2,FALSE)</f>
        <v>1343</v>
      </c>
      <c r="DJ61" s="8">
        <f>HLOOKUP(DJ$7+0.5,$L$66:$DM$120,ROWS($C$10:$C61)+2,FALSE)</f>
        <v>189</v>
      </c>
      <c r="DK61" s="8">
        <f>HLOOKUP(DK$7+0.5,$L$66:$DM$120,ROWS($C$10:$C61)+2,FALSE)</f>
        <v>260</v>
      </c>
      <c r="DL61" s="8" t="str">
        <f>HLOOKUP(DL$7+0.5,$L$66:$DM$120,ROWS($C$10:$C61)+2,FALSE)</f>
        <v>N/A</v>
      </c>
      <c r="DM61" s="8">
        <f>HLOOKUP(DM$7+0.5,$L$66:$DM$120,ROWS($C$10:$C61)+2,FALSE)</f>
        <v>189</v>
      </c>
    </row>
    <row r="62" spans="4:117" x14ac:dyDescent="0.2">
      <c r="D62" s="62" t="s">
        <v>61</v>
      </c>
      <c r="E62" s="11">
        <v>3669195</v>
      </c>
      <c r="F62" s="12">
        <v>3034</v>
      </c>
      <c r="G62" s="11">
        <v>3403602</v>
      </c>
      <c r="H62" s="12">
        <v>12450</v>
      </c>
      <c r="I62" s="11">
        <v>238263</v>
      </c>
      <c r="J62" s="12">
        <v>11889</v>
      </c>
      <c r="K62" s="103"/>
      <c r="L62" s="7">
        <f>HLOOKUP(L$7,$L$66:$DM$120,ROWS($C$10:$C62)+2,FALSE)</f>
        <v>22649</v>
      </c>
      <c r="M62" s="7">
        <f>HLOOKUP(M$7,$L$66:$DM$120,ROWS($C$10:$C62)+2,FALSE)</f>
        <v>35</v>
      </c>
      <c r="N62" s="7">
        <f>HLOOKUP(N$7,$L$66:$DM$120,ROWS($C$10:$C62)+2,FALSE)</f>
        <v>378</v>
      </c>
      <c r="O62" s="7">
        <f>HLOOKUP(O$7,$L$66:$DM$120,ROWS($C$10:$C62)+2,FALSE)</f>
        <v>229</v>
      </c>
      <c r="P62" s="7">
        <f>HLOOKUP(P$7,$L$66:$DM$120,ROWS($C$10:$C62)+2,FALSE)</f>
        <v>0</v>
      </c>
      <c r="Q62" s="7">
        <f>HLOOKUP(Q$7,$L$66:$DM$120,ROWS($C$10:$C62)+2,FALSE)</f>
        <v>207</v>
      </c>
      <c r="R62" s="7">
        <f>HLOOKUP(R$7,$L$66:$DM$120,ROWS($C$10:$C62)+2,FALSE)</f>
        <v>0</v>
      </c>
      <c r="S62" s="7">
        <f>HLOOKUP(S$7,$L$66:$DM$120,ROWS($C$10:$C62)+2,FALSE)</f>
        <v>1849</v>
      </c>
      <c r="T62" s="7">
        <f>HLOOKUP(T$7,$L$66:$DM$120,ROWS($C$10:$C62)+2,FALSE)</f>
        <v>13</v>
      </c>
      <c r="U62" s="7">
        <f>HLOOKUP(U$7,$L$66:$DM$120,ROWS($C$10:$C62)+2,FALSE)</f>
        <v>212</v>
      </c>
      <c r="V62" s="7">
        <f>HLOOKUP(V$7,$L$66:$DM$120,ROWS($C$10:$C62)+2,FALSE)</f>
        <v>6614</v>
      </c>
      <c r="W62" s="7">
        <f>HLOOKUP(W$7,$L$66:$DM$120,ROWS($C$10:$C62)+2,FALSE)</f>
        <v>247</v>
      </c>
      <c r="X62" s="7">
        <f>HLOOKUP(X$7,$L$66:$DM$120,ROWS($C$10:$C62)+2,FALSE)</f>
        <v>0</v>
      </c>
      <c r="Y62" s="7">
        <f>HLOOKUP(Y$7,$L$66:$DM$120,ROWS($C$10:$C62)+2,FALSE)</f>
        <v>13</v>
      </c>
      <c r="Z62" s="7">
        <f>HLOOKUP(Z$7,$L$66:$DM$120,ROWS($C$10:$C62)+2,FALSE)</f>
        <v>624</v>
      </c>
      <c r="AA62" s="7">
        <f>HLOOKUP(AA$7,$L$66:$DM$120,ROWS($C$10:$C62)+2,FALSE)</f>
        <v>784</v>
      </c>
      <c r="AB62" s="7">
        <f>HLOOKUP(AB$7,$L$66:$DM$120,ROWS($C$10:$C62)+2,FALSE)</f>
        <v>0</v>
      </c>
      <c r="AC62" s="7">
        <f>HLOOKUP(AC$7,$L$66:$DM$120,ROWS($C$10:$C62)+2,FALSE)</f>
        <v>38</v>
      </c>
      <c r="AD62" s="7">
        <f>HLOOKUP(AD$7,$L$66:$DM$120,ROWS($C$10:$C62)+2,FALSE)</f>
        <v>0</v>
      </c>
      <c r="AE62" s="7">
        <f>HLOOKUP(AE$7,$L$66:$DM$120,ROWS($C$10:$C62)+2,FALSE)</f>
        <v>0</v>
      </c>
      <c r="AF62" s="7">
        <f>HLOOKUP(AF$7,$L$66:$DM$120,ROWS($C$10:$C62)+2,FALSE)</f>
        <v>0</v>
      </c>
      <c r="AG62" s="7">
        <f>HLOOKUP(AG$7,$L$66:$DM$120,ROWS($C$10:$C62)+2,FALSE)</f>
        <v>70</v>
      </c>
      <c r="AH62" s="7">
        <f>HLOOKUP(AH$7,$L$66:$DM$120,ROWS($C$10:$C62)+2,FALSE)</f>
        <v>1412</v>
      </c>
      <c r="AI62" s="7">
        <f>HLOOKUP(AI$7,$L$66:$DM$120,ROWS($C$10:$C62)+2,FALSE)</f>
        <v>88</v>
      </c>
      <c r="AJ62" s="7">
        <f>HLOOKUP(AJ$7,$L$66:$DM$120,ROWS($C$10:$C62)+2,FALSE)</f>
        <v>0</v>
      </c>
      <c r="AK62" s="7">
        <f>HLOOKUP(AK$7,$L$66:$DM$120,ROWS($C$10:$C62)+2,FALSE)</f>
        <v>27</v>
      </c>
      <c r="AL62" s="7">
        <f>HLOOKUP(AL$7,$L$66:$DM$120,ROWS($C$10:$C62)+2,FALSE)</f>
        <v>101</v>
      </c>
      <c r="AM62" s="7">
        <f>HLOOKUP(AM$7,$L$66:$DM$120,ROWS($C$10:$C62)+2,FALSE)</f>
        <v>0</v>
      </c>
      <c r="AN62" s="7">
        <f>HLOOKUP(AN$7,$L$66:$DM$120,ROWS($C$10:$C62)+2,FALSE)</f>
        <v>0</v>
      </c>
      <c r="AO62" s="7">
        <f>HLOOKUP(AO$7,$L$66:$DM$120,ROWS($C$10:$C62)+2,FALSE)</f>
        <v>0</v>
      </c>
      <c r="AP62" s="7">
        <f>HLOOKUP(AP$7,$L$66:$DM$120,ROWS($C$10:$C62)+2,FALSE)</f>
        <v>0</v>
      </c>
      <c r="AQ62" s="7">
        <f>HLOOKUP(AQ$7,$L$66:$DM$120,ROWS($C$10:$C62)+2,FALSE)</f>
        <v>2150</v>
      </c>
      <c r="AR62" s="7">
        <f>HLOOKUP(AR$7,$L$66:$DM$120,ROWS($C$10:$C62)+2,FALSE)</f>
        <v>51</v>
      </c>
      <c r="AS62" s="7">
        <f>HLOOKUP(AS$7,$L$66:$DM$120,ROWS($C$10:$C62)+2,FALSE)</f>
        <v>2615</v>
      </c>
      <c r="AT62" s="7">
        <f>HLOOKUP(AT$7,$L$66:$DM$120,ROWS($C$10:$C62)+2,FALSE)</f>
        <v>200</v>
      </c>
      <c r="AU62" s="7">
        <f>HLOOKUP(AU$7,$L$66:$DM$120,ROWS($C$10:$C62)+2,FALSE)</f>
        <v>0</v>
      </c>
      <c r="AV62" s="7">
        <f>HLOOKUP(AV$7,$L$66:$DM$120,ROWS($C$10:$C62)+2,FALSE)</f>
        <v>0</v>
      </c>
      <c r="AW62" s="7">
        <f>HLOOKUP(AW$7,$L$66:$DM$120,ROWS($C$10:$C62)+2,FALSE)</f>
        <v>79</v>
      </c>
      <c r="AX62" s="7">
        <f>HLOOKUP(AX$7,$L$66:$DM$120,ROWS($C$10:$C62)+2,FALSE)</f>
        <v>0</v>
      </c>
      <c r="AY62" s="7">
        <f>HLOOKUP(AY$7,$L$66:$DM$120,ROWS($C$10:$C62)+2,FALSE)</f>
        <v>1978</v>
      </c>
      <c r="AZ62" s="7">
        <f>HLOOKUP(AZ$7,$L$66:$DM$120,ROWS($C$10:$C62)+2,FALSE)</f>
        <v>490</v>
      </c>
      <c r="BA62" s="7">
        <f>HLOOKUP(BA$7,$L$66:$DM$120,ROWS($C$10:$C62)+2,FALSE)</f>
        <v>3</v>
      </c>
      <c r="BB62" s="7">
        <f>HLOOKUP(BB$7,$L$66:$DM$120,ROWS($C$10:$C62)+2,FALSE)</f>
        <v>113</v>
      </c>
      <c r="BC62" s="7">
        <f>HLOOKUP(BC$7,$L$66:$DM$120,ROWS($C$10:$C62)+2,FALSE)</f>
        <v>224</v>
      </c>
      <c r="BD62" s="7">
        <f>HLOOKUP(BD$7,$L$66:$DM$120,ROWS($C$10:$C62)+2,FALSE)</f>
        <v>444</v>
      </c>
      <c r="BE62" s="7">
        <f>HLOOKUP(BE$7,$L$66:$DM$120,ROWS($C$10:$C62)+2,FALSE)</f>
        <v>0</v>
      </c>
      <c r="BF62" s="7">
        <f>HLOOKUP(BF$7,$L$66:$DM$120,ROWS($C$10:$C62)+2,FALSE)</f>
        <v>0</v>
      </c>
      <c r="BG62" s="7">
        <f>HLOOKUP(BG$7,$L$66:$DM$120,ROWS($C$10:$C62)+2,FALSE)</f>
        <v>1077</v>
      </c>
      <c r="BH62" s="7">
        <f>HLOOKUP(BH$7,$L$66:$DM$120,ROWS($C$10:$C62)+2,FALSE)</f>
        <v>41</v>
      </c>
      <c r="BI62" s="7">
        <f>HLOOKUP(BI$7,$L$66:$DM$120,ROWS($C$10:$C62)+2,FALSE)</f>
        <v>14</v>
      </c>
      <c r="BJ62" s="7">
        <f>HLOOKUP(BJ$7,$L$66:$DM$120,ROWS($C$10:$C62)+2,FALSE)</f>
        <v>229</v>
      </c>
      <c r="BK62" s="7">
        <f>HLOOKUP(BK$7,$L$66:$DM$120,ROWS($C$10:$C62)+2,FALSE)</f>
        <v>0</v>
      </c>
      <c r="BL62" s="7">
        <v>0</v>
      </c>
      <c r="BM62" s="8">
        <f>HLOOKUP(BM$7+0.5,$L$66:$DM$120,ROWS($C$10:$C62)+2,FALSE)</f>
        <v>3662</v>
      </c>
      <c r="BN62" s="8">
        <f>HLOOKUP(BN$7+0.5,$L$66:$DM$120,ROWS($C$10:$C62)+2,FALSE)</f>
        <v>59</v>
      </c>
      <c r="BO62" s="8">
        <f>HLOOKUP(BO$7+0.5,$L$66:$DM$120,ROWS($C$10:$C62)+2,FALSE)</f>
        <v>457</v>
      </c>
      <c r="BP62" s="8">
        <f>HLOOKUP(BP$7+0.5,$L$66:$DM$120,ROWS($C$10:$C62)+2,FALSE)</f>
        <v>363</v>
      </c>
      <c r="BQ62" s="8">
        <f>HLOOKUP(BQ$7+0.5,$L$66:$DM$120,ROWS($C$10:$C62)+2,FALSE)</f>
        <v>210</v>
      </c>
      <c r="BR62" s="8">
        <f>HLOOKUP(BR$7+0.5,$L$66:$DM$120,ROWS($C$10:$C62)+2,FALSE)</f>
        <v>222</v>
      </c>
      <c r="BS62" s="8">
        <f>HLOOKUP(BS$7+0.5,$L$66:$DM$120,ROWS($C$10:$C62)+2,FALSE)</f>
        <v>210</v>
      </c>
      <c r="BT62" s="8">
        <f>HLOOKUP(BT$7+0.5,$L$66:$DM$120,ROWS($C$10:$C62)+2,FALSE)</f>
        <v>928</v>
      </c>
      <c r="BU62" s="8">
        <f>HLOOKUP(BU$7+0.5,$L$66:$DM$120,ROWS($C$10:$C62)+2,FALSE)</f>
        <v>25</v>
      </c>
      <c r="BV62" s="8">
        <f>HLOOKUP(BV$7+0.5,$L$66:$DM$120,ROWS($C$10:$C62)+2,FALSE)</f>
        <v>315</v>
      </c>
      <c r="BW62" s="8">
        <f>HLOOKUP(BW$7+0.5,$L$66:$DM$120,ROWS($C$10:$C62)+2,FALSE)</f>
        <v>2336</v>
      </c>
      <c r="BX62" s="8">
        <f>HLOOKUP(BX$7+0.5,$L$66:$DM$120,ROWS($C$10:$C62)+2,FALSE)</f>
        <v>195</v>
      </c>
      <c r="BY62" s="8">
        <f>HLOOKUP(BY$7+0.5,$L$66:$DM$120,ROWS($C$10:$C62)+2,FALSE)</f>
        <v>210</v>
      </c>
      <c r="BZ62" s="8">
        <f>HLOOKUP(BZ$7+0.5,$L$66:$DM$120,ROWS($C$10:$C62)+2,FALSE)</f>
        <v>24</v>
      </c>
      <c r="CA62" s="8">
        <f>HLOOKUP(CA$7+0.5,$L$66:$DM$120,ROWS($C$10:$C62)+2,FALSE)</f>
        <v>537</v>
      </c>
      <c r="CB62" s="8">
        <f>HLOOKUP(CB$7+0.5,$L$66:$DM$120,ROWS($C$10:$C62)+2,FALSE)</f>
        <v>895</v>
      </c>
      <c r="CC62" s="8">
        <f>HLOOKUP(CC$7+0.5,$L$66:$DM$120,ROWS($C$10:$C62)+2,FALSE)</f>
        <v>210</v>
      </c>
      <c r="CD62" s="8">
        <f>HLOOKUP(CD$7+0.5,$L$66:$DM$120,ROWS($C$10:$C62)+2,FALSE)</f>
        <v>62</v>
      </c>
      <c r="CE62" s="8">
        <f>HLOOKUP(CE$7+0.5,$L$66:$DM$120,ROWS($C$10:$C62)+2,FALSE)</f>
        <v>210</v>
      </c>
      <c r="CF62" s="8">
        <f>HLOOKUP(CF$7+0.5,$L$66:$DM$120,ROWS($C$10:$C62)+2,FALSE)</f>
        <v>210</v>
      </c>
      <c r="CG62" s="8">
        <f>HLOOKUP(CG$7+0.5,$L$66:$DM$120,ROWS($C$10:$C62)+2,FALSE)</f>
        <v>210</v>
      </c>
      <c r="CH62" s="8">
        <f>HLOOKUP(CH$7+0.5,$L$66:$DM$120,ROWS($C$10:$C62)+2,FALSE)</f>
        <v>124</v>
      </c>
      <c r="CI62" s="8">
        <f>HLOOKUP(CI$7+0.5,$L$66:$DM$120,ROWS($C$10:$C62)+2,FALSE)</f>
        <v>904</v>
      </c>
      <c r="CJ62" s="8">
        <f>HLOOKUP(CJ$7+0.5,$L$66:$DM$120,ROWS($C$10:$C62)+2,FALSE)</f>
        <v>127</v>
      </c>
      <c r="CK62" s="8">
        <f>HLOOKUP(CK$7+0.5,$L$66:$DM$120,ROWS($C$10:$C62)+2,FALSE)</f>
        <v>210</v>
      </c>
      <c r="CL62" s="8">
        <f>HLOOKUP(CL$7+0.5,$L$66:$DM$120,ROWS($C$10:$C62)+2,FALSE)</f>
        <v>35</v>
      </c>
      <c r="CM62" s="8">
        <f>HLOOKUP(CM$7+0.5,$L$66:$DM$120,ROWS($C$10:$C62)+2,FALSE)</f>
        <v>165</v>
      </c>
      <c r="CN62" s="8">
        <f>HLOOKUP(CN$7+0.5,$L$66:$DM$120,ROWS($C$10:$C62)+2,FALSE)</f>
        <v>210</v>
      </c>
      <c r="CO62" s="8">
        <f>HLOOKUP(CO$7+0.5,$L$66:$DM$120,ROWS($C$10:$C62)+2,FALSE)</f>
        <v>210</v>
      </c>
      <c r="CP62" s="8">
        <f>HLOOKUP(CP$7+0.5,$L$66:$DM$120,ROWS($C$10:$C62)+2,FALSE)</f>
        <v>210</v>
      </c>
      <c r="CQ62" s="8">
        <f>HLOOKUP(CQ$7+0.5,$L$66:$DM$120,ROWS($C$10:$C62)+2,FALSE)</f>
        <v>210</v>
      </c>
      <c r="CR62" s="8">
        <f>HLOOKUP(CR$7+0.5,$L$66:$DM$120,ROWS($C$10:$C62)+2,FALSE)</f>
        <v>1149</v>
      </c>
      <c r="CS62" s="8">
        <f>HLOOKUP(CS$7+0.5,$L$66:$DM$120,ROWS($C$10:$C62)+2,FALSE)</f>
        <v>94</v>
      </c>
      <c r="CT62" s="8">
        <f>HLOOKUP(CT$7+0.5,$L$66:$DM$120,ROWS($C$10:$C62)+2,FALSE)</f>
        <v>1171</v>
      </c>
      <c r="CU62" s="8">
        <f>HLOOKUP(CU$7+0.5,$L$66:$DM$120,ROWS($C$10:$C62)+2,FALSE)</f>
        <v>195</v>
      </c>
      <c r="CV62" s="8">
        <f>HLOOKUP(CV$7+0.5,$L$66:$DM$120,ROWS($C$10:$C62)+2,FALSE)</f>
        <v>210</v>
      </c>
      <c r="CW62" s="8">
        <f>HLOOKUP(CW$7+0.5,$L$66:$DM$120,ROWS($C$10:$C62)+2,FALSE)</f>
        <v>210</v>
      </c>
      <c r="CX62" s="8">
        <f>HLOOKUP(CX$7+0.5,$L$66:$DM$120,ROWS($C$10:$C62)+2,FALSE)</f>
        <v>117</v>
      </c>
      <c r="CY62" s="8">
        <f>HLOOKUP(CY$7+0.5,$L$66:$DM$120,ROWS($C$10:$C62)+2,FALSE)</f>
        <v>210</v>
      </c>
      <c r="CZ62" s="8">
        <f>HLOOKUP(CZ$7+0.5,$L$66:$DM$120,ROWS($C$10:$C62)+2,FALSE)</f>
        <v>1059</v>
      </c>
      <c r="DA62" s="8">
        <f>HLOOKUP(DA$7+0.5,$L$66:$DM$120,ROWS($C$10:$C62)+2,FALSE)</f>
        <v>718</v>
      </c>
      <c r="DB62" s="8">
        <f>HLOOKUP(DB$7+0.5,$L$66:$DM$120,ROWS($C$10:$C62)+2,FALSE)</f>
        <v>6</v>
      </c>
      <c r="DC62" s="8">
        <f>HLOOKUP(DC$7+0.5,$L$66:$DM$120,ROWS($C$10:$C62)+2,FALSE)</f>
        <v>139</v>
      </c>
      <c r="DD62" s="8">
        <f>HLOOKUP(DD$7+0.5,$L$66:$DM$120,ROWS($C$10:$C62)+2,FALSE)</f>
        <v>368</v>
      </c>
      <c r="DE62" s="8">
        <f>HLOOKUP(DE$7+0.5,$L$66:$DM$120,ROWS($C$10:$C62)+2,FALSE)</f>
        <v>334</v>
      </c>
      <c r="DF62" s="8">
        <f>HLOOKUP(DF$7+0.5,$L$66:$DM$120,ROWS($C$10:$C62)+2,FALSE)</f>
        <v>210</v>
      </c>
      <c r="DG62" s="8">
        <f>HLOOKUP(DG$7+0.5,$L$66:$DM$120,ROWS($C$10:$C62)+2,FALSE)</f>
        <v>210</v>
      </c>
      <c r="DH62" s="8">
        <f>HLOOKUP(DH$7+0.5,$L$66:$DM$120,ROWS($C$10:$C62)+2,FALSE)</f>
        <v>1097</v>
      </c>
      <c r="DI62" s="8">
        <f>HLOOKUP(DI$7+0.5,$L$66:$DM$120,ROWS($C$10:$C62)+2,FALSE)</f>
        <v>42</v>
      </c>
      <c r="DJ62" s="8">
        <f>HLOOKUP(DJ$7+0.5,$L$66:$DM$120,ROWS($C$10:$C62)+2,FALSE)</f>
        <v>25</v>
      </c>
      <c r="DK62" s="8">
        <f>HLOOKUP(DK$7+0.5,$L$66:$DM$120,ROWS($C$10:$C62)+2,FALSE)</f>
        <v>373</v>
      </c>
      <c r="DL62" s="8">
        <f>HLOOKUP(DL$7+0.5,$L$66:$DM$120,ROWS($C$10:$C62)+2,FALSE)</f>
        <v>210</v>
      </c>
      <c r="DM62" s="8" t="str">
        <f>HLOOKUP(DM$7+0.5,$L$66:$DM$120,ROWS($C$10:$C62)+2,FALSE)</f>
        <v>N/A</v>
      </c>
    </row>
    <row r="66" spans="1:117" x14ac:dyDescent="0.2">
      <c r="L66" s="7">
        <v>1</v>
      </c>
      <c r="M66" s="7">
        <v>1.5</v>
      </c>
      <c r="N66" s="7">
        <v>2</v>
      </c>
      <c r="O66" s="7">
        <v>2.5</v>
      </c>
      <c r="P66" s="7">
        <v>3</v>
      </c>
      <c r="Q66" s="7">
        <v>3.5</v>
      </c>
      <c r="R66" s="7">
        <v>4</v>
      </c>
      <c r="S66" s="7">
        <v>4.5</v>
      </c>
      <c r="T66" s="7">
        <v>5</v>
      </c>
      <c r="U66" s="7">
        <v>5.5</v>
      </c>
      <c r="V66" s="7">
        <v>6</v>
      </c>
      <c r="W66" s="7">
        <v>6.5</v>
      </c>
      <c r="X66" s="7">
        <v>7</v>
      </c>
      <c r="Y66" s="7">
        <v>7.5</v>
      </c>
      <c r="Z66" s="7">
        <v>8</v>
      </c>
      <c r="AA66" s="7">
        <v>8.5</v>
      </c>
      <c r="AB66" s="7">
        <v>9</v>
      </c>
      <c r="AC66" s="7">
        <v>9.5</v>
      </c>
      <c r="AD66" s="7">
        <v>10</v>
      </c>
      <c r="AE66" s="7">
        <v>10.5</v>
      </c>
      <c r="AF66" s="7">
        <v>11</v>
      </c>
      <c r="AG66" s="7">
        <v>11.5</v>
      </c>
      <c r="AH66" s="7">
        <v>12</v>
      </c>
      <c r="AI66" s="7">
        <v>12.5</v>
      </c>
      <c r="AJ66" s="7">
        <v>13</v>
      </c>
      <c r="AK66" s="7">
        <v>13.5</v>
      </c>
      <c r="AL66" s="7">
        <v>14</v>
      </c>
      <c r="AM66" s="7">
        <v>14.5</v>
      </c>
      <c r="AN66" s="7">
        <v>15</v>
      </c>
      <c r="AO66" s="7">
        <v>15.5</v>
      </c>
      <c r="AP66" s="7">
        <v>16</v>
      </c>
      <c r="AQ66" s="7">
        <v>16.5</v>
      </c>
      <c r="AR66" s="7">
        <v>17</v>
      </c>
      <c r="AS66" s="7">
        <v>17.5</v>
      </c>
      <c r="AT66" s="7">
        <v>18</v>
      </c>
      <c r="AU66" s="7">
        <v>18.5</v>
      </c>
      <c r="AV66" s="7">
        <v>19</v>
      </c>
      <c r="AW66" s="7">
        <v>19.5</v>
      </c>
      <c r="AX66" s="7">
        <v>20</v>
      </c>
      <c r="AY66" s="7">
        <v>20.5</v>
      </c>
      <c r="AZ66" s="7">
        <v>21</v>
      </c>
      <c r="BA66" s="7">
        <v>21.5</v>
      </c>
      <c r="BB66" s="7">
        <v>22</v>
      </c>
      <c r="BC66" s="7">
        <v>22.5</v>
      </c>
      <c r="BD66" s="7">
        <v>23</v>
      </c>
      <c r="BE66" s="7">
        <v>23.5</v>
      </c>
      <c r="BF66" s="7">
        <v>24</v>
      </c>
      <c r="BG66" s="7">
        <v>24.5</v>
      </c>
      <c r="BH66" s="7">
        <v>25</v>
      </c>
      <c r="BI66" s="7">
        <v>25.5</v>
      </c>
      <c r="BJ66" s="7">
        <v>26</v>
      </c>
      <c r="BK66" s="7">
        <v>26.5</v>
      </c>
      <c r="BL66" s="7">
        <v>27</v>
      </c>
      <c r="BM66" s="7">
        <v>27.5</v>
      </c>
      <c r="BN66" s="7">
        <v>28</v>
      </c>
      <c r="BO66" s="7">
        <v>28.5</v>
      </c>
      <c r="BP66" s="7">
        <v>29</v>
      </c>
      <c r="BQ66" s="7">
        <v>29.5</v>
      </c>
      <c r="BR66" s="7">
        <v>30</v>
      </c>
      <c r="BS66" s="7">
        <v>30.5</v>
      </c>
      <c r="BT66" s="7">
        <v>31</v>
      </c>
      <c r="BU66" s="7">
        <v>31.5</v>
      </c>
      <c r="BV66" s="7">
        <v>32</v>
      </c>
      <c r="BW66" s="7">
        <v>32.5</v>
      </c>
      <c r="BX66" s="7">
        <v>33</v>
      </c>
      <c r="BY66" s="7">
        <v>33.5</v>
      </c>
      <c r="BZ66" s="7">
        <v>34</v>
      </c>
      <c r="CA66" s="7">
        <v>34.5</v>
      </c>
      <c r="CB66" s="7">
        <v>35</v>
      </c>
      <c r="CC66" s="7">
        <v>35.5</v>
      </c>
      <c r="CD66" s="7">
        <v>36</v>
      </c>
      <c r="CE66" s="7">
        <v>36.5</v>
      </c>
      <c r="CF66" s="7">
        <v>37</v>
      </c>
      <c r="CG66" s="7">
        <v>37.5</v>
      </c>
      <c r="CH66" s="7">
        <v>38</v>
      </c>
      <c r="CI66" s="7">
        <v>38.5</v>
      </c>
      <c r="CJ66" s="7">
        <v>39</v>
      </c>
      <c r="CK66" s="7">
        <v>39.5</v>
      </c>
      <c r="CL66" s="7">
        <v>40</v>
      </c>
      <c r="CM66" s="7">
        <v>40.5</v>
      </c>
      <c r="CN66" s="7">
        <v>41</v>
      </c>
      <c r="CO66" s="7">
        <v>41.5</v>
      </c>
      <c r="CP66" s="7">
        <v>42</v>
      </c>
      <c r="CQ66" s="7">
        <v>42.5</v>
      </c>
      <c r="CR66" s="7">
        <v>43</v>
      </c>
      <c r="CS66" s="7">
        <v>43.5</v>
      </c>
      <c r="CT66" s="7">
        <v>44</v>
      </c>
      <c r="CU66" s="7">
        <v>44.5</v>
      </c>
      <c r="CV66" s="7">
        <v>45</v>
      </c>
      <c r="CW66" s="7">
        <v>45.5</v>
      </c>
      <c r="CX66" s="7">
        <v>46</v>
      </c>
      <c r="CY66" s="7">
        <v>46.5</v>
      </c>
      <c r="CZ66" s="7">
        <v>47</v>
      </c>
      <c r="DA66" s="7">
        <v>47.5</v>
      </c>
      <c r="DB66" s="7">
        <v>48</v>
      </c>
      <c r="DC66" s="7">
        <v>48.5</v>
      </c>
      <c r="DD66" s="7">
        <v>49</v>
      </c>
      <c r="DE66" s="7">
        <v>49.5</v>
      </c>
      <c r="DF66" s="7">
        <v>50</v>
      </c>
      <c r="DG66" s="7">
        <v>50.5</v>
      </c>
      <c r="DH66" s="7">
        <v>51</v>
      </c>
      <c r="DI66" s="7">
        <v>51.5</v>
      </c>
      <c r="DJ66" s="7">
        <v>52</v>
      </c>
      <c r="DK66" s="7">
        <v>52.5</v>
      </c>
      <c r="DL66" s="7">
        <v>53</v>
      </c>
      <c r="DM66" s="7">
        <v>53.5</v>
      </c>
    </row>
    <row r="67" spans="1:117" x14ac:dyDescent="0.2">
      <c r="A67" s="109" t="s">
        <v>135</v>
      </c>
      <c r="B67" s="4" t="s">
        <v>310</v>
      </c>
      <c r="D67" s="64" t="str">
        <f>Dashboard!F5</f>
        <v>Texas</v>
      </c>
      <c r="E67" s="99" t="s">
        <v>74</v>
      </c>
      <c r="F67" s="99" t="s">
        <v>75</v>
      </c>
      <c r="G67" s="99" t="s">
        <v>76</v>
      </c>
      <c r="H67" s="99" t="s">
        <v>136</v>
      </c>
      <c r="I67" s="99" t="s">
        <v>137</v>
      </c>
      <c r="J67" s="99" t="s">
        <v>138</v>
      </c>
      <c r="K67" s="94"/>
      <c r="L67" s="83" t="s">
        <v>58</v>
      </c>
      <c r="M67" s="84" t="s">
        <v>59</v>
      </c>
      <c r="N67" s="85" t="s">
        <v>58</v>
      </c>
      <c r="O67" s="86" t="s">
        <v>59</v>
      </c>
      <c r="P67" s="87" t="s">
        <v>58</v>
      </c>
      <c r="Q67" s="86" t="s">
        <v>59</v>
      </c>
      <c r="R67" s="87" t="s">
        <v>58</v>
      </c>
      <c r="S67" s="86" t="s">
        <v>59</v>
      </c>
      <c r="T67" s="87" t="s">
        <v>58</v>
      </c>
      <c r="U67" s="86" t="s">
        <v>59</v>
      </c>
      <c r="V67" s="87" t="s">
        <v>58</v>
      </c>
      <c r="W67" s="86" t="s">
        <v>59</v>
      </c>
      <c r="X67" s="87" t="s">
        <v>58</v>
      </c>
      <c r="Y67" s="86" t="s">
        <v>59</v>
      </c>
      <c r="Z67" s="87" t="s">
        <v>58</v>
      </c>
      <c r="AA67" s="86" t="s">
        <v>59</v>
      </c>
      <c r="AB67" s="87" t="s">
        <v>58</v>
      </c>
      <c r="AC67" s="86" t="s">
        <v>59</v>
      </c>
      <c r="AD67" s="87" t="s">
        <v>58</v>
      </c>
      <c r="AE67" s="86" t="s">
        <v>59</v>
      </c>
      <c r="AF67" s="87" t="s">
        <v>58</v>
      </c>
      <c r="AG67" s="86" t="s">
        <v>59</v>
      </c>
      <c r="AH67" s="87" t="s">
        <v>58</v>
      </c>
      <c r="AI67" s="86" t="s">
        <v>59</v>
      </c>
      <c r="AJ67" s="87" t="s">
        <v>58</v>
      </c>
      <c r="AK67" s="86" t="s">
        <v>59</v>
      </c>
      <c r="AL67" s="87" t="s">
        <v>58</v>
      </c>
      <c r="AM67" s="86" t="s">
        <v>59</v>
      </c>
      <c r="AN67" s="87" t="s">
        <v>58</v>
      </c>
      <c r="AO67" s="86" t="s">
        <v>59</v>
      </c>
      <c r="AP67" s="87" t="s">
        <v>58</v>
      </c>
      <c r="AQ67" s="86" t="s">
        <v>59</v>
      </c>
      <c r="AR67" s="87" t="s">
        <v>58</v>
      </c>
      <c r="AS67" s="86" t="s">
        <v>59</v>
      </c>
      <c r="AT67" s="87" t="s">
        <v>58</v>
      </c>
      <c r="AU67" s="86" t="s">
        <v>59</v>
      </c>
      <c r="AV67" s="87" t="s">
        <v>58</v>
      </c>
      <c r="AW67" s="86" t="s">
        <v>59</v>
      </c>
      <c r="AX67" s="87" t="s">
        <v>58</v>
      </c>
      <c r="AY67" s="86" t="s">
        <v>59</v>
      </c>
      <c r="AZ67" s="87" t="s">
        <v>58</v>
      </c>
      <c r="BA67" s="86" t="s">
        <v>59</v>
      </c>
      <c r="BB67" s="87" t="s">
        <v>58</v>
      </c>
      <c r="BC67" s="86" t="s">
        <v>59</v>
      </c>
      <c r="BD67" s="87" t="s">
        <v>58</v>
      </c>
      <c r="BE67" s="86" t="s">
        <v>59</v>
      </c>
      <c r="BF67" s="87" t="s">
        <v>58</v>
      </c>
      <c r="BG67" s="86" t="s">
        <v>59</v>
      </c>
      <c r="BH67" s="87" t="s">
        <v>58</v>
      </c>
      <c r="BI67" s="86" t="s">
        <v>59</v>
      </c>
      <c r="BJ67" s="87" t="s">
        <v>58</v>
      </c>
      <c r="BK67" s="86" t="s">
        <v>59</v>
      </c>
      <c r="BL67" s="87" t="s">
        <v>58</v>
      </c>
      <c r="BM67" s="86" t="s">
        <v>59</v>
      </c>
      <c r="BN67" s="87" t="s">
        <v>58</v>
      </c>
      <c r="BO67" s="86" t="s">
        <v>59</v>
      </c>
      <c r="BP67" s="87" t="s">
        <v>58</v>
      </c>
      <c r="BQ67" s="86" t="s">
        <v>59</v>
      </c>
      <c r="BR67" s="87" t="s">
        <v>58</v>
      </c>
      <c r="BS67" s="86" t="s">
        <v>59</v>
      </c>
      <c r="BT67" s="87" t="s">
        <v>58</v>
      </c>
      <c r="BU67" s="86" t="s">
        <v>59</v>
      </c>
      <c r="BV67" s="87" t="s">
        <v>58</v>
      </c>
      <c r="BW67" s="86" t="s">
        <v>59</v>
      </c>
      <c r="BX67" s="87" t="s">
        <v>58</v>
      </c>
      <c r="BY67" s="86" t="s">
        <v>59</v>
      </c>
      <c r="BZ67" s="87" t="s">
        <v>58</v>
      </c>
      <c r="CA67" s="86" t="s">
        <v>59</v>
      </c>
      <c r="CB67" s="87" t="s">
        <v>58</v>
      </c>
      <c r="CC67" s="86" t="s">
        <v>59</v>
      </c>
      <c r="CD67" s="87" t="s">
        <v>58</v>
      </c>
      <c r="CE67" s="86" t="s">
        <v>59</v>
      </c>
      <c r="CF67" s="87" t="s">
        <v>58</v>
      </c>
      <c r="CG67" s="86" t="s">
        <v>59</v>
      </c>
      <c r="CH67" s="87" t="s">
        <v>58</v>
      </c>
      <c r="CI67" s="86" t="s">
        <v>59</v>
      </c>
      <c r="CJ67" s="87" t="s">
        <v>58</v>
      </c>
      <c r="CK67" s="86" t="s">
        <v>59</v>
      </c>
      <c r="CL67" s="87" t="s">
        <v>58</v>
      </c>
      <c r="CM67" s="86" t="s">
        <v>59</v>
      </c>
      <c r="CN67" s="87" t="s">
        <v>58</v>
      </c>
      <c r="CO67" s="86" t="s">
        <v>59</v>
      </c>
      <c r="CP67" s="87" t="s">
        <v>58</v>
      </c>
      <c r="CQ67" s="86" t="s">
        <v>59</v>
      </c>
      <c r="CR67" s="87" t="s">
        <v>58</v>
      </c>
      <c r="CS67" s="86" t="s">
        <v>59</v>
      </c>
      <c r="CT67" s="87" t="s">
        <v>58</v>
      </c>
      <c r="CU67" s="86" t="s">
        <v>59</v>
      </c>
      <c r="CV67" s="87" t="s">
        <v>58</v>
      </c>
      <c r="CW67" s="86" t="s">
        <v>59</v>
      </c>
      <c r="CX67" s="87" t="s">
        <v>58</v>
      </c>
      <c r="CY67" s="86" t="s">
        <v>59</v>
      </c>
      <c r="CZ67" s="87" t="s">
        <v>58</v>
      </c>
      <c r="DA67" s="86" t="s">
        <v>59</v>
      </c>
      <c r="DB67" s="87" t="s">
        <v>58</v>
      </c>
      <c r="DC67" s="86" t="s">
        <v>59</v>
      </c>
      <c r="DD67" s="87" t="s">
        <v>58</v>
      </c>
      <c r="DE67" s="86" t="s">
        <v>59</v>
      </c>
      <c r="DF67" s="87" t="s">
        <v>58</v>
      </c>
      <c r="DG67" s="86" t="s">
        <v>59</v>
      </c>
      <c r="DH67" s="87" t="s">
        <v>58</v>
      </c>
      <c r="DI67" s="86" t="s">
        <v>59</v>
      </c>
      <c r="DJ67" s="87" t="s">
        <v>58</v>
      </c>
      <c r="DK67" s="86" t="s">
        <v>59</v>
      </c>
      <c r="DL67" s="87" t="s">
        <v>58</v>
      </c>
      <c r="DM67" s="86" t="s">
        <v>59</v>
      </c>
    </row>
    <row r="68" spans="1:117" x14ac:dyDescent="0.2">
      <c r="D68" s="68" t="str">
        <f>"Total "&amp;D67&amp;" (includes PR)"</f>
        <v>Total Texas (includes PR)</v>
      </c>
      <c r="E68" s="13">
        <f t="shared" ref="E68:J68" si="0">SUM(E69:E120)</f>
        <v>519951</v>
      </c>
      <c r="F68" s="13">
        <f t="shared" si="0"/>
        <v>405283</v>
      </c>
      <c r="G68" s="13">
        <f t="shared" si="0"/>
        <v>114668</v>
      </c>
      <c r="H68" s="13">
        <f t="shared" si="0"/>
        <v>144280</v>
      </c>
      <c r="I68" s="13">
        <f t="shared" si="0"/>
        <v>107445</v>
      </c>
      <c r="J68" s="13">
        <f t="shared" si="0"/>
        <v>36835</v>
      </c>
      <c r="K68" s="95"/>
      <c r="L68" s="33">
        <v>6987416</v>
      </c>
      <c r="M68" s="34">
        <v>77858</v>
      </c>
      <c r="N68" s="33">
        <v>106806</v>
      </c>
      <c r="O68" s="34">
        <v>10575</v>
      </c>
      <c r="P68" s="35">
        <v>88850</v>
      </c>
      <c r="Q68" s="36">
        <v>10161</v>
      </c>
      <c r="R68" s="37">
        <v>211816</v>
      </c>
      <c r="S68" s="36">
        <v>17644</v>
      </c>
      <c r="T68" s="37">
        <v>77226</v>
      </c>
      <c r="U68" s="36">
        <v>6899</v>
      </c>
      <c r="V68" s="37">
        <v>562343</v>
      </c>
      <c r="W68" s="36">
        <v>20646</v>
      </c>
      <c r="X68" s="37">
        <v>160623</v>
      </c>
      <c r="Y68" s="36">
        <v>10427</v>
      </c>
      <c r="Z68" s="37">
        <v>91295</v>
      </c>
      <c r="AA68" s="36">
        <v>7653</v>
      </c>
      <c r="AB68" s="37">
        <v>26631</v>
      </c>
      <c r="AC68" s="36">
        <v>3629</v>
      </c>
      <c r="AD68" s="37">
        <v>49732</v>
      </c>
      <c r="AE68" s="36">
        <v>4949</v>
      </c>
      <c r="AF68" s="37">
        <v>437202</v>
      </c>
      <c r="AG68" s="36">
        <v>19015</v>
      </c>
      <c r="AH68" s="37">
        <v>248892</v>
      </c>
      <c r="AI68" s="36">
        <v>13318</v>
      </c>
      <c r="AJ68" s="37">
        <v>61940</v>
      </c>
      <c r="AK68" s="36">
        <v>7295</v>
      </c>
      <c r="AL68" s="37">
        <v>57831</v>
      </c>
      <c r="AM68" s="36">
        <v>7401</v>
      </c>
      <c r="AN68" s="37">
        <v>269008</v>
      </c>
      <c r="AO68" s="36">
        <v>13750</v>
      </c>
      <c r="AP68" s="37">
        <v>143228</v>
      </c>
      <c r="AQ68" s="36">
        <v>10568</v>
      </c>
      <c r="AR68" s="37">
        <v>74516</v>
      </c>
      <c r="AS68" s="36">
        <v>6398</v>
      </c>
      <c r="AT68" s="37">
        <v>94180</v>
      </c>
      <c r="AU68" s="36">
        <v>10699</v>
      </c>
      <c r="AV68" s="37">
        <v>99256</v>
      </c>
      <c r="AW68" s="36">
        <v>7329</v>
      </c>
      <c r="AX68" s="37">
        <v>86593</v>
      </c>
      <c r="AY68" s="36">
        <v>8952</v>
      </c>
      <c r="AZ68" s="37">
        <v>33729</v>
      </c>
      <c r="BA68" s="36">
        <v>4154</v>
      </c>
      <c r="BB68" s="37">
        <v>165041</v>
      </c>
      <c r="BC68" s="36">
        <v>11278</v>
      </c>
      <c r="BD68" s="37">
        <v>145869</v>
      </c>
      <c r="BE68" s="36">
        <v>10414</v>
      </c>
      <c r="BF68" s="37">
        <v>186505</v>
      </c>
      <c r="BG68" s="36">
        <v>13304</v>
      </c>
      <c r="BH68" s="37">
        <v>103253</v>
      </c>
      <c r="BI68" s="36">
        <v>6978</v>
      </c>
      <c r="BJ68" s="37">
        <v>68597</v>
      </c>
      <c r="BK68" s="36">
        <v>7559</v>
      </c>
      <c r="BL68" s="37">
        <v>138404</v>
      </c>
      <c r="BM68" s="36">
        <v>11145</v>
      </c>
      <c r="BN68" s="37">
        <v>31204</v>
      </c>
      <c r="BO68" s="36">
        <v>4179</v>
      </c>
      <c r="BP68" s="37">
        <v>52809</v>
      </c>
      <c r="BQ68" s="36">
        <v>6362</v>
      </c>
      <c r="BR68" s="37">
        <v>115943</v>
      </c>
      <c r="BS68" s="36">
        <v>8686</v>
      </c>
      <c r="BT68" s="37">
        <v>43277</v>
      </c>
      <c r="BU68" s="36">
        <v>4875</v>
      </c>
      <c r="BV68" s="37">
        <v>216369</v>
      </c>
      <c r="BW68" s="36">
        <v>12474</v>
      </c>
      <c r="BX68" s="37">
        <v>61431</v>
      </c>
      <c r="BY68" s="36">
        <v>5579</v>
      </c>
      <c r="BZ68" s="37">
        <v>377800</v>
      </c>
      <c r="CA68" s="36">
        <v>15333</v>
      </c>
      <c r="CB68" s="37">
        <v>225147</v>
      </c>
      <c r="CC68" s="36">
        <v>14191</v>
      </c>
      <c r="CD68" s="37">
        <v>26563</v>
      </c>
      <c r="CE68" s="36">
        <v>3090</v>
      </c>
      <c r="CF68" s="37">
        <v>206049</v>
      </c>
      <c r="CG68" s="36">
        <v>11406</v>
      </c>
      <c r="CH68" s="37">
        <v>81009</v>
      </c>
      <c r="CI68" s="36">
        <v>8616</v>
      </c>
      <c r="CJ68" s="37">
        <v>109795</v>
      </c>
      <c r="CK68" s="36">
        <v>8590</v>
      </c>
      <c r="CL68" s="37">
        <v>215127</v>
      </c>
      <c r="CM68" s="36">
        <v>11482</v>
      </c>
      <c r="CN68" s="37">
        <v>31065</v>
      </c>
      <c r="CO68" s="36">
        <v>4192</v>
      </c>
      <c r="CP68" s="37">
        <v>121426</v>
      </c>
      <c r="CQ68" s="36">
        <v>9952</v>
      </c>
      <c r="CR68" s="37">
        <v>29383</v>
      </c>
      <c r="CS68" s="36">
        <v>4358</v>
      </c>
      <c r="CT68" s="37">
        <v>154243</v>
      </c>
      <c r="CU68" s="36">
        <v>9679</v>
      </c>
      <c r="CV68" s="37">
        <v>404839</v>
      </c>
      <c r="CW68" s="36">
        <v>17998</v>
      </c>
      <c r="CX68" s="37">
        <v>73211</v>
      </c>
      <c r="CY68" s="36">
        <v>7130</v>
      </c>
      <c r="CZ68" s="37">
        <v>18172</v>
      </c>
      <c r="DA68" s="36">
        <v>2845</v>
      </c>
      <c r="DB68" s="37">
        <v>229227</v>
      </c>
      <c r="DC68" s="36">
        <v>11582</v>
      </c>
      <c r="DD68" s="37">
        <v>190644</v>
      </c>
      <c r="DE68" s="36">
        <v>11567</v>
      </c>
      <c r="DF68" s="37">
        <v>45956</v>
      </c>
      <c r="DG68" s="36">
        <v>5684</v>
      </c>
      <c r="DH68" s="37">
        <v>105370</v>
      </c>
      <c r="DI68" s="36">
        <v>8011</v>
      </c>
      <c r="DJ68" s="37">
        <v>31991</v>
      </c>
      <c r="DK68" s="36">
        <v>4631</v>
      </c>
      <c r="DL68" s="37">
        <v>76218</v>
      </c>
      <c r="DM68" s="36">
        <v>8799</v>
      </c>
    </row>
    <row r="69" spans="1:117" x14ac:dyDescent="0.2">
      <c r="A69" s="109">
        <f>IF($D69=$D$67,"",RANK($G69,$G$69:$G$120)+COUNTIF($G$69:G69,$G69)-1)</f>
        <v>32</v>
      </c>
      <c r="B69" s="1">
        <v>73</v>
      </c>
      <c r="C69" s="1" t="s">
        <v>77</v>
      </c>
      <c r="D69" s="7" t="s">
        <v>8</v>
      </c>
      <c r="E69" s="17">
        <f t="shared" ref="E69:E120" si="1">HLOOKUP($D69,$L$9:$BL$62,MATCH($D$67,$D$9:$D$62,0),FALSE)</f>
        <v>8747</v>
      </c>
      <c r="F69" s="17">
        <f t="shared" ref="F69:F120" si="2">VLOOKUP($D69,$D$9:$BL$62,MATCH($D$67,$D$9:$BL$9,0),FALSE)</f>
        <v>7973</v>
      </c>
      <c r="G69" s="18">
        <f>IF($D69=D$67,"",IF(ISERR(E69-F69),"",E69-F69))</f>
        <v>774</v>
      </c>
      <c r="H69" s="17">
        <f>HLOOKUP($D69,$BM$8:$DM$62,MATCH($D$67,$D$8:$D$62,0),FALSE)</f>
        <v>2609</v>
      </c>
      <c r="I69" s="17">
        <f>VLOOKUP($D69,$D$8:$DM$62,MATCH($D$67,$D$8:$DM$8,0),FALSE)</f>
        <v>2240</v>
      </c>
      <c r="J69" s="17">
        <f>IF($D69=D$67,"",IF(ISERR(H69-I69),"",H69-I69))</f>
        <v>369</v>
      </c>
      <c r="K69" s="96"/>
      <c r="L69" s="38">
        <v>117726</v>
      </c>
      <c r="M69" s="39">
        <v>9414</v>
      </c>
      <c r="N69" s="40" t="s">
        <v>60</v>
      </c>
      <c r="O69" s="36" t="s">
        <v>60</v>
      </c>
      <c r="P69" s="35">
        <v>1771</v>
      </c>
      <c r="Q69" s="36">
        <v>1098</v>
      </c>
      <c r="R69" s="37">
        <v>1677</v>
      </c>
      <c r="S69" s="36">
        <v>1060</v>
      </c>
      <c r="T69" s="37">
        <v>1642</v>
      </c>
      <c r="U69" s="36">
        <v>1063</v>
      </c>
      <c r="V69" s="37">
        <v>3389</v>
      </c>
      <c r="W69" s="36">
        <v>1286</v>
      </c>
      <c r="X69" s="37">
        <v>348</v>
      </c>
      <c r="Y69" s="36">
        <v>295</v>
      </c>
      <c r="Z69" s="37">
        <v>2921</v>
      </c>
      <c r="AA69" s="36">
        <v>3231</v>
      </c>
      <c r="AB69" s="37">
        <v>232</v>
      </c>
      <c r="AC69" s="36">
        <v>301</v>
      </c>
      <c r="AD69" s="37">
        <v>399</v>
      </c>
      <c r="AE69" s="36">
        <v>359</v>
      </c>
      <c r="AF69" s="37">
        <v>20063</v>
      </c>
      <c r="AG69" s="36">
        <v>4141</v>
      </c>
      <c r="AH69" s="37">
        <v>19346</v>
      </c>
      <c r="AI69" s="36">
        <v>3711</v>
      </c>
      <c r="AJ69" s="37">
        <v>1259</v>
      </c>
      <c r="AK69" s="36">
        <v>1292</v>
      </c>
      <c r="AL69" s="37">
        <v>137</v>
      </c>
      <c r="AM69" s="36">
        <v>173</v>
      </c>
      <c r="AN69" s="37">
        <v>6991</v>
      </c>
      <c r="AO69" s="36">
        <v>3376</v>
      </c>
      <c r="AP69" s="37">
        <v>1434</v>
      </c>
      <c r="AQ69" s="36">
        <v>634</v>
      </c>
      <c r="AR69" s="37">
        <v>30</v>
      </c>
      <c r="AS69" s="36">
        <v>52</v>
      </c>
      <c r="AT69" s="37">
        <v>842</v>
      </c>
      <c r="AU69" s="36">
        <v>632</v>
      </c>
      <c r="AV69" s="37">
        <v>2686</v>
      </c>
      <c r="AW69" s="36">
        <v>856</v>
      </c>
      <c r="AX69" s="37">
        <v>2413</v>
      </c>
      <c r="AY69" s="36">
        <v>972</v>
      </c>
      <c r="AZ69" s="37">
        <v>626</v>
      </c>
      <c r="BA69" s="36">
        <v>378</v>
      </c>
      <c r="BB69" s="37">
        <v>1606</v>
      </c>
      <c r="BC69" s="36">
        <v>987</v>
      </c>
      <c r="BD69" s="37">
        <v>112</v>
      </c>
      <c r="BE69" s="36">
        <v>146</v>
      </c>
      <c r="BF69" s="37">
        <v>2797</v>
      </c>
      <c r="BG69" s="36">
        <v>1250</v>
      </c>
      <c r="BH69" s="37">
        <v>327</v>
      </c>
      <c r="BI69" s="36">
        <v>342</v>
      </c>
      <c r="BJ69" s="37">
        <v>3945</v>
      </c>
      <c r="BK69" s="36">
        <v>1492</v>
      </c>
      <c r="BL69" s="37">
        <v>1086</v>
      </c>
      <c r="BM69" s="36">
        <v>536</v>
      </c>
      <c r="BN69" s="37">
        <v>317</v>
      </c>
      <c r="BO69" s="36">
        <v>463</v>
      </c>
      <c r="BP69" s="37">
        <v>770</v>
      </c>
      <c r="BQ69" s="36">
        <v>638</v>
      </c>
      <c r="BR69" s="37">
        <v>257</v>
      </c>
      <c r="BS69" s="36">
        <v>333</v>
      </c>
      <c r="BT69" s="37">
        <v>64</v>
      </c>
      <c r="BU69" s="36">
        <v>109</v>
      </c>
      <c r="BV69" s="37">
        <v>1996</v>
      </c>
      <c r="BW69" s="36">
        <v>2284</v>
      </c>
      <c r="BX69" s="37">
        <v>119</v>
      </c>
      <c r="BY69" s="36">
        <v>184</v>
      </c>
      <c r="BZ69" s="37">
        <v>1108</v>
      </c>
      <c r="CA69" s="36">
        <v>442</v>
      </c>
      <c r="CB69" s="37">
        <v>2697</v>
      </c>
      <c r="CC69" s="36">
        <v>1820</v>
      </c>
      <c r="CD69" s="37">
        <v>284</v>
      </c>
      <c r="CE69" s="36">
        <v>333</v>
      </c>
      <c r="CF69" s="37">
        <v>2596</v>
      </c>
      <c r="CG69" s="36">
        <v>958</v>
      </c>
      <c r="CH69" s="37">
        <v>973</v>
      </c>
      <c r="CI69" s="36">
        <v>840</v>
      </c>
      <c r="CJ69" s="37">
        <v>169</v>
      </c>
      <c r="CK69" s="36">
        <v>182</v>
      </c>
      <c r="CL69" s="37">
        <v>1075</v>
      </c>
      <c r="CM69" s="36">
        <v>474</v>
      </c>
      <c r="CN69" s="37">
        <v>0</v>
      </c>
      <c r="CO69" s="36">
        <v>190</v>
      </c>
      <c r="CP69" s="37">
        <v>2036</v>
      </c>
      <c r="CQ69" s="36">
        <v>973</v>
      </c>
      <c r="CR69" s="37">
        <v>90</v>
      </c>
      <c r="CS69" s="36">
        <v>98</v>
      </c>
      <c r="CT69" s="37">
        <v>8710</v>
      </c>
      <c r="CU69" s="36">
        <v>2300</v>
      </c>
      <c r="CV69" s="37">
        <v>7973</v>
      </c>
      <c r="CW69" s="36">
        <v>2240</v>
      </c>
      <c r="CX69" s="37">
        <v>300</v>
      </c>
      <c r="CY69" s="36">
        <v>390</v>
      </c>
      <c r="CZ69" s="37">
        <v>66</v>
      </c>
      <c r="DA69" s="36">
        <v>108</v>
      </c>
      <c r="DB69" s="37">
        <v>4935</v>
      </c>
      <c r="DC69" s="36">
        <v>2151</v>
      </c>
      <c r="DD69" s="37">
        <v>2621</v>
      </c>
      <c r="DE69" s="36">
        <v>1272</v>
      </c>
      <c r="DF69" s="37">
        <v>65</v>
      </c>
      <c r="DG69" s="36">
        <v>110</v>
      </c>
      <c r="DH69" s="37">
        <v>417</v>
      </c>
      <c r="DI69" s="36">
        <v>457</v>
      </c>
      <c r="DJ69" s="37">
        <v>9</v>
      </c>
      <c r="DK69" s="36">
        <v>15</v>
      </c>
      <c r="DL69" s="37">
        <v>569</v>
      </c>
      <c r="DM69" s="36">
        <v>601</v>
      </c>
    </row>
    <row r="70" spans="1:117" x14ac:dyDescent="0.2">
      <c r="A70" s="109">
        <f>IF($D70=$D$67,"",RANK($G70,$G$69:$G$120)+COUNTIF($G$69:G70,$G70)-1)</f>
        <v>11</v>
      </c>
      <c r="B70" s="69">
        <v>193</v>
      </c>
      <c r="C70" s="1" t="s">
        <v>78</v>
      </c>
      <c r="D70" s="7" t="s">
        <v>9</v>
      </c>
      <c r="E70" s="17">
        <f t="shared" si="1"/>
        <v>6670</v>
      </c>
      <c r="F70" s="17">
        <f t="shared" si="2"/>
        <v>2492</v>
      </c>
      <c r="G70" s="18">
        <f t="shared" ref="G70:G120" si="3">IF($D70=D$67,"",IF(ISERR(E70-F70),"",E70-F70))</f>
        <v>4178</v>
      </c>
      <c r="H70" s="17">
        <f t="shared" ref="H70:H120" si="4">HLOOKUP($D70,$BM$8:$DM$62,MATCH($D$67,$D$8:$D$62,0),FALSE)</f>
        <v>2828</v>
      </c>
      <c r="I70" s="17">
        <f t="shared" ref="I70:I120" si="5">VLOOKUP($D70,$D$8:$DM$62,MATCH($D$67,$D$8:$DM$8,0),FALSE)</f>
        <v>1105</v>
      </c>
      <c r="J70" s="17">
        <f t="shared" ref="J70:J120" si="6">IF($D70=D$67,"",IF(ISERR(H70-I70),"",H70-I70))</f>
        <v>1723</v>
      </c>
      <c r="K70" s="96"/>
      <c r="L70" s="38">
        <v>35084</v>
      </c>
      <c r="M70" s="39">
        <v>4168</v>
      </c>
      <c r="N70" s="37">
        <v>93</v>
      </c>
      <c r="O70" s="36">
        <v>113</v>
      </c>
      <c r="P70" s="40" t="s">
        <v>60</v>
      </c>
      <c r="Q70" s="36" t="s">
        <v>60</v>
      </c>
      <c r="R70" s="35">
        <v>2467</v>
      </c>
      <c r="S70" s="36">
        <v>1902</v>
      </c>
      <c r="T70" s="37">
        <v>190</v>
      </c>
      <c r="U70" s="36">
        <v>258</v>
      </c>
      <c r="V70" s="37">
        <v>3098</v>
      </c>
      <c r="W70" s="36">
        <v>1921</v>
      </c>
      <c r="X70" s="37">
        <v>1583</v>
      </c>
      <c r="Y70" s="36">
        <v>727</v>
      </c>
      <c r="Z70" s="37">
        <v>138</v>
      </c>
      <c r="AA70" s="36">
        <v>167</v>
      </c>
      <c r="AB70" s="37">
        <v>11</v>
      </c>
      <c r="AC70" s="36">
        <v>24</v>
      </c>
      <c r="AD70" s="37">
        <v>140</v>
      </c>
      <c r="AE70" s="36">
        <v>220</v>
      </c>
      <c r="AF70" s="37">
        <v>1188</v>
      </c>
      <c r="AG70" s="36">
        <v>476</v>
      </c>
      <c r="AH70" s="37">
        <v>556</v>
      </c>
      <c r="AI70" s="36">
        <v>419</v>
      </c>
      <c r="AJ70" s="37">
        <v>1366</v>
      </c>
      <c r="AK70" s="36">
        <v>703</v>
      </c>
      <c r="AL70" s="37">
        <v>475</v>
      </c>
      <c r="AM70" s="36">
        <v>253</v>
      </c>
      <c r="AN70" s="37">
        <v>985</v>
      </c>
      <c r="AO70" s="36">
        <v>686</v>
      </c>
      <c r="AP70" s="37">
        <v>181</v>
      </c>
      <c r="AQ70" s="36">
        <v>156</v>
      </c>
      <c r="AR70" s="37">
        <v>319</v>
      </c>
      <c r="AS70" s="36">
        <v>374</v>
      </c>
      <c r="AT70" s="37">
        <v>750</v>
      </c>
      <c r="AU70" s="36">
        <v>741</v>
      </c>
      <c r="AV70" s="37">
        <v>237</v>
      </c>
      <c r="AW70" s="36">
        <v>354</v>
      </c>
      <c r="AX70" s="37">
        <v>1077</v>
      </c>
      <c r="AY70" s="36">
        <v>1276</v>
      </c>
      <c r="AZ70" s="37">
        <v>0</v>
      </c>
      <c r="BA70" s="36">
        <v>149</v>
      </c>
      <c r="BB70" s="37">
        <v>216</v>
      </c>
      <c r="BC70" s="36">
        <v>155</v>
      </c>
      <c r="BD70" s="37">
        <v>141</v>
      </c>
      <c r="BE70" s="36">
        <v>120</v>
      </c>
      <c r="BF70" s="37">
        <v>771</v>
      </c>
      <c r="BG70" s="36">
        <v>435</v>
      </c>
      <c r="BH70" s="37">
        <v>593</v>
      </c>
      <c r="BI70" s="36">
        <v>568</v>
      </c>
      <c r="BJ70" s="37">
        <v>554</v>
      </c>
      <c r="BK70" s="36">
        <v>904</v>
      </c>
      <c r="BL70" s="37">
        <v>921</v>
      </c>
      <c r="BM70" s="36">
        <v>1014</v>
      </c>
      <c r="BN70" s="37">
        <v>248</v>
      </c>
      <c r="BO70" s="36">
        <v>185</v>
      </c>
      <c r="BP70" s="37">
        <v>5</v>
      </c>
      <c r="BQ70" s="36">
        <v>12</v>
      </c>
      <c r="BR70" s="37">
        <v>532</v>
      </c>
      <c r="BS70" s="36">
        <v>485</v>
      </c>
      <c r="BT70" s="37">
        <v>520</v>
      </c>
      <c r="BU70" s="36">
        <v>744</v>
      </c>
      <c r="BV70" s="37">
        <v>128</v>
      </c>
      <c r="BW70" s="36">
        <v>136</v>
      </c>
      <c r="BX70" s="37">
        <v>226</v>
      </c>
      <c r="BY70" s="36">
        <v>188</v>
      </c>
      <c r="BZ70" s="37">
        <v>940</v>
      </c>
      <c r="CA70" s="36">
        <v>613</v>
      </c>
      <c r="CB70" s="37">
        <v>470</v>
      </c>
      <c r="CC70" s="36">
        <v>404</v>
      </c>
      <c r="CD70" s="37">
        <v>0</v>
      </c>
      <c r="CE70" s="36">
        <v>149</v>
      </c>
      <c r="CF70" s="37">
        <v>319</v>
      </c>
      <c r="CG70" s="36">
        <v>286</v>
      </c>
      <c r="CH70" s="37">
        <v>616</v>
      </c>
      <c r="CI70" s="36">
        <v>733</v>
      </c>
      <c r="CJ70" s="37">
        <v>2161</v>
      </c>
      <c r="CK70" s="36">
        <v>841</v>
      </c>
      <c r="CL70" s="37">
        <v>378</v>
      </c>
      <c r="CM70" s="36">
        <v>371</v>
      </c>
      <c r="CN70" s="37">
        <v>0</v>
      </c>
      <c r="CO70" s="36">
        <v>149</v>
      </c>
      <c r="CP70" s="37">
        <v>186</v>
      </c>
      <c r="CQ70" s="36">
        <v>182</v>
      </c>
      <c r="CR70" s="37">
        <v>301</v>
      </c>
      <c r="CS70" s="36">
        <v>343</v>
      </c>
      <c r="CT70" s="37">
        <v>388</v>
      </c>
      <c r="CU70" s="36">
        <v>308</v>
      </c>
      <c r="CV70" s="37">
        <v>2492</v>
      </c>
      <c r="CW70" s="36">
        <v>1105</v>
      </c>
      <c r="CX70" s="37">
        <v>662</v>
      </c>
      <c r="CY70" s="36">
        <v>731</v>
      </c>
      <c r="CZ70" s="37">
        <v>68</v>
      </c>
      <c r="DA70" s="36">
        <v>105</v>
      </c>
      <c r="DB70" s="37">
        <v>1488</v>
      </c>
      <c r="DC70" s="36">
        <v>1112</v>
      </c>
      <c r="DD70" s="37">
        <v>4548</v>
      </c>
      <c r="DE70" s="36">
        <v>1520</v>
      </c>
      <c r="DF70" s="37">
        <v>89</v>
      </c>
      <c r="DG70" s="36">
        <v>75</v>
      </c>
      <c r="DH70" s="37">
        <v>23</v>
      </c>
      <c r="DI70" s="36">
        <v>35</v>
      </c>
      <c r="DJ70" s="37">
        <v>246</v>
      </c>
      <c r="DK70" s="36">
        <v>272</v>
      </c>
      <c r="DL70" s="37">
        <v>1044</v>
      </c>
      <c r="DM70" s="36">
        <v>962</v>
      </c>
    </row>
    <row r="71" spans="1:117" x14ac:dyDescent="0.2">
      <c r="A71" s="109">
        <f>IF($D71=$D$67,"",RANK($G71,$G$69:$G$120)+COUNTIF($G$69:G71,$G71)-1)</f>
        <v>5</v>
      </c>
      <c r="B71" s="1">
        <v>42</v>
      </c>
      <c r="C71" s="1" t="s">
        <v>79</v>
      </c>
      <c r="D71" s="7" t="s">
        <v>10</v>
      </c>
      <c r="E71" s="17">
        <f t="shared" si="1"/>
        <v>20073</v>
      </c>
      <c r="F71" s="17">
        <f t="shared" si="2"/>
        <v>12688</v>
      </c>
      <c r="G71" s="18">
        <f t="shared" si="3"/>
        <v>7385</v>
      </c>
      <c r="H71" s="17">
        <f t="shared" si="4"/>
        <v>5295</v>
      </c>
      <c r="I71" s="17">
        <f t="shared" si="5"/>
        <v>2976</v>
      </c>
      <c r="J71" s="17">
        <f t="shared" si="6"/>
        <v>2319</v>
      </c>
      <c r="K71" s="96"/>
      <c r="L71" s="38">
        <v>222877</v>
      </c>
      <c r="M71" s="39">
        <v>14358</v>
      </c>
      <c r="N71" s="37">
        <v>833</v>
      </c>
      <c r="O71" s="36">
        <v>587</v>
      </c>
      <c r="P71" s="35">
        <v>5001</v>
      </c>
      <c r="Q71" s="36">
        <v>2214</v>
      </c>
      <c r="R71" s="40" t="s">
        <v>60</v>
      </c>
      <c r="S71" s="36" t="s">
        <v>60</v>
      </c>
      <c r="T71" s="35">
        <v>1066</v>
      </c>
      <c r="U71" s="36">
        <v>740</v>
      </c>
      <c r="V71" s="37">
        <v>49635</v>
      </c>
      <c r="W71" s="36">
        <v>8755</v>
      </c>
      <c r="X71" s="37">
        <v>10189</v>
      </c>
      <c r="Y71" s="36">
        <v>2958</v>
      </c>
      <c r="Z71" s="37">
        <v>1875</v>
      </c>
      <c r="AA71" s="36">
        <v>1213</v>
      </c>
      <c r="AB71" s="37">
        <v>0</v>
      </c>
      <c r="AC71" s="36">
        <v>229</v>
      </c>
      <c r="AD71" s="37">
        <v>389</v>
      </c>
      <c r="AE71" s="36">
        <v>389</v>
      </c>
      <c r="AF71" s="37">
        <v>3732</v>
      </c>
      <c r="AG71" s="36">
        <v>1842</v>
      </c>
      <c r="AH71" s="37">
        <v>2206</v>
      </c>
      <c r="AI71" s="36">
        <v>1147</v>
      </c>
      <c r="AJ71" s="37">
        <v>2199</v>
      </c>
      <c r="AK71" s="36">
        <v>1109</v>
      </c>
      <c r="AL71" s="37">
        <v>2190</v>
      </c>
      <c r="AM71" s="36">
        <v>1183</v>
      </c>
      <c r="AN71" s="37">
        <v>10035</v>
      </c>
      <c r="AO71" s="36">
        <v>4129</v>
      </c>
      <c r="AP71" s="37">
        <v>5855</v>
      </c>
      <c r="AQ71" s="36">
        <v>1956</v>
      </c>
      <c r="AR71" s="37">
        <v>4526</v>
      </c>
      <c r="AS71" s="36">
        <v>1745</v>
      </c>
      <c r="AT71" s="37">
        <v>1708</v>
      </c>
      <c r="AU71" s="36">
        <v>883</v>
      </c>
      <c r="AV71" s="37">
        <v>2134</v>
      </c>
      <c r="AW71" s="36">
        <v>1257</v>
      </c>
      <c r="AX71" s="37">
        <v>844</v>
      </c>
      <c r="AY71" s="36">
        <v>867</v>
      </c>
      <c r="AZ71" s="37">
        <v>0</v>
      </c>
      <c r="BA71" s="36">
        <v>229</v>
      </c>
      <c r="BB71" s="37">
        <v>1918</v>
      </c>
      <c r="BC71" s="36">
        <v>1096</v>
      </c>
      <c r="BD71" s="37">
        <v>743</v>
      </c>
      <c r="BE71" s="36">
        <v>430</v>
      </c>
      <c r="BF71" s="37">
        <v>9396</v>
      </c>
      <c r="BG71" s="36">
        <v>5283</v>
      </c>
      <c r="BH71" s="37">
        <v>3297</v>
      </c>
      <c r="BI71" s="36">
        <v>1064</v>
      </c>
      <c r="BJ71" s="37">
        <v>1226</v>
      </c>
      <c r="BK71" s="36">
        <v>1492</v>
      </c>
      <c r="BL71" s="37">
        <v>3872</v>
      </c>
      <c r="BM71" s="36">
        <v>1689</v>
      </c>
      <c r="BN71" s="37">
        <v>2431</v>
      </c>
      <c r="BO71" s="36">
        <v>1191</v>
      </c>
      <c r="BP71" s="37">
        <v>1393</v>
      </c>
      <c r="BQ71" s="36">
        <v>798</v>
      </c>
      <c r="BR71" s="37">
        <v>8756</v>
      </c>
      <c r="BS71" s="36">
        <v>3417</v>
      </c>
      <c r="BT71" s="37">
        <v>228</v>
      </c>
      <c r="BU71" s="36">
        <v>229</v>
      </c>
      <c r="BV71" s="37">
        <v>3379</v>
      </c>
      <c r="BW71" s="36">
        <v>1757</v>
      </c>
      <c r="BX71" s="37">
        <v>4610</v>
      </c>
      <c r="BY71" s="36">
        <v>1448</v>
      </c>
      <c r="BZ71" s="37">
        <v>3880</v>
      </c>
      <c r="CA71" s="36">
        <v>1363</v>
      </c>
      <c r="CB71" s="37">
        <v>2548</v>
      </c>
      <c r="CC71" s="36">
        <v>1269</v>
      </c>
      <c r="CD71" s="37">
        <v>1159</v>
      </c>
      <c r="CE71" s="36">
        <v>891</v>
      </c>
      <c r="CF71" s="37">
        <v>4682</v>
      </c>
      <c r="CG71" s="36">
        <v>2116</v>
      </c>
      <c r="CH71" s="37">
        <v>3219</v>
      </c>
      <c r="CI71" s="36">
        <v>1761</v>
      </c>
      <c r="CJ71" s="37">
        <v>4613</v>
      </c>
      <c r="CK71" s="36">
        <v>1465</v>
      </c>
      <c r="CL71" s="37">
        <v>3436</v>
      </c>
      <c r="CM71" s="36">
        <v>1476</v>
      </c>
      <c r="CN71" s="37">
        <v>72</v>
      </c>
      <c r="CO71" s="36">
        <v>131</v>
      </c>
      <c r="CP71" s="37">
        <v>1774</v>
      </c>
      <c r="CQ71" s="36">
        <v>1932</v>
      </c>
      <c r="CR71" s="37">
        <v>1657</v>
      </c>
      <c r="CS71" s="36">
        <v>1589</v>
      </c>
      <c r="CT71" s="37">
        <v>1680</v>
      </c>
      <c r="CU71" s="36">
        <v>647</v>
      </c>
      <c r="CV71" s="37">
        <v>12688</v>
      </c>
      <c r="CW71" s="36">
        <v>2976</v>
      </c>
      <c r="CX71" s="37">
        <v>10577</v>
      </c>
      <c r="CY71" s="36">
        <v>3336</v>
      </c>
      <c r="CZ71" s="37">
        <v>0</v>
      </c>
      <c r="DA71" s="36">
        <v>229</v>
      </c>
      <c r="DB71" s="37">
        <v>2233</v>
      </c>
      <c r="DC71" s="36">
        <v>1094</v>
      </c>
      <c r="DD71" s="37">
        <v>13940</v>
      </c>
      <c r="DE71" s="36">
        <v>5479</v>
      </c>
      <c r="DF71" s="37">
        <v>70</v>
      </c>
      <c r="DG71" s="36">
        <v>118</v>
      </c>
      <c r="DH71" s="37">
        <v>6473</v>
      </c>
      <c r="DI71" s="36">
        <v>2066</v>
      </c>
      <c r="DJ71" s="37">
        <v>2510</v>
      </c>
      <c r="DK71" s="36">
        <v>1288</v>
      </c>
      <c r="DL71" s="37">
        <v>871</v>
      </c>
      <c r="DM71" s="36">
        <v>639</v>
      </c>
    </row>
    <row r="72" spans="1:117" x14ac:dyDescent="0.2">
      <c r="A72" s="109">
        <f>IF($D72=$D$67,"",RANK($G72,$G$69:$G$120)+COUNTIF($G$69:G72,$G72)-1)</f>
        <v>23</v>
      </c>
      <c r="B72" s="1">
        <v>30</v>
      </c>
      <c r="C72" s="1" t="s">
        <v>80</v>
      </c>
      <c r="D72" s="7" t="s">
        <v>11</v>
      </c>
      <c r="E72" s="17">
        <f t="shared" si="1"/>
        <v>16461</v>
      </c>
      <c r="F72" s="17">
        <f t="shared" si="2"/>
        <v>14767</v>
      </c>
      <c r="G72" s="18">
        <f t="shared" si="3"/>
        <v>1694</v>
      </c>
      <c r="H72" s="17">
        <f t="shared" si="4"/>
        <v>3965</v>
      </c>
      <c r="I72" s="17">
        <f t="shared" si="5"/>
        <v>2746</v>
      </c>
      <c r="J72" s="17">
        <f t="shared" si="6"/>
        <v>1219</v>
      </c>
      <c r="K72" s="96"/>
      <c r="L72" s="38">
        <v>69845</v>
      </c>
      <c r="M72" s="39">
        <v>7292</v>
      </c>
      <c r="N72" s="37">
        <v>691</v>
      </c>
      <c r="O72" s="36">
        <v>573</v>
      </c>
      <c r="P72" s="35">
        <v>560</v>
      </c>
      <c r="Q72" s="36">
        <v>669</v>
      </c>
      <c r="R72" s="37">
        <v>439</v>
      </c>
      <c r="S72" s="36">
        <v>381</v>
      </c>
      <c r="T72" s="40" t="s">
        <v>60</v>
      </c>
      <c r="U72" s="36" t="s">
        <v>60</v>
      </c>
      <c r="V72" s="35">
        <v>4077</v>
      </c>
      <c r="W72" s="36">
        <v>2327</v>
      </c>
      <c r="X72" s="37">
        <v>746</v>
      </c>
      <c r="Y72" s="36">
        <v>451</v>
      </c>
      <c r="Z72" s="37">
        <v>519</v>
      </c>
      <c r="AA72" s="36">
        <v>654</v>
      </c>
      <c r="AB72" s="37">
        <v>79</v>
      </c>
      <c r="AC72" s="36">
        <v>141</v>
      </c>
      <c r="AD72" s="37">
        <v>0</v>
      </c>
      <c r="AE72" s="36">
        <v>192</v>
      </c>
      <c r="AF72" s="37">
        <v>3067</v>
      </c>
      <c r="AG72" s="36">
        <v>1273</v>
      </c>
      <c r="AH72" s="37">
        <v>1446</v>
      </c>
      <c r="AI72" s="36">
        <v>759</v>
      </c>
      <c r="AJ72" s="37">
        <v>13</v>
      </c>
      <c r="AK72" s="36">
        <v>27</v>
      </c>
      <c r="AL72" s="37">
        <v>179</v>
      </c>
      <c r="AM72" s="36">
        <v>271</v>
      </c>
      <c r="AN72" s="37">
        <v>3684</v>
      </c>
      <c r="AO72" s="36">
        <v>2143</v>
      </c>
      <c r="AP72" s="37">
        <v>1362</v>
      </c>
      <c r="AQ72" s="36">
        <v>1007</v>
      </c>
      <c r="AR72" s="37">
        <v>851</v>
      </c>
      <c r="AS72" s="36">
        <v>773</v>
      </c>
      <c r="AT72" s="37">
        <v>2008</v>
      </c>
      <c r="AU72" s="36">
        <v>1142</v>
      </c>
      <c r="AV72" s="37">
        <v>213</v>
      </c>
      <c r="AW72" s="36">
        <v>311</v>
      </c>
      <c r="AX72" s="37">
        <v>2120</v>
      </c>
      <c r="AY72" s="36">
        <v>1015</v>
      </c>
      <c r="AZ72" s="37">
        <v>30</v>
      </c>
      <c r="BA72" s="36">
        <v>53</v>
      </c>
      <c r="BB72" s="37">
        <v>133</v>
      </c>
      <c r="BC72" s="36">
        <v>176</v>
      </c>
      <c r="BD72" s="37">
        <v>781</v>
      </c>
      <c r="BE72" s="36">
        <v>901</v>
      </c>
      <c r="BF72" s="37">
        <v>1881</v>
      </c>
      <c r="BG72" s="36">
        <v>1130</v>
      </c>
      <c r="BH72" s="37">
        <v>232</v>
      </c>
      <c r="BI72" s="36">
        <v>396</v>
      </c>
      <c r="BJ72" s="37">
        <v>1731</v>
      </c>
      <c r="BK72" s="36">
        <v>864</v>
      </c>
      <c r="BL72" s="37">
        <v>7314</v>
      </c>
      <c r="BM72" s="36">
        <v>2602</v>
      </c>
      <c r="BN72" s="37">
        <v>713</v>
      </c>
      <c r="BO72" s="36">
        <v>858</v>
      </c>
      <c r="BP72" s="37">
        <v>332</v>
      </c>
      <c r="BQ72" s="36">
        <v>417</v>
      </c>
      <c r="BR72" s="37">
        <v>641</v>
      </c>
      <c r="BS72" s="36">
        <v>525</v>
      </c>
      <c r="BT72" s="37">
        <v>52</v>
      </c>
      <c r="BU72" s="36">
        <v>69</v>
      </c>
      <c r="BV72" s="37">
        <v>341</v>
      </c>
      <c r="BW72" s="36">
        <v>220</v>
      </c>
      <c r="BX72" s="37">
        <v>775</v>
      </c>
      <c r="BY72" s="36">
        <v>680</v>
      </c>
      <c r="BZ72" s="37">
        <v>674</v>
      </c>
      <c r="CA72" s="36">
        <v>362</v>
      </c>
      <c r="CB72" s="37">
        <v>1664</v>
      </c>
      <c r="CC72" s="36">
        <v>1220</v>
      </c>
      <c r="CD72" s="37">
        <v>214</v>
      </c>
      <c r="CE72" s="36">
        <v>248</v>
      </c>
      <c r="CF72" s="37">
        <v>174</v>
      </c>
      <c r="CG72" s="36">
        <v>176</v>
      </c>
      <c r="CH72" s="37">
        <v>3761</v>
      </c>
      <c r="CI72" s="36">
        <v>1456</v>
      </c>
      <c r="CJ72" s="37">
        <v>632</v>
      </c>
      <c r="CK72" s="36">
        <v>587</v>
      </c>
      <c r="CL72" s="37">
        <v>567</v>
      </c>
      <c r="CM72" s="36">
        <v>628</v>
      </c>
      <c r="CN72" s="37">
        <v>0</v>
      </c>
      <c r="CO72" s="36">
        <v>192</v>
      </c>
      <c r="CP72" s="37">
        <v>235</v>
      </c>
      <c r="CQ72" s="36">
        <v>269</v>
      </c>
      <c r="CR72" s="37">
        <v>0</v>
      </c>
      <c r="CS72" s="36">
        <v>192</v>
      </c>
      <c r="CT72" s="37">
        <v>6462</v>
      </c>
      <c r="CU72" s="36">
        <v>2269</v>
      </c>
      <c r="CV72" s="37">
        <v>14767</v>
      </c>
      <c r="CW72" s="36">
        <v>2746</v>
      </c>
      <c r="CX72" s="37">
        <v>0</v>
      </c>
      <c r="CY72" s="36">
        <v>192</v>
      </c>
      <c r="CZ72" s="37">
        <v>0</v>
      </c>
      <c r="DA72" s="36">
        <v>192</v>
      </c>
      <c r="DB72" s="37">
        <v>1245</v>
      </c>
      <c r="DC72" s="36">
        <v>769</v>
      </c>
      <c r="DD72" s="37">
        <v>1477</v>
      </c>
      <c r="DE72" s="36">
        <v>636</v>
      </c>
      <c r="DF72" s="37">
        <v>24</v>
      </c>
      <c r="DG72" s="36">
        <v>45</v>
      </c>
      <c r="DH72" s="37">
        <v>687</v>
      </c>
      <c r="DI72" s="36">
        <v>632</v>
      </c>
      <c r="DJ72" s="37">
        <v>252</v>
      </c>
      <c r="DK72" s="36">
        <v>399</v>
      </c>
      <c r="DL72" s="37">
        <v>529</v>
      </c>
      <c r="DM72" s="36">
        <v>507</v>
      </c>
    </row>
    <row r="73" spans="1:117" x14ac:dyDescent="0.2">
      <c r="A73" s="109">
        <f>IF($D73=$D$67,"",RANK($G73,$G$69:$G$120)+COUNTIF($G$69:G73,$G73)-1)</f>
        <v>1</v>
      </c>
      <c r="B73" s="1">
        <v>2</v>
      </c>
      <c r="C73" s="1" t="s">
        <v>81</v>
      </c>
      <c r="D73" s="7" t="s">
        <v>12</v>
      </c>
      <c r="E73" s="17">
        <f t="shared" si="1"/>
        <v>58992</v>
      </c>
      <c r="F73" s="17">
        <f t="shared" si="2"/>
        <v>37087</v>
      </c>
      <c r="G73" s="18">
        <f t="shared" si="3"/>
        <v>21905</v>
      </c>
      <c r="H73" s="17">
        <f t="shared" si="4"/>
        <v>7044</v>
      </c>
      <c r="I73" s="17">
        <f t="shared" si="5"/>
        <v>5877</v>
      </c>
      <c r="J73" s="17">
        <f t="shared" si="6"/>
        <v>1167</v>
      </c>
      <c r="K73" s="96"/>
      <c r="L73" s="38">
        <v>468428</v>
      </c>
      <c r="M73" s="39">
        <v>17921</v>
      </c>
      <c r="N73" s="37">
        <v>2087</v>
      </c>
      <c r="O73" s="36">
        <v>927</v>
      </c>
      <c r="P73" s="35">
        <v>7358</v>
      </c>
      <c r="Q73" s="36">
        <v>2501</v>
      </c>
      <c r="R73" s="37">
        <v>35650</v>
      </c>
      <c r="S73" s="36">
        <v>4362</v>
      </c>
      <c r="T73" s="37">
        <v>2648</v>
      </c>
      <c r="U73" s="36">
        <v>1019</v>
      </c>
      <c r="V73" s="40" t="s">
        <v>60</v>
      </c>
      <c r="W73" s="36" t="s">
        <v>60</v>
      </c>
      <c r="X73" s="35">
        <v>21245</v>
      </c>
      <c r="Y73" s="36">
        <v>3867</v>
      </c>
      <c r="Z73" s="37">
        <v>3073</v>
      </c>
      <c r="AA73" s="36">
        <v>1222</v>
      </c>
      <c r="AB73" s="37">
        <v>1302</v>
      </c>
      <c r="AC73" s="36">
        <v>1343</v>
      </c>
      <c r="AD73" s="37">
        <v>3240</v>
      </c>
      <c r="AE73" s="36">
        <v>1457</v>
      </c>
      <c r="AF73" s="37">
        <v>22094</v>
      </c>
      <c r="AG73" s="36">
        <v>4333</v>
      </c>
      <c r="AH73" s="37">
        <v>13303</v>
      </c>
      <c r="AI73" s="36">
        <v>3042</v>
      </c>
      <c r="AJ73" s="37">
        <v>9864</v>
      </c>
      <c r="AK73" s="36">
        <v>2683</v>
      </c>
      <c r="AL73" s="37">
        <v>4796</v>
      </c>
      <c r="AM73" s="36">
        <v>1560</v>
      </c>
      <c r="AN73" s="37">
        <v>20834</v>
      </c>
      <c r="AO73" s="36">
        <v>3496</v>
      </c>
      <c r="AP73" s="37">
        <v>4673</v>
      </c>
      <c r="AQ73" s="36">
        <v>1297</v>
      </c>
      <c r="AR73" s="37">
        <v>3324</v>
      </c>
      <c r="AS73" s="36">
        <v>1701</v>
      </c>
      <c r="AT73" s="37">
        <v>2810</v>
      </c>
      <c r="AU73" s="36">
        <v>1256</v>
      </c>
      <c r="AV73" s="37">
        <v>1201</v>
      </c>
      <c r="AW73" s="36">
        <v>507</v>
      </c>
      <c r="AX73" s="37">
        <v>3600</v>
      </c>
      <c r="AY73" s="36">
        <v>1751</v>
      </c>
      <c r="AZ73" s="37">
        <v>1658</v>
      </c>
      <c r="BA73" s="36">
        <v>1175</v>
      </c>
      <c r="BB73" s="37">
        <v>7793</v>
      </c>
      <c r="BC73" s="36">
        <v>1924</v>
      </c>
      <c r="BD73" s="37">
        <v>10244</v>
      </c>
      <c r="BE73" s="36">
        <v>2069</v>
      </c>
      <c r="BF73" s="37">
        <v>12069</v>
      </c>
      <c r="BG73" s="36">
        <v>4117</v>
      </c>
      <c r="BH73" s="37">
        <v>5687</v>
      </c>
      <c r="BI73" s="36">
        <v>1375</v>
      </c>
      <c r="BJ73" s="37">
        <v>2092</v>
      </c>
      <c r="BK73" s="36">
        <v>896</v>
      </c>
      <c r="BL73" s="37">
        <v>7677</v>
      </c>
      <c r="BM73" s="36">
        <v>1995</v>
      </c>
      <c r="BN73" s="37">
        <v>2599</v>
      </c>
      <c r="BO73" s="36">
        <v>1492</v>
      </c>
      <c r="BP73" s="37">
        <v>1955</v>
      </c>
      <c r="BQ73" s="36">
        <v>821</v>
      </c>
      <c r="BR73" s="37">
        <v>36159</v>
      </c>
      <c r="BS73" s="36">
        <v>5100</v>
      </c>
      <c r="BT73" s="37">
        <v>1222</v>
      </c>
      <c r="BU73" s="36">
        <v>869</v>
      </c>
      <c r="BV73" s="37">
        <v>8053</v>
      </c>
      <c r="BW73" s="36">
        <v>2169</v>
      </c>
      <c r="BX73" s="37">
        <v>5904</v>
      </c>
      <c r="BY73" s="36">
        <v>2207</v>
      </c>
      <c r="BZ73" s="37">
        <v>25629</v>
      </c>
      <c r="CA73" s="36">
        <v>3287</v>
      </c>
      <c r="CB73" s="37">
        <v>8708</v>
      </c>
      <c r="CC73" s="36">
        <v>2611</v>
      </c>
      <c r="CD73" s="37">
        <v>1392</v>
      </c>
      <c r="CE73" s="36">
        <v>898</v>
      </c>
      <c r="CF73" s="37">
        <v>10474</v>
      </c>
      <c r="CG73" s="36">
        <v>3555</v>
      </c>
      <c r="CH73" s="37">
        <v>5113</v>
      </c>
      <c r="CI73" s="36">
        <v>1763</v>
      </c>
      <c r="CJ73" s="37">
        <v>18165</v>
      </c>
      <c r="CK73" s="36">
        <v>2845</v>
      </c>
      <c r="CL73" s="37">
        <v>8550</v>
      </c>
      <c r="CM73" s="36">
        <v>2017</v>
      </c>
      <c r="CN73" s="37">
        <v>1103</v>
      </c>
      <c r="CO73" s="36">
        <v>545</v>
      </c>
      <c r="CP73" s="37">
        <v>5758</v>
      </c>
      <c r="CQ73" s="36">
        <v>2383</v>
      </c>
      <c r="CR73" s="37">
        <v>1004</v>
      </c>
      <c r="CS73" s="36">
        <v>686</v>
      </c>
      <c r="CT73" s="37">
        <v>8761</v>
      </c>
      <c r="CU73" s="36">
        <v>2325</v>
      </c>
      <c r="CV73" s="37">
        <v>37087</v>
      </c>
      <c r="CW73" s="36">
        <v>5877</v>
      </c>
      <c r="CX73" s="37">
        <v>8944</v>
      </c>
      <c r="CY73" s="36">
        <v>2725</v>
      </c>
      <c r="CZ73" s="37">
        <v>745</v>
      </c>
      <c r="DA73" s="36">
        <v>504</v>
      </c>
      <c r="DB73" s="37">
        <v>15753</v>
      </c>
      <c r="DC73" s="36">
        <v>2373</v>
      </c>
      <c r="DD73" s="37">
        <v>36481</v>
      </c>
      <c r="DE73" s="36">
        <v>6266</v>
      </c>
      <c r="DF73" s="37">
        <v>832</v>
      </c>
      <c r="DG73" s="36">
        <v>463</v>
      </c>
      <c r="DH73" s="37">
        <v>5668</v>
      </c>
      <c r="DI73" s="36">
        <v>1495</v>
      </c>
      <c r="DJ73" s="37">
        <v>2047</v>
      </c>
      <c r="DK73" s="36">
        <v>1810</v>
      </c>
      <c r="DL73" s="37">
        <v>1344</v>
      </c>
      <c r="DM73" s="36">
        <v>635</v>
      </c>
    </row>
    <row r="74" spans="1:117" x14ac:dyDescent="0.2">
      <c r="A74" s="109">
        <f>IF($D74=$D$67,"",RANK($G74,$G$69:$G$120)+COUNTIF($G$69:G74,$G74)-1)</f>
        <v>48</v>
      </c>
      <c r="B74" s="1">
        <v>39</v>
      </c>
      <c r="C74" s="1" t="s">
        <v>82</v>
      </c>
      <c r="D74" s="7" t="s">
        <v>13</v>
      </c>
      <c r="E74" s="17">
        <f t="shared" si="1"/>
        <v>19126</v>
      </c>
      <c r="F74" s="17">
        <f t="shared" si="2"/>
        <v>22390</v>
      </c>
      <c r="G74" s="18">
        <f t="shared" si="3"/>
        <v>-3264</v>
      </c>
      <c r="H74" s="17">
        <f t="shared" si="4"/>
        <v>3821</v>
      </c>
      <c r="I74" s="17">
        <f t="shared" si="5"/>
        <v>4287</v>
      </c>
      <c r="J74" s="17">
        <f t="shared" si="6"/>
        <v>-466</v>
      </c>
      <c r="K74" s="96"/>
      <c r="L74" s="38">
        <v>202124</v>
      </c>
      <c r="M74" s="39">
        <v>11431</v>
      </c>
      <c r="N74" s="37">
        <v>2340</v>
      </c>
      <c r="O74" s="36">
        <v>1681</v>
      </c>
      <c r="P74" s="35">
        <v>3191</v>
      </c>
      <c r="Q74" s="36">
        <v>1622</v>
      </c>
      <c r="R74" s="37">
        <v>12338</v>
      </c>
      <c r="S74" s="36">
        <v>3704</v>
      </c>
      <c r="T74" s="37">
        <v>1615</v>
      </c>
      <c r="U74" s="36">
        <v>1191</v>
      </c>
      <c r="V74" s="37">
        <v>23234</v>
      </c>
      <c r="W74" s="36">
        <v>3742</v>
      </c>
      <c r="X74" s="40" t="s">
        <v>60</v>
      </c>
      <c r="Y74" s="36" t="s">
        <v>60</v>
      </c>
      <c r="Z74" s="35">
        <v>1567</v>
      </c>
      <c r="AA74" s="36">
        <v>838</v>
      </c>
      <c r="AB74" s="37">
        <v>501</v>
      </c>
      <c r="AC74" s="36">
        <v>556</v>
      </c>
      <c r="AD74" s="37">
        <v>298</v>
      </c>
      <c r="AE74" s="36">
        <v>301</v>
      </c>
      <c r="AF74" s="37">
        <v>8075</v>
      </c>
      <c r="AG74" s="36">
        <v>2090</v>
      </c>
      <c r="AH74" s="37">
        <v>3250</v>
      </c>
      <c r="AI74" s="36">
        <v>1254</v>
      </c>
      <c r="AJ74" s="37">
        <v>1852</v>
      </c>
      <c r="AK74" s="36">
        <v>832</v>
      </c>
      <c r="AL74" s="37">
        <v>1578</v>
      </c>
      <c r="AM74" s="36">
        <v>766</v>
      </c>
      <c r="AN74" s="37">
        <v>6027</v>
      </c>
      <c r="AO74" s="36">
        <v>1536</v>
      </c>
      <c r="AP74" s="37">
        <v>2116</v>
      </c>
      <c r="AQ74" s="36">
        <v>1289</v>
      </c>
      <c r="AR74" s="37">
        <v>3510</v>
      </c>
      <c r="AS74" s="36">
        <v>1495</v>
      </c>
      <c r="AT74" s="37">
        <v>3718</v>
      </c>
      <c r="AU74" s="36">
        <v>1495</v>
      </c>
      <c r="AV74" s="37">
        <v>1361</v>
      </c>
      <c r="AW74" s="36">
        <v>1028</v>
      </c>
      <c r="AX74" s="37">
        <v>908</v>
      </c>
      <c r="AY74" s="36">
        <v>550</v>
      </c>
      <c r="AZ74" s="37">
        <v>1358</v>
      </c>
      <c r="BA74" s="36">
        <v>1235</v>
      </c>
      <c r="BB74" s="37">
        <v>3303</v>
      </c>
      <c r="BC74" s="36">
        <v>1416</v>
      </c>
      <c r="BD74" s="37">
        <v>2157</v>
      </c>
      <c r="BE74" s="36">
        <v>1085</v>
      </c>
      <c r="BF74" s="37">
        <v>3225</v>
      </c>
      <c r="BG74" s="36">
        <v>1061</v>
      </c>
      <c r="BH74" s="37">
        <v>3055</v>
      </c>
      <c r="BI74" s="36">
        <v>1092</v>
      </c>
      <c r="BJ74" s="37">
        <v>879</v>
      </c>
      <c r="BK74" s="36">
        <v>621</v>
      </c>
      <c r="BL74" s="37">
        <v>4552</v>
      </c>
      <c r="BM74" s="36">
        <v>1382</v>
      </c>
      <c r="BN74" s="37">
        <v>4079</v>
      </c>
      <c r="BO74" s="36">
        <v>1579</v>
      </c>
      <c r="BP74" s="37">
        <v>4582</v>
      </c>
      <c r="BQ74" s="36">
        <v>1961</v>
      </c>
      <c r="BR74" s="37">
        <v>4061</v>
      </c>
      <c r="BS74" s="36">
        <v>1432</v>
      </c>
      <c r="BT74" s="37">
        <v>489</v>
      </c>
      <c r="BU74" s="36">
        <v>396</v>
      </c>
      <c r="BV74" s="37">
        <v>2863</v>
      </c>
      <c r="BW74" s="36">
        <v>1788</v>
      </c>
      <c r="BX74" s="37">
        <v>8797</v>
      </c>
      <c r="BY74" s="36">
        <v>2308</v>
      </c>
      <c r="BZ74" s="37">
        <v>3998</v>
      </c>
      <c r="CA74" s="36">
        <v>1621</v>
      </c>
      <c r="CB74" s="37">
        <v>4756</v>
      </c>
      <c r="CC74" s="36">
        <v>1686</v>
      </c>
      <c r="CD74" s="37">
        <v>2249</v>
      </c>
      <c r="CE74" s="36">
        <v>1245</v>
      </c>
      <c r="CF74" s="37">
        <v>5527</v>
      </c>
      <c r="CG74" s="36">
        <v>2388</v>
      </c>
      <c r="CH74" s="37">
        <v>3824</v>
      </c>
      <c r="CI74" s="36">
        <v>2137</v>
      </c>
      <c r="CJ74" s="37">
        <v>5543</v>
      </c>
      <c r="CK74" s="36">
        <v>2105</v>
      </c>
      <c r="CL74" s="37">
        <v>3348</v>
      </c>
      <c r="CM74" s="36">
        <v>1302</v>
      </c>
      <c r="CN74" s="37">
        <v>435</v>
      </c>
      <c r="CO74" s="36">
        <v>560</v>
      </c>
      <c r="CP74" s="37">
        <v>718</v>
      </c>
      <c r="CQ74" s="36">
        <v>480</v>
      </c>
      <c r="CR74" s="37">
        <v>1340</v>
      </c>
      <c r="CS74" s="36">
        <v>1037</v>
      </c>
      <c r="CT74" s="37">
        <v>3193</v>
      </c>
      <c r="CU74" s="36">
        <v>1472</v>
      </c>
      <c r="CV74" s="37">
        <v>22390</v>
      </c>
      <c r="CW74" s="36">
        <v>4287</v>
      </c>
      <c r="CX74" s="37">
        <v>3856</v>
      </c>
      <c r="CY74" s="36">
        <v>1446</v>
      </c>
      <c r="CZ74" s="37">
        <v>914</v>
      </c>
      <c r="DA74" s="36">
        <v>772</v>
      </c>
      <c r="DB74" s="37">
        <v>6281</v>
      </c>
      <c r="DC74" s="36">
        <v>2671</v>
      </c>
      <c r="DD74" s="37">
        <v>5524</v>
      </c>
      <c r="DE74" s="36">
        <v>2092</v>
      </c>
      <c r="DF74" s="37">
        <v>412</v>
      </c>
      <c r="DG74" s="36">
        <v>490</v>
      </c>
      <c r="DH74" s="37">
        <v>3995</v>
      </c>
      <c r="DI74" s="36">
        <v>1774</v>
      </c>
      <c r="DJ74" s="37">
        <v>2942</v>
      </c>
      <c r="DK74" s="36">
        <v>923</v>
      </c>
      <c r="DL74" s="37">
        <v>476</v>
      </c>
      <c r="DM74" s="36">
        <v>556</v>
      </c>
    </row>
    <row r="75" spans="1:117" x14ac:dyDescent="0.2">
      <c r="A75" s="109">
        <f>IF($D75=$D$67,"",RANK($G75,$G$69:$G$120)+COUNTIF($G$69:G75,$G75)-1)</f>
        <v>22</v>
      </c>
      <c r="B75" s="1">
        <v>110</v>
      </c>
      <c r="C75" s="1" t="s">
        <v>83</v>
      </c>
      <c r="D75" s="7" t="s">
        <v>14</v>
      </c>
      <c r="E75" s="17">
        <f t="shared" si="1"/>
        <v>2927</v>
      </c>
      <c r="F75" s="17">
        <f t="shared" si="2"/>
        <v>1214</v>
      </c>
      <c r="G75" s="18">
        <f t="shared" si="3"/>
        <v>1713</v>
      </c>
      <c r="H75" s="17">
        <f t="shared" si="4"/>
        <v>1710</v>
      </c>
      <c r="I75" s="17">
        <f t="shared" si="5"/>
        <v>646</v>
      </c>
      <c r="J75" s="17">
        <f t="shared" si="6"/>
        <v>1064</v>
      </c>
      <c r="K75" s="96"/>
      <c r="L75" s="38">
        <v>71502</v>
      </c>
      <c r="M75" s="39">
        <v>6552</v>
      </c>
      <c r="N75" s="37">
        <v>101</v>
      </c>
      <c r="O75" s="36">
        <v>120</v>
      </c>
      <c r="P75" s="35">
        <v>180</v>
      </c>
      <c r="Q75" s="36">
        <v>299</v>
      </c>
      <c r="R75" s="37">
        <v>1387</v>
      </c>
      <c r="S75" s="36">
        <v>939</v>
      </c>
      <c r="T75" s="37">
        <v>84</v>
      </c>
      <c r="U75" s="36">
        <v>178</v>
      </c>
      <c r="V75" s="37">
        <v>3699</v>
      </c>
      <c r="W75" s="36">
        <v>1455</v>
      </c>
      <c r="X75" s="37">
        <v>1502</v>
      </c>
      <c r="Y75" s="36">
        <v>618</v>
      </c>
      <c r="Z75" s="40" t="s">
        <v>60</v>
      </c>
      <c r="AA75" s="36" t="s">
        <v>60</v>
      </c>
      <c r="AB75" s="35">
        <v>62</v>
      </c>
      <c r="AC75" s="36">
        <v>132</v>
      </c>
      <c r="AD75" s="37">
        <v>607</v>
      </c>
      <c r="AE75" s="36">
        <v>373</v>
      </c>
      <c r="AF75" s="37">
        <v>4771</v>
      </c>
      <c r="AG75" s="36">
        <v>1275</v>
      </c>
      <c r="AH75" s="37">
        <v>2000</v>
      </c>
      <c r="AI75" s="36">
        <v>988</v>
      </c>
      <c r="AJ75" s="37">
        <v>587</v>
      </c>
      <c r="AK75" s="36">
        <v>523</v>
      </c>
      <c r="AL75" s="37">
        <v>133</v>
      </c>
      <c r="AM75" s="36">
        <v>224</v>
      </c>
      <c r="AN75" s="37">
        <v>1843</v>
      </c>
      <c r="AO75" s="36">
        <v>965</v>
      </c>
      <c r="AP75" s="37">
        <v>168</v>
      </c>
      <c r="AQ75" s="36">
        <v>214</v>
      </c>
      <c r="AR75" s="37">
        <v>67</v>
      </c>
      <c r="AS75" s="36">
        <v>120</v>
      </c>
      <c r="AT75" s="37">
        <v>16</v>
      </c>
      <c r="AU75" s="36">
        <v>36</v>
      </c>
      <c r="AV75" s="37">
        <v>0</v>
      </c>
      <c r="AW75" s="36">
        <v>198</v>
      </c>
      <c r="AX75" s="37">
        <v>315</v>
      </c>
      <c r="AY75" s="36">
        <v>238</v>
      </c>
      <c r="AZ75" s="37">
        <v>259</v>
      </c>
      <c r="BA75" s="36">
        <v>193</v>
      </c>
      <c r="BB75" s="37">
        <v>1267</v>
      </c>
      <c r="BC75" s="36">
        <v>744</v>
      </c>
      <c r="BD75" s="37">
        <v>8691</v>
      </c>
      <c r="BE75" s="36">
        <v>1998</v>
      </c>
      <c r="BF75" s="37">
        <v>692</v>
      </c>
      <c r="BG75" s="36">
        <v>736</v>
      </c>
      <c r="BH75" s="37">
        <v>76</v>
      </c>
      <c r="BI75" s="36">
        <v>120</v>
      </c>
      <c r="BJ75" s="37">
        <v>69</v>
      </c>
      <c r="BK75" s="36">
        <v>116</v>
      </c>
      <c r="BL75" s="37">
        <v>365</v>
      </c>
      <c r="BM75" s="36">
        <v>297</v>
      </c>
      <c r="BN75" s="37">
        <v>206</v>
      </c>
      <c r="BO75" s="36">
        <v>277</v>
      </c>
      <c r="BP75" s="37">
        <v>62</v>
      </c>
      <c r="BQ75" s="36">
        <v>103</v>
      </c>
      <c r="BR75" s="37">
        <v>160</v>
      </c>
      <c r="BS75" s="36">
        <v>189</v>
      </c>
      <c r="BT75" s="37">
        <v>1221</v>
      </c>
      <c r="BU75" s="36">
        <v>803</v>
      </c>
      <c r="BV75" s="37">
        <v>3809</v>
      </c>
      <c r="BW75" s="36">
        <v>1324</v>
      </c>
      <c r="BX75" s="37">
        <v>265</v>
      </c>
      <c r="BY75" s="36">
        <v>225</v>
      </c>
      <c r="BZ75" s="37">
        <v>20015</v>
      </c>
      <c r="CA75" s="36">
        <v>4005</v>
      </c>
      <c r="CB75" s="37">
        <v>1029</v>
      </c>
      <c r="CC75" s="36">
        <v>593</v>
      </c>
      <c r="CD75" s="37">
        <v>0</v>
      </c>
      <c r="CE75" s="36">
        <v>198</v>
      </c>
      <c r="CF75" s="37">
        <v>1383</v>
      </c>
      <c r="CG75" s="36">
        <v>791</v>
      </c>
      <c r="CH75" s="37">
        <v>217</v>
      </c>
      <c r="CI75" s="36">
        <v>211</v>
      </c>
      <c r="CJ75" s="37">
        <v>117</v>
      </c>
      <c r="CK75" s="36">
        <v>161</v>
      </c>
      <c r="CL75" s="37">
        <v>3668</v>
      </c>
      <c r="CM75" s="36">
        <v>1639</v>
      </c>
      <c r="CN75" s="37">
        <v>1488</v>
      </c>
      <c r="CO75" s="36">
        <v>645</v>
      </c>
      <c r="CP75" s="37">
        <v>997</v>
      </c>
      <c r="CQ75" s="36">
        <v>476</v>
      </c>
      <c r="CR75" s="37">
        <v>0</v>
      </c>
      <c r="CS75" s="36">
        <v>198</v>
      </c>
      <c r="CT75" s="37">
        <v>123</v>
      </c>
      <c r="CU75" s="36">
        <v>141</v>
      </c>
      <c r="CV75" s="37">
        <v>1214</v>
      </c>
      <c r="CW75" s="36">
        <v>646</v>
      </c>
      <c r="CX75" s="37">
        <v>398</v>
      </c>
      <c r="CY75" s="36">
        <v>359</v>
      </c>
      <c r="CZ75" s="37">
        <v>608</v>
      </c>
      <c r="DA75" s="36">
        <v>354</v>
      </c>
      <c r="DB75" s="37">
        <v>2555</v>
      </c>
      <c r="DC75" s="36">
        <v>1053</v>
      </c>
      <c r="DD75" s="37">
        <v>2255</v>
      </c>
      <c r="DE75" s="36">
        <v>1469</v>
      </c>
      <c r="DF75" s="37">
        <v>46</v>
      </c>
      <c r="DG75" s="36">
        <v>77</v>
      </c>
      <c r="DH75" s="37">
        <v>660</v>
      </c>
      <c r="DI75" s="36">
        <v>898</v>
      </c>
      <c r="DJ75" s="37">
        <v>65</v>
      </c>
      <c r="DK75" s="36">
        <v>110</v>
      </c>
      <c r="DL75" s="37">
        <v>2105</v>
      </c>
      <c r="DM75" s="36">
        <v>1756</v>
      </c>
    </row>
    <row r="76" spans="1:117" x14ac:dyDescent="0.2">
      <c r="A76" s="109">
        <f>IF($D76=$D$67,"",RANK($G76,$G$69:$G$120)+COUNTIF($G$69:G76,$G76)-1)</f>
        <v>38</v>
      </c>
      <c r="B76" s="1">
        <v>164</v>
      </c>
      <c r="C76" s="1" t="s">
        <v>84</v>
      </c>
      <c r="D76" s="7" t="s">
        <v>15</v>
      </c>
      <c r="E76" s="17">
        <f t="shared" si="1"/>
        <v>884</v>
      </c>
      <c r="F76" s="17">
        <f t="shared" si="2"/>
        <v>883</v>
      </c>
      <c r="G76" s="18">
        <f t="shared" si="3"/>
        <v>1</v>
      </c>
      <c r="H76" s="17">
        <f t="shared" si="4"/>
        <v>658</v>
      </c>
      <c r="I76" s="17">
        <f t="shared" si="5"/>
        <v>755</v>
      </c>
      <c r="J76" s="17">
        <f t="shared" si="6"/>
        <v>-97</v>
      </c>
      <c r="K76" s="96"/>
      <c r="L76" s="38">
        <v>33912</v>
      </c>
      <c r="M76" s="39">
        <v>3955</v>
      </c>
      <c r="N76" s="37">
        <v>81</v>
      </c>
      <c r="O76" s="36">
        <v>135</v>
      </c>
      <c r="P76" s="35">
        <v>329</v>
      </c>
      <c r="Q76" s="36">
        <v>544</v>
      </c>
      <c r="R76" s="37">
        <v>541</v>
      </c>
      <c r="S76" s="36">
        <v>728</v>
      </c>
      <c r="T76" s="37">
        <v>0</v>
      </c>
      <c r="U76" s="36">
        <v>192</v>
      </c>
      <c r="V76" s="37">
        <v>699</v>
      </c>
      <c r="W76" s="36">
        <v>594</v>
      </c>
      <c r="X76" s="37">
        <v>169</v>
      </c>
      <c r="Y76" s="36">
        <v>218</v>
      </c>
      <c r="Z76" s="37">
        <v>66</v>
      </c>
      <c r="AA76" s="36">
        <v>94</v>
      </c>
      <c r="AB76" s="40" t="s">
        <v>60</v>
      </c>
      <c r="AC76" s="36" t="s">
        <v>60</v>
      </c>
      <c r="AD76" s="35">
        <v>154</v>
      </c>
      <c r="AE76" s="36">
        <v>144</v>
      </c>
      <c r="AF76" s="37">
        <v>810</v>
      </c>
      <c r="AG76" s="36">
        <v>449</v>
      </c>
      <c r="AH76" s="37">
        <v>639</v>
      </c>
      <c r="AI76" s="36">
        <v>422</v>
      </c>
      <c r="AJ76" s="37">
        <v>201</v>
      </c>
      <c r="AK76" s="36">
        <v>171</v>
      </c>
      <c r="AL76" s="37">
        <v>441</v>
      </c>
      <c r="AM76" s="36">
        <v>347</v>
      </c>
      <c r="AN76" s="37">
        <v>34</v>
      </c>
      <c r="AO76" s="36">
        <v>35</v>
      </c>
      <c r="AP76" s="37">
        <v>210</v>
      </c>
      <c r="AQ76" s="36">
        <v>235</v>
      </c>
      <c r="AR76" s="37">
        <v>0</v>
      </c>
      <c r="AS76" s="36">
        <v>192</v>
      </c>
      <c r="AT76" s="37">
        <v>7</v>
      </c>
      <c r="AU76" s="36">
        <v>17</v>
      </c>
      <c r="AV76" s="37">
        <v>305</v>
      </c>
      <c r="AW76" s="36">
        <v>391</v>
      </c>
      <c r="AX76" s="37">
        <v>0</v>
      </c>
      <c r="AY76" s="36">
        <v>192</v>
      </c>
      <c r="AZ76" s="37">
        <v>0</v>
      </c>
      <c r="BA76" s="36">
        <v>192</v>
      </c>
      <c r="BB76" s="37">
        <v>4238</v>
      </c>
      <c r="BC76" s="36">
        <v>1274</v>
      </c>
      <c r="BD76" s="37">
        <v>806</v>
      </c>
      <c r="BE76" s="36">
        <v>558</v>
      </c>
      <c r="BF76" s="37">
        <v>43</v>
      </c>
      <c r="BG76" s="36">
        <v>71</v>
      </c>
      <c r="BH76" s="37">
        <v>201</v>
      </c>
      <c r="BI76" s="36">
        <v>299</v>
      </c>
      <c r="BJ76" s="37">
        <v>0</v>
      </c>
      <c r="BK76" s="36">
        <v>192</v>
      </c>
      <c r="BL76" s="37">
        <v>713</v>
      </c>
      <c r="BM76" s="36">
        <v>684</v>
      </c>
      <c r="BN76" s="37">
        <v>0</v>
      </c>
      <c r="BO76" s="36">
        <v>192</v>
      </c>
      <c r="BP76" s="37">
        <v>12</v>
      </c>
      <c r="BQ76" s="36">
        <v>28</v>
      </c>
      <c r="BR76" s="37">
        <v>0</v>
      </c>
      <c r="BS76" s="36">
        <v>192</v>
      </c>
      <c r="BT76" s="37">
        <v>0</v>
      </c>
      <c r="BU76" s="36">
        <v>192</v>
      </c>
      <c r="BV76" s="37">
        <v>6297</v>
      </c>
      <c r="BW76" s="36">
        <v>1765</v>
      </c>
      <c r="BX76" s="37">
        <v>0</v>
      </c>
      <c r="BY76" s="36">
        <v>192</v>
      </c>
      <c r="BZ76" s="37">
        <v>3141</v>
      </c>
      <c r="CA76" s="36">
        <v>1083</v>
      </c>
      <c r="CB76" s="37">
        <v>388</v>
      </c>
      <c r="CC76" s="36">
        <v>256</v>
      </c>
      <c r="CD76" s="37">
        <v>0</v>
      </c>
      <c r="CE76" s="36">
        <v>192</v>
      </c>
      <c r="CF76" s="37">
        <v>664</v>
      </c>
      <c r="CG76" s="36">
        <v>608</v>
      </c>
      <c r="CH76" s="37">
        <v>27</v>
      </c>
      <c r="CI76" s="36">
        <v>45</v>
      </c>
      <c r="CJ76" s="37">
        <v>0</v>
      </c>
      <c r="CK76" s="36">
        <v>192</v>
      </c>
      <c r="CL76" s="37">
        <v>8571</v>
      </c>
      <c r="CM76" s="36">
        <v>1728</v>
      </c>
      <c r="CN76" s="37">
        <v>131</v>
      </c>
      <c r="CO76" s="36">
        <v>217</v>
      </c>
      <c r="CP76" s="37">
        <v>153</v>
      </c>
      <c r="CQ76" s="36">
        <v>179</v>
      </c>
      <c r="CR76" s="37">
        <v>0</v>
      </c>
      <c r="CS76" s="36">
        <v>192</v>
      </c>
      <c r="CT76" s="37">
        <v>221</v>
      </c>
      <c r="CU76" s="36">
        <v>259</v>
      </c>
      <c r="CV76" s="37">
        <v>883</v>
      </c>
      <c r="CW76" s="36">
        <v>755</v>
      </c>
      <c r="CX76" s="37">
        <v>475</v>
      </c>
      <c r="CY76" s="36">
        <v>738</v>
      </c>
      <c r="CZ76" s="37">
        <v>0</v>
      </c>
      <c r="DA76" s="36">
        <v>192</v>
      </c>
      <c r="DB76" s="37">
        <v>1064</v>
      </c>
      <c r="DC76" s="36">
        <v>512</v>
      </c>
      <c r="DD76" s="37">
        <v>482</v>
      </c>
      <c r="DE76" s="36">
        <v>530</v>
      </c>
      <c r="DF76" s="37">
        <v>198</v>
      </c>
      <c r="DG76" s="36">
        <v>174</v>
      </c>
      <c r="DH76" s="37">
        <v>55</v>
      </c>
      <c r="DI76" s="36">
        <v>96</v>
      </c>
      <c r="DJ76" s="37">
        <v>463</v>
      </c>
      <c r="DK76" s="36">
        <v>527</v>
      </c>
      <c r="DL76" s="37">
        <v>1008</v>
      </c>
      <c r="DM76" s="36">
        <v>971</v>
      </c>
    </row>
    <row r="77" spans="1:117" x14ac:dyDescent="0.2">
      <c r="A77" s="109">
        <f>IF($D77=$D$67,"",RANK($G77,$G$69:$G$120)+COUNTIF($G$69:G77,$G77)-1)</f>
        <v>27</v>
      </c>
      <c r="B77" s="1">
        <v>109</v>
      </c>
      <c r="C77" s="1" t="s">
        <v>85</v>
      </c>
      <c r="D77" s="7" t="s">
        <v>153</v>
      </c>
      <c r="E77" s="17">
        <f t="shared" si="1"/>
        <v>2276</v>
      </c>
      <c r="F77" s="17">
        <f t="shared" si="2"/>
        <v>1083</v>
      </c>
      <c r="G77" s="18">
        <f t="shared" si="3"/>
        <v>1193</v>
      </c>
      <c r="H77" s="17">
        <f t="shared" si="4"/>
        <v>1540</v>
      </c>
      <c r="I77" s="17">
        <f t="shared" si="5"/>
        <v>491</v>
      </c>
      <c r="J77" s="17">
        <f t="shared" si="6"/>
        <v>1049</v>
      </c>
      <c r="K77" s="96"/>
      <c r="L77" s="38">
        <v>48066</v>
      </c>
      <c r="M77" s="39">
        <v>4295</v>
      </c>
      <c r="N77" s="37">
        <v>13</v>
      </c>
      <c r="O77" s="36">
        <v>29</v>
      </c>
      <c r="P77" s="35">
        <v>135</v>
      </c>
      <c r="Q77" s="36">
        <v>217</v>
      </c>
      <c r="R77" s="37">
        <v>43</v>
      </c>
      <c r="S77" s="36">
        <v>71</v>
      </c>
      <c r="T77" s="37">
        <v>81</v>
      </c>
      <c r="U77" s="36">
        <v>93</v>
      </c>
      <c r="V77" s="37">
        <v>3797</v>
      </c>
      <c r="W77" s="36">
        <v>1233</v>
      </c>
      <c r="X77" s="37">
        <v>452</v>
      </c>
      <c r="Y77" s="36">
        <v>321</v>
      </c>
      <c r="Z77" s="37">
        <v>981</v>
      </c>
      <c r="AA77" s="36">
        <v>472</v>
      </c>
      <c r="AB77" s="37">
        <v>128</v>
      </c>
      <c r="AC77" s="36">
        <v>125</v>
      </c>
      <c r="AD77" s="40" t="s">
        <v>60</v>
      </c>
      <c r="AE77" s="36" t="s">
        <v>60</v>
      </c>
      <c r="AF77" s="35">
        <v>1254</v>
      </c>
      <c r="AG77" s="36">
        <v>651</v>
      </c>
      <c r="AH77" s="37">
        <v>937</v>
      </c>
      <c r="AI77" s="36">
        <v>572</v>
      </c>
      <c r="AJ77" s="37">
        <v>372</v>
      </c>
      <c r="AK77" s="36">
        <v>396</v>
      </c>
      <c r="AL77" s="37">
        <v>68</v>
      </c>
      <c r="AM77" s="36">
        <v>113</v>
      </c>
      <c r="AN77" s="37">
        <v>1397</v>
      </c>
      <c r="AO77" s="36">
        <v>814</v>
      </c>
      <c r="AP77" s="37">
        <v>128</v>
      </c>
      <c r="AQ77" s="36">
        <v>147</v>
      </c>
      <c r="AR77" s="37">
        <v>241</v>
      </c>
      <c r="AS77" s="36">
        <v>284</v>
      </c>
      <c r="AT77" s="37">
        <v>6</v>
      </c>
      <c r="AU77" s="36">
        <v>19</v>
      </c>
      <c r="AV77" s="37">
        <v>297</v>
      </c>
      <c r="AW77" s="36">
        <v>260</v>
      </c>
      <c r="AX77" s="37">
        <v>0</v>
      </c>
      <c r="AY77" s="36">
        <v>200</v>
      </c>
      <c r="AZ77" s="37">
        <v>0</v>
      </c>
      <c r="BA77" s="36">
        <v>200</v>
      </c>
      <c r="BB77" s="37">
        <v>14129</v>
      </c>
      <c r="BC77" s="36">
        <v>2971</v>
      </c>
      <c r="BD77" s="37">
        <v>2048</v>
      </c>
      <c r="BE77" s="36">
        <v>789</v>
      </c>
      <c r="BF77" s="37">
        <v>1108</v>
      </c>
      <c r="BG77" s="36">
        <v>554</v>
      </c>
      <c r="BH77" s="37">
        <v>409</v>
      </c>
      <c r="BI77" s="36">
        <v>457</v>
      </c>
      <c r="BJ77" s="37">
        <v>83</v>
      </c>
      <c r="BK77" s="36">
        <v>99</v>
      </c>
      <c r="BL77" s="37">
        <v>112</v>
      </c>
      <c r="BM77" s="36">
        <v>184</v>
      </c>
      <c r="BN77" s="37">
        <v>38</v>
      </c>
      <c r="BO77" s="36">
        <v>64</v>
      </c>
      <c r="BP77" s="37">
        <v>79</v>
      </c>
      <c r="BQ77" s="36">
        <v>110</v>
      </c>
      <c r="BR77" s="37">
        <v>238</v>
      </c>
      <c r="BS77" s="36">
        <v>282</v>
      </c>
      <c r="BT77" s="37">
        <v>145</v>
      </c>
      <c r="BU77" s="36">
        <v>139</v>
      </c>
      <c r="BV77" s="37">
        <v>1035</v>
      </c>
      <c r="BW77" s="36">
        <v>605</v>
      </c>
      <c r="BX77" s="37">
        <v>0</v>
      </c>
      <c r="BY77" s="36">
        <v>200</v>
      </c>
      <c r="BZ77" s="37">
        <v>2313</v>
      </c>
      <c r="CA77" s="36">
        <v>697</v>
      </c>
      <c r="CB77" s="37">
        <v>1716</v>
      </c>
      <c r="CC77" s="36">
        <v>760</v>
      </c>
      <c r="CD77" s="37">
        <v>285</v>
      </c>
      <c r="CE77" s="36">
        <v>360</v>
      </c>
      <c r="CF77" s="37">
        <v>306</v>
      </c>
      <c r="CG77" s="36">
        <v>224</v>
      </c>
      <c r="CH77" s="37">
        <v>0</v>
      </c>
      <c r="CI77" s="36">
        <v>200</v>
      </c>
      <c r="CJ77" s="37">
        <v>51</v>
      </c>
      <c r="CK77" s="36">
        <v>64</v>
      </c>
      <c r="CL77" s="37">
        <v>1589</v>
      </c>
      <c r="CM77" s="36">
        <v>757</v>
      </c>
      <c r="CN77" s="37">
        <v>50</v>
      </c>
      <c r="CO77" s="36">
        <v>63</v>
      </c>
      <c r="CP77" s="37">
        <v>357</v>
      </c>
      <c r="CQ77" s="36">
        <v>329</v>
      </c>
      <c r="CR77" s="37">
        <v>104</v>
      </c>
      <c r="CS77" s="36">
        <v>129</v>
      </c>
      <c r="CT77" s="37">
        <v>421</v>
      </c>
      <c r="CU77" s="36">
        <v>358</v>
      </c>
      <c r="CV77" s="37">
        <v>1083</v>
      </c>
      <c r="CW77" s="36">
        <v>491</v>
      </c>
      <c r="CX77" s="37">
        <v>75</v>
      </c>
      <c r="CY77" s="36">
        <v>118</v>
      </c>
      <c r="CZ77" s="37">
        <v>445</v>
      </c>
      <c r="DA77" s="36">
        <v>489</v>
      </c>
      <c r="DB77" s="37">
        <v>7975</v>
      </c>
      <c r="DC77" s="36">
        <v>1285</v>
      </c>
      <c r="DD77" s="37">
        <v>476</v>
      </c>
      <c r="DE77" s="36">
        <v>300</v>
      </c>
      <c r="DF77" s="37">
        <v>120</v>
      </c>
      <c r="DG77" s="36">
        <v>138</v>
      </c>
      <c r="DH77" s="37">
        <v>946</v>
      </c>
      <c r="DI77" s="36">
        <v>668</v>
      </c>
      <c r="DJ77" s="37">
        <v>0</v>
      </c>
      <c r="DK77" s="36">
        <v>200</v>
      </c>
      <c r="DL77" s="37">
        <v>0</v>
      </c>
      <c r="DM77" s="36">
        <v>200</v>
      </c>
    </row>
    <row r="78" spans="1:117" x14ac:dyDescent="0.2">
      <c r="A78" s="109">
        <f>IF($D78=$D$67,"",RANK($G78,$G$69:$G$120)+COUNTIF($G$69:G78,$G78)-1)</f>
        <v>3</v>
      </c>
      <c r="B78" s="1">
        <v>80</v>
      </c>
      <c r="C78" s="1" t="s">
        <v>86</v>
      </c>
      <c r="D78" s="7" t="s">
        <v>16</v>
      </c>
      <c r="E78" s="17">
        <f t="shared" si="1"/>
        <v>35777</v>
      </c>
      <c r="F78" s="17">
        <f t="shared" si="2"/>
        <v>25532</v>
      </c>
      <c r="G78" s="18">
        <f t="shared" si="3"/>
        <v>10245</v>
      </c>
      <c r="H78" s="17">
        <f t="shared" si="4"/>
        <v>6888</v>
      </c>
      <c r="I78" s="17">
        <f t="shared" si="5"/>
        <v>4638</v>
      </c>
      <c r="J78" s="17">
        <f t="shared" si="6"/>
        <v>2250</v>
      </c>
      <c r="K78" s="96"/>
      <c r="L78" s="38">
        <v>498597</v>
      </c>
      <c r="M78" s="39">
        <v>22483</v>
      </c>
      <c r="N78" s="37">
        <v>12635</v>
      </c>
      <c r="O78" s="36">
        <v>3566</v>
      </c>
      <c r="P78" s="35">
        <v>7405</v>
      </c>
      <c r="Q78" s="36">
        <v>3412</v>
      </c>
      <c r="R78" s="37">
        <v>8451</v>
      </c>
      <c r="S78" s="36">
        <v>3258</v>
      </c>
      <c r="T78" s="37">
        <v>3025</v>
      </c>
      <c r="U78" s="36">
        <v>1241</v>
      </c>
      <c r="V78" s="37">
        <v>22420</v>
      </c>
      <c r="W78" s="36">
        <v>4065</v>
      </c>
      <c r="X78" s="37">
        <v>9383</v>
      </c>
      <c r="Y78" s="36">
        <v>2988</v>
      </c>
      <c r="Z78" s="37">
        <v>11704</v>
      </c>
      <c r="AA78" s="36">
        <v>3121</v>
      </c>
      <c r="AB78" s="37">
        <v>1264</v>
      </c>
      <c r="AC78" s="36">
        <v>949</v>
      </c>
      <c r="AD78" s="37">
        <v>891</v>
      </c>
      <c r="AE78" s="36">
        <v>495</v>
      </c>
      <c r="AF78" s="40" t="s">
        <v>60</v>
      </c>
      <c r="AG78" s="36" t="s">
        <v>60</v>
      </c>
      <c r="AH78" s="35">
        <v>38658</v>
      </c>
      <c r="AI78" s="36">
        <v>6270</v>
      </c>
      <c r="AJ78" s="37">
        <v>3639</v>
      </c>
      <c r="AK78" s="36">
        <v>2081</v>
      </c>
      <c r="AL78" s="37">
        <v>312</v>
      </c>
      <c r="AM78" s="36">
        <v>268</v>
      </c>
      <c r="AN78" s="37">
        <v>19152</v>
      </c>
      <c r="AO78" s="36">
        <v>3962</v>
      </c>
      <c r="AP78" s="37">
        <v>11472</v>
      </c>
      <c r="AQ78" s="36">
        <v>3254</v>
      </c>
      <c r="AR78" s="37">
        <v>1846</v>
      </c>
      <c r="AS78" s="36">
        <v>1137</v>
      </c>
      <c r="AT78" s="37">
        <v>2661</v>
      </c>
      <c r="AU78" s="36">
        <v>1410</v>
      </c>
      <c r="AV78" s="37">
        <v>5441</v>
      </c>
      <c r="AW78" s="36">
        <v>1674</v>
      </c>
      <c r="AX78" s="37">
        <v>6094</v>
      </c>
      <c r="AY78" s="36">
        <v>2316</v>
      </c>
      <c r="AZ78" s="37">
        <v>4689</v>
      </c>
      <c r="BA78" s="36">
        <v>2049</v>
      </c>
      <c r="BB78" s="37">
        <v>15410</v>
      </c>
      <c r="BC78" s="36">
        <v>3515</v>
      </c>
      <c r="BD78" s="37">
        <v>13701</v>
      </c>
      <c r="BE78" s="36">
        <v>3380</v>
      </c>
      <c r="BF78" s="37">
        <v>19640</v>
      </c>
      <c r="BG78" s="36">
        <v>3920</v>
      </c>
      <c r="BH78" s="37">
        <v>4663</v>
      </c>
      <c r="BI78" s="36">
        <v>1888</v>
      </c>
      <c r="BJ78" s="37">
        <v>5175</v>
      </c>
      <c r="BK78" s="36">
        <v>1968</v>
      </c>
      <c r="BL78" s="37">
        <v>7114</v>
      </c>
      <c r="BM78" s="36">
        <v>2753</v>
      </c>
      <c r="BN78" s="37">
        <v>559</v>
      </c>
      <c r="BO78" s="36">
        <v>424</v>
      </c>
      <c r="BP78" s="37">
        <v>3857</v>
      </c>
      <c r="BQ78" s="36">
        <v>2208</v>
      </c>
      <c r="BR78" s="37">
        <v>3527</v>
      </c>
      <c r="BS78" s="36">
        <v>1810</v>
      </c>
      <c r="BT78" s="37">
        <v>4324</v>
      </c>
      <c r="BU78" s="36">
        <v>1798</v>
      </c>
      <c r="BV78" s="37">
        <v>25206</v>
      </c>
      <c r="BW78" s="36">
        <v>6219</v>
      </c>
      <c r="BX78" s="37">
        <v>1376</v>
      </c>
      <c r="BY78" s="36">
        <v>781</v>
      </c>
      <c r="BZ78" s="37">
        <v>59288</v>
      </c>
      <c r="CA78" s="36">
        <v>7171</v>
      </c>
      <c r="CB78" s="37">
        <v>23983</v>
      </c>
      <c r="CC78" s="36">
        <v>5251</v>
      </c>
      <c r="CD78" s="37">
        <v>514</v>
      </c>
      <c r="CE78" s="36">
        <v>600</v>
      </c>
      <c r="CF78" s="37">
        <v>18191</v>
      </c>
      <c r="CG78" s="36">
        <v>3264</v>
      </c>
      <c r="CH78" s="37">
        <v>2600</v>
      </c>
      <c r="CI78" s="36">
        <v>1168</v>
      </c>
      <c r="CJ78" s="37">
        <v>3315</v>
      </c>
      <c r="CK78" s="36">
        <v>2046</v>
      </c>
      <c r="CL78" s="37">
        <v>20821</v>
      </c>
      <c r="CM78" s="36">
        <v>4267</v>
      </c>
      <c r="CN78" s="37">
        <v>5002</v>
      </c>
      <c r="CO78" s="36">
        <v>2668</v>
      </c>
      <c r="CP78" s="37">
        <v>11953</v>
      </c>
      <c r="CQ78" s="36">
        <v>2956</v>
      </c>
      <c r="CR78" s="37">
        <v>716</v>
      </c>
      <c r="CS78" s="36">
        <v>1027</v>
      </c>
      <c r="CT78" s="37">
        <v>10451</v>
      </c>
      <c r="CU78" s="36">
        <v>4102</v>
      </c>
      <c r="CV78" s="37">
        <v>25532</v>
      </c>
      <c r="CW78" s="36">
        <v>4638</v>
      </c>
      <c r="CX78" s="37">
        <v>2343</v>
      </c>
      <c r="CY78" s="36">
        <v>1891</v>
      </c>
      <c r="CZ78" s="37">
        <v>2019</v>
      </c>
      <c r="DA78" s="36">
        <v>1616</v>
      </c>
      <c r="DB78" s="37">
        <v>16614</v>
      </c>
      <c r="DC78" s="36">
        <v>3087</v>
      </c>
      <c r="DD78" s="37">
        <v>6339</v>
      </c>
      <c r="DE78" s="36">
        <v>2687</v>
      </c>
      <c r="DF78" s="37">
        <v>4964</v>
      </c>
      <c r="DG78" s="36">
        <v>2202</v>
      </c>
      <c r="DH78" s="37">
        <v>7412</v>
      </c>
      <c r="DI78" s="36">
        <v>2467</v>
      </c>
      <c r="DJ78" s="37">
        <v>846</v>
      </c>
      <c r="DK78" s="36">
        <v>725</v>
      </c>
      <c r="DL78" s="37">
        <v>21611</v>
      </c>
      <c r="DM78" s="36">
        <v>5621</v>
      </c>
    </row>
    <row r="79" spans="1:117" x14ac:dyDescent="0.2">
      <c r="A79" s="109">
        <f>IF($D79=$D$67,"",RANK($G79,$G$69:$G$120)+COUNTIF($G$69:G79,$G79)-1)</f>
        <v>24</v>
      </c>
      <c r="B79" s="1">
        <v>76</v>
      </c>
      <c r="C79" s="1" t="s">
        <v>87</v>
      </c>
      <c r="D79" s="7" t="s">
        <v>17</v>
      </c>
      <c r="E79" s="17">
        <f t="shared" si="1"/>
        <v>17401</v>
      </c>
      <c r="F79" s="17">
        <f t="shared" si="2"/>
        <v>15760</v>
      </c>
      <c r="G79" s="18">
        <f t="shared" si="3"/>
        <v>1641</v>
      </c>
      <c r="H79" s="17">
        <f t="shared" si="4"/>
        <v>3608</v>
      </c>
      <c r="I79" s="17">
        <f t="shared" si="5"/>
        <v>3421</v>
      </c>
      <c r="J79" s="17">
        <f t="shared" si="6"/>
        <v>187</v>
      </c>
      <c r="K79" s="96"/>
      <c r="L79" s="38">
        <v>271077</v>
      </c>
      <c r="M79" s="39">
        <v>15123</v>
      </c>
      <c r="N79" s="37">
        <v>18799</v>
      </c>
      <c r="O79" s="36">
        <v>5015</v>
      </c>
      <c r="P79" s="35">
        <v>1079</v>
      </c>
      <c r="Q79" s="36">
        <v>765</v>
      </c>
      <c r="R79" s="37">
        <v>4292</v>
      </c>
      <c r="S79" s="36">
        <v>1849</v>
      </c>
      <c r="T79" s="37">
        <v>2112</v>
      </c>
      <c r="U79" s="36">
        <v>1366</v>
      </c>
      <c r="V79" s="37">
        <v>14949</v>
      </c>
      <c r="W79" s="36">
        <v>3387</v>
      </c>
      <c r="X79" s="37">
        <v>2325</v>
      </c>
      <c r="Y79" s="36">
        <v>1399</v>
      </c>
      <c r="Z79" s="37">
        <v>709</v>
      </c>
      <c r="AA79" s="36">
        <v>455</v>
      </c>
      <c r="AB79" s="37">
        <v>619</v>
      </c>
      <c r="AC79" s="36">
        <v>606</v>
      </c>
      <c r="AD79" s="37">
        <v>364</v>
      </c>
      <c r="AE79" s="36">
        <v>283</v>
      </c>
      <c r="AF79" s="37">
        <v>42666</v>
      </c>
      <c r="AG79" s="36">
        <v>5232</v>
      </c>
      <c r="AH79" s="40" t="s">
        <v>60</v>
      </c>
      <c r="AI79" s="36" t="s">
        <v>60</v>
      </c>
      <c r="AJ79" s="35">
        <v>1006</v>
      </c>
      <c r="AK79" s="36">
        <v>883</v>
      </c>
      <c r="AL79" s="37">
        <v>126</v>
      </c>
      <c r="AM79" s="36">
        <v>139</v>
      </c>
      <c r="AN79" s="37">
        <v>6080</v>
      </c>
      <c r="AO79" s="36">
        <v>1774</v>
      </c>
      <c r="AP79" s="37">
        <v>2442</v>
      </c>
      <c r="AQ79" s="36">
        <v>1297</v>
      </c>
      <c r="AR79" s="37">
        <v>950</v>
      </c>
      <c r="AS79" s="36">
        <v>528</v>
      </c>
      <c r="AT79" s="37">
        <v>4513</v>
      </c>
      <c r="AU79" s="36">
        <v>2909</v>
      </c>
      <c r="AV79" s="37">
        <v>3686</v>
      </c>
      <c r="AW79" s="36">
        <v>1708</v>
      </c>
      <c r="AX79" s="37">
        <v>6541</v>
      </c>
      <c r="AY79" s="36">
        <v>3121</v>
      </c>
      <c r="AZ79" s="37">
        <v>408</v>
      </c>
      <c r="BA79" s="36">
        <v>269</v>
      </c>
      <c r="BB79" s="37">
        <v>3708</v>
      </c>
      <c r="BC79" s="36">
        <v>1807</v>
      </c>
      <c r="BD79" s="37">
        <v>4436</v>
      </c>
      <c r="BE79" s="36">
        <v>1979</v>
      </c>
      <c r="BF79" s="37">
        <v>6992</v>
      </c>
      <c r="BG79" s="36">
        <v>2441</v>
      </c>
      <c r="BH79" s="37">
        <v>1808</v>
      </c>
      <c r="BI79" s="36">
        <v>1416</v>
      </c>
      <c r="BJ79" s="37">
        <v>5380</v>
      </c>
      <c r="BK79" s="36">
        <v>3077</v>
      </c>
      <c r="BL79" s="37">
        <v>2514</v>
      </c>
      <c r="BM79" s="36">
        <v>989</v>
      </c>
      <c r="BN79" s="37">
        <v>246</v>
      </c>
      <c r="BO79" s="36">
        <v>211</v>
      </c>
      <c r="BP79" s="37">
        <v>4144</v>
      </c>
      <c r="BQ79" s="36">
        <v>3300</v>
      </c>
      <c r="BR79" s="37">
        <v>774</v>
      </c>
      <c r="BS79" s="36">
        <v>559</v>
      </c>
      <c r="BT79" s="37">
        <v>132</v>
      </c>
      <c r="BU79" s="36">
        <v>150</v>
      </c>
      <c r="BV79" s="37">
        <v>8371</v>
      </c>
      <c r="BW79" s="36">
        <v>3016</v>
      </c>
      <c r="BX79" s="37">
        <v>791</v>
      </c>
      <c r="BY79" s="36">
        <v>421</v>
      </c>
      <c r="BZ79" s="37">
        <v>14454</v>
      </c>
      <c r="CA79" s="36">
        <v>4681</v>
      </c>
      <c r="CB79" s="37">
        <v>19138</v>
      </c>
      <c r="CC79" s="36">
        <v>3931</v>
      </c>
      <c r="CD79" s="37">
        <v>201</v>
      </c>
      <c r="CE79" s="36">
        <v>221</v>
      </c>
      <c r="CF79" s="37">
        <v>6863</v>
      </c>
      <c r="CG79" s="36">
        <v>1986</v>
      </c>
      <c r="CH79" s="37">
        <v>1632</v>
      </c>
      <c r="CI79" s="36">
        <v>1107</v>
      </c>
      <c r="CJ79" s="37">
        <v>727</v>
      </c>
      <c r="CK79" s="36">
        <v>472</v>
      </c>
      <c r="CL79" s="37">
        <v>5791</v>
      </c>
      <c r="CM79" s="36">
        <v>1896</v>
      </c>
      <c r="CN79" s="37">
        <v>337</v>
      </c>
      <c r="CO79" s="36">
        <v>504</v>
      </c>
      <c r="CP79" s="37">
        <v>16914</v>
      </c>
      <c r="CQ79" s="36">
        <v>5257</v>
      </c>
      <c r="CR79" s="37">
        <v>536</v>
      </c>
      <c r="CS79" s="36">
        <v>730</v>
      </c>
      <c r="CT79" s="37">
        <v>16898</v>
      </c>
      <c r="CU79" s="36">
        <v>3610</v>
      </c>
      <c r="CV79" s="37">
        <v>15760</v>
      </c>
      <c r="CW79" s="36">
        <v>3421</v>
      </c>
      <c r="CX79" s="37">
        <v>793</v>
      </c>
      <c r="CY79" s="36">
        <v>1061</v>
      </c>
      <c r="CZ79" s="37">
        <v>361</v>
      </c>
      <c r="DA79" s="36">
        <v>334</v>
      </c>
      <c r="DB79" s="37">
        <v>9438</v>
      </c>
      <c r="DC79" s="36">
        <v>3336</v>
      </c>
      <c r="DD79" s="37">
        <v>3701</v>
      </c>
      <c r="DE79" s="36">
        <v>1532</v>
      </c>
      <c r="DF79" s="37">
        <v>1340</v>
      </c>
      <c r="DG79" s="36">
        <v>778</v>
      </c>
      <c r="DH79" s="37">
        <v>2727</v>
      </c>
      <c r="DI79" s="36">
        <v>1401</v>
      </c>
      <c r="DJ79" s="37">
        <v>504</v>
      </c>
      <c r="DK79" s="36">
        <v>775</v>
      </c>
      <c r="DL79" s="37">
        <v>1635</v>
      </c>
      <c r="DM79" s="36">
        <v>841</v>
      </c>
    </row>
    <row r="80" spans="1:117" x14ac:dyDescent="0.2">
      <c r="A80" s="109">
        <f>IF($D80=$D$67,"",RANK($G80,$G$69:$G$120)+COUNTIF($G$69:G80,$G80)-1)</f>
        <v>18</v>
      </c>
      <c r="B80" s="69">
        <v>196</v>
      </c>
      <c r="C80" s="1" t="s">
        <v>88</v>
      </c>
      <c r="D80" s="7" t="s">
        <v>18</v>
      </c>
      <c r="E80" s="17">
        <f t="shared" si="1"/>
        <v>6106</v>
      </c>
      <c r="F80" s="17">
        <f t="shared" si="2"/>
        <v>3007</v>
      </c>
      <c r="G80" s="18">
        <f t="shared" si="3"/>
        <v>3099</v>
      </c>
      <c r="H80" s="17">
        <f t="shared" si="4"/>
        <v>2623</v>
      </c>
      <c r="I80" s="17">
        <f t="shared" si="5"/>
        <v>1122</v>
      </c>
      <c r="J80" s="17">
        <f t="shared" si="6"/>
        <v>1501</v>
      </c>
      <c r="K80" s="96"/>
      <c r="L80" s="38">
        <v>57542</v>
      </c>
      <c r="M80" s="39">
        <v>5083</v>
      </c>
      <c r="N80" s="37">
        <v>1268</v>
      </c>
      <c r="O80" s="36">
        <v>846</v>
      </c>
      <c r="P80" s="35">
        <v>844</v>
      </c>
      <c r="Q80" s="36">
        <v>670</v>
      </c>
      <c r="R80" s="37">
        <v>2900</v>
      </c>
      <c r="S80" s="36">
        <v>1208</v>
      </c>
      <c r="T80" s="37">
        <v>242</v>
      </c>
      <c r="U80" s="36">
        <v>260</v>
      </c>
      <c r="V80" s="37">
        <v>10173</v>
      </c>
      <c r="W80" s="36">
        <v>2201</v>
      </c>
      <c r="X80" s="37">
        <v>950</v>
      </c>
      <c r="Y80" s="36">
        <v>493</v>
      </c>
      <c r="Z80" s="37">
        <v>731</v>
      </c>
      <c r="AA80" s="36">
        <v>739</v>
      </c>
      <c r="AB80" s="37">
        <v>784</v>
      </c>
      <c r="AC80" s="36">
        <v>877</v>
      </c>
      <c r="AD80" s="37">
        <v>222</v>
      </c>
      <c r="AE80" s="36">
        <v>275</v>
      </c>
      <c r="AF80" s="37">
        <v>3160</v>
      </c>
      <c r="AG80" s="36">
        <v>1311</v>
      </c>
      <c r="AH80" s="37">
        <v>2519</v>
      </c>
      <c r="AI80" s="36">
        <v>956</v>
      </c>
      <c r="AJ80" s="40" t="s">
        <v>60</v>
      </c>
      <c r="AK80" s="36" t="s">
        <v>60</v>
      </c>
      <c r="AL80" s="35">
        <v>112</v>
      </c>
      <c r="AM80" s="36">
        <v>199</v>
      </c>
      <c r="AN80" s="37">
        <v>1884</v>
      </c>
      <c r="AO80" s="36">
        <v>728</v>
      </c>
      <c r="AP80" s="37">
        <v>402</v>
      </c>
      <c r="AQ80" s="36">
        <v>280</v>
      </c>
      <c r="AR80" s="37">
        <v>478</v>
      </c>
      <c r="AS80" s="36">
        <v>504</v>
      </c>
      <c r="AT80" s="37">
        <v>125</v>
      </c>
      <c r="AU80" s="36">
        <v>154</v>
      </c>
      <c r="AV80" s="37">
        <v>18</v>
      </c>
      <c r="AW80" s="36">
        <v>36</v>
      </c>
      <c r="AX80" s="37">
        <v>179</v>
      </c>
      <c r="AY80" s="36">
        <v>270</v>
      </c>
      <c r="AZ80" s="37">
        <v>106</v>
      </c>
      <c r="BA80" s="36">
        <v>161</v>
      </c>
      <c r="BB80" s="37">
        <v>341</v>
      </c>
      <c r="BC80" s="36">
        <v>212</v>
      </c>
      <c r="BD80" s="37">
        <v>92</v>
      </c>
      <c r="BE80" s="36">
        <v>123</v>
      </c>
      <c r="BF80" s="37">
        <v>1303</v>
      </c>
      <c r="BG80" s="36">
        <v>1067</v>
      </c>
      <c r="BH80" s="37">
        <v>933</v>
      </c>
      <c r="BI80" s="36">
        <v>750</v>
      </c>
      <c r="BJ80" s="37">
        <v>371</v>
      </c>
      <c r="BK80" s="36">
        <v>391</v>
      </c>
      <c r="BL80" s="37">
        <v>308</v>
      </c>
      <c r="BM80" s="36">
        <v>219</v>
      </c>
      <c r="BN80" s="37">
        <v>85</v>
      </c>
      <c r="BO80" s="36">
        <v>140</v>
      </c>
      <c r="BP80" s="37">
        <v>91</v>
      </c>
      <c r="BQ80" s="36">
        <v>95</v>
      </c>
      <c r="BR80" s="37">
        <v>1548</v>
      </c>
      <c r="BS80" s="36">
        <v>795</v>
      </c>
      <c r="BT80" s="37">
        <v>107</v>
      </c>
      <c r="BU80" s="36">
        <v>141</v>
      </c>
      <c r="BV80" s="37">
        <v>564</v>
      </c>
      <c r="BW80" s="36">
        <v>697</v>
      </c>
      <c r="BX80" s="37">
        <v>354</v>
      </c>
      <c r="BY80" s="36">
        <v>366</v>
      </c>
      <c r="BZ80" s="37">
        <v>4246</v>
      </c>
      <c r="CA80" s="36">
        <v>2556</v>
      </c>
      <c r="CB80" s="37">
        <v>2307</v>
      </c>
      <c r="CC80" s="36">
        <v>1256</v>
      </c>
      <c r="CD80" s="37">
        <v>32</v>
      </c>
      <c r="CE80" s="36">
        <v>54</v>
      </c>
      <c r="CF80" s="37">
        <v>970</v>
      </c>
      <c r="CG80" s="36">
        <v>677</v>
      </c>
      <c r="CH80" s="37">
        <v>685</v>
      </c>
      <c r="CI80" s="36">
        <v>502</v>
      </c>
      <c r="CJ80" s="37">
        <v>2030</v>
      </c>
      <c r="CK80" s="36">
        <v>1378</v>
      </c>
      <c r="CL80" s="37">
        <v>870</v>
      </c>
      <c r="CM80" s="36">
        <v>468</v>
      </c>
      <c r="CN80" s="37">
        <v>58</v>
      </c>
      <c r="CO80" s="36">
        <v>70</v>
      </c>
      <c r="CP80" s="37">
        <v>1681</v>
      </c>
      <c r="CQ80" s="36">
        <v>919</v>
      </c>
      <c r="CR80" s="37">
        <v>0</v>
      </c>
      <c r="CS80" s="36">
        <v>187</v>
      </c>
      <c r="CT80" s="37">
        <v>636</v>
      </c>
      <c r="CU80" s="36">
        <v>1018</v>
      </c>
      <c r="CV80" s="37">
        <v>3007</v>
      </c>
      <c r="CW80" s="36">
        <v>1122</v>
      </c>
      <c r="CX80" s="37">
        <v>1040</v>
      </c>
      <c r="CY80" s="36">
        <v>872</v>
      </c>
      <c r="CZ80" s="37">
        <v>0</v>
      </c>
      <c r="DA80" s="36">
        <v>187</v>
      </c>
      <c r="DB80" s="37">
        <v>2523</v>
      </c>
      <c r="DC80" s="36">
        <v>1318</v>
      </c>
      <c r="DD80" s="37">
        <v>3790</v>
      </c>
      <c r="DE80" s="36">
        <v>1075</v>
      </c>
      <c r="DF80" s="37">
        <v>312</v>
      </c>
      <c r="DG80" s="36">
        <v>306</v>
      </c>
      <c r="DH80" s="37">
        <v>147</v>
      </c>
      <c r="DI80" s="36">
        <v>159</v>
      </c>
      <c r="DJ80" s="37">
        <v>14</v>
      </c>
      <c r="DK80" s="36">
        <v>23</v>
      </c>
      <c r="DL80" s="37">
        <v>238</v>
      </c>
      <c r="DM80" s="36">
        <v>398</v>
      </c>
    </row>
    <row r="81" spans="1:117" x14ac:dyDescent="0.2">
      <c r="A81" s="109">
        <f>IF($D81=$D$67,"",RANK($G81,$G$69:$G$120)+COUNTIF($G$69:G81,$G81)-1)</f>
        <v>19</v>
      </c>
      <c r="B81" s="1">
        <v>11</v>
      </c>
      <c r="C81" s="1" t="s">
        <v>89</v>
      </c>
      <c r="D81" s="7" t="s">
        <v>19</v>
      </c>
      <c r="E81" s="17">
        <f t="shared" si="1"/>
        <v>4379</v>
      </c>
      <c r="F81" s="17">
        <f t="shared" si="2"/>
        <v>1303</v>
      </c>
      <c r="G81" s="18">
        <f t="shared" si="3"/>
        <v>3076</v>
      </c>
      <c r="H81" s="17">
        <f t="shared" si="4"/>
        <v>3119</v>
      </c>
      <c r="I81" s="17">
        <f t="shared" si="5"/>
        <v>952</v>
      </c>
      <c r="J81" s="17">
        <f t="shared" si="6"/>
        <v>2167</v>
      </c>
      <c r="K81" s="96"/>
      <c r="L81" s="38">
        <v>60336</v>
      </c>
      <c r="M81" s="39">
        <v>6293</v>
      </c>
      <c r="N81" s="37">
        <v>263</v>
      </c>
      <c r="O81" s="36">
        <v>259</v>
      </c>
      <c r="P81" s="35">
        <v>4510</v>
      </c>
      <c r="Q81" s="36">
        <v>2938</v>
      </c>
      <c r="R81" s="37">
        <v>3543</v>
      </c>
      <c r="S81" s="36">
        <v>1771</v>
      </c>
      <c r="T81" s="37">
        <v>224</v>
      </c>
      <c r="U81" s="36">
        <v>188</v>
      </c>
      <c r="V81" s="37">
        <v>9021</v>
      </c>
      <c r="W81" s="36">
        <v>2484</v>
      </c>
      <c r="X81" s="37">
        <v>1813</v>
      </c>
      <c r="Y81" s="36">
        <v>1022</v>
      </c>
      <c r="Z81" s="37">
        <v>0</v>
      </c>
      <c r="AA81" s="36">
        <v>195</v>
      </c>
      <c r="AB81" s="37">
        <v>0</v>
      </c>
      <c r="AC81" s="36">
        <v>195</v>
      </c>
      <c r="AD81" s="37">
        <v>0</v>
      </c>
      <c r="AE81" s="36">
        <v>195</v>
      </c>
      <c r="AF81" s="37">
        <v>1733</v>
      </c>
      <c r="AG81" s="36">
        <v>1210</v>
      </c>
      <c r="AH81" s="37">
        <v>275</v>
      </c>
      <c r="AI81" s="36">
        <v>234</v>
      </c>
      <c r="AJ81" s="37">
        <v>254</v>
      </c>
      <c r="AK81" s="36">
        <v>314</v>
      </c>
      <c r="AL81" s="40" t="s">
        <v>60</v>
      </c>
      <c r="AM81" s="36" t="s">
        <v>60</v>
      </c>
      <c r="AN81" s="35">
        <v>390</v>
      </c>
      <c r="AO81" s="36">
        <v>342</v>
      </c>
      <c r="AP81" s="37">
        <v>296</v>
      </c>
      <c r="AQ81" s="36">
        <v>352</v>
      </c>
      <c r="AR81" s="37">
        <v>318</v>
      </c>
      <c r="AS81" s="36">
        <v>424</v>
      </c>
      <c r="AT81" s="37">
        <v>479</v>
      </c>
      <c r="AU81" s="36">
        <v>503</v>
      </c>
      <c r="AV81" s="37">
        <v>120</v>
      </c>
      <c r="AW81" s="36">
        <v>170</v>
      </c>
      <c r="AX81" s="37">
        <v>51</v>
      </c>
      <c r="AY81" s="36">
        <v>110</v>
      </c>
      <c r="AZ81" s="37">
        <v>0</v>
      </c>
      <c r="BA81" s="36">
        <v>195</v>
      </c>
      <c r="BB81" s="37">
        <v>0</v>
      </c>
      <c r="BC81" s="36">
        <v>195</v>
      </c>
      <c r="BD81" s="37">
        <v>396</v>
      </c>
      <c r="BE81" s="36">
        <v>625</v>
      </c>
      <c r="BF81" s="37">
        <v>615</v>
      </c>
      <c r="BG81" s="36">
        <v>524</v>
      </c>
      <c r="BH81" s="37">
        <v>566</v>
      </c>
      <c r="BI81" s="36">
        <v>352</v>
      </c>
      <c r="BJ81" s="37">
        <v>62</v>
      </c>
      <c r="BK81" s="36">
        <v>106</v>
      </c>
      <c r="BL81" s="37">
        <v>384</v>
      </c>
      <c r="BM81" s="36">
        <v>304</v>
      </c>
      <c r="BN81" s="37">
        <v>1602</v>
      </c>
      <c r="BO81" s="36">
        <v>828</v>
      </c>
      <c r="BP81" s="37">
        <v>439</v>
      </c>
      <c r="BQ81" s="36">
        <v>591</v>
      </c>
      <c r="BR81" s="37">
        <v>3581</v>
      </c>
      <c r="BS81" s="36">
        <v>1400</v>
      </c>
      <c r="BT81" s="37">
        <v>129</v>
      </c>
      <c r="BU81" s="36">
        <v>123</v>
      </c>
      <c r="BV81" s="37">
        <v>84</v>
      </c>
      <c r="BW81" s="36">
        <v>78</v>
      </c>
      <c r="BX81" s="37">
        <v>141</v>
      </c>
      <c r="BY81" s="36">
        <v>229</v>
      </c>
      <c r="BZ81" s="37">
        <v>419</v>
      </c>
      <c r="CA81" s="36">
        <v>399</v>
      </c>
      <c r="CB81" s="37">
        <v>263</v>
      </c>
      <c r="CC81" s="36">
        <v>435</v>
      </c>
      <c r="CD81" s="37">
        <v>1201</v>
      </c>
      <c r="CE81" s="36">
        <v>1099</v>
      </c>
      <c r="CF81" s="37">
        <v>260</v>
      </c>
      <c r="CG81" s="36">
        <v>212</v>
      </c>
      <c r="CH81" s="37">
        <v>288</v>
      </c>
      <c r="CI81" s="36">
        <v>243</v>
      </c>
      <c r="CJ81" s="37">
        <v>7170</v>
      </c>
      <c r="CK81" s="36">
        <v>1894</v>
      </c>
      <c r="CL81" s="37">
        <v>343</v>
      </c>
      <c r="CM81" s="36">
        <v>265</v>
      </c>
      <c r="CN81" s="37">
        <v>0</v>
      </c>
      <c r="CO81" s="36">
        <v>195</v>
      </c>
      <c r="CP81" s="37">
        <v>55</v>
      </c>
      <c r="CQ81" s="36">
        <v>90</v>
      </c>
      <c r="CR81" s="37">
        <v>842</v>
      </c>
      <c r="CS81" s="36">
        <v>1132</v>
      </c>
      <c r="CT81" s="37">
        <v>296</v>
      </c>
      <c r="CU81" s="36">
        <v>356</v>
      </c>
      <c r="CV81" s="37">
        <v>1303</v>
      </c>
      <c r="CW81" s="36">
        <v>952</v>
      </c>
      <c r="CX81" s="37">
        <v>6059</v>
      </c>
      <c r="CY81" s="36">
        <v>2187</v>
      </c>
      <c r="CZ81" s="37">
        <v>0</v>
      </c>
      <c r="DA81" s="36">
        <v>195</v>
      </c>
      <c r="DB81" s="37">
        <v>905</v>
      </c>
      <c r="DC81" s="36">
        <v>707</v>
      </c>
      <c r="DD81" s="37">
        <v>8991</v>
      </c>
      <c r="DE81" s="36">
        <v>2313</v>
      </c>
      <c r="DF81" s="37">
        <v>0</v>
      </c>
      <c r="DG81" s="36">
        <v>195</v>
      </c>
      <c r="DH81" s="37">
        <v>165</v>
      </c>
      <c r="DI81" s="36">
        <v>174</v>
      </c>
      <c r="DJ81" s="37">
        <v>487</v>
      </c>
      <c r="DK81" s="36">
        <v>340</v>
      </c>
      <c r="DL81" s="37">
        <v>249</v>
      </c>
      <c r="DM81" s="36">
        <v>412</v>
      </c>
    </row>
    <row r="82" spans="1:117" x14ac:dyDescent="0.2">
      <c r="A82" s="109">
        <f>IF($D82=$D$67,"",RANK($G82,$G$69:$G$120)+COUNTIF($G$69:G82,$G82)-1)</f>
        <v>12</v>
      </c>
      <c r="B82" s="1">
        <v>139</v>
      </c>
      <c r="C82" s="1" t="s">
        <v>90</v>
      </c>
      <c r="D82" s="7" t="s">
        <v>20</v>
      </c>
      <c r="E82" s="17">
        <f t="shared" si="1"/>
        <v>15064</v>
      </c>
      <c r="F82" s="17">
        <f t="shared" si="2"/>
        <v>11011</v>
      </c>
      <c r="G82" s="18">
        <f t="shared" si="3"/>
        <v>4053</v>
      </c>
      <c r="H82" s="17">
        <f t="shared" si="4"/>
        <v>3097</v>
      </c>
      <c r="I82" s="17">
        <f t="shared" si="5"/>
        <v>2803</v>
      </c>
      <c r="J82" s="17">
        <f t="shared" si="6"/>
        <v>294</v>
      </c>
      <c r="K82" s="96"/>
      <c r="L82" s="38">
        <v>216204</v>
      </c>
      <c r="M82" s="39">
        <v>11862</v>
      </c>
      <c r="N82" s="37">
        <v>2823</v>
      </c>
      <c r="O82" s="36">
        <v>1526</v>
      </c>
      <c r="P82" s="35">
        <v>4119</v>
      </c>
      <c r="Q82" s="36">
        <v>3153</v>
      </c>
      <c r="R82" s="37">
        <v>7657</v>
      </c>
      <c r="S82" s="36">
        <v>1987</v>
      </c>
      <c r="T82" s="37">
        <v>3185</v>
      </c>
      <c r="U82" s="36">
        <v>1513</v>
      </c>
      <c r="V82" s="37">
        <v>13930</v>
      </c>
      <c r="W82" s="36">
        <v>2863</v>
      </c>
      <c r="X82" s="37">
        <v>3271</v>
      </c>
      <c r="Y82" s="36">
        <v>1390</v>
      </c>
      <c r="Z82" s="37">
        <v>1819</v>
      </c>
      <c r="AA82" s="36">
        <v>959</v>
      </c>
      <c r="AB82" s="37">
        <v>277</v>
      </c>
      <c r="AC82" s="36">
        <v>303</v>
      </c>
      <c r="AD82" s="37">
        <v>1440</v>
      </c>
      <c r="AE82" s="36">
        <v>708</v>
      </c>
      <c r="AF82" s="37">
        <v>17548</v>
      </c>
      <c r="AG82" s="36">
        <v>3370</v>
      </c>
      <c r="AH82" s="37">
        <v>6042</v>
      </c>
      <c r="AI82" s="36">
        <v>2192</v>
      </c>
      <c r="AJ82" s="37">
        <v>1269</v>
      </c>
      <c r="AK82" s="36">
        <v>735</v>
      </c>
      <c r="AL82" s="37">
        <v>393</v>
      </c>
      <c r="AM82" s="36">
        <v>356</v>
      </c>
      <c r="AN82" s="40" t="s">
        <v>60</v>
      </c>
      <c r="AO82" s="36" t="s">
        <v>60</v>
      </c>
      <c r="AP82" s="35">
        <v>23491</v>
      </c>
      <c r="AQ82" s="36">
        <v>5269</v>
      </c>
      <c r="AR82" s="37">
        <v>8420</v>
      </c>
      <c r="AS82" s="36">
        <v>1581</v>
      </c>
      <c r="AT82" s="37">
        <v>2533</v>
      </c>
      <c r="AU82" s="36">
        <v>1130</v>
      </c>
      <c r="AV82" s="37">
        <v>5569</v>
      </c>
      <c r="AW82" s="36">
        <v>1718</v>
      </c>
      <c r="AX82" s="37">
        <v>1315</v>
      </c>
      <c r="AY82" s="36">
        <v>761</v>
      </c>
      <c r="AZ82" s="37">
        <v>693</v>
      </c>
      <c r="BA82" s="36">
        <v>510</v>
      </c>
      <c r="BB82" s="37">
        <v>2565</v>
      </c>
      <c r="BC82" s="36">
        <v>916</v>
      </c>
      <c r="BD82" s="37">
        <v>3507</v>
      </c>
      <c r="BE82" s="36">
        <v>1540</v>
      </c>
      <c r="BF82" s="37">
        <v>10274</v>
      </c>
      <c r="BG82" s="36">
        <v>2032</v>
      </c>
      <c r="BH82" s="37">
        <v>4496</v>
      </c>
      <c r="BI82" s="36">
        <v>1177</v>
      </c>
      <c r="BJ82" s="37">
        <v>1521</v>
      </c>
      <c r="BK82" s="36">
        <v>581</v>
      </c>
      <c r="BL82" s="37">
        <v>13889</v>
      </c>
      <c r="BM82" s="36">
        <v>2736</v>
      </c>
      <c r="BN82" s="37">
        <v>304</v>
      </c>
      <c r="BO82" s="36">
        <v>275</v>
      </c>
      <c r="BP82" s="37">
        <v>827</v>
      </c>
      <c r="BQ82" s="36">
        <v>520</v>
      </c>
      <c r="BR82" s="37">
        <v>2454</v>
      </c>
      <c r="BS82" s="36">
        <v>1187</v>
      </c>
      <c r="BT82" s="37">
        <v>590</v>
      </c>
      <c r="BU82" s="36">
        <v>334</v>
      </c>
      <c r="BV82" s="37">
        <v>3009</v>
      </c>
      <c r="BW82" s="36">
        <v>1033</v>
      </c>
      <c r="BX82" s="37">
        <v>1573</v>
      </c>
      <c r="BY82" s="36">
        <v>1619</v>
      </c>
      <c r="BZ82" s="37">
        <v>6412</v>
      </c>
      <c r="CA82" s="36">
        <v>1874</v>
      </c>
      <c r="CB82" s="37">
        <v>4057</v>
      </c>
      <c r="CC82" s="36">
        <v>1663</v>
      </c>
      <c r="CD82" s="37">
        <v>105</v>
      </c>
      <c r="CE82" s="36">
        <v>115</v>
      </c>
      <c r="CF82" s="37">
        <v>8384</v>
      </c>
      <c r="CG82" s="36">
        <v>1627</v>
      </c>
      <c r="CH82" s="37">
        <v>1002</v>
      </c>
      <c r="CI82" s="36">
        <v>552</v>
      </c>
      <c r="CJ82" s="37">
        <v>792</v>
      </c>
      <c r="CK82" s="36">
        <v>426</v>
      </c>
      <c r="CL82" s="37">
        <v>3012</v>
      </c>
      <c r="CM82" s="36">
        <v>1197</v>
      </c>
      <c r="CN82" s="37">
        <v>278</v>
      </c>
      <c r="CO82" s="36">
        <v>266</v>
      </c>
      <c r="CP82" s="37">
        <v>1582</v>
      </c>
      <c r="CQ82" s="36">
        <v>783</v>
      </c>
      <c r="CR82" s="37">
        <v>1318</v>
      </c>
      <c r="CS82" s="36">
        <v>1474</v>
      </c>
      <c r="CT82" s="37">
        <v>3223</v>
      </c>
      <c r="CU82" s="36">
        <v>1222</v>
      </c>
      <c r="CV82" s="37">
        <v>11011</v>
      </c>
      <c r="CW82" s="36">
        <v>2803</v>
      </c>
      <c r="CX82" s="37">
        <v>951</v>
      </c>
      <c r="CY82" s="36">
        <v>595</v>
      </c>
      <c r="CZ82" s="37">
        <v>49</v>
      </c>
      <c r="DA82" s="36">
        <v>81</v>
      </c>
      <c r="DB82" s="37">
        <v>5233</v>
      </c>
      <c r="DC82" s="36">
        <v>2524</v>
      </c>
      <c r="DD82" s="37">
        <v>3075</v>
      </c>
      <c r="DE82" s="36">
        <v>1254</v>
      </c>
      <c r="DF82" s="37">
        <v>352</v>
      </c>
      <c r="DG82" s="36">
        <v>288</v>
      </c>
      <c r="DH82" s="37">
        <v>14507</v>
      </c>
      <c r="DI82" s="36">
        <v>2936</v>
      </c>
      <c r="DJ82" s="37">
        <v>58</v>
      </c>
      <c r="DK82" s="36">
        <v>76</v>
      </c>
      <c r="DL82" s="37">
        <v>2387</v>
      </c>
      <c r="DM82" s="36">
        <v>715</v>
      </c>
    </row>
    <row r="83" spans="1:117" x14ac:dyDescent="0.2">
      <c r="A83" s="109">
        <f>IF($D83=$D$67,"",RANK($G83,$G$69:$G$120)+COUNTIF($G$69:G83,$G83)-1)</f>
        <v>14</v>
      </c>
      <c r="B83" s="1">
        <v>145</v>
      </c>
      <c r="C83" s="1" t="s">
        <v>91</v>
      </c>
      <c r="D83" s="7" t="s">
        <v>21</v>
      </c>
      <c r="E83" s="17">
        <f t="shared" si="1"/>
        <v>10265</v>
      </c>
      <c r="F83" s="17">
        <f t="shared" si="2"/>
        <v>6326</v>
      </c>
      <c r="G83" s="18">
        <f t="shared" si="3"/>
        <v>3939</v>
      </c>
      <c r="H83" s="17">
        <f t="shared" si="4"/>
        <v>3693</v>
      </c>
      <c r="I83" s="17">
        <f t="shared" si="5"/>
        <v>2074</v>
      </c>
      <c r="J83" s="17">
        <f t="shared" si="6"/>
        <v>1619</v>
      </c>
      <c r="K83" s="96"/>
      <c r="L83" s="38">
        <v>127874</v>
      </c>
      <c r="M83" s="39">
        <v>8918</v>
      </c>
      <c r="N83" s="37">
        <v>1562</v>
      </c>
      <c r="O83" s="36">
        <v>1293</v>
      </c>
      <c r="P83" s="35">
        <v>371</v>
      </c>
      <c r="Q83" s="36">
        <v>324</v>
      </c>
      <c r="R83" s="37">
        <v>3975</v>
      </c>
      <c r="S83" s="36">
        <v>1427</v>
      </c>
      <c r="T83" s="37">
        <v>2016</v>
      </c>
      <c r="U83" s="36">
        <v>1321</v>
      </c>
      <c r="V83" s="37">
        <v>7649</v>
      </c>
      <c r="W83" s="36">
        <v>2229</v>
      </c>
      <c r="X83" s="37">
        <v>1930</v>
      </c>
      <c r="Y83" s="36">
        <v>759</v>
      </c>
      <c r="Z83" s="37">
        <v>1227</v>
      </c>
      <c r="AA83" s="36">
        <v>698</v>
      </c>
      <c r="AB83" s="37">
        <v>79</v>
      </c>
      <c r="AC83" s="36">
        <v>134</v>
      </c>
      <c r="AD83" s="37">
        <v>0</v>
      </c>
      <c r="AE83" s="36">
        <v>190</v>
      </c>
      <c r="AF83" s="37">
        <v>8595</v>
      </c>
      <c r="AG83" s="36">
        <v>3053</v>
      </c>
      <c r="AH83" s="37">
        <v>2543</v>
      </c>
      <c r="AI83" s="36">
        <v>1176</v>
      </c>
      <c r="AJ83" s="37">
        <v>1057</v>
      </c>
      <c r="AK83" s="36">
        <v>717</v>
      </c>
      <c r="AL83" s="37">
        <v>1368</v>
      </c>
      <c r="AM83" s="36">
        <v>1278</v>
      </c>
      <c r="AN83" s="37">
        <v>23071</v>
      </c>
      <c r="AO83" s="36">
        <v>4221</v>
      </c>
      <c r="AP83" s="40" t="s">
        <v>60</v>
      </c>
      <c r="AQ83" s="36" t="s">
        <v>60</v>
      </c>
      <c r="AR83" s="35">
        <v>916</v>
      </c>
      <c r="AS83" s="36">
        <v>468</v>
      </c>
      <c r="AT83" s="37">
        <v>1321</v>
      </c>
      <c r="AU83" s="36">
        <v>946</v>
      </c>
      <c r="AV83" s="37">
        <v>10177</v>
      </c>
      <c r="AW83" s="36">
        <v>2220</v>
      </c>
      <c r="AX83" s="37">
        <v>2241</v>
      </c>
      <c r="AY83" s="36">
        <v>1537</v>
      </c>
      <c r="AZ83" s="37">
        <v>275</v>
      </c>
      <c r="BA83" s="36">
        <v>388</v>
      </c>
      <c r="BB83" s="37">
        <v>480</v>
      </c>
      <c r="BC83" s="36">
        <v>256</v>
      </c>
      <c r="BD83" s="37">
        <v>952</v>
      </c>
      <c r="BE83" s="36">
        <v>703</v>
      </c>
      <c r="BF83" s="37">
        <v>7896</v>
      </c>
      <c r="BG83" s="36">
        <v>1777</v>
      </c>
      <c r="BH83" s="37">
        <v>1168</v>
      </c>
      <c r="BI83" s="36">
        <v>568</v>
      </c>
      <c r="BJ83" s="37">
        <v>469</v>
      </c>
      <c r="BK83" s="36">
        <v>366</v>
      </c>
      <c r="BL83" s="37">
        <v>1824</v>
      </c>
      <c r="BM83" s="36">
        <v>1033</v>
      </c>
      <c r="BN83" s="37">
        <v>34</v>
      </c>
      <c r="BO83" s="36">
        <v>62</v>
      </c>
      <c r="BP83" s="37">
        <v>622</v>
      </c>
      <c r="BQ83" s="36">
        <v>491</v>
      </c>
      <c r="BR83" s="37">
        <v>511</v>
      </c>
      <c r="BS83" s="36">
        <v>338</v>
      </c>
      <c r="BT83" s="37">
        <v>90</v>
      </c>
      <c r="BU83" s="36">
        <v>152</v>
      </c>
      <c r="BV83" s="37">
        <v>651</v>
      </c>
      <c r="BW83" s="36">
        <v>348</v>
      </c>
      <c r="BX83" s="37">
        <v>504</v>
      </c>
      <c r="BY83" s="36">
        <v>410</v>
      </c>
      <c r="BZ83" s="37">
        <v>2518</v>
      </c>
      <c r="CA83" s="36">
        <v>816</v>
      </c>
      <c r="CB83" s="37">
        <v>3038</v>
      </c>
      <c r="CC83" s="36">
        <v>1840</v>
      </c>
      <c r="CD83" s="37">
        <v>70</v>
      </c>
      <c r="CE83" s="36">
        <v>94</v>
      </c>
      <c r="CF83" s="37">
        <v>11109</v>
      </c>
      <c r="CG83" s="36">
        <v>2141</v>
      </c>
      <c r="CH83" s="37">
        <v>844</v>
      </c>
      <c r="CI83" s="36">
        <v>522</v>
      </c>
      <c r="CJ83" s="37">
        <v>505</v>
      </c>
      <c r="CK83" s="36">
        <v>617</v>
      </c>
      <c r="CL83" s="37">
        <v>3998</v>
      </c>
      <c r="CM83" s="36">
        <v>1871</v>
      </c>
      <c r="CN83" s="37">
        <v>49</v>
      </c>
      <c r="CO83" s="36">
        <v>84</v>
      </c>
      <c r="CP83" s="37">
        <v>3306</v>
      </c>
      <c r="CQ83" s="36">
        <v>1917</v>
      </c>
      <c r="CR83" s="37">
        <v>235</v>
      </c>
      <c r="CS83" s="36">
        <v>231</v>
      </c>
      <c r="CT83" s="37">
        <v>3879</v>
      </c>
      <c r="CU83" s="36">
        <v>1292</v>
      </c>
      <c r="CV83" s="37">
        <v>6326</v>
      </c>
      <c r="CW83" s="36">
        <v>2074</v>
      </c>
      <c r="CX83" s="37">
        <v>123</v>
      </c>
      <c r="CY83" s="36">
        <v>127</v>
      </c>
      <c r="CZ83" s="37">
        <v>530</v>
      </c>
      <c r="DA83" s="36">
        <v>349</v>
      </c>
      <c r="DB83" s="37">
        <v>1486</v>
      </c>
      <c r="DC83" s="36">
        <v>853</v>
      </c>
      <c r="DD83" s="37">
        <v>1028</v>
      </c>
      <c r="DE83" s="36">
        <v>744</v>
      </c>
      <c r="DF83" s="37">
        <v>216</v>
      </c>
      <c r="DG83" s="36">
        <v>194</v>
      </c>
      <c r="DH83" s="37">
        <v>2923</v>
      </c>
      <c r="DI83" s="36">
        <v>1307</v>
      </c>
      <c r="DJ83" s="37">
        <v>117</v>
      </c>
      <c r="DK83" s="36">
        <v>170</v>
      </c>
      <c r="DL83" s="37">
        <v>132</v>
      </c>
      <c r="DM83" s="36">
        <v>220</v>
      </c>
    </row>
    <row r="84" spans="1:117" x14ac:dyDescent="0.2">
      <c r="A84" s="109">
        <f>IF($D84=$D$67,"",RANK($G84,$G$69:$G$120)+COUNTIF($G$69:G84,$G84)-1)</f>
        <v>30</v>
      </c>
      <c r="B84" s="1">
        <v>136</v>
      </c>
      <c r="C84" s="1" t="s">
        <v>130</v>
      </c>
      <c r="D84" s="7" t="s">
        <v>22</v>
      </c>
      <c r="E84" s="17">
        <f t="shared" si="1"/>
        <v>3236</v>
      </c>
      <c r="F84" s="17">
        <f t="shared" si="2"/>
        <v>2334</v>
      </c>
      <c r="G84" s="18">
        <f t="shared" si="3"/>
        <v>902</v>
      </c>
      <c r="H84" s="17">
        <f t="shared" si="4"/>
        <v>1628</v>
      </c>
      <c r="I84" s="17">
        <f t="shared" si="5"/>
        <v>1235</v>
      </c>
      <c r="J84" s="17">
        <f t="shared" si="6"/>
        <v>393</v>
      </c>
      <c r="K84" s="96"/>
      <c r="L84" s="38">
        <v>70405</v>
      </c>
      <c r="M84" s="39">
        <v>5539</v>
      </c>
      <c r="N84" s="37">
        <v>207</v>
      </c>
      <c r="O84" s="36">
        <v>259</v>
      </c>
      <c r="P84" s="35">
        <v>967</v>
      </c>
      <c r="Q84" s="36">
        <v>651</v>
      </c>
      <c r="R84" s="37">
        <v>1411</v>
      </c>
      <c r="S84" s="36">
        <v>726</v>
      </c>
      <c r="T84" s="37">
        <v>433</v>
      </c>
      <c r="U84" s="36">
        <v>317</v>
      </c>
      <c r="V84" s="37">
        <v>3297</v>
      </c>
      <c r="W84" s="36">
        <v>1022</v>
      </c>
      <c r="X84" s="37">
        <v>2891</v>
      </c>
      <c r="Y84" s="36">
        <v>1129</v>
      </c>
      <c r="Z84" s="37">
        <v>424</v>
      </c>
      <c r="AA84" s="36">
        <v>628</v>
      </c>
      <c r="AB84" s="37">
        <v>0</v>
      </c>
      <c r="AC84" s="36">
        <v>155</v>
      </c>
      <c r="AD84" s="37">
        <v>0</v>
      </c>
      <c r="AE84" s="36">
        <v>155</v>
      </c>
      <c r="AF84" s="37">
        <v>707</v>
      </c>
      <c r="AG84" s="36">
        <v>455</v>
      </c>
      <c r="AH84" s="37">
        <v>1938</v>
      </c>
      <c r="AI84" s="36">
        <v>1485</v>
      </c>
      <c r="AJ84" s="37">
        <v>299</v>
      </c>
      <c r="AK84" s="36">
        <v>454</v>
      </c>
      <c r="AL84" s="37">
        <v>161</v>
      </c>
      <c r="AM84" s="36">
        <v>175</v>
      </c>
      <c r="AN84" s="37">
        <v>13725</v>
      </c>
      <c r="AO84" s="36">
        <v>2238</v>
      </c>
      <c r="AP84" s="37">
        <v>349</v>
      </c>
      <c r="AQ84" s="36">
        <v>204</v>
      </c>
      <c r="AR84" s="40" t="s">
        <v>60</v>
      </c>
      <c r="AS84" s="36" t="s">
        <v>60</v>
      </c>
      <c r="AT84" s="35">
        <v>1776</v>
      </c>
      <c r="AU84" s="36">
        <v>819</v>
      </c>
      <c r="AV84" s="37">
        <v>387</v>
      </c>
      <c r="AW84" s="36">
        <v>303</v>
      </c>
      <c r="AX84" s="37">
        <v>228</v>
      </c>
      <c r="AY84" s="36">
        <v>223</v>
      </c>
      <c r="AZ84" s="37">
        <v>26</v>
      </c>
      <c r="BA84" s="36">
        <v>43</v>
      </c>
      <c r="BB84" s="37">
        <v>487</v>
      </c>
      <c r="BC84" s="36">
        <v>319</v>
      </c>
      <c r="BD84" s="37">
        <v>466</v>
      </c>
      <c r="BE84" s="36">
        <v>632</v>
      </c>
      <c r="BF84" s="37">
        <v>1687</v>
      </c>
      <c r="BG84" s="36">
        <v>954</v>
      </c>
      <c r="BH84" s="37">
        <v>5634</v>
      </c>
      <c r="BI84" s="36">
        <v>1117</v>
      </c>
      <c r="BJ84" s="37">
        <v>408</v>
      </c>
      <c r="BK84" s="36">
        <v>306</v>
      </c>
      <c r="BL84" s="37">
        <v>3649</v>
      </c>
      <c r="BM84" s="36">
        <v>1188</v>
      </c>
      <c r="BN84" s="37">
        <v>370</v>
      </c>
      <c r="BO84" s="36">
        <v>338</v>
      </c>
      <c r="BP84" s="37">
        <v>6490</v>
      </c>
      <c r="BQ84" s="36">
        <v>1780</v>
      </c>
      <c r="BR84" s="37">
        <v>2009</v>
      </c>
      <c r="BS84" s="36">
        <v>1634</v>
      </c>
      <c r="BT84" s="37">
        <v>0</v>
      </c>
      <c r="BU84" s="36">
        <v>155</v>
      </c>
      <c r="BV84" s="37">
        <v>185</v>
      </c>
      <c r="BW84" s="36">
        <v>209</v>
      </c>
      <c r="BX84" s="37">
        <v>421</v>
      </c>
      <c r="BY84" s="36">
        <v>347</v>
      </c>
      <c r="BZ84" s="37">
        <v>2361</v>
      </c>
      <c r="CA84" s="36">
        <v>1104</v>
      </c>
      <c r="CB84" s="37">
        <v>1760</v>
      </c>
      <c r="CC84" s="36">
        <v>1268</v>
      </c>
      <c r="CD84" s="37">
        <v>604</v>
      </c>
      <c r="CE84" s="36">
        <v>377</v>
      </c>
      <c r="CF84" s="37">
        <v>993</v>
      </c>
      <c r="CG84" s="36">
        <v>482</v>
      </c>
      <c r="CH84" s="37">
        <v>532</v>
      </c>
      <c r="CI84" s="36">
        <v>417</v>
      </c>
      <c r="CJ84" s="37">
        <v>811</v>
      </c>
      <c r="CK84" s="36">
        <v>476</v>
      </c>
      <c r="CL84" s="37">
        <v>388</v>
      </c>
      <c r="CM84" s="36">
        <v>292</v>
      </c>
      <c r="CN84" s="37">
        <v>65</v>
      </c>
      <c r="CO84" s="36">
        <v>108</v>
      </c>
      <c r="CP84" s="37">
        <v>172</v>
      </c>
      <c r="CQ84" s="36">
        <v>200</v>
      </c>
      <c r="CR84" s="37">
        <v>2842</v>
      </c>
      <c r="CS84" s="36">
        <v>965</v>
      </c>
      <c r="CT84" s="37">
        <v>623</v>
      </c>
      <c r="CU84" s="36">
        <v>529</v>
      </c>
      <c r="CV84" s="37">
        <v>2334</v>
      </c>
      <c r="CW84" s="36">
        <v>1235</v>
      </c>
      <c r="CX84" s="37">
        <v>1482</v>
      </c>
      <c r="CY84" s="36">
        <v>940</v>
      </c>
      <c r="CZ84" s="37">
        <v>38</v>
      </c>
      <c r="DA84" s="36">
        <v>71</v>
      </c>
      <c r="DB84" s="37">
        <v>720</v>
      </c>
      <c r="DC84" s="36">
        <v>854</v>
      </c>
      <c r="DD84" s="37">
        <v>856</v>
      </c>
      <c r="DE84" s="36">
        <v>577</v>
      </c>
      <c r="DF84" s="37">
        <v>115</v>
      </c>
      <c r="DG84" s="36">
        <v>181</v>
      </c>
      <c r="DH84" s="37">
        <v>2537</v>
      </c>
      <c r="DI84" s="36">
        <v>850</v>
      </c>
      <c r="DJ84" s="37">
        <v>140</v>
      </c>
      <c r="DK84" s="36">
        <v>117</v>
      </c>
      <c r="DL84" s="37">
        <v>57</v>
      </c>
      <c r="DM84" s="36">
        <v>115</v>
      </c>
    </row>
    <row r="85" spans="1:117" x14ac:dyDescent="0.2">
      <c r="A85" s="109">
        <f>IF($D85=$D$67,"",RANK($G85,$G$69:$G$120)+COUNTIF($G$69:G85,$G85)-1)</f>
        <v>6</v>
      </c>
      <c r="B85" s="1">
        <v>53</v>
      </c>
      <c r="C85" s="1" t="s">
        <v>92</v>
      </c>
      <c r="D85" s="7" t="s">
        <v>23</v>
      </c>
      <c r="E85" s="17">
        <f t="shared" si="1"/>
        <v>12766</v>
      </c>
      <c r="F85" s="17">
        <f t="shared" si="2"/>
        <v>6575</v>
      </c>
      <c r="G85" s="18">
        <f t="shared" si="3"/>
        <v>6191</v>
      </c>
      <c r="H85" s="17">
        <f t="shared" si="4"/>
        <v>4731</v>
      </c>
      <c r="I85" s="17">
        <f t="shared" si="5"/>
        <v>1436</v>
      </c>
      <c r="J85" s="17">
        <f t="shared" si="6"/>
        <v>3295</v>
      </c>
      <c r="K85" s="96"/>
      <c r="L85" s="38">
        <v>83640</v>
      </c>
      <c r="M85" s="39">
        <v>7144</v>
      </c>
      <c r="N85" s="37">
        <v>434</v>
      </c>
      <c r="O85" s="36">
        <v>310</v>
      </c>
      <c r="P85" s="35">
        <v>108</v>
      </c>
      <c r="Q85" s="36">
        <v>84</v>
      </c>
      <c r="R85" s="37">
        <v>2028</v>
      </c>
      <c r="S85" s="36">
        <v>858</v>
      </c>
      <c r="T85" s="37">
        <v>998</v>
      </c>
      <c r="U85" s="36">
        <v>697</v>
      </c>
      <c r="V85" s="37">
        <v>4743</v>
      </c>
      <c r="W85" s="36">
        <v>2121</v>
      </c>
      <c r="X85" s="37">
        <v>5030</v>
      </c>
      <c r="Y85" s="36">
        <v>1611</v>
      </c>
      <c r="Z85" s="37">
        <v>412</v>
      </c>
      <c r="AA85" s="36">
        <v>519</v>
      </c>
      <c r="AB85" s="37">
        <v>74</v>
      </c>
      <c r="AC85" s="36">
        <v>85</v>
      </c>
      <c r="AD85" s="37">
        <v>128</v>
      </c>
      <c r="AE85" s="36">
        <v>141</v>
      </c>
      <c r="AF85" s="37">
        <v>1581</v>
      </c>
      <c r="AG85" s="36">
        <v>790</v>
      </c>
      <c r="AH85" s="37">
        <v>1146</v>
      </c>
      <c r="AI85" s="36">
        <v>666</v>
      </c>
      <c r="AJ85" s="37">
        <v>287</v>
      </c>
      <c r="AK85" s="36">
        <v>282</v>
      </c>
      <c r="AL85" s="37">
        <v>264</v>
      </c>
      <c r="AM85" s="36">
        <v>358</v>
      </c>
      <c r="AN85" s="37">
        <v>2760</v>
      </c>
      <c r="AO85" s="36">
        <v>1019</v>
      </c>
      <c r="AP85" s="37">
        <v>863</v>
      </c>
      <c r="AQ85" s="36">
        <v>458</v>
      </c>
      <c r="AR85" s="37">
        <v>1715</v>
      </c>
      <c r="AS85" s="36">
        <v>888</v>
      </c>
      <c r="AT85" s="40" t="s">
        <v>60</v>
      </c>
      <c r="AU85" s="36" t="s">
        <v>60</v>
      </c>
      <c r="AV85" s="35">
        <v>1167</v>
      </c>
      <c r="AW85" s="36">
        <v>770</v>
      </c>
      <c r="AX85" s="37">
        <v>519</v>
      </c>
      <c r="AY85" s="36">
        <v>338</v>
      </c>
      <c r="AZ85" s="37">
        <v>481</v>
      </c>
      <c r="BA85" s="36">
        <v>527</v>
      </c>
      <c r="BB85" s="37">
        <v>3180</v>
      </c>
      <c r="BC85" s="36">
        <v>2454</v>
      </c>
      <c r="BD85" s="37">
        <v>28</v>
      </c>
      <c r="BE85" s="36">
        <v>49</v>
      </c>
      <c r="BF85" s="37">
        <v>1947</v>
      </c>
      <c r="BG85" s="36">
        <v>1003</v>
      </c>
      <c r="BH85" s="37">
        <v>679</v>
      </c>
      <c r="BI85" s="36">
        <v>418</v>
      </c>
      <c r="BJ85" s="37">
        <v>1517</v>
      </c>
      <c r="BK85" s="36">
        <v>1370</v>
      </c>
      <c r="BL85" s="37">
        <v>22033</v>
      </c>
      <c r="BM85" s="36">
        <v>4568</v>
      </c>
      <c r="BN85" s="37">
        <v>270</v>
      </c>
      <c r="BO85" s="36">
        <v>255</v>
      </c>
      <c r="BP85" s="37">
        <v>1648</v>
      </c>
      <c r="BQ85" s="36">
        <v>701</v>
      </c>
      <c r="BR85" s="37">
        <v>657</v>
      </c>
      <c r="BS85" s="36">
        <v>359</v>
      </c>
      <c r="BT85" s="37">
        <v>27</v>
      </c>
      <c r="BU85" s="36">
        <v>37</v>
      </c>
      <c r="BV85" s="37">
        <v>1189</v>
      </c>
      <c r="BW85" s="36">
        <v>724</v>
      </c>
      <c r="BX85" s="37">
        <v>769</v>
      </c>
      <c r="BY85" s="36">
        <v>810</v>
      </c>
      <c r="BZ85" s="37">
        <v>780</v>
      </c>
      <c r="CA85" s="36">
        <v>411</v>
      </c>
      <c r="CB85" s="37">
        <v>1223</v>
      </c>
      <c r="CC85" s="36">
        <v>840</v>
      </c>
      <c r="CD85" s="37">
        <v>379</v>
      </c>
      <c r="CE85" s="36">
        <v>558</v>
      </c>
      <c r="CF85" s="37">
        <v>1616</v>
      </c>
      <c r="CG85" s="36">
        <v>901</v>
      </c>
      <c r="CH85" s="37">
        <v>5022</v>
      </c>
      <c r="CI85" s="36">
        <v>1204</v>
      </c>
      <c r="CJ85" s="37">
        <v>285</v>
      </c>
      <c r="CK85" s="36">
        <v>284</v>
      </c>
      <c r="CL85" s="37">
        <v>1494</v>
      </c>
      <c r="CM85" s="36">
        <v>1815</v>
      </c>
      <c r="CN85" s="37">
        <v>180</v>
      </c>
      <c r="CO85" s="36">
        <v>261</v>
      </c>
      <c r="CP85" s="37">
        <v>1102</v>
      </c>
      <c r="CQ85" s="36">
        <v>670</v>
      </c>
      <c r="CR85" s="37">
        <v>104</v>
      </c>
      <c r="CS85" s="36">
        <v>147</v>
      </c>
      <c r="CT85" s="37">
        <v>1066</v>
      </c>
      <c r="CU85" s="36">
        <v>496</v>
      </c>
      <c r="CV85" s="37">
        <v>6575</v>
      </c>
      <c r="CW85" s="36">
        <v>1436</v>
      </c>
      <c r="CX85" s="37">
        <v>196</v>
      </c>
      <c r="CY85" s="36">
        <v>265</v>
      </c>
      <c r="CZ85" s="37">
        <v>0</v>
      </c>
      <c r="DA85" s="36">
        <v>168</v>
      </c>
      <c r="DB85" s="37">
        <v>1986</v>
      </c>
      <c r="DC85" s="36">
        <v>1018</v>
      </c>
      <c r="DD85" s="37">
        <v>772</v>
      </c>
      <c r="DE85" s="36">
        <v>459</v>
      </c>
      <c r="DF85" s="37">
        <v>0</v>
      </c>
      <c r="DG85" s="36">
        <v>168</v>
      </c>
      <c r="DH85" s="37">
        <v>893</v>
      </c>
      <c r="DI85" s="36">
        <v>575</v>
      </c>
      <c r="DJ85" s="37">
        <v>1285</v>
      </c>
      <c r="DK85" s="36">
        <v>791</v>
      </c>
      <c r="DL85" s="37">
        <v>775</v>
      </c>
      <c r="DM85" s="36">
        <v>1013</v>
      </c>
    </row>
    <row r="86" spans="1:117" x14ac:dyDescent="0.2">
      <c r="A86" s="109">
        <f>IF($D86=$D$67,"",RANK($G86,$G$69:$G$120)+COUNTIF($G$69:G86,$G86)-1)</f>
        <v>21</v>
      </c>
      <c r="B86" s="1">
        <v>126</v>
      </c>
      <c r="C86" s="1" t="s">
        <v>93</v>
      </c>
      <c r="D86" s="7" t="s">
        <v>24</v>
      </c>
      <c r="E86" s="17">
        <f t="shared" si="1"/>
        <v>6616</v>
      </c>
      <c r="F86" s="17">
        <f t="shared" si="2"/>
        <v>4661</v>
      </c>
      <c r="G86" s="18">
        <f t="shared" si="3"/>
        <v>1955</v>
      </c>
      <c r="H86" s="17">
        <f t="shared" si="4"/>
        <v>2648</v>
      </c>
      <c r="I86" s="17">
        <f t="shared" si="5"/>
        <v>1468</v>
      </c>
      <c r="J86" s="17">
        <f t="shared" si="6"/>
        <v>1180</v>
      </c>
      <c r="K86" s="96"/>
      <c r="L86" s="38">
        <v>110031</v>
      </c>
      <c r="M86" s="39">
        <v>9177</v>
      </c>
      <c r="N86" s="37">
        <v>925</v>
      </c>
      <c r="O86" s="36">
        <v>441</v>
      </c>
      <c r="P86" s="35">
        <v>0</v>
      </c>
      <c r="Q86" s="36">
        <v>189</v>
      </c>
      <c r="R86" s="37">
        <v>1818</v>
      </c>
      <c r="S86" s="36">
        <v>916</v>
      </c>
      <c r="T86" s="37">
        <v>1058</v>
      </c>
      <c r="U86" s="36">
        <v>778</v>
      </c>
      <c r="V86" s="37">
        <v>2130</v>
      </c>
      <c r="W86" s="36">
        <v>1154</v>
      </c>
      <c r="X86" s="37">
        <v>221</v>
      </c>
      <c r="Y86" s="36">
        <v>197</v>
      </c>
      <c r="Z86" s="37">
        <v>176</v>
      </c>
      <c r="AA86" s="36">
        <v>251</v>
      </c>
      <c r="AB86" s="37">
        <v>0</v>
      </c>
      <c r="AC86" s="36">
        <v>189</v>
      </c>
      <c r="AD86" s="37">
        <v>201</v>
      </c>
      <c r="AE86" s="36">
        <v>248</v>
      </c>
      <c r="AF86" s="37">
        <v>7400</v>
      </c>
      <c r="AG86" s="36">
        <v>1965</v>
      </c>
      <c r="AH86" s="37">
        <v>2725</v>
      </c>
      <c r="AI86" s="36">
        <v>892</v>
      </c>
      <c r="AJ86" s="37">
        <v>63</v>
      </c>
      <c r="AK86" s="36">
        <v>80</v>
      </c>
      <c r="AL86" s="37">
        <v>36</v>
      </c>
      <c r="AM86" s="36">
        <v>69</v>
      </c>
      <c r="AN86" s="37">
        <v>4273</v>
      </c>
      <c r="AO86" s="36">
        <v>1415</v>
      </c>
      <c r="AP86" s="37">
        <v>11071</v>
      </c>
      <c r="AQ86" s="36">
        <v>2846</v>
      </c>
      <c r="AR86" s="37">
        <v>536</v>
      </c>
      <c r="AS86" s="36">
        <v>410</v>
      </c>
      <c r="AT86" s="37">
        <v>253</v>
      </c>
      <c r="AU86" s="36">
        <v>212</v>
      </c>
      <c r="AV86" s="40" t="s">
        <v>60</v>
      </c>
      <c r="AW86" s="36" t="s">
        <v>60</v>
      </c>
      <c r="AX86" s="35">
        <v>1399</v>
      </c>
      <c r="AY86" s="36">
        <v>906</v>
      </c>
      <c r="AZ86" s="37">
        <v>71</v>
      </c>
      <c r="BA86" s="36">
        <v>137</v>
      </c>
      <c r="BB86" s="37">
        <v>2076</v>
      </c>
      <c r="BC86" s="36">
        <v>1444</v>
      </c>
      <c r="BD86" s="37">
        <v>1019</v>
      </c>
      <c r="BE86" s="36">
        <v>885</v>
      </c>
      <c r="BF86" s="37">
        <v>3178</v>
      </c>
      <c r="BG86" s="36">
        <v>1248</v>
      </c>
      <c r="BH86" s="37">
        <v>475</v>
      </c>
      <c r="BI86" s="36">
        <v>415</v>
      </c>
      <c r="BJ86" s="37">
        <v>1248</v>
      </c>
      <c r="BK86" s="36">
        <v>868</v>
      </c>
      <c r="BL86" s="37">
        <v>2793</v>
      </c>
      <c r="BM86" s="36">
        <v>1158</v>
      </c>
      <c r="BN86" s="37">
        <v>216</v>
      </c>
      <c r="BO86" s="36">
        <v>238</v>
      </c>
      <c r="BP86" s="37">
        <v>471</v>
      </c>
      <c r="BQ86" s="36">
        <v>517</v>
      </c>
      <c r="BR86" s="37">
        <v>1358</v>
      </c>
      <c r="BS86" s="36">
        <v>976</v>
      </c>
      <c r="BT86" s="37">
        <v>52</v>
      </c>
      <c r="BU86" s="36">
        <v>84</v>
      </c>
      <c r="BV86" s="37">
        <v>1289</v>
      </c>
      <c r="BW86" s="36">
        <v>1472</v>
      </c>
      <c r="BX86" s="37">
        <v>553</v>
      </c>
      <c r="BY86" s="36">
        <v>370</v>
      </c>
      <c r="BZ86" s="37">
        <v>2174</v>
      </c>
      <c r="CA86" s="36">
        <v>1660</v>
      </c>
      <c r="CB86" s="37">
        <v>3916</v>
      </c>
      <c r="CC86" s="36">
        <v>1965</v>
      </c>
      <c r="CD86" s="37">
        <v>117</v>
      </c>
      <c r="CE86" s="36">
        <v>195</v>
      </c>
      <c r="CF86" s="37">
        <v>19617</v>
      </c>
      <c r="CG86" s="36">
        <v>3115</v>
      </c>
      <c r="CH86" s="37">
        <v>1256</v>
      </c>
      <c r="CI86" s="36">
        <v>853</v>
      </c>
      <c r="CJ86" s="37">
        <v>459</v>
      </c>
      <c r="CK86" s="36">
        <v>328</v>
      </c>
      <c r="CL86" s="37">
        <v>1490</v>
      </c>
      <c r="CM86" s="36">
        <v>598</v>
      </c>
      <c r="CN86" s="37">
        <v>640</v>
      </c>
      <c r="CO86" s="36">
        <v>876</v>
      </c>
      <c r="CP86" s="37">
        <v>1387</v>
      </c>
      <c r="CQ86" s="36">
        <v>814</v>
      </c>
      <c r="CR86" s="37">
        <v>0</v>
      </c>
      <c r="CS86" s="36">
        <v>189</v>
      </c>
      <c r="CT86" s="37">
        <v>16852</v>
      </c>
      <c r="CU86" s="36">
        <v>3762</v>
      </c>
      <c r="CV86" s="37">
        <v>4661</v>
      </c>
      <c r="CW86" s="36">
        <v>1468</v>
      </c>
      <c r="CX86" s="37">
        <v>140</v>
      </c>
      <c r="CY86" s="36">
        <v>202</v>
      </c>
      <c r="CZ86" s="37">
        <v>151</v>
      </c>
      <c r="DA86" s="36">
        <v>152</v>
      </c>
      <c r="DB86" s="37">
        <v>5154</v>
      </c>
      <c r="DC86" s="36">
        <v>1719</v>
      </c>
      <c r="DD86" s="37">
        <v>1121</v>
      </c>
      <c r="DE86" s="36">
        <v>614</v>
      </c>
      <c r="DF86" s="37">
        <v>1174</v>
      </c>
      <c r="DG86" s="36">
        <v>566</v>
      </c>
      <c r="DH86" s="37">
        <v>581</v>
      </c>
      <c r="DI86" s="36">
        <v>414</v>
      </c>
      <c r="DJ86" s="37">
        <v>57</v>
      </c>
      <c r="DK86" s="36">
        <v>93</v>
      </c>
      <c r="DL86" s="37">
        <v>192</v>
      </c>
      <c r="DM86" s="36">
        <v>262</v>
      </c>
    </row>
    <row r="87" spans="1:117" x14ac:dyDescent="0.2">
      <c r="A87" s="109">
        <f>IF($D87=$D$67,"",RANK($G87,$G$69:$G$120)+COUNTIF($G$69:G87,$G87)-1)</f>
        <v>50</v>
      </c>
      <c r="B87" s="1">
        <v>65</v>
      </c>
      <c r="C87" s="1" t="s">
        <v>94</v>
      </c>
      <c r="D87" s="7" t="s">
        <v>25</v>
      </c>
      <c r="E87" s="17">
        <f t="shared" si="1"/>
        <v>25513</v>
      </c>
      <c r="F87" s="17">
        <f t="shared" si="2"/>
        <v>30292</v>
      </c>
      <c r="G87" s="18">
        <f t="shared" si="3"/>
        <v>-4779</v>
      </c>
      <c r="H87" s="17">
        <f t="shared" si="4"/>
        <v>5283</v>
      </c>
      <c r="I87" s="17">
        <f t="shared" si="5"/>
        <v>5028</v>
      </c>
      <c r="J87" s="17">
        <f t="shared" si="6"/>
        <v>255</v>
      </c>
      <c r="K87" s="96"/>
      <c r="L87" s="38">
        <v>99138</v>
      </c>
      <c r="M87" s="39">
        <v>7082</v>
      </c>
      <c r="N87" s="37">
        <v>3065</v>
      </c>
      <c r="O87" s="36">
        <v>1401</v>
      </c>
      <c r="P87" s="35">
        <v>288</v>
      </c>
      <c r="Q87" s="36">
        <v>266</v>
      </c>
      <c r="R87" s="37">
        <v>2010</v>
      </c>
      <c r="S87" s="36">
        <v>1529</v>
      </c>
      <c r="T87" s="37">
        <v>2774</v>
      </c>
      <c r="U87" s="36">
        <v>1144</v>
      </c>
      <c r="V87" s="37">
        <v>3957</v>
      </c>
      <c r="W87" s="36">
        <v>898</v>
      </c>
      <c r="X87" s="37">
        <v>1202</v>
      </c>
      <c r="Y87" s="36">
        <v>983</v>
      </c>
      <c r="Z87" s="37">
        <v>358</v>
      </c>
      <c r="AA87" s="36">
        <v>264</v>
      </c>
      <c r="AB87" s="37">
        <v>0</v>
      </c>
      <c r="AC87" s="36">
        <v>198</v>
      </c>
      <c r="AD87" s="37">
        <v>195</v>
      </c>
      <c r="AE87" s="36">
        <v>168</v>
      </c>
      <c r="AF87" s="37">
        <v>5193</v>
      </c>
      <c r="AG87" s="36">
        <v>2120</v>
      </c>
      <c r="AH87" s="37">
        <v>4425</v>
      </c>
      <c r="AI87" s="36">
        <v>1541</v>
      </c>
      <c r="AJ87" s="37">
        <v>688</v>
      </c>
      <c r="AK87" s="36">
        <v>808</v>
      </c>
      <c r="AL87" s="37">
        <v>230</v>
      </c>
      <c r="AM87" s="36">
        <v>269</v>
      </c>
      <c r="AN87" s="37">
        <v>1189</v>
      </c>
      <c r="AO87" s="36">
        <v>417</v>
      </c>
      <c r="AP87" s="37">
        <v>1549</v>
      </c>
      <c r="AQ87" s="36">
        <v>827</v>
      </c>
      <c r="AR87" s="37">
        <v>468</v>
      </c>
      <c r="AS87" s="36">
        <v>441</v>
      </c>
      <c r="AT87" s="37">
        <v>312</v>
      </c>
      <c r="AU87" s="36">
        <v>466</v>
      </c>
      <c r="AV87" s="37">
        <v>1520</v>
      </c>
      <c r="AW87" s="36">
        <v>1286</v>
      </c>
      <c r="AX87" s="40" t="s">
        <v>60</v>
      </c>
      <c r="AY87" s="36" t="s">
        <v>60</v>
      </c>
      <c r="AZ87" s="35">
        <v>120</v>
      </c>
      <c r="BA87" s="36">
        <v>163</v>
      </c>
      <c r="BB87" s="37">
        <v>1221</v>
      </c>
      <c r="BC87" s="36">
        <v>1058</v>
      </c>
      <c r="BD87" s="37">
        <v>439</v>
      </c>
      <c r="BE87" s="36">
        <v>255</v>
      </c>
      <c r="BF87" s="37">
        <v>1163</v>
      </c>
      <c r="BG87" s="36">
        <v>875</v>
      </c>
      <c r="BH87" s="37">
        <v>698</v>
      </c>
      <c r="BI87" s="36">
        <v>445</v>
      </c>
      <c r="BJ87" s="37">
        <v>10255</v>
      </c>
      <c r="BK87" s="36">
        <v>2829</v>
      </c>
      <c r="BL87" s="37">
        <v>1375</v>
      </c>
      <c r="BM87" s="36">
        <v>565</v>
      </c>
      <c r="BN87" s="37">
        <v>278</v>
      </c>
      <c r="BO87" s="36">
        <v>364</v>
      </c>
      <c r="BP87" s="37">
        <v>176</v>
      </c>
      <c r="BQ87" s="36">
        <v>198</v>
      </c>
      <c r="BR87" s="37">
        <v>994</v>
      </c>
      <c r="BS87" s="36">
        <v>623</v>
      </c>
      <c r="BT87" s="37">
        <v>15</v>
      </c>
      <c r="BU87" s="36">
        <v>26</v>
      </c>
      <c r="BV87" s="37">
        <v>453</v>
      </c>
      <c r="BW87" s="36">
        <v>269</v>
      </c>
      <c r="BX87" s="37">
        <v>1028</v>
      </c>
      <c r="BY87" s="36">
        <v>867</v>
      </c>
      <c r="BZ87" s="37">
        <v>1360</v>
      </c>
      <c r="CA87" s="36">
        <v>849</v>
      </c>
      <c r="CB87" s="37">
        <v>2134</v>
      </c>
      <c r="CC87" s="36">
        <v>1242</v>
      </c>
      <c r="CD87" s="37">
        <v>277</v>
      </c>
      <c r="CE87" s="36">
        <v>359</v>
      </c>
      <c r="CF87" s="37">
        <v>2641</v>
      </c>
      <c r="CG87" s="36">
        <v>2281</v>
      </c>
      <c r="CH87" s="37">
        <v>4235</v>
      </c>
      <c r="CI87" s="36">
        <v>3044</v>
      </c>
      <c r="CJ87" s="37">
        <v>1531</v>
      </c>
      <c r="CK87" s="36">
        <v>1577</v>
      </c>
      <c r="CL87" s="37">
        <v>455</v>
      </c>
      <c r="CM87" s="36">
        <v>473</v>
      </c>
      <c r="CN87" s="37">
        <v>268</v>
      </c>
      <c r="CO87" s="36">
        <v>395</v>
      </c>
      <c r="CP87" s="37">
        <v>1573</v>
      </c>
      <c r="CQ87" s="36">
        <v>1149</v>
      </c>
      <c r="CR87" s="37">
        <v>37</v>
      </c>
      <c r="CS87" s="36">
        <v>47</v>
      </c>
      <c r="CT87" s="37">
        <v>2495</v>
      </c>
      <c r="CU87" s="36">
        <v>938</v>
      </c>
      <c r="CV87" s="37">
        <v>30292</v>
      </c>
      <c r="CW87" s="36">
        <v>5028</v>
      </c>
      <c r="CX87" s="37">
        <v>179</v>
      </c>
      <c r="CY87" s="36">
        <v>275</v>
      </c>
      <c r="CZ87" s="37">
        <v>87</v>
      </c>
      <c r="DA87" s="36">
        <v>149</v>
      </c>
      <c r="DB87" s="37">
        <v>2055</v>
      </c>
      <c r="DC87" s="36">
        <v>1060</v>
      </c>
      <c r="DD87" s="37">
        <v>1075</v>
      </c>
      <c r="DE87" s="36">
        <v>504</v>
      </c>
      <c r="DF87" s="37">
        <v>110</v>
      </c>
      <c r="DG87" s="36">
        <v>123</v>
      </c>
      <c r="DH87" s="37">
        <v>339</v>
      </c>
      <c r="DI87" s="36">
        <v>372</v>
      </c>
      <c r="DJ87" s="37">
        <v>357</v>
      </c>
      <c r="DK87" s="36">
        <v>541</v>
      </c>
      <c r="DL87" s="37">
        <v>393</v>
      </c>
      <c r="DM87" s="36">
        <v>384</v>
      </c>
    </row>
    <row r="88" spans="1:117" x14ac:dyDescent="0.2">
      <c r="A88" s="109">
        <f>IF($D88=$D$67,"",RANK($G88,$G$69:$G$120)+COUNTIF($G$69:G88,$G88)-1)</f>
        <v>42</v>
      </c>
      <c r="B88" s="1">
        <v>89</v>
      </c>
      <c r="C88" s="1" t="s">
        <v>95</v>
      </c>
      <c r="D88" s="7" t="s">
        <v>26</v>
      </c>
      <c r="E88" s="17">
        <f t="shared" si="1"/>
        <v>1357</v>
      </c>
      <c r="F88" s="17">
        <f t="shared" si="2"/>
        <v>1637</v>
      </c>
      <c r="G88" s="18">
        <f t="shared" si="3"/>
        <v>-280</v>
      </c>
      <c r="H88" s="17">
        <f t="shared" si="4"/>
        <v>1052</v>
      </c>
      <c r="I88" s="17">
        <f t="shared" si="5"/>
        <v>1115</v>
      </c>
      <c r="J88" s="17">
        <f t="shared" si="6"/>
        <v>-63</v>
      </c>
      <c r="K88" s="96"/>
      <c r="L88" s="38">
        <v>33818</v>
      </c>
      <c r="M88" s="39">
        <v>4248</v>
      </c>
      <c r="N88" s="37">
        <v>634</v>
      </c>
      <c r="O88" s="36">
        <v>541</v>
      </c>
      <c r="P88" s="35">
        <v>37</v>
      </c>
      <c r="Q88" s="36">
        <v>43</v>
      </c>
      <c r="R88" s="37">
        <v>325</v>
      </c>
      <c r="S88" s="36">
        <v>301</v>
      </c>
      <c r="T88" s="37">
        <v>38</v>
      </c>
      <c r="U88" s="36">
        <v>67</v>
      </c>
      <c r="V88" s="37">
        <v>829</v>
      </c>
      <c r="W88" s="36">
        <v>428</v>
      </c>
      <c r="X88" s="37">
        <v>290</v>
      </c>
      <c r="Y88" s="36">
        <v>222</v>
      </c>
      <c r="Z88" s="37">
        <v>2481</v>
      </c>
      <c r="AA88" s="36">
        <v>668</v>
      </c>
      <c r="AB88" s="37">
        <v>238</v>
      </c>
      <c r="AC88" s="36">
        <v>228</v>
      </c>
      <c r="AD88" s="37">
        <v>239</v>
      </c>
      <c r="AE88" s="36">
        <v>177</v>
      </c>
      <c r="AF88" s="37">
        <v>4304</v>
      </c>
      <c r="AG88" s="36">
        <v>1908</v>
      </c>
      <c r="AH88" s="37">
        <v>507</v>
      </c>
      <c r="AI88" s="36">
        <v>415</v>
      </c>
      <c r="AJ88" s="37">
        <v>177</v>
      </c>
      <c r="AK88" s="36">
        <v>214</v>
      </c>
      <c r="AL88" s="37">
        <v>0</v>
      </c>
      <c r="AM88" s="36">
        <v>157</v>
      </c>
      <c r="AN88" s="37">
        <v>675</v>
      </c>
      <c r="AO88" s="36">
        <v>358</v>
      </c>
      <c r="AP88" s="37">
        <v>164</v>
      </c>
      <c r="AQ88" s="36">
        <v>157</v>
      </c>
      <c r="AR88" s="37">
        <v>275</v>
      </c>
      <c r="AS88" s="36">
        <v>452</v>
      </c>
      <c r="AT88" s="37">
        <v>523</v>
      </c>
      <c r="AU88" s="36">
        <v>641</v>
      </c>
      <c r="AV88" s="37">
        <v>158</v>
      </c>
      <c r="AW88" s="36">
        <v>217</v>
      </c>
      <c r="AX88" s="37">
        <v>138</v>
      </c>
      <c r="AY88" s="36">
        <v>218</v>
      </c>
      <c r="AZ88" s="40" t="s">
        <v>60</v>
      </c>
      <c r="BA88" s="36" t="s">
        <v>60</v>
      </c>
      <c r="BB88" s="35">
        <v>52</v>
      </c>
      <c r="BC88" s="36">
        <v>105</v>
      </c>
      <c r="BD88" s="37">
        <v>4439</v>
      </c>
      <c r="BE88" s="36">
        <v>1293</v>
      </c>
      <c r="BF88" s="37">
        <v>702</v>
      </c>
      <c r="BG88" s="36">
        <v>703</v>
      </c>
      <c r="BH88" s="37">
        <v>296</v>
      </c>
      <c r="BI88" s="36">
        <v>307</v>
      </c>
      <c r="BJ88" s="37">
        <v>0</v>
      </c>
      <c r="BK88" s="36">
        <v>157</v>
      </c>
      <c r="BL88" s="37">
        <v>325</v>
      </c>
      <c r="BM88" s="36">
        <v>228</v>
      </c>
      <c r="BN88" s="37">
        <v>10</v>
      </c>
      <c r="BO88" s="36">
        <v>18</v>
      </c>
      <c r="BP88" s="37">
        <v>0</v>
      </c>
      <c r="BQ88" s="36">
        <v>157</v>
      </c>
      <c r="BR88" s="37">
        <v>150</v>
      </c>
      <c r="BS88" s="36">
        <v>250</v>
      </c>
      <c r="BT88" s="37">
        <v>4302</v>
      </c>
      <c r="BU88" s="36">
        <v>1394</v>
      </c>
      <c r="BV88" s="37">
        <v>694</v>
      </c>
      <c r="BW88" s="36">
        <v>498</v>
      </c>
      <c r="BX88" s="37">
        <v>144</v>
      </c>
      <c r="BY88" s="36">
        <v>191</v>
      </c>
      <c r="BZ88" s="37">
        <v>2589</v>
      </c>
      <c r="CA88" s="36">
        <v>1633</v>
      </c>
      <c r="CB88" s="37">
        <v>1439</v>
      </c>
      <c r="CC88" s="36">
        <v>1059</v>
      </c>
      <c r="CD88" s="37">
        <v>19</v>
      </c>
      <c r="CE88" s="36">
        <v>31</v>
      </c>
      <c r="CF88" s="37">
        <v>483</v>
      </c>
      <c r="CG88" s="36">
        <v>530</v>
      </c>
      <c r="CH88" s="37">
        <v>25</v>
      </c>
      <c r="CI88" s="36">
        <v>48</v>
      </c>
      <c r="CJ88" s="37">
        <v>471</v>
      </c>
      <c r="CK88" s="36">
        <v>406</v>
      </c>
      <c r="CL88" s="37">
        <v>915</v>
      </c>
      <c r="CM88" s="36">
        <v>418</v>
      </c>
      <c r="CN88" s="37">
        <v>234</v>
      </c>
      <c r="CO88" s="36">
        <v>282</v>
      </c>
      <c r="CP88" s="37">
        <v>587</v>
      </c>
      <c r="CQ88" s="36">
        <v>429</v>
      </c>
      <c r="CR88" s="37">
        <v>42</v>
      </c>
      <c r="CS88" s="36">
        <v>89</v>
      </c>
      <c r="CT88" s="37">
        <v>394</v>
      </c>
      <c r="CU88" s="36">
        <v>513</v>
      </c>
      <c r="CV88" s="37">
        <v>1637</v>
      </c>
      <c r="CW88" s="36">
        <v>1115</v>
      </c>
      <c r="CX88" s="37">
        <v>182</v>
      </c>
      <c r="CY88" s="36">
        <v>202</v>
      </c>
      <c r="CZ88" s="37">
        <v>612</v>
      </c>
      <c r="DA88" s="36">
        <v>341</v>
      </c>
      <c r="DB88" s="37">
        <v>570</v>
      </c>
      <c r="DC88" s="36">
        <v>337</v>
      </c>
      <c r="DD88" s="37">
        <v>88</v>
      </c>
      <c r="DE88" s="36">
        <v>131</v>
      </c>
      <c r="DF88" s="37">
        <v>43</v>
      </c>
      <c r="DG88" s="36">
        <v>73</v>
      </c>
      <c r="DH88" s="37">
        <v>321</v>
      </c>
      <c r="DI88" s="36">
        <v>408</v>
      </c>
      <c r="DJ88" s="37">
        <v>21</v>
      </c>
      <c r="DK88" s="36">
        <v>37</v>
      </c>
      <c r="DL88" s="37">
        <v>65</v>
      </c>
      <c r="DM88" s="36">
        <v>64</v>
      </c>
    </row>
    <row r="89" spans="1:117" x14ac:dyDescent="0.2">
      <c r="A89" s="109">
        <f>IF($D89=$D$67,"",RANK($G89,$G$69:$G$120)+COUNTIF($G$69:G89,$G89)-1)</f>
        <v>7</v>
      </c>
      <c r="B89" s="1">
        <v>166</v>
      </c>
      <c r="C89" s="1" t="s">
        <v>96</v>
      </c>
      <c r="D89" s="7" t="s">
        <v>27</v>
      </c>
      <c r="E89" s="17">
        <f t="shared" si="1"/>
        <v>9443</v>
      </c>
      <c r="F89" s="17">
        <f t="shared" si="2"/>
        <v>3619</v>
      </c>
      <c r="G89" s="18">
        <f t="shared" si="3"/>
        <v>5824</v>
      </c>
      <c r="H89" s="17">
        <f t="shared" si="4"/>
        <v>3323</v>
      </c>
      <c r="I89" s="17">
        <f t="shared" si="5"/>
        <v>1102</v>
      </c>
      <c r="J89" s="17">
        <f t="shared" si="6"/>
        <v>2221</v>
      </c>
      <c r="K89" s="96"/>
      <c r="L89" s="38">
        <v>153979</v>
      </c>
      <c r="M89" s="39">
        <v>9033</v>
      </c>
      <c r="N89" s="37">
        <v>228</v>
      </c>
      <c r="O89" s="36">
        <v>128</v>
      </c>
      <c r="P89" s="35">
        <v>671</v>
      </c>
      <c r="Q89" s="36">
        <v>493</v>
      </c>
      <c r="R89" s="37">
        <v>945</v>
      </c>
      <c r="S89" s="36">
        <v>604</v>
      </c>
      <c r="T89" s="37">
        <v>423</v>
      </c>
      <c r="U89" s="36">
        <v>528</v>
      </c>
      <c r="V89" s="37">
        <v>8595</v>
      </c>
      <c r="W89" s="36">
        <v>1773</v>
      </c>
      <c r="X89" s="37">
        <v>1796</v>
      </c>
      <c r="Y89" s="36">
        <v>837</v>
      </c>
      <c r="Z89" s="37">
        <v>1608</v>
      </c>
      <c r="AA89" s="36">
        <v>903</v>
      </c>
      <c r="AB89" s="37">
        <v>6652</v>
      </c>
      <c r="AC89" s="36">
        <v>1916</v>
      </c>
      <c r="AD89" s="37">
        <v>18492</v>
      </c>
      <c r="AE89" s="36">
        <v>3025</v>
      </c>
      <c r="AF89" s="37">
        <v>7825</v>
      </c>
      <c r="AG89" s="36">
        <v>1691</v>
      </c>
      <c r="AH89" s="37">
        <v>7113</v>
      </c>
      <c r="AI89" s="36">
        <v>1789</v>
      </c>
      <c r="AJ89" s="37">
        <v>1170</v>
      </c>
      <c r="AK89" s="36">
        <v>815</v>
      </c>
      <c r="AL89" s="37">
        <v>389</v>
      </c>
      <c r="AM89" s="36">
        <v>366</v>
      </c>
      <c r="AN89" s="37">
        <v>2392</v>
      </c>
      <c r="AO89" s="36">
        <v>1052</v>
      </c>
      <c r="AP89" s="37">
        <v>1318</v>
      </c>
      <c r="AQ89" s="36">
        <v>791</v>
      </c>
      <c r="AR89" s="37">
        <v>110</v>
      </c>
      <c r="AS89" s="36">
        <v>146</v>
      </c>
      <c r="AT89" s="37">
        <v>689</v>
      </c>
      <c r="AU89" s="36">
        <v>551</v>
      </c>
      <c r="AV89" s="37">
        <v>848</v>
      </c>
      <c r="AW89" s="36">
        <v>671</v>
      </c>
      <c r="AX89" s="37">
        <v>860</v>
      </c>
      <c r="AY89" s="36">
        <v>484</v>
      </c>
      <c r="AZ89" s="37">
        <v>1526</v>
      </c>
      <c r="BA89" s="36">
        <v>1245</v>
      </c>
      <c r="BB89" s="40" t="s">
        <v>60</v>
      </c>
      <c r="BC89" s="36" t="s">
        <v>60</v>
      </c>
      <c r="BD89" s="35">
        <v>3470</v>
      </c>
      <c r="BE89" s="36">
        <v>1341</v>
      </c>
      <c r="BF89" s="37">
        <v>2077</v>
      </c>
      <c r="BG89" s="36">
        <v>1273</v>
      </c>
      <c r="BH89" s="37">
        <v>810</v>
      </c>
      <c r="BI89" s="36">
        <v>503</v>
      </c>
      <c r="BJ89" s="37">
        <v>1109</v>
      </c>
      <c r="BK89" s="36">
        <v>825</v>
      </c>
      <c r="BL89" s="37">
        <v>1469</v>
      </c>
      <c r="BM89" s="36">
        <v>944</v>
      </c>
      <c r="BN89" s="37">
        <v>73</v>
      </c>
      <c r="BO89" s="36">
        <v>103</v>
      </c>
      <c r="BP89" s="37">
        <v>0</v>
      </c>
      <c r="BQ89" s="36">
        <v>204</v>
      </c>
      <c r="BR89" s="37">
        <v>1105</v>
      </c>
      <c r="BS89" s="36">
        <v>1033</v>
      </c>
      <c r="BT89" s="37">
        <v>232</v>
      </c>
      <c r="BU89" s="36">
        <v>160</v>
      </c>
      <c r="BV89" s="37">
        <v>9627</v>
      </c>
      <c r="BW89" s="36">
        <v>1880</v>
      </c>
      <c r="BX89" s="37">
        <v>797</v>
      </c>
      <c r="BY89" s="36">
        <v>676</v>
      </c>
      <c r="BZ89" s="37">
        <v>9222</v>
      </c>
      <c r="CA89" s="36">
        <v>2041</v>
      </c>
      <c r="CB89" s="37">
        <v>6686</v>
      </c>
      <c r="CC89" s="36">
        <v>2008</v>
      </c>
      <c r="CD89" s="37">
        <v>0</v>
      </c>
      <c r="CE89" s="36">
        <v>204</v>
      </c>
      <c r="CF89" s="37">
        <v>3396</v>
      </c>
      <c r="CG89" s="36">
        <v>1110</v>
      </c>
      <c r="CH89" s="37">
        <v>845</v>
      </c>
      <c r="CI89" s="36">
        <v>592</v>
      </c>
      <c r="CJ89" s="37">
        <v>276</v>
      </c>
      <c r="CK89" s="36">
        <v>247</v>
      </c>
      <c r="CL89" s="37">
        <v>14158</v>
      </c>
      <c r="CM89" s="36">
        <v>3380</v>
      </c>
      <c r="CN89" s="37">
        <v>197</v>
      </c>
      <c r="CO89" s="36">
        <v>162</v>
      </c>
      <c r="CP89" s="37">
        <v>2882</v>
      </c>
      <c r="CQ89" s="36">
        <v>1696</v>
      </c>
      <c r="CR89" s="37">
        <v>0</v>
      </c>
      <c r="CS89" s="36">
        <v>204</v>
      </c>
      <c r="CT89" s="37">
        <v>1942</v>
      </c>
      <c r="CU89" s="36">
        <v>1093</v>
      </c>
      <c r="CV89" s="37">
        <v>3619</v>
      </c>
      <c r="CW89" s="36">
        <v>1102</v>
      </c>
      <c r="CX89" s="37">
        <v>223</v>
      </c>
      <c r="CY89" s="36">
        <v>230</v>
      </c>
      <c r="CZ89" s="37">
        <v>40</v>
      </c>
      <c r="DA89" s="36">
        <v>69</v>
      </c>
      <c r="DB89" s="37">
        <v>22089</v>
      </c>
      <c r="DC89" s="36">
        <v>3805</v>
      </c>
      <c r="DD89" s="37">
        <v>1525</v>
      </c>
      <c r="DE89" s="36">
        <v>611</v>
      </c>
      <c r="DF89" s="37">
        <v>2027</v>
      </c>
      <c r="DG89" s="36">
        <v>859</v>
      </c>
      <c r="DH89" s="37">
        <v>353</v>
      </c>
      <c r="DI89" s="36">
        <v>514</v>
      </c>
      <c r="DJ89" s="37">
        <v>80</v>
      </c>
      <c r="DK89" s="36">
        <v>132</v>
      </c>
      <c r="DL89" s="37">
        <v>779</v>
      </c>
      <c r="DM89" s="36">
        <v>654</v>
      </c>
    </row>
    <row r="90" spans="1:117" x14ac:dyDescent="0.2">
      <c r="A90" s="109">
        <f>IF($D90=$D$67,"",RANK($G90,$G$69:$G$120)+COUNTIF($G$69:G90,$G90)-1)</f>
        <v>41</v>
      </c>
      <c r="B90" s="1">
        <v>98</v>
      </c>
      <c r="C90" s="1" t="s">
        <v>97</v>
      </c>
      <c r="D90" s="7" t="s">
        <v>28</v>
      </c>
      <c r="E90" s="17">
        <f t="shared" si="1"/>
        <v>5035</v>
      </c>
      <c r="F90" s="17">
        <f t="shared" si="2"/>
        <v>5203</v>
      </c>
      <c r="G90" s="18">
        <f t="shared" si="3"/>
        <v>-168</v>
      </c>
      <c r="H90" s="17">
        <f t="shared" si="4"/>
        <v>1644</v>
      </c>
      <c r="I90" s="17">
        <f t="shared" si="5"/>
        <v>1491</v>
      </c>
      <c r="J90" s="17">
        <f t="shared" si="6"/>
        <v>153</v>
      </c>
      <c r="K90" s="96"/>
      <c r="L90" s="38">
        <v>139830</v>
      </c>
      <c r="M90" s="39">
        <v>8282</v>
      </c>
      <c r="N90" s="37">
        <v>1201</v>
      </c>
      <c r="O90" s="36">
        <v>1083</v>
      </c>
      <c r="P90" s="35">
        <v>225</v>
      </c>
      <c r="Q90" s="36">
        <v>345</v>
      </c>
      <c r="R90" s="37">
        <v>1017</v>
      </c>
      <c r="S90" s="36">
        <v>518</v>
      </c>
      <c r="T90" s="37">
        <v>167</v>
      </c>
      <c r="U90" s="36">
        <v>201</v>
      </c>
      <c r="V90" s="37">
        <v>11556</v>
      </c>
      <c r="W90" s="36">
        <v>2290</v>
      </c>
      <c r="X90" s="37">
        <v>1388</v>
      </c>
      <c r="Y90" s="36">
        <v>972</v>
      </c>
      <c r="Z90" s="37">
        <v>9445</v>
      </c>
      <c r="AA90" s="36">
        <v>1884</v>
      </c>
      <c r="AB90" s="37">
        <v>399</v>
      </c>
      <c r="AC90" s="36">
        <v>579</v>
      </c>
      <c r="AD90" s="37">
        <v>676</v>
      </c>
      <c r="AE90" s="36">
        <v>358</v>
      </c>
      <c r="AF90" s="37">
        <v>11396</v>
      </c>
      <c r="AG90" s="36">
        <v>2715</v>
      </c>
      <c r="AH90" s="37">
        <v>3264</v>
      </c>
      <c r="AI90" s="36">
        <v>1666</v>
      </c>
      <c r="AJ90" s="37">
        <v>733</v>
      </c>
      <c r="AK90" s="36">
        <v>860</v>
      </c>
      <c r="AL90" s="37">
        <v>412</v>
      </c>
      <c r="AM90" s="36">
        <v>695</v>
      </c>
      <c r="AN90" s="37">
        <v>2991</v>
      </c>
      <c r="AO90" s="36">
        <v>899</v>
      </c>
      <c r="AP90" s="37">
        <v>640</v>
      </c>
      <c r="AQ90" s="36">
        <v>456</v>
      </c>
      <c r="AR90" s="37">
        <v>138</v>
      </c>
      <c r="AS90" s="36">
        <v>136</v>
      </c>
      <c r="AT90" s="37">
        <v>969</v>
      </c>
      <c r="AU90" s="36">
        <v>867</v>
      </c>
      <c r="AV90" s="37">
        <v>180</v>
      </c>
      <c r="AW90" s="36">
        <v>203</v>
      </c>
      <c r="AX90" s="37">
        <v>977</v>
      </c>
      <c r="AY90" s="36">
        <v>1200</v>
      </c>
      <c r="AZ90" s="37">
        <v>4006</v>
      </c>
      <c r="BA90" s="36">
        <v>1526</v>
      </c>
      <c r="BB90" s="37">
        <v>2762</v>
      </c>
      <c r="BC90" s="36">
        <v>2048</v>
      </c>
      <c r="BD90" s="40" t="s">
        <v>60</v>
      </c>
      <c r="BE90" s="36" t="s">
        <v>60</v>
      </c>
      <c r="BF90" s="35">
        <v>2629</v>
      </c>
      <c r="BG90" s="36">
        <v>1245</v>
      </c>
      <c r="BH90" s="37">
        <v>862</v>
      </c>
      <c r="BI90" s="36">
        <v>537</v>
      </c>
      <c r="BJ90" s="37">
        <v>356</v>
      </c>
      <c r="BK90" s="36">
        <v>567</v>
      </c>
      <c r="BL90" s="37">
        <v>1261</v>
      </c>
      <c r="BM90" s="36">
        <v>654</v>
      </c>
      <c r="BN90" s="37">
        <v>596</v>
      </c>
      <c r="BO90" s="36">
        <v>719</v>
      </c>
      <c r="BP90" s="37">
        <v>637</v>
      </c>
      <c r="BQ90" s="36">
        <v>727</v>
      </c>
      <c r="BR90" s="37">
        <v>163</v>
      </c>
      <c r="BS90" s="36">
        <v>158</v>
      </c>
      <c r="BT90" s="37">
        <v>12010</v>
      </c>
      <c r="BU90" s="36">
        <v>2630</v>
      </c>
      <c r="BV90" s="37">
        <v>8332</v>
      </c>
      <c r="BW90" s="36">
        <v>1949</v>
      </c>
      <c r="BX90" s="37">
        <v>199</v>
      </c>
      <c r="BY90" s="36">
        <v>276</v>
      </c>
      <c r="BZ90" s="37">
        <v>19431</v>
      </c>
      <c r="CA90" s="36">
        <v>3914</v>
      </c>
      <c r="CB90" s="37">
        <v>3964</v>
      </c>
      <c r="CC90" s="36">
        <v>1384</v>
      </c>
      <c r="CD90" s="37">
        <v>61</v>
      </c>
      <c r="CE90" s="36">
        <v>111</v>
      </c>
      <c r="CF90" s="37">
        <v>1757</v>
      </c>
      <c r="CG90" s="36">
        <v>681</v>
      </c>
      <c r="CH90" s="37">
        <v>90</v>
      </c>
      <c r="CI90" s="36">
        <v>123</v>
      </c>
      <c r="CJ90" s="37">
        <v>178</v>
      </c>
      <c r="CK90" s="36">
        <v>220</v>
      </c>
      <c r="CL90" s="37">
        <v>6538</v>
      </c>
      <c r="CM90" s="36">
        <v>1883</v>
      </c>
      <c r="CN90" s="37">
        <v>10182</v>
      </c>
      <c r="CO90" s="36">
        <v>2144</v>
      </c>
      <c r="CP90" s="37">
        <v>1621</v>
      </c>
      <c r="CQ90" s="36">
        <v>989</v>
      </c>
      <c r="CR90" s="37">
        <v>44</v>
      </c>
      <c r="CS90" s="36">
        <v>72</v>
      </c>
      <c r="CT90" s="37">
        <v>371</v>
      </c>
      <c r="CU90" s="36">
        <v>355</v>
      </c>
      <c r="CV90" s="37">
        <v>5203</v>
      </c>
      <c r="CW90" s="36">
        <v>1491</v>
      </c>
      <c r="CX90" s="37">
        <v>548</v>
      </c>
      <c r="CY90" s="36">
        <v>411</v>
      </c>
      <c r="CZ90" s="37">
        <v>2246</v>
      </c>
      <c r="DA90" s="36">
        <v>944</v>
      </c>
      <c r="DB90" s="37">
        <v>2984</v>
      </c>
      <c r="DC90" s="36">
        <v>1241</v>
      </c>
      <c r="DD90" s="37">
        <v>1673</v>
      </c>
      <c r="DE90" s="36">
        <v>741</v>
      </c>
      <c r="DF90" s="37">
        <v>911</v>
      </c>
      <c r="DG90" s="36">
        <v>855</v>
      </c>
      <c r="DH90" s="37">
        <v>441</v>
      </c>
      <c r="DI90" s="36">
        <v>311</v>
      </c>
      <c r="DJ90" s="37">
        <v>0</v>
      </c>
      <c r="DK90" s="36">
        <v>204</v>
      </c>
      <c r="DL90" s="37">
        <v>4413</v>
      </c>
      <c r="DM90" s="36">
        <v>1542</v>
      </c>
    </row>
    <row r="91" spans="1:117" x14ac:dyDescent="0.2">
      <c r="A91" s="109">
        <f>IF($D91=$D$67,"",RANK($G91,$G$69:$G$120)+COUNTIF($G$69:G91,$G91)-1)</f>
        <v>8</v>
      </c>
      <c r="B91" s="1">
        <v>83</v>
      </c>
      <c r="C91" s="1" t="s">
        <v>98</v>
      </c>
      <c r="D91" s="7" t="s">
        <v>29</v>
      </c>
      <c r="E91" s="17">
        <f t="shared" si="1"/>
        <v>15654</v>
      </c>
      <c r="F91" s="17">
        <f t="shared" si="2"/>
        <v>9935</v>
      </c>
      <c r="G91" s="18">
        <f t="shared" si="3"/>
        <v>5719</v>
      </c>
      <c r="H91" s="17">
        <f t="shared" si="4"/>
        <v>4327</v>
      </c>
      <c r="I91" s="17">
        <f t="shared" si="5"/>
        <v>2208</v>
      </c>
      <c r="J91" s="17">
        <f t="shared" si="6"/>
        <v>2119</v>
      </c>
      <c r="K91" s="96"/>
      <c r="L91" s="38">
        <v>139158</v>
      </c>
      <c r="M91" s="39">
        <v>8465</v>
      </c>
      <c r="N91" s="37">
        <v>3527</v>
      </c>
      <c r="O91" s="36">
        <v>2060</v>
      </c>
      <c r="P91" s="35">
        <v>3456</v>
      </c>
      <c r="Q91" s="36">
        <v>1793</v>
      </c>
      <c r="R91" s="37">
        <v>3840</v>
      </c>
      <c r="S91" s="36">
        <v>1382</v>
      </c>
      <c r="T91" s="37">
        <v>2054</v>
      </c>
      <c r="U91" s="36">
        <v>1024</v>
      </c>
      <c r="V91" s="37">
        <v>7793</v>
      </c>
      <c r="W91" s="36">
        <v>1752</v>
      </c>
      <c r="X91" s="37">
        <v>3425</v>
      </c>
      <c r="Y91" s="36">
        <v>1462</v>
      </c>
      <c r="Z91" s="37">
        <v>1656</v>
      </c>
      <c r="AA91" s="36">
        <v>1087</v>
      </c>
      <c r="AB91" s="37">
        <v>0</v>
      </c>
      <c r="AC91" s="36">
        <v>167</v>
      </c>
      <c r="AD91" s="37">
        <v>256</v>
      </c>
      <c r="AE91" s="36">
        <v>259</v>
      </c>
      <c r="AF91" s="37">
        <v>17712</v>
      </c>
      <c r="AG91" s="36">
        <v>3844</v>
      </c>
      <c r="AH91" s="37">
        <v>4254</v>
      </c>
      <c r="AI91" s="36">
        <v>1566</v>
      </c>
      <c r="AJ91" s="37">
        <v>630</v>
      </c>
      <c r="AK91" s="36">
        <v>469</v>
      </c>
      <c r="AL91" s="37">
        <v>882</v>
      </c>
      <c r="AM91" s="36">
        <v>675</v>
      </c>
      <c r="AN91" s="37">
        <v>9897</v>
      </c>
      <c r="AO91" s="36">
        <v>1863</v>
      </c>
      <c r="AP91" s="37">
        <v>7668</v>
      </c>
      <c r="AQ91" s="36">
        <v>1841</v>
      </c>
      <c r="AR91" s="37">
        <v>1709</v>
      </c>
      <c r="AS91" s="36">
        <v>1026</v>
      </c>
      <c r="AT91" s="37">
        <v>1148</v>
      </c>
      <c r="AU91" s="36">
        <v>867</v>
      </c>
      <c r="AV91" s="37">
        <v>2578</v>
      </c>
      <c r="AW91" s="36">
        <v>1158</v>
      </c>
      <c r="AX91" s="37">
        <v>955</v>
      </c>
      <c r="AY91" s="36">
        <v>556</v>
      </c>
      <c r="AZ91" s="37">
        <v>599</v>
      </c>
      <c r="BA91" s="36">
        <v>735</v>
      </c>
      <c r="BB91" s="37">
        <v>1035</v>
      </c>
      <c r="BC91" s="36">
        <v>431</v>
      </c>
      <c r="BD91" s="37">
        <v>2861</v>
      </c>
      <c r="BE91" s="36">
        <v>1135</v>
      </c>
      <c r="BF91" s="40" t="s">
        <v>60</v>
      </c>
      <c r="BG91" s="36" t="s">
        <v>60</v>
      </c>
      <c r="BH91" s="35">
        <v>2671</v>
      </c>
      <c r="BI91" s="36">
        <v>1085</v>
      </c>
      <c r="BJ91" s="37">
        <v>715</v>
      </c>
      <c r="BK91" s="36">
        <v>558</v>
      </c>
      <c r="BL91" s="37">
        <v>2509</v>
      </c>
      <c r="BM91" s="36">
        <v>1200</v>
      </c>
      <c r="BN91" s="37">
        <v>84</v>
      </c>
      <c r="BO91" s="36">
        <v>105</v>
      </c>
      <c r="BP91" s="37">
        <v>439</v>
      </c>
      <c r="BQ91" s="36">
        <v>312</v>
      </c>
      <c r="BR91" s="37">
        <v>1215</v>
      </c>
      <c r="BS91" s="36">
        <v>610</v>
      </c>
      <c r="BT91" s="37">
        <v>73</v>
      </c>
      <c r="BU91" s="36">
        <v>120</v>
      </c>
      <c r="BV91" s="37">
        <v>1849</v>
      </c>
      <c r="BW91" s="36">
        <v>779</v>
      </c>
      <c r="BX91" s="37">
        <v>508</v>
      </c>
      <c r="BY91" s="36">
        <v>367</v>
      </c>
      <c r="BZ91" s="37">
        <v>6087</v>
      </c>
      <c r="CA91" s="36">
        <v>2170</v>
      </c>
      <c r="CB91" s="37">
        <v>3405</v>
      </c>
      <c r="CC91" s="36">
        <v>1427</v>
      </c>
      <c r="CD91" s="37">
        <v>159</v>
      </c>
      <c r="CE91" s="36">
        <v>164</v>
      </c>
      <c r="CF91" s="37">
        <v>11224</v>
      </c>
      <c r="CG91" s="36">
        <v>2069</v>
      </c>
      <c r="CH91" s="37">
        <v>917</v>
      </c>
      <c r="CI91" s="36">
        <v>570</v>
      </c>
      <c r="CJ91" s="37">
        <v>647</v>
      </c>
      <c r="CK91" s="36">
        <v>324</v>
      </c>
      <c r="CL91" s="37">
        <v>2864</v>
      </c>
      <c r="CM91" s="36">
        <v>1095</v>
      </c>
      <c r="CN91" s="37">
        <v>385</v>
      </c>
      <c r="CO91" s="36">
        <v>377</v>
      </c>
      <c r="CP91" s="37">
        <v>2185</v>
      </c>
      <c r="CQ91" s="36">
        <v>1094</v>
      </c>
      <c r="CR91" s="37">
        <v>571</v>
      </c>
      <c r="CS91" s="36">
        <v>599</v>
      </c>
      <c r="CT91" s="37">
        <v>3106</v>
      </c>
      <c r="CU91" s="36">
        <v>973</v>
      </c>
      <c r="CV91" s="37">
        <v>9935</v>
      </c>
      <c r="CW91" s="36">
        <v>2208</v>
      </c>
      <c r="CX91" s="37">
        <v>642</v>
      </c>
      <c r="CY91" s="36">
        <v>582</v>
      </c>
      <c r="CZ91" s="37">
        <v>0</v>
      </c>
      <c r="DA91" s="36">
        <v>167</v>
      </c>
      <c r="DB91" s="37">
        <v>2327</v>
      </c>
      <c r="DC91" s="36">
        <v>834</v>
      </c>
      <c r="DD91" s="37">
        <v>1430</v>
      </c>
      <c r="DE91" s="36">
        <v>669</v>
      </c>
      <c r="DF91" s="37">
        <v>417</v>
      </c>
      <c r="DG91" s="36">
        <v>301</v>
      </c>
      <c r="DH91" s="37">
        <v>4018</v>
      </c>
      <c r="DI91" s="36">
        <v>1002</v>
      </c>
      <c r="DJ91" s="37">
        <v>841</v>
      </c>
      <c r="DK91" s="36">
        <v>655</v>
      </c>
      <c r="DL91" s="37">
        <v>908</v>
      </c>
      <c r="DM91" s="36">
        <v>857</v>
      </c>
    </row>
    <row r="92" spans="1:117" x14ac:dyDescent="0.2">
      <c r="A92" s="109">
        <f>IF($D92=$D$67,"",RANK($G92,$G$69:$G$120)+COUNTIF($G$69:G92,$G92)-1)</f>
        <v>10</v>
      </c>
      <c r="B92" s="1">
        <v>133</v>
      </c>
      <c r="C92" s="1" t="s">
        <v>99</v>
      </c>
      <c r="D92" s="7" t="s">
        <v>30</v>
      </c>
      <c r="E92" s="17">
        <f t="shared" si="1"/>
        <v>7691</v>
      </c>
      <c r="F92" s="17">
        <f t="shared" si="2"/>
        <v>3062</v>
      </c>
      <c r="G92" s="18">
        <f t="shared" si="3"/>
        <v>4629</v>
      </c>
      <c r="H92" s="17">
        <f t="shared" si="4"/>
        <v>2576</v>
      </c>
      <c r="I92" s="17">
        <f t="shared" si="5"/>
        <v>1108</v>
      </c>
      <c r="J92" s="17">
        <f t="shared" si="6"/>
        <v>1468</v>
      </c>
      <c r="K92" s="96"/>
      <c r="L92" s="38">
        <v>101029</v>
      </c>
      <c r="M92" s="39">
        <v>7052</v>
      </c>
      <c r="N92" s="37">
        <v>123</v>
      </c>
      <c r="O92" s="36">
        <v>150</v>
      </c>
      <c r="P92" s="35">
        <v>893</v>
      </c>
      <c r="Q92" s="36">
        <v>619</v>
      </c>
      <c r="R92" s="37">
        <v>2314</v>
      </c>
      <c r="S92" s="36">
        <v>1071</v>
      </c>
      <c r="T92" s="37">
        <v>951</v>
      </c>
      <c r="U92" s="36">
        <v>599</v>
      </c>
      <c r="V92" s="37">
        <v>6638</v>
      </c>
      <c r="W92" s="36">
        <v>2072</v>
      </c>
      <c r="X92" s="37">
        <v>2662</v>
      </c>
      <c r="Y92" s="36">
        <v>1023</v>
      </c>
      <c r="Z92" s="37">
        <v>74</v>
      </c>
      <c r="AA92" s="36">
        <v>131</v>
      </c>
      <c r="AB92" s="37">
        <v>86</v>
      </c>
      <c r="AC92" s="36">
        <v>143</v>
      </c>
      <c r="AD92" s="37">
        <v>367</v>
      </c>
      <c r="AE92" s="36">
        <v>391</v>
      </c>
      <c r="AF92" s="37">
        <v>2820</v>
      </c>
      <c r="AG92" s="36">
        <v>806</v>
      </c>
      <c r="AH92" s="37">
        <v>840</v>
      </c>
      <c r="AI92" s="36">
        <v>467</v>
      </c>
      <c r="AJ92" s="37">
        <v>901</v>
      </c>
      <c r="AK92" s="36">
        <v>634</v>
      </c>
      <c r="AL92" s="37">
        <v>402</v>
      </c>
      <c r="AM92" s="36">
        <v>328</v>
      </c>
      <c r="AN92" s="37">
        <v>8209</v>
      </c>
      <c r="AO92" s="36">
        <v>2632</v>
      </c>
      <c r="AP92" s="37">
        <v>786</v>
      </c>
      <c r="AQ92" s="36">
        <v>470</v>
      </c>
      <c r="AR92" s="37">
        <v>6175</v>
      </c>
      <c r="AS92" s="36">
        <v>1326</v>
      </c>
      <c r="AT92" s="37">
        <v>606</v>
      </c>
      <c r="AU92" s="36">
        <v>324</v>
      </c>
      <c r="AV92" s="37">
        <v>755</v>
      </c>
      <c r="AW92" s="36">
        <v>580</v>
      </c>
      <c r="AX92" s="37">
        <v>573</v>
      </c>
      <c r="AY92" s="36">
        <v>599</v>
      </c>
      <c r="AZ92" s="37">
        <v>321</v>
      </c>
      <c r="BA92" s="36">
        <v>343</v>
      </c>
      <c r="BB92" s="37">
        <v>424</v>
      </c>
      <c r="BC92" s="36">
        <v>382</v>
      </c>
      <c r="BD92" s="37">
        <v>970</v>
      </c>
      <c r="BE92" s="36">
        <v>422</v>
      </c>
      <c r="BF92" s="37">
        <v>5164</v>
      </c>
      <c r="BG92" s="36">
        <v>2149</v>
      </c>
      <c r="BH92" s="40" t="s">
        <v>60</v>
      </c>
      <c r="BI92" s="36" t="s">
        <v>60</v>
      </c>
      <c r="BJ92" s="35">
        <v>549</v>
      </c>
      <c r="BK92" s="36">
        <v>593</v>
      </c>
      <c r="BL92" s="37">
        <v>1345</v>
      </c>
      <c r="BM92" s="36">
        <v>712</v>
      </c>
      <c r="BN92" s="37">
        <v>1457</v>
      </c>
      <c r="BO92" s="36">
        <v>859</v>
      </c>
      <c r="BP92" s="37">
        <v>1936</v>
      </c>
      <c r="BQ92" s="36">
        <v>821</v>
      </c>
      <c r="BR92" s="37">
        <v>2682</v>
      </c>
      <c r="BS92" s="36">
        <v>1858</v>
      </c>
      <c r="BT92" s="37">
        <v>21</v>
      </c>
      <c r="BU92" s="36">
        <v>26</v>
      </c>
      <c r="BV92" s="37">
        <v>631</v>
      </c>
      <c r="BW92" s="36">
        <v>522</v>
      </c>
      <c r="BX92" s="37">
        <v>540</v>
      </c>
      <c r="BY92" s="36">
        <v>319</v>
      </c>
      <c r="BZ92" s="37">
        <v>2416</v>
      </c>
      <c r="CA92" s="36">
        <v>913</v>
      </c>
      <c r="CB92" s="37">
        <v>845</v>
      </c>
      <c r="CC92" s="36">
        <v>520</v>
      </c>
      <c r="CD92" s="37">
        <v>7574</v>
      </c>
      <c r="CE92" s="36">
        <v>1390</v>
      </c>
      <c r="CF92" s="37">
        <v>1961</v>
      </c>
      <c r="CG92" s="36">
        <v>1059</v>
      </c>
      <c r="CH92" s="37">
        <v>546</v>
      </c>
      <c r="CI92" s="36">
        <v>399</v>
      </c>
      <c r="CJ92" s="37">
        <v>1800</v>
      </c>
      <c r="CK92" s="36">
        <v>1169</v>
      </c>
      <c r="CL92" s="37">
        <v>870</v>
      </c>
      <c r="CM92" s="36">
        <v>509</v>
      </c>
      <c r="CN92" s="37">
        <v>0</v>
      </c>
      <c r="CO92" s="36">
        <v>143</v>
      </c>
      <c r="CP92" s="37">
        <v>447</v>
      </c>
      <c r="CQ92" s="36">
        <v>428</v>
      </c>
      <c r="CR92" s="37">
        <v>5305</v>
      </c>
      <c r="CS92" s="36">
        <v>1596</v>
      </c>
      <c r="CT92" s="37">
        <v>874</v>
      </c>
      <c r="CU92" s="36">
        <v>489</v>
      </c>
      <c r="CV92" s="37">
        <v>3062</v>
      </c>
      <c r="CW92" s="36">
        <v>1108</v>
      </c>
      <c r="CX92" s="37">
        <v>919</v>
      </c>
      <c r="CY92" s="36">
        <v>742</v>
      </c>
      <c r="CZ92" s="37">
        <v>177</v>
      </c>
      <c r="DA92" s="36">
        <v>161</v>
      </c>
      <c r="DB92" s="37">
        <v>1034</v>
      </c>
      <c r="DC92" s="36">
        <v>420</v>
      </c>
      <c r="DD92" s="37">
        <v>1413</v>
      </c>
      <c r="DE92" s="36">
        <v>656</v>
      </c>
      <c r="DF92" s="37">
        <v>92</v>
      </c>
      <c r="DG92" s="36">
        <v>98</v>
      </c>
      <c r="DH92" s="37">
        <v>19255</v>
      </c>
      <c r="DI92" s="36">
        <v>2960</v>
      </c>
      <c r="DJ92" s="37">
        <v>224</v>
      </c>
      <c r="DK92" s="36">
        <v>178</v>
      </c>
      <c r="DL92" s="37">
        <v>54</v>
      </c>
      <c r="DM92" s="36">
        <v>91</v>
      </c>
    </row>
    <row r="93" spans="1:117" x14ac:dyDescent="0.2">
      <c r="A93" s="109">
        <f>IF($D93=$D$67,"",RANK($G93,$G$69:$G$120)+COUNTIF($G$69:G93,$G93)-1)</f>
        <v>31</v>
      </c>
      <c r="B93" s="1">
        <v>70</v>
      </c>
      <c r="C93" s="1" t="s">
        <v>100</v>
      </c>
      <c r="D93" s="7" t="s">
        <v>31</v>
      </c>
      <c r="E93" s="17">
        <f t="shared" si="1"/>
        <v>6048</v>
      </c>
      <c r="F93" s="17">
        <f t="shared" si="2"/>
        <v>5243</v>
      </c>
      <c r="G93" s="18">
        <f t="shared" si="3"/>
        <v>805</v>
      </c>
      <c r="H93" s="17">
        <f t="shared" si="4"/>
        <v>2921</v>
      </c>
      <c r="I93" s="17">
        <f t="shared" si="5"/>
        <v>1807</v>
      </c>
      <c r="J93" s="17">
        <f t="shared" si="6"/>
        <v>1114</v>
      </c>
      <c r="K93" s="96"/>
      <c r="L93" s="38">
        <v>68511</v>
      </c>
      <c r="M93" s="39">
        <v>5606</v>
      </c>
      <c r="N93" s="37">
        <v>8922</v>
      </c>
      <c r="O93" s="36">
        <v>2639</v>
      </c>
      <c r="P93" s="35">
        <v>117</v>
      </c>
      <c r="Q93" s="36">
        <v>102</v>
      </c>
      <c r="R93" s="37">
        <v>556</v>
      </c>
      <c r="S93" s="36">
        <v>405</v>
      </c>
      <c r="T93" s="37">
        <v>2315</v>
      </c>
      <c r="U93" s="36">
        <v>1360</v>
      </c>
      <c r="V93" s="37">
        <v>4723</v>
      </c>
      <c r="W93" s="36">
        <v>1290</v>
      </c>
      <c r="X93" s="37">
        <v>484</v>
      </c>
      <c r="Y93" s="36">
        <v>453</v>
      </c>
      <c r="Z93" s="37">
        <v>54</v>
      </c>
      <c r="AA93" s="36">
        <v>74</v>
      </c>
      <c r="AB93" s="37">
        <v>0</v>
      </c>
      <c r="AC93" s="36">
        <v>206</v>
      </c>
      <c r="AD93" s="37">
        <v>415</v>
      </c>
      <c r="AE93" s="36">
        <v>434</v>
      </c>
      <c r="AF93" s="37">
        <v>6152</v>
      </c>
      <c r="AG93" s="36">
        <v>2463</v>
      </c>
      <c r="AH93" s="37">
        <v>3136</v>
      </c>
      <c r="AI93" s="36">
        <v>1397</v>
      </c>
      <c r="AJ93" s="37">
        <v>369</v>
      </c>
      <c r="AK93" s="36">
        <v>429</v>
      </c>
      <c r="AL93" s="37">
        <v>55</v>
      </c>
      <c r="AM93" s="36">
        <v>82</v>
      </c>
      <c r="AN93" s="37">
        <v>2068</v>
      </c>
      <c r="AO93" s="36">
        <v>853</v>
      </c>
      <c r="AP93" s="37">
        <v>611</v>
      </c>
      <c r="AQ93" s="36">
        <v>411</v>
      </c>
      <c r="AR93" s="37">
        <v>650</v>
      </c>
      <c r="AS93" s="36">
        <v>603</v>
      </c>
      <c r="AT93" s="37">
        <v>66</v>
      </c>
      <c r="AU93" s="36">
        <v>90</v>
      </c>
      <c r="AV93" s="37">
        <v>1626</v>
      </c>
      <c r="AW93" s="36">
        <v>841</v>
      </c>
      <c r="AX93" s="37">
        <v>7139</v>
      </c>
      <c r="AY93" s="36">
        <v>1767</v>
      </c>
      <c r="AZ93" s="37">
        <v>0</v>
      </c>
      <c r="BA93" s="36">
        <v>206</v>
      </c>
      <c r="BB93" s="37">
        <v>265</v>
      </c>
      <c r="BC93" s="36">
        <v>239</v>
      </c>
      <c r="BD93" s="37">
        <v>1445</v>
      </c>
      <c r="BE93" s="36">
        <v>1561</v>
      </c>
      <c r="BF93" s="37">
        <v>1610</v>
      </c>
      <c r="BG93" s="36">
        <v>900</v>
      </c>
      <c r="BH93" s="37">
        <v>614</v>
      </c>
      <c r="BI93" s="36">
        <v>615</v>
      </c>
      <c r="BJ93" s="40" t="s">
        <v>60</v>
      </c>
      <c r="BK93" s="36" t="s">
        <v>60</v>
      </c>
      <c r="BL93" s="35">
        <v>1581</v>
      </c>
      <c r="BM93" s="36">
        <v>973</v>
      </c>
      <c r="BN93" s="37">
        <v>0</v>
      </c>
      <c r="BO93" s="36">
        <v>206</v>
      </c>
      <c r="BP93" s="37">
        <v>118</v>
      </c>
      <c r="BQ93" s="36">
        <v>198</v>
      </c>
      <c r="BR93" s="37">
        <v>84</v>
      </c>
      <c r="BS93" s="36">
        <v>141</v>
      </c>
      <c r="BT93" s="37">
        <v>65</v>
      </c>
      <c r="BU93" s="36">
        <v>135</v>
      </c>
      <c r="BV93" s="37">
        <v>269</v>
      </c>
      <c r="BW93" s="36">
        <v>293</v>
      </c>
      <c r="BX93" s="37">
        <v>1075</v>
      </c>
      <c r="BY93" s="36">
        <v>1040</v>
      </c>
      <c r="BZ93" s="37">
        <v>364</v>
      </c>
      <c r="CA93" s="36">
        <v>449</v>
      </c>
      <c r="CB93" s="37">
        <v>483</v>
      </c>
      <c r="CC93" s="36">
        <v>299</v>
      </c>
      <c r="CD93" s="37">
        <v>0</v>
      </c>
      <c r="CE93" s="36">
        <v>206</v>
      </c>
      <c r="CF93" s="37">
        <v>991</v>
      </c>
      <c r="CG93" s="36">
        <v>536</v>
      </c>
      <c r="CH93" s="37">
        <v>566</v>
      </c>
      <c r="CI93" s="36">
        <v>362</v>
      </c>
      <c r="CJ93" s="37">
        <v>74</v>
      </c>
      <c r="CK93" s="36">
        <v>107</v>
      </c>
      <c r="CL93" s="37">
        <v>2568</v>
      </c>
      <c r="CM93" s="36">
        <v>1700</v>
      </c>
      <c r="CN93" s="37">
        <v>41</v>
      </c>
      <c r="CO93" s="36">
        <v>89</v>
      </c>
      <c r="CP93" s="37">
        <v>398</v>
      </c>
      <c r="CQ93" s="36">
        <v>320</v>
      </c>
      <c r="CR93" s="37">
        <v>6</v>
      </c>
      <c r="CS93" s="36">
        <v>15</v>
      </c>
      <c r="CT93" s="37">
        <v>7683</v>
      </c>
      <c r="CU93" s="36">
        <v>2248</v>
      </c>
      <c r="CV93" s="37">
        <v>5243</v>
      </c>
      <c r="CW93" s="36">
        <v>1807</v>
      </c>
      <c r="CX93" s="37">
        <v>332</v>
      </c>
      <c r="CY93" s="36">
        <v>520</v>
      </c>
      <c r="CZ93" s="37">
        <v>0</v>
      </c>
      <c r="DA93" s="36">
        <v>206</v>
      </c>
      <c r="DB93" s="37">
        <v>1453</v>
      </c>
      <c r="DC93" s="36">
        <v>805</v>
      </c>
      <c r="DD93" s="37">
        <v>286</v>
      </c>
      <c r="DE93" s="36">
        <v>252</v>
      </c>
      <c r="DF93" s="37">
        <v>303</v>
      </c>
      <c r="DG93" s="36">
        <v>411</v>
      </c>
      <c r="DH93" s="37">
        <v>1136</v>
      </c>
      <c r="DI93" s="36">
        <v>1061</v>
      </c>
      <c r="DJ93" s="37">
        <v>0</v>
      </c>
      <c r="DK93" s="36">
        <v>206</v>
      </c>
      <c r="DL93" s="37">
        <v>318</v>
      </c>
      <c r="DM93" s="36">
        <v>411</v>
      </c>
    </row>
    <row r="94" spans="1:117" x14ac:dyDescent="0.2">
      <c r="A94" s="109">
        <f>IF($D94=$D$67,"",RANK($G94,$G$69:$G$120)+COUNTIF($G$69:G94,$G94)-1)</f>
        <v>17</v>
      </c>
      <c r="B94" s="1">
        <v>60</v>
      </c>
      <c r="C94" s="1" t="s">
        <v>101</v>
      </c>
      <c r="D94" s="7" t="s">
        <v>32</v>
      </c>
      <c r="E94" s="17">
        <f t="shared" si="1"/>
        <v>13473</v>
      </c>
      <c r="F94" s="17">
        <f t="shared" si="2"/>
        <v>10293</v>
      </c>
      <c r="G94" s="18">
        <f t="shared" si="3"/>
        <v>3180</v>
      </c>
      <c r="H94" s="17">
        <f t="shared" si="4"/>
        <v>3950</v>
      </c>
      <c r="I94" s="17">
        <f t="shared" si="5"/>
        <v>2994</v>
      </c>
      <c r="J94" s="17">
        <f t="shared" si="6"/>
        <v>956</v>
      </c>
      <c r="K94" s="96"/>
      <c r="L94" s="38">
        <v>149439</v>
      </c>
      <c r="M94" s="39">
        <v>9288</v>
      </c>
      <c r="N94" s="37">
        <v>1395</v>
      </c>
      <c r="O94" s="36">
        <v>654</v>
      </c>
      <c r="P94" s="35">
        <v>2043</v>
      </c>
      <c r="Q94" s="36">
        <v>2471</v>
      </c>
      <c r="R94" s="37">
        <v>2356</v>
      </c>
      <c r="S94" s="36">
        <v>1028</v>
      </c>
      <c r="T94" s="37">
        <v>6168</v>
      </c>
      <c r="U94" s="36">
        <v>1528</v>
      </c>
      <c r="V94" s="37">
        <v>8386</v>
      </c>
      <c r="W94" s="36">
        <v>1909</v>
      </c>
      <c r="X94" s="37">
        <v>3144</v>
      </c>
      <c r="Y94" s="36">
        <v>1163</v>
      </c>
      <c r="Z94" s="37">
        <v>1516</v>
      </c>
      <c r="AA94" s="36">
        <v>1078</v>
      </c>
      <c r="AB94" s="37">
        <v>0</v>
      </c>
      <c r="AC94" s="36">
        <v>184</v>
      </c>
      <c r="AD94" s="37">
        <v>215</v>
      </c>
      <c r="AE94" s="36">
        <v>254</v>
      </c>
      <c r="AF94" s="37">
        <v>4513</v>
      </c>
      <c r="AG94" s="36">
        <v>1398</v>
      </c>
      <c r="AH94" s="37">
        <v>2964</v>
      </c>
      <c r="AI94" s="36">
        <v>972</v>
      </c>
      <c r="AJ94" s="37">
        <v>871</v>
      </c>
      <c r="AK94" s="36">
        <v>517</v>
      </c>
      <c r="AL94" s="37">
        <v>560</v>
      </c>
      <c r="AM94" s="36">
        <v>439</v>
      </c>
      <c r="AN94" s="37">
        <v>20161</v>
      </c>
      <c r="AO94" s="36">
        <v>3086</v>
      </c>
      <c r="AP94" s="37">
        <v>4404</v>
      </c>
      <c r="AQ94" s="36">
        <v>1588</v>
      </c>
      <c r="AR94" s="37">
        <v>4811</v>
      </c>
      <c r="AS94" s="36">
        <v>1405</v>
      </c>
      <c r="AT94" s="37">
        <v>20884</v>
      </c>
      <c r="AU94" s="36">
        <v>4170</v>
      </c>
      <c r="AV94" s="37">
        <v>1993</v>
      </c>
      <c r="AW94" s="36">
        <v>803</v>
      </c>
      <c r="AX94" s="37">
        <v>1728</v>
      </c>
      <c r="AY94" s="36">
        <v>905</v>
      </c>
      <c r="AZ94" s="37">
        <v>291</v>
      </c>
      <c r="BA94" s="36">
        <v>295</v>
      </c>
      <c r="BB94" s="37">
        <v>716</v>
      </c>
      <c r="BC94" s="36">
        <v>317</v>
      </c>
      <c r="BD94" s="37">
        <v>463</v>
      </c>
      <c r="BE94" s="36">
        <v>306</v>
      </c>
      <c r="BF94" s="37">
        <v>2830</v>
      </c>
      <c r="BG94" s="36">
        <v>1176</v>
      </c>
      <c r="BH94" s="37">
        <v>2026</v>
      </c>
      <c r="BI94" s="36">
        <v>809</v>
      </c>
      <c r="BJ94" s="37">
        <v>1641</v>
      </c>
      <c r="BK94" s="36">
        <v>884</v>
      </c>
      <c r="BL94" s="40" t="s">
        <v>60</v>
      </c>
      <c r="BM94" s="36" t="s">
        <v>60</v>
      </c>
      <c r="BN94" s="35">
        <v>845</v>
      </c>
      <c r="BO94" s="36">
        <v>541</v>
      </c>
      <c r="BP94" s="37">
        <v>4860</v>
      </c>
      <c r="BQ94" s="36">
        <v>1645</v>
      </c>
      <c r="BR94" s="37">
        <v>1544</v>
      </c>
      <c r="BS94" s="36">
        <v>830</v>
      </c>
      <c r="BT94" s="37">
        <v>769</v>
      </c>
      <c r="BU94" s="36">
        <v>750</v>
      </c>
      <c r="BV94" s="37">
        <v>1114</v>
      </c>
      <c r="BW94" s="36">
        <v>755</v>
      </c>
      <c r="BX94" s="37">
        <v>1016</v>
      </c>
      <c r="BY94" s="36">
        <v>718</v>
      </c>
      <c r="BZ94" s="37">
        <v>2904</v>
      </c>
      <c r="CA94" s="36">
        <v>1260</v>
      </c>
      <c r="CB94" s="37">
        <v>3669</v>
      </c>
      <c r="CC94" s="36">
        <v>1527</v>
      </c>
      <c r="CD94" s="37">
        <v>977</v>
      </c>
      <c r="CE94" s="36">
        <v>446</v>
      </c>
      <c r="CF94" s="37">
        <v>3240</v>
      </c>
      <c r="CG94" s="36">
        <v>1684</v>
      </c>
      <c r="CH94" s="37">
        <v>6073</v>
      </c>
      <c r="CI94" s="36">
        <v>2312</v>
      </c>
      <c r="CJ94" s="37">
        <v>777</v>
      </c>
      <c r="CK94" s="36">
        <v>538</v>
      </c>
      <c r="CL94" s="37">
        <v>1810</v>
      </c>
      <c r="CM94" s="36">
        <v>1085</v>
      </c>
      <c r="CN94" s="37">
        <v>359</v>
      </c>
      <c r="CO94" s="36">
        <v>424</v>
      </c>
      <c r="CP94" s="37">
        <v>267</v>
      </c>
      <c r="CQ94" s="36">
        <v>237</v>
      </c>
      <c r="CR94" s="37">
        <v>361</v>
      </c>
      <c r="CS94" s="36">
        <v>296</v>
      </c>
      <c r="CT94" s="37">
        <v>2676</v>
      </c>
      <c r="CU94" s="36">
        <v>1056</v>
      </c>
      <c r="CV94" s="37">
        <v>10293</v>
      </c>
      <c r="CW94" s="36">
        <v>2994</v>
      </c>
      <c r="CX94" s="37">
        <v>1697</v>
      </c>
      <c r="CY94" s="36">
        <v>946</v>
      </c>
      <c r="CZ94" s="37">
        <v>88</v>
      </c>
      <c r="DA94" s="36">
        <v>195</v>
      </c>
      <c r="DB94" s="37">
        <v>2684</v>
      </c>
      <c r="DC94" s="36">
        <v>1493</v>
      </c>
      <c r="DD94" s="37">
        <v>2518</v>
      </c>
      <c r="DE94" s="36">
        <v>843</v>
      </c>
      <c r="DF94" s="37">
        <v>196</v>
      </c>
      <c r="DG94" s="36">
        <v>214</v>
      </c>
      <c r="DH94" s="37">
        <v>1503</v>
      </c>
      <c r="DI94" s="36">
        <v>671</v>
      </c>
      <c r="DJ94" s="37">
        <v>1120</v>
      </c>
      <c r="DK94" s="36">
        <v>900</v>
      </c>
      <c r="DL94" s="37">
        <v>709</v>
      </c>
      <c r="DM94" s="36">
        <v>463</v>
      </c>
    </row>
    <row r="95" spans="1:117" x14ac:dyDescent="0.2">
      <c r="A95" s="109">
        <f>IF($D95=$D$67,"",RANK($G95,$G$69:$G$120)+COUNTIF($G$69:G95,$G95)-1)</f>
        <v>44</v>
      </c>
      <c r="B95" s="1">
        <v>18</v>
      </c>
      <c r="C95" s="1" t="s">
        <v>102</v>
      </c>
      <c r="D95" s="7" t="s">
        <v>33</v>
      </c>
      <c r="E95" s="17">
        <f t="shared" si="1"/>
        <v>537</v>
      </c>
      <c r="F95" s="17">
        <f t="shared" si="2"/>
        <v>1329</v>
      </c>
      <c r="G95" s="18">
        <f t="shared" si="3"/>
        <v>-792</v>
      </c>
      <c r="H95" s="17">
        <f t="shared" si="4"/>
        <v>423</v>
      </c>
      <c r="I95" s="17">
        <f t="shared" si="5"/>
        <v>643</v>
      </c>
      <c r="J95" s="17">
        <f t="shared" si="6"/>
        <v>-220</v>
      </c>
      <c r="K95" s="96"/>
      <c r="L95" s="38">
        <v>33553</v>
      </c>
      <c r="M95" s="39">
        <v>4015</v>
      </c>
      <c r="N95" s="37">
        <v>449</v>
      </c>
      <c r="O95" s="36">
        <v>318</v>
      </c>
      <c r="P95" s="35">
        <v>1118</v>
      </c>
      <c r="Q95" s="36">
        <v>921</v>
      </c>
      <c r="R95" s="37">
        <v>1971</v>
      </c>
      <c r="S95" s="36">
        <v>1358</v>
      </c>
      <c r="T95" s="37">
        <v>49</v>
      </c>
      <c r="U95" s="36">
        <v>70</v>
      </c>
      <c r="V95" s="37">
        <v>3033</v>
      </c>
      <c r="W95" s="36">
        <v>1110</v>
      </c>
      <c r="X95" s="37">
        <v>2856</v>
      </c>
      <c r="Y95" s="36">
        <v>1265</v>
      </c>
      <c r="Z95" s="37">
        <v>58</v>
      </c>
      <c r="AA95" s="36">
        <v>72</v>
      </c>
      <c r="AB95" s="37">
        <v>365</v>
      </c>
      <c r="AC95" s="36">
        <v>392</v>
      </c>
      <c r="AD95" s="37">
        <v>0</v>
      </c>
      <c r="AE95" s="36">
        <v>165</v>
      </c>
      <c r="AF95" s="37">
        <v>291</v>
      </c>
      <c r="AG95" s="36">
        <v>235</v>
      </c>
      <c r="AH95" s="37">
        <v>231</v>
      </c>
      <c r="AI95" s="36">
        <v>193</v>
      </c>
      <c r="AJ95" s="37">
        <v>32</v>
      </c>
      <c r="AK95" s="36">
        <v>35</v>
      </c>
      <c r="AL95" s="37">
        <v>1543</v>
      </c>
      <c r="AM95" s="36">
        <v>1005</v>
      </c>
      <c r="AN95" s="37">
        <v>765</v>
      </c>
      <c r="AO95" s="36">
        <v>526</v>
      </c>
      <c r="AP95" s="37">
        <v>646</v>
      </c>
      <c r="AQ95" s="36">
        <v>646</v>
      </c>
      <c r="AR95" s="37">
        <v>417</v>
      </c>
      <c r="AS95" s="36">
        <v>307</v>
      </c>
      <c r="AT95" s="37">
        <v>845</v>
      </c>
      <c r="AU95" s="36">
        <v>492</v>
      </c>
      <c r="AV95" s="37">
        <v>0</v>
      </c>
      <c r="AW95" s="36">
        <v>165</v>
      </c>
      <c r="AX95" s="37">
        <v>0</v>
      </c>
      <c r="AY95" s="36">
        <v>165</v>
      </c>
      <c r="AZ95" s="37">
        <v>71</v>
      </c>
      <c r="BA95" s="36">
        <v>127</v>
      </c>
      <c r="BB95" s="37">
        <v>57</v>
      </c>
      <c r="BC95" s="36">
        <v>71</v>
      </c>
      <c r="BD95" s="37">
        <v>10</v>
      </c>
      <c r="BE95" s="36">
        <v>18</v>
      </c>
      <c r="BF95" s="37">
        <v>353</v>
      </c>
      <c r="BG95" s="36">
        <v>295</v>
      </c>
      <c r="BH95" s="37">
        <v>969</v>
      </c>
      <c r="BI95" s="36">
        <v>634</v>
      </c>
      <c r="BJ95" s="37">
        <v>0</v>
      </c>
      <c r="BK95" s="36">
        <v>165</v>
      </c>
      <c r="BL95" s="37">
        <v>158</v>
      </c>
      <c r="BM95" s="36">
        <v>220</v>
      </c>
      <c r="BN95" s="40" t="s">
        <v>60</v>
      </c>
      <c r="BO95" s="36" t="s">
        <v>60</v>
      </c>
      <c r="BP95" s="35">
        <v>384</v>
      </c>
      <c r="BQ95" s="36">
        <v>392</v>
      </c>
      <c r="BR95" s="37">
        <v>688</v>
      </c>
      <c r="BS95" s="36">
        <v>543</v>
      </c>
      <c r="BT95" s="37">
        <v>0</v>
      </c>
      <c r="BU95" s="36">
        <v>165</v>
      </c>
      <c r="BV95" s="37">
        <v>889</v>
      </c>
      <c r="BW95" s="36">
        <v>589</v>
      </c>
      <c r="BX95" s="37">
        <v>264</v>
      </c>
      <c r="BY95" s="36">
        <v>389</v>
      </c>
      <c r="BZ95" s="37">
        <v>422</v>
      </c>
      <c r="CA95" s="36">
        <v>377</v>
      </c>
      <c r="CB95" s="37">
        <v>1173</v>
      </c>
      <c r="CC95" s="36">
        <v>982</v>
      </c>
      <c r="CD95" s="37">
        <v>360</v>
      </c>
      <c r="CE95" s="36">
        <v>250</v>
      </c>
      <c r="CF95" s="37">
        <v>321</v>
      </c>
      <c r="CG95" s="36">
        <v>409</v>
      </c>
      <c r="CH95" s="37">
        <v>96</v>
      </c>
      <c r="CI95" s="36">
        <v>127</v>
      </c>
      <c r="CJ95" s="37">
        <v>1959</v>
      </c>
      <c r="CK95" s="36">
        <v>914</v>
      </c>
      <c r="CL95" s="37">
        <v>840</v>
      </c>
      <c r="CM95" s="36">
        <v>640</v>
      </c>
      <c r="CN95" s="37">
        <v>0</v>
      </c>
      <c r="CO95" s="36">
        <v>165</v>
      </c>
      <c r="CP95" s="37">
        <v>77</v>
      </c>
      <c r="CQ95" s="36">
        <v>92</v>
      </c>
      <c r="CR95" s="37">
        <v>227</v>
      </c>
      <c r="CS95" s="36">
        <v>233</v>
      </c>
      <c r="CT95" s="37">
        <v>266</v>
      </c>
      <c r="CU95" s="36">
        <v>237</v>
      </c>
      <c r="CV95" s="37">
        <v>1329</v>
      </c>
      <c r="CW95" s="36">
        <v>643</v>
      </c>
      <c r="CX95" s="37">
        <v>1232</v>
      </c>
      <c r="CY95" s="36">
        <v>623</v>
      </c>
      <c r="CZ95" s="37">
        <v>53</v>
      </c>
      <c r="DA95" s="36">
        <v>71</v>
      </c>
      <c r="DB95" s="37">
        <v>278</v>
      </c>
      <c r="DC95" s="36">
        <v>288</v>
      </c>
      <c r="DD95" s="37">
        <v>3835</v>
      </c>
      <c r="DE95" s="36">
        <v>1160</v>
      </c>
      <c r="DF95" s="37">
        <v>14</v>
      </c>
      <c r="DG95" s="36">
        <v>28</v>
      </c>
      <c r="DH95" s="37">
        <v>146</v>
      </c>
      <c r="DI95" s="36">
        <v>184</v>
      </c>
      <c r="DJ95" s="37">
        <v>2413</v>
      </c>
      <c r="DK95" s="36">
        <v>1709</v>
      </c>
      <c r="DL95" s="37">
        <v>353</v>
      </c>
      <c r="DM95" s="36">
        <v>522</v>
      </c>
    </row>
    <row r="96" spans="1:117" x14ac:dyDescent="0.2">
      <c r="A96" s="109">
        <f>IF($D96=$D$67,"",RANK($G96,$G$69:$G$120)+COUNTIF($G$69:G96,$G96)-1)</f>
        <v>47</v>
      </c>
      <c r="B96" s="1">
        <v>31</v>
      </c>
      <c r="C96" s="1" t="s">
        <v>103</v>
      </c>
      <c r="D96" s="7" t="s">
        <v>34</v>
      </c>
      <c r="E96" s="17">
        <f t="shared" si="1"/>
        <v>3837</v>
      </c>
      <c r="F96" s="17">
        <f t="shared" si="2"/>
        <v>5343</v>
      </c>
      <c r="G96" s="18">
        <f t="shared" si="3"/>
        <v>-1506</v>
      </c>
      <c r="H96" s="17">
        <f t="shared" si="4"/>
        <v>2060</v>
      </c>
      <c r="I96" s="17">
        <f t="shared" si="5"/>
        <v>2737</v>
      </c>
      <c r="J96" s="17">
        <f t="shared" si="6"/>
        <v>-677</v>
      </c>
      <c r="K96" s="96"/>
      <c r="L96" s="38">
        <v>52070</v>
      </c>
      <c r="M96" s="39">
        <v>5507</v>
      </c>
      <c r="N96" s="37">
        <v>169</v>
      </c>
      <c r="O96" s="36">
        <v>271</v>
      </c>
      <c r="P96" s="37">
        <v>721</v>
      </c>
      <c r="Q96" s="36">
        <v>785</v>
      </c>
      <c r="R96" s="37">
        <v>1646</v>
      </c>
      <c r="S96" s="36">
        <v>898</v>
      </c>
      <c r="T96" s="37">
        <v>161</v>
      </c>
      <c r="U96" s="36">
        <v>146</v>
      </c>
      <c r="V96" s="37">
        <v>5124</v>
      </c>
      <c r="W96" s="36">
        <v>1727</v>
      </c>
      <c r="X96" s="37">
        <v>3245</v>
      </c>
      <c r="Y96" s="36">
        <v>962</v>
      </c>
      <c r="Z96" s="37">
        <v>381</v>
      </c>
      <c r="AA96" s="36">
        <v>372</v>
      </c>
      <c r="AB96" s="37">
        <v>0</v>
      </c>
      <c r="AC96" s="36">
        <v>155</v>
      </c>
      <c r="AD96" s="37">
        <v>29</v>
      </c>
      <c r="AE96" s="36">
        <v>48</v>
      </c>
      <c r="AF96" s="37">
        <v>1105</v>
      </c>
      <c r="AG96" s="36">
        <v>499</v>
      </c>
      <c r="AH96" s="37">
        <v>434</v>
      </c>
      <c r="AI96" s="36">
        <v>358</v>
      </c>
      <c r="AJ96" s="37">
        <v>275</v>
      </c>
      <c r="AK96" s="36">
        <v>215</v>
      </c>
      <c r="AL96" s="37">
        <v>506</v>
      </c>
      <c r="AM96" s="36">
        <v>464</v>
      </c>
      <c r="AN96" s="37">
        <v>1415</v>
      </c>
      <c r="AO96" s="36">
        <v>777</v>
      </c>
      <c r="AP96" s="37">
        <v>615</v>
      </c>
      <c r="AQ96" s="36">
        <v>541</v>
      </c>
      <c r="AR96" s="37">
        <v>9575</v>
      </c>
      <c r="AS96" s="36">
        <v>2602</v>
      </c>
      <c r="AT96" s="37">
        <v>3040</v>
      </c>
      <c r="AU96" s="36">
        <v>1210</v>
      </c>
      <c r="AV96" s="37">
        <v>352</v>
      </c>
      <c r="AW96" s="36">
        <v>457</v>
      </c>
      <c r="AX96" s="37">
        <v>222</v>
      </c>
      <c r="AY96" s="36">
        <v>253</v>
      </c>
      <c r="AZ96" s="37">
        <v>122</v>
      </c>
      <c r="BA96" s="36">
        <v>127</v>
      </c>
      <c r="BB96" s="37">
        <v>318</v>
      </c>
      <c r="BC96" s="36">
        <v>344</v>
      </c>
      <c r="BD96" s="37">
        <v>0</v>
      </c>
      <c r="BE96" s="36">
        <v>155</v>
      </c>
      <c r="BF96" s="37">
        <v>683</v>
      </c>
      <c r="BG96" s="36">
        <v>435</v>
      </c>
      <c r="BH96" s="37">
        <v>1455</v>
      </c>
      <c r="BI96" s="36">
        <v>1009</v>
      </c>
      <c r="BJ96" s="37">
        <v>424</v>
      </c>
      <c r="BK96" s="36">
        <v>430</v>
      </c>
      <c r="BL96" s="37">
        <v>1848</v>
      </c>
      <c r="BM96" s="36">
        <v>771</v>
      </c>
      <c r="BN96" s="37">
        <v>64</v>
      </c>
      <c r="BO96" s="36">
        <v>88</v>
      </c>
      <c r="BP96" s="40" t="s">
        <v>60</v>
      </c>
      <c r="BQ96" s="36" t="s">
        <v>60</v>
      </c>
      <c r="BR96" s="35">
        <v>240</v>
      </c>
      <c r="BS96" s="36">
        <v>165</v>
      </c>
      <c r="BT96" s="37">
        <v>0</v>
      </c>
      <c r="BU96" s="36">
        <v>155</v>
      </c>
      <c r="BV96" s="37">
        <v>119</v>
      </c>
      <c r="BW96" s="36">
        <v>101</v>
      </c>
      <c r="BX96" s="37">
        <v>242</v>
      </c>
      <c r="BY96" s="36">
        <v>326</v>
      </c>
      <c r="BZ96" s="37">
        <v>544</v>
      </c>
      <c r="CA96" s="36">
        <v>349</v>
      </c>
      <c r="CB96" s="37">
        <v>829</v>
      </c>
      <c r="CC96" s="36">
        <v>872</v>
      </c>
      <c r="CD96" s="37">
        <v>292</v>
      </c>
      <c r="CE96" s="36">
        <v>213</v>
      </c>
      <c r="CF96" s="37">
        <v>268</v>
      </c>
      <c r="CG96" s="36">
        <v>250</v>
      </c>
      <c r="CH96" s="37">
        <v>1255</v>
      </c>
      <c r="CI96" s="36">
        <v>884</v>
      </c>
      <c r="CJ96" s="37">
        <v>1556</v>
      </c>
      <c r="CK96" s="36">
        <v>1249</v>
      </c>
      <c r="CL96" s="37">
        <v>252</v>
      </c>
      <c r="CM96" s="36">
        <v>179</v>
      </c>
      <c r="CN96" s="37">
        <v>0</v>
      </c>
      <c r="CO96" s="36">
        <v>155</v>
      </c>
      <c r="CP96" s="37">
        <v>243</v>
      </c>
      <c r="CQ96" s="36">
        <v>285</v>
      </c>
      <c r="CR96" s="37">
        <v>2999</v>
      </c>
      <c r="CS96" s="36">
        <v>1280</v>
      </c>
      <c r="CT96" s="37">
        <v>226</v>
      </c>
      <c r="CU96" s="36">
        <v>244</v>
      </c>
      <c r="CV96" s="37">
        <v>5343</v>
      </c>
      <c r="CW96" s="36">
        <v>2737</v>
      </c>
      <c r="CX96" s="37">
        <v>734</v>
      </c>
      <c r="CY96" s="36">
        <v>507</v>
      </c>
      <c r="CZ96" s="37">
        <v>0</v>
      </c>
      <c r="DA96" s="36">
        <v>155</v>
      </c>
      <c r="DB96" s="37">
        <v>615</v>
      </c>
      <c r="DC96" s="36">
        <v>478</v>
      </c>
      <c r="DD96" s="37">
        <v>835</v>
      </c>
      <c r="DE96" s="36">
        <v>593</v>
      </c>
      <c r="DF96" s="37">
        <v>24</v>
      </c>
      <c r="DG96" s="36">
        <v>40</v>
      </c>
      <c r="DH96" s="37">
        <v>560</v>
      </c>
      <c r="DI96" s="36">
        <v>427</v>
      </c>
      <c r="DJ96" s="37">
        <v>965</v>
      </c>
      <c r="DK96" s="36">
        <v>421</v>
      </c>
      <c r="DL96" s="37">
        <v>0</v>
      </c>
      <c r="DM96" s="36">
        <v>155</v>
      </c>
    </row>
    <row r="97" spans="1:117" x14ac:dyDescent="0.2">
      <c r="A97" s="109">
        <f>IF($D97=$D$67,"",RANK($G97,$G$69:$G$120)+COUNTIF($G$69:G97,$G97)-1)</f>
        <v>34</v>
      </c>
      <c r="B97" s="1">
        <v>4</v>
      </c>
      <c r="C97" s="1" t="s">
        <v>104</v>
      </c>
      <c r="D97" s="7" t="s">
        <v>35</v>
      </c>
      <c r="E97" s="17">
        <f t="shared" si="1"/>
        <v>7793</v>
      </c>
      <c r="F97" s="17">
        <f t="shared" si="2"/>
        <v>7249</v>
      </c>
      <c r="G97" s="18">
        <f t="shared" si="3"/>
        <v>544</v>
      </c>
      <c r="H97" s="17">
        <f t="shared" si="4"/>
        <v>2927</v>
      </c>
      <c r="I97" s="17">
        <f t="shared" si="5"/>
        <v>3923</v>
      </c>
      <c r="J97" s="17">
        <f t="shared" si="6"/>
        <v>-996</v>
      </c>
      <c r="K97" s="96"/>
      <c r="L97" s="38">
        <v>110345</v>
      </c>
      <c r="M97" s="39">
        <v>9419</v>
      </c>
      <c r="N97" s="37">
        <v>280</v>
      </c>
      <c r="O97" s="36">
        <v>330</v>
      </c>
      <c r="P97" s="37">
        <v>597</v>
      </c>
      <c r="Q97" s="36">
        <v>525</v>
      </c>
      <c r="R97" s="37">
        <v>10142</v>
      </c>
      <c r="S97" s="36">
        <v>4338</v>
      </c>
      <c r="T97" s="37">
        <v>310</v>
      </c>
      <c r="U97" s="36">
        <v>358</v>
      </c>
      <c r="V97" s="37">
        <v>40114</v>
      </c>
      <c r="W97" s="36">
        <v>5354</v>
      </c>
      <c r="X97" s="37">
        <v>2714</v>
      </c>
      <c r="Y97" s="36">
        <v>1470</v>
      </c>
      <c r="Z97" s="37">
        <v>189</v>
      </c>
      <c r="AA97" s="36">
        <v>163</v>
      </c>
      <c r="AB97" s="37">
        <v>184</v>
      </c>
      <c r="AC97" s="36">
        <v>226</v>
      </c>
      <c r="AD97" s="37">
        <v>983</v>
      </c>
      <c r="AE97" s="36">
        <v>1261</v>
      </c>
      <c r="AF97" s="37">
        <v>2923</v>
      </c>
      <c r="AG97" s="36">
        <v>1608</v>
      </c>
      <c r="AH97" s="37">
        <v>1731</v>
      </c>
      <c r="AI97" s="36">
        <v>909</v>
      </c>
      <c r="AJ97" s="37">
        <v>4093</v>
      </c>
      <c r="AK97" s="36">
        <v>2643</v>
      </c>
      <c r="AL97" s="37">
        <v>3929</v>
      </c>
      <c r="AM97" s="36">
        <v>1734</v>
      </c>
      <c r="AN97" s="37">
        <v>1668</v>
      </c>
      <c r="AO97" s="36">
        <v>1031</v>
      </c>
      <c r="AP97" s="37">
        <v>855</v>
      </c>
      <c r="AQ97" s="36">
        <v>781</v>
      </c>
      <c r="AR97" s="37">
        <v>114</v>
      </c>
      <c r="AS97" s="36">
        <v>188</v>
      </c>
      <c r="AT97" s="37">
        <v>602</v>
      </c>
      <c r="AU97" s="36">
        <v>734</v>
      </c>
      <c r="AV97" s="37">
        <v>628</v>
      </c>
      <c r="AW97" s="36">
        <v>620</v>
      </c>
      <c r="AX97" s="37">
        <v>78</v>
      </c>
      <c r="AY97" s="36">
        <v>128</v>
      </c>
      <c r="AZ97" s="37">
        <v>49</v>
      </c>
      <c r="BA97" s="36">
        <v>80</v>
      </c>
      <c r="BB97" s="37">
        <v>931</v>
      </c>
      <c r="BC97" s="36">
        <v>701</v>
      </c>
      <c r="BD97" s="37">
        <v>256</v>
      </c>
      <c r="BE97" s="36">
        <v>255</v>
      </c>
      <c r="BF97" s="37">
        <v>1663</v>
      </c>
      <c r="BG97" s="36">
        <v>831</v>
      </c>
      <c r="BH97" s="37">
        <v>1055</v>
      </c>
      <c r="BI97" s="36">
        <v>1329</v>
      </c>
      <c r="BJ97" s="37">
        <v>203</v>
      </c>
      <c r="BK97" s="36">
        <v>279</v>
      </c>
      <c r="BL97" s="37">
        <v>335</v>
      </c>
      <c r="BM97" s="36">
        <v>237</v>
      </c>
      <c r="BN97" s="37">
        <v>1137</v>
      </c>
      <c r="BO97" s="36">
        <v>740</v>
      </c>
      <c r="BP97" s="37">
        <v>32</v>
      </c>
      <c r="BQ97" s="36">
        <v>37</v>
      </c>
      <c r="BR97" s="40" t="s">
        <v>60</v>
      </c>
      <c r="BS97" s="36" t="s">
        <v>60</v>
      </c>
      <c r="BT97" s="35">
        <v>0</v>
      </c>
      <c r="BU97" s="36">
        <v>234</v>
      </c>
      <c r="BV97" s="37">
        <v>2118</v>
      </c>
      <c r="BW97" s="36">
        <v>1709</v>
      </c>
      <c r="BX97" s="37">
        <v>2136</v>
      </c>
      <c r="BY97" s="36">
        <v>1429</v>
      </c>
      <c r="BZ97" s="37">
        <v>1516</v>
      </c>
      <c r="CA97" s="36">
        <v>819</v>
      </c>
      <c r="CB97" s="37">
        <v>1333</v>
      </c>
      <c r="CC97" s="36">
        <v>895</v>
      </c>
      <c r="CD97" s="37">
        <v>0</v>
      </c>
      <c r="CE97" s="36">
        <v>234</v>
      </c>
      <c r="CF97" s="37">
        <v>1354</v>
      </c>
      <c r="CG97" s="36">
        <v>894</v>
      </c>
      <c r="CH97" s="37">
        <v>258</v>
      </c>
      <c r="CI97" s="36">
        <v>254</v>
      </c>
      <c r="CJ97" s="37">
        <v>1691</v>
      </c>
      <c r="CK97" s="36">
        <v>695</v>
      </c>
      <c r="CL97" s="37">
        <v>570</v>
      </c>
      <c r="CM97" s="36">
        <v>581</v>
      </c>
      <c r="CN97" s="37">
        <v>86</v>
      </c>
      <c r="CO97" s="36">
        <v>148</v>
      </c>
      <c r="CP97" s="37">
        <v>165</v>
      </c>
      <c r="CQ97" s="36">
        <v>273</v>
      </c>
      <c r="CR97" s="37">
        <v>588</v>
      </c>
      <c r="CS97" s="36">
        <v>557</v>
      </c>
      <c r="CT97" s="37">
        <v>96</v>
      </c>
      <c r="CU97" s="36">
        <v>150</v>
      </c>
      <c r="CV97" s="37">
        <v>7249</v>
      </c>
      <c r="CW97" s="36">
        <v>3923</v>
      </c>
      <c r="CX97" s="37">
        <v>3365</v>
      </c>
      <c r="CY97" s="36">
        <v>2105</v>
      </c>
      <c r="CZ97" s="37">
        <v>0</v>
      </c>
      <c r="DA97" s="36">
        <v>234</v>
      </c>
      <c r="DB97" s="37">
        <v>1740</v>
      </c>
      <c r="DC97" s="36">
        <v>1369</v>
      </c>
      <c r="DD97" s="37">
        <v>4680</v>
      </c>
      <c r="DE97" s="36">
        <v>1646</v>
      </c>
      <c r="DF97" s="37">
        <v>0</v>
      </c>
      <c r="DG97" s="36">
        <v>234</v>
      </c>
      <c r="DH97" s="37">
        <v>2672</v>
      </c>
      <c r="DI97" s="36">
        <v>2369</v>
      </c>
      <c r="DJ97" s="37">
        <v>933</v>
      </c>
      <c r="DK97" s="36">
        <v>702</v>
      </c>
      <c r="DL97" s="37">
        <v>153</v>
      </c>
      <c r="DM97" s="36">
        <v>258</v>
      </c>
    </row>
    <row r="98" spans="1:117" x14ac:dyDescent="0.2">
      <c r="A98" s="109">
        <f>IF($D98=$D$67,"",RANK($G98,$G$69:$G$120)+COUNTIF($G$69:G98,$G98)-1)</f>
        <v>39</v>
      </c>
      <c r="B98" s="1">
        <v>92</v>
      </c>
      <c r="C98" s="1" t="s">
        <v>105</v>
      </c>
      <c r="D98" s="7" t="s">
        <v>36</v>
      </c>
      <c r="E98" s="17">
        <f t="shared" si="1"/>
        <v>459</v>
      </c>
      <c r="F98" s="17">
        <f t="shared" si="2"/>
        <v>605</v>
      </c>
      <c r="G98" s="18">
        <f t="shared" si="3"/>
        <v>-146</v>
      </c>
      <c r="H98" s="17">
        <f t="shared" si="4"/>
        <v>334</v>
      </c>
      <c r="I98" s="17">
        <f t="shared" si="5"/>
        <v>438</v>
      </c>
      <c r="J98" s="17">
        <f t="shared" si="6"/>
        <v>-104</v>
      </c>
      <c r="K98" s="96"/>
      <c r="L98" s="38">
        <v>37000</v>
      </c>
      <c r="M98" s="39">
        <v>3717</v>
      </c>
      <c r="N98" s="37">
        <v>193</v>
      </c>
      <c r="O98" s="36">
        <v>237</v>
      </c>
      <c r="P98" s="37">
        <v>0</v>
      </c>
      <c r="Q98" s="36">
        <v>184</v>
      </c>
      <c r="R98" s="37">
        <v>246</v>
      </c>
      <c r="S98" s="36">
        <v>210</v>
      </c>
      <c r="T98" s="37">
        <v>22</v>
      </c>
      <c r="U98" s="36">
        <v>37</v>
      </c>
      <c r="V98" s="37">
        <v>547</v>
      </c>
      <c r="W98" s="36">
        <v>334</v>
      </c>
      <c r="X98" s="37">
        <v>403</v>
      </c>
      <c r="Y98" s="36">
        <v>313</v>
      </c>
      <c r="Z98" s="37">
        <v>1617</v>
      </c>
      <c r="AA98" s="36">
        <v>519</v>
      </c>
      <c r="AB98" s="37">
        <v>20</v>
      </c>
      <c r="AC98" s="36">
        <v>32</v>
      </c>
      <c r="AD98" s="37">
        <v>68</v>
      </c>
      <c r="AE98" s="36">
        <v>112</v>
      </c>
      <c r="AF98" s="37">
        <v>1970</v>
      </c>
      <c r="AG98" s="36">
        <v>813</v>
      </c>
      <c r="AH98" s="37">
        <v>535</v>
      </c>
      <c r="AI98" s="36">
        <v>449</v>
      </c>
      <c r="AJ98" s="37">
        <v>0</v>
      </c>
      <c r="AK98" s="36">
        <v>184</v>
      </c>
      <c r="AL98" s="37">
        <v>0</v>
      </c>
      <c r="AM98" s="36">
        <v>184</v>
      </c>
      <c r="AN98" s="37">
        <v>478</v>
      </c>
      <c r="AO98" s="36">
        <v>402</v>
      </c>
      <c r="AP98" s="37">
        <v>470</v>
      </c>
      <c r="AQ98" s="36">
        <v>394</v>
      </c>
      <c r="AR98" s="37">
        <v>47</v>
      </c>
      <c r="AS98" s="36">
        <v>78</v>
      </c>
      <c r="AT98" s="37">
        <v>0</v>
      </c>
      <c r="AU98" s="36">
        <v>184</v>
      </c>
      <c r="AV98" s="37">
        <v>0</v>
      </c>
      <c r="AW98" s="36">
        <v>184</v>
      </c>
      <c r="AX98" s="37">
        <v>0</v>
      </c>
      <c r="AY98" s="36">
        <v>184</v>
      </c>
      <c r="AZ98" s="37">
        <v>3080</v>
      </c>
      <c r="BA98" s="36">
        <v>1064</v>
      </c>
      <c r="BB98" s="37">
        <v>222</v>
      </c>
      <c r="BC98" s="36">
        <v>177</v>
      </c>
      <c r="BD98" s="37">
        <v>15526</v>
      </c>
      <c r="BE98" s="36">
        <v>2811</v>
      </c>
      <c r="BF98" s="37">
        <v>155</v>
      </c>
      <c r="BG98" s="36">
        <v>165</v>
      </c>
      <c r="BH98" s="37">
        <v>104</v>
      </c>
      <c r="BI98" s="36">
        <v>145</v>
      </c>
      <c r="BJ98" s="37">
        <v>160</v>
      </c>
      <c r="BK98" s="36">
        <v>258</v>
      </c>
      <c r="BL98" s="37">
        <v>153</v>
      </c>
      <c r="BM98" s="36">
        <v>181</v>
      </c>
      <c r="BN98" s="37">
        <v>230</v>
      </c>
      <c r="BO98" s="36">
        <v>378</v>
      </c>
      <c r="BP98" s="37">
        <v>33</v>
      </c>
      <c r="BQ98" s="36">
        <v>54</v>
      </c>
      <c r="BR98" s="37">
        <v>186</v>
      </c>
      <c r="BS98" s="36">
        <v>231</v>
      </c>
      <c r="BT98" s="40" t="s">
        <v>60</v>
      </c>
      <c r="BU98" s="36" t="s">
        <v>60</v>
      </c>
      <c r="BV98" s="35">
        <v>294</v>
      </c>
      <c r="BW98" s="36">
        <v>247</v>
      </c>
      <c r="BX98" s="37">
        <v>186</v>
      </c>
      <c r="BY98" s="36">
        <v>179</v>
      </c>
      <c r="BZ98" s="37">
        <v>1471</v>
      </c>
      <c r="CA98" s="36">
        <v>510</v>
      </c>
      <c r="CB98" s="37">
        <v>1297</v>
      </c>
      <c r="CC98" s="36">
        <v>649</v>
      </c>
      <c r="CD98" s="37">
        <v>47</v>
      </c>
      <c r="CE98" s="36">
        <v>79</v>
      </c>
      <c r="CF98" s="37">
        <v>248</v>
      </c>
      <c r="CG98" s="36">
        <v>223</v>
      </c>
      <c r="CH98" s="37">
        <v>0</v>
      </c>
      <c r="CI98" s="36">
        <v>184</v>
      </c>
      <c r="CJ98" s="37">
        <v>198</v>
      </c>
      <c r="CK98" s="36">
        <v>267</v>
      </c>
      <c r="CL98" s="37">
        <v>1015</v>
      </c>
      <c r="CM98" s="36">
        <v>569</v>
      </c>
      <c r="CN98" s="37">
        <v>608</v>
      </c>
      <c r="CO98" s="36">
        <v>301</v>
      </c>
      <c r="CP98" s="37">
        <v>588</v>
      </c>
      <c r="CQ98" s="36">
        <v>757</v>
      </c>
      <c r="CR98" s="37">
        <v>86</v>
      </c>
      <c r="CS98" s="36">
        <v>102</v>
      </c>
      <c r="CT98" s="37">
        <v>126</v>
      </c>
      <c r="CU98" s="36">
        <v>159</v>
      </c>
      <c r="CV98" s="37">
        <v>605</v>
      </c>
      <c r="CW98" s="36">
        <v>438</v>
      </c>
      <c r="CX98" s="37">
        <v>158</v>
      </c>
      <c r="CY98" s="36">
        <v>271</v>
      </c>
      <c r="CZ98" s="37">
        <v>2138</v>
      </c>
      <c r="DA98" s="36">
        <v>991</v>
      </c>
      <c r="DB98" s="37">
        <v>880</v>
      </c>
      <c r="DC98" s="36">
        <v>575</v>
      </c>
      <c r="DD98" s="37">
        <v>428</v>
      </c>
      <c r="DE98" s="36">
        <v>497</v>
      </c>
      <c r="DF98" s="37">
        <v>0</v>
      </c>
      <c r="DG98" s="36">
        <v>184</v>
      </c>
      <c r="DH98" s="37">
        <v>0</v>
      </c>
      <c r="DI98" s="36">
        <v>184</v>
      </c>
      <c r="DJ98" s="37">
        <v>162</v>
      </c>
      <c r="DK98" s="36">
        <v>218</v>
      </c>
      <c r="DL98" s="37">
        <v>0</v>
      </c>
      <c r="DM98" s="36">
        <v>184</v>
      </c>
    </row>
    <row r="99" spans="1:117" x14ac:dyDescent="0.2">
      <c r="A99" s="109">
        <f>IF($D99=$D$67,"",RANK($G99,$G$69:$G$120)+COUNTIF($G$69:G99,$G99)-1)</f>
        <v>16</v>
      </c>
      <c r="B99" s="1">
        <v>160</v>
      </c>
      <c r="C99" s="1" t="s">
        <v>106</v>
      </c>
      <c r="D99" s="7" t="s">
        <v>37</v>
      </c>
      <c r="E99" s="17">
        <f t="shared" si="1"/>
        <v>7578</v>
      </c>
      <c r="F99" s="17">
        <f t="shared" si="2"/>
        <v>3801</v>
      </c>
      <c r="G99" s="18">
        <f t="shared" si="3"/>
        <v>3777</v>
      </c>
      <c r="H99" s="17">
        <f t="shared" si="4"/>
        <v>2982</v>
      </c>
      <c r="I99" s="17">
        <f t="shared" si="5"/>
        <v>1818</v>
      </c>
      <c r="J99" s="17">
        <f t="shared" si="6"/>
        <v>1164</v>
      </c>
      <c r="K99" s="96"/>
      <c r="L99" s="37">
        <v>140194</v>
      </c>
      <c r="M99" s="36">
        <v>8607</v>
      </c>
      <c r="N99" s="37">
        <v>189</v>
      </c>
      <c r="O99" s="36">
        <v>209</v>
      </c>
      <c r="P99" s="37">
        <v>1198</v>
      </c>
      <c r="Q99" s="36">
        <v>790</v>
      </c>
      <c r="R99" s="37">
        <v>3784</v>
      </c>
      <c r="S99" s="36">
        <v>2287</v>
      </c>
      <c r="T99" s="37">
        <v>57</v>
      </c>
      <c r="U99" s="36">
        <v>97</v>
      </c>
      <c r="V99" s="37">
        <v>5986</v>
      </c>
      <c r="W99" s="36">
        <v>1519</v>
      </c>
      <c r="X99" s="37">
        <v>2203</v>
      </c>
      <c r="Y99" s="36">
        <v>1931</v>
      </c>
      <c r="Z99" s="37">
        <v>1924</v>
      </c>
      <c r="AA99" s="36">
        <v>845</v>
      </c>
      <c r="AB99" s="37">
        <v>2100</v>
      </c>
      <c r="AC99" s="36">
        <v>1025</v>
      </c>
      <c r="AD99" s="37">
        <v>781</v>
      </c>
      <c r="AE99" s="36">
        <v>409</v>
      </c>
      <c r="AF99" s="37">
        <v>12907</v>
      </c>
      <c r="AG99" s="36">
        <v>3313</v>
      </c>
      <c r="AH99" s="37">
        <v>4268</v>
      </c>
      <c r="AI99" s="36">
        <v>2025</v>
      </c>
      <c r="AJ99" s="37">
        <v>264</v>
      </c>
      <c r="AK99" s="36">
        <v>307</v>
      </c>
      <c r="AL99" s="37">
        <v>256</v>
      </c>
      <c r="AM99" s="36">
        <v>262</v>
      </c>
      <c r="AN99" s="37">
        <v>3690</v>
      </c>
      <c r="AO99" s="36">
        <v>1572</v>
      </c>
      <c r="AP99" s="37">
        <v>718</v>
      </c>
      <c r="AQ99" s="36">
        <v>436</v>
      </c>
      <c r="AR99" s="37">
        <v>332</v>
      </c>
      <c r="AS99" s="36">
        <v>441</v>
      </c>
      <c r="AT99" s="37">
        <v>317</v>
      </c>
      <c r="AU99" s="36">
        <v>306</v>
      </c>
      <c r="AV99" s="37">
        <v>102</v>
      </c>
      <c r="AW99" s="36">
        <v>125</v>
      </c>
      <c r="AX99" s="37">
        <v>871</v>
      </c>
      <c r="AY99" s="36">
        <v>590</v>
      </c>
      <c r="AZ99" s="37">
        <v>624</v>
      </c>
      <c r="BA99" s="36">
        <v>629</v>
      </c>
      <c r="BB99" s="37">
        <v>5335</v>
      </c>
      <c r="BC99" s="36">
        <v>2324</v>
      </c>
      <c r="BD99" s="37">
        <v>4675</v>
      </c>
      <c r="BE99" s="36">
        <v>1356</v>
      </c>
      <c r="BF99" s="37">
        <v>1889</v>
      </c>
      <c r="BG99" s="36">
        <v>1056</v>
      </c>
      <c r="BH99" s="37">
        <v>1261</v>
      </c>
      <c r="BI99" s="36">
        <v>1200</v>
      </c>
      <c r="BJ99" s="37">
        <v>510</v>
      </c>
      <c r="BK99" s="36">
        <v>677</v>
      </c>
      <c r="BL99" s="37">
        <v>583</v>
      </c>
      <c r="BM99" s="36">
        <v>544</v>
      </c>
      <c r="BN99" s="37">
        <v>49</v>
      </c>
      <c r="BO99" s="36">
        <v>80</v>
      </c>
      <c r="BP99" s="37">
        <v>312</v>
      </c>
      <c r="BQ99" s="36">
        <v>429</v>
      </c>
      <c r="BR99" s="37">
        <v>899</v>
      </c>
      <c r="BS99" s="36">
        <v>566</v>
      </c>
      <c r="BT99" s="37">
        <v>499</v>
      </c>
      <c r="BU99" s="36">
        <v>360</v>
      </c>
      <c r="BV99" s="40" t="s">
        <v>60</v>
      </c>
      <c r="BW99" s="36" t="s">
        <v>60</v>
      </c>
      <c r="BX99" s="35">
        <v>355</v>
      </c>
      <c r="BY99" s="36">
        <v>537</v>
      </c>
      <c r="BZ99" s="37">
        <v>40815</v>
      </c>
      <c r="CA99" s="36">
        <v>4703</v>
      </c>
      <c r="CB99" s="37">
        <v>2482</v>
      </c>
      <c r="CC99" s="36">
        <v>1416</v>
      </c>
      <c r="CD99" s="37">
        <v>61</v>
      </c>
      <c r="CE99" s="36">
        <v>103</v>
      </c>
      <c r="CF99" s="37">
        <v>1121</v>
      </c>
      <c r="CG99" s="36">
        <v>608</v>
      </c>
      <c r="CH99" s="37">
        <v>773</v>
      </c>
      <c r="CI99" s="36">
        <v>707</v>
      </c>
      <c r="CJ99" s="37">
        <v>360</v>
      </c>
      <c r="CK99" s="36">
        <v>331</v>
      </c>
      <c r="CL99" s="37">
        <v>19733</v>
      </c>
      <c r="CM99" s="36">
        <v>2951</v>
      </c>
      <c r="CN99" s="37">
        <v>463</v>
      </c>
      <c r="CO99" s="36">
        <v>319</v>
      </c>
      <c r="CP99" s="37">
        <v>1586</v>
      </c>
      <c r="CQ99" s="36">
        <v>789</v>
      </c>
      <c r="CR99" s="37">
        <v>0</v>
      </c>
      <c r="CS99" s="36">
        <v>198</v>
      </c>
      <c r="CT99" s="37">
        <v>1412</v>
      </c>
      <c r="CU99" s="36">
        <v>782</v>
      </c>
      <c r="CV99" s="37">
        <v>3801</v>
      </c>
      <c r="CW99" s="36">
        <v>1818</v>
      </c>
      <c r="CX99" s="37">
        <v>256</v>
      </c>
      <c r="CY99" s="36">
        <v>229</v>
      </c>
      <c r="CZ99" s="37">
        <v>0</v>
      </c>
      <c r="DA99" s="36">
        <v>198</v>
      </c>
      <c r="DB99" s="37">
        <v>4458</v>
      </c>
      <c r="DC99" s="36">
        <v>1750</v>
      </c>
      <c r="DD99" s="37">
        <v>2454</v>
      </c>
      <c r="DE99" s="36">
        <v>1946</v>
      </c>
      <c r="DF99" s="37">
        <v>1252</v>
      </c>
      <c r="DG99" s="36">
        <v>1293</v>
      </c>
      <c r="DH99" s="37">
        <v>214</v>
      </c>
      <c r="DI99" s="36">
        <v>259</v>
      </c>
      <c r="DJ99" s="37">
        <v>15</v>
      </c>
      <c r="DK99" s="36">
        <v>29</v>
      </c>
      <c r="DL99" s="37">
        <v>4312</v>
      </c>
      <c r="DM99" s="36">
        <v>1535</v>
      </c>
    </row>
    <row r="100" spans="1:117" x14ac:dyDescent="0.2">
      <c r="A100" s="109">
        <f>IF($D100=$D$67,"",RANK($G100,$G$69:$G$120)+COUNTIF($G$69:G100,$G100)-1)</f>
        <v>25</v>
      </c>
      <c r="B100" s="1">
        <v>45</v>
      </c>
      <c r="C100" s="1" t="s">
        <v>107</v>
      </c>
      <c r="D100" s="7" t="s">
        <v>38</v>
      </c>
      <c r="E100" s="17">
        <f t="shared" si="1"/>
        <v>15225</v>
      </c>
      <c r="F100" s="17">
        <f t="shared" si="2"/>
        <v>13633</v>
      </c>
      <c r="G100" s="18">
        <f t="shared" si="3"/>
        <v>1592</v>
      </c>
      <c r="H100" s="17">
        <f t="shared" si="4"/>
        <v>2786</v>
      </c>
      <c r="I100" s="17">
        <f t="shared" si="5"/>
        <v>3724</v>
      </c>
      <c r="J100" s="17">
        <f t="shared" si="6"/>
        <v>-938</v>
      </c>
      <c r="K100" s="96"/>
      <c r="L100" s="37">
        <v>62130</v>
      </c>
      <c r="M100" s="36">
        <v>7330</v>
      </c>
      <c r="N100" s="37">
        <v>410</v>
      </c>
      <c r="O100" s="36">
        <v>494</v>
      </c>
      <c r="P100" s="37">
        <v>416</v>
      </c>
      <c r="Q100" s="36">
        <v>446</v>
      </c>
      <c r="R100" s="37">
        <v>7444</v>
      </c>
      <c r="S100" s="36">
        <v>3409</v>
      </c>
      <c r="T100" s="37">
        <v>682</v>
      </c>
      <c r="U100" s="36">
        <v>607</v>
      </c>
      <c r="V100" s="37">
        <v>7066</v>
      </c>
      <c r="W100" s="36">
        <v>2324</v>
      </c>
      <c r="X100" s="37">
        <v>5525</v>
      </c>
      <c r="Y100" s="36">
        <v>1537</v>
      </c>
      <c r="Z100" s="37">
        <v>0</v>
      </c>
      <c r="AA100" s="36">
        <v>198</v>
      </c>
      <c r="AB100" s="37">
        <v>0</v>
      </c>
      <c r="AC100" s="36">
        <v>198</v>
      </c>
      <c r="AD100" s="37">
        <v>212</v>
      </c>
      <c r="AE100" s="36">
        <v>336</v>
      </c>
      <c r="AF100" s="37">
        <v>2806</v>
      </c>
      <c r="AG100" s="36">
        <v>1557</v>
      </c>
      <c r="AH100" s="37">
        <v>676</v>
      </c>
      <c r="AI100" s="36">
        <v>406</v>
      </c>
      <c r="AJ100" s="37">
        <v>81</v>
      </c>
      <c r="AK100" s="36">
        <v>128</v>
      </c>
      <c r="AL100" s="37">
        <v>355</v>
      </c>
      <c r="AM100" s="36">
        <v>326</v>
      </c>
      <c r="AN100" s="37">
        <v>466</v>
      </c>
      <c r="AO100" s="36">
        <v>315</v>
      </c>
      <c r="AP100" s="37">
        <v>2030</v>
      </c>
      <c r="AQ100" s="36">
        <v>2244</v>
      </c>
      <c r="AR100" s="37">
        <v>0</v>
      </c>
      <c r="AS100" s="36">
        <v>198</v>
      </c>
      <c r="AT100" s="37">
        <v>1333</v>
      </c>
      <c r="AU100" s="36">
        <v>1078</v>
      </c>
      <c r="AV100" s="37">
        <v>87</v>
      </c>
      <c r="AW100" s="36">
        <v>152</v>
      </c>
      <c r="AX100" s="37">
        <v>184</v>
      </c>
      <c r="AY100" s="36">
        <v>244</v>
      </c>
      <c r="AZ100" s="37">
        <v>510</v>
      </c>
      <c r="BA100" s="36">
        <v>384</v>
      </c>
      <c r="BB100" s="37">
        <v>2277</v>
      </c>
      <c r="BC100" s="36">
        <v>1964</v>
      </c>
      <c r="BD100" s="37">
        <v>252</v>
      </c>
      <c r="BE100" s="36">
        <v>213</v>
      </c>
      <c r="BF100" s="37">
        <v>908</v>
      </c>
      <c r="BG100" s="36">
        <v>699</v>
      </c>
      <c r="BH100" s="37">
        <v>438</v>
      </c>
      <c r="BI100" s="36">
        <v>435</v>
      </c>
      <c r="BJ100" s="37">
        <v>556</v>
      </c>
      <c r="BK100" s="36">
        <v>553</v>
      </c>
      <c r="BL100" s="37">
        <v>1183</v>
      </c>
      <c r="BM100" s="36">
        <v>877</v>
      </c>
      <c r="BN100" s="37">
        <v>544</v>
      </c>
      <c r="BO100" s="36">
        <v>340</v>
      </c>
      <c r="BP100" s="37">
        <v>353</v>
      </c>
      <c r="BQ100" s="36">
        <v>312</v>
      </c>
      <c r="BR100" s="37">
        <v>2099</v>
      </c>
      <c r="BS100" s="36">
        <v>1159</v>
      </c>
      <c r="BT100" s="37">
        <v>114</v>
      </c>
      <c r="BU100" s="36">
        <v>130</v>
      </c>
      <c r="BV100" s="37">
        <v>245</v>
      </c>
      <c r="BW100" s="36">
        <v>229</v>
      </c>
      <c r="BX100" s="40" t="s">
        <v>60</v>
      </c>
      <c r="BY100" s="36" t="s">
        <v>60</v>
      </c>
      <c r="BZ100" s="35">
        <v>1445</v>
      </c>
      <c r="CA100" s="36">
        <v>781</v>
      </c>
      <c r="CB100" s="37">
        <v>522</v>
      </c>
      <c r="CC100" s="36">
        <v>300</v>
      </c>
      <c r="CD100" s="37">
        <v>264</v>
      </c>
      <c r="CE100" s="36">
        <v>310</v>
      </c>
      <c r="CF100" s="37">
        <v>1742</v>
      </c>
      <c r="CG100" s="36">
        <v>1115</v>
      </c>
      <c r="CH100" s="37">
        <v>234</v>
      </c>
      <c r="CI100" s="36">
        <v>203</v>
      </c>
      <c r="CJ100" s="37">
        <v>916</v>
      </c>
      <c r="CK100" s="36">
        <v>655</v>
      </c>
      <c r="CL100" s="37">
        <v>492</v>
      </c>
      <c r="CM100" s="36">
        <v>284</v>
      </c>
      <c r="CN100" s="37">
        <v>0</v>
      </c>
      <c r="CO100" s="36">
        <v>198</v>
      </c>
      <c r="CP100" s="37">
        <v>145</v>
      </c>
      <c r="CQ100" s="36">
        <v>204</v>
      </c>
      <c r="CR100" s="37">
        <v>240</v>
      </c>
      <c r="CS100" s="36">
        <v>281</v>
      </c>
      <c r="CT100" s="37">
        <v>899</v>
      </c>
      <c r="CU100" s="36">
        <v>577</v>
      </c>
      <c r="CV100" s="37">
        <v>13633</v>
      </c>
      <c r="CW100" s="36">
        <v>3724</v>
      </c>
      <c r="CX100" s="37">
        <v>303</v>
      </c>
      <c r="CY100" s="36">
        <v>218</v>
      </c>
      <c r="CZ100" s="37">
        <v>71</v>
      </c>
      <c r="DA100" s="36">
        <v>120</v>
      </c>
      <c r="DB100" s="37">
        <v>425</v>
      </c>
      <c r="DC100" s="36">
        <v>337</v>
      </c>
      <c r="DD100" s="37">
        <v>924</v>
      </c>
      <c r="DE100" s="36">
        <v>616</v>
      </c>
      <c r="DF100" s="37">
        <v>0</v>
      </c>
      <c r="DG100" s="36">
        <v>198</v>
      </c>
      <c r="DH100" s="37">
        <v>340</v>
      </c>
      <c r="DI100" s="36">
        <v>342</v>
      </c>
      <c r="DJ100" s="37">
        <v>283</v>
      </c>
      <c r="DK100" s="36">
        <v>313</v>
      </c>
      <c r="DL100" s="37">
        <v>99</v>
      </c>
      <c r="DM100" s="36">
        <v>158</v>
      </c>
    </row>
    <row r="101" spans="1:117" x14ac:dyDescent="0.2">
      <c r="A101" s="109">
        <f>IF($D101=$D$67,"",RANK($G101,$G$69:$G$120)+COUNTIF($G$69:G101,$G101)-1)</f>
        <v>2</v>
      </c>
      <c r="B101" s="1">
        <v>113</v>
      </c>
      <c r="C101" s="1" t="s">
        <v>108</v>
      </c>
      <c r="D101" s="7" t="s">
        <v>39</v>
      </c>
      <c r="E101" s="17">
        <f t="shared" si="1"/>
        <v>26155</v>
      </c>
      <c r="F101" s="17">
        <f t="shared" si="2"/>
        <v>9151</v>
      </c>
      <c r="G101" s="18">
        <f t="shared" si="3"/>
        <v>17004</v>
      </c>
      <c r="H101" s="17">
        <f t="shared" si="4"/>
        <v>6509</v>
      </c>
      <c r="I101" s="17">
        <f t="shared" si="5"/>
        <v>2132</v>
      </c>
      <c r="J101" s="17">
        <f t="shared" si="6"/>
        <v>4377</v>
      </c>
      <c r="K101" s="96"/>
      <c r="L101" s="37">
        <v>282209</v>
      </c>
      <c r="M101" s="36">
        <v>11956</v>
      </c>
      <c r="N101" s="37">
        <v>1812</v>
      </c>
      <c r="O101" s="36">
        <v>1002</v>
      </c>
      <c r="P101" s="37">
        <v>6124</v>
      </c>
      <c r="Q101" s="36">
        <v>2270</v>
      </c>
      <c r="R101" s="37">
        <v>2821</v>
      </c>
      <c r="S101" s="36">
        <v>1100</v>
      </c>
      <c r="T101" s="37">
        <v>1041</v>
      </c>
      <c r="U101" s="36">
        <v>734</v>
      </c>
      <c r="V101" s="37">
        <v>25761</v>
      </c>
      <c r="W101" s="36">
        <v>3856</v>
      </c>
      <c r="X101" s="37">
        <v>3724</v>
      </c>
      <c r="Y101" s="36">
        <v>1151</v>
      </c>
      <c r="Z101" s="37">
        <v>15123</v>
      </c>
      <c r="AA101" s="36">
        <v>3667</v>
      </c>
      <c r="AB101" s="37">
        <v>1124</v>
      </c>
      <c r="AC101" s="36">
        <v>588</v>
      </c>
      <c r="AD101" s="37">
        <v>3702</v>
      </c>
      <c r="AE101" s="36">
        <v>1051</v>
      </c>
      <c r="AF101" s="37">
        <v>29344</v>
      </c>
      <c r="AG101" s="36">
        <v>4718</v>
      </c>
      <c r="AH101" s="37">
        <v>10584</v>
      </c>
      <c r="AI101" s="36">
        <v>2320</v>
      </c>
      <c r="AJ101" s="37">
        <v>1002</v>
      </c>
      <c r="AK101" s="36">
        <v>973</v>
      </c>
      <c r="AL101" s="37">
        <v>434</v>
      </c>
      <c r="AM101" s="36">
        <v>377</v>
      </c>
      <c r="AN101" s="37">
        <v>6914</v>
      </c>
      <c r="AO101" s="36">
        <v>1720</v>
      </c>
      <c r="AP101" s="37">
        <v>2198</v>
      </c>
      <c r="AQ101" s="36">
        <v>958</v>
      </c>
      <c r="AR101" s="37">
        <v>928</v>
      </c>
      <c r="AS101" s="36">
        <v>783</v>
      </c>
      <c r="AT101" s="37">
        <v>838</v>
      </c>
      <c r="AU101" s="36">
        <v>397</v>
      </c>
      <c r="AV101" s="37">
        <v>2414</v>
      </c>
      <c r="AW101" s="36">
        <v>1223</v>
      </c>
      <c r="AX101" s="37">
        <v>1495</v>
      </c>
      <c r="AY101" s="36">
        <v>916</v>
      </c>
      <c r="AZ101" s="37">
        <v>2915</v>
      </c>
      <c r="BA101" s="36">
        <v>1114</v>
      </c>
      <c r="BB101" s="37">
        <v>5037</v>
      </c>
      <c r="BC101" s="36">
        <v>1192</v>
      </c>
      <c r="BD101" s="37">
        <v>14646</v>
      </c>
      <c r="BE101" s="36">
        <v>2367</v>
      </c>
      <c r="BF101" s="37">
        <v>3936</v>
      </c>
      <c r="BG101" s="36">
        <v>947</v>
      </c>
      <c r="BH101" s="37">
        <v>1824</v>
      </c>
      <c r="BI101" s="36">
        <v>678</v>
      </c>
      <c r="BJ101" s="37">
        <v>401</v>
      </c>
      <c r="BK101" s="36">
        <v>266</v>
      </c>
      <c r="BL101" s="37">
        <v>1417</v>
      </c>
      <c r="BM101" s="36">
        <v>595</v>
      </c>
      <c r="BN101" s="37">
        <v>391</v>
      </c>
      <c r="BO101" s="36">
        <v>282</v>
      </c>
      <c r="BP101" s="37">
        <v>579</v>
      </c>
      <c r="BQ101" s="36">
        <v>553</v>
      </c>
      <c r="BR101" s="37">
        <v>1785</v>
      </c>
      <c r="BS101" s="36">
        <v>1037</v>
      </c>
      <c r="BT101" s="37">
        <v>2972</v>
      </c>
      <c r="BU101" s="36">
        <v>1172</v>
      </c>
      <c r="BV101" s="37">
        <v>41450</v>
      </c>
      <c r="BW101" s="36">
        <v>4170</v>
      </c>
      <c r="BX101" s="37">
        <v>461</v>
      </c>
      <c r="BY101" s="36">
        <v>276</v>
      </c>
      <c r="BZ101" s="40" t="s">
        <v>60</v>
      </c>
      <c r="CA101" s="36" t="s">
        <v>60</v>
      </c>
      <c r="CB101" s="35">
        <v>9336</v>
      </c>
      <c r="CC101" s="36">
        <v>1874</v>
      </c>
      <c r="CD101" s="37">
        <v>374</v>
      </c>
      <c r="CE101" s="36">
        <v>266</v>
      </c>
      <c r="CF101" s="37">
        <v>5191</v>
      </c>
      <c r="CG101" s="36">
        <v>1717</v>
      </c>
      <c r="CH101" s="37">
        <v>1425</v>
      </c>
      <c r="CI101" s="36">
        <v>887</v>
      </c>
      <c r="CJ101" s="37">
        <v>2189</v>
      </c>
      <c r="CK101" s="36">
        <v>977</v>
      </c>
      <c r="CL101" s="37">
        <v>26596</v>
      </c>
      <c r="CM101" s="36">
        <v>3427</v>
      </c>
      <c r="CN101" s="37">
        <v>1393</v>
      </c>
      <c r="CO101" s="36">
        <v>663</v>
      </c>
      <c r="CP101" s="37">
        <v>6947</v>
      </c>
      <c r="CQ101" s="36">
        <v>2791</v>
      </c>
      <c r="CR101" s="37">
        <v>112</v>
      </c>
      <c r="CS101" s="36">
        <v>121</v>
      </c>
      <c r="CT101" s="37">
        <v>2660</v>
      </c>
      <c r="CU101" s="36">
        <v>1051</v>
      </c>
      <c r="CV101" s="37">
        <v>9151</v>
      </c>
      <c r="CW101" s="36">
        <v>2132</v>
      </c>
      <c r="CX101" s="37">
        <v>773</v>
      </c>
      <c r="CY101" s="36">
        <v>482</v>
      </c>
      <c r="CZ101" s="37">
        <v>3882</v>
      </c>
      <c r="DA101" s="36">
        <v>1242</v>
      </c>
      <c r="DB101" s="37">
        <v>10800</v>
      </c>
      <c r="DC101" s="36">
        <v>2343</v>
      </c>
      <c r="DD101" s="37">
        <v>2986</v>
      </c>
      <c r="DE101" s="36">
        <v>1367</v>
      </c>
      <c r="DF101" s="37">
        <v>631</v>
      </c>
      <c r="DG101" s="36">
        <v>470</v>
      </c>
      <c r="DH101" s="37">
        <v>1878</v>
      </c>
      <c r="DI101" s="36">
        <v>1014</v>
      </c>
      <c r="DJ101" s="37">
        <v>688</v>
      </c>
      <c r="DK101" s="36">
        <v>645</v>
      </c>
      <c r="DL101" s="37">
        <v>10582</v>
      </c>
      <c r="DM101" s="36">
        <v>3796</v>
      </c>
    </row>
    <row r="102" spans="1:117" x14ac:dyDescent="0.2">
      <c r="A102" s="109">
        <f>IF($D102=$D$67,"",RANK($G102,$G$69:$G$120)+COUNTIF($G$69:G102,$G102)-1)</f>
        <v>4</v>
      </c>
      <c r="B102" s="1">
        <v>120</v>
      </c>
      <c r="C102" s="1" t="s">
        <v>109</v>
      </c>
      <c r="D102" s="7" t="s">
        <v>40</v>
      </c>
      <c r="E102" s="17">
        <f t="shared" si="1"/>
        <v>14956</v>
      </c>
      <c r="F102" s="17">
        <f t="shared" si="2"/>
        <v>6621</v>
      </c>
      <c r="G102" s="18">
        <f t="shared" si="3"/>
        <v>8335</v>
      </c>
      <c r="H102" s="17">
        <f t="shared" si="4"/>
        <v>4396</v>
      </c>
      <c r="I102" s="17">
        <f t="shared" si="5"/>
        <v>2034</v>
      </c>
      <c r="J102" s="17">
        <f t="shared" si="6"/>
        <v>2362</v>
      </c>
      <c r="K102" s="96"/>
      <c r="L102" s="37">
        <v>265291</v>
      </c>
      <c r="M102" s="36">
        <v>16660</v>
      </c>
      <c r="N102" s="37">
        <v>5420</v>
      </c>
      <c r="O102" s="36">
        <v>2338</v>
      </c>
      <c r="P102" s="37">
        <v>3991</v>
      </c>
      <c r="Q102" s="36">
        <v>2185</v>
      </c>
      <c r="R102" s="37">
        <v>4286</v>
      </c>
      <c r="S102" s="36">
        <v>2860</v>
      </c>
      <c r="T102" s="37">
        <v>327</v>
      </c>
      <c r="U102" s="36">
        <v>322</v>
      </c>
      <c r="V102" s="37">
        <v>15373</v>
      </c>
      <c r="W102" s="36">
        <v>5531</v>
      </c>
      <c r="X102" s="37">
        <v>3919</v>
      </c>
      <c r="Y102" s="36">
        <v>1645</v>
      </c>
      <c r="Z102" s="37">
        <v>1975</v>
      </c>
      <c r="AA102" s="36">
        <v>820</v>
      </c>
      <c r="AB102" s="37">
        <v>954</v>
      </c>
      <c r="AC102" s="36">
        <v>600</v>
      </c>
      <c r="AD102" s="37">
        <v>1135</v>
      </c>
      <c r="AE102" s="36">
        <v>591</v>
      </c>
      <c r="AF102" s="37">
        <v>28044</v>
      </c>
      <c r="AG102" s="36">
        <v>4471</v>
      </c>
      <c r="AH102" s="37">
        <v>16192</v>
      </c>
      <c r="AI102" s="36">
        <v>3163</v>
      </c>
      <c r="AJ102" s="37">
        <v>1806</v>
      </c>
      <c r="AK102" s="36">
        <v>1362</v>
      </c>
      <c r="AL102" s="37">
        <v>675</v>
      </c>
      <c r="AM102" s="36">
        <v>615</v>
      </c>
      <c r="AN102" s="37">
        <v>5971</v>
      </c>
      <c r="AO102" s="36">
        <v>2065</v>
      </c>
      <c r="AP102" s="37">
        <v>3228</v>
      </c>
      <c r="AQ102" s="36">
        <v>1379</v>
      </c>
      <c r="AR102" s="37">
        <v>654</v>
      </c>
      <c r="AS102" s="36">
        <v>530</v>
      </c>
      <c r="AT102" s="37">
        <v>4995</v>
      </c>
      <c r="AU102" s="36">
        <v>4644</v>
      </c>
      <c r="AV102" s="37">
        <v>1637</v>
      </c>
      <c r="AW102" s="36">
        <v>786</v>
      </c>
      <c r="AX102" s="37">
        <v>2936</v>
      </c>
      <c r="AY102" s="36">
        <v>1135</v>
      </c>
      <c r="AZ102" s="37">
        <v>824</v>
      </c>
      <c r="BA102" s="36">
        <v>663</v>
      </c>
      <c r="BB102" s="37">
        <v>10485</v>
      </c>
      <c r="BC102" s="36">
        <v>2304</v>
      </c>
      <c r="BD102" s="37">
        <v>9053</v>
      </c>
      <c r="BE102" s="36">
        <v>4920</v>
      </c>
      <c r="BF102" s="37">
        <v>7530</v>
      </c>
      <c r="BG102" s="36">
        <v>2879</v>
      </c>
      <c r="BH102" s="37">
        <v>1294</v>
      </c>
      <c r="BI102" s="36">
        <v>825</v>
      </c>
      <c r="BJ102" s="37">
        <v>1273</v>
      </c>
      <c r="BK102" s="36">
        <v>829</v>
      </c>
      <c r="BL102" s="37">
        <v>2638</v>
      </c>
      <c r="BM102" s="36">
        <v>1150</v>
      </c>
      <c r="BN102" s="37">
        <v>563</v>
      </c>
      <c r="BO102" s="36">
        <v>549</v>
      </c>
      <c r="BP102" s="37">
        <v>1056</v>
      </c>
      <c r="BQ102" s="36">
        <v>1334</v>
      </c>
      <c r="BR102" s="37">
        <v>1048</v>
      </c>
      <c r="BS102" s="36">
        <v>716</v>
      </c>
      <c r="BT102" s="37">
        <v>2078</v>
      </c>
      <c r="BU102" s="36">
        <v>1738</v>
      </c>
      <c r="BV102" s="37">
        <v>10374</v>
      </c>
      <c r="BW102" s="36">
        <v>2643</v>
      </c>
      <c r="BX102" s="37">
        <v>1737</v>
      </c>
      <c r="BY102" s="36">
        <v>1297</v>
      </c>
      <c r="BZ102" s="37">
        <v>18321</v>
      </c>
      <c r="CA102" s="36">
        <v>3621</v>
      </c>
      <c r="CB102" s="40" t="s">
        <v>60</v>
      </c>
      <c r="CC102" s="36" t="s">
        <v>60</v>
      </c>
      <c r="CD102" s="35">
        <v>189</v>
      </c>
      <c r="CE102" s="36">
        <v>272</v>
      </c>
      <c r="CF102" s="37">
        <v>10187</v>
      </c>
      <c r="CG102" s="36">
        <v>3649</v>
      </c>
      <c r="CH102" s="37">
        <v>1390</v>
      </c>
      <c r="CI102" s="36">
        <v>684</v>
      </c>
      <c r="CJ102" s="37">
        <v>1175</v>
      </c>
      <c r="CK102" s="36">
        <v>826</v>
      </c>
      <c r="CL102" s="37">
        <v>9450</v>
      </c>
      <c r="CM102" s="36">
        <v>2770</v>
      </c>
      <c r="CN102" s="37">
        <v>444</v>
      </c>
      <c r="CO102" s="36">
        <v>384</v>
      </c>
      <c r="CP102" s="37">
        <v>20427</v>
      </c>
      <c r="CQ102" s="36">
        <v>3260</v>
      </c>
      <c r="CR102" s="37">
        <v>565</v>
      </c>
      <c r="CS102" s="36">
        <v>609</v>
      </c>
      <c r="CT102" s="37">
        <v>6057</v>
      </c>
      <c r="CU102" s="36">
        <v>2083</v>
      </c>
      <c r="CV102" s="37">
        <v>6621</v>
      </c>
      <c r="CW102" s="36">
        <v>2034</v>
      </c>
      <c r="CX102" s="37">
        <v>961</v>
      </c>
      <c r="CY102" s="36">
        <v>692</v>
      </c>
      <c r="CZ102" s="37">
        <v>212</v>
      </c>
      <c r="DA102" s="36">
        <v>345</v>
      </c>
      <c r="DB102" s="37">
        <v>27302</v>
      </c>
      <c r="DC102" s="36">
        <v>4012</v>
      </c>
      <c r="DD102" s="37">
        <v>3295</v>
      </c>
      <c r="DE102" s="36">
        <v>1566</v>
      </c>
      <c r="DF102" s="37">
        <v>2780</v>
      </c>
      <c r="DG102" s="36">
        <v>1517</v>
      </c>
      <c r="DH102" s="37">
        <v>2291</v>
      </c>
      <c r="DI102" s="36">
        <v>1192</v>
      </c>
      <c r="DJ102" s="37">
        <v>153</v>
      </c>
      <c r="DK102" s="36">
        <v>228</v>
      </c>
      <c r="DL102" s="37">
        <v>844</v>
      </c>
      <c r="DM102" s="36">
        <v>447</v>
      </c>
    </row>
    <row r="103" spans="1:117" x14ac:dyDescent="0.2">
      <c r="A103" s="109">
        <f>IF($D103=$D$67,"",RANK($G103,$G$69:$G$120)+COUNTIF($G$69:G103,$G103)-1)</f>
        <v>46</v>
      </c>
      <c r="B103" s="1">
        <v>24</v>
      </c>
      <c r="C103" s="1" t="s">
        <v>110</v>
      </c>
      <c r="D103" s="7" t="s">
        <v>41</v>
      </c>
      <c r="E103" s="17">
        <f t="shared" si="1"/>
        <v>809</v>
      </c>
      <c r="F103" s="17">
        <f t="shared" si="2"/>
        <v>1862</v>
      </c>
      <c r="G103" s="18">
        <f t="shared" si="3"/>
        <v>-1053</v>
      </c>
      <c r="H103" s="17">
        <f t="shared" si="4"/>
        <v>652</v>
      </c>
      <c r="I103" s="17">
        <f t="shared" si="5"/>
        <v>1029</v>
      </c>
      <c r="J103" s="17">
        <f t="shared" si="6"/>
        <v>-377</v>
      </c>
      <c r="K103" s="96"/>
      <c r="L103" s="37">
        <v>32510</v>
      </c>
      <c r="M103" s="36">
        <v>3641</v>
      </c>
      <c r="N103" s="37">
        <v>97</v>
      </c>
      <c r="O103" s="36">
        <v>125</v>
      </c>
      <c r="P103" s="37">
        <v>393</v>
      </c>
      <c r="Q103" s="36">
        <v>365</v>
      </c>
      <c r="R103" s="37">
        <v>1313</v>
      </c>
      <c r="S103" s="36">
        <v>613</v>
      </c>
      <c r="T103" s="37">
        <v>249</v>
      </c>
      <c r="U103" s="36">
        <v>293</v>
      </c>
      <c r="V103" s="37">
        <v>1356</v>
      </c>
      <c r="W103" s="36">
        <v>1011</v>
      </c>
      <c r="X103" s="37">
        <v>1229</v>
      </c>
      <c r="Y103" s="36">
        <v>612</v>
      </c>
      <c r="Z103" s="37">
        <v>0</v>
      </c>
      <c r="AA103" s="36">
        <v>143</v>
      </c>
      <c r="AB103" s="37">
        <v>84</v>
      </c>
      <c r="AC103" s="36">
        <v>100</v>
      </c>
      <c r="AD103" s="37">
        <v>0</v>
      </c>
      <c r="AE103" s="36">
        <v>143</v>
      </c>
      <c r="AF103" s="37">
        <v>459</v>
      </c>
      <c r="AG103" s="36">
        <v>303</v>
      </c>
      <c r="AH103" s="37">
        <v>364</v>
      </c>
      <c r="AI103" s="36">
        <v>410</v>
      </c>
      <c r="AJ103" s="37">
        <v>138</v>
      </c>
      <c r="AK103" s="36">
        <v>216</v>
      </c>
      <c r="AL103" s="37">
        <v>1209</v>
      </c>
      <c r="AM103" s="36">
        <v>817</v>
      </c>
      <c r="AN103" s="37">
        <v>571</v>
      </c>
      <c r="AO103" s="36">
        <v>504</v>
      </c>
      <c r="AP103" s="37">
        <v>130</v>
      </c>
      <c r="AQ103" s="36">
        <v>171</v>
      </c>
      <c r="AR103" s="37">
        <v>208</v>
      </c>
      <c r="AS103" s="36">
        <v>178</v>
      </c>
      <c r="AT103" s="37">
        <v>75</v>
      </c>
      <c r="AU103" s="36">
        <v>96</v>
      </c>
      <c r="AV103" s="37">
        <v>0</v>
      </c>
      <c r="AW103" s="36">
        <v>143</v>
      </c>
      <c r="AX103" s="37">
        <v>422</v>
      </c>
      <c r="AY103" s="36">
        <v>441</v>
      </c>
      <c r="AZ103" s="37">
        <v>50</v>
      </c>
      <c r="BA103" s="36">
        <v>72</v>
      </c>
      <c r="BB103" s="37">
        <v>10</v>
      </c>
      <c r="BC103" s="36">
        <v>16</v>
      </c>
      <c r="BD103" s="37">
        <v>369</v>
      </c>
      <c r="BE103" s="36">
        <v>359</v>
      </c>
      <c r="BF103" s="37">
        <v>328</v>
      </c>
      <c r="BG103" s="36">
        <v>324</v>
      </c>
      <c r="BH103" s="37">
        <v>12244</v>
      </c>
      <c r="BI103" s="36">
        <v>2374</v>
      </c>
      <c r="BJ103" s="37">
        <v>80</v>
      </c>
      <c r="BK103" s="36">
        <v>143</v>
      </c>
      <c r="BL103" s="37">
        <v>330</v>
      </c>
      <c r="BM103" s="36">
        <v>284</v>
      </c>
      <c r="BN103" s="37">
        <v>1227</v>
      </c>
      <c r="BO103" s="36">
        <v>612</v>
      </c>
      <c r="BP103" s="37">
        <v>218</v>
      </c>
      <c r="BQ103" s="36">
        <v>170</v>
      </c>
      <c r="BR103" s="37">
        <v>845</v>
      </c>
      <c r="BS103" s="36">
        <v>860</v>
      </c>
      <c r="BT103" s="37">
        <v>0</v>
      </c>
      <c r="BU103" s="36">
        <v>143</v>
      </c>
      <c r="BV103" s="37">
        <v>183</v>
      </c>
      <c r="BW103" s="36">
        <v>306</v>
      </c>
      <c r="BX103" s="37">
        <v>99</v>
      </c>
      <c r="BY103" s="36">
        <v>112</v>
      </c>
      <c r="BZ103" s="37">
        <v>264</v>
      </c>
      <c r="CA103" s="36">
        <v>233</v>
      </c>
      <c r="CB103" s="37">
        <v>900</v>
      </c>
      <c r="CC103" s="36">
        <v>678</v>
      </c>
      <c r="CD103" s="40" t="s">
        <v>60</v>
      </c>
      <c r="CE103" s="36" t="s">
        <v>60</v>
      </c>
      <c r="CF103" s="35">
        <v>286</v>
      </c>
      <c r="CG103" s="36">
        <v>248</v>
      </c>
      <c r="CH103" s="37">
        <v>59</v>
      </c>
      <c r="CI103" s="36">
        <v>68</v>
      </c>
      <c r="CJ103" s="37">
        <v>264</v>
      </c>
      <c r="CK103" s="36">
        <v>256</v>
      </c>
      <c r="CL103" s="37">
        <v>652</v>
      </c>
      <c r="CM103" s="36">
        <v>637</v>
      </c>
      <c r="CN103" s="37">
        <v>0</v>
      </c>
      <c r="CO103" s="36">
        <v>143</v>
      </c>
      <c r="CP103" s="37">
        <v>1</v>
      </c>
      <c r="CQ103" s="36">
        <v>2</v>
      </c>
      <c r="CR103" s="37">
        <v>1293</v>
      </c>
      <c r="CS103" s="36">
        <v>714</v>
      </c>
      <c r="CT103" s="37">
        <v>113</v>
      </c>
      <c r="CU103" s="36">
        <v>120</v>
      </c>
      <c r="CV103" s="37">
        <v>1862</v>
      </c>
      <c r="CW103" s="36">
        <v>1029</v>
      </c>
      <c r="CX103" s="37">
        <v>429</v>
      </c>
      <c r="CY103" s="36">
        <v>427</v>
      </c>
      <c r="CZ103" s="37">
        <v>0</v>
      </c>
      <c r="DA103" s="36">
        <v>143</v>
      </c>
      <c r="DB103" s="37">
        <v>166</v>
      </c>
      <c r="DC103" s="36">
        <v>202</v>
      </c>
      <c r="DD103" s="37">
        <v>404</v>
      </c>
      <c r="DE103" s="36">
        <v>312</v>
      </c>
      <c r="DF103" s="37">
        <v>0</v>
      </c>
      <c r="DG103" s="36">
        <v>143</v>
      </c>
      <c r="DH103" s="37">
        <v>1398</v>
      </c>
      <c r="DI103" s="36">
        <v>601</v>
      </c>
      <c r="DJ103" s="37">
        <v>139</v>
      </c>
      <c r="DK103" s="36">
        <v>102</v>
      </c>
      <c r="DL103" s="37">
        <v>76</v>
      </c>
      <c r="DM103" s="36">
        <v>110</v>
      </c>
    </row>
    <row r="104" spans="1:117" x14ac:dyDescent="0.2">
      <c r="A104" s="109">
        <f>IF($D104=$D$67,"",RANK($G104,$G$69:$G$120)+COUNTIF($G$69:G104,$G104)-1)</f>
        <v>36</v>
      </c>
      <c r="B104" s="1">
        <v>96</v>
      </c>
      <c r="C104" s="1" t="s">
        <v>111</v>
      </c>
      <c r="D104" s="7" t="s">
        <v>42</v>
      </c>
      <c r="E104" s="17">
        <f t="shared" si="1"/>
        <v>12315</v>
      </c>
      <c r="F104" s="17">
        <f t="shared" si="2"/>
        <v>11987</v>
      </c>
      <c r="G104" s="18">
        <f t="shared" si="3"/>
        <v>328</v>
      </c>
      <c r="H104" s="17">
        <f t="shared" si="4"/>
        <v>2730</v>
      </c>
      <c r="I104" s="17">
        <f t="shared" si="5"/>
        <v>4302</v>
      </c>
      <c r="J104" s="17">
        <f t="shared" si="6"/>
        <v>-1572</v>
      </c>
      <c r="K104" s="96"/>
      <c r="L104" s="37">
        <v>191778</v>
      </c>
      <c r="M104" s="36">
        <v>11799</v>
      </c>
      <c r="N104" s="37">
        <v>1567</v>
      </c>
      <c r="O104" s="36">
        <v>705</v>
      </c>
      <c r="P104" s="37">
        <v>1637</v>
      </c>
      <c r="Q104" s="36">
        <v>1579</v>
      </c>
      <c r="R104" s="37">
        <v>6763</v>
      </c>
      <c r="S104" s="36">
        <v>3193</v>
      </c>
      <c r="T104" s="37">
        <v>1952</v>
      </c>
      <c r="U104" s="36">
        <v>1128</v>
      </c>
      <c r="V104" s="37">
        <v>9032</v>
      </c>
      <c r="W104" s="36">
        <v>1771</v>
      </c>
      <c r="X104" s="37">
        <v>2690</v>
      </c>
      <c r="Y104" s="36">
        <v>1023</v>
      </c>
      <c r="Z104" s="37">
        <v>1189</v>
      </c>
      <c r="AA104" s="36">
        <v>663</v>
      </c>
      <c r="AB104" s="37">
        <v>263</v>
      </c>
      <c r="AC104" s="36">
        <v>270</v>
      </c>
      <c r="AD104" s="37">
        <v>587</v>
      </c>
      <c r="AE104" s="36">
        <v>449</v>
      </c>
      <c r="AF104" s="37">
        <v>16492</v>
      </c>
      <c r="AG104" s="36">
        <v>3173</v>
      </c>
      <c r="AH104" s="37">
        <v>4290</v>
      </c>
      <c r="AI104" s="36">
        <v>1143</v>
      </c>
      <c r="AJ104" s="37">
        <v>1044</v>
      </c>
      <c r="AK104" s="36">
        <v>694</v>
      </c>
      <c r="AL104" s="37">
        <v>312</v>
      </c>
      <c r="AM104" s="36">
        <v>223</v>
      </c>
      <c r="AN104" s="37">
        <v>7027</v>
      </c>
      <c r="AO104" s="36">
        <v>1504</v>
      </c>
      <c r="AP104" s="37">
        <v>11588</v>
      </c>
      <c r="AQ104" s="36">
        <v>2147</v>
      </c>
      <c r="AR104" s="37">
        <v>1146</v>
      </c>
      <c r="AS104" s="36">
        <v>614</v>
      </c>
      <c r="AT104" s="37">
        <v>657</v>
      </c>
      <c r="AU104" s="36">
        <v>519</v>
      </c>
      <c r="AV104" s="37">
        <v>12744</v>
      </c>
      <c r="AW104" s="36">
        <v>3507</v>
      </c>
      <c r="AX104" s="37">
        <v>1872</v>
      </c>
      <c r="AY104" s="36">
        <v>1784</v>
      </c>
      <c r="AZ104" s="37">
        <v>0</v>
      </c>
      <c r="BA104" s="36">
        <v>187</v>
      </c>
      <c r="BB104" s="37">
        <v>4982</v>
      </c>
      <c r="BC104" s="36">
        <v>1578</v>
      </c>
      <c r="BD104" s="37">
        <v>2101</v>
      </c>
      <c r="BE104" s="36">
        <v>1008</v>
      </c>
      <c r="BF104" s="37">
        <v>14330</v>
      </c>
      <c r="BG104" s="36">
        <v>2896</v>
      </c>
      <c r="BH104" s="37">
        <v>1788</v>
      </c>
      <c r="BI104" s="36">
        <v>784</v>
      </c>
      <c r="BJ104" s="37">
        <v>691</v>
      </c>
      <c r="BK104" s="36">
        <v>462</v>
      </c>
      <c r="BL104" s="37">
        <v>2003</v>
      </c>
      <c r="BM104" s="36">
        <v>873</v>
      </c>
      <c r="BN104" s="37">
        <v>101</v>
      </c>
      <c r="BO104" s="36">
        <v>172</v>
      </c>
      <c r="BP104" s="37">
        <v>1176</v>
      </c>
      <c r="BQ104" s="36">
        <v>616</v>
      </c>
      <c r="BR104" s="37">
        <v>1851</v>
      </c>
      <c r="BS104" s="36">
        <v>1107</v>
      </c>
      <c r="BT104" s="37">
        <v>1992</v>
      </c>
      <c r="BU104" s="36">
        <v>1509</v>
      </c>
      <c r="BV104" s="37">
        <v>3936</v>
      </c>
      <c r="BW104" s="36">
        <v>1643</v>
      </c>
      <c r="BX104" s="37">
        <v>255</v>
      </c>
      <c r="BY104" s="36">
        <v>287</v>
      </c>
      <c r="BZ104" s="37">
        <v>8784</v>
      </c>
      <c r="CA104" s="36">
        <v>2659</v>
      </c>
      <c r="CB104" s="37">
        <v>4572</v>
      </c>
      <c r="CC104" s="36">
        <v>1270</v>
      </c>
      <c r="CD104" s="37">
        <v>204</v>
      </c>
      <c r="CE104" s="36">
        <v>270</v>
      </c>
      <c r="CF104" s="40" t="s">
        <v>60</v>
      </c>
      <c r="CG104" s="36" t="s">
        <v>60</v>
      </c>
      <c r="CH104" s="35">
        <v>2333</v>
      </c>
      <c r="CI104" s="36">
        <v>1263</v>
      </c>
      <c r="CJ104" s="37">
        <v>1326</v>
      </c>
      <c r="CK104" s="36">
        <v>614</v>
      </c>
      <c r="CL104" s="37">
        <v>14292</v>
      </c>
      <c r="CM104" s="36">
        <v>2842</v>
      </c>
      <c r="CN104" s="37">
        <v>369</v>
      </c>
      <c r="CO104" s="36">
        <v>353</v>
      </c>
      <c r="CP104" s="37">
        <v>3826</v>
      </c>
      <c r="CQ104" s="36">
        <v>1192</v>
      </c>
      <c r="CR104" s="37">
        <v>34</v>
      </c>
      <c r="CS104" s="36">
        <v>68</v>
      </c>
      <c r="CT104" s="37">
        <v>6468</v>
      </c>
      <c r="CU104" s="36">
        <v>2336</v>
      </c>
      <c r="CV104" s="37">
        <v>11987</v>
      </c>
      <c r="CW104" s="36">
        <v>4302</v>
      </c>
      <c r="CX104" s="37">
        <v>691</v>
      </c>
      <c r="CY104" s="36">
        <v>469</v>
      </c>
      <c r="CZ104" s="37">
        <v>68</v>
      </c>
      <c r="DA104" s="36">
        <v>77</v>
      </c>
      <c r="DB104" s="37">
        <v>5425</v>
      </c>
      <c r="DC104" s="36">
        <v>2020</v>
      </c>
      <c r="DD104" s="37">
        <v>1979</v>
      </c>
      <c r="DE104" s="36">
        <v>965</v>
      </c>
      <c r="DF104" s="37">
        <v>7548</v>
      </c>
      <c r="DG104" s="36">
        <v>1866</v>
      </c>
      <c r="DH104" s="37">
        <v>2534</v>
      </c>
      <c r="DI104" s="36">
        <v>1620</v>
      </c>
      <c r="DJ104" s="37">
        <v>1280</v>
      </c>
      <c r="DK104" s="36">
        <v>793</v>
      </c>
      <c r="DL104" s="37">
        <v>1607</v>
      </c>
      <c r="DM104" s="36">
        <v>1062</v>
      </c>
    </row>
    <row r="105" spans="1:117" x14ac:dyDescent="0.2">
      <c r="A105" s="109">
        <f>IF($D105=$D$67,"",RANK($G105,$G$69:$G$120)+COUNTIF($G$69:G105,$G105)-1)</f>
        <v>51</v>
      </c>
      <c r="B105" s="1">
        <v>56</v>
      </c>
      <c r="C105" s="1" t="s">
        <v>112</v>
      </c>
      <c r="D105" s="7" t="s">
        <v>43</v>
      </c>
      <c r="E105" s="17">
        <f t="shared" si="1"/>
        <v>19302</v>
      </c>
      <c r="F105" s="17">
        <f t="shared" si="2"/>
        <v>31595</v>
      </c>
      <c r="G105" s="18">
        <f t="shared" si="3"/>
        <v>-12293</v>
      </c>
      <c r="H105" s="17">
        <f t="shared" si="4"/>
        <v>4804</v>
      </c>
      <c r="I105" s="17">
        <f t="shared" si="5"/>
        <v>4987</v>
      </c>
      <c r="J105" s="17">
        <f t="shared" si="6"/>
        <v>-183</v>
      </c>
      <c r="K105" s="96"/>
      <c r="L105" s="37">
        <v>108878</v>
      </c>
      <c r="M105" s="36">
        <v>7998</v>
      </c>
      <c r="N105" s="37">
        <v>591</v>
      </c>
      <c r="O105" s="36">
        <v>368</v>
      </c>
      <c r="P105" s="37">
        <v>1137</v>
      </c>
      <c r="Q105" s="36">
        <v>857</v>
      </c>
      <c r="R105" s="37">
        <v>3770</v>
      </c>
      <c r="S105" s="36">
        <v>1522</v>
      </c>
      <c r="T105" s="37">
        <v>6894</v>
      </c>
      <c r="U105" s="36">
        <v>2060</v>
      </c>
      <c r="V105" s="37">
        <v>8233</v>
      </c>
      <c r="W105" s="36">
        <v>2583</v>
      </c>
      <c r="X105" s="37">
        <v>3273</v>
      </c>
      <c r="Y105" s="36">
        <v>1511</v>
      </c>
      <c r="Z105" s="37">
        <v>97</v>
      </c>
      <c r="AA105" s="36">
        <v>138</v>
      </c>
      <c r="AB105" s="37">
        <v>66</v>
      </c>
      <c r="AC105" s="36">
        <v>110</v>
      </c>
      <c r="AD105" s="37">
        <v>191</v>
      </c>
      <c r="AE105" s="36">
        <v>234</v>
      </c>
      <c r="AF105" s="37">
        <v>6056</v>
      </c>
      <c r="AG105" s="36">
        <v>1588</v>
      </c>
      <c r="AH105" s="37">
        <v>3514</v>
      </c>
      <c r="AI105" s="36">
        <v>1642</v>
      </c>
      <c r="AJ105" s="37">
        <v>140</v>
      </c>
      <c r="AK105" s="36">
        <v>148</v>
      </c>
      <c r="AL105" s="37">
        <v>21</v>
      </c>
      <c r="AM105" s="36">
        <v>35</v>
      </c>
      <c r="AN105" s="37">
        <v>2179</v>
      </c>
      <c r="AO105" s="36">
        <v>1297</v>
      </c>
      <c r="AP105" s="37">
        <v>2113</v>
      </c>
      <c r="AQ105" s="36">
        <v>1098</v>
      </c>
      <c r="AR105" s="37">
        <v>580</v>
      </c>
      <c r="AS105" s="36">
        <v>536</v>
      </c>
      <c r="AT105" s="37">
        <v>4626</v>
      </c>
      <c r="AU105" s="36">
        <v>1250</v>
      </c>
      <c r="AV105" s="37">
        <v>1398</v>
      </c>
      <c r="AW105" s="36">
        <v>747</v>
      </c>
      <c r="AX105" s="37">
        <v>1934</v>
      </c>
      <c r="AY105" s="36">
        <v>727</v>
      </c>
      <c r="AZ105" s="37">
        <v>271</v>
      </c>
      <c r="BA105" s="36">
        <v>425</v>
      </c>
      <c r="BB105" s="37">
        <v>432</v>
      </c>
      <c r="BC105" s="36">
        <v>312</v>
      </c>
      <c r="BD105" s="37">
        <v>160</v>
      </c>
      <c r="BE105" s="36">
        <v>103</v>
      </c>
      <c r="BF105" s="37">
        <v>1038</v>
      </c>
      <c r="BG105" s="36">
        <v>848</v>
      </c>
      <c r="BH105" s="37">
        <v>497</v>
      </c>
      <c r="BI105" s="36">
        <v>341</v>
      </c>
      <c r="BJ105" s="37">
        <v>199</v>
      </c>
      <c r="BK105" s="36">
        <v>202</v>
      </c>
      <c r="BL105" s="37">
        <v>5781</v>
      </c>
      <c r="BM105" s="36">
        <v>1311</v>
      </c>
      <c r="BN105" s="37">
        <v>803</v>
      </c>
      <c r="BO105" s="36">
        <v>793</v>
      </c>
      <c r="BP105" s="37">
        <v>1979</v>
      </c>
      <c r="BQ105" s="36">
        <v>1196</v>
      </c>
      <c r="BR105" s="37">
        <v>705</v>
      </c>
      <c r="BS105" s="36">
        <v>532</v>
      </c>
      <c r="BT105" s="37">
        <v>0</v>
      </c>
      <c r="BU105" s="36">
        <v>163</v>
      </c>
      <c r="BV105" s="37">
        <v>391</v>
      </c>
      <c r="BW105" s="36">
        <v>333</v>
      </c>
      <c r="BX105" s="37">
        <v>403</v>
      </c>
      <c r="BY105" s="36">
        <v>259</v>
      </c>
      <c r="BZ105" s="37">
        <v>1858</v>
      </c>
      <c r="CA105" s="36">
        <v>925</v>
      </c>
      <c r="CB105" s="37">
        <v>1322</v>
      </c>
      <c r="CC105" s="36">
        <v>800</v>
      </c>
      <c r="CD105" s="37">
        <v>928</v>
      </c>
      <c r="CE105" s="36">
        <v>805</v>
      </c>
      <c r="CF105" s="37">
        <v>1608</v>
      </c>
      <c r="CG105" s="36">
        <v>791</v>
      </c>
      <c r="CH105" s="40" t="s">
        <v>60</v>
      </c>
      <c r="CI105" s="36" t="s">
        <v>60</v>
      </c>
      <c r="CJ105" s="35">
        <v>917</v>
      </c>
      <c r="CK105" s="36">
        <v>713</v>
      </c>
      <c r="CL105" s="37">
        <v>1116</v>
      </c>
      <c r="CM105" s="36">
        <v>492</v>
      </c>
      <c r="CN105" s="37">
        <v>152</v>
      </c>
      <c r="CO105" s="36">
        <v>179</v>
      </c>
      <c r="CP105" s="37">
        <v>2015</v>
      </c>
      <c r="CQ105" s="36">
        <v>971</v>
      </c>
      <c r="CR105" s="37">
        <v>600</v>
      </c>
      <c r="CS105" s="36">
        <v>379</v>
      </c>
      <c r="CT105" s="37">
        <v>1700</v>
      </c>
      <c r="CU105" s="36">
        <v>1101</v>
      </c>
      <c r="CV105" s="37">
        <v>31595</v>
      </c>
      <c r="CW105" s="36">
        <v>4987</v>
      </c>
      <c r="CX105" s="37">
        <v>587</v>
      </c>
      <c r="CY105" s="36">
        <v>450</v>
      </c>
      <c r="CZ105" s="37">
        <v>0</v>
      </c>
      <c r="DA105" s="36">
        <v>163</v>
      </c>
      <c r="DB105" s="37">
        <v>1013</v>
      </c>
      <c r="DC105" s="36">
        <v>610</v>
      </c>
      <c r="DD105" s="37">
        <v>1246</v>
      </c>
      <c r="DE105" s="36">
        <v>620</v>
      </c>
      <c r="DF105" s="37">
        <v>44</v>
      </c>
      <c r="DG105" s="36">
        <v>68</v>
      </c>
      <c r="DH105" s="37">
        <v>942</v>
      </c>
      <c r="DI105" s="36">
        <v>474</v>
      </c>
      <c r="DJ105" s="37">
        <v>1763</v>
      </c>
      <c r="DK105" s="36">
        <v>1572</v>
      </c>
      <c r="DL105" s="37">
        <v>105</v>
      </c>
      <c r="DM105" s="36">
        <v>139</v>
      </c>
    </row>
    <row r="106" spans="1:117" x14ac:dyDescent="0.2">
      <c r="A106" s="109">
        <f>IF($D106=$D$67,"",RANK($G106,$G$69:$G$120)+COUNTIF($G$69:G106,$G106)-1)</f>
        <v>43</v>
      </c>
      <c r="B106" s="1">
        <v>6</v>
      </c>
      <c r="C106" s="1" t="s">
        <v>113</v>
      </c>
      <c r="D106" s="7" t="s">
        <v>44</v>
      </c>
      <c r="E106" s="17">
        <f t="shared" si="1"/>
        <v>3743</v>
      </c>
      <c r="F106" s="17">
        <f t="shared" si="2"/>
        <v>4498</v>
      </c>
      <c r="G106" s="18">
        <f t="shared" si="3"/>
        <v>-755</v>
      </c>
      <c r="H106" s="17">
        <f t="shared" si="4"/>
        <v>1552</v>
      </c>
      <c r="I106" s="17">
        <f t="shared" si="5"/>
        <v>2398</v>
      </c>
      <c r="J106" s="17">
        <f t="shared" si="6"/>
        <v>-846</v>
      </c>
      <c r="K106" s="96"/>
      <c r="L106" s="37">
        <v>127906</v>
      </c>
      <c r="M106" s="36">
        <v>9071</v>
      </c>
      <c r="N106" s="37">
        <v>758</v>
      </c>
      <c r="O106" s="36">
        <v>1071</v>
      </c>
      <c r="P106" s="37">
        <v>1935</v>
      </c>
      <c r="Q106" s="36">
        <v>1062</v>
      </c>
      <c r="R106" s="37">
        <v>7911</v>
      </c>
      <c r="S106" s="36">
        <v>3054</v>
      </c>
      <c r="T106" s="37">
        <v>988</v>
      </c>
      <c r="U106" s="36">
        <v>1155</v>
      </c>
      <c r="V106" s="37">
        <v>34214</v>
      </c>
      <c r="W106" s="36">
        <v>4555</v>
      </c>
      <c r="X106" s="37">
        <v>2110</v>
      </c>
      <c r="Y106" s="36">
        <v>659</v>
      </c>
      <c r="Z106" s="37">
        <v>949</v>
      </c>
      <c r="AA106" s="36">
        <v>564</v>
      </c>
      <c r="AB106" s="37">
        <v>251</v>
      </c>
      <c r="AC106" s="36">
        <v>264</v>
      </c>
      <c r="AD106" s="37">
        <v>349</v>
      </c>
      <c r="AE106" s="36">
        <v>291</v>
      </c>
      <c r="AF106" s="37">
        <v>3384</v>
      </c>
      <c r="AG106" s="36">
        <v>1934</v>
      </c>
      <c r="AH106" s="37">
        <v>1946</v>
      </c>
      <c r="AI106" s="36">
        <v>1914</v>
      </c>
      <c r="AJ106" s="37">
        <v>2491</v>
      </c>
      <c r="AK106" s="36">
        <v>1173</v>
      </c>
      <c r="AL106" s="37">
        <v>6236</v>
      </c>
      <c r="AM106" s="36">
        <v>2097</v>
      </c>
      <c r="AN106" s="37">
        <v>1350</v>
      </c>
      <c r="AO106" s="36">
        <v>663</v>
      </c>
      <c r="AP106" s="37">
        <v>1371</v>
      </c>
      <c r="AQ106" s="36">
        <v>1707</v>
      </c>
      <c r="AR106" s="37">
        <v>659</v>
      </c>
      <c r="AS106" s="36">
        <v>627</v>
      </c>
      <c r="AT106" s="37">
        <v>1263</v>
      </c>
      <c r="AU106" s="36">
        <v>1355</v>
      </c>
      <c r="AV106" s="37">
        <v>71</v>
      </c>
      <c r="AW106" s="36">
        <v>118</v>
      </c>
      <c r="AX106" s="37">
        <v>0</v>
      </c>
      <c r="AY106" s="36">
        <v>203</v>
      </c>
      <c r="AZ106" s="37">
        <v>269</v>
      </c>
      <c r="BA106" s="36">
        <v>320</v>
      </c>
      <c r="BB106" s="37">
        <v>453</v>
      </c>
      <c r="BC106" s="36">
        <v>482</v>
      </c>
      <c r="BD106" s="37">
        <v>1423</v>
      </c>
      <c r="BE106" s="36">
        <v>768</v>
      </c>
      <c r="BF106" s="37">
        <v>1652</v>
      </c>
      <c r="BG106" s="36">
        <v>1174</v>
      </c>
      <c r="BH106" s="37">
        <v>1413</v>
      </c>
      <c r="BI106" s="36">
        <v>863</v>
      </c>
      <c r="BJ106" s="37">
        <v>7</v>
      </c>
      <c r="BK106" s="36">
        <v>14</v>
      </c>
      <c r="BL106" s="37">
        <v>1172</v>
      </c>
      <c r="BM106" s="36">
        <v>664</v>
      </c>
      <c r="BN106" s="37">
        <v>1079</v>
      </c>
      <c r="BO106" s="36">
        <v>784</v>
      </c>
      <c r="BP106" s="37">
        <v>324</v>
      </c>
      <c r="BQ106" s="36">
        <v>342</v>
      </c>
      <c r="BR106" s="37">
        <v>7222</v>
      </c>
      <c r="BS106" s="36">
        <v>3426</v>
      </c>
      <c r="BT106" s="37">
        <v>427</v>
      </c>
      <c r="BU106" s="36">
        <v>404</v>
      </c>
      <c r="BV106" s="37">
        <v>1322</v>
      </c>
      <c r="BW106" s="36">
        <v>771</v>
      </c>
      <c r="BX106" s="37">
        <v>537</v>
      </c>
      <c r="BY106" s="36">
        <v>449</v>
      </c>
      <c r="BZ106" s="37">
        <v>2056</v>
      </c>
      <c r="CA106" s="36">
        <v>850</v>
      </c>
      <c r="CB106" s="37">
        <v>1099</v>
      </c>
      <c r="CC106" s="36">
        <v>740</v>
      </c>
      <c r="CD106" s="37">
        <v>313</v>
      </c>
      <c r="CE106" s="36">
        <v>340</v>
      </c>
      <c r="CF106" s="37">
        <v>949</v>
      </c>
      <c r="CG106" s="36">
        <v>789</v>
      </c>
      <c r="CH106" s="37">
        <v>2034</v>
      </c>
      <c r="CI106" s="36">
        <v>1244</v>
      </c>
      <c r="CJ106" s="40" t="s">
        <v>60</v>
      </c>
      <c r="CK106" s="36" t="s">
        <v>60</v>
      </c>
      <c r="CL106" s="35">
        <v>1407</v>
      </c>
      <c r="CM106" s="36">
        <v>775</v>
      </c>
      <c r="CN106" s="37">
        <v>0</v>
      </c>
      <c r="CO106" s="36">
        <v>203</v>
      </c>
      <c r="CP106" s="37">
        <v>370</v>
      </c>
      <c r="CQ106" s="36">
        <v>292</v>
      </c>
      <c r="CR106" s="37">
        <v>417</v>
      </c>
      <c r="CS106" s="36">
        <v>395</v>
      </c>
      <c r="CT106" s="37">
        <v>673</v>
      </c>
      <c r="CU106" s="36">
        <v>420</v>
      </c>
      <c r="CV106" s="37">
        <v>4498</v>
      </c>
      <c r="CW106" s="36">
        <v>2398</v>
      </c>
      <c r="CX106" s="37">
        <v>3443</v>
      </c>
      <c r="CY106" s="36">
        <v>1781</v>
      </c>
      <c r="CZ106" s="37">
        <v>176</v>
      </c>
      <c r="DA106" s="36">
        <v>203</v>
      </c>
      <c r="DB106" s="37">
        <v>1179</v>
      </c>
      <c r="DC106" s="36">
        <v>619</v>
      </c>
      <c r="DD106" s="37">
        <v>21862</v>
      </c>
      <c r="DE106" s="36">
        <v>3732</v>
      </c>
      <c r="DF106" s="37">
        <v>66</v>
      </c>
      <c r="DG106" s="36">
        <v>115</v>
      </c>
      <c r="DH106" s="37">
        <v>914</v>
      </c>
      <c r="DI106" s="36">
        <v>697</v>
      </c>
      <c r="DJ106" s="37">
        <v>914</v>
      </c>
      <c r="DK106" s="36">
        <v>880</v>
      </c>
      <c r="DL106" s="37">
        <v>4</v>
      </c>
      <c r="DM106" s="36">
        <v>8</v>
      </c>
    </row>
    <row r="107" spans="1:117" x14ac:dyDescent="0.2">
      <c r="A107" s="109">
        <f>IF($D107=$D$67,"",RANK($G107,$G$69:$G$120)+COUNTIF($G$69:G107,$G107)-1)</f>
        <v>20</v>
      </c>
      <c r="B107" s="1">
        <v>102</v>
      </c>
      <c r="C107" s="1" t="s">
        <v>114</v>
      </c>
      <c r="D107" s="7" t="s">
        <v>45</v>
      </c>
      <c r="E107" s="17">
        <f t="shared" si="1"/>
        <v>9107</v>
      </c>
      <c r="F107" s="17">
        <f t="shared" si="2"/>
        <v>7006</v>
      </c>
      <c r="G107" s="18">
        <f t="shared" si="3"/>
        <v>2101</v>
      </c>
      <c r="H107" s="17">
        <f t="shared" si="4"/>
        <v>2433</v>
      </c>
      <c r="I107" s="17">
        <f t="shared" si="5"/>
        <v>1441</v>
      </c>
      <c r="J107" s="17">
        <f t="shared" si="6"/>
        <v>992</v>
      </c>
      <c r="K107" s="96"/>
      <c r="L107" s="37">
        <v>234291</v>
      </c>
      <c r="M107" s="36">
        <v>11246</v>
      </c>
      <c r="N107" s="37">
        <v>1332</v>
      </c>
      <c r="O107" s="36">
        <v>684</v>
      </c>
      <c r="P107" s="37">
        <v>759</v>
      </c>
      <c r="Q107" s="36">
        <v>664</v>
      </c>
      <c r="R107" s="37">
        <v>2278</v>
      </c>
      <c r="S107" s="36">
        <v>917</v>
      </c>
      <c r="T107" s="37">
        <v>582</v>
      </c>
      <c r="U107" s="36">
        <v>601</v>
      </c>
      <c r="V107" s="37">
        <v>10672</v>
      </c>
      <c r="W107" s="36">
        <v>2349</v>
      </c>
      <c r="X107" s="37">
        <v>2491</v>
      </c>
      <c r="Y107" s="36">
        <v>1027</v>
      </c>
      <c r="Z107" s="37">
        <v>4150</v>
      </c>
      <c r="AA107" s="36">
        <v>993</v>
      </c>
      <c r="AB107" s="37">
        <v>5177</v>
      </c>
      <c r="AC107" s="36">
        <v>1304</v>
      </c>
      <c r="AD107" s="37">
        <v>1401</v>
      </c>
      <c r="AE107" s="36">
        <v>584</v>
      </c>
      <c r="AF107" s="37">
        <v>19299</v>
      </c>
      <c r="AG107" s="36">
        <v>3790</v>
      </c>
      <c r="AH107" s="37">
        <v>4627</v>
      </c>
      <c r="AI107" s="36">
        <v>1185</v>
      </c>
      <c r="AJ107" s="37">
        <v>495</v>
      </c>
      <c r="AK107" s="36">
        <v>369</v>
      </c>
      <c r="AL107" s="37">
        <v>236</v>
      </c>
      <c r="AM107" s="36">
        <v>223</v>
      </c>
      <c r="AN107" s="37">
        <v>3902</v>
      </c>
      <c r="AO107" s="36">
        <v>1438</v>
      </c>
      <c r="AP107" s="37">
        <v>4086</v>
      </c>
      <c r="AQ107" s="36">
        <v>1429</v>
      </c>
      <c r="AR107" s="37">
        <v>1176</v>
      </c>
      <c r="AS107" s="36">
        <v>960</v>
      </c>
      <c r="AT107" s="37">
        <v>2323</v>
      </c>
      <c r="AU107" s="36">
        <v>1449</v>
      </c>
      <c r="AV107" s="37">
        <v>4013</v>
      </c>
      <c r="AW107" s="36">
        <v>1826</v>
      </c>
      <c r="AX107" s="37">
        <v>615</v>
      </c>
      <c r="AY107" s="36">
        <v>294</v>
      </c>
      <c r="AZ107" s="37">
        <v>608</v>
      </c>
      <c r="BA107" s="36">
        <v>328</v>
      </c>
      <c r="BB107" s="37">
        <v>17751</v>
      </c>
      <c r="BC107" s="36">
        <v>3723</v>
      </c>
      <c r="BD107" s="37">
        <v>6284</v>
      </c>
      <c r="BE107" s="36">
        <v>1711</v>
      </c>
      <c r="BF107" s="37">
        <v>4406</v>
      </c>
      <c r="BG107" s="36">
        <v>1278</v>
      </c>
      <c r="BH107" s="37">
        <v>853</v>
      </c>
      <c r="BI107" s="36">
        <v>592</v>
      </c>
      <c r="BJ107" s="37">
        <v>1238</v>
      </c>
      <c r="BK107" s="36">
        <v>943</v>
      </c>
      <c r="BL107" s="37">
        <v>1761</v>
      </c>
      <c r="BM107" s="36">
        <v>1063</v>
      </c>
      <c r="BN107" s="37">
        <v>338</v>
      </c>
      <c r="BO107" s="36">
        <v>308</v>
      </c>
      <c r="BP107" s="37">
        <v>582</v>
      </c>
      <c r="BQ107" s="36">
        <v>439</v>
      </c>
      <c r="BR107" s="37">
        <v>1057</v>
      </c>
      <c r="BS107" s="36">
        <v>501</v>
      </c>
      <c r="BT107" s="37">
        <v>1326</v>
      </c>
      <c r="BU107" s="36">
        <v>520</v>
      </c>
      <c r="BV107" s="37">
        <v>36133</v>
      </c>
      <c r="BW107" s="36">
        <v>4167</v>
      </c>
      <c r="BX107" s="37">
        <v>325</v>
      </c>
      <c r="BY107" s="36">
        <v>405</v>
      </c>
      <c r="BZ107" s="37">
        <v>29436</v>
      </c>
      <c r="CA107" s="36">
        <v>3921</v>
      </c>
      <c r="CB107" s="37">
        <v>11254</v>
      </c>
      <c r="CC107" s="36">
        <v>3103</v>
      </c>
      <c r="CD107" s="37">
        <v>195</v>
      </c>
      <c r="CE107" s="36">
        <v>208</v>
      </c>
      <c r="CF107" s="37">
        <v>13075</v>
      </c>
      <c r="CG107" s="36">
        <v>2133</v>
      </c>
      <c r="CH107" s="37">
        <v>283</v>
      </c>
      <c r="CI107" s="36">
        <v>220</v>
      </c>
      <c r="CJ107" s="37">
        <v>1594</v>
      </c>
      <c r="CK107" s="36">
        <v>1022</v>
      </c>
      <c r="CL107" s="40" t="s">
        <v>60</v>
      </c>
      <c r="CM107" s="36" t="s">
        <v>60</v>
      </c>
      <c r="CN107" s="35">
        <v>799</v>
      </c>
      <c r="CO107" s="36">
        <v>558</v>
      </c>
      <c r="CP107" s="37">
        <v>3438</v>
      </c>
      <c r="CQ107" s="36">
        <v>1057</v>
      </c>
      <c r="CR107" s="37">
        <v>142</v>
      </c>
      <c r="CS107" s="36">
        <v>140</v>
      </c>
      <c r="CT107" s="37">
        <v>3742</v>
      </c>
      <c r="CU107" s="36">
        <v>1402</v>
      </c>
      <c r="CV107" s="37">
        <v>7006</v>
      </c>
      <c r="CW107" s="36">
        <v>1441</v>
      </c>
      <c r="CX107" s="37">
        <v>1246</v>
      </c>
      <c r="CY107" s="36">
        <v>776</v>
      </c>
      <c r="CZ107" s="37">
        <v>446</v>
      </c>
      <c r="DA107" s="36">
        <v>327</v>
      </c>
      <c r="DB107" s="37">
        <v>8419</v>
      </c>
      <c r="DC107" s="36">
        <v>1530</v>
      </c>
      <c r="DD107" s="37">
        <v>3688</v>
      </c>
      <c r="DE107" s="36">
        <v>1533</v>
      </c>
      <c r="DF107" s="37">
        <v>4631</v>
      </c>
      <c r="DG107" s="36">
        <v>1483</v>
      </c>
      <c r="DH107" s="37">
        <v>2426</v>
      </c>
      <c r="DI107" s="36">
        <v>1046</v>
      </c>
      <c r="DJ107" s="37">
        <v>195</v>
      </c>
      <c r="DK107" s="36">
        <v>237</v>
      </c>
      <c r="DL107" s="37">
        <v>2723</v>
      </c>
      <c r="DM107" s="36">
        <v>1294</v>
      </c>
    </row>
    <row r="108" spans="1:117" x14ac:dyDescent="0.2">
      <c r="A108" s="109">
        <f>IF($D108=$D$67,"",RANK($G108,$G$69:$G$120)+COUNTIF($G$69:G108,$G108)-1)</f>
        <v>29</v>
      </c>
      <c r="B108" s="1">
        <v>101</v>
      </c>
      <c r="C108" s="1" t="s">
        <v>115</v>
      </c>
      <c r="D108" s="7" t="s">
        <v>46</v>
      </c>
      <c r="E108" s="17">
        <f t="shared" si="1"/>
        <v>1297</v>
      </c>
      <c r="F108" s="17">
        <f t="shared" si="2"/>
        <v>207</v>
      </c>
      <c r="G108" s="18">
        <f t="shared" si="3"/>
        <v>1090</v>
      </c>
      <c r="H108" s="17">
        <f t="shared" si="4"/>
        <v>1223</v>
      </c>
      <c r="I108" s="17">
        <f t="shared" si="5"/>
        <v>153</v>
      </c>
      <c r="J108" s="17">
        <f t="shared" si="6"/>
        <v>1070</v>
      </c>
      <c r="K108" s="96"/>
      <c r="L108" s="37">
        <v>26769</v>
      </c>
      <c r="M108" s="36">
        <v>2836</v>
      </c>
      <c r="N108" s="37">
        <v>0</v>
      </c>
      <c r="O108" s="36">
        <v>207</v>
      </c>
      <c r="P108" s="37">
        <v>0</v>
      </c>
      <c r="Q108" s="36">
        <v>207</v>
      </c>
      <c r="R108" s="37">
        <v>214</v>
      </c>
      <c r="S108" s="36">
        <v>348</v>
      </c>
      <c r="T108" s="37">
        <v>0</v>
      </c>
      <c r="U108" s="36">
        <v>207</v>
      </c>
      <c r="V108" s="37">
        <v>1949</v>
      </c>
      <c r="W108" s="36">
        <v>734</v>
      </c>
      <c r="X108" s="37">
        <v>301</v>
      </c>
      <c r="Y108" s="36">
        <v>271</v>
      </c>
      <c r="Z108" s="37">
        <v>2613</v>
      </c>
      <c r="AA108" s="36">
        <v>984</v>
      </c>
      <c r="AB108" s="37">
        <v>0</v>
      </c>
      <c r="AC108" s="36">
        <v>207</v>
      </c>
      <c r="AD108" s="37">
        <v>0</v>
      </c>
      <c r="AE108" s="36">
        <v>207</v>
      </c>
      <c r="AF108" s="37">
        <v>2230</v>
      </c>
      <c r="AG108" s="36">
        <v>915</v>
      </c>
      <c r="AH108" s="37">
        <v>476</v>
      </c>
      <c r="AI108" s="36">
        <v>361</v>
      </c>
      <c r="AJ108" s="37">
        <v>0</v>
      </c>
      <c r="AK108" s="36">
        <v>207</v>
      </c>
      <c r="AL108" s="37">
        <v>107</v>
      </c>
      <c r="AM108" s="36">
        <v>199</v>
      </c>
      <c r="AN108" s="37">
        <v>373</v>
      </c>
      <c r="AO108" s="36">
        <v>375</v>
      </c>
      <c r="AP108" s="37">
        <v>41</v>
      </c>
      <c r="AQ108" s="36">
        <v>95</v>
      </c>
      <c r="AR108" s="37">
        <v>82</v>
      </c>
      <c r="AS108" s="36">
        <v>145</v>
      </c>
      <c r="AT108" s="37">
        <v>374</v>
      </c>
      <c r="AU108" s="36">
        <v>433</v>
      </c>
      <c r="AV108" s="37">
        <v>211</v>
      </c>
      <c r="AW108" s="36">
        <v>318</v>
      </c>
      <c r="AX108" s="37">
        <v>121</v>
      </c>
      <c r="AY108" s="36">
        <v>185</v>
      </c>
      <c r="AZ108" s="37">
        <v>228</v>
      </c>
      <c r="BA108" s="36">
        <v>177</v>
      </c>
      <c r="BB108" s="37">
        <v>472</v>
      </c>
      <c r="BC108" s="36">
        <v>323</v>
      </c>
      <c r="BD108" s="37">
        <v>7715</v>
      </c>
      <c r="BE108" s="36">
        <v>1532</v>
      </c>
      <c r="BF108" s="37">
        <v>178</v>
      </c>
      <c r="BG108" s="36">
        <v>117</v>
      </c>
      <c r="BH108" s="37">
        <v>27</v>
      </c>
      <c r="BI108" s="36">
        <v>60</v>
      </c>
      <c r="BJ108" s="37">
        <v>0</v>
      </c>
      <c r="BK108" s="36">
        <v>207</v>
      </c>
      <c r="BL108" s="37">
        <v>109</v>
      </c>
      <c r="BM108" s="36">
        <v>163</v>
      </c>
      <c r="BN108" s="37">
        <v>0</v>
      </c>
      <c r="BO108" s="36">
        <v>207</v>
      </c>
      <c r="BP108" s="37">
        <v>0</v>
      </c>
      <c r="BQ108" s="36">
        <v>207</v>
      </c>
      <c r="BR108" s="37">
        <v>0</v>
      </c>
      <c r="BS108" s="36">
        <v>207</v>
      </c>
      <c r="BT108" s="37">
        <v>941</v>
      </c>
      <c r="BU108" s="36">
        <v>745</v>
      </c>
      <c r="BV108" s="37">
        <v>1224</v>
      </c>
      <c r="BW108" s="36">
        <v>501</v>
      </c>
      <c r="BX108" s="37">
        <v>93</v>
      </c>
      <c r="BY108" s="36">
        <v>153</v>
      </c>
      <c r="BZ108" s="37">
        <v>2776</v>
      </c>
      <c r="CA108" s="36">
        <v>1118</v>
      </c>
      <c r="CB108" s="37">
        <v>259</v>
      </c>
      <c r="CC108" s="36">
        <v>212</v>
      </c>
      <c r="CD108" s="37">
        <v>0</v>
      </c>
      <c r="CE108" s="36">
        <v>207</v>
      </c>
      <c r="CF108" s="37">
        <v>60</v>
      </c>
      <c r="CG108" s="36">
        <v>89</v>
      </c>
      <c r="CH108" s="37">
        <v>0</v>
      </c>
      <c r="CI108" s="36">
        <v>207</v>
      </c>
      <c r="CJ108" s="37">
        <v>57</v>
      </c>
      <c r="CK108" s="36">
        <v>94</v>
      </c>
      <c r="CL108" s="37">
        <v>1125</v>
      </c>
      <c r="CM108" s="36">
        <v>725</v>
      </c>
      <c r="CN108" s="40" t="s">
        <v>60</v>
      </c>
      <c r="CO108" s="36" t="s">
        <v>60</v>
      </c>
      <c r="CP108" s="35">
        <v>223</v>
      </c>
      <c r="CQ108" s="36">
        <v>232</v>
      </c>
      <c r="CR108" s="37">
        <v>0</v>
      </c>
      <c r="CS108" s="36">
        <v>207</v>
      </c>
      <c r="CT108" s="37">
        <v>210</v>
      </c>
      <c r="CU108" s="36">
        <v>187</v>
      </c>
      <c r="CV108" s="37">
        <v>207</v>
      </c>
      <c r="CW108" s="36">
        <v>153</v>
      </c>
      <c r="CX108" s="37">
        <v>181</v>
      </c>
      <c r="CY108" s="36">
        <v>267</v>
      </c>
      <c r="CZ108" s="37">
        <v>621</v>
      </c>
      <c r="DA108" s="36">
        <v>328</v>
      </c>
      <c r="DB108" s="37">
        <v>485</v>
      </c>
      <c r="DC108" s="36">
        <v>448</v>
      </c>
      <c r="DD108" s="37">
        <v>262</v>
      </c>
      <c r="DE108" s="36">
        <v>277</v>
      </c>
      <c r="DF108" s="37">
        <v>199</v>
      </c>
      <c r="DG108" s="36">
        <v>253</v>
      </c>
      <c r="DH108" s="37">
        <v>2</v>
      </c>
      <c r="DI108" s="36">
        <v>5</v>
      </c>
      <c r="DJ108" s="37">
        <v>23</v>
      </c>
      <c r="DK108" s="36">
        <v>47</v>
      </c>
      <c r="DL108" s="37">
        <v>293</v>
      </c>
      <c r="DM108" s="36">
        <v>292</v>
      </c>
    </row>
    <row r="109" spans="1:117" x14ac:dyDescent="0.2">
      <c r="A109" s="109">
        <f>IF($D109=$D$67,"",RANK($G109,$G$69:$G$120)+COUNTIF($G$69:G109,$G109)-1)</f>
        <v>49</v>
      </c>
      <c r="B109" s="1">
        <v>85</v>
      </c>
      <c r="C109" s="1" t="s">
        <v>116</v>
      </c>
      <c r="D109" s="7" t="s">
        <v>47</v>
      </c>
      <c r="E109" s="17">
        <f t="shared" si="1"/>
        <v>4075</v>
      </c>
      <c r="F109" s="17">
        <f t="shared" si="2"/>
        <v>8623</v>
      </c>
      <c r="G109" s="18">
        <f t="shared" si="3"/>
        <v>-4548</v>
      </c>
      <c r="H109" s="17">
        <f t="shared" si="4"/>
        <v>1969</v>
      </c>
      <c r="I109" s="17">
        <f t="shared" si="5"/>
        <v>4005</v>
      </c>
      <c r="J109" s="17">
        <f t="shared" si="6"/>
        <v>-2036</v>
      </c>
      <c r="K109" s="96"/>
      <c r="L109" s="37">
        <v>157644</v>
      </c>
      <c r="M109" s="36">
        <v>12647</v>
      </c>
      <c r="N109" s="37">
        <v>2999</v>
      </c>
      <c r="O109" s="36">
        <v>1543</v>
      </c>
      <c r="P109" s="37">
        <v>2421</v>
      </c>
      <c r="Q109" s="36">
        <v>1281</v>
      </c>
      <c r="R109" s="37">
        <v>1971</v>
      </c>
      <c r="S109" s="36">
        <v>1391</v>
      </c>
      <c r="T109" s="37">
        <v>1333</v>
      </c>
      <c r="U109" s="36">
        <v>1301</v>
      </c>
      <c r="V109" s="37">
        <v>6592</v>
      </c>
      <c r="W109" s="36">
        <v>1789</v>
      </c>
      <c r="X109" s="37">
        <v>1000</v>
      </c>
      <c r="Y109" s="36">
        <v>598</v>
      </c>
      <c r="Z109" s="37">
        <v>1752</v>
      </c>
      <c r="AA109" s="36">
        <v>1005</v>
      </c>
      <c r="AB109" s="37">
        <v>841</v>
      </c>
      <c r="AC109" s="36">
        <v>746</v>
      </c>
      <c r="AD109" s="37">
        <v>589</v>
      </c>
      <c r="AE109" s="36">
        <v>681</v>
      </c>
      <c r="AF109" s="37">
        <v>15476</v>
      </c>
      <c r="AG109" s="36">
        <v>4230</v>
      </c>
      <c r="AH109" s="37">
        <v>16355</v>
      </c>
      <c r="AI109" s="36">
        <v>2798</v>
      </c>
      <c r="AJ109" s="37">
        <v>712</v>
      </c>
      <c r="AK109" s="36">
        <v>626</v>
      </c>
      <c r="AL109" s="37">
        <v>55</v>
      </c>
      <c r="AM109" s="36">
        <v>68</v>
      </c>
      <c r="AN109" s="37">
        <v>2371</v>
      </c>
      <c r="AO109" s="36">
        <v>831</v>
      </c>
      <c r="AP109" s="37">
        <v>3249</v>
      </c>
      <c r="AQ109" s="36">
        <v>1601</v>
      </c>
      <c r="AR109" s="37">
        <v>1379</v>
      </c>
      <c r="AS109" s="36">
        <v>1468</v>
      </c>
      <c r="AT109" s="37">
        <v>1885</v>
      </c>
      <c r="AU109" s="36">
        <v>1445</v>
      </c>
      <c r="AV109" s="37">
        <v>2454</v>
      </c>
      <c r="AW109" s="36">
        <v>1692</v>
      </c>
      <c r="AX109" s="37">
        <v>878</v>
      </c>
      <c r="AY109" s="36">
        <v>486</v>
      </c>
      <c r="AZ109" s="37">
        <v>652</v>
      </c>
      <c r="BA109" s="36">
        <v>566</v>
      </c>
      <c r="BB109" s="37">
        <v>3807</v>
      </c>
      <c r="BC109" s="36">
        <v>1261</v>
      </c>
      <c r="BD109" s="37">
        <v>730</v>
      </c>
      <c r="BE109" s="36">
        <v>447</v>
      </c>
      <c r="BF109" s="37">
        <v>4483</v>
      </c>
      <c r="BG109" s="36">
        <v>1737</v>
      </c>
      <c r="BH109" s="37">
        <v>471</v>
      </c>
      <c r="BI109" s="36">
        <v>393</v>
      </c>
      <c r="BJ109" s="37">
        <v>2163</v>
      </c>
      <c r="BK109" s="36">
        <v>1979</v>
      </c>
      <c r="BL109" s="37">
        <v>1522</v>
      </c>
      <c r="BM109" s="36">
        <v>1671</v>
      </c>
      <c r="BN109" s="37">
        <v>915</v>
      </c>
      <c r="BO109" s="36">
        <v>999</v>
      </c>
      <c r="BP109" s="37">
        <v>204</v>
      </c>
      <c r="BQ109" s="36">
        <v>329</v>
      </c>
      <c r="BR109" s="37">
        <v>1017</v>
      </c>
      <c r="BS109" s="36">
        <v>722</v>
      </c>
      <c r="BT109" s="37">
        <v>372</v>
      </c>
      <c r="BU109" s="36">
        <v>280</v>
      </c>
      <c r="BV109" s="37">
        <v>4241</v>
      </c>
      <c r="BW109" s="36">
        <v>1445</v>
      </c>
      <c r="BX109" s="37">
        <v>598</v>
      </c>
      <c r="BY109" s="36">
        <v>609</v>
      </c>
      <c r="BZ109" s="37">
        <v>11317</v>
      </c>
      <c r="CA109" s="36">
        <v>3991</v>
      </c>
      <c r="CB109" s="37">
        <v>23102</v>
      </c>
      <c r="CC109" s="36">
        <v>4356</v>
      </c>
      <c r="CD109" s="37">
        <v>271</v>
      </c>
      <c r="CE109" s="36">
        <v>213</v>
      </c>
      <c r="CF109" s="37">
        <v>6327</v>
      </c>
      <c r="CG109" s="36">
        <v>2177</v>
      </c>
      <c r="CH109" s="37">
        <v>1008</v>
      </c>
      <c r="CI109" s="36">
        <v>934</v>
      </c>
      <c r="CJ109" s="37">
        <v>833</v>
      </c>
      <c r="CK109" s="36">
        <v>583</v>
      </c>
      <c r="CL109" s="37">
        <v>3523</v>
      </c>
      <c r="CM109" s="36">
        <v>1139</v>
      </c>
      <c r="CN109" s="37">
        <v>453</v>
      </c>
      <c r="CO109" s="36">
        <v>360</v>
      </c>
      <c r="CP109" s="40" t="s">
        <v>60</v>
      </c>
      <c r="CQ109" s="36" t="s">
        <v>60</v>
      </c>
      <c r="CR109" s="35">
        <v>62</v>
      </c>
      <c r="CS109" s="36">
        <v>107</v>
      </c>
      <c r="CT109" s="37">
        <v>3324</v>
      </c>
      <c r="CU109" s="36">
        <v>1252</v>
      </c>
      <c r="CV109" s="37">
        <v>8623</v>
      </c>
      <c r="CW109" s="36">
        <v>4005</v>
      </c>
      <c r="CX109" s="37">
        <v>181</v>
      </c>
      <c r="CY109" s="36">
        <v>188</v>
      </c>
      <c r="CZ109" s="37">
        <v>91</v>
      </c>
      <c r="DA109" s="36">
        <v>115</v>
      </c>
      <c r="DB109" s="37">
        <v>7879</v>
      </c>
      <c r="DC109" s="36">
        <v>2193</v>
      </c>
      <c r="DD109" s="37">
        <v>2510</v>
      </c>
      <c r="DE109" s="36">
        <v>1257</v>
      </c>
      <c r="DF109" s="37">
        <v>1680</v>
      </c>
      <c r="DG109" s="36">
        <v>1114</v>
      </c>
      <c r="DH109" s="37">
        <v>341</v>
      </c>
      <c r="DI109" s="36">
        <v>291</v>
      </c>
      <c r="DJ109" s="37">
        <v>632</v>
      </c>
      <c r="DK109" s="36">
        <v>647</v>
      </c>
      <c r="DL109" s="37">
        <v>2166</v>
      </c>
      <c r="DM109" s="36">
        <v>1534</v>
      </c>
    </row>
    <row r="110" spans="1:117" x14ac:dyDescent="0.2">
      <c r="A110" s="109">
        <f>IF($D110=$D$67,"",RANK($G110,$G$69:$G$120)+COUNTIF($G$69:G110,$G110)-1)</f>
        <v>35</v>
      </c>
      <c r="B110" s="1">
        <v>27</v>
      </c>
      <c r="C110" s="1" t="s">
        <v>117</v>
      </c>
      <c r="D110" s="7" t="s">
        <v>48</v>
      </c>
      <c r="E110" s="17">
        <f t="shared" si="1"/>
        <v>1486</v>
      </c>
      <c r="F110" s="17">
        <f t="shared" si="2"/>
        <v>1156</v>
      </c>
      <c r="G110" s="18">
        <f t="shared" si="3"/>
        <v>330</v>
      </c>
      <c r="H110" s="17">
        <f t="shared" si="4"/>
        <v>1045</v>
      </c>
      <c r="I110" s="17">
        <f t="shared" si="5"/>
        <v>384</v>
      </c>
      <c r="J110" s="17">
        <f t="shared" si="6"/>
        <v>661</v>
      </c>
      <c r="K110" s="96"/>
      <c r="L110" s="37">
        <v>27506</v>
      </c>
      <c r="M110" s="36">
        <v>3893</v>
      </c>
      <c r="N110" s="37">
        <v>0</v>
      </c>
      <c r="O110" s="36">
        <v>155</v>
      </c>
      <c r="P110" s="37">
        <v>554</v>
      </c>
      <c r="Q110" s="36">
        <v>492</v>
      </c>
      <c r="R110" s="37">
        <v>1422</v>
      </c>
      <c r="S110" s="36">
        <v>1445</v>
      </c>
      <c r="T110" s="37">
        <v>659</v>
      </c>
      <c r="U110" s="36">
        <v>778</v>
      </c>
      <c r="V110" s="37">
        <v>1286</v>
      </c>
      <c r="W110" s="36">
        <v>622</v>
      </c>
      <c r="X110" s="37">
        <v>1021</v>
      </c>
      <c r="Y110" s="36">
        <v>604</v>
      </c>
      <c r="Z110" s="37">
        <v>0</v>
      </c>
      <c r="AA110" s="36">
        <v>155</v>
      </c>
      <c r="AB110" s="37">
        <v>0</v>
      </c>
      <c r="AC110" s="36">
        <v>155</v>
      </c>
      <c r="AD110" s="37">
        <v>0</v>
      </c>
      <c r="AE110" s="36">
        <v>155</v>
      </c>
      <c r="AF110" s="37">
        <v>101</v>
      </c>
      <c r="AG110" s="36">
        <v>102</v>
      </c>
      <c r="AH110" s="37">
        <v>69</v>
      </c>
      <c r="AI110" s="36">
        <v>104</v>
      </c>
      <c r="AJ110" s="37">
        <v>0</v>
      </c>
      <c r="AK110" s="36">
        <v>155</v>
      </c>
      <c r="AL110" s="37">
        <v>186</v>
      </c>
      <c r="AM110" s="36">
        <v>262</v>
      </c>
      <c r="AN110" s="37">
        <v>267</v>
      </c>
      <c r="AO110" s="36">
        <v>235</v>
      </c>
      <c r="AP110" s="37">
        <v>285</v>
      </c>
      <c r="AQ110" s="36">
        <v>378</v>
      </c>
      <c r="AR110" s="37">
        <v>4772</v>
      </c>
      <c r="AS110" s="36">
        <v>1898</v>
      </c>
      <c r="AT110" s="37">
        <v>144</v>
      </c>
      <c r="AU110" s="36">
        <v>212</v>
      </c>
      <c r="AV110" s="37">
        <v>211</v>
      </c>
      <c r="AW110" s="36">
        <v>208</v>
      </c>
      <c r="AX110" s="37">
        <v>0</v>
      </c>
      <c r="AY110" s="36">
        <v>155</v>
      </c>
      <c r="AZ110" s="37">
        <v>0</v>
      </c>
      <c r="BA110" s="36">
        <v>155</v>
      </c>
      <c r="BB110" s="37">
        <v>254</v>
      </c>
      <c r="BC110" s="36">
        <v>222</v>
      </c>
      <c r="BD110" s="37">
        <v>113</v>
      </c>
      <c r="BE110" s="36">
        <v>179</v>
      </c>
      <c r="BF110" s="37">
        <v>239</v>
      </c>
      <c r="BG110" s="36">
        <v>201</v>
      </c>
      <c r="BH110" s="37">
        <v>5342</v>
      </c>
      <c r="BI110" s="36">
        <v>1981</v>
      </c>
      <c r="BJ110" s="37">
        <v>129</v>
      </c>
      <c r="BK110" s="36">
        <v>155</v>
      </c>
      <c r="BL110" s="37">
        <v>354</v>
      </c>
      <c r="BM110" s="36">
        <v>294</v>
      </c>
      <c r="BN110" s="37">
        <v>232</v>
      </c>
      <c r="BO110" s="36">
        <v>258</v>
      </c>
      <c r="BP110" s="37">
        <v>1695</v>
      </c>
      <c r="BQ110" s="36">
        <v>784</v>
      </c>
      <c r="BR110" s="37">
        <v>110</v>
      </c>
      <c r="BS110" s="36">
        <v>177</v>
      </c>
      <c r="BT110" s="37">
        <v>0</v>
      </c>
      <c r="BU110" s="36">
        <v>155</v>
      </c>
      <c r="BV110" s="37">
        <v>441</v>
      </c>
      <c r="BW110" s="36">
        <v>473</v>
      </c>
      <c r="BX110" s="37">
        <v>513</v>
      </c>
      <c r="BY110" s="36">
        <v>571</v>
      </c>
      <c r="BZ110" s="37">
        <v>6</v>
      </c>
      <c r="CA110" s="36">
        <v>11</v>
      </c>
      <c r="CB110" s="37">
        <v>166</v>
      </c>
      <c r="CC110" s="36">
        <v>257</v>
      </c>
      <c r="CD110" s="37">
        <v>2060</v>
      </c>
      <c r="CE110" s="36">
        <v>1025</v>
      </c>
      <c r="CF110" s="37">
        <v>84</v>
      </c>
      <c r="CG110" s="36">
        <v>102</v>
      </c>
      <c r="CH110" s="37">
        <v>40</v>
      </c>
      <c r="CI110" s="36">
        <v>46</v>
      </c>
      <c r="CJ110" s="37">
        <v>15</v>
      </c>
      <c r="CK110" s="36">
        <v>26</v>
      </c>
      <c r="CL110" s="37">
        <v>57</v>
      </c>
      <c r="CM110" s="36">
        <v>77</v>
      </c>
      <c r="CN110" s="37">
        <v>7</v>
      </c>
      <c r="CO110" s="36">
        <v>12</v>
      </c>
      <c r="CP110" s="37">
        <v>529</v>
      </c>
      <c r="CQ110" s="36">
        <v>706</v>
      </c>
      <c r="CR110" s="40" t="s">
        <v>60</v>
      </c>
      <c r="CS110" s="36" t="s">
        <v>60</v>
      </c>
      <c r="CT110" s="35">
        <v>0</v>
      </c>
      <c r="CU110" s="36">
        <v>155</v>
      </c>
      <c r="CV110" s="37">
        <v>1156</v>
      </c>
      <c r="CW110" s="36">
        <v>384</v>
      </c>
      <c r="CX110" s="37">
        <v>560</v>
      </c>
      <c r="CY110" s="36">
        <v>567</v>
      </c>
      <c r="CZ110" s="37">
        <v>0</v>
      </c>
      <c r="DA110" s="36">
        <v>155</v>
      </c>
      <c r="DB110" s="37">
        <v>79</v>
      </c>
      <c r="DC110" s="36">
        <v>92</v>
      </c>
      <c r="DD110" s="37">
        <v>557</v>
      </c>
      <c r="DE110" s="36">
        <v>780</v>
      </c>
      <c r="DF110" s="37">
        <v>0</v>
      </c>
      <c r="DG110" s="36">
        <v>155</v>
      </c>
      <c r="DH110" s="37">
        <v>481</v>
      </c>
      <c r="DI110" s="36">
        <v>594</v>
      </c>
      <c r="DJ110" s="37">
        <v>1310</v>
      </c>
      <c r="DK110" s="36">
        <v>880</v>
      </c>
      <c r="DL110" s="37">
        <v>0</v>
      </c>
      <c r="DM110" s="36">
        <v>155</v>
      </c>
    </row>
    <row r="111" spans="1:117" x14ac:dyDescent="0.2">
      <c r="A111" s="109">
        <f>IF($D111=$D$67,"",RANK($G111,$G$69:$G$120)+COUNTIF($G$69:G111,$G111)-1)</f>
        <v>15</v>
      </c>
      <c r="B111" s="1">
        <v>117</v>
      </c>
      <c r="C111" s="1" t="s">
        <v>118</v>
      </c>
      <c r="D111" s="7" t="s">
        <v>49</v>
      </c>
      <c r="E111" s="17">
        <f t="shared" si="1"/>
        <v>10788</v>
      </c>
      <c r="F111" s="17">
        <f t="shared" si="2"/>
        <v>7009</v>
      </c>
      <c r="G111" s="18">
        <f t="shared" si="3"/>
        <v>3779</v>
      </c>
      <c r="H111" s="17">
        <f t="shared" si="4"/>
        <v>3114</v>
      </c>
      <c r="I111" s="17">
        <f t="shared" si="5"/>
        <v>1999</v>
      </c>
      <c r="J111" s="17">
        <f t="shared" si="6"/>
        <v>1115</v>
      </c>
      <c r="K111" s="96"/>
      <c r="L111" s="37">
        <v>170969</v>
      </c>
      <c r="M111" s="36">
        <v>13046</v>
      </c>
      <c r="N111" s="37">
        <v>9326</v>
      </c>
      <c r="O111" s="36">
        <v>2717</v>
      </c>
      <c r="P111" s="37">
        <v>531</v>
      </c>
      <c r="Q111" s="36">
        <v>465</v>
      </c>
      <c r="R111" s="37">
        <v>1346</v>
      </c>
      <c r="S111" s="36">
        <v>1176</v>
      </c>
      <c r="T111" s="37">
        <v>7393</v>
      </c>
      <c r="U111" s="36">
        <v>3038</v>
      </c>
      <c r="V111" s="37">
        <v>7130</v>
      </c>
      <c r="W111" s="36">
        <v>2041</v>
      </c>
      <c r="X111" s="37">
        <v>1372</v>
      </c>
      <c r="Y111" s="36">
        <v>902</v>
      </c>
      <c r="Z111" s="37">
        <v>150</v>
      </c>
      <c r="AA111" s="36">
        <v>163</v>
      </c>
      <c r="AB111" s="37">
        <v>155</v>
      </c>
      <c r="AC111" s="36">
        <v>191</v>
      </c>
      <c r="AD111" s="37">
        <v>307</v>
      </c>
      <c r="AE111" s="36">
        <v>186</v>
      </c>
      <c r="AF111" s="37">
        <v>15491</v>
      </c>
      <c r="AG111" s="36">
        <v>3282</v>
      </c>
      <c r="AH111" s="37">
        <v>17507</v>
      </c>
      <c r="AI111" s="36">
        <v>4897</v>
      </c>
      <c r="AJ111" s="37">
        <v>179</v>
      </c>
      <c r="AK111" s="36">
        <v>230</v>
      </c>
      <c r="AL111" s="37">
        <v>0</v>
      </c>
      <c r="AM111" s="36">
        <v>208</v>
      </c>
      <c r="AN111" s="37">
        <v>8593</v>
      </c>
      <c r="AO111" s="36">
        <v>2245</v>
      </c>
      <c r="AP111" s="37">
        <v>5645</v>
      </c>
      <c r="AQ111" s="36">
        <v>1932</v>
      </c>
      <c r="AR111" s="37">
        <v>387</v>
      </c>
      <c r="AS111" s="36">
        <v>432</v>
      </c>
      <c r="AT111" s="37">
        <v>1805</v>
      </c>
      <c r="AU111" s="36">
        <v>1529</v>
      </c>
      <c r="AV111" s="37">
        <v>13884</v>
      </c>
      <c r="AW111" s="36">
        <v>2654</v>
      </c>
      <c r="AX111" s="37">
        <v>1901</v>
      </c>
      <c r="AY111" s="36">
        <v>908</v>
      </c>
      <c r="AZ111" s="37">
        <v>9</v>
      </c>
      <c r="BA111" s="36">
        <v>17</v>
      </c>
      <c r="BB111" s="37">
        <v>1135</v>
      </c>
      <c r="BC111" s="36">
        <v>675</v>
      </c>
      <c r="BD111" s="37">
        <v>1690</v>
      </c>
      <c r="BE111" s="36">
        <v>1886</v>
      </c>
      <c r="BF111" s="37">
        <v>5983</v>
      </c>
      <c r="BG111" s="36">
        <v>2441</v>
      </c>
      <c r="BH111" s="37">
        <v>445</v>
      </c>
      <c r="BI111" s="36">
        <v>315</v>
      </c>
      <c r="BJ111" s="37">
        <v>9172</v>
      </c>
      <c r="BK111" s="36">
        <v>2752</v>
      </c>
      <c r="BL111" s="37">
        <v>3795</v>
      </c>
      <c r="BM111" s="36">
        <v>1409</v>
      </c>
      <c r="BN111" s="37">
        <v>43</v>
      </c>
      <c r="BO111" s="36">
        <v>69</v>
      </c>
      <c r="BP111" s="37">
        <v>631</v>
      </c>
      <c r="BQ111" s="36">
        <v>660</v>
      </c>
      <c r="BR111" s="37">
        <v>883</v>
      </c>
      <c r="BS111" s="36">
        <v>816</v>
      </c>
      <c r="BT111" s="37">
        <v>132</v>
      </c>
      <c r="BU111" s="36">
        <v>134</v>
      </c>
      <c r="BV111" s="37">
        <v>1396</v>
      </c>
      <c r="BW111" s="36">
        <v>850</v>
      </c>
      <c r="BX111" s="37">
        <v>381</v>
      </c>
      <c r="BY111" s="36">
        <v>330</v>
      </c>
      <c r="BZ111" s="37">
        <v>4921</v>
      </c>
      <c r="CA111" s="36">
        <v>1493</v>
      </c>
      <c r="CB111" s="37">
        <v>9353</v>
      </c>
      <c r="CC111" s="36">
        <v>2989</v>
      </c>
      <c r="CD111" s="37">
        <v>50</v>
      </c>
      <c r="CE111" s="36">
        <v>92</v>
      </c>
      <c r="CF111" s="37">
        <v>5944</v>
      </c>
      <c r="CG111" s="36">
        <v>2044</v>
      </c>
      <c r="CH111" s="37">
        <v>3166</v>
      </c>
      <c r="CI111" s="36">
        <v>3444</v>
      </c>
      <c r="CJ111" s="37">
        <v>726</v>
      </c>
      <c r="CK111" s="36">
        <v>610</v>
      </c>
      <c r="CL111" s="37">
        <v>3360</v>
      </c>
      <c r="CM111" s="36">
        <v>1716</v>
      </c>
      <c r="CN111" s="37">
        <v>14</v>
      </c>
      <c r="CO111" s="36">
        <v>31</v>
      </c>
      <c r="CP111" s="37">
        <v>5531</v>
      </c>
      <c r="CQ111" s="36">
        <v>1883</v>
      </c>
      <c r="CR111" s="37">
        <v>181</v>
      </c>
      <c r="CS111" s="36">
        <v>156</v>
      </c>
      <c r="CT111" s="40" t="s">
        <v>60</v>
      </c>
      <c r="CU111" s="36" t="s">
        <v>60</v>
      </c>
      <c r="CV111" s="35">
        <v>7009</v>
      </c>
      <c r="CW111" s="36">
        <v>1999</v>
      </c>
      <c r="CX111" s="37">
        <v>200</v>
      </c>
      <c r="CY111" s="36">
        <v>223</v>
      </c>
      <c r="CZ111" s="37">
        <v>38</v>
      </c>
      <c r="DA111" s="36">
        <v>64</v>
      </c>
      <c r="DB111" s="37">
        <v>6098</v>
      </c>
      <c r="DC111" s="36">
        <v>1279</v>
      </c>
      <c r="DD111" s="37">
        <v>2852</v>
      </c>
      <c r="DE111" s="36">
        <v>2746</v>
      </c>
      <c r="DF111" s="37">
        <v>1385</v>
      </c>
      <c r="DG111" s="36">
        <v>764</v>
      </c>
      <c r="DH111" s="37">
        <v>1213</v>
      </c>
      <c r="DI111" s="36">
        <v>631</v>
      </c>
      <c r="DJ111" s="37">
        <v>131</v>
      </c>
      <c r="DK111" s="36">
        <v>214</v>
      </c>
      <c r="DL111" s="37">
        <v>1083</v>
      </c>
      <c r="DM111" s="36">
        <v>1191</v>
      </c>
    </row>
    <row r="112" spans="1:117" x14ac:dyDescent="0.2">
      <c r="A112" s="109" t="str">
        <f>IF($D112=$D$67,"",RANK($G112,$G$69:$G$120)+COUNTIF($G$69:G112,$G112)-1)</f>
        <v/>
      </c>
      <c r="B112" s="1">
        <v>48</v>
      </c>
      <c r="C112" s="1" t="s">
        <v>119</v>
      </c>
      <c r="D112" s="7" t="s">
        <v>50</v>
      </c>
      <c r="E112" s="17" t="str">
        <f t="shared" si="1"/>
        <v>N/A</v>
      </c>
      <c r="F112" s="17" t="str">
        <f t="shared" si="2"/>
        <v>N/A</v>
      </c>
      <c r="G112" s="18" t="str">
        <f t="shared" si="3"/>
        <v/>
      </c>
      <c r="H112" s="17" t="str">
        <f t="shared" si="4"/>
        <v>N/A</v>
      </c>
      <c r="I112" s="17" t="str">
        <f t="shared" si="5"/>
        <v>N/A</v>
      </c>
      <c r="J112" s="17" t="str">
        <f t="shared" si="6"/>
        <v/>
      </c>
      <c r="K112" s="96"/>
      <c r="L112" s="37">
        <v>514726</v>
      </c>
      <c r="M112" s="36">
        <v>23860</v>
      </c>
      <c r="N112" s="37">
        <v>8747</v>
      </c>
      <c r="O112" s="36">
        <v>2609</v>
      </c>
      <c r="P112" s="37">
        <v>6670</v>
      </c>
      <c r="Q112" s="36">
        <v>2828</v>
      </c>
      <c r="R112" s="37">
        <v>20073</v>
      </c>
      <c r="S112" s="36">
        <v>5295</v>
      </c>
      <c r="T112" s="37">
        <v>16461</v>
      </c>
      <c r="U112" s="36">
        <v>3965</v>
      </c>
      <c r="V112" s="37">
        <v>58992</v>
      </c>
      <c r="W112" s="36">
        <v>7044</v>
      </c>
      <c r="X112" s="37">
        <v>19126</v>
      </c>
      <c r="Y112" s="36">
        <v>3821</v>
      </c>
      <c r="Z112" s="37">
        <v>2927</v>
      </c>
      <c r="AA112" s="36">
        <v>1710</v>
      </c>
      <c r="AB112" s="37">
        <v>884</v>
      </c>
      <c r="AC112" s="36">
        <v>658</v>
      </c>
      <c r="AD112" s="37">
        <v>2276</v>
      </c>
      <c r="AE112" s="36">
        <v>1540</v>
      </c>
      <c r="AF112" s="37">
        <v>35777</v>
      </c>
      <c r="AG112" s="36">
        <v>6888</v>
      </c>
      <c r="AH112" s="37">
        <v>17401</v>
      </c>
      <c r="AI112" s="36">
        <v>3608</v>
      </c>
      <c r="AJ112" s="37">
        <v>6106</v>
      </c>
      <c r="AK112" s="36">
        <v>2623</v>
      </c>
      <c r="AL112" s="37">
        <v>4379</v>
      </c>
      <c r="AM112" s="36">
        <v>3119</v>
      </c>
      <c r="AN112" s="37">
        <v>15064</v>
      </c>
      <c r="AO112" s="36">
        <v>3097</v>
      </c>
      <c r="AP112" s="37">
        <v>10265</v>
      </c>
      <c r="AQ112" s="36">
        <v>3693</v>
      </c>
      <c r="AR112" s="37">
        <v>3236</v>
      </c>
      <c r="AS112" s="36">
        <v>1628</v>
      </c>
      <c r="AT112" s="37">
        <v>12766</v>
      </c>
      <c r="AU112" s="36">
        <v>4731</v>
      </c>
      <c r="AV112" s="37">
        <v>6616</v>
      </c>
      <c r="AW112" s="36">
        <v>2648</v>
      </c>
      <c r="AX112" s="37">
        <v>25513</v>
      </c>
      <c r="AY112" s="36">
        <v>5283</v>
      </c>
      <c r="AZ112" s="37">
        <v>1357</v>
      </c>
      <c r="BA112" s="36">
        <v>1052</v>
      </c>
      <c r="BB112" s="37">
        <v>9443</v>
      </c>
      <c r="BC112" s="36">
        <v>3323</v>
      </c>
      <c r="BD112" s="37">
        <v>5035</v>
      </c>
      <c r="BE112" s="36">
        <v>1644</v>
      </c>
      <c r="BF112" s="37">
        <v>15654</v>
      </c>
      <c r="BG112" s="36">
        <v>4327</v>
      </c>
      <c r="BH112" s="37">
        <v>7691</v>
      </c>
      <c r="BI112" s="36">
        <v>2576</v>
      </c>
      <c r="BJ112" s="37">
        <v>6048</v>
      </c>
      <c r="BK112" s="36">
        <v>2921</v>
      </c>
      <c r="BL112" s="37">
        <v>13473</v>
      </c>
      <c r="BM112" s="36">
        <v>3950</v>
      </c>
      <c r="BN112" s="37">
        <v>537</v>
      </c>
      <c r="BO112" s="36">
        <v>423</v>
      </c>
      <c r="BP112" s="37">
        <v>3837</v>
      </c>
      <c r="BQ112" s="36">
        <v>2060</v>
      </c>
      <c r="BR112" s="37">
        <v>7793</v>
      </c>
      <c r="BS112" s="36">
        <v>2927</v>
      </c>
      <c r="BT112" s="37">
        <v>459</v>
      </c>
      <c r="BU112" s="36">
        <v>334</v>
      </c>
      <c r="BV112" s="37">
        <v>7578</v>
      </c>
      <c r="BW112" s="36">
        <v>2982</v>
      </c>
      <c r="BX112" s="37">
        <v>15225</v>
      </c>
      <c r="BY112" s="36">
        <v>2786</v>
      </c>
      <c r="BZ112" s="37">
        <v>26155</v>
      </c>
      <c r="CA112" s="36">
        <v>6509</v>
      </c>
      <c r="CB112" s="37">
        <v>14956</v>
      </c>
      <c r="CC112" s="36">
        <v>4396</v>
      </c>
      <c r="CD112" s="37">
        <v>809</v>
      </c>
      <c r="CE112" s="36">
        <v>652</v>
      </c>
      <c r="CF112" s="37">
        <v>12315</v>
      </c>
      <c r="CG112" s="36">
        <v>2730</v>
      </c>
      <c r="CH112" s="37">
        <v>19302</v>
      </c>
      <c r="CI112" s="36">
        <v>4804</v>
      </c>
      <c r="CJ112" s="37">
        <v>3743</v>
      </c>
      <c r="CK112" s="36">
        <v>1552</v>
      </c>
      <c r="CL112" s="37">
        <v>9107</v>
      </c>
      <c r="CM112" s="36">
        <v>2433</v>
      </c>
      <c r="CN112" s="37">
        <v>1297</v>
      </c>
      <c r="CO112" s="36">
        <v>1223</v>
      </c>
      <c r="CP112" s="37">
        <v>4075</v>
      </c>
      <c r="CQ112" s="36">
        <v>1969</v>
      </c>
      <c r="CR112" s="37">
        <v>1486</v>
      </c>
      <c r="CS112" s="36">
        <v>1045</v>
      </c>
      <c r="CT112" s="37">
        <v>10788</v>
      </c>
      <c r="CU112" s="36">
        <v>3114</v>
      </c>
      <c r="CV112" s="40" t="s">
        <v>60</v>
      </c>
      <c r="CW112" s="36" t="s">
        <v>60</v>
      </c>
      <c r="CX112" s="35">
        <v>5234</v>
      </c>
      <c r="CY112" s="36">
        <v>2551</v>
      </c>
      <c r="CZ112" s="37">
        <v>349</v>
      </c>
      <c r="DA112" s="36">
        <v>344</v>
      </c>
      <c r="DB112" s="37">
        <v>13231</v>
      </c>
      <c r="DC112" s="36">
        <v>3158</v>
      </c>
      <c r="DD112" s="37">
        <v>15325</v>
      </c>
      <c r="DE112" s="36">
        <v>3090</v>
      </c>
      <c r="DF112" s="37">
        <v>663</v>
      </c>
      <c r="DG112" s="36">
        <v>563</v>
      </c>
      <c r="DH112" s="37">
        <v>5982</v>
      </c>
      <c r="DI112" s="36">
        <v>2396</v>
      </c>
      <c r="DJ112" s="37">
        <v>2500</v>
      </c>
      <c r="DK112" s="36">
        <v>1485</v>
      </c>
      <c r="DL112" s="37">
        <v>5225</v>
      </c>
      <c r="DM112" s="36">
        <v>2173</v>
      </c>
    </row>
    <row r="113" spans="1:117" x14ac:dyDescent="0.2">
      <c r="A113" s="109">
        <f>IF($D113=$D$67,"",RANK($G113,$G$69:$G$120)+COUNTIF($G$69:G113,$G113)-1)</f>
        <v>33</v>
      </c>
      <c r="B113" s="1">
        <v>36</v>
      </c>
      <c r="C113" s="1" t="s">
        <v>120</v>
      </c>
      <c r="D113" s="7" t="s">
        <v>51</v>
      </c>
      <c r="E113" s="17">
        <f t="shared" si="1"/>
        <v>5234</v>
      </c>
      <c r="F113" s="17">
        <f t="shared" si="2"/>
        <v>4507</v>
      </c>
      <c r="G113" s="18">
        <f t="shared" si="3"/>
        <v>727</v>
      </c>
      <c r="H113" s="17">
        <f t="shared" si="4"/>
        <v>2551</v>
      </c>
      <c r="I113" s="17">
        <f t="shared" si="5"/>
        <v>1517</v>
      </c>
      <c r="J113" s="17">
        <f t="shared" si="6"/>
        <v>1034</v>
      </c>
      <c r="K113" s="96"/>
      <c r="L113" s="37">
        <v>85217</v>
      </c>
      <c r="M113" s="36">
        <v>7587</v>
      </c>
      <c r="N113" s="37">
        <v>486</v>
      </c>
      <c r="O113" s="36">
        <v>558</v>
      </c>
      <c r="P113" s="37">
        <v>2151</v>
      </c>
      <c r="Q113" s="36">
        <v>1259</v>
      </c>
      <c r="R113" s="37">
        <v>6585</v>
      </c>
      <c r="S113" s="36">
        <v>2560</v>
      </c>
      <c r="T113" s="37">
        <v>422</v>
      </c>
      <c r="U113" s="36">
        <v>455</v>
      </c>
      <c r="V113" s="37">
        <v>18237</v>
      </c>
      <c r="W113" s="36">
        <v>4113</v>
      </c>
      <c r="X113" s="37">
        <v>3986</v>
      </c>
      <c r="Y113" s="36">
        <v>1191</v>
      </c>
      <c r="Z113" s="37">
        <v>562</v>
      </c>
      <c r="AA113" s="36">
        <v>590</v>
      </c>
      <c r="AB113" s="37">
        <v>0</v>
      </c>
      <c r="AC113" s="36">
        <v>192</v>
      </c>
      <c r="AD113" s="37">
        <v>132</v>
      </c>
      <c r="AE113" s="36">
        <v>141</v>
      </c>
      <c r="AF113" s="37">
        <v>1643</v>
      </c>
      <c r="AG113" s="36">
        <v>960</v>
      </c>
      <c r="AH113" s="37">
        <v>1052</v>
      </c>
      <c r="AI113" s="36">
        <v>595</v>
      </c>
      <c r="AJ113" s="37">
        <v>1701</v>
      </c>
      <c r="AK113" s="36">
        <v>997</v>
      </c>
      <c r="AL113" s="37">
        <v>7538</v>
      </c>
      <c r="AM113" s="36">
        <v>3248</v>
      </c>
      <c r="AN113" s="37">
        <v>1447</v>
      </c>
      <c r="AO113" s="36">
        <v>825</v>
      </c>
      <c r="AP113" s="37">
        <v>545</v>
      </c>
      <c r="AQ113" s="36">
        <v>398</v>
      </c>
      <c r="AR113" s="37">
        <v>290</v>
      </c>
      <c r="AS113" s="36">
        <v>250</v>
      </c>
      <c r="AT113" s="37">
        <v>1146</v>
      </c>
      <c r="AU113" s="36">
        <v>829</v>
      </c>
      <c r="AV113" s="37">
        <v>611</v>
      </c>
      <c r="AW113" s="36">
        <v>529</v>
      </c>
      <c r="AX113" s="37">
        <v>494</v>
      </c>
      <c r="AY113" s="36">
        <v>402</v>
      </c>
      <c r="AZ113" s="37">
        <v>0</v>
      </c>
      <c r="BA113" s="36">
        <v>192</v>
      </c>
      <c r="BB113" s="37">
        <v>342</v>
      </c>
      <c r="BC113" s="36">
        <v>301</v>
      </c>
      <c r="BD113" s="37">
        <v>959</v>
      </c>
      <c r="BE113" s="36">
        <v>638</v>
      </c>
      <c r="BF113" s="37">
        <v>1099</v>
      </c>
      <c r="BG113" s="36">
        <v>724</v>
      </c>
      <c r="BH113" s="37">
        <v>939</v>
      </c>
      <c r="BI113" s="36">
        <v>634</v>
      </c>
      <c r="BJ113" s="37">
        <v>143</v>
      </c>
      <c r="BK113" s="36">
        <v>163</v>
      </c>
      <c r="BL113" s="37">
        <v>511</v>
      </c>
      <c r="BM113" s="36">
        <v>372</v>
      </c>
      <c r="BN113" s="37">
        <v>1241</v>
      </c>
      <c r="BO113" s="36">
        <v>623</v>
      </c>
      <c r="BP113" s="37">
        <v>195</v>
      </c>
      <c r="BQ113" s="36">
        <v>178</v>
      </c>
      <c r="BR113" s="37">
        <v>4315</v>
      </c>
      <c r="BS113" s="36">
        <v>1358</v>
      </c>
      <c r="BT113" s="37">
        <v>34</v>
      </c>
      <c r="BU113" s="36">
        <v>42</v>
      </c>
      <c r="BV113" s="37">
        <v>506</v>
      </c>
      <c r="BW113" s="36">
        <v>485</v>
      </c>
      <c r="BX113" s="37">
        <v>1707</v>
      </c>
      <c r="BY113" s="36">
        <v>1068</v>
      </c>
      <c r="BZ113" s="37">
        <v>1937</v>
      </c>
      <c r="CA113" s="36">
        <v>1299</v>
      </c>
      <c r="CB113" s="37">
        <v>1653</v>
      </c>
      <c r="CC113" s="36">
        <v>1181</v>
      </c>
      <c r="CD113" s="37">
        <v>2</v>
      </c>
      <c r="CE113" s="36">
        <v>5</v>
      </c>
      <c r="CF113" s="37">
        <v>2584</v>
      </c>
      <c r="CG113" s="36">
        <v>1124</v>
      </c>
      <c r="CH113" s="37">
        <v>150</v>
      </c>
      <c r="CI113" s="36">
        <v>218</v>
      </c>
      <c r="CJ113" s="37">
        <v>2037</v>
      </c>
      <c r="CK113" s="36">
        <v>1026</v>
      </c>
      <c r="CL113" s="37">
        <v>1496</v>
      </c>
      <c r="CM113" s="36">
        <v>808</v>
      </c>
      <c r="CN113" s="37">
        <v>0</v>
      </c>
      <c r="CO113" s="36">
        <v>192</v>
      </c>
      <c r="CP113" s="37">
        <v>309</v>
      </c>
      <c r="CQ113" s="36">
        <v>259</v>
      </c>
      <c r="CR113" s="37">
        <v>128</v>
      </c>
      <c r="CS113" s="36">
        <v>146</v>
      </c>
      <c r="CT113" s="37">
        <v>549</v>
      </c>
      <c r="CU113" s="36">
        <v>419</v>
      </c>
      <c r="CV113" s="37">
        <v>4507</v>
      </c>
      <c r="CW113" s="36">
        <v>1517</v>
      </c>
      <c r="CX113" s="40" t="s">
        <v>60</v>
      </c>
      <c r="CY113" s="36" t="s">
        <v>60</v>
      </c>
      <c r="CZ113" s="35">
        <v>122</v>
      </c>
      <c r="DA113" s="36">
        <v>205</v>
      </c>
      <c r="DB113" s="37">
        <v>2413</v>
      </c>
      <c r="DC113" s="36">
        <v>1459</v>
      </c>
      <c r="DD113" s="37">
        <v>4825</v>
      </c>
      <c r="DE113" s="36">
        <v>2196</v>
      </c>
      <c r="DF113" s="37">
        <v>270</v>
      </c>
      <c r="DG113" s="36">
        <v>268</v>
      </c>
      <c r="DH113" s="37">
        <v>158</v>
      </c>
      <c r="DI113" s="36">
        <v>153</v>
      </c>
      <c r="DJ113" s="37">
        <v>1058</v>
      </c>
      <c r="DK113" s="36">
        <v>609</v>
      </c>
      <c r="DL113" s="37">
        <v>0</v>
      </c>
      <c r="DM113" s="36">
        <v>192</v>
      </c>
    </row>
    <row r="114" spans="1:117" x14ac:dyDescent="0.2">
      <c r="A114" s="109">
        <f>IF($D114=$D$67,"",RANK($G114,$G$69:$G$120)+COUNTIF($G$69:G114,$G114)-1)</f>
        <v>37</v>
      </c>
      <c r="B114" s="1">
        <v>95</v>
      </c>
      <c r="C114" s="1" t="s">
        <v>121</v>
      </c>
      <c r="D114" s="7" t="s">
        <v>52</v>
      </c>
      <c r="E114" s="17">
        <f t="shared" si="1"/>
        <v>349</v>
      </c>
      <c r="F114" s="17">
        <f t="shared" si="2"/>
        <v>185</v>
      </c>
      <c r="G114" s="18">
        <f t="shared" si="3"/>
        <v>164</v>
      </c>
      <c r="H114" s="17">
        <f t="shared" si="4"/>
        <v>344</v>
      </c>
      <c r="I114" s="17">
        <f t="shared" si="5"/>
        <v>147</v>
      </c>
      <c r="J114" s="17">
        <f t="shared" si="6"/>
        <v>197</v>
      </c>
      <c r="K114" s="96"/>
      <c r="L114" s="37">
        <v>20463</v>
      </c>
      <c r="M114" s="36">
        <v>1946</v>
      </c>
      <c r="N114" s="37">
        <v>0</v>
      </c>
      <c r="O114" s="36">
        <v>145</v>
      </c>
      <c r="P114" s="37">
        <v>580</v>
      </c>
      <c r="Q114" s="36">
        <v>441</v>
      </c>
      <c r="R114" s="37">
        <v>310</v>
      </c>
      <c r="S114" s="36">
        <v>325</v>
      </c>
      <c r="T114" s="37">
        <v>0</v>
      </c>
      <c r="U114" s="36">
        <v>145</v>
      </c>
      <c r="V114" s="37">
        <v>819</v>
      </c>
      <c r="W114" s="36">
        <v>508</v>
      </c>
      <c r="X114" s="37">
        <v>529</v>
      </c>
      <c r="Y114" s="36">
        <v>493</v>
      </c>
      <c r="Z114" s="37">
        <v>2105</v>
      </c>
      <c r="AA114" s="36">
        <v>608</v>
      </c>
      <c r="AB114" s="37">
        <v>107</v>
      </c>
      <c r="AC114" s="36">
        <v>135</v>
      </c>
      <c r="AD114" s="37">
        <v>27</v>
      </c>
      <c r="AE114" s="36">
        <v>53</v>
      </c>
      <c r="AF114" s="37">
        <v>366</v>
      </c>
      <c r="AG114" s="36">
        <v>199</v>
      </c>
      <c r="AH114" s="37">
        <v>101</v>
      </c>
      <c r="AI114" s="36">
        <v>99</v>
      </c>
      <c r="AJ114" s="37">
        <v>143</v>
      </c>
      <c r="AK114" s="36">
        <v>85</v>
      </c>
      <c r="AL114" s="37">
        <v>0</v>
      </c>
      <c r="AM114" s="36">
        <v>145</v>
      </c>
      <c r="AN114" s="37">
        <v>386</v>
      </c>
      <c r="AO114" s="36">
        <v>245</v>
      </c>
      <c r="AP114" s="37">
        <v>258</v>
      </c>
      <c r="AQ114" s="36">
        <v>210</v>
      </c>
      <c r="AR114" s="37">
        <v>0</v>
      </c>
      <c r="AS114" s="36">
        <v>145</v>
      </c>
      <c r="AT114" s="37">
        <v>7</v>
      </c>
      <c r="AU114" s="36">
        <v>13</v>
      </c>
      <c r="AV114" s="37">
        <v>627</v>
      </c>
      <c r="AW114" s="36">
        <v>660</v>
      </c>
      <c r="AX114" s="37">
        <v>41</v>
      </c>
      <c r="AY114" s="36">
        <v>74</v>
      </c>
      <c r="AZ114" s="37">
        <v>322</v>
      </c>
      <c r="BA114" s="36">
        <v>200</v>
      </c>
      <c r="BB114" s="37">
        <v>361</v>
      </c>
      <c r="BC114" s="36">
        <v>233</v>
      </c>
      <c r="BD114" s="37">
        <v>2378</v>
      </c>
      <c r="BE114" s="36">
        <v>606</v>
      </c>
      <c r="BF114" s="37">
        <v>335</v>
      </c>
      <c r="BG114" s="36">
        <v>345</v>
      </c>
      <c r="BH114" s="37">
        <v>206</v>
      </c>
      <c r="BI114" s="36">
        <v>255</v>
      </c>
      <c r="BJ114" s="37">
        <v>0</v>
      </c>
      <c r="BK114" s="36">
        <v>145</v>
      </c>
      <c r="BL114" s="37">
        <v>69</v>
      </c>
      <c r="BM114" s="36">
        <v>86</v>
      </c>
      <c r="BN114" s="37">
        <v>0</v>
      </c>
      <c r="BO114" s="36">
        <v>145</v>
      </c>
      <c r="BP114" s="37">
        <v>0</v>
      </c>
      <c r="BQ114" s="36">
        <v>145</v>
      </c>
      <c r="BR114" s="37">
        <v>15</v>
      </c>
      <c r="BS114" s="36">
        <v>26</v>
      </c>
      <c r="BT114" s="37">
        <v>2244</v>
      </c>
      <c r="BU114" s="36">
        <v>783</v>
      </c>
      <c r="BV114" s="37">
        <v>962</v>
      </c>
      <c r="BW114" s="36">
        <v>305</v>
      </c>
      <c r="BX114" s="37">
        <v>56</v>
      </c>
      <c r="BY114" s="36">
        <v>105</v>
      </c>
      <c r="BZ114" s="37">
        <v>3723</v>
      </c>
      <c r="CA114" s="36">
        <v>904</v>
      </c>
      <c r="CB114" s="37">
        <v>250</v>
      </c>
      <c r="CC114" s="36">
        <v>193</v>
      </c>
      <c r="CD114" s="37">
        <v>0</v>
      </c>
      <c r="CE114" s="36">
        <v>145</v>
      </c>
      <c r="CF114" s="37">
        <v>383</v>
      </c>
      <c r="CG114" s="36">
        <v>485</v>
      </c>
      <c r="CH114" s="37">
        <v>0</v>
      </c>
      <c r="CI114" s="36">
        <v>145</v>
      </c>
      <c r="CJ114" s="37">
        <v>124</v>
      </c>
      <c r="CK114" s="36">
        <v>128</v>
      </c>
      <c r="CL114" s="37">
        <v>389</v>
      </c>
      <c r="CM114" s="36">
        <v>231</v>
      </c>
      <c r="CN114" s="37">
        <v>401</v>
      </c>
      <c r="CO114" s="36">
        <v>411</v>
      </c>
      <c r="CP114" s="37">
        <v>21</v>
      </c>
      <c r="CQ114" s="36">
        <v>36</v>
      </c>
      <c r="CR114" s="37">
        <v>0</v>
      </c>
      <c r="CS114" s="36">
        <v>145</v>
      </c>
      <c r="CT114" s="37">
        <v>327</v>
      </c>
      <c r="CU114" s="36">
        <v>498</v>
      </c>
      <c r="CV114" s="37">
        <v>185</v>
      </c>
      <c r="CW114" s="36">
        <v>147</v>
      </c>
      <c r="CX114" s="37">
        <v>182</v>
      </c>
      <c r="CY114" s="36">
        <v>212</v>
      </c>
      <c r="CZ114" s="40" t="s">
        <v>60</v>
      </c>
      <c r="DA114" s="36" t="s">
        <v>60</v>
      </c>
      <c r="DB114" s="35">
        <v>740</v>
      </c>
      <c r="DC114" s="36">
        <v>420</v>
      </c>
      <c r="DD114" s="37">
        <v>156</v>
      </c>
      <c r="DE114" s="36">
        <v>159</v>
      </c>
      <c r="DF114" s="37">
        <v>53</v>
      </c>
      <c r="DG114" s="36">
        <v>81</v>
      </c>
      <c r="DH114" s="37">
        <v>137</v>
      </c>
      <c r="DI114" s="36">
        <v>115</v>
      </c>
      <c r="DJ114" s="37">
        <v>38</v>
      </c>
      <c r="DK114" s="36">
        <v>62</v>
      </c>
      <c r="DL114" s="37">
        <v>19</v>
      </c>
      <c r="DM114" s="36">
        <v>45</v>
      </c>
    </row>
    <row r="115" spans="1:117" x14ac:dyDescent="0.2">
      <c r="A115" s="109">
        <f>IF($D115=$D$67,"",RANK($G115,$G$69:$G$120)+COUNTIF($G$69:G115,$G115)-1)</f>
        <v>26</v>
      </c>
      <c r="B115" s="1">
        <v>123</v>
      </c>
      <c r="C115" s="1" t="s">
        <v>122</v>
      </c>
      <c r="D115" s="7" t="s">
        <v>53</v>
      </c>
      <c r="E115" s="17">
        <f t="shared" si="1"/>
        <v>13231</v>
      </c>
      <c r="F115" s="17">
        <f t="shared" si="2"/>
        <v>11655</v>
      </c>
      <c r="G115" s="18">
        <f t="shared" si="3"/>
        <v>1576</v>
      </c>
      <c r="H115" s="17">
        <f t="shared" si="4"/>
        <v>3158</v>
      </c>
      <c r="I115" s="17">
        <f t="shared" si="5"/>
        <v>3004</v>
      </c>
      <c r="J115" s="17">
        <f t="shared" si="6"/>
        <v>154</v>
      </c>
      <c r="K115" s="96"/>
      <c r="L115" s="37">
        <v>257130</v>
      </c>
      <c r="M115" s="36">
        <v>14025</v>
      </c>
      <c r="N115" s="37">
        <v>4930</v>
      </c>
      <c r="O115" s="36">
        <v>2057</v>
      </c>
      <c r="P115" s="37">
        <v>3202</v>
      </c>
      <c r="Q115" s="36">
        <v>1687</v>
      </c>
      <c r="R115" s="37">
        <v>4679</v>
      </c>
      <c r="S115" s="36">
        <v>2151</v>
      </c>
      <c r="T115" s="37">
        <v>645</v>
      </c>
      <c r="U115" s="36">
        <v>606</v>
      </c>
      <c r="V115" s="37">
        <v>19371</v>
      </c>
      <c r="W115" s="36">
        <v>4241</v>
      </c>
      <c r="X115" s="37">
        <v>4908</v>
      </c>
      <c r="Y115" s="36">
        <v>2334</v>
      </c>
      <c r="Z115" s="37">
        <v>5376</v>
      </c>
      <c r="AA115" s="36">
        <v>2730</v>
      </c>
      <c r="AB115" s="37">
        <v>961</v>
      </c>
      <c r="AC115" s="36">
        <v>652</v>
      </c>
      <c r="AD115" s="37">
        <v>6854</v>
      </c>
      <c r="AE115" s="36">
        <v>1711</v>
      </c>
      <c r="AF115" s="37">
        <v>17773</v>
      </c>
      <c r="AG115" s="36">
        <v>3494</v>
      </c>
      <c r="AH115" s="37">
        <v>8715</v>
      </c>
      <c r="AI115" s="36">
        <v>1962</v>
      </c>
      <c r="AJ115" s="37">
        <v>2917</v>
      </c>
      <c r="AK115" s="36">
        <v>1400</v>
      </c>
      <c r="AL115" s="37">
        <v>434</v>
      </c>
      <c r="AM115" s="36">
        <v>430</v>
      </c>
      <c r="AN115" s="37">
        <v>4000</v>
      </c>
      <c r="AO115" s="36">
        <v>1213</v>
      </c>
      <c r="AP115" s="37">
        <v>2703</v>
      </c>
      <c r="AQ115" s="36">
        <v>1067</v>
      </c>
      <c r="AR115" s="37">
        <v>1503</v>
      </c>
      <c r="AS115" s="36">
        <v>899</v>
      </c>
      <c r="AT115" s="37">
        <v>892</v>
      </c>
      <c r="AU115" s="36">
        <v>645</v>
      </c>
      <c r="AV115" s="37">
        <v>3630</v>
      </c>
      <c r="AW115" s="36">
        <v>1551</v>
      </c>
      <c r="AX115" s="37">
        <v>2496</v>
      </c>
      <c r="AY115" s="36">
        <v>1642</v>
      </c>
      <c r="AZ115" s="37">
        <v>2855</v>
      </c>
      <c r="BA115" s="36">
        <v>1930</v>
      </c>
      <c r="BB115" s="37">
        <v>22051</v>
      </c>
      <c r="BC115" s="36">
        <v>3143</v>
      </c>
      <c r="BD115" s="37">
        <v>5386</v>
      </c>
      <c r="BE115" s="36">
        <v>2316</v>
      </c>
      <c r="BF115" s="37">
        <v>7323</v>
      </c>
      <c r="BG115" s="36">
        <v>3026</v>
      </c>
      <c r="BH115" s="37">
        <v>834</v>
      </c>
      <c r="BI115" s="36">
        <v>361</v>
      </c>
      <c r="BJ115" s="37">
        <v>1682</v>
      </c>
      <c r="BK115" s="36">
        <v>1191</v>
      </c>
      <c r="BL115" s="37">
        <v>2277</v>
      </c>
      <c r="BM115" s="36">
        <v>1178</v>
      </c>
      <c r="BN115" s="37">
        <v>617</v>
      </c>
      <c r="BO115" s="36">
        <v>714</v>
      </c>
      <c r="BP115" s="37">
        <v>256</v>
      </c>
      <c r="BQ115" s="36">
        <v>289</v>
      </c>
      <c r="BR115" s="37">
        <v>1717</v>
      </c>
      <c r="BS115" s="36">
        <v>961</v>
      </c>
      <c r="BT115" s="37">
        <v>1344</v>
      </c>
      <c r="BU115" s="36">
        <v>798</v>
      </c>
      <c r="BV115" s="37">
        <v>7327</v>
      </c>
      <c r="BW115" s="36">
        <v>2046</v>
      </c>
      <c r="BX115" s="37">
        <v>1014</v>
      </c>
      <c r="BY115" s="36">
        <v>604</v>
      </c>
      <c r="BZ115" s="37">
        <v>12455</v>
      </c>
      <c r="CA115" s="36">
        <v>2816</v>
      </c>
      <c r="CB115" s="37">
        <v>22753</v>
      </c>
      <c r="CC115" s="36">
        <v>4584</v>
      </c>
      <c r="CD115" s="37">
        <v>462</v>
      </c>
      <c r="CE115" s="36">
        <v>729</v>
      </c>
      <c r="CF115" s="37">
        <v>9570</v>
      </c>
      <c r="CG115" s="36">
        <v>2217</v>
      </c>
      <c r="CH115" s="37">
        <v>853</v>
      </c>
      <c r="CI115" s="36">
        <v>477</v>
      </c>
      <c r="CJ115" s="37">
        <v>3499</v>
      </c>
      <c r="CK115" s="36">
        <v>1935</v>
      </c>
      <c r="CL115" s="37">
        <v>12009</v>
      </c>
      <c r="CM115" s="36">
        <v>2497</v>
      </c>
      <c r="CN115" s="37">
        <v>1897</v>
      </c>
      <c r="CO115" s="36">
        <v>1477</v>
      </c>
      <c r="CP115" s="37">
        <v>6612</v>
      </c>
      <c r="CQ115" s="36">
        <v>2032</v>
      </c>
      <c r="CR115" s="37">
        <v>908</v>
      </c>
      <c r="CS115" s="36">
        <v>841</v>
      </c>
      <c r="CT115" s="37">
        <v>7482</v>
      </c>
      <c r="CU115" s="36">
        <v>2452</v>
      </c>
      <c r="CV115" s="37">
        <v>11655</v>
      </c>
      <c r="CW115" s="36">
        <v>3004</v>
      </c>
      <c r="CX115" s="37">
        <v>1426</v>
      </c>
      <c r="CY115" s="36">
        <v>641</v>
      </c>
      <c r="CZ115" s="37">
        <v>173</v>
      </c>
      <c r="DA115" s="36">
        <v>138</v>
      </c>
      <c r="DB115" s="40" t="s">
        <v>60</v>
      </c>
      <c r="DC115" s="36" t="s">
        <v>60</v>
      </c>
      <c r="DD115" s="35">
        <v>4615</v>
      </c>
      <c r="DE115" s="36">
        <v>1717</v>
      </c>
      <c r="DF115" s="37">
        <v>9041</v>
      </c>
      <c r="DG115" s="36">
        <v>2596</v>
      </c>
      <c r="DH115" s="37">
        <v>858</v>
      </c>
      <c r="DI115" s="36">
        <v>745</v>
      </c>
      <c r="DJ115" s="37">
        <v>190</v>
      </c>
      <c r="DK115" s="36">
        <v>274</v>
      </c>
      <c r="DL115" s="37">
        <v>1222</v>
      </c>
      <c r="DM115" s="36">
        <v>779</v>
      </c>
    </row>
    <row r="116" spans="1:117" x14ac:dyDescent="0.2">
      <c r="A116" s="109">
        <f>IF($D116=$D$67,"",RANK($G116,$G$69:$G$120)+COUNTIF($G$69:G116,$G116)-1)</f>
        <v>40</v>
      </c>
      <c r="B116" s="1">
        <v>5</v>
      </c>
      <c r="C116" s="1" t="s">
        <v>123</v>
      </c>
      <c r="D116" s="7" t="s">
        <v>54</v>
      </c>
      <c r="E116" s="17">
        <f t="shared" si="1"/>
        <v>15325</v>
      </c>
      <c r="F116" s="17">
        <f t="shared" si="2"/>
        <v>15491</v>
      </c>
      <c r="G116" s="18">
        <f t="shared" si="3"/>
        <v>-166</v>
      </c>
      <c r="H116" s="17">
        <f t="shared" si="4"/>
        <v>3090</v>
      </c>
      <c r="I116" s="17">
        <f t="shared" si="5"/>
        <v>4361</v>
      </c>
      <c r="J116" s="17">
        <f t="shared" si="6"/>
        <v>-1271</v>
      </c>
      <c r="K116" s="96"/>
      <c r="L116" s="37">
        <v>208507</v>
      </c>
      <c r="M116" s="36">
        <v>13639</v>
      </c>
      <c r="N116" s="37">
        <v>1821</v>
      </c>
      <c r="O116" s="36">
        <v>1049</v>
      </c>
      <c r="P116" s="37">
        <v>5266</v>
      </c>
      <c r="Q116" s="36">
        <v>2233</v>
      </c>
      <c r="R116" s="37">
        <v>12397</v>
      </c>
      <c r="S116" s="36">
        <v>3133</v>
      </c>
      <c r="T116" s="37">
        <v>756</v>
      </c>
      <c r="U116" s="36">
        <v>565</v>
      </c>
      <c r="V116" s="37">
        <v>38421</v>
      </c>
      <c r="W116" s="36">
        <v>4474</v>
      </c>
      <c r="X116" s="37">
        <v>3938</v>
      </c>
      <c r="Y116" s="36">
        <v>1215</v>
      </c>
      <c r="Z116" s="37">
        <v>1026</v>
      </c>
      <c r="AA116" s="36">
        <v>533</v>
      </c>
      <c r="AB116" s="37">
        <v>0</v>
      </c>
      <c r="AC116" s="36">
        <v>201</v>
      </c>
      <c r="AD116" s="37">
        <v>358</v>
      </c>
      <c r="AE116" s="36">
        <v>254</v>
      </c>
      <c r="AF116" s="37">
        <v>6094</v>
      </c>
      <c r="AG116" s="36">
        <v>1777</v>
      </c>
      <c r="AH116" s="37">
        <v>8705</v>
      </c>
      <c r="AI116" s="36">
        <v>3348</v>
      </c>
      <c r="AJ116" s="37">
        <v>5940</v>
      </c>
      <c r="AK116" s="36">
        <v>2264</v>
      </c>
      <c r="AL116" s="37">
        <v>10895</v>
      </c>
      <c r="AM116" s="36">
        <v>4263</v>
      </c>
      <c r="AN116" s="37">
        <v>2062</v>
      </c>
      <c r="AO116" s="36">
        <v>821</v>
      </c>
      <c r="AP116" s="37">
        <v>2303</v>
      </c>
      <c r="AQ116" s="36">
        <v>1315</v>
      </c>
      <c r="AR116" s="37">
        <v>1000</v>
      </c>
      <c r="AS116" s="36">
        <v>465</v>
      </c>
      <c r="AT116" s="37">
        <v>2820</v>
      </c>
      <c r="AU116" s="36">
        <v>1740</v>
      </c>
      <c r="AV116" s="37">
        <v>1271</v>
      </c>
      <c r="AW116" s="36">
        <v>936</v>
      </c>
      <c r="AX116" s="37">
        <v>1016</v>
      </c>
      <c r="AY116" s="36">
        <v>1018</v>
      </c>
      <c r="AZ116" s="37">
        <v>1313</v>
      </c>
      <c r="BA116" s="36">
        <v>1689</v>
      </c>
      <c r="BB116" s="37">
        <v>1899</v>
      </c>
      <c r="BC116" s="36">
        <v>808</v>
      </c>
      <c r="BD116" s="37">
        <v>1580</v>
      </c>
      <c r="BE116" s="36">
        <v>757</v>
      </c>
      <c r="BF116" s="37">
        <v>3720</v>
      </c>
      <c r="BG116" s="36">
        <v>1212</v>
      </c>
      <c r="BH116" s="37">
        <v>1543</v>
      </c>
      <c r="BI116" s="36">
        <v>898</v>
      </c>
      <c r="BJ116" s="37">
        <v>1110</v>
      </c>
      <c r="BK116" s="36">
        <v>762</v>
      </c>
      <c r="BL116" s="37">
        <v>3307</v>
      </c>
      <c r="BM116" s="36">
        <v>2181</v>
      </c>
      <c r="BN116" s="37">
        <v>2125</v>
      </c>
      <c r="BO116" s="36">
        <v>934</v>
      </c>
      <c r="BP116" s="37">
        <v>673</v>
      </c>
      <c r="BQ116" s="36">
        <v>441</v>
      </c>
      <c r="BR116" s="37">
        <v>4925</v>
      </c>
      <c r="BS116" s="36">
        <v>1696</v>
      </c>
      <c r="BT116" s="37">
        <v>824</v>
      </c>
      <c r="BU116" s="36">
        <v>605</v>
      </c>
      <c r="BV116" s="37">
        <v>2006</v>
      </c>
      <c r="BW116" s="36">
        <v>987</v>
      </c>
      <c r="BX116" s="37">
        <v>1569</v>
      </c>
      <c r="BY116" s="36">
        <v>1254</v>
      </c>
      <c r="BZ116" s="37">
        <v>4512</v>
      </c>
      <c r="CA116" s="36">
        <v>1322</v>
      </c>
      <c r="CB116" s="37">
        <v>3870</v>
      </c>
      <c r="CC116" s="36">
        <v>1452</v>
      </c>
      <c r="CD116" s="37">
        <v>189</v>
      </c>
      <c r="CE116" s="36">
        <v>304</v>
      </c>
      <c r="CF116" s="37">
        <v>2686</v>
      </c>
      <c r="CG116" s="36">
        <v>1217</v>
      </c>
      <c r="CH116" s="37">
        <v>765</v>
      </c>
      <c r="CI116" s="36">
        <v>573</v>
      </c>
      <c r="CJ116" s="37">
        <v>29168</v>
      </c>
      <c r="CK116" s="36">
        <v>5436</v>
      </c>
      <c r="CL116" s="37">
        <v>2296</v>
      </c>
      <c r="CM116" s="36">
        <v>1378</v>
      </c>
      <c r="CN116" s="37">
        <v>463</v>
      </c>
      <c r="CO116" s="36">
        <v>319</v>
      </c>
      <c r="CP116" s="37">
        <v>1519</v>
      </c>
      <c r="CQ116" s="36">
        <v>1267</v>
      </c>
      <c r="CR116" s="37">
        <v>227</v>
      </c>
      <c r="CS116" s="36">
        <v>225</v>
      </c>
      <c r="CT116" s="37">
        <v>2342</v>
      </c>
      <c r="CU116" s="36">
        <v>1116</v>
      </c>
      <c r="CV116" s="37">
        <v>15491</v>
      </c>
      <c r="CW116" s="36">
        <v>4361</v>
      </c>
      <c r="CX116" s="37">
        <v>4789</v>
      </c>
      <c r="CY116" s="36">
        <v>1640</v>
      </c>
      <c r="CZ116" s="37">
        <v>119</v>
      </c>
      <c r="DA116" s="36">
        <v>196</v>
      </c>
      <c r="DB116" s="37">
        <v>4233</v>
      </c>
      <c r="DC116" s="36">
        <v>1698</v>
      </c>
      <c r="DD116" s="40" t="s">
        <v>60</v>
      </c>
      <c r="DE116" s="36" t="s">
        <v>60</v>
      </c>
      <c r="DF116" s="35">
        <v>157</v>
      </c>
      <c r="DG116" s="36">
        <v>186</v>
      </c>
      <c r="DH116" s="37">
        <v>1491</v>
      </c>
      <c r="DI116" s="36">
        <v>892</v>
      </c>
      <c r="DJ116" s="37">
        <v>1507</v>
      </c>
      <c r="DK116" s="36">
        <v>870</v>
      </c>
      <c r="DL116" s="37">
        <v>1083</v>
      </c>
      <c r="DM116" s="36">
        <v>1061</v>
      </c>
    </row>
    <row r="117" spans="1:117" x14ac:dyDescent="0.2">
      <c r="A117" s="109">
        <f>IF($D117=$D$67,"",RANK($G117,$G$69:$G$120)+COUNTIF($G$69:G117,$G117)-1)</f>
        <v>45</v>
      </c>
      <c r="B117" s="1">
        <v>129</v>
      </c>
      <c r="C117" s="1" t="s">
        <v>124</v>
      </c>
      <c r="D117" s="7" t="s">
        <v>55</v>
      </c>
      <c r="E117" s="17">
        <f t="shared" si="1"/>
        <v>663</v>
      </c>
      <c r="F117" s="17">
        <f t="shared" si="2"/>
        <v>1574</v>
      </c>
      <c r="G117" s="18">
        <f t="shared" si="3"/>
        <v>-911</v>
      </c>
      <c r="H117" s="17">
        <f t="shared" si="4"/>
        <v>563</v>
      </c>
      <c r="I117" s="17">
        <f t="shared" si="5"/>
        <v>1047</v>
      </c>
      <c r="J117" s="17">
        <f t="shared" si="6"/>
        <v>-484</v>
      </c>
      <c r="K117" s="96"/>
      <c r="L117" s="37">
        <v>50068</v>
      </c>
      <c r="M117" s="36">
        <v>4934</v>
      </c>
      <c r="N117" s="37">
        <v>221</v>
      </c>
      <c r="O117" s="36">
        <v>228</v>
      </c>
      <c r="P117" s="37">
        <v>598</v>
      </c>
      <c r="Q117" s="36">
        <v>566</v>
      </c>
      <c r="R117" s="37">
        <v>50</v>
      </c>
      <c r="S117" s="36">
        <v>95</v>
      </c>
      <c r="T117" s="37">
        <v>225</v>
      </c>
      <c r="U117" s="36">
        <v>361</v>
      </c>
      <c r="V117" s="37">
        <v>1442</v>
      </c>
      <c r="W117" s="36">
        <v>1085</v>
      </c>
      <c r="X117" s="37">
        <v>124</v>
      </c>
      <c r="Y117" s="36">
        <v>160</v>
      </c>
      <c r="Z117" s="37">
        <v>594</v>
      </c>
      <c r="AA117" s="36">
        <v>401</v>
      </c>
      <c r="AB117" s="37">
        <v>89</v>
      </c>
      <c r="AC117" s="36">
        <v>102</v>
      </c>
      <c r="AD117" s="37">
        <v>300</v>
      </c>
      <c r="AE117" s="36">
        <v>231</v>
      </c>
      <c r="AF117" s="37">
        <v>2949</v>
      </c>
      <c r="AG117" s="36">
        <v>1076</v>
      </c>
      <c r="AH117" s="37">
        <v>1296</v>
      </c>
      <c r="AI117" s="36">
        <v>898</v>
      </c>
      <c r="AJ117" s="37">
        <v>147</v>
      </c>
      <c r="AK117" s="36">
        <v>248</v>
      </c>
      <c r="AL117" s="37">
        <v>120</v>
      </c>
      <c r="AM117" s="36">
        <v>127</v>
      </c>
      <c r="AN117" s="37">
        <v>1331</v>
      </c>
      <c r="AO117" s="36">
        <v>1134</v>
      </c>
      <c r="AP117" s="37">
        <v>210</v>
      </c>
      <c r="AQ117" s="36">
        <v>200</v>
      </c>
      <c r="AR117" s="37">
        <v>0</v>
      </c>
      <c r="AS117" s="36">
        <v>184</v>
      </c>
      <c r="AT117" s="37">
        <v>0</v>
      </c>
      <c r="AU117" s="36">
        <v>184</v>
      </c>
      <c r="AV117" s="37">
        <v>515</v>
      </c>
      <c r="AW117" s="36">
        <v>259</v>
      </c>
      <c r="AX117" s="37">
        <v>326</v>
      </c>
      <c r="AY117" s="36">
        <v>313</v>
      </c>
      <c r="AZ117" s="37">
        <v>45</v>
      </c>
      <c r="BA117" s="36">
        <v>75</v>
      </c>
      <c r="BB117" s="37">
        <v>7515</v>
      </c>
      <c r="BC117" s="36">
        <v>2257</v>
      </c>
      <c r="BD117" s="37">
        <v>236</v>
      </c>
      <c r="BE117" s="36">
        <v>196</v>
      </c>
      <c r="BF117" s="37">
        <v>459</v>
      </c>
      <c r="BG117" s="36">
        <v>263</v>
      </c>
      <c r="BH117" s="37">
        <v>0</v>
      </c>
      <c r="BI117" s="36">
        <v>184</v>
      </c>
      <c r="BJ117" s="37">
        <v>0</v>
      </c>
      <c r="BK117" s="36">
        <v>184</v>
      </c>
      <c r="BL117" s="37">
        <v>309</v>
      </c>
      <c r="BM117" s="36">
        <v>345</v>
      </c>
      <c r="BN117" s="37">
        <v>60</v>
      </c>
      <c r="BO117" s="36">
        <v>101</v>
      </c>
      <c r="BP117" s="37">
        <v>78</v>
      </c>
      <c r="BQ117" s="36">
        <v>140</v>
      </c>
      <c r="BR117" s="37">
        <v>293</v>
      </c>
      <c r="BS117" s="36">
        <v>235</v>
      </c>
      <c r="BT117" s="37">
        <v>160</v>
      </c>
      <c r="BU117" s="36">
        <v>223</v>
      </c>
      <c r="BV117" s="37">
        <v>1431</v>
      </c>
      <c r="BW117" s="36">
        <v>611</v>
      </c>
      <c r="BX117" s="37">
        <v>0</v>
      </c>
      <c r="BY117" s="36">
        <v>184</v>
      </c>
      <c r="BZ117" s="37">
        <v>2017</v>
      </c>
      <c r="CA117" s="36">
        <v>866</v>
      </c>
      <c r="CB117" s="37">
        <v>3865</v>
      </c>
      <c r="CC117" s="36">
        <v>1241</v>
      </c>
      <c r="CD117" s="37">
        <v>0</v>
      </c>
      <c r="CE117" s="36">
        <v>184</v>
      </c>
      <c r="CF117" s="37">
        <v>8545</v>
      </c>
      <c r="CG117" s="36">
        <v>1913</v>
      </c>
      <c r="CH117" s="37">
        <v>97</v>
      </c>
      <c r="CI117" s="36">
        <v>113</v>
      </c>
      <c r="CJ117" s="37">
        <v>132</v>
      </c>
      <c r="CK117" s="36">
        <v>203</v>
      </c>
      <c r="CL117" s="37">
        <v>4205</v>
      </c>
      <c r="CM117" s="36">
        <v>1569</v>
      </c>
      <c r="CN117" s="37">
        <v>284</v>
      </c>
      <c r="CO117" s="36">
        <v>344</v>
      </c>
      <c r="CP117" s="37">
        <v>1857</v>
      </c>
      <c r="CQ117" s="36">
        <v>1316</v>
      </c>
      <c r="CR117" s="37">
        <v>0</v>
      </c>
      <c r="CS117" s="36">
        <v>184</v>
      </c>
      <c r="CT117" s="37">
        <v>546</v>
      </c>
      <c r="CU117" s="36">
        <v>449</v>
      </c>
      <c r="CV117" s="37">
        <v>1574</v>
      </c>
      <c r="CW117" s="36">
        <v>1047</v>
      </c>
      <c r="CX117" s="37">
        <v>114</v>
      </c>
      <c r="CY117" s="36">
        <v>216</v>
      </c>
      <c r="CZ117" s="37">
        <v>23</v>
      </c>
      <c r="DA117" s="36">
        <v>33</v>
      </c>
      <c r="DB117" s="37">
        <v>5561</v>
      </c>
      <c r="DC117" s="36">
        <v>1534</v>
      </c>
      <c r="DD117" s="37">
        <v>83</v>
      </c>
      <c r="DE117" s="36">
        <v>137</v>
      </c>
      <c r="DF117" s="40" t="s">
        <v>60</v>
      </c>
      <c r="DG117" s="36" t="s">
        <v>60</v>
      </c>
      <c r="DH117" s="35">
        <v>42</v>
      </c>
      <c r="DI117" s="36">
        <v>69</v>
      </c>
      <c r="DJ117" s="37">
        <v>0</v>
      </c>
      <c r="DK117" s="36">
        <v>184</v>
      </c>
      <c r="DL117" s="37">
        <v>680</v>
      </c>
      <c r="DM117" s="36">
        <v>450</v>
      </c>
    </row>
    <row r="118" spans="1:117" x14ac:dyDescent="0.2">
      <c r="A118" s="109">
        <f>IF($D118=$D$67,"",RANK($G118,$G$69:$G$120)+COUNTIF($G$69:G118,$G118)-1)</f>
        <v>13</v>
      </c>
      <c r="B118" s="1">
        <v>142</v>
      </c>
      <c r="C118" s="1" t="s">
        <v>125</v>
      </c>
      <c r="D118" s="7" t="s">
        <v>56</v>
      </c>
      <c r="E118" s="17">
        <f t="shared" si="1"/>
        <v>5982</v>
      </c>
      <c r="F118" s="17">
        <f t="shared" si="2"/>
        <v>1984</v>
      </c>
      <c r="G118" s="18">
        <f t="shared" si="3"/>
        <v>3998</v>
      </c>
      <c r="H118" s="17">
        <f t="shared" si="4"/>
        <v>2396</v>
      </c>
      <c r="I118" s="17">
        <f t="shared" si="5"/>
        <v>836</v>
      </c>
      <c r="J118" s="17">
        <f t="shared" si="6"/>
        <v>1560</v>
      </c>
      <c r="K118" s="96"/>
      <c r="L118" s="37">
        <v>109439</v>
      </c>
      <c r="M118" s="36">
        <v>8715</v>
      </c>
      <c r="N118" s="37">
        <v>708</v>
      </c>
      <c r="O118" s="36">
        <v>761</v>
      </c>
      <c r="P118" s="37">
        <v>432</v>
      </c>
      <c r="Q118" s="36">
        <v>323</v>
      </c>
      <c r="R118" s="37">
        <v>4045</v>
      </c>
      <c r="S118" s="36">
        <v>1532</v>
      </c>
      <c r="T118" s="37">
        <v>335</v>
      </c>
      <c r="U118" s="36">
        <v>285</v>
      </c>
      <c r="V118" s="37">
        <v>6637</v>
      </c>
      <c r="W118" s="36">
        <v>2054</v>
      </c>
      <c r="X118" s="37">
        <v>2592</v>
      </c>
      <c r="Y118" s="36">
        <v>1457</v>
      </c>
      <c r="Z118" s="37">
        <v>993</v>
      </c>
      <c r="AA118" s="36">
        <v>1397</v>
      </c>
      <c r="AB118" s="37">
        <v>219</v>
      </c>
      <c r="AC118" s="36">
        <v>276</v>
      </c>
      <c r="AD118" s="37">
        <v>123</v>
      </c>
      <c r="AE118" s="36">
        <v>170</v>
      </c>
      <c r="AF118" s="37">
        <v>4338</v>
      </c>
      <c r="AG118" s="36">
        <v>1103</v>
      </c>
      <c r="AH118" s="37">
        <v>1745</v>
      </c>
      <c r="AI118" s="36">
        <v>1106</v>
      </c>
      <c r="AJ118" s="37">
        <v>1108</v>
      </c>
      <c r="AK118" s="36">
        <v>1597</v>
      </c>
      <c r="AL118" s="37">
        <v>566</v>
      </c>
      <c r="AM118" s="36">
        <v>434</v>
      </c>
      <c r="AN118" s="37">
        <v>25521</v>
      </c>
      <c r="AO118" s="36">
        <v>4568</v>
      </c>
      <c r="AP118" s="37">
        <v>4017</v>
      </c>
      <c r="AQ118" s="36">
        <v>2027</v>
      </c>
      <c r="AR118" s="37">
        <v>3306</v>
      </c>
      <c r="AS118" s="36">
        <v>1757</v>
      </c>
      <c r="AT118" s="37">
        <v>418</v>
      </c>
      <c r="AU118" s="36">
        <v>446</v>
      </c>
      <c r="AV118" s="37">
        <v>1040</v>
      </c>
      <c r="AW118" s="36">
        <v>570</v>
      </c>
      <c r="AX118" s="37">
        <v>850</v>
      </c>
      <c r="AY118" s="36">
        <v>563</v>
      </c>
      <c r="AZ118" s="37">
        <v>12</v>
      </c>
      <c r="BA118" s="36">
        <v>21</v>
      </c>
      <c r="BB118" s="37">
        <v>147</v>
      </c>
      <c r="BC118" s="36">
        <v>141</v>
      </c>
      <c r="BD118" s="37">
        <v>733</v>
      </c>
      <c r="BE118" s="36">
        <v>578</v>
      </c>
      <c r="BF118" s="37">
        <v>5623</v>
      </c>
      <c r="BG118" s="36">
        <v>1353</v>
      </c>
      <c r="BH118" s="37">
        <v>17927</v>
      </c>
      <c r="BI118" s="36">
        <v>2244</v>
      </c>
      <c r="BJ118" s="37">
        <v>983</v>
      </c>
      <c r="BK118" s="36">
        <v>924</v>
      </c>
      <c r="BL118" s="37">
        <v>2090</v>
      </c>
      <c r="BM118" s="36">
        <v>1117</v>
      </c>
      <c r="BN118" s="37">
        <v>143</v>
      </c>
      <c r="BO118" s="36">
        <v>93</v>
      </c>
      <c r="BP118" s="37">
        <v>483</v>
      </c>
      <c r="BQ118" s="36">
        <v>405</v>
      </c>
      <c r="BR118" s="37">
        <v>663</v>
      </c>
      <c r="BS118" s="36">
        <v>345</v>
      </c>
      <c r="BT118" s="37">
        <v>480</v>
      </c>
      <c r="BU118" s="36">
        <v>364</v>
      </c>
      <c r="BV118" s="37">
        <v>378</v>
      </c>
      <c r="BW118" s="36">
        <v>352</v>
      </c>
      <c r="BX118" s="37">
        <v>714</v>
      </c>
      <c r="BY118" s="36">
        <v>502</v>
      </c>
      <c r="BZ118" s="37">
        <v>2213</v>
      </c>
      <c r="CA118" s="36">
        <v>835</v>
      </c>
      <c r="CB118" s="37">
        <v>2120</v>
      </c>
      <c r="CC118" s="36">
        <v>967</v>
      </c>
      <c r="CD118" s="37">
        <v>1383</v>
      </c>
      <c r="CE118" s="36">
        <v>1273</v>
      </c>
      <c r="CF118" s="37">
        <v>1358</v>
      </c>
      <c r="CG118" s="36">
        <v>628</v>
      </c>
      <c r="CH118" s="37">
        <v>118</v>
      </c>
      <c r="CI118" s="36">
        <v>119</v>
      </c>
      <c r="CJ118" s="37">
        <v>1057</v>
      </c>
      <c r="CK118" s="36">
        <v>680</v>
      </c>
      <c r="CL118" s="37">
        <v>1294</v>
      </c>
      <c r="CM118" s="36">
        <v>781</v>
      </c>
      <c r="CN118" s="37">
        <v>368</v>
      </c>
      <c r="CO118" s="36">
        <v>407</v>
      </c>
      <c r="CP118" s="37">
        <v>377</v>
      </c>
      <c r="CQ118" s="36">
        <v>312</v>
      </c>
      <c r="CR118" s="37">
        <v>590</v>
      </c>
      <c r="CS118" s="36">
        <v>487</v>
      </c>
      <c r="CT118" s="37">
        <v>744</v>
      </c>
      <c r="CU118" s="36">
        <v>527</v>
      </c>
      <c r="CV118" s="37">
        <v>1984</v>
      </c>
      <c r="CW118" s="36">
        <v>836</v>
      </c>
      <c r="CX118" s="37">
        <v>890</v>
      </c>
      <c r="CY118" s="36">
        <v>652</v>
      </c>
      <c r="CZ118" s="37">
        <v>342</v>
      </c>
      <c r="DA118" s="36">
        <v>311</v>
      </c>
      <c r="DB118" s="37">
        <v>2573</v>
      </c>
      <c r="DC118" s="36">
        <v>1465</v>
      </c>
      <c r="DD118" s="37">
        <v>1555</v>
      </c>
      <c r="DE118" s="36">
        <v>1071</v>
      </c>
      <c r="DF118" s="37">
        <v>1090</v>
      </c>
      <c r="DG118" s="36">
        <v>1630</v>
      </c>
      <c r="DH118" s="40" t="s">
        <v>60</v>
      </c>
      <c r="DI118" s="36" t="s">
        <v>60</v>
      </c>
      <c r="DJ118" s="35">
        <v>14</v>
      </c>
      <c r="DK118" s="36">
        <v>23</v>
      </c>
      <c r="DL118" s="37">
        <v>728</v>
      </c>
      <c r="DM118" s="36">
        <v>715</v>
      </c>
    </row>
    <row r="119" spans="1:117" x14ac:dyDescent="0.2">
      <c r="A119" s="109">
        <f>IF($D119=$D$67,"",RANK($G119,$G$69:$G$120)+COUNTIF($G$69:G119,$G119)-1)</f>
        <v>28</v>
      </c>
      <c r="B119" s="1">
        <v>21</v>
      </c>
      <c r="C119" s="1" t="s">
        <v>126</v>
      </c>
      <c r="D119" s="7" t="s">
        <v>57</v>
      </c>
      <c r="E119" s="17">
        <f t="shared" si="1"/>
        <v>2500</v>
      </c>
      <c r="F119" s="17">
        <f t="shared" si="2"/>
        <v>1398</v>
      </c>
      <c r="G119" s="18">
        <f t="shared" si="3"/>
        <v>1102</v>
      </c>
      <c r="H119" s="17">
        <f t="shared" si="4"/>
        <v>1485</v>
      </c>
      <c r="I119" s="17">
        <f t="shared" si="5"/>
        <v>927</v>
      </c>
      <c r="J119" s="17">
        <f t="shared" si="6"/>
        <v>558</v>
      </c>
      <c r="K119" s="96"/>
      <c r="L119" s="37">
        <v>30651</v>
      </c>
      <c r="M119" s="36">
        <v>4428</v>
      </c>
      <c r="N119" s="37">
        <v>51</v>
      </c>
      <c r="O119" s="36">
        <v>62</v>
      </c>
      <c r="P119" s="37">
        <v>761</v>
      </c>
      <c r="Q119" s="36">
        <v>597</v>
      </c>
      <c r="R119" s="37">
        <v>369</v>
      </c>
      <c r="S119" s="36">
        <v>276</v>
      </c>
      <c r="T119" s="37">
        <v>174</v>
      </c>
      <c r="U119" s="36">
        <v>191</v>
      </c>
      <c r="V119" s="37">
        <v>2539</v>
      </c>
      <c r="W119" s="36">
        <v>1151</v>
      </c>
      <c r="X119" s="37">
        <v>6905</v>
      </c>
      <c r="Y119" s="36">
        <v>2099</v>
      </c>
      <c r="Z119" s="37">
        <v>11</v>
      </c>
      <c r="AA119" s="36">
        <v>22</v>
      </c>
      <c r="AB119" s="37">
        <v>0</v>
      </c>
      <c r="AC119" s="36">
        <v>189</v>
      </c>
      <c r="AD119" s="37">
        <v>0</v>
      </c>
      <c r="AE119" s="36">
        <v>189</v>
      </c>
      <c r="AF119" s="37">
        <v>1525</v>
      </c>
      <c r="AG119" s="36">
        <v>1206</v>
      </c>
      <c r="AH119" s="37">
        <v>46</v>
      </c>
      <c r="AI119" s="36">
        <v>80</v>
      </c>
      <c r="AJ119" s="37">
        <v>0</v>
      </c>
      <c r="AK119" s="36">
        <v>189</v>
      </c>
      <c r="AL119" s="37">
        <v>2140</v>
      </c>
      <c r="AM119" s="36">
        <v>1161</v>
      </c>
      <c r="AN119" s="37">
        <v>450</v>
      </c>
      <c r="AO119" s="36">
        <v>409</v>
      </c>
      <c r="AP119" s="37">
        <v>6</v>
      </c>
      <c r="AQ119" s="36">
        <v>14</v>
      </c>
      <c r="AR119" s="37">
        <v>342</v>
      </c>
      <c r="AS119" s="36">
        <v>323</v>
      </c>
      <c r="AT119" s="37">
        <v>286</v>
      </c>
      <c r="AU119" s="36">
        <v>364</v>
      </c>
      <c r="AV119" s="37">
        <v>83</v>
      </c>
      <c r="AW119" s="36">
        <v>140</v>
      </c>
      <c r="AX119" s="37">
        <v>114</v>
      </c>
      <c r="AY119" s="36">
        <v>204</v>
      </c>
      <c r="AZ119" s="37">
        <v>0</v>
      </c>
      <c r="BA119" s="36">
        <v>189</v>
      </c>
      <c r="BB119" s="37">
        <v>0</v>
      </c>
      <c r="BC119" s="36">
        <v>189</v>
      </c>
      <c r="BD119" s="37">
        <v>152</v>
      </c>
      <c r="BE119" s="36">
        <v>226</v>
      </c>
      <c r="BF119" s="37">
        <v>849</v>
      </c>
      <c r="BG119" s="36">
        <v>545</v>
      </c>
      <c r="BH119" s="37">
        <v>357</v>
      </c>
      <c r="BI119" s="36">
        <v>355</v>
      </c>
      <c r="BJ119" s="37">
        <v>70</v>
      </c>
      <c r="BK119" s="36">
        <v>117</v>
      </c>
      <c r="BL119" s="37">
        <v>241</v>
      </c>
      <c r="BM119" s="36">
        <v>274</v>
      </c>
      <c r="BN119" s="37">
        <v>1105</v>
      </c>
      <c r="BO119" s="36">
        <v>531</v>
      </c>
      <c r="BP119" s="37">
        <v>1784</v>
      </c>
      <c r="BQ119" s="36">
        <v>957</v>
      </c>
      <c r="BR119" s="37">
        <v>427</v>
      </c>
      <c r="BS119" s="36">
        <v>656</v>
      </c>
      <c r="BT119" s="37">
        <v>0</v>
      </c>
      <c r="BU119" s="36">
        <v>189</v>
      </c>
      <c r="BV119" s="37">
        <v>7</v>
      </c>
      <c r="BW119" s="36">
        <v>16</v>
      </c>
      <c r="BX119" s="37">
        <v>76</v>
      </c>
      <c r="BY119" s="36">
        <v>101</v>
      </c>
      <c r="BZ119" s="37">
        <v>113</v>
      </c>
      <c r="CA119" s="36">
        <v>149</v>
      </c>
      <c r="CB119" s="37">
        <v>395</v>
      </c>
      <c r="CC119" s="36">
        <v>457</v>
      </c>
      <c r="CD119" s="37">
        <v>237</v>
      </c>
      <c r="CE119" s="36">
        <v>313</v>
      </c>
      <c r="CF119" s="37">
        <v>22</v>
      </c>
      <c r="CG119" s="36">
        <v>40</v>
      </c>
      <c r="CH119" s="37">
        <v>462</v>
      </c>
      <c r="CI119" s="36">
        <v>555</v>
      </c>
      <c r="CJ119" s="37">
        <v>960</v>
      </c>
      <c r="CK119" s="36">
        <v>851</v>
      </c>
      <c r="CL119" s="37">
        <v>284</v>
      </c>
      <c r="CM119" s="36">
        <v>254</v>
      </c>
      <c r="CN119" s="37">
        <v>13</v>
      </c>
      <c r="CO119" s="36">
        <v>28</v>
      </c>
      <c r="CP119" s="37">
        <v>219</v>
      </c>
      <c r="CQ119" s="36">
        <v>307</v>
      </c>
      <c r="CR119" s="37">
        <v>1043</v>
      </c>
      <c r="CS119" s="36">
        <v>1077</v>
      </c>
      <c r="CT119" s="37">
        <v>69</v>
      </c>
      <c r="CU119" s="36">
        <v>66</v>
      </c>
      <c r="CV119" s="37">
        <v>1398</v>
      </c>
      <c r="CW119" s="36">
        <v>927</v>
      </c>
      <c r="CX119" s="37">
        <v>2140</v>
      </c>
      <c r="CY119" s="36">
        <v>1003</v>
      </c>
      <c r="CZ119" s="37">
        <v>4</v>
      </c>
      <c r="DA119" s="36">
        <v>8</v>
      </c>
      <c r="DB119" s="37">
        <v>451</v>
      </c>
      <c r="DC119" s="36">
        <v>634</v>
      </c>
      <c r="DD119" s="37">
        <v>1803</v>
      </c>
      <c r="DE119" s="36">
        <v>1343</v>
      </c>
      <c r="DF119" s="37">
        <v>0</v>
      </c>
      <c r="DG119" s="36">
        <v>189</v>
      </c>
      <c r="DH119" s="37">
        <v>168</v>
      </c>
      <c r="DI119" s="36">
        <v>260</v>
      </c>
      <c r="DJ119" s="40" t="s">
        <v>60</v>
      </c>
      <c r="DK119" s="36" t="s">
        <v>60</v>
      </c>
      <c r="DL119" s="37">
        <v>0</v>
      </c>
      <c r="DM119" s="36">
        <v>189</v>
      </c>
    </row>
    <row r="120" spans="1:117" ht="12.75" thickBot="1" x14ac:dyDescent="0.25">
      <c r="A120" s="109">
        <f>IF($D120=$D$67,"",RANK($G120,$G$69:$G$120)+COUNTIF($G$69:G120,$G120)-1)</f>
        <v>9</v>
      </c>
      <c r="B120" s="69">
        <v>190</v>
      </c>
      <c r="C120" s="1" t="s">
        <v>127</v>
      </c>
      <c r="D120" s="7" t="s">
        <v>61</v>
      </c>
      <c r="E120" s="17">
        <f t="shared" si="1"/>
        <v>5225</v>
      </c>
      <c r="F120" s="17">
        <f t="shared" si="2"/>
        <v>444</v>
      </c>
      <c r="G120" s="18">
        <f t="shared" si="3"/>
        <v>4781</v>
      </c>
      <c r="H120" s="17">
        <f t="shared" si="4"/>
        <v>2173</v>
      </c>
      <c r="I120" s="17">
        <f t="shared" si="5"/>
        <v>334</v>
      </c>
      <c r="J120" s="17">
        <f t="shared" si="6"/>
        <v>1839</v>
      </c>
      <c r="K120" s="96"/>
      <c r="L120" s="41">
        <v>22649</v>
      </c>
      <c r="M120" s="42">
        <v>3662</v>
      </c>
      <c r="N120" s="41">
        <v>35</v>
      </c>
      <c r="O120" s="42">
        <v>59</v>
      </c>
      <c r="P120" s="41">
        <v>378</v>
      </c>
      <c r="Q120" s="42">
        <v>457</v>
      </c>
      <c r="R120" s="41">
        <v>229</v>
      </c>
      <c r="S120" s="42">
        <v>363</v>
      </c>
      <c r="T120" s="41">
        <v>0</v>
      </c>
      <c r="U120" s="42">
        <v>210</v>
      </c>
      <c r="V120" s="41">
        <v>207</v>
      </c>
      <c r="W120" s="42">
        <v>222</v>
      </c>
      <c r="X120" s="41">
        <v>0</v>
      </c>
      <c r="Y120" s="42">
        <v>210</v>
      </c>
      <c r="Z120" s="41">
        <v>1849</v>
      </c>
      <c r="AA120" s="42">
        <v>928</v>
      </c>
      <c r="AB120" s="41">
        <v>13</v>
      </c>
      <c r="AC120" s="42">
        <v>25</v>
      </c>
      <c r="AD120" s="41">
        <v>212</v>
      </c>
      <c r="AE120" s="42">
        <v>315</v>
      </c>
      <c r="AF120" s="41">
        <v>6614</v>
      </c>
      <c r="AG120" s="42">
        <v>2336</v>
      </c>
      <c r="AH120" s="41">
        <v>247</v>
      </c>
      <c r="AI120" s="42">
        <v>195</v>
      </c>
      <c r="AJ120" s="41">
        <v>0</v>
      </c>
      <c r="AK120" s="42">
        <v>210</v>
      </c>
      <c r="AL120" s="41">
        <v>13</v>
      </c>
      <c r="AM120" s="42">
        <v>24</v>
      </c>
      <c r="AN120" s="41">
        <v>624</v>
      </c>
      <c r="AO120" s="42">
        <v>537</v>
      </c>
      <c r="AP120" s="41">
        <v>784</v>
      </c>
      <c r="AQ120" s="42">
        <v>895</v>
      </c>
      <c r="AR120" s="41">
        <v>0</v>
      </c>
      <c r="AS120" s="42">
        <v>210</v>
      </c>
      <c r="AT120" s="41">
        <v>38</v>
      </c>
      <c r="AU120" s="42">
        <v>62</v>
      </c>
      <c r="AV120" s="41">
        <v>0</v>
      </c>
      <c r="AW120" s="42">
        <v>210</v>
      </c>
      <c r="AX120" s="41">
        <v>0</v>
      </c>
      <c r="AY120" s="42">
        <v>210</v>
      </c>
      <c r="AZ120" s="41">
        <v>0</v>
      </c>
      <c r="BA120" s="42">
        <v>210</v>
      </c>
      <c r="BB120" s="41">
        <v>70</v>
      </c>
      <c r="BC120" s="42">
        <v>124</v>
      </c>
      <c r="BD120" s="41">
        <v>1412</v>
      </c>
      <c r="BE120" s="42">
        <v>904</v>
      </c>
      <c r="BF120" s="41">
        <v>88</v>
      </c>
      <c r="BG120" s="42">
        <v>127</v>
      </c>
      <c r="BH120" s="41">
        <v>0</v>
      </c>
      <c r="BI120" s="42">
        <v>210</v>
      </c>
      <c r="BJ120" s="41">
        <v>27</v>
      </c>
      <c r="BK120" s="42">
        <v>35</v>
      </c>
      <c r="BL120" s="41">
        <v>101</v>
      </c>
      <c r="BM120" s="42">
        <v>165</v>
      </c>
      <c r="BN120" s="41">
        <v>0</v>
      </c>
      <c r="BO120" s="42">
        <v>210</v>
      </c>
      <c r="BP120" s="41">
        <v>0</v>
      </c>
      <c r="BQ120" s="42">
        <v>210</v>
      </c>
      <c r="BR120" s="41">
        <v>0</v>
      </c>
      <c r="BS120" s="42">
        <v>210</v>
      </c>
      <c r="BT120" s="41">
        <v>0</v>
      </c>
      <c r="BU120" s="42">
        <v>210</v>
      </c>
      <c r="BV120" s="41">
        <v>2150</v>
      </c>
      <c r="BW120" s="42">
        <v>1149</v>
      </c>
      <c r="BX120" s="41">
        <v>51</v>
      </c>
      <c r="BY120" s="42">
        <v>94</v>
      </c>
      <c r="BZ120" s="41">
        <v>2615</v>
      </c>
      <c r="CA120" s="42">
        <v>1171</v>
      </c>
      <c r="CB120" s="41">
        <v>200</v>
      </c>
      <c r="CC120" s="42">
        <v>195</v>
      </c>
      <c r="CD120" s="41">
        <v>0</v>
      </c>
      <c r="CE120" s="42">
        <v>210</v>
      </c>
      <c r="CF120" s="41">
        <v>0</v>
      </c>
      <c r="CG120" s="42">
        <v>210</v>
      </c>
      <c r="CH120" s="41">
        <v>79</v>
      </c>
      <c r="CI120" s="42">
        <v>117</v>
      </c>
      <c r="CJ120" s="41">
        <v>0</v>
      </c>
      <c r="CK120" s="42">
        <v>210</v>
      </c>
      <c r="CL120" s="41">
        <v>1978</v>
      </c>
      <c r="CM120" s="42">
        <v>1059</v>
      </c>
      <c r="CN120" s="41">
        <v>490</v>
      </c>
      <c r="CO120" s="42">
        <v>718</v>
      </c>
      <c r="CP120" s="41">
        <v>3</v>
      </c>
      <c r="CQ120" s="42">
        <v>6</v>
      </c>
      <c r="CR120" s="41">
        <v>113</v>
      </c>
      <c r="CS120" s="42">
        <v>139</v>
      </c>
      <c r="CT120" s="41">
        <v>224</v>
      </c>
      <c r="CU120" s="42">
        <v>368</v>
      </c>
      <c r="CV120" s="41">
        <v>444</v>
      </c>
      <c r="CW120" s="42">
        <v>334</v>
      </c>
      <c r="CX120" s="41">
        <v>0</v>
      </c>
      <c r="CY120" s="42">
        <v>210</v>
      </c>
      <c r="CZ120" s="41">
        <v>0</v>
      </c>
      <c r="DA120" s="42">
        <v>210</v>
      </c>
      <c r="DB120" s="41">
        <v>1077</v>
      </c>
      <c r="DC120" s="42">
        <v>1097</v>
      </c>
      <c r="DD120" s="41">
        <v>41</v>
      </c>
      <c r="DE120" s="42">
        <v>42</v>
      </c>
      <c r="DF120" s="41">
        <v>14</v>
      </c>
      <c r="DG120" s="42">
        <v>25</v>
      </c>
      <c r="DH120" s="41">
        <v>229</v>
      </c>
      <c r="DI120" s="42">
        <v>373</v>
      </c>
      <c r="DJ120" s="41">
        <v>0</v>
      </c>
      <c r="DK120" s="42">
        <v>210</v>
      </c>
      <c r="DL120" s="40" t="s">
        <v>60</v>
      </c>
      <c r="DM120" s="36" t="s">
        <v>60</v>
      </c>
    </row>
    <row r="121" spans="1:117" x14ac:dyDescent="0.2">
      <c r="A121" s="109">
        <v>60</v>
      </c>
      <c r="C121" s="1" t="s">
        <v>308</v>
      </c>
      <c r="D121" s="7" t="s">
        <v>307</v>
      </c>
      <c r="E121" s="17">
        <f>VLOOKUP($D$67,$D$10:$J$62,2,FALSE)-VLOOKUP($D$67,$D$10:$J$62,4,FALSE)-VLOOKUP($D$67,$D$10:$J$62,6,FALSE)-E68</f>
        <v>174038</v>
      </c>
      <c r="F121" s="97"/>
      <c r="G121" s="98"/>
      <c r="H121" s="97"/>
      <c r="I121" s="97"/>
      <c r="J121" s="97"/>
      <c r="K121" s="93"/>
    </row>
  </sheetData>
  <mergeCells count="4">
    <mergeCell ref="D7:D9"/>
    <mergeCell ref="E7:F8"/>
    <mergeCell ref="G7:H8"/>
    <mergeCell ref="I7:J8"/>
  </mergeCells>
  <dataValidations disablePrompts="1" count="1">
    <dataValidation type="list" allowBlank="1" showInputMessage="1" showErrorMessage="1" sqref="D67">
      <formula1>$D$11:$D$62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2:DM121"/>
  <sheetViews>
    <sheetView showGridLines="0" topLeftCell="AS46" zoomScaleNormal="100" workbookViewId="0">
      <selection activeCell="I113" sqref="I113"/>
    </sheetView>
  </sheetViews>
  <sheetFormatPr defaultRowHeight="12" x14ac:dyDescent="0.2"/>
  <cols>
    <col min="1" max="1" width="9.140625" style="109"/>
    <col min="2" max="3" width="9.140625" style="4"/>
    <col min="4" max="4" width="25.7109375" style="4" customWidth="1"/>
    <col min="5" max="5" width="11.140625" style="4" customWidth="1"/>
    <col min="6" max="6" width="9.5703125" style="4" customWidth="1"/>
    <col min="7" max="7" width="11.140625" style="4" customWidth="1"/>
    <col min="8" max="8" width="10.5703125" style="4" customWidth="1"/>
    <col min="9" max="9" width="10.140625" style="4" customWidth="1"/>
    <col min="10" max="10" width="10.5703125" style="4" customWidth="1"/>
    <col min="11" max="11" width="10.5703125" style="88" customWidth="1"/>
    <col min="12" max="12" width="9.28515625" style="4" customWidth="1"/>
    <col min="13" max="13" width="9.5703125" style="4" customWidth="1"/>
    <col min="14" max="116" width="9.28515625" style="4" customWidth="1"/>
    <col min="117" max="117" width="11.140625" style="4" customWidth="1"/>
    <col min="118" max="123" width="9.28515625" style="4" customWidth="1"/>
    <col min="124" max="16384" width="9.140625" style="4"/>
  </cols>
  <sheetData>
    <row r="2" spans="1:117" x14ac:dyDescent="0.2">
      <c r="D2" s="43" t="s">
        <v>71</v>
      </c>
    </row>
    <row r="3" spans="1:117" x14ac:dyDescent="0.2">
      <c r="D3" s="44" t="s">
        <v>72</v>
      </c>
    </row>
    <row r="4" spans="1:117" x14ac:dyDescent="0.2">
      <c r="D4" s="44" t="s">
        <v>2</v>
      </c>
    </row>
    <row r="5" spans="1:117" x14ac:dyDescent="0.2">
      <c r="D5" s="4" t="s">
        <v>73</v>
      </c>
    </row>
    <row r="6" spans="1:117" x14ac:dyDescent="0.2">
      <c r="L6" s="46" t="s">
        <v>69</v>
      </c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  <c r="BG6" s="46"/>
      <c r="BH6" s="46"/>
      <c r="BI6" s="46"/>
      <c r="BJ6" s="46"/>
      <c r="BK6" s="46"/>
      <c r="BL6" s="46"/>
      <c r="BM6" s="47" t="s">
        <v>70</v>
      </c>
      <c r="BN6" s="47"/>
      <c r="BO6" s="47"/>
      <c r="BP6" s="47"/>
      <c r="BQ6" s="47"/>
      <c r="BR6" s="47"/>
      <c r="BS6" s="47"/>
      <c r="BT6" s="47"/>
      <c r="BU6" s="47"/>
      <c r="BV6" s="47"/>
      <c r="BW6" s="47"/>
      <c r="BX6" s="47"/>
      <c r="BY6" s="47"/>
      <c r="BZ6" s="47"/>
      <c r="CA6" s="47"/>
      <c r="CB6" s="47"/>
      <c r="CC6" s="47"/>
      <c r="CD6" s="47"/>
      <c r="CE6" s="47"/>
      <c r="CF6" s="47"/>
      <c r="CG6" s="47"/>
      <c r="CH6" s="47"/>
      <c r="CI6" s="47"/>
      <c r="CJ6" s="47"/>
      <c r="CK6" s="47"/>
      <c r="CL6" s="47"/>
      <c r="CM6" s="47"/>
      <c r="CN6" s="47"/>
      <c r="CO6" s="47"/>
      <c r="CP6" s="47"/>
      <c r="CQ6" s="47"/>
      <c r="CR6" s="47"/>
      <c r="CS6" s="47"/>
      <c r="CT6" s="47"/>
      <c r="CU6" s="47"/>
      <c r="CV6" s="47"/>
      <c r="CW6" s="47"/>
      <c r="CX6" s="47"/>
      <c r="CY6" s="47"/>
      <c r="CZ6" s="47"/>
      <c r="DA6" s="47"/>
      <c r="DB6" s="47"/>
      <c r="DC6" s="47"/>
      <c r="DD6" s="47"/>
      <c r="DE6" s="47"/>
      <c r="DF6" s="47"/>
      <c r="DG6" s="47"/>
      <c r="DH6" s="47"/>
      <c r="DI6" s="47"/>
      <c r="DJ6" s="47"/>
      <c r="DK6" s="47"/>
      <c r="DL6" s="47"/>
      <c r="DM6" s="47"/>
    </row>
    <row r="7" spans="1:117" ht="15.75" customHeight="1" x14ac:dyDescent="0.2">
      <c r="D7" s="352" t="s">
        <v>4</v>
      </c>
      <c r="E7" s="351" t="s">
        <v>5</v>
      </c>
      <c r="F7" s="351"/>
      <c r="G7" s="351" t="s">
        <v>6</v>
      </c>
      <c r="H7" s="351"/>
      <c r="I7" s="351" t="s">
        <v>7</v>
      </c>
      <c r="J7" s="351"/>
      <c r="K7" s="89"/>
      <c r="L7" s="48">
        <v>1</v>
      </c>
      <c r="M7" s="48">
        <v>2</v>
      </c>
      <c r="N7" s="48">
        <v>3</v>
      </c>
      <c r="O7" s="48">
        <v>4</v>
      </c>
      <c r="P7" s="48">
        <v>5</v>
      </c>
      <c r="Q7" s="48">
        <v>6</v>
      </c>
      <c r="R7" s="48">
        <v>7</v>
      </c>
      <c r="S7" s="48">
        <v>8</v>
      </c>
      <c r="T7" s="48">
        <v>9</v>
      </c>
      <c r="U7" s="48">
        <v>10</v>
      </c>
      <c r="V7" s="48">
        <v>11</v>
      </c>
      <c r="W7" s="48">
        <v>12</v>
      </c>
      <c r="X7" s="48">
        <v>13</v>
      </c>
      <c r="Y7" s="48">
        <v>14</v>
      </c>
      <c r="Z7" s="48">
        <v>15</v>
      </c>
      <c r="AA7" s="48">
        <v>16</v>
      </c>
      <c r="AB7" s="48">
        <v>17</v>
      </c>
      <c r="AC7" s="48">
        <v>18</v>
      </c>
      <c r="AD7" s="48">
        <v>19</v>
      </c>
      <c r="AE7" s="48">
        <v>20</v>
      </c>
      <c r="AF7" s="48">
        <v>21</v>
      </c>
      <c r="AG7" s="48">
        <v>22</v>
      </c>
      <c r="AH7" s="48">
        <v>23</v>
      </c>
      <c r="AI7" s="48">
        <v>24</v>
      </c>
      <c r="AJ7" s="48">
        <v>25</v>
      </c>
      <c r="AK7" s="48">
        <v>26</v>
      </c>
      <c r="AL7" s="48">
        <v>27</v>
      </c>
      <c r="AM7" s="48">
        <v>28</v>
      </c>
      <c r="AN7" s="48">
        <v>29</v>
      </c>
      <c r="AO7" s="48">
        <v>30</v>
      </c>
      <c r="AP7" s="48">
        <v>31</v>
      </c>
      <c r="AQ7" s="48">
        <v>32</v>
      </c>
      <c r="AR7" s="48">
        <v>33</v>
      </c>
      <c r="AS7" s="48">
        <v>34</v>
      </c>
      <c r="AT7" s="48">
        <v>35</v>
      </c>
      <c r="AU7" s="48">
        <v>36</v>
      </c>
      <c r="AV7" s="48">
        <v>37</v>
      </c>
      <c r="AW7" s="48">
        <v>38</v>
      </c>
      <c r="AX7" s="48">
        <v>39</v>
      </c>
      <c r="AY7" s="48">
        <v>40</v>
      </c>
      <c r="AZ7" s="48">
        <v>41</v>
      </c>
      <c r="BA7" s="48">
        <v>42</v>
      </c>
      <c r="BB7" s="48">
        <v>43</v>
      </c>
      <c r="BC7" s="48">
        <v>44</v>
      </c>
      <c r="BD7" s="48">
        <v>45</v>
      </c>
      <c r="BE7" s="48">
        <v>46</v>
      </c>
      <c r="BF7" s="48">
        <v>47</v>
      </c>
      <c r="BG7" s="48">
        <v>48</v>
      </c>
      <c r="BH7" s="48">
        <v>49</v>
      </c>
      <c r="BI7" s="48">
        <v>50</v>
      </c>
      <c r="BJ7" s="48">
        <v>51</v>
      </c>
      <c r="BK7" s="48">
        <v>52</v>
      </c>
      <c r="BL7" s="48">
        <v>53</v>
      </c>
      <c r="BM7" s="49">
        <v>1</v>
      </c>
      <c r="BN7" s="49">
        <v>2</v>
      </c>
      <c r="BO7" s="49">
        <v>3</v>
      </c>
      <c r="BP7" s="49">
        <v>4</v>
      </c>
      <c r="BQ7" s="49">
        <v>5</v>
      </c>
      <c r="BR7" s="49">
        <v>6</v>
      </c>
      <c r="BS7" s="49">
        <v>7</v>
      </c>
      <c r="BT7" s="49">
        <v>8</v>
      </c>
      <c r="BU7" s="49">
        <v>9</v>
      </c>
      <c r="BV7" s="49">
        <v>10</v>
      </c>
      <c r="BW7" s="49">
        <v>11</v>
      </c>
      <c r="BX7" s="49">
        <v>12</v>
      </c>
      <c r="BY7" s="49">
        <v>13</v>
      </c>
      <c r="BZ7" s="49">
        <v>14</v>
      </c>
      <c r="CA7" s="49">
        <v>15</v>
      </c>
      <c r="CB7" s="49">
        <v>16</v>
      </c>
      <c r="CC7" s="49">
        <v>17</v>
      </c>
      <c r="CD7" s="49">
        <v>18</v>
      </c>
      <c r="CE7" s="49">
        <v>19</v>
      </c>
      <c r="CF7" s="49">
        <v>20</v>
      </c>
      <c r="CG7" s="49">
        <v>21</v>
      </c>
      <c r="CH7" s="49">
        <v>22</v>
      </c>
      <c r="CI7" s="49">
        <v>23</v>
      </c>
      <c r="CJ7" s="49">
        <v>24</v>
      </c>
      <c r="CK7" s="49">
        <v>25</v>
      </c>
      <c r="CL7" s="49">
        <v>26</v>
      </c>
      <c r="CM7" s="49">
        <v>27</v>
      </c>
      <c r="CN7" s="49">
        <v>28</v>
      </c>
      <c r="CO7" s="49">
        <v>29</v>
      </c>
      <c r="CP7" s="49">
        <v>30</v>
      </c>
      <c r="CQ7" s="49">
        <v>31</v>
      </c>
      <c r="CR7" s="49">
        <v>32</v>
      </c>
      <c r="CS7" s="49">
        <v>33</v>
      </c>
      <c r="CT7" s="49">
        <v>34</v>
      </c>
      <c r="CU7" s="49">
        <v>35</v>
      </c>
      <c r="CV7" s="49">
        <v>36</v>
      </c>
      <c r="CW7" s="49">
        <v>37</v>
      </c>
      <c r="CX7" s="49">
        <v>38</v>
      </c>
      <c r="CY7" s="49">
        <v>39</v>
      </c>
      <c r="CZ7" s="49">
        <v>40</v>
      </c>
      <c r="DA7" s="49">
        <v>41</v>
      </c>
      <c r="DB7" s="49">
        <v>42</v>
      </c>
      <c r="DC7" s="49">
        <v>43</v>
      </c>
      <c r="DD7" s="49">
        <v>44</v>
      </c>
      <c r="DE7" s="49">
        <v>45</v>
      </c>
      <c r="DF7" s="49">
        <v>46</v>
      </c>
      <c r="DG7" s="49">
        <v>47</v>
      </c>
      <c r="DH7" s="49">
        <v>48</v>
      </c>
      <c r="DI7" s="49">
        <v>49</v>
      </c>
      <c r="DJ7" s="49">
        <v>50</v>
      </c>
      <c r="DK7" s="49">
        <v>51</v>
      </c>
      <c r="DL7" s="49">
        <v>52</v>
      </c>
      <c r="DM7" s="49">
        <v>53</v>
      </c>
    </row>
    <row r="8" spans="1:117" x14ac:dyDescent="0.2">
      <c r="D8" s="352"/>
      <c r="E8" s="351"/>
      <c r="F8" s="351"/>
      <c r="G8" s="351"/>
      <c r="H8" s="351"/>
      <c r="I8" s="351"/>
      <c r="J8" s="351"/>
      <c r="K8" s="89"/>
      <c r="L8" s="107" t="s">
        <v>63</v>
      </c>
      <c r="M8" s="51"/>
      <c r="N8" s="51"/>
      <c r="O8" s="51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  <c r="BH8" s="52"/>
      <c r="BI8" s="52"/>
      <c r="BJ8" s="52"/>
      <c r="BK8" s="52"/>
      <c r="BL8" s="52"/>
      <c r="BM8" s="53" t="s">
        <v>64</v>
      </c>
      <c r="BN8" s="54" t="s">
        <v>8</v>
      </c>
      <c r="BO8" s="54" t="s">
        <v>9</v>
      </c>
      <c r="BP8" s="54" t="s">
        <v>10</v>
      </c>
      <c r="BQ8" s="54" t="s">
        <v>11</v>
      </c>
      <c r="BR8" s="54" t="s">
        <v>12</v>
      </c>
      <c r="BS8" s="54" t="s">
        <v>13</v>
      </c>
      <c r="BT8" s="54" t="s">
        <v>14</v>
      </c>
      <c r="BU8" s="54" t="s">
        <v>15</v>
      </c>
      <c r="BV8" s="54" t="s">
        <v>153</v>
      </c>
      <c r="BW8" s="54" t="s">
        <v>16</v>
      </c>
      <c r="BX8" s="54" t="s">
        <v>17</v>
      </c>
      <c r="BY8" s="54" t="s">
        <v>18</v>
      </c>
      <c r="BZ8" s="54" t="s">
        <v>19</v>
      </c>
      <c r="CA8" s="54" t="s">
        <v>20</v>
      </c>
      <c r="CB8" s="54" t="s">
        <v>21</v>
      </c>
      <c r="CC8" s="54" t="s">
        <v>22</v>
      </c>
      <c r="CD8" s="54" t="s">
        <v>23</v>
      </c>
      <c r="CE8" s="54" t="s">
        <v>24</v>
      </c>
      <c r="CF8" s="54" t="s">
        <v>25</v>
      </c>
      <c r="CG8" s="54" t="s">
        <v>26</v>
      </c>
      <c r="CH8" s="54" t="s">
        <v>27</v>
      </c>
      <c r="CI8" s="54" t="s">
        <v>28</v>
      </c>
      <c r="CJ8" s="54" t="s">
        <v>29</v>
      </c>
      <c r="CK8" s="54" t="s">
        <v>30</v>
      </c>
      <c r="CL8" s="54" t="s">
        <v>31</v>
      </c>
      <c r="CM8" s="54" t="s">
        <v>32</v>
      </c>
      <c r="CN8" s="54" t="s">
        <v>33</v>
      </c>
      <c r="CO8" s="54" t="s">
        <v>34</v>
      </c>
      <c r="CP8" s="54" t="s">
        <v>35</v>
      </c>
      <c r="CQ8" s="54" t="s">
        <v>36</v>
      </c>
      <c r="CR8" s="54" t="s">
        <v>37</v>
      </c>
      <c r="CS8" s="54" t="s">
        <v>38</v>
      </c>
      <c r="CT8" s="54" t="s">
        <v>39</v>
      </c>
      <c r="CU8" s="54" t="s">
        <v>40</v>
      </c>
      <c r="CV8" s="54" t="s">
        <v>41</v>
      </c>
      <c r="CW8" s="54" t="s">
        <v>42</v>
      </c>
      <c r="CX8" s="54" t="s">
        <v>43</v>
      </c>
      <c r="CY8" s="54" t="s">
        <v>44</v>
      </c>
      <c r="CZ8" s="54" t="s">
        <v>45</v>
      </c>
      <c r="DA8" s="54" t="s">
        <v>46</v>
      </c>
      <c r="DB8" s="54" t="s">
        <v>47</v>
      </c>
      <c r="DC8" s="54" t="s">
        <v>48</v>
      </c>
      <c r="DD8" s="54" t="s">
        <v>49</v>
      </c>
      <c r="DE8" s="54" t="s">
        <v>50</v>
      </c>
      <c r="DF8" s="54" t="s">
        <v>51</v>
      </c>
      <c r="DG8" s="54" t="s">
        <v>52</v>
      </c>
      <c r="DH8" s="54" t="s">
        <v>53</v>
      </c>
      <c r="DI8" s="54" t="s">
        <v>54</v>
      </c>
      <c r="DJ8" s="54" t="s">
        <v>55</v>
      </c>
      <c r="DK8" s="54" t="s">
        <v>56</v>
      </c>
      <c r="DL8" s="54" t="s">
        <v>57</v>
      </c>
      <c r="DM8" s="54" t="s">
        <v>61</v>
      </c>
    </row>
    <row r="9" spans="1:117" s="55" customFormat="1" x14ac:dyDescent="0.2">
      <c r="A9" s="110"/>
      <c r="D9" s="352"/>
      <c r="E9" s="56" t="s">
        <v>58</v>
      </c>
      <c r="F9" s="57" t="s">
        <v>59</v>
      </c>
      <c r="G9" s="56" t="s">
        <v>58</v>
      </c>
      <c r="H9" s="57" t="s">
        <v>59</v>
      </c>
      <c r="I9" s="56" t="s">
        <v>58</v>
      </c>
      <c r="J9" s="57" t="s">
        <v>59</v>
      </c>
      <c r="K9" s="100"/>
      <c r="L9" s="53" t="s">
        <v>64</v>
      </c>
      <c r="M9" s="54" t="s">
        <v>8</v>
      </c>
      <c r="N9" s="54" t="s">
        <v>9</v>
      </c>
      <c r="O9" s="54" t="s">
        <v>10</v>
      </c>
      <c r="P9" s="54" t="s">
        <v>11</v>
      </c>
      <c r="Q9" s="54" t="s">
        <v>12</v>
      </c>
      <c r="R9" s="54" t="s">
        <v>13</v>
      </c>
      <c r="S9" s="54" t="s">
        <v>14</v>
      </c>
      <c r="T9" s="54" t="s">
        <v>15</v>
      </c>
      <c r="U9" s="54" t="s">
        <v>153</v>
      </c>
      <c r="V9" s="54" t="s">
        <v>16</v>
      </c>
      <c r="W9" s="54" t="s">
        <v>17</v>
      </c>
      <c r="X9" s="54" t="s">
        <v>18</v>
      </c>
      <c r="Y9" s="54" t="s">
        <v>19</v>
      </c>
      <c r="Z9" s="54" t="s">
        <v>20</v>
      </c>
      <c r="AA9" s="54" t="s">
        <v>21</v>
      </c>
      <c r="AB9" s="54" t="s">
        <v>22</v>
      </c>
      <c r="AC9" s="54" t="s">
        <v>23</v>
      </c>
      <c r="AD9" s="54" t="s">
        <v>24</v>
      </c>
      <c r="AE9" s="54" t="s">
        <v>25</v>
      </c>
      <c r="AF9" s="54" t="s">
        <v>26</v>
      </c>
      <c r="AG9" s="54" t="s">
        <v>27</v>
      </c>
      <c r="AH9" s="54" t="s">
        <v>28</v>
      </c>
      <c r="AI9" s="54" t="s">
        <v>29</v>
      </c>
      <c r="AJ9" s="54" t="s">
        <v>30</v>
      </c>
      <c r="AK9" s="54" t="s">
        <v>31</v>
      </c>
      <c r="AL9" s="54" t="s">
        <v>32</v>
      </c>
      <c r="AM9" s="54" t="s">
        <v>33</v>
      </c>
      <c r="AN9" s="54" t="s">
        <v>34</v>
      </c>
      <c r="AO9" s="54" t="s">
        <v>35</v>
      </c>
      <c r="AP9" s="54" t="s">
        <v>36</v>
      </c>
      <c r="AQ9" s="54" t="s">
        <v>37</v>
      </c>
      <c r="AR9" s="54" t="s">
        <v>38</v>
      </c>
      <c r="AS9" s="54" t="s">
        <v>39</v>
      </c>
      <c r="AT9" s="54" t="s">
        <v>40</v>
      </c>
      <c r="AU9" s="54" t="s">
        <v>41</v>
      </c>
      <c r="AV9" s="54" t="s">
        <v>42</v>
      </c>
      <c r="AW9" s="54" t="s">
        <v>43</v>
      </c>
      <c r="AX9" s="54" t="s">
        <v>44</v>
      </c>
      <c r="AY9" s="54" t="s">
        <v>45</v>
      </c>
      <c r="AZ9" s="54" t="s">
        <v>46</v>
      </c>
      <c r="BA9" s="54" t="s">
        <v>47</v>
      </c>
      <c r="BB9" s="54" t="s">
        <v>48</v>
      </c>
      <c r="BC9" s="54" t="s">
        <v>49</v>
      </c>
      <c r="BD9" s="54" t="s">
        <v>50</v>
      </c>
      <c r="BE9" s="54" t="s">
        <v>51</v>
      </c>
      <c r="BF9" s="54" t="s">
        <v>52</v>
      </c>
      <c r="BG9" s="54" t="s">
        <v>53</v>
      </c>
      <c r="BH9" s="54" t="s">
        <v>54</v>
      </c>
      <c r="BI9" s="54" t="s">
        <v>55</v>
      </c>
      <c r="BJ9" s="54" t="s">
        <v>56</v>
      </c>
      <c r="BK9" s="54" t="s">
        <v>57</v>
      </c>
      <c r="BL9" s="54" t="s">
        <v>61</v>
      </c>
      <c r="BM9" s="51" t="s">
        <v>65</v>
      </c>
      <c r="BN9" s="58"/>
      <c r="BO9" s="58"/>
      <c r="BP9" s="58"/>
      <c r="BQ9" s="58"/>
      <c r="BR9" s="58"/>
      <c r="BS9" s="58"/>
      <c r="BT9" s="58"/>
      <c r="BU9" s="58"/>
      <c r="BV9" s="58"/>
      <c r="BW9" s="58"/>
      <c r="BX9" s="58"/>
      <c r="BY9" s="58"/>
      <c r="BZ9" s="58"/>
      <c r="CA9" s="58"/>
      <c r="CB9" s="58"/>
      <c r="CC9" s="58"/>
      <c r="CD9" s="58"/>
      <c r="CE9" s="58"/>
      <c r="CF9" s="58"/>
      <c r="CG9" s="58"/>
      <c r="CH9" s="58"/>
      <c r="CI9" s="58"/>
      <c r="CJ9" s="58"/>
      <c r="CK9" s="58"/>
      <c r="CL9" s="58"/>
      <c r="CM9" s="58"/>
      <c r="CN9" s="58"/>
      <c r="CO9" s="58"/>
      <c r="CP9" s="58"/>
      <c r="CQ9" s="58"/>
      <c r="CR9" s="58"/>
      <c r="CS9" s="58"/>
      <c r="CT9" s="58"/>
      <c r="CU9" s="58"/>
      <c r="CV9" s="58"/>
      <c r="CW9" s="58"/>
      <c r="CX9" s="58"/>
      <c r="CY9" s="58"/>
      <c r="CZ9" s="58"/>
      <c r="DA9" s="58"/>
      <c r="DB9" s="58"/>
      <c r="DC9" s="58"/>
      <c r="DD9" s="58"/>
      <c r="DE9" s="58"/>
      <c r="DF9" s="58"/>
      <c r="DG9" s="58"/>
      <c r="DH9" s="58"/>
      <c r="DI9" s="58"/>
      <c r="DJ9" s="58"/>
      <c r="DK9" s="58"/>
      <c r="DL9" s="58"/>
      <c r="DM9" s="59"/>
    </row>
    <row r="10" spans="1:117" x14ac:dyDescent="0.2">
      <c r="D10" s="61" t="s">
        <v>62</v>
      </c>
      <c r="E10" s="5">
        <v>305628607</v>
      </c>
      <c r="F10" s="6">
        <v>29823</v>
      </c>
      <c r="G10" s="5">
        <v>258552348</v>
      </c>
      <c r="H10" s="6">
        <v>236128</v>
      </c>
      <c r="I10" s="5">
        <v>38582885</v>
      </c>
      <c r="J10" s="6">
        <v>213239</v>
      </c>
      <c r="K10" s="101"/>
      <c r="L10" s="7">
        <f>HLOOKUP(L$7,$L$66:$DM$120,ROWS($C$10:$C10)+2,FALSE)</f>
        <v>6743229</v>
      </c>
      <c r="M10" s="7">
        <f>HLOOKUP(M$7,$L$66:$DM$120,ROWS($C$10:$C10)+2,FALSE)</f>
        <v>99221</v>
      </c>
      <c r="N10" s="7">
        <f>HLOOKUP(N$7,$L$66:$DM$120,ROWS($C$10:$C10)+2,FALSE)</f>
        <v>94692</v>
      </c>
      <c r="O10" s="7">
        <f>HLOOKUP(O$7,$L$66:$DM$120,ROWS($C$10:$C10)+2,FALSE)</f>
        <v>176768</v>
      </c>
      <c r="P10" s="7">
        <f>HLOOKUP(P$7,$L$66:$DM$120,ROWS($C$10:$C10)+2,FALSE)</f>
        <v>64264</v>
      </c>
      <c r="Q10" s="7">
        <f>HLOOKUP(Q$7,$L$66:$DM$120,ROWS($C$10:$C10)+2,FALSE)</f>
        <v>573988</v>
      </c>
      <c r="R10" s="7">
        <f>HLOOKUP(R$7,$L$66:$DM$120,ROWS($C$10:$C10)+2,FALSE)</f>
        <v>140620</v>
      </c>
      <c r="S10" s="7">
        <f>HLOOKUP(S$7,$L$66:$DM$120,ROWS($C$10:$C10)+2,FALSE)</f>
        <v>89360</v>
      </c>
      <c r="T10" s="7">
        <f>HLOOKUP(T$7,$L$66:$DM$120,ROWS($C$10:$C10)+2,FALSE)</f>
        <v>30055</v>
      </c>
      <c r="U10" s="7">
        <f>HLOOKUP(U$7,$L$66:$DM$120,ROWS($C$10:$C10)+2,FALSE)</f>
        <v>56052</v>
      </c>
      <c r="V10" s="7">
        <f>HLOOKUP(V$7,$L$66:$DM$120,ROWS($C$10:$C10)+2,FALSE)</f>
        <v>427853</v>
      </c>
      <c r="W10" s="7">
        <f>HLOOKUP(W$7,$L$66:$DM$120,ROWS($C$10:$C10)+2,FALSE)</f>
        <v>244992</v>
      </c>
      <c r="X10" s="7">
        <f>HLOOKUP(X$7,$L$66:$DM$120,ROWS($C$10:$C10)+2,FALSE)</f>
        <v>49218</v>
      </c>
      <c r="Y10" s="7">
        <f>HLOOKUP(Y$7,$L$66:$DM$120,ROWS($C$10:$C10)+2,FALSE)</f>
        <v>53122</v>
      </c>
      <c r="Z10" s="7">
        <f>HLOOKUP(Z$7,$L$66:$DM$120,ROWS($C$10:$C10)+2,FALSE)</f>
        <v>277579</v>
      </c>
      <c r="AA10" s="7">
        <f>HLOOKUP(AA$7,$L$66:$DM$120,ROWS($C$10:$C10)+2,FALSE)</f>
        <v>130170</v>
      </c>
      <c r="AB10" s="7">
        <f>HLOOKUP(AB$7,$L$66:$DM$120,ROWS($C$10:$C10)+2,FALSE)</f>
        <v>66922</v>
      </c>
      <c r="AC10" s="7">
        <f>HLOOKUP(AC$7,$L$66:$DM$120,ROWS($C$10:$C10)+2,FALSE)</f>
        <v>90681</v>
      </c>
      <c r="AD10" s="7">
        <f>HLOOKUP(AD$7,$L$66:$DM$120,ROWS($C$10:$C10)+2,FALSE)</f>
        <v>92999</v>
      </c>
      <c r="AE10" s="7">
        <f>HLOOKUP(AE$7,$L$66:$DM$120,ROWS($C$10:$C10)+2,FALSE)</f>
        <v>88131</v>
      </c>
      <c r="AF10" s="7">
        <f>HLOOKUP(AF$7,$L$66:$DM$120,ROWS($C$10:$C10)+2,FALSE)</f>
        <v>32209</v>
      </c>
      <c r="AG10" s="7">
        <f>HLOOKUP(AG$7,$L$66:$DM$120,ROWS($C$10:$C10)+2,FALSE)</f>
        <v>159866</v>
      </c>
      <c r="AH10" s="7">
        <f>HLOOKUP(AH$7,$L$66:$DM$120,ROWS($C$10:$C10)+2,FALSE)</f>
        <v>144152</v>
      </c>
      <c r="AI10" s="7">
        <f>HLOOKUP(AI$7,$L$66:$DM$120,ROWS($C$10:$C10)+2,FALSE)</f>
        <v>178207</v>
      </c>
      <c r="AJ10" s="7">
        <f>HLOOKUP(AJ$7,$L$66:$DM$120,ROWS($C$10:$C10)+2,FALSE)</f>
        <v>104765</v>
      </c>
      <c r="AK10" s="7">
        <f>HLOOKUP(AK$7,$L$66:$DM$120,ROWS($C$10:$C10)+2,FALSE)</f>
        <v>68363</v>
      </c>
      <c r="AL10" s="7">
        <f>HLOOKUP(AL$7,$L$66:$DM$120,ROWS($C$10:$C10)+2,FALSE)</f>
        <v>148055</v>
      </c>
      <c r="AM10" s="7">
        <f>HLOOKUP(AM$7,$L$66:$DM$120,ROWS($C$10:$C10)+2,FALSE)</f>
        <v>35870</v>
      </c>
      <c r="AN10" s="7">
        <f>HLOOKUP(AN$7,$L$66:$DM$120,ROWS($C$10:$C10)+2,FALSE)</f>
        <v>43531</v>
      </c>
      <c r="AO10" s="7">
        <f>HLOOKUP(AO$7,$L$66:$DM$120,ROWS($C$10:$C10)+2,FALSE)</f>
        <v>109409</v>
      </c>
      <c r="AP10" s="7">
        <f>HLOOKUP(AP$7,$L$66:$DM$120,ROWS($C$10:$C10)+2,FALSE)</f>
        <v>38399</v>
      </c>
      <c r="AQ10" s="7">
        <f>HLOOKUP(AQ$7,$L$66:$DM$120,ROWS($C$10:$C10)+2,FALSE)</f>
        <v>193972</v>
      </c>
      <c r="AR10" s="7">
        <f>HLOOKUP(AR$7,$L$66:$DM$120,ROWS($C$10:$C10)+2,FALSE)</f>
        <v>50438</v>
      </c>
      <c r="AS10" s="7">
        <f>HLOOKUP(AS$7,$L$66:$DM$120,ROWS($C$10:$C10)+2,FALSE)</f>
        <v>363139</v>
      </c>
      <c r="AT10" s="7">
        <f>HLOOKUP(AT$7,$L$66:$DM$120,ROWS($C$10:$C10)+2,FALSE)</f>
        <v>207025</v>
      </c>
      <c r="AU10" s="7">
        <f>HLOOKUP(AU$7,$L$66:$DM$120,ROWS($C$10:$C10)+2,FALSE)</f>
        <v>24450</v>
      </c>
      <c r="AV10" s="7">
        <f>HLOOKUP(AV$7,$L$66:$DM$120,ROWS($C$10:$C10)+2,FALSE)</f>
        <v>188013</v>
      </c>
      <c r="AW10" s="7">
        <f>HLOOKUP(AW$7,$L$66:$DM$120,ROWS($C$10:$C10)+2,FALSE)</f>
        <v>90616</v>
      </c>
      <c r="AX10" s="7">
        <f>HLOOKUP(AX$7,$L$66:$DM$120,ROWS($C$10:$C10)+2,FALSE)</f>
        <v>100185</v>
      </c>
      <c r="AY10" s="7">
        <f>HLOOKUP(AY$7,$L$66:$DM$120,ROWS($C$10:$C10)+2,FALSE)</f>
        <v>209810</v>
      </c>
      <c r="AZ10" s="7">
        <f>HLOOKUP(AZ$7,$L$66:$DM$120,ROWS($C$10:$C10)+2,FALSE)</f>
        <v>24948</v>
      </c>
      <c r="BA10" s="7">
        <f>HLOOKUP(BA$7,$L$66:$DM$120,ROWS($C$10:$C10)+2,FALSE)</f>
        <v>117569</v>
      </c>
      <c r="BB10" s="7">
        <f>HLOOKUP(BB$7,$L$66:$DM$120,ROWS($C$10:$C10)+2,FALSE)</f>
        <v>27915</v>
      </c>
      <c r="BC10" s="7">
        <f>HLOOKUP(BC$7,$L$66:$DM$120,ROWS($C$10:$C10)+2,FALSE)</f>
        <v>143135</v>
      </c>
      <c r="BD10" s="7">
        <f>HLOOKUP(BD$7,$L$66:$DM$120,ROWS($C$10:$C10)+2,FALSE)</f>
        <v>411641</v>
      </c>
      <c r="BE10" s="7">
        <f>HLOOKUP(BE$7,$L$66:$DM$120,ROWS($C$10:$C10)+2,FALSE)</f>
        <v>75541</v>
      </c>
      <c r="BF10" s="7">
        <f>HLOOKUP(BF$7,$L$66:$DM$120,ROWS($C$10:$C10)+2,FALSE)</f>
        <v>18380</v>
      </c>
      <c r="BG10" s="7">
        <f>HLOOKUP(BG$7,$L$66:$DM$120,ROWS($C$10:$C10)+2,FALSE)</f>
        <v>232002</v>
      </c>
      <c r="BH10" s="7">
        <f>HLOOKUP(BH$7,$L$66:$DM$120,ROWS($C$10:$C10)+2,FALSE)</f>
        <v>166162</v>
      </c>
      <c r="BI10" s="7">
        <f>HLOOKUP(BI$7,$L$66:$DM$120,ROWS($C$10:$C10)+2,FALSE)</f>
        <v>49349</v>
      </c>
      <c r="BJ10" s="7">
        <f>HLOOKUP(BJ$7,$L$66:$DM$120,ROWS($C$10:$C10)+2,FALSE)</f>
        <v>111240</v>
      </c>
      <c r="BK10" s="7">
        <f>HLOOKUP(BK$7,$L$66:$DM$120,ROWS($C$10:$C10)+2,FALSE)</f>
        <v>28186</v>
      </c>
      <c r="BL10" s="7">
        <f>HLOOKUP(BL$7,$L$66:$DM$120,ROWS($C$10:$C10)+2,FALSE)</f>
        <v>59885</v>
      </c>
      <c r="BM10" s="8">
        <f>HLOOKUP(BM$7+0.5,$L$66:$DM$120,ROWS($C$10:$C10)+2,FALSE)</f>
        <v>69387</v>
      </c>
      <c r="BN10" s="8">
        <f>HLOOKUP(BN$7+0.5,$L$66:$DM$120,ROWS($C$10:$C10)+2,FALSE)</f>
        <v>8532</v>
      </c>
      <c r="BO10" s="8">
        <f>HLOOKUP(BO$7+0.5,$L$66:$DM$120,ROWS($C$10:$C10)+2,FALSE)</f>
        <v>9780</v>
      </c>
      <c r="BP10" s="8">
        <f>HLOOKUP(BP$7+0.5,$L$66:$DM$120,ROWS($C$10:$C10)+2,FALSE)</f>
        <v>9764</v>
      </c>
      <c r="BQ10" s="8">
        <f>HLOOKUP(BQ$7+0.5,$L$66:$DM$120,ROWS($C$10:$C10)+2,FALSE)</f>
        <v>6502</v>
      </c>
      <c r="BR10" s="8">
        <f>HLOOKUP(BR$7+0.5,$L$66:$DM$120,ROWS($C$10:$C10)+2,FALSE)</f>
        <v>20898</v>
      </c>
      <c r="BS10" s="8">
        <f>HLOOKUP(BS$7+0.5,$L$66:$DM$120,ROWS($C$10:$C10)+2,FALSE)</f>
        <v>8392</v>
      </c>
      <c r="BT10" s="8">
        <f>HLOOKUP(BT$7+0.5,$L$66:$DM$120,ROWS($C$10:$C10)+2,FALSE)</f>
        <v>8104</v>
      </c>
      <c r="BU10" s="8">
        <f>HLOOKUP(BU$7+0.5,$L$66:$DM$120,ROWS($C$10:$C10)+2,FALSE)</f>
        <v>4817</v>
      </c>
      <c r="BV10" s="8">
        <f>HLOOKUP(BV$7+0.5,$L$66:$DM$120,ROWS($C$10:$C10)+2,FALSE)</f>
        <v>5274</v>
      </c>
      <c r="BW10" s="8">
        <f>HLOOKUP(BW$7+0.5,$L$66:$DM$120,ROWS($C$10:$C10)+2,FALSE)</f>
        <v>16117</v>
      </c>
      <c r="BX10" s="8">
        <f>HLOOKUP(BX$7+0.5,$L$66:$DM$120,ROWS($C$10:$C10)+2,FALSE)</f>
        <v>13712</v>
      </c>
      <c r="BY10" s="8">
        <f>HLOOKUP(BY$7+0.5,$L$66:$DM$120,ROWS($C$10:$C10)+2,FALSE)</f>
        <v>5580</v>
      </c>
      <c r="BZ10" s="8">
        <f>HLOOKUP(BZ$7+0.5,$L$66:$DM$120,ROWS($C$10:$C10)+2,FALSE)</f>
        <v>6197</v>
      </c>
      <c r="CA10" s="8">
        <f>HLOOKUP(CA$7+0.5,$L$66:$DM$120,ROWS($C$10:$C10)+2,FALSE)</f>
        <v>14177</v>
      </c>
      <c r="CB10" s="8">
        <f>HLOOKUP(CB$7+0.5,$L$66:$DM$120,ROWS($C$10:$C10)+2,FALSE)</f>
        <v>9685</v>
      </c>
      <c r="CC10" s="8">
        <f>HLOOKUP(CC$7+0.5,$L$66:$DM$120,ROWS($C$10:$C10)+2,FALSE)</f>
        <v>5441</v>
      </c>
      <c r="CD10" s="8">
        <f>HLOOKUP(CD$7+0.5,$L$66:$DM$120,ROWS($C$10:$C10)+2,FALSE)</f>
        <v>7300</v>
      </c>
      <c r="CE10" s="8">
        <f>HLOOKUP(CE$7+0.5,$L$66:$DM$120,ROWS($C$10:$C10)+2,FALSE)</f>
        <v>8240</v>
      </c>
      <c r="CF10" s="8">
        <f>HLOOKUP(CF$7+0.5,$L$66:$DM$120,ROWS($C$10:$C10)+2,FALSE)</f>
        <v>8540</v>
      </c>
      <c r="CG10" s="8">
        <f>HLOOKUP(CG$7+0.5,$L$66:$DM$120,ROWS($C$10:$C10)+2,FALSE)</f>
        <v>4475</v>
      </c>
      <c r="CH10" s="8">
        <f>HLOOKUP(CH$7+0.5,$L$66:$DM$120,ROWS($C$10:$C10)+2,FALSE)</f>
        <v>9741</v>
      </c>
      <c r="CI10" s="8">
        <f>HLOOKUP(CI$7+0.5,$L$66:$DM$120,ROWS($C$10:$C10)+2,FALSE)</f>
        <v>8102</v>
      </c>
      <c r="CJ10" s="8">
        <f>HLOOKUP(CJ$7+0.5,$L$66:$DM$120,ROWS($C$10:$C10)+2,FALSE)</f>
        <v>11238</v>
      </c>
      <c r="CK10" s="8">
        <f>HLOOKUP(CK$7+0.5,$L$66:$DM$120,ROWS($C$10:$C10)+2,FALSE)</f>
        <v>7734</v>
      </c>
      <c r="CL10" s="8">
        <f>HLOOKUP(CL$7+0.5,$L$66:$DM$120,ROWS($C$10:$C10)+2,FALSE)</f>
        <v>7286</v>
      </c>
      <c r="CM10" s="8">
        <f>HLOOKUP(CM$7+0.5,$L$66:$DM$120,ROWS($C$10:$C10)+2,FALSE)</f>
        <v>11141</v>
      </c>
      <c r="CN10" s="8">
        <f>HLOOKUP(CN$7+0.5,$L$66:$DM$120,ROWS($C$10:$C10)+2,FALSE)</f>
        <v>4482</v>
      </c>
      <c r="CO10" s="8">
        <f>HLOOKUP(CO$7+0.5,$L$66:$DM$120,ROWS($C$10:$C10)+2,FALSE)</f>
        <v>5996</v>
      </c>
      <c r="CP10" s="8">
        <f>HLOOKUP(CP$7+0.5,$L$66:$DM$120,ROWS($C$10:$C10)+2,FALSE)</f>
        <v>10422</v>
      </c>
      <c r="CQ10" s="8">
        <f>HLOOKUP(CQ$7+0.5,$L$66:$DM$120,ROWS($C$10:$C10)+2,FALSE)</f>
        <v>4262</v>
      </c>
      <c r="CR10" s="8">
        <f>HLOOKUP(CR$7+0.5,$L$66:$DM$120,ROWS($C$10:$C10)+2,FALSE)</f>
        <v>11560</v>
      </c>
      <c r="CS10" s="8">
        <f>HLOOKUP(CS$7+0.5,$L$66:$DM$120,ROWS($C$10:$C10)+2,FALSE)</f>
        <v>5032</v>
      </c>
      <c r="CT10" s="8">
        <f>HLOOKUP(CT$7+0.5,$L$66:$DM$120,ROWS($C$10:$C10)+2,FALSE)</f>
        <v>16245</v>
      </c>
      <c r="CU10" s="8">
        <f>HLOOKUP(CU$7+0.5,$L$66:$DM$120,ROWS($C$10:$C10)+2,FALSE)</f>
        <v>11068</v>
      </c>
      <c r="CV10" s="8">
        <f>HLOOKUP(CV$7+0.5,$L$66:$DM$120,ROWS($C$10:$C10)+2,FALSE)</f>
        <v>3757</v>
      </c>
      <c r="CW10" s="8">
        <f>HLOOKUP(CW$7+0.5,$L$66:$DM$120,ROWS($C$10:$C10)+2,FALSE)</f>
        <v>11207</v>
      </c>
      <c r="CX10" s="8">
        <f>HLOOKUP(CX$7+0.5,$L$66:$DM$120,ROWS($C$10:$C10)+2,FALSE)</f>
        <v>7414</v>
      </c>
      <c r="CY10" s="8">
        <f>HLOOKUP(CY$7+0.5,$L$66:$DM$120,ROWS($C$10:$C10)+2,FALSE)</f>
        <v>8825</v>
      </c>
      <c r="CZ10" s="8">
        <f>HLOOKUP(CZ$7+0.5,$L$66:$DM$120,ROWS($C$10:$C10)+2,FALSE)</f>
        <v>10357</v>
      </c>
      <c r="DA10" s="8">
        <f>HLOOKUP(DA$7+0.5,$L$66:$DM$120,ROWS($C$10:$C10)+2,FALSE)</f>
        <v>3127</v>
      </c>
      <c r="DB10" s="8">
        <f>HLOOKUP(DB$7+0.5,$L$66:$DM$120,ROWS($C$10:$C10)+2,FALSE)</f>
        <v>9315</v>
      </c>
      <c r="DC10" s="8">
        <f>HLOOKUP(DC$7+0.5,$L$66:$DM$120,ROWS($C$10:$C10)+2,FALSE)</f>
        <v>3665</v>
      </c>
      <c r="DD10" s="8">
        <f>HLOOKUP(DD$7+0.5,$L$66:$DM$120,ROWS($C$10:$C10)+2,FALSE)</f>
        <v>9159</v>
      </c>
      <c r="DE10" s="8">
        <f>HLOOKUP(DE$7+0.5,$L$66:$DM$120,ROWS($C$10:$C10)+2,FALSE)</f>
        <v>16805</v>
      </c>
      <c r="DF10" s="8">
        <f>HLOOKUP(DF$7+0.5,$L$66:$DM$120,ROWS($C$10:$C10)+2,FALSE)</f>
        <v>7183</v>
      </c>
      <c r="DG10" s="8">
        <f>HLOOKUP(DG$7+0.5,$L$66:$DM$120,ROWS($C$10:$C10)+2,FALSE)</f>
        <v>3009</v>
      </c>
      <c r="DH10" s="8">
        <f>HLOOKUP(DH$7+0.5,$L$66:$DM$120,ROWS($C$10:$C10)+2,FALSE)</f>
        <v>11248</v>
      </c>
      <c r="DI10" s="8">
        <f>HLOOKUP(DI$7+0.5,$L$66:$DM$120,ROWS($C$10:$C10)+2,FALSE)</f>
        <v>10010</v>
      </c>
      <c r="DJ10" s="8">
        <f>HLOOKUP(DJ$7+0.5,$L$66:$DM$120,ROWS($C$10:$C10)+2,FALSE)</f>
        <v>5605</v>
      </c>
      <c r="DK10" s="8">
        <f>HLOOKUP(DK$7+0.5,$L$66:$DM$120,ROWS($C$10:$C10)+2,FALSE)</f>
        <v>9166</v>
      </c>
      <c r="DL10" s="8">
        <f>HLOOKUP(DL$7+0.5,$L$66:$DM$120,ROWS($C$10:$C10)+2,FALSE)</f>
        <v>3185</v>
      </c>
      <c r="DM10" s="8">
        <f>HLOOKUP(DM$7+0.5,$L$66:$DM$120,ROWS($C$10:$C10)+2,FALSE)</f>
        <v>6923</v>
      </c>
    </row>
    <row r="11" spans="1:117" x14ac:dyDescent="0.2">
      <c r="D11" s="62" t="s">
        <v>8</v>
      </c>
      <c r="E11" s="9">
        <v>4729509</v>
      </c>
      <c r="F11" s="10">
        <v>3716</v>
      </c>
      <c r="G11" s="9">
        <v>3987155</v>
      </c>
      <c r="H11" s="10">
        <v>21708</v>
      </c>
      <c r="I11" s="9">
        <v>620465</v>
      </c>
      <c r="J11" s="10">
        <v>21448</v>
      </c>
      <c r="K11" s="102"/>
      <c r="L11" s="7">
        <f>HLOOKUP(L$7,$L$66:$DM$120,ROWS($C$10:$C11)+2,FALSE)</f>
        <v>108723</v>
      </c>
      <c r="M11" s="7" t="str">
        <f>HLOOKUP(M$7,$L$66:$DM$120,ROWS($C$10:$C11)+2,FALSE)</f>
        <v>N/A</v>
      </c>
      <c r="N11" s="7">
        <f>HLOOKUP(N$7,$L$66:$DM$120,ROWS($C$10:$C11)+2,FALSE)</f>
        <v>3013</v>
      </c>
      <c r="O11" s="7">
        <f>HLOOKUP(O$7,$L$66:$DM$120,ROWS($C$10:$C11)+2,FALSE)</f>
        <v>676</v>
      </c>
      <c r="P11" s="7">
        <f>HLOOKUP(P$7,$L$66:$DM$120,ROWS($C$10:$C11)+2,FALSE)</f>
        <v>1481</v>
      </c>
      <c r="Q11" s="7">
        <f>HLOOKUP(Q$7,$L$66:$DM$120,ROWS($C$10:$C11)+2,FALSE)</f>
        <v>3827</v>
      </c>
      <c r="R11" s="7">
        <f>HLOOKUP(R$7,$L$66:$DM$120,ROWS($C$10:$C11)+2,FALSE)</f>
        <v>1278</v>
      </c>
      <c r="S11" s="7">
        <f>HLOOKUP(S$7,$L$66:$DM$120,ROWS($C$10:$C11)+2,FALSE)</f>
        <v>454</v>
      </c>
      <c r="T11" s="7">
        <f>HLOOKUP(T$7,$L$66:$DM$120,ROWS($C$10:$C11)+2,FALSE)</f>
        <v>811</v>
      </c>
      <c r="U11" s="7">
        <f>HLOOKUP(U$7,$L$66:$DM$120,ROWS($C$10:$C11)+2,FALSE)</f>
        <v>211</v>
      </c>
      <c r="V11" s="7">
        <f>HLOOKUP(V$7,$L$66:$DM$120,ROWS($C$10:$C11)+2,FALSE)</f>
        <v>15062</v>
      </c>
      <c r="W11" s="7">
        <f>HLOOKUP(W$7,$L$66:$DM$120,ROWS($C$10:$C11)+2,FALSE)</f>
        <v>21644</v>
      </c>
      <c r="X11" s="7">
        <f>HLOOKUP(X$7,$L$66:$DM$120,ROWS($C$10:$C11)+2,FALSE)</f>
        <v>267</v>
      </c>
      <c r="Y11" s="7">
        <f>HLOOKUP(Y$7,$L$66:$DM$120,ROWS($C$10:$C11)+2,FALSE)</f>
        <v>304</v>
      </c>
      <c r="Z11" s="7">
        <f>HLOOKUP(Z$7,$L$66:$DM$120,ROWS($C$10:$C11)+2,FALSE)</f>
        <v>2503</v>
      </c>
      <c r="AA11" s="7">
        <f>HLOOKUP(AA$7,$L$66:$DM$120,ROWS($C$10:$C11)+2,FALSE)</f>
        <v>3945</v>
      </c>
      <c r="AB11" s="7">
        <f>HLOOKUP(AB$7,$L$66:$DM$120,ROWS($C$10:$C11)+2,FALSE)</f>
        <v>669</v>
      </c>
      <c r="AC11" s="7">
        <f>HLOOKUP(AC$7,$L$66:$DM$120,ROWS($C$10:$C11)+2,FALSE)</f>
        <v>649</v>
      </c>
      <c r="AD11" s="7">
        <f>HLOOKUP(AD$7,$L$66:$DM$120,ROWS($C$10:$C11)+2,FALSE)</f>
        <v>1967</v>
      </c>
      <c r="AE11" s="7">
        <f>HLOOKUP(AE$7,$L$66:$DM$120,ROWS($C$10:$C11)+2,FALSE)</f>
        <v>1901</v>
      </c>
      <c r="AF11" s="7">
        <f>HLOOKUP(AF$7,$L$66:$DM$120,ROWS($C$10:$C11)+2,FALSE)</f>
        <v>97</v>
      </c>
      <c r="AG11" s="7">
        <f>HLOOKUP(AG$7,$L$66:$DM$120,ROWS($C$10:$C11)+2,FALSE)</f>
        <v>716</v>
      </c>
      <c r="AH11" s="7">
        <f>HLOOKUP(AH$7,$L$66:$DM$120,ROWS($C$10:$C11)+2,FALSE)</f>
        <v>435</v>
      </c>
      <c r="AI11" s="7">
        <f>HLOOKUP(AI$7,$L$66:$DM$120,ROWS($C$10:$C11)+2,FALSE)</f>
        <v>2334</v>
      </c>
      <c r="AJ11" s="7">
        <f>HLOOKUP(AJ$7,$L$66:$DM$120,ROWS($C$10:$C11)+2,FALSE)</f>
        <v>386</v>
      </c>
      <c r="AK11" s="7">
        <f>HLOOKUP(AK$7,$L$66:$DM$120,ROWS($C$10:$C11)+2,FALSE)</f>
        <v>7233</v>
      </c>
      <c r="AL11" s="7">
        <f>HLOOKUP(AL$7,$L$66:$DM$120,ROWS($C$10:$C11)+2,FALSE)</f>
        <v>1373</v>
      </c>
      <c r="AM11" s="7">
        <f>HLOOKUP(AM$7,$L$66:$DM$120,ROWS($C$10:$C11)+2,FALSE)</f>
        <v>229</v>
      </c>
      <c r="AN11" s="7">
        <f>HLOOKUP(AN$7,$L$66:$DM$120,ROWS($C$10:$C11)+2,FALSE)</f>
        <v>169</v>
      </c>
      <c r="AO11" s="7">
        <f>HLOOKUP(AO$7,$L$66:$DM$120,ROWS($C$10:$C11)+2,FALSE)</f>
        <v>265</v>
      </c>
      <c r="AP11" s="7">
        <f>HLOOKUP(AP$7,$L$66:$DM$120,ROWS($C$10:$C11)+2,FALSE)</f>
        <v>0</v>
      </c>
      <c r="AQ11" s="7">
        <f>HLOOKUP(AQ$7,$L$66:$DM$120,ROWS($C$10:$C11)+2,FALSE)</f>
        <v>356</v>
      </c>
      <c r="AR11" s="7">
        <f>HLOOKUP(AR$7,$L$66:$DM$120,ROWS($C$10:$C11)+2,FALSE)</f>
        <v>650</v>
      </c>
      <c r="AS11" s="7">
        <f>HLOOKUP(AS$7,$L$66:$DM$120,ROWS($C$10:$C11)+2,FALSE)</f>
        <v>3686</v>
      </c>
      <c r="AT11" s="7">
        <f>HLOOKUP(AT$7,$L$66:$DM$120,ROWS($C$10:$C11)+2,FALSE)</f>
        <v>2371</v>
      </c>
      <c r="AU11" s="7">
        <f>HLOOKUP(AU$7,$L$66:$DM$120,ROWS($C$10:$C11)+2,FALSE)</f>
        <v>169</v>
      </c>
      <c r="AV11" s="7">
        <f>HLOOKUP(AV$7,$L$66:$DM$120,ROWS($C$10:$C11)+2,FALSE)</f>
        <v>2222</v>
      </c>
      <c r="AW11" s="7">
        <f>HLOOKUP(AW$7,$L$66:$DM$120,ROWS($C$10:$C11)+2,FALSE)</f>
        <v>880</v>
      </c>
      <c r="AX11" s="7">
        <f>HLOOKUP(AX$7,$L$66:$DM$120,ROWS($C$10:$C11)+2,FALSE)</f>
        <v>485</v>
      </c>
      <c r="AY11" s="7">
        <f>HLOOKUP(AY$7,$L$66:$DM$120,ROWS($C$10:$C11)+2,FALSE)</f>
        <v>1477</v>
      </c>
      <c r="AZ11" s="7">
        <f>HLOOKUP(AZ$7,$L$66:$DM$120,ROWS($C$10:$C11)+2,FALSE)</f>
        <v>0</v>
      </c>
      <c r="BA11" s="7">
        <f>HLOOKUP(BA$7,$L$66:$DM$120,ROWS($C$10:$C11)+2,FALSE)</f>
        <v>2368</v>
      </c>
      <c r="BB11" s="7">
        <f>HLOOKUP(BB$7,$L$66:$DM$120,ROWS($C$10:$C11)+2,FALSE)</f>
        <v>31</v>
      </c>
      <c r="BC11" s="7">
        <f>HLOOKUP(BC$7,$L$66:$DM$120,ROWS($C$10:$C11)+2,FALSE)</f>
        <v>7409</v>
      </c>
      <c r="BD11" s="7">
        <f>HLOOKUP(BD$7,$L$66:$DM$120,ROWS($C$10:$C11)+2,FALSE)</f>
        <v>6500</v>
      </c>
      <c r="BE11" s="7">
        <f>HLOOKUP(BE$7,$L$66:$DM$120,ROWS($C$10:$C11)+2,FALSE)</f>
        <v>1336</v>
      </c>
      <c r="BF11" s="7">
        <f>HLOOKUP(BF$7,$L$66:$DM$120,ROWS($C$10:$C11)+2,FALSE)</f>
        <v>0</v>
      </c>
      <c r="BG11" s="7">
        <f>HLOOKUP(BG$7,$L$66:$DM$120,ROWS($C$10:$C11)+2,FALSE)</f>
        <v>2490</v>
      </c>
      <c r="BH11" s="7">
        <f>HLOOKUP(BH$7,$L$66:$DM$120,ROWS($C$10:$C11)+2,FALSE)</f>
        <v>1171</v>
      </c>
      <c r="BI11" s="7">
        <f>HLOOKUP(BI$7,$L$66:$DM$120,ROWS($C$10:$C11)+2,FALSE)</f>
        <v>41</v>
      </c>
      <c r="BJ11" s="7">
        <f>HLOOKUP(BJ$7,$L$66:$DM$120,ROWS($C$10:$C11)+2,FALSE)</f>
        <v>1155</v>
      </c>
      <c r="BK11" s="7">
        <f>HLOOKUP(BK$7,$L$66:$DM$120,ROWS($C$10:$C11)+2,FALSE)</f>
        <v>27</v>
      </c>
      <c r="BL11" s="7">
        <f>HLOOKUP(BL$7,$L$66:$DM$120,ROWS($C$10:$C11)+2,FALSE)</f>
        <v>228</v>
      </c>
      <c r="BM11" s="8">
        <f>HLOOKUP(BM$7+0.5,$L$66:$DM$120,ROWS($C$10:$C11)+2,FALSE)</f>
        <v>8781</v>
      </c>
      <c r="BN11" s="8" t="str">
        <f>HLOOKUP(BN$7+0.5,$L$66:$DM$120,ROWS($C$10:$C11)+2,FALSE)</f>
        <v>N/A</v>
      </c>
      <c r="BO11" s="8">
        <f>HLOOKUP(BO$7+0.5,$L$66:$DM$120,ROWS($C$10:$C11)+2,FALSE)</f>
        <v>1452</v>
      </c>
      <c r="BP11" s="8">
        <f>HLOOKUP(BP$7+0.5,$L$66:$DM$120,ROWS($C$10:$C11)+2,FALSE)</f>
        <v>606</v>
      </c>
      <c r="BQ11" s="8">
        <f>HLOOKUP(BQ$7+0.5,$L$66:$DM$120,ROWS($C$10:$C11)+2,FALSE)</f>
        <v>1038</v>
      </c>
      <c r="BR11" s="8">
        <f>HLOOKUP(BR$7+0.5,$L$66:$DM$120,ROWS($C$10:$C11)+2,FALSE)</f>
        <v>1660</v>
      </c>
      <c r="BS11" s="8">
        <f>HLOOKUP(BS$7+0.5,$L$66:$DM$120,ROWS($C$10:$C11)+2,FALSE)</f>
        <v>778</v>
      </c>
      <c r="BT11" s="8">
        <f>HLOOKUP(BT$7+0.5,$L$66:$DM$120,ROWS($C$10:$C11)+2,FALSE)</f>
        <v>694</v>
      </c>
      <c r="BU11" s="8">
        <f>HLOOKUP(BU$7+0.5,$L$66:$DM$120,ROWS($C$10:$C11)+2,FALSE)</f>
        <v>694</v>
      </c>
      <c r="BV11" s="8">
        <f>HLOOKUP(BV$7+0.5,$L$66:$DM$120,ROWS($C$10:$C11)+2,FALSE)</f>
        <v>186</v>
      </c>
      <c r="BW11" s="8">
        <f>HLOOKUP(BW$7+0.5,$L$66:$DM$120,ROWS($C$10:$C11)+2,FALSE)</f>
        <v>3138</v>
      </c>
      <c r="BX11" s="8">
        <f>HLOOKUP(BX$7+0.5,$L$66:$DM$120,ROWS($C$10:$C11)+2,FALSE)</f>
        <v>3955</v>
      </c>
      <c r="BY11" s="8">
        <f>HLOOKUP(BY$7+0.5,$L$66:$DM$120,ROWS($C$10:$C11)+2,FALSE)</f>
        <v>440</v>
      </c>
      <c r="BZ11" s="8">
        <f>HLOOKUP(BZ$7+0.5,$L$66:$DM$120,ROWS($C$10:$C11)+2,FALSE)</f>
        <v>399</v>
      </c>
      <c r="CA11" s="8">
        <f>HLOOKUP(CA$7+0.5,$L$66:$DM$120,ROWS($C$10:$C11)+2,FALSE)</f>
        <v>1224</v>
      </c>
      <c r="CB11" s="8">
        <f>HLOOKUP(CB$7+0.5,$L$66:$DM$120,ROWS($C$10:$C11)+2,FALSE)</f>
        <v>1979</v>
      </c>
      <c r="CC11" s="8">
        <f>HLOOKUP(CC$7+0.5,$L$66:$DM$120,ROWS($C$10:$C11)+2,FALSE)</f>
        <v>882</v>
      </c>
      <c r="CD11" s="8">
        <f>HLOOKUP(CD$7+0.5,$L$66:$DM$120,ROWS($C$10:$C11)+2,FALSE)</f>
        <v>516</v>
      </c>
      <c r="CE11" s="8">
        <f>HLOOKUP(CE$7+0.5,$L$66:$DM$120,ROWS($C$10:$C11)+2,FALSE)</f>
        <v>1192</v>
      </c>
      <c r="CF11" s="8">
        <f>HLOOKUP(CF$7+0.5,$L$66:$DM$120,ROWS($C$10:$C11)+2,FALSE)</f>
        <v>868</v>
      </c>
      <c r="CG11" s="8">
        <f>HLOOKUP(CG$7+0.5,$L$66:$DM$120,ROWS($C$10:$C11)+2,FALSE)</f>
        <v>158</v>
      </c>
      <c r="CH11" s="8">
        <f>HLOOKUP(CH$7+0.5,$L$66:$DM$120,ROWS($C$10:$C11)+2,FALSE)</f>
        <v>458</v>
      </c>
      <c r="CI11" s="8">
        <f>HLOOKUP(CI$7+0.5,$L$66:$DM$120,ROWS($C$10:$C11)+2,FALSE)</f>
        <v>396</v>
      </c>
      <c r="CJ11" s="8">
        <f>HLOOKUP(CJ$7+0.5,$L$66:$DM$120,ROWS($C$10:$C11)+2,FALSE)</f>
        <v>1294</v>
      </c>
      <c r="CK11" s="8">
        <f>HLOOKUP(CK$7+0.5,$L$66:$DM$120,ROWS($C$10:$C11)+2,FALSE)</f>
        <v>358</v>
      </c>
      <c r="CL11" s="8">
        <f>HLOOKUP(CL$7+0.5,$L$66:$DM$120,ROWS($C$10:$C11)+2,FALSE)</f>
        <v>2367</v>
      </c>
      <c r="CM11" s="8">
        <f>HLOOKUP(CM$7+0.5,$L$66:$DM$120,ROWS($C$10:$C11)+2,FALSE)</f>
        <v>1180</v>
      </c>
      <c r="CN11" s="8">
        <f>HLOOKUP(CN$7+0.5,$L$66:$DM$120,ROWS($C$10:$C11)+2,FALSE)</f>
        <v>182</v>
      </c>
      <c r="CO11" s="8">
        <f>HLOOKUP(CO$7+0.5,$L$66:$DM$120,ROWS($C$10:$C11)+2,FALSE)</f>
        <v>286</v>
      </c>
      <c r="CP11" s="8">
        <f>HLOOKUP(CP$7+0.5,$L$66:$DM$120,ROWS($C$10:$C11)+2,FALSE)</f>
        <v>297</v>
      </c>
      <c r="CQ11" s="8">
        <f>HLOOKUP(CQ$7+0.5,$L$66:$DM$120,ROWS($C$10:$C11)+2,FALSE)</f>
        <v>273</v>
      </c>
      <c r="CR11" s="8">
        <f>HLOOKUP(CR$7+0.5,$L$66:$DM$120,ROWS($C$10:$C11)+2,FALSE)</f>
        <v>285</v>
      </c>
      <c r="CS11" s="8">
        <f>HLOOKUP(CS$7+0.5,$L$66:$DM$120,ROWS($C$10:$C11)+2,FALSE)</f>
        <v>749</v>
      </c>
      <c r="CT11" s="8">
        <f>HLOOKUP(CT$7+0.5,$L$66:$DM$120,ROWS($C$10:$C11)+2,FALSE)</f>
        <v>2920</v>
      </c>
      <c r="CU11" s="8">
        <f>HLOOKUP(CU$7+0.5,$L$66:$DM$120,ROWS($C$10:$C11)+2,FALSE)</f>
        <v>945</v>
      </c>
      <c r="CV11" s="8">
        <f>HLOOKUP(CV$7+0.5,$L$66:$DM$120,ROWS($C$10:$C11)+2,FALSE)</f>
        <v>213</v>
      </c>
      <c r="CW11" s="8">
        <f>HLOOKUP(CW$7+0.5,$L$66:$DM$120,ROWS($C$10:$C11)+2,FALSE)</f>
        <v>931</v>
      </c>
      <c r="CX11" s="8">
        <f>HLOOKUP(CX$7+0.5,$L$66:$DM$120,ROWS($C$10:$C11)+2,FALSE)</f>
        <v>609</v>
      </c>
      <c r="CY11" s="8">
        <f>HLOOKUP(CY$7+0.5,$L$66:$DM$120,ROWS($C$10:$C11)+2,FALSE)</f>
        <v>435</v>
      </c>
      <c r="CZ11" s="8">
        <f>HLOOKUP(CZ$7+0.5,$L$66:$DM$120,ROWS($C$10:$C11)+2,FALSE)</f>
        <v>696</v>
      </c>
      <c r="DA11" s="8">
        <f>HLOOKUP(DA$7+0.5,$L$66:$DM$120,ROWS($C$10:$C11)+2,FALSE)</f>
        <v>273</v>
      </c>
      <c r="DB11" s="8">
        <f>HLOOKUP(DB$7+0.5,$L$66:$DM$120,ROWS($C$10:$C11)+2,FALSE)</f>
        <v>1142</v>
      </c>
      <c r="DC11" s="8">
        <f>HLOOKUP(DC$7+0.5,$L$66:$DM$120,ROWS($C$10:$C11)+2,FALSE)</f>
        <v>62</v>
      </c>
      <c r="DD11" s="8">
        <f>HLOOKUP(DD$7+0.5,$L$66:$DM$120,ROWS($C$10:$C11)+2,FALSE)</f>
        <v>1926</v>
      </c>
      <c r="DE11" s="8">
        <f>HLOOKUP(DE$7+0.5,$L$66:$DM$120,ROWS($C$10:$C11)+2,FALSE)</f>
        <v>2016</v>
      </c>
      <c r="DF11" s="8">
        <f>HLOOKUP(DF$7+0.5,$L$66:$DM$120,ROWS($C$10:$C11)+2,FALSE)</f>
        <v>1129</v>
      </c>
      <c r="DG11" s="8">
        <f>HLOOKUP(DG$7+0.5,$L$66:$DM$120,ROWS($C$10:$C11)+2,FALSE)</f>
        <v>273</v>
      </c>
      <c r="DH11" s="8">
        <f>HLOOKUP(DH$7+0.5,$L$66:$DM$120,ROWS($C$10:$C11)+2,FALSE)</f>
        <v>1026</v>
      </c>
      <c r="DI11" s="8">
        <f>HLOOKUP(DI$7+0.5,$L$66:$DM$120,ROWS($C$10:$C11)+2,FALSE)</f>
        <v>756</v>
      </c>
      <c r="DJ11" s="8">
        <f>HLOOKUP(DJ$7+0.5,$L$66:$DM$120,ROWS($C$10:$C11)+2,FALSE)</f>
        <v>73</v>
      </c>
      <c r="DK11" s="8">
        <f>HLOOKUP(DK$7+0.5,$L$66:$DM$120,ROWS($C$10:$C11)+2,FALSE)</f>
        <v>895</v>
      </c>
      <c r="DL11" s="8">
        <f>HLOOKUP(DL$7+0.5,$L$66:$DM$120,ROWS($C$10:$C11)+2,FALSE)</f>
        <v>52</v>
      </c>
      <c r="DM11" s="8">
        <f>HLOOKUP(DM$7+0.5,$L$66:$DM$120,ROWS($C$10:$C11)+2,FALSE)</f>
        <v>265</v>
      </c>
    </row>
    <row r="12" spans="1:117" x14ac:dyDescent="0.2">
      <c r="D12" s="62" t="s">
        <v>9</v>
      </c>
      <c r="E12" s="9">
        <v>702974</v>
      </c>
      <c r="F12" s="10">
        <v>1600</v>
      </c>
      <c r="G12" s="9">
        <v>565031</v>
      </c>
      <c r="H12" s="10">
        <v>7596</v>
      </c>
      <c r="I12" s="9">
        <v>95878</v>
      </c>
      <c r="J12" s="10">
        <v>7984</v>
      </c>
      <c r="K12" s="102"/>
      <c r="L12" s="7">
        <f>HLOOKUP(L$7,$L$66:$DM$120,ROWS($C$10:$C12)+2,FALSE)</f>
        <v>36326</v>
      </c>
      <c r="M12" s="7">
        <f>HLOOKUP(M$7,$L$66:$DM$120,ROWS($C$10:$C12)+2,FALSE)</f>
        <v>477</v>
      </c>
      <c r="N12" s="7" t="str">
        <f>HLOOKUP(N$7,$L$66:$DM$120,ROWS($C$10:$C12)+2,FALSE)</f>
        <v>N/A</v>
      </c>
      <c r="O12" s="7">
        <f>HLOOKUP(O$7,$L$66:$DM$120,ROWS($C$10:$C12)+2,FALSE)</f>
        <v>1354</v>
      </c>
      <c r="P12" s="7">
        <f>HLOOKUP(P$7,$L$66:$DM$120,ROWS($C$10:$C12)+2,FALSE)</f>
        <v>47</v>
      </c>
      <c r="Q12" s="7">
        <f>HLOOKUP(Q$7,$L$66:$DM$120,ROWS($C$10:$C12)+2,FALSE)</f>
        <v>3906</v>
      </c>
      <c r="R12" s="7">
        <f>HLOOKUP(R$7,$L$66:$DM$120,ROWS($C$10:$C12)+2,FALSE)</f>
        <v>1930</v>
      </c>
      <c r="S12" s="7">
        <f>HLOOKUP(S$7,$L$66:$DM$120,ROWS($C$10:$C12)+2,FALSE)</f>
        <v>0</v>
      </c>
      <c r="T12" s="7">
        <f>HLOOKUP(T$7,$L$66:$DM$120,ROWS($C$10:$C12)+2,FALSE)</f>
        <v>0</v>
      </c>
      <c r="U12" s="7">
        <f>HLOOKUP(U$7,$L$66:$DM$120,ROWS($C$10:$C12)+2,FALSE)</f>
        <v>14</v>
      </c>
      <c r="V12" s="7">
        <f>HLOOKUP(V$7,$L$66:$DM$120,ROWS($C$10:$C12)+2,FALSE)</f>
        <v>2315</v>
      </c>
      <c r="W12" s="7">
        <f>HLOOKUP(W$7,$L$66:$DM$120,ROWS($C$10:$C12)+2,FALSE)</f>
        <v>1251</v>
      </c>
      <c r="X12" s="7">
        <f>HLOOKUP(X$7,$L$66:$DM$120,ROWS($C$10:$C12)+2,FALSE)</f>
        <v>1705</v>
      </c>
      <c r="Y12" s="7">
        <f>HLOOKUP(Y$7,$L$66:$DM$120,ROWS($C$10:$C12)+2,FALSE)</f>
        <v>895</v>
      </c>
      <c r="Z12" s="7">
        <f>HLOOKUP(Z$7,$L$66:$DM$120,ROWS($C$10:$C12)+2,FALSE)</f>
        <v>388</v>
      </c>
      <c r="AA12" s="7">
        <f>HLOOKUP(AA$7,$L$66:$DM$120,ROWS($C$10:$C12)+2,FALSE)</f>
        <v>9</v>
      </c>
      <c r="AB12" s="7">
        <f>HLOOKUP(AB$7,$L$66:$DM$120,ROWS($C$10:$C12)+2,FALSE)</f>
        <v>262</v>
      </c>
      <c r="AC12" s="7">
        <f>HLOOKUP(AC$7,$L$66:$DM$120,ROWS($C$10:$C12)+2,FALSE)</f>
        <v>106</v>
      </c>
      <c r="AD12" s="7">
        <f>HLOOKUP(AD$7,$L$66:$DM$120,ROWS($C$10:$C12)+2,FALSE)</f>
        <v>1440</v>
      </c>
      <c r="AE12" s="7">
        <f>HLOOKUP(AE$7,$L$66:$DM$120,ROWS($C$10:$C12)+2,FALSE)</f>
        <v>100</v>
      </c>
      <c r="AF12" s="7">
        <f>HLOOKUP(AF$7,$L$66:$DM$120,ROWS($C$10:$C12)+2,FALSE)</f>
        <v>574</v>
      </c>
      <c r="AG12" s="7">
        <f>HLOOKUP(AG$7,$L$66:$DM$120,ROWS($C$10:$C12)+2,FALSE)</f>
        <v>704</v>
      </c>
      <c r="AH12" s="7">
        <f>HLOOKUP(AH$7,$L$66:$DM$120,ROWS($C$10:$C12)+2,FALSE)</f>
        <v>107</v>
      </c>
      <c r="AI12" s="7">
        <f>HLOOKUP(AI$7,$L$66:$DM$120,ROWS($C$10:$C12)+2,FALSE)</f>
        <v>923</v>
      </c>
      <c r="AJ12" s="7">
        <f>HLOOKUP(AJ$7,$L$66:$DM$120,ROWS($C$10:$C12)+2,FALSE)</f>
        <v>530</v>
      </c>
      <c r="AK12" s="7">
        <f>HLOOKUP(AK$7,$L$66:$DM$120,ROWS($C$10:$C12)+2,FALSE)</f>
        <v>263</v>
      </c>
      <c r="AL12" s="7">
        <f>HLOOKUP(AL$7,$L$66:$DM$120,ROWS($C$10:$C12)+2,FALSE)</f>
        <v>0</v>
      </c>
      <c r="AM12" s="7">
        <f>HLOOKUP(AM$7,$L$66:$DM$120,ROWS($C$10:$C12)+2,FALSE)</f>
        <v>616</v>
      </c>
      <c r="AN12" s="7">
        <f>HLOOKUP(AN$7,$L$66:$DM$120,ROWS($C$10:$C12)+2,FALSE)</f>
        <v>215</v>
      </c>
      <c r="AO12" s="7">
        <f>HLOOKUP(AO$7,$L$66:$DM$120,ROWS($C$10:$C12)+2,FALSE)</f>
        <v>240</v>
      </c>
      <c r="AP12" s="7">
        <f>HLOOKUP(AP$7,$L$66:$DM$120,ROWS($C$10:$C12)+2,FALSE)</f>
        <v>316</v>
      </c>
      <c r="AQ12" s="7">
        <f>HLOOKUP(AQ$7,$L$66:$DM$120,ROWS($C$10:$C12)+2,FALSE)</f>
        <v>413</v>
      </c>
      <c r="AR12" s="7">
        <f>HLOOKUP(AR$7,$L$66:$DM$120,ROWS($C$10:$C12)+2,FALSE)</f>
        <v>421</v>
      </c>
      <c r="AS12" s="7">
        <f>HLOOKUP(AS$7,$L$66:$DM$120,ROWS($C$10:$C12)+2,FALSE)</f>
        <v>255</v>
      </c>
      <c r="AT12" s="7">
        <f>HLOOKUP(AT$7,$L$66:$DM$120,ROWS($C$10:$C12)+2,FALSE)</f>
        <v>698</v>
      </c>
      <c r="AU12" s="7">
        <f>HLOOKUP(AU$7,$L$66:$DM$120,ROWS($C$10:$C12)+2,FALSE)</f>
        <v>69</v>
      </c>
      <c r="AV12" s="7">
        <f>HLOOKUP(AV$7,$L$66:$DM$120,ROWS($C$10:$C12)+2,FALSE)</f>
        <v>156</v>
      </c>
      <c r="AW12" s="7">
        <f>HLOOKUP(AW$7,$L$66:$DM$120,ROWS($C$10:$C12)+2,FALSE)</f>
        <v>1455</v>
      </c>
      <c r="AX12" s="7">
        <f>HLOOKUP(AX$7,$L$66:$DM$120,ROWS($C$10:$C12)+2,FALSE)</f>
        <v>1793</v>
      </c>
      <c r="AY12" s="7">
        <f>HLOOKUP(AY$7,$L$66:$DM$120,ROWS($C$10:$C12)+2,FALSE)</f>
        <v>126</v>
      </c>
      <c r="AZ12" s="7">
        <f>HLOOKUP(AZ$7,$L$66:$DM$120,ROWS($C$10:$C12)+2,FALSE)</f>
        <v>0</v>
      </c>
      <c r="BA12" s="7">
        <f>HLOOKUP(BA$7,$L$66:$DM$120,ROWS($C$10:$C12)+2,FALSE)</f>
        <v>121</v>
      </c>
      <c r="BB12" s="7">
        <f>HLOOKUP(BB$7,$L$66:$DM$120,ROWS($C$10:$C12)+2,FALSE)</f>
        <v>531</v>
      </c>
      <c r="BC12" s="7">
        <f>HLOOKUP(BC$7,$L$66:$DM$120,ROWS($C$10:$C12)+2,FALSE)</f>
        <v>477</v>
      </c>
      <c r="BD12" s="7">
        <f>HLOOKUP(BD$7,$L$66:$DM$120,ROWS($C$10:$C12)+2,FALSE)</f>
        <v>4123</v>
      </c>
      <c r="BE12" s="7">
        <f>HLOOKUP(BE$7,$L$66:$DM$120,ROWS($C$10:$C12)+2,FALSE)</f>
        <v>1274</v>
      </c>
      <c r="BF12" s="7">
        <f>HLOOKUP(BF$7,$L$66:$DM$120,ROWS($C$10:$C12)+2,FALSE)</f>
        <v>353</v>
      </c>
      <c r="BG12" s="7">
        <f>HLOOKUP(BG$7,$L$66:$DM$120,ROWS($C$10:$C12)+2,FALSE)</f>
        <v>714</v>
      </c>
      <c r="BH12" s="7">
        <f>HLOOKUP(BH$7,$L$66:$DM$120,ROWS($C$10:$C12)+2,FALSE)</f>
        <v>2421</v>
      </c>
      <c r="BI12" s="7">
        <f>HLOOKUP(BI$7,$L$66:$DM$120,ROWS($C$10:$C12)+2,FALSE)</f>
        <v>0</v>
      </c>
      <c r="BJ12" s="7">
        <f>HLOOKUP(BJ$7,$L$66:$DM$120,ROWS($C$10:$C12)+2,FALSE)</f>
        <v>158</v>
      </c>
      <c r="BK12" s="7">
        <f>HLOOKUP(BK$7,$L$66:$DM$120,ROWS($C$10:$C12)+2,FALSE)</f>
        <v>81</v>
      </c>
      <c r="BL12" s="7">
        <f>HLOOKUP(BL$7,$L$66:$DM$120,ROWS($C$10:$C12)+2,FALSE)</f>
        <v>19</v>
      </c>
      <c r="BM12" s="8">
        <f>HLOOKUP(BM$7+0.5,$L$66:$DM$120,ROWS($C$10:$C12)+2,FALSE)</f>
        <v>3708</v>
      </c>
      <c r="BN12" s="8">
        <f>HLOOKUP(BN$7+0.5,$L$66:$DM$120,ROWS($C$10:$C12)+2,FALSE)</f>
        <v>790</v>
      </c>
      <c r="BO12" s="8" t="str">
        <f>HLOOKUP(BO$7+0.5,$L$66:$DM$120,ROWS($C$10:$C12)+2,FALSE)</f>
        <v>N/A</v>
      </c>
      <c r="BP12" s="8">
        <f>HLOOKUP(BP$7+0.5,$L$66:$DM$120,ROWS($C$10:$C12)+2,FALSE)</f>
        <v>805</v>
      </c>
      <c r="BQ12" s="8">
        <f>HLOOKUP(BQ$7+0.5,$L$66:$DM$120,ROWS($C$10:$C12)+2,FALSE)</f>
        <v>78</v>
      </c>
      <c r="BR12" s="8">
        <f>HLOOKUP(BR$7+0.5,$L$66:$DM$120,ROWS($C$10:$C12)+2,FALSE)</f>
        <v>1041</v>
      </c>
      <c r="BS12" s="8">
        <f>HLOOKUP(BS$7+0.5,$L$66:$DM$120,ROWS($C$10:$C12)+2,FALSE)</f>
        <v>866</v>
      </c>
      <c r="BT12" s="8">
        <f>HLOOKUP(BT$7+0.5,$L$66:$DM$120,ROWS($C$10:$C12)+2,FALSE)</f>
        <v>246</v>
      </c>
      <c r="BU12" s="8">
        <f>HLOOKUP(BU$7+0.5,$L$66:$DM$120,ROWS($C$10:$C12)+2,FALSE)</f>
        <v>246</v>
      </c>
      <c r="BV12" s="8">
        <f>HLOOKUP(BV$7+0.5,$L$66:$DM$120,ROWS($C$10:$C12)+2,FALSE)</f>
        <v>23</v>
      </c>
      <c r="BW12" s="8">
        <f>HLOOKUP(BW$7+0.5,$L$66:$DM$120,ROWS($C$10:$C12)+2,FALSE)</f>
        <v>1026</v>
      </c>
      <c r="BX12" s="8">
        <f>HLOOKUP(BX$7+0.5,$L$66:$DM$120,ROWS($C$10:$C12)+2,FALSE)</f>
        <v>902</v>
      </c>
      <c r="BY12" s="8">
        <f>HLOOKUP(BY$7+0.5,$L$66:$DM$120,ROWS($C$10:$C12)+2,FALSE)</f>
        <v>1289</v>
      </c>
      <c r="BZ12" s="8">
        <f>HLOOKUP(BZ$7+0.5,$L$66:$DM$120,ROWS($C$10:$C12)+2,FALSE)</f>
        <v>524</v>
      </c>
      <c r="CA12" s="8">
        <f>HLOOKUP(CA$7+0.5,$L$66:$DM$120,ROWS($C$10:$C12)+2,FALSE)</f>
        <v>293</v>
      </c>
      <c r="CB12" s="8">
        <f>HLOOKUP(CB$7+0.5,$L$66:$DM$120,ROWS($C$10:$C12)+2,FALSE)</f>
        <v>24</v>
      </c>
      <c r="CC12" s="8">
        <f>HLOOKUP(CC$7+0.5,$L$66:$DM$120,ROWS($C$10:$C12)+2,FALSE)</f>
        <v>349</v>
      </c>
      <c r="CD12" s="8">
        <f>HLOOKUP(CD$7+0.5,$L$66:$DM$120,ROWS($C$10:$C12)+2,FALSE)</f>
        <v>107</v>
      </c>
      <c r="CE12" s="8">
        <f>HLOOKUP(CE$7+0.5,$L$66:$DM$120,ROWS($C$10:$C12)+2,FALSE)</f>
        <v>1506</v>
      </c>
      <c r="CF12" s="8">
        <f>HLOOKUP(CF$7+0.5,$L$66:$DM$120,ROWS($C$10:$C12)+2,FALSE)</f>
        <v>171</v>
      </c>
      <c r="CG12" s="8">
        <f>HLOOKUP(CG$7+0.5,$L$66:$DM$120,ROWS($C$10:$C12)+2,FALSE)</f>
        <v>655</v>
      </c>
      <c r="CH12" s="8">
        <f>HLOOKUP(CH$7+0.5,$L$66:$DM$120,ROWS($C$10:$C12)+2,FALSE)</f>
        <v>460</v>
      </c>
      <c r="CI12" s="8">
        <f>HLOOKUP(CI$7+0.5,$L$66:$DM$120,ROWS($C$10:$C12)+2,FALSE)</f>
        <v>183</v>
      </c>
      <c r="CJ12" s="8">
        <f>HLOOKUP(CJ$7+0.5,$L$66:$DM$120,ROWS($C$10:$C12)+2,FALSE)</f>
        <v>814</v>
      </c>
      <c r="CK12" s="8">
        <f>HLOOKUP(CK$7+0.5,$L$66:$DM$120,ROWS($C$10:$C12)+2,FALSE)</f>
        <v>409</v>
      </c>
      <c r="CL12" s="8">
        <f>HLOOKUP(CL$7+0.5,$L$66:$DM$120,ROWS($C$10:$C12)+2,FALSE)</f>
        <v>386</v>
      </c>
      <c r="CM12" s="8">
        <f>HLOOKUP(CM$7+0.5,$L$66:$DM$120,ROWS($C$10:$C12)+2,FALSE)</f>
        <v>246</v>
      </c>
      <c r="CN12" s="8">
        <f>HLOOKUP(CN$7+0.5,$L$66:$DM$120,ROWS($C$10:$C12)+2,FALSE)</f>
        <v>507</v>
      </c>
      <c r="CO12" s="8">
        <f>HLOOKUP(CO$7+0.5,$L$66:$DM$120,ROWS($C$10:$C12)+2,FALSE)</f>
        <v>259</v>
      </c>
      <c r="CP12" s="8">
        <f>HLOOKUP(CP$7+0.5,$L$66:$DM$120,ROWS($C$10:$C12)+2,FALSE)</f>
        <v>247</v>
      </c>
      <c r="CQ12" s="8">
        <f>HLOOKUP(CQ$7+0.5,$L$66:$DM$120,ROWS($C$10:$C12)+2,FALSE)</f>
        <v>368</v>
      </c>
      <c r="CR12" s="8">
        <f>HLOOKUP(CR$7+0.5,$L$66:$DM$120,ROWS($C$10:$C12)+2,FALSE)</f>
        <v>501</v>
      </c>
      <c r="CS12" s="8">
        <f>HLOOKUP(CS$7+0.5,$L$66:$DM$120,ROWS($C$10:$C12)+2,FALSE)</f>
        <v>446</v>
      </c>
      <c r="CT12" s="8">
        <f>HLOOKUP(CT$7+0.5,$L$66:$DM$120,ROWS($C$10:$C12)+2,FALSE)</f>
        <v>206</v>
      </c>
      <c r="CU12" s="8">
        <f>HLOOKUP(CU$7+0.5,$L$66:$DM$120,ROWS($C$10:$C12)+2,FALSE)</f>
        <v>587</v>
      </c>
      <c r="CV12" s="8">
        <f>HLOOKUP(CV$7+0.5,$L$66:$DM$120,ROWS($C$10:$C12)+2,FALSE)</f>
        <v>89</v>
      </c>
      <c r="CW12" s="8">
        <f>HLOOKUP(CW$7+0.5,$L$66:$DM$120,ROWS($C$10:$C12)+2,FALSE)</f>
        <v>213</v>
      </c>
      <c r="CX12" s="8">
        <f>HLOOKUP(CX$7+0.5,$L$66:$DM$120,ROWS($C$10:$C12)+2,FALSE)</f>
        <v>971</v>
      </c>
      <c r="CY12" s="8">
        <f>HLOOKUP(CY$7+0.5,$L$66:$DM$120,ROWS($C$10:$C12)+2,FALSE)</f>
        <v>1104</v>
      </c>
      <c r="CZ12" s="8">
        <f>HLOOKUP(CZ$7+0.5,$L$66:$DM$120,ROWS($C$10:$C12)+2,FALSE)</f>
        <v>164</v>
      </c>
      <c r="DA12" s="8">
        <f>HLOOKUP(DA$7+0.5,$L$66:$DM$120,ROWS($C$10:$C12)+2,FALSE)</f>
        <v>246</v>
      </c>
      <c r="DB12" s="8">
        <f>HLOOKUP(DB$7+0.5,$L$66:$DM$120,ROWS($C$10:$C12)+2,FALSE)</f>
        <v>153</v>
      </c>
      <c r="DC12" s="8">
        <f>HLOOKUP(DC$7+0.5,$L$66:$DM$120,ROWS($C$10:$C12)+2,FALSE)</f>
        <v>817</v>
      </c>
      <c r="DD12" s="8">
        <f>HLOOKUP(DD$7+0.5,$L$66:$DM$120,ROWS($C$10:$C12)+2,FALSE)</f>
        <v>341</v>
      </c>
      <c r="DE12" s="8">
        <f>HLOOKUP(DE$7+0.5,$L$66:$DM$120,ROWS($C$10:$C12)+2,FALSE)</f>
        <v>1774</v>
      </c>
      <c r="DF12" s="8">
        <f>HLOOKUP(DF$7+0.5,$L$66:$DM$120,ROWS($C$10:$C12)+2,FALSE)</f>
        <v>926</v>
      </c>
      <c r="DG12" s="8">
        <f>HLOOKUP(DG$7+0.5,$L$66:$DM$120,ROWS($C$10:$C12)+2,FALSE)</f>
        <v>429</v>
      </c>
      <c r="DH12" s="8">
        <f>HLOOKUP(DH$7+0.5,$L$66:$DM$120,ROWS($C$10:$C12)+2,FALSE)</f>
        <v>681</v>
      </c>
      <c r="DI12" s="8">
        <f>HLOOKUP(DI$7+0.5,$L$66:$DM$120,ROWS($C$10:$C12)+2,FALSE)</f>
        <v>790</v>
      </c>
      <c r="DJ12" s="8">
        <f>HLOOKUP(DJ$7+0.5,$L$66:$DM$120,ROWS($C$10:$C12)+2,FALSE)</f>
        <v>246</v>
      </c>
      <c r="DK12" s="8">
        <f>HLOOKUP(DK$7+0.5,$L$66:$DM$120,ROWS($C$10:$C12)+2,FALSE)</f>
        <v>198</v>
      </c>
      <c r="DL12" s="8">
        <f>HLOOKUP(DL$7+0.5,$L$66:$DM$120,ROWS($C$10:$C12)+2,FALSE)</f>
        <v>131</v>
      </c>
      <c r="DM12" s="8">
        <f>HLOOKUP(DM$7+0.5,$L$66:$DM$120,ROWS($C$10:$C12)+2,FALSE)</f>
        <v>30</v>
      </c>
    </row>
    <row r="13" spans="1:117" x14ac:dyDescent="0.2">
      <c r="D13" s="62" t="s">
        <v>10</v>
      </c>
      <c r="E13" s="9">
        <v>6332786</v>
      </c>
      <c r="F13" s="10">
        <v>4439</v>
      </c>
      <c r="G13" s="9">
        <v>5069002</v>
      </c>
      <c r="H13" s="10">
        <v>35057</v>
      </c>
      <c r="I13" s="9">
        <v>1001991</v>
      </c>
      <c r="J13" s="10">
        <v>32027</v>
      </c>
      <c r="K13" s="102"/>
      <c r="L13" s="7">
        <f>HLOOKUP(L$7,$L$66:$DM$120,ROWS($C$10:$C13)+2,FALSE)</f>
        <v>222725</v>
      </c>
      <c r="M13" s="7">
        <f>HLOOKUP(M$7,$L$66:$DM$120,ROWS($C$10:$C13)+2,FALSE)</f>
        <v>416</v>
      </c>
      <c r="N13" s="7">
        <f>HLOOKUP(N$7,$L$66:$DM$120,ROWS($C$10:$C13)+2,FALSE)</f>
        <v>3109</v>
      </c>
      <c r="O13" s="7" t="str">
        <f>HLOOKUP(O$7,$L$66:$DM$120,ROWS($C$10:$C13)+2,FALSE)</f>
        <v>N/A</v>
      </c>
      <c r="P13" s="7">
        <f>HLOOKUP(P$7,$L$66:$DM$120,ROWS($C$10:$C13)+2,FALSE)</f>
        <v>689</v>
      </c>
      <c r="Q13" s="7">
        <f>HLOOKUP(Q$7,$L$66:$DM$120,ROWS($C$10:$C13)+2,FALSE)</f>
        <v>47164</v>
      </c>
      <c r="R13" s="7">
        <f>HLOOKUP(R$7,$L$66:$DM$120,ROWS($C$10:$C13)+2,FALSE)</f>
        <v>7687</v>
      </c>
      <c r="S13" s="7">
        <f>HLOOKUP(S$7,$L$66:$DM$120,ROWS($C$10:$C13)+2,FALSE)</f>
        <v>479</v>
      </c>
      <c r="T13" s="7">
        <f>HLOOKUP(T$7,$L$66:$DM$120,ROWS($C$10:$C13)+2,FALSE)</f>
        <v>738</v>
      </c>
      <c r="U13" s="7">
        <f>HLOOKUP(U$7,$L$66:$DM$120,ROWS($C$10:$C13)+2,FALSE)</f>
        <v>0</v>
      </c>
      <c r="V13" s="7">
        <f>HLOOKUP(V$7,$L$66:$DM$120,ROWS($C$10:$C13)+2,FALSE)</f>
        <v>7712</v>
      </c>
      <c r="W13" s="7">
        <f>HLOOKUP(W$7,$L$66:$DM$120,ROWS($C$10:$C13)+2,FALSE)</f>
        <v>4261</v>
      </c>
      <c r="X13" s="7">
        <f>HLOOKUP(X$7,$L$66:$DM$120,ROWS($C$10:$C13)+2,FALSE)</f>
        <v>1966</v>
      </c>
      <c r="Y13" s="7">
        <f>HLOOKUP(Y$7,$L$66:$DM$120,ROWS($C$10:$C13)+2,FALSE)</f>
        <v>2147</v>
      </c>
      <c r="Z13" s="7">
        <f>HLOOKUP(Z$7,$L$66:$DM$120,ROWS($C$10:$C13)+2,FALSE)</f>
        <v>12250</v>
      </c>
      <c r="AA13" s="7">
        <f>HLOOKUP(AA$7,$L$66:$DM$120,ROWS($C$10:$C13)+2,FALSE)</f>
        <v>2690</v>
      </c>
      <c r="AB13" s="7">
        <f>HLOOKUP(AB$7,$L$66:$DM$120,ROWS($C$10:$C13)+2,FALSE)</f>
        <v>3008</v>
      </c>
      <c r="AC13" s="7">
        <f>HLOOKUP(AC$7,$L$66:$DM$120,ROWS($C$10:$C13)+2,FALSE)</f>
        <v>1935</v>
      </c>
      <c r="AD13" s="7">
        <f>HLOOKUP(AD$7,$L$66:$DM$120,ROWS($C$10:$C13)+2,FALSE)</f>
        <v>1705</v>
      </c>
      <c r="AE13" s="7">
        <f>HLOOKUP(AE$7,$L$66:$DM$120,ROWS($C$10:$C13)+2,FALSE)</f>
        <v>2014</v>
      </c>
      <c r="AF13" s="7">
        <f>HLOOKUP(AF$7,$L$66:$DM$120,ROWS($C$10:$C13)+2,FALSE)</f>
        <v>241</v>
      </c>
      <c r="AG13" s="7">
        <f>HLOOKUP(AG$7,$L$66:$DM$120,ROWS($C$10:$C13)+2,FALSE)</f>
        <v>1284</v>
      </c>
      <c r="AH13" s="7">
        <f>HLOOKUP(AH$7,$L$66:$DM$120,ROWS($C$10:$C13)+2,FALSE)</f>
        <v>1449</v>
      </c>
      <c r="AI13" s="7">
        <f>HLOOKUP(AI$7,$L$66:$DM$120,ROWS($C$10:$C13)+2,FALSE)</f>
        <v>6354</v>
      </c>
      <c r="AJ13" s="7">
        <f>HLOOKUP(AJ$7,$L$66:$DM$120,ROWS($C$10:$C13)+2,FALSE)</f>
        <v>5421</v>
      </c>
      <c r="AK13" s="7">
        <f>HLOOKUP(AK$7,$L$66:$DM$120,ROWS($C$10:$C13)+2,FALSE)</f>
        <v>272</v>
      </c>
      <c r="AL13" s="7">
        <f>HLOOKUP(AL$7,$L$66:$DM$120,ROWS($C$10:$C13)+2,FALSE)</f>
        <v>4567</v>
      </c>
      <c r="AM13" s="7">
        <f>HLOOKUP(AM$7,$L$66:$DM$120,ROWS($C$10:$C13)+2,FALSE)</f>
        <v>1343</v>
      </c>
      <c r="AN13" s="7">
        <f>HLOOKUP(AN$7,$L$66:$DM$120,ROWS($C$10:$C13)+2,FALSE)</f>
        <v>1750</v>
      </c>
      <c r="AO13" s="7">
        <f>HLOOKUP(AO$7,$L$66:$DM$120,ROWS($C$10:$C13)+2,FALSE)</f>
        <v>10342</v>
      </c>
      <c r="AP13" s="7">
        <f>HLOOKUP(AP$7,$L$66:$DM$120,ROWS($C$10:$C13)+2,FALSE)</f>
        <v>64</v>
      </c>
      <c r="AQ13" s="7">
        <f>HLOOKUP(AQ$7,$L$66:$DM$120,ROWS($C$10:$C13)+2,FALSE)</f>
        <v>1782</v>
      </c>
      <c r="AR13" s="7">
        <f>HLOOKUP(AR$7,$L$66:$DM$120,ROWS($C$10:$C13)+2,FALSE)</f>
        <v>4419</v>
      </c>
      <c r="AS13" s="7">
        <f>HLOOKUP(AS$7,$L$66:$DM$120,ROWS($C$10:$C13)+2,FALSE)</f>
        <v>6618</v>
      </c>
      <c r="AT13" s="7">
        <f>HLOOKUP(AT$7,$L$66:$DM$120,ROWS($C$10:$C13)+2,FALSE)</f>
        <v>4463</v>
      </c>
      <c r="AU13" s="7">
        <f>HLOOKUP(AU$7,$L$66:$DM$120,ROWS($C$10:$C13)+2,FALSE)</f>
        <v>826</v>
      </c>
      <c r="AV13" s="7">
        <f>HLOOKUP(AV$7,$L$66:$DM$120,ROWS($C$10:$C13)+2,FALSE)</f>
        <v>5225</v>
      </c>
      <c r="AW13" s="7">
        <f>HLOOKUP(AW$7,$L$66:$DM$120,ROWS($C$10:$C13)+2,FALSE)</f>
        <v>2910</v>
      </c>
      <c r="AX13" s="7">
        <f>HLOOKUP(AX$7,$L$66:$DM$120,ROWS($C$10:$C13)+2,FALSE)</f>
        <v>5430</v>
      </c>
      <c r="AY13" s="7">
        <f>HLOOKUP(AY$7,$L$66:$DM$120,ROWS($C$10:$C13)+2,FALSE)</f>
        <v>5535</v>
      </c>
      <c r="AZ13" s="7">
        <f>HLOOKUP(AZ$7,$L$66:$DM$120,ROWS($C$10:$C13)+2,FALSE)</f>
        <v>403</v>
      </c>
      <c r="BA13" s="7">
        <f>HLOOKUP(BA$7,$L$66:$DM$120,ROWS($C$10:$C13)+2,FALSE)</f>
        <v>2310</v>
      </c>
      <c r="BB13" s="7">
        <f>HLOOKUP(BB$7,$L$66:$DM$120,ROWS($C$10:$C13)+2,FALSE)</f>
        <v>1351</v>
      </c>
      <c r="BC13" s="7">
        <f>HLOOKUP(BC$7,$L$66:$DM$120,ROWS($C$10:$C13)+2,FALSE)</f>
        <v>3061</v>
      </c>
      <c r="BD13" s="7">
        <f>HLOOKUP(BD$7,$L$66:$DM$120,ROWS($C$10:$C13)+2,FALSE)</f>
        <v>14705</v>
      </c>
      <c r="BE13" s="7">
        <f>HLOOKUP(BE$7,$L$66:$DM$120,ROWS($C$10:$C13)+2,FALSE)</f>
        <v>7164</v>
      </c>
      <c r="BF13" s="7">
        <f>HLOOKUP(BF$7,$L$66:$DM$120,ROWS($C$10:$C13)+2,FALSE)</f>
        <v>664</v>
      </c>
      <c r="BG13" s="7">
        <f>HLOOKUP(BG$7,$L$66:$DM$120,ROWS($C$10:$C13)+2,FALSE)</f>
        <v>3413</v>
      </c>
      <c r="BH13" s="7">
        <f>HLOOKUP(BH$7,$L$66:$DM$120,ROWS($C$10:$C13)+2,FALSE)</f>
        <v>12645</v>
      </c>
      <c r="BI13" s="7">
        <f>HLOOKUP(BI$7,$L$66:$DM$120,ROWS($C$10:$C13)+2,FALSE)</f>
        <v>595</v>
      </c>
      <c r="BJ13" s="7">
        <f>HLOOKUP(BJ$7,$L$66:$DM$120,ROWS($C$10:$C13)+2,FALSE)</f>
        <v>5556</v>
      </c>
      <c r="BK13" s="7">
        <f>HLOOKUP(BK$7,$L$66:$DM$120,ROWS($C$10:$C13)+2,FALSE)</f>
        <v>593</v>
      </c>
      <c r="BL13" s="7">
        <f>HLOOKUP(BL$7,$L$66:$DM$120,ROWS($C$10:$C13)+2,FALSE)</f>
        <v>599</v>
      </c>
      <c r="BM13" s="8">
        <f>HLOOKUP(BM$7+0.5,$L$66:$DM$120,ROWS($C$10:$C13)+2,FALSE)</f>
        <v>11873</v>
      </c>
      <c r="BN13" s="8">
        <f>HLOOKUP(BN$7+0.5,$L$66:$DM$120,ROWS($C$10:$C13)+2,FALSE)</f>
        <v>305</v>
      </c>
      <c r="BO13" s="8">
        <f>HLOOKUP(BO$7+0.5,$L$66:$DM$120,ROWS($C$10:$C13)+2,FALSE)</f>
        <v>1297</v>
      </c>
      <c r="BP13" s="8" t="str">
        <f>HLOOKUP(BP$7+0.5,$L$66:$DM$120,ROWS($C$10:$C13)+2,FALSE)</f>
        <v>N/A</v>
      </c>
      <c r="BQ13" s="8">
        <f>HLOOKUP(BQ$7+0.5,$L$66:$DM$120,ROWS($C$10:$C13)+2,FALSE)</f>
        <v>415</v>
      </c>
      <c r="BR13" s="8">
        <f>HLOOKUP(BR$7+0.5,$L$66:$DM$120,ROWS($C$10:$C13)+2,FALSE)</f>
        <v>6018</v>
      </c>
      <c r="BS13" s="8">
        <f>HLOOKUP(BS$7+0.5,$L$66:$DM$120,ROWS($C$10:$C13)+2,FALSE)</f>
        <v>2494</v>
      </c>
      <c r="BT13" s="8">
        <f>HLOOKUP(BT$7+0.5,$L$66:$DM$120,ROWS($C$10:$C13)+2,FALSE)</f>
        <v>386</v>
      </c>
      <c r="BU13" s="8">
        <f>HLOOKUP(BU$7+0.5,$L$66:$DM$120,ROWS($C$10:$C13)+2,FALSE)</f>
        <v>774</v>
      </c>
      <c r="BV13" s="8">
        <f>HLOOKUP(BV$7+0.5,$L$66:$DM$120,ROWS($C$10:$C13)+2,FALSE)</f>
        <v>305</v>
      </c>
      <c r="BW13" s="8">
        <f>HLOOKUP(BW$7+0.5,$L$66:$DM$120,ROWS($C$10:$C13)+2,FALSE)</f>
        <v>2149</v>
      </c>
      <c r="BX13" s="8">
        <f>HLOOKUP(BX$7+0.5,$L$66:$DM$120,ROWS($C$10:$C13)+2,FALSE)</f>
        <v>1828</v>
      </c>
      <c r="BY13" s="8">
        <f>HLOOKUP(BY$7+0.5,$L$66:$DM$120,ROWS($C$10:$C13)+2,FALSE)</f>
        <v>928</v>
      </c>
      <c r="BZ13" s="8">
        <f>HLOOKUP(BZ$7+0.5,$L$66:$DM$120,ROWS($C$10:$C13)+2,FALSE)</f>
        <v>984</v>
      </c>
      <c r="CA13" s="8">
        <f>HLOOKUP(CA$7+0.5,$L$66:$DM$120,ROWS($C$10:$C13)+2,FALSE)</f>
        <v>3263</v>
      </c>
      <c r="CB13" s="8">
        <f>HLOOKUP(CB$7+0.5,$L$66:$DM$120,ROWS($C$10:$C13)+2,FALSE)</f>
        <v>1358</v>
      </c>
      <c r="CC13" s="8">
        <f>HLOOKUP(CC$7+0.5,$L$66:$DM$120,ROWS($C$10:$C13)+2,FALSE)</f>
        <v>1405</v>
      </c>
      <c r="CD13" s="8">
        <f>HLOOKUP(CD$7+0.5,$L$66:$DM$120,ROWS($C$10:$C13)+2,FALSE)</f>
        <v>1008</v>
      </c>
      <c r="CE13" s="8">
        <f>HLOOKUP(CE$7+0.5,$L$66:$DM$120,ROWS($C$10:$C13)+2,FALSE)</f>
        <v>928</v>
      </c>
      <c r="CF13" s="8">
        <f>HLOOKUP(CF$7+0.5,$L$66:$DM$120,ROWS($C$10:$C13)+2,FALSE)</f>
        <v>1697</v>
      </c>
      <c r="CG13" s="8">
        <f>HLOOKUP(CG$7+0.5,$L$66:$DM$120,ROWS($C$10:$C13)+2,FALSE)</f>
        <v>308</v>
      </c>
      <c r="CH13" s="8">
        <f>HLOOKUP(CH$7+0.5,$L$66:$DM$120,ROWS($C$10:$C13)+2,FALSE)</f>
        <v>1052</v>
      </c>
      <c r="CI13" s="8">
        <f>HLOOKUP(CI$7+0.5,$L$66:$DM$120,ROWS($C$10:$C13)+2,FALSE)</f>
        <v>975</v>
      </c>
      <c r="CJ13" s="8">
        <f>HLOOKUP(CJ$7+0.5,$L$66:$DM$120,ROWS($C$10:$C13)+2,FALSE)</f>
        <v>1796</v>
      </c>
      <c r="CK13" s="8">
        <f>HLOOKUP(CK$7+0.5,$L$66:$DM$120,ROWS($C$10:$C13)+2,FALSE)</f>
        <v>1542</v>
      </c>
      <c r="CL13" s="8">
        <f>HLOOKUP(CL$7+0.5,$L$66:$DM$120,ROWS($C$10:$C13)+2,FALSE)</f>
        <v>238</v>
      </c>
      <c r="CM13" s="8">
        <f>HLOOKUP(CM$7+0.5,$L$66:$DM$120,ROWS($C$10:$C13)+2,FALSE)</f>
        <v>1621</v>
      </c>
      <c r="CN13" s="8">
        <f>HLOOKUP(CN$7+0.5,$L$66:$DM$120,ROWS($C$10:$C13)+2,FALSE)</f>
        <v>1038</v>
      </c>
      <c r="CO13" s="8">
        <f>HLOOKUP(CO$7+0.5,$L$66:$DM$120,ROWS($C$10:$C13)+2,FALSE)</f>
        <v>1130</v>
      </c>
      <c r="CP13" s="8">
        <f>HLOOKUP(CP$7+0.5,$L$66:$DM$120,ROWS($C$10:$C13)+2,FALSE)</f>
        <v>3881</v>
      </c>
      <c r="CQ13" s="8">
        <f>HLOOKUP(CQ$7+0.5,$L$66:$DM$120,ROWS($C$10:$C13)+2,FALSE)</f>
        <v>105</v>
      </c>
      <c r="CR13" s="8">
        <f>HLOOKUP(CR$7+0.5,$L$66:$DM$120,ROWS($C$10:$C13)+2,FALSE)</f>
        <v>762</v>
      </c>
      <c r="CS13" s="8">
        <f>HLOOKUP(CS$7+0.5,$L$66:$DM$120,ROWS($C$10:$C13)+2,FALSE)</f>
        <v>1430</v>
      </c>
      <c r="CT13" s="8">
        <f>HLOOKUP(CT$7+0.5,$L$66:$DM$120,ROWS($C$10:$C13)+2,FALSE)</f>
        <v>2661</v>
      </c>
      <c r="CU13" s="8">
        <f>HLOOKUP(CU$7+0.5,$L$66:$DM$120,ROWS($C$10:$C13)+2,FALSE)</f>
        <v>1627</v>
      </c>
      <c r="CV13" s="8">
        <f>HLOOKUP(CV$7+0.5,$L$66:$DM$120,ROWS($C$10:$C13)+2,FALSE)</f>
        <v>612</v>
      </c>
      <c r="CW13" s="8">
        <f>HLOOKUP(CW$7+0.5,$L$66:$DM$120,ROWS($C$10:$C13)+2,FALSE)</f>
        <v>1513</v>
      </c>
      <c r="CX13" s="8">
        <f>HLOOKUP(CX$7+0.5,$L$66:$DM$120,ROWS($C$10:$C13)+2,FALSE)</f>
        <v>1310</v>
      </c>
      <c r="CY13" s="8">
        <f>HLOOKUP(CY$7+0.5,$L$66:$DM$120,ROWS($C$10:$C13)+2,FALSE)</f>
        <v>1887</v>
      </c>
      <c r="CZ13" s="8">
        <f>HLOOKUP(CZ$7+0.5,$L$66:$DM$120,ROWS($C$10:$C13)+2,FALSE)</f>
        <v>2842</v>
      </c>
      <c r="DA13" s="8">
        <f>HLOOKUP(DA$7+0.5,$L$66:$DM$120,ROWS($C$10:$C13)+2,FALSE)</f>
        <v>336</v>
      </c>
      <c r="DB13" s="8">
        <f>HLOOKUP(DB$7+0.5,$L$66:$DM$120,ROWS($C$10:$C13)+2,FALSE)</f>
        <v>1189</v>
      </c>
      <c r="DC13" s="8">
        <f>HLOOKUP(DC$7+0.5,$L$66:$DM$120,ROWS($C$10:$C13)+2,FALSE)</f>
        <v>843</v>
      </c>
      <c r="DD13" s="8">
        <f>HLOOKUP(DD$7+0.5,$L$66:$DM$120,ROWS($C$10:$C13)+2,FALSE)</f>
        <v>1643</v>
      </c>
      <c r="DE13" s="8">
        <f>HLOOKUP(DE$7+0.5,$L$66:$DM$120,ROWS($C$10:$C13)+2,FALSE)</f>
        <v>3301</v>
      </c>
      <c r="DF13" s="8">
        <f>HLOOKUP(DF$7+0.5,$L$66:$DM$120,ROWS($C$10:$C13)+2,FALSE)</f>
        <v>3154</v>
      </c>
      <c r="DG13" s="8">
        <f>HLOOKUP(DG$7+0.5,$L$66:$DM$120,ROWS($C$10:$C13)+2,FALSE)</f>
        <v>498</v>
      </c>
      <c r="DH13" s="8">
        <f>HLOOKUP(DH$7+0.5,$L$66:$DM$120,ROWS($C$10:$C13)+2,FALSE)</f>
        <v>1613</v>
      </c>
      <c r="DI13" s="8">
        <f>HLOOKUP(DI$7+0.5,$L$66:$DM$120,ROWS($C$10:$C13)+2,FALSE)</f>
        <v>2459</v>
      </c>
      <c r="DJ13" s="8">
        <f>HLOOKUP(DJ$7+0.5,$L$66:$DM$120,ROWS($C$10:$C13)+2,FALSE)</f>
        <v>563</v>
      </c>
      <c r="DK13" s="8">
        <f>HLOOKUP(DK$7+0.5,$L$66:$DM$120,ROWS($C$10:$C13)+2,FALSE)</f>
        <v>1827</v>
      </c>
      <c r="DL13" s="8">
        <f>HLOOKUP(DL$7+0.5,$L$66:$DM$120,ROWS($C$10:$C13)+2,FALSE)</f>
        <v>393</v>
      </c>
      <c r="DM13" s="8">
        <f>HLOOKUP(DM$7+0.5,$L$66:$DM$120,ROWS($C$10:$C13)+2,FALSE)</f>
        <v>771</v>
      </c>
    </row>
    <row r="14" spans="1:117" x14ac:dyDescent="0.2">
      <c r="D14" s="62" t="s">
        <v>11</v>
      </c>
      <c r="E14" s="9">
        <v>2888304</v>
      </c>
      <c r="F14" s="10">
        <v>2453</v>
      </c>
      <c r="G14" s="9">
        <v>2387806</v>
      </c>
      <c r="H14" s="10">
        <v>18627</v>
      </c>
      <c r="I14" s="9">
        <v>412997</v>
      </c>
      <c r="J14" s="10">
        <v>17485</v>
      </c>
      <c r="K14" s="102"/>
      <c r="L14" s="7">
        <f>HLOOKUP(L$7,$L$66:$DM$120,ROWS($C$10:$C14)+2,FALSE)</f>
        <v>79127</v>
      </c>
      <c r="M14" s="7">
        <f>HLOOKUP(M$7,$L$66:$DM$120,ROWS($C$10:$C14)+2,FALSE)</f>
        <v>1405</v>
      </c>
      <c r="N14" s="7">
        <f>HLOOKUP(N$7,$L$66:$DM$120,ROWS($C$10:$C14)+2,FALSE)</f>
        <v>934</v>
      </c>
      <c r="O14" s="7">
        <f>HLOOKUP(O$7,$L$66:$DM$120,ROWS($C$10:$C14)+2,FALSE)</f>
        <v>777</v>
      </c>
      <c r="P14" s="7" t="str">
        <f>HLOOKUP(P$7,$L$66:$DM$120,ROWS($C$10:$C14)+2,FALSE)</f>
        <v>N/A</v>
      </c>
      <c r="Q14" s="7">
        <f>HLOOKUP(Q$7,$L$66:$DM$120,ROWS($C$10:$C14)+2,FALSE)</f>
        <v>4457</v>
      </c>
      <c r="R14" s="7">
        <f>HLOOKUP(R$7,$L$66:$DM$120,ROWS($C$10:$C14)+2,FALSE)</f>
        <v>2535</v>
      </c>
      <c r="S14" s="7">
        <f>HLOOKUP(S$7,$L$66:$DM$120,ROWS($C$10:$C14)+2,FALSE)</f>
        <v>451</v>
      </c>
      <c r="T14" s="7">
        <f>HLOOKUP(T$7,$L$66:$DM$120,ROWS($C$10:$C14)+2,FALSE)</f>
        <v>0</v>
      </c>
      <c r="U14" s="7">
        <f>HLOOKUP(U$7,$L$66:$DM$120,ROWS($C$10:$C14)+2,FALSE)</f>
        <v>154</v>
      </c>
      <c r="V14" s="7">
        <f>HLOOKUP(V$7,$L$66:$DM$120,ROWS($C$10:$C14)+2,FALSE)</f>
        <v>3578</v>
      </c>
      <c r="W14" s="7">
        <f>HLOOKUP(W$7,$L$66:$DM$120,ROWS($C$10:$C14)+2,FALSE)</f>
        <v>3921</v>
      </c>
      <c r="X14" s="7">
        <f>HLOOKUP(X$7,$L$66:$DM$120,ROWS($C$10:$C14)+2,FALSE)</f>
        <v>129</v>
      </c>
      <c r="Y14" s="7">
        <f>HLOOKUP(Y$7,$L$66:$DM$120,ROWS($C$10:$C14)+2,FALSE)</f>
        <v>618</v>
      </c>
      <c r="Z14" s="7">
        <f>HLOOKUP(Z$7,$L$66:$DM$120,ROWS($C$10:$C14)+2,FALSE)</f>
        <v>3221</v>
      </c>
      <c r="AA14" s="7">
        <f>HLOOKUP(AA$7,$L$66:$DM$120,ROWS($C$10:$C14)+2,FALSE)</f>
        <v>722</v>
      </c>
      <c r="AB14" s="7">
        <f>HLOOKUP(AB$7,$L$66:$DM$120,ROWS($C$10:$C14)+2,FALSE)</f>
        <v>85</v>
      </c>
      <c r="AC14" s="7">
        <f>HLOOKUP(AC$7,$L$66:$DM$120,ROWS($C$10:$C14)+2,FALSE)</f>
        <v>3611</v>
      </c>
      <c r="AD14" s="7">
        <f>HLOOKUP(AD$7,$L$66:$DM$120,ROWS($C$10:$C14)+2,FALSE)</f>
        <v>2540</v>
      </c>
      <c r="AE14" s="7">
        <f>HLOOKUP(AE$7,$L$66:$DM$120,ROWS($C$10:$C14)+2,FALSE)</f>
        <v>4012</v>
      </c>
      <c r="AF14" s="7">
        <f>HLOOKUP(AF$7,$L$66:$DM$120,ROWS($C$10:$C14)+2,FALSE)</f>
        <v>0</v>
      </c>
      <c r="AG14" s="7">
        <f>HLOOKUP(AG$7,$L$66:$DM$120,ROWS($C$10:$C14)+2,FALSE)</f>
        <v>306</v>
      </c>
      <c r="AH14" s="7">
        <f>HLOOKUP(AH$7,$L$66:$DM$120,ROWS($C$10:$C14)+2,FALSE)</f>
        <v>190</v>
      </c>
      <c r="AI14" s="7">
        <f>HLOOKUP(AI$7,$L$66:$DM$120,ROWS($C$10:$C14)+2,FALSE)</f>
        <v>1506</v>
      </c>
      <c r="AJ14" s="7">
        <f>HLOOKUP(AJ$7,$L$66:$DM$120,ROWS($C$10:$C14)+2,FALSE)</f>
        <v>222</v>
      </c>
      <c r="AK14" s="7">
        <f>HLOOKUP(AK$7,$L$66:$DM$120,ROWS($C$10:$C14)+2,FALSE)</f>
        <v>2764</v>
      </c>
      <c r="AL14" s="7">
        <f>HLOOKUP(AL$7,$L$66:$DM$120,ROWS($C$10:$C14)+2,FALSE)</f>
        <v>7320</v>
      </c>
      <c r="AM14" s="7">
        <f>HLOOKUP(AM$7,$L$66:$DM$120,ROWS($C$10:$C14)+2,FALSE)</f>
        <v>85</v>
      </c>
      <c r="AN14" s="7">
        <f>HLOOKUP(AN$7,$L$66:$DM$120,ROWS($C$10:$C14)+2,FALSE)</f>
        <v>394</v>
      </c>
      <c r="AO14" s="7">
        <f>HLOOKUP(AO$7,$L$66:$DM$120,ROWS($C$10:$C14)+2,FALSE)</f>
        <v>67</v>
      </c>
      <c r="AP14" s="7">
        <f>HLOOKUP(AP$7,$L$66:$DM$120,ROWS($C$10:$C14)+2,FALSE)</f>
        <v>0</v>
      </c>
      <c r="AQ14" s="7">
        <f>HLOOKUP(AQ$7,$L$66:$DM$120,ROWS($C$10:$C14)+2,FALSE)</f>
        <v>77</v>
      </c>
      <c r="AR14" s="7">
        <f>HLOOKUP(AR$7,$L$66:$DM$120,ROWS($C$10:$C14)+2,FALSE)</f>
        <v>0</v>
      </c>
      <c r="AS14" s="7">
        <f>HLOOKUP(AS$7,$L$66:$DM$120,ROWS($C$10:$C14)+2,FALSE)</f>
        <v>289</v>
      </c>
      <c r="AT14" s="7">
        <f>HLOOKUP(AT$7,$L$66:$DM$120,ROWS($C$10:$C14)+2,FALSE)</f>
        <v>1561</v>
      </c>
      <c r="AU14" s="7">
        <f>HLOOKUP(AU$7,$L$66:$DM$120,ROWS($C$10:$C14)+2,FALSE)</f>
        <v>0</v>
      </c>
      <c r="AV14" s="7">
        <f>HLOOKUP(AV$7,$L$66:$DM$120,ROWS($C$10:$C14)+2,FALSE)</f>
        <v>1137</v>
      </c>
      <c r="AW14" s="7">
        <f>HLOOKUP(AW$7,$L$66:$DM$120,ROWS($C$10:$C14)+2,FALSE)</f>
        <v>8607</v>
      </c>
      <c r="AX14" s="7">
        <f>HLOOKUP(AX$7,$L$66:$DM$120,ROWS($C$10:$C14)+2,FALSE)</f>
        <v>239</v>
      </c>
      <c r="AY14" s="7">
        <f>HLOOKUP(AY$7,$L$66:$DM$120,ROWS($C$10:$C14)+2,FALSE)</f>
        <v>731</v>
      </c>
      <c r="AZ14" s="7">
        <f>HLOOKUP(AZ$7,$L$66:$DM$120,ROWS($C$10:$C14)+2,FALSE)</f>
        <v>0</v>
      </c>
      <c r="BA14" s="7">
        <f>HLOOKUP(BA$7,$L$66:$DM$120,ROWS($C$10:$C14)+2,FALSE)</f>
        <v>1496</v>
      </c>
      <c r="BB14" s="7">
        <f>HLOOKUP(BB$7,$L$66:$DM$120,ROWS($C$10:$C14)+2,FALSE)</f>
        <v>243</v>
      </c>
      <c r="BC14" s="7">
        <f>HLOOKUP(BC$7,$L$66:$DM$120,ROWS($C$10:$C14)+2,FALSE)</f>
        <v>2653</v>
      </c>
      <c r="BD14" s="7">
        <f>HLOOKUP(BD$7,$L$66:$DM$120,ROWS($C$10:$C14)+2,FALSE)</f>
        <v>13707</v>
      </c>
      <c r="BE14" s="7">
        <f>HLOOKUP(BE$7,$L$66:$DM$120,ROWS($C$10:$C14)+2,FALSE)</f>
        <v>361</v>
      </c>
      <c r="BF14" s="7">
        <f>HLOOKUP(BF$7,$L$66:$DM$120,ROWS($C$10:$C14)+2,FALSE)</f>
        <v>0</v>
      </c>
      <c r="BG14" s="7">
        <f>HLOOKUP(BG$7,$L$66:$DM$120,ROWS($C$10:$C14)+2,FALSE)</f>
        <v>494</v>
      </c>
      <c r="BH14" s="7">
        <f>HLOOKUP(BH$7,$L$66:$DM$120,ROWS($C$10:$C14)+2,FALSE)</f>
        <v>264</v>
      </c>
      <c r="BI14" s="7">
        <f>HLOOKUP(BI$7,$L$66:$DM$120,ROWS($C$10:$C14)+2,FALSE)</f>
        <v>0</v>
      </c>
      <c r="BJ14" s="7">
        <f>HLOOKUP(BJ$7,$L$66:$DM$120,ROWS($C$10:$C14)+2,FALSE)</f>
        <v>821</v>
      </c>
      <c r="BK14" s="7">
        <f>HLOOKUP(BK$7,$L$66:$DM$120,ROWS($C$10:$C14)+2,FALSE)</f>
        <v>443</v>
      </c>
      <c r="BL14" s="7">
        <f>HLOOKUP(BL$7,$L$66:$DM$120,ROWS($C$10:$C14)+2,FALSE)</f>
        <v>87</v>
      </c>
      <c r="BM14" s="8">
        <f>HLOOKUP(BM$7+0.5,$L$66:$DM$120,ROWS($C$10:$C14)+2,FALSE)</f>
        <v>7901</v>
      </c>
      <c r="BN14" s="8">
        <f>HLOOKUP(BN$7+0.5,$L$66:$DM$120,ROWS($C$10:$C14)+2,FALSE)</f>
        <v>1001</v>
      </c>
      <c r="BO14" s="8">
        <f>HLOOKUP(BO$7+0.5,$L$66:$DM$120,ROWS($C$10:$C14)+2,FALSE)</f>
        <v>798</v>
      </c>
      <c r="BP14" s="8">
        <f>HLOOKUP(BP$7+0.5,$L$66:$DM$120,ROWS($C$10:$C14)+2,FALSE)</f>
        <v>557</v>
      </c>
      <c r="BQ14" s="8" t="str">
        <f>HLOOKUP(BQ$7+0.5,$L$66:$DM$120,ROWS($C$10:$C14)+2,FALSE)</f>
        <v>N/A</v>
      </c>
      <c r="BR14" s="8">
        <f>HLOOKUP(BR$7+0.5,$L$66:$DM$120,ROWS($C$10:$C14)+2,FALSE)</f>
        <v>1991</v>
      </c>
      <c r="BS14" s="8">
        <f>HLOOKUP(BS$7+0.5,$L$66:$DM$120,ROWS($C$10:$C14)+2,FALSE)</f>
        <v>1149</v>
      </c>
      <c r="BT14" s="8">
        <f>HLOOKUP(BT$7+0.5,$L$66:$DM$120,ROWS($C$10:$C14)+2,FALSE)</f>
        <v>315</v>
      </c>
      <c r="BU14" s="8">
        <f>HLOOKUP(BU$7+0.5,$L$66:$DM$120,ROWS($C$10:$C14)+2,FALSE)</f>
        <v>273</v>
      </c>
      <c r="BV14" s="8">
        <f>HLOOKUP(BV$7+0.5,$L$66:$DM$120,ROWS($C$10:$C14)+2,FALSE)</f>
        <v>264</v>
      </c>
      <c r="BW14" s="8">
        <f>HLOOKUP(BW$7+0.5,$L$66:$DM$120,ROWS($C$10:$C14)+2,FALSE)</f>
        <v>1239</v>
      </c>
      <c r="BX14" s="8">
        <f>HLOOKUP(BX$7+0.5,$L$66:$DM$120,ROWS($C$10:$C14)+2,FALSE)</f>
        <v>2077</v>
      </c>
      <c r="BY14" s="8">
        <f>HLOOKUP(BY$7+0.5,$L$66:$DM$120,ROWS($C$10:$C14)+2,FALSE)</f>
        <v>166</v>
      </c>
      <c r="BZ14" s="8">
        <f>HLOOKUP(BZ$7+0.5,$L$66:$DM$120,ROWS($C$10:$C14)+2,FALSE)</f>
        <v>754</v>
      </c>
      <c r="CA14" s="8">
        <f>HLOOKUP(CA$7+0.5,$L$66:$DM$120,ROWS($C$10:$C14)+2,FALSE)</f>
        <v>1474</v>
      </c>
      <c r="CB14" s="8">
        <f>HLOOKUP(CB$7+0.5,$L$66:$DM$120,ROWS($C$10:$C14)+2,FALSE)</f>
        <v>498</v>
      </c>
      <c r="CC14" s="8">
        <f>HLOOKUP(CC$7+0.5,$L$66:$DM$120,ROWS($C$10:$C14)+2,FALSE)</f>
        <v>143</v>
      </c>
      <c r="CD14" s="8">
        <f>HLOOKUP(CD$7+0.5,$L$66:$DM$120,ROWS($C$10:$C14)+2,FALSE)</f>
        <v>1704</v>
      </c>
      <c r="CE14" s="8">
        <f>HLOOKUP(CE$7+0.5,$L$66:$DM$120,ROWS($C$10:$C14)+2,FALSE)</f>
        <v>1895</v>
      </c>
      <c r="CF14" s="8">
        <f>HLOOKUP(CF$7+0.5,$L$66:$DM$120,ROWS($C$10:$C14)+2,FALSE)</f>
        <v>1625</v>
      </c>
      <c r="CG14" s="8">
        <f>HLOOKUP(CG$7+0.5,$L$66:$DM$120,ROWS($C$10:$C14)+2,FALSE)</f>
        <v>273</v>
      </c>
      <c r="CH14" s="8">
        <f>HLOOKUP(CH$7+0.5,$L$66:$DM$120,ROWS($C$10:$C14)+2,FALSE)</f>
        <v>254</v>
      </c>
      <c r="CI14" s="8">
        <f>HLOOKUP(CI$7+0.5,$L$66:$DM$120,ROWS($C$10:$C14)+2,FALSE)</f>
        <v>196</v>
      </c>
      <c r="CJ14" s="8">
        <f>HLOOKUP(CJ$7+0.5,$L$66:$DM$120,ROWS($C$10:$C14)+2,FALSE)</f>
        <v>674</v>
      </c>
      <c r="CK14" s="8">
        <f>HLOOKUP(CK$7+0.5,$L$66:$DM$120,ROWS($C$10:$C14)+2,FALSE)</f>
        <v>153</v>
      </c>
      <c r="CL14" s="8">
        <f>HLOOKUP(CL$7+0.5,$L$66:$DM$120,ROWS($C$10:$C14)+2,FALSE)</f>
        <v>1337</v>
      </c>
      <c r="CM14" s="8">
        <f>HLOOKUP(CM$7+0.5,$L$66:$DM$120,ROWS($C$10:$C14)+2,FALSE)</f>
        <v>2181</v>
      </c>
      <c r="CN14" s="8">
        <f>HLOOKUP(CN$7+0.5,$L$66:$DM$120,ROWS($C$10:$C14)+2,FALSE)</f>
        <v>159</v>
      </c>
      <c r="CO14" s="8">
        <f>HLOOKUP(CO$7+0.5,$L$66:$DM$120,ROWS($C$10:$C14)+2,FALSE)</f>
        <v>538</v>
      </c>
      <c r="CP14" s="8">
        <f>HLOOKUP(CP$7+0.5,$L$66:$DM$120,ROWS($C$10:$C14)+2,FALSE)</f>
        <v>104</v>
      </c>
      <c r="CQ14" s="8">
        <f>HLOOKUP(CQ$7+0.5,$L$66:$DM$120,ROWS($C$10:$C14)+2,FALSE)</f>
        <v>273</v>
      </c>
      <c r="CR14" s="8">
        <f>HLOOKUP(CR$7+0.5,$L$66:$DM$120,ROWS($C$10:$C14)+2,FALSE)</f>
        <v>130</v>
      </c>
      <c r="CS14" s="8">
        <f>HLOOKUP(CS$7+0.5,$L$66:$DM$120,ROWS($C$10:$C14)+2,FALSE)</f>
        <v>273</v>
      </c>
      <c r="CT14" s="8">
        <f>HLOOKUP(CT$7+0.5,$L$66:$DM$120,ROWS($C$10:$C14)+2,FALSE)</f>
        <v>336</v>
      </c>
      <c r="CU14" s="8">
        <f>HLOOKUP(CU$7+0.5,$L$66:$DM$120,ROWS($C$10:$C14)+2,FALSE)</f>
        <v>900</v>
      </c>
      <c r="CV14" s="8">
        <f>HLOOKUP(CV$7+0.5,$L$66:$DM$120,ROWS($C$10:$C14)+2,FALSE)</f>
        <v>273</v>
      </c>
      <c r="CW14" s="8">
        <f>HLOOKUP(CW$7+0.5,$L$66:$DM$120,ROWS($C$10:$C14)+2,FALSE)</f>
        <v>811</v>
      </c>
      <c r="CX14" s="8">
        <f>HLOOKUP(CX$7+0.5,$L$66:$DM$120,ROWS($C$10:$C14)+2,FALSE)</f>
        <v>3434</v>
      </c>
      <c r="CY14" s="8">
        <f>HLOOKUP(CY$7+0.5,$L$66:$DM$120,ROWS($C$10:$C14)+2,FALSE)</f>
        <v>174</v>
      </c>
      <c r="CZ14" s="8">
        <f>HLOOKUP(CZ$7+0.5,$L$66:$DM$120,ROWS($C$10:$C14)+2,FALSE)</f>
        <v>570</v>
      </c>
      <c r="DA14" s="8">
        <f>HLOOKUP(DA$7+0.5,$L$66:$DM$120,ROWS($C$10:$C14)+2,FALSE)</f>
        <v>273</v>
      </c>
      <c r="DB14" s="8">
        <f>HLOOKUP(DB$7+0.5,$L$66:$DM$120,ROWS($C$10:$C14)+2,FALSE)</f>
        <v>983</v>
      </c>
      <c r="DC14" s="8">
        <f>HLOOKUP(DC$7+0.5,$L$66:$DM$120,ROWS($C$10:$C14)+2,FALSE)</f>
        <v>264</v>
      </c>
      <c r="DD14" s="8">
        <f>HLOOKUP(DD$7+0.5,$L$66:$DM$120,ROWS($C$10:$C14)+2,FALSE)</f>
        <v>1121</v>
      </c>
      <c r="DE14" s="8">
        <f>HLOOKUP(DE$7+0.5,$L$66:$DM$120,ROWS($C$10:$C14)+2,FALSE)</f>
        <v>2911</v>
      </c>
      <c r="DF14" s="8">
        <f>HLOOKUP(DF$7+0.5,$L$66:$DM$120,ROWS($C$10:$C14)+2,FALSE)</f>
        <v>322</v>
      </c>
      <c r="DG14" s="8">
        <f>HLOOKUP(DG$7+0.5,$L$66:$DM$120,ROWS($C$10:$C14)+2,FALSE)</f>
        <v>273</v>
      </c>
      <c r="DH14" s="8">
        <f>HLOOKUP(DH$7+0.5,$L$66:$DM$120,ROWS($C$10:$C14)+2,FALSE)</f>
        <v>382</v>
      </c>
      <c r="DI14" s="8">
        <f>HLOOKUP(DI$7+0.5,$L$66:$DM$120,ROWS($C$10:$C14)+2,FALSE)</f>
        <v>228</v>
      </c>
      <c r="DJ14" s="8">
        <f>HLOOKUP(DJ$7+0.5,$L$66:$DM$120,ROWS($C$10:$C14)+2,FALSE)</f>
        <v>273</v>
      </c>
      <c r="DK14" s="8">
        <f>HLOOKUP(DK$7+0.5,$L$66:$DM$120,ROWS($C$10:$C14)+2,FALSE)</f>
        <v>503</v>
      </c>
      <c r="DL14" s="8">
        <f>HLOOKUP(DL$7+0.5,$L$66:$DM$120,ROWS($C$10:$C14)+2,FALSE)</f>
        <v>513</v>
      </c>
      <c r="DM14" s="8">
        <f>HLOOKUP(DM$7+0.5,$L$66:$DM$120,ROWS($C$10:$C14)+2,FALSE)</f>
        <v>146</v>
      </c>
    </row>
    <row r="15" spans="1:117" x14ac:dyDescent="0.2">
      <c r="D15" s="62" t="s">
        <v>12</v>
      </c>
      <c r="E15" s="9">
        <v>36907897</v>
      </c>
      <c r="F15" s="10">
        <v>10889</v>
      </c>
      <c r="G15" s="9">
        <v>30790221</v>
      </c>
      <c r="H15" s="10">
        <v>71574</v>
      </c>
      <c r="I15" s="9">
        <v>5413287</v>
      </c>
      <c r="J15" s="10">
        <v>66460</v>
      </c>
      <c r="K15" s="102"/>
      <c r="L15" s="7">
        <f>HLOOKUP(L$7,$L$66:$DM$120,ROWS($C$10:$C15)+2,FALSE)</f>
        <v>444749</v>
      </c>
      <c r="M15" s="7">
        <f>HLOOKUP(M$7,$L$66:$DM$120,ROWS($C$10:$C15)+2,FALSE)</f>
        <v>3364</v>
      </c>
      <c r="N15" s="7">
        <f>HLOOKUP(N$7,$L$66:$DM$120,ROWS($C$10:$C15)+2,FALSE)</f>
        <v>9579</v>
      </c>
      <c r="O15" s="7">
        <f>HLOOKUP(O$7,$L$66:$DM$120,ROWS($C$10:$C15)+2,FALSE)</f>
        <v>33854</v>
      </c>
      <c r="P15" s="7">
        <f>HLOOKUP(P$7,$L$66:$DM$120,ROWS($C$10:$C15)+2,FALSE)</f>
        <v>4172</v>
      </c>
      <c r="Q15" s="7" t="str">
        <f>HLOOKUP(Q$7,$L$66:$DM$120,ROWS($C$10:$C15)+2,FALSE)</f>
        <v>N/A</v>
      </c>
      <c r="R15" s="7">
        <f>HLOOKUP(R$7,$L$66:$DM$120,ROWS($C$10:$C15)+2,FALSE)</f>
        <v>15662</v>
      </c>
      <c r="S15" s="7">
        <f>HLOOKUP(S$7,$L$66:$DM$120,ROWS($C$10:$C15)+2,FALSE)</f>
        <v>4631</v>
      </c>
      <c r="T15" s="7">
        <f>HLOOKUP(T$7,$L$66:$DM$120,ROWS($C$10:$C15)+2,FALSE)</f>
        <v>643</v>
      </c>
      <c r="U15" s="7">
        <f>HLOOKUP(U$7,$L$66:$DM$120,ROWS($C$10:$C15)+2,FALSE)</f>
        <v>3683</v>
      </c>
      <c r="V15" s="7">
        <f>HLOOKUP(V$7,$L$66:$DM$120,ROWS($C$10:$C15)+2,FALSE)</f>
        <v>20362</v>
      </c>
      <c r="W15" s="7">
        <f>HLOOKUP(W$7,$L$66:$DM$120,ROWS($C$10:$C15)+2,FALSE)</f>
        <v>8820</v>
      </c>
      <c r="X15" s="7">
        <f>HLOOKUP(X$7,$L$66:$DM$120,ROWS($C$10:$C15)+2,FALSE)</f>
        <v>9528</v>
      </c>
      <c r="Y15" s="7">
        <f>HLOOKUP(Y$7,$L$66:$DM$120,ROWS($C$10:$C15)+2,FALSE)</f>
        <v>5719</v>
      </c>
      <c r="Z15" s="7">
        <f>HLOOKUP(Z$7,$L$66:$DM$120,ROWS($C$10:$C15)+2,FALSE)</f>
        <v>16482</v>
      </c>
      <c r="AA15" s="7">
        <f>HLOOKUP(AA$7,$L$66:$DM$120,ROWS($C$10:$C15)+2,FALSE)</f>
        <v>6550</v>
      </c>
      <c r="AB15" s="7">
        <f>HLOOKUP(AB$7,$L$66:$DM$120,ROWS($C$10:$C15)+2,FALSE)</f>
        <v>3163</v>
      </c>
      <c r="AC15" s="7">
        <f>HLOOKUP(AC$7,$L$66:$DM$120,ROWS($C$10:$C15)+2,FALSE)</f>
        <v>3857</v>
      </c>
      <c r="AD15" s="7">
        <f>HLOOKUP(AD$7,$L$66:$DM$120,ROWS($C$10:$C15)+2,FALSE)</f>
        <v>3394</v>
      </c>
      <c r="AE15" s="7">
        <f>HLOOKUP(AE$7,$L$66:$DM$120,ROWS($C$10:$C15)+2,FALSE)</f>
        <v>2989</v>
      </c>
      <c r="AF15" s="7">
        <f>HLOOKUP(AF$7,$L$66:$DM$120,ROWS($C$10:$C15)+2,FALSE)</f>
        <v>1796</v>
      </c>
      <c r="AG15" s="7">
        <f>HLOOKUP(AG$7,$L$66:$DM$120,ROWS($C$10:$C15)+2,FALSE)</f>
        <v>10626</v>
      </c>
      <c r="AH15" s="7">
        <f>HLOOKUP(AH$7,$L$66:$DM$120,ROWS($C$10:$C15)+2,FALSE)</f>
        <v>11969</v>
      </c>
      <c r="AI15" s="7">
        <f>HLOOKUP(AI$7,$L$66:$DM$120,ROWS($C$10:$C15)+2,FALSE)</f>
        <v>10435</v>
      </c>
      <c r="AJ15" s="7">
        <f>HLOOKUP(AJ$7,$L$66:$DM$120,ROWS($C$10:$C15)+2,FALSE)</f>
        <v>5095</v>
      </c>
      <c r="AK15" s="7">
        <f>HLOOKUP(AK$7,$L$66:$DM$120,ROWS($C$10:$C15)+2,FALSE)</f>
        <v>2757</v>
      </c>
      <c r="AL15" s="7">
        <f>HLOOKUP(AL$7,$L$66:$DM$120,ROWS($C$10:$C15)+2,FALSE)</f>
        <v>6921</v>
      </c>
      <c r="AM15" s="7">
        <f>HLOOKUP(AM$7,$L$66:$DM$120,ROWS($C$10:$C15)+2,FALSE)</f>
        <v>3009</v>
      </c>
      <c r="AN15" s="7">
        <f>HLOOKUP(AN$7,$L$66:$DM$120,ROWS($C$10:$C15)+2,FALSE)</f>
        <v>3062</v>
      </c>
      <c r="AO15" s="7">
        <f>HLOOKUP(AO$7,$L$66:$DM$120,ROWS($C$10:$C15)+2,FALSE)</f>
        <v>27724</v>
      </c>
      <c r="AP15" s="7">
        <f>HLOOKUP(AP$7,$L$66:$DM$120,ROWS($C$10:$C15)+2,FALSE)</f>
        <v>1614</v>
      </c>
      <c r="AQ15" s="7">
        <f>HLOOKUP(AQ$7,$L$66:$DM$120,ROWS($C$10:$C15)+2,FALSE)</f>
        <v>10108</v>
      </c>
      <c r="AR15" s="7">
        <f>HLOOKUP(AR$7,$L$66:$DM$120,ROWS($C$10:$C15)+2,FALSE)</f>
        <v>4632</v>
      </c>
      <c r="AS15" s="7">
        <f>HLOOKUP(AS$7,$L$66:$DM$120,ROWS($C$10:$C15)+2,FALSE)</f>
        <v>20981</v>
      </c>
      <c r="AT15" s="7">
        <f>HLOOKUP(AT$7,$L$66:$DM$120,ROWS($C$10:$C15)+2,FALSE)</f>
        <v>9593</v>
      </c>
      <c r="AU15" s="7">
        <f>HLOOKUP(AU$7,$L$66:$DM$120,ROWS($C$10:$C15)+2,FALSE)</f>
        <v>392</v>
      </c>
      <c r="AV15" s="7">
        <f>HLOOKUP(AV$7,$L$66:$DM$120,ROWS($C$10:$C15)+2,FALSE)</f>
        <v>8170</v>
      </c>
      <c r="AW15" s="7">
        <f>HLOOKUP(AW$7,$L$66:$DM$120,ROWS($C$10:$C15)+2,FALSE)</f>
        <v>5708</v>
      </c>
      <c r="AX15" s="7">
        <f>HLOOKUP(AX$7,$L$66:$DM$120,ROWS($C$10:$C15)+2,FALSE)</f>
        <v>20913</v>
      </c>
      <c r="AY15" s="7">
        <f>HLOOKUP(AY$7,$L$66:$DM$120,ROWS($C$10:$C15)+2,FALSE)</f>
        <v>9948</v>
      </c>
      <c r="AZ15" s="7">
        <f>HLOOKUP(AZ$7,$L$66:$DM$120,ROWS($C$10:$C15)+2,FALSE)</f>
        <v>526</v>
      </c>
      <c r="BA15" s="7">
        <f>HLOOKUP(BA$7,$L$66:$DM$120,ROWS($C$10:$C15)+2,FALSE)</f>
        <v>5016</v>
      </c>
      <c r="BB15" s="7">
        <f>HLOOKUP(BB$7,$L$66:$DM$120,ROWS($C$10:$C15)+2,FALSE)</f>
        <v>1604</v>
      </c>
      <c r="BC15" s="7">
        <f>HLOOKUP(BC$7,$L$66:$DM$120,ROWS($C$10:$C15)+2,FALSE)</f>
        <v>4349</v>
      </c>
      <c r="BD15" s="7">
        <f>HLOOKUP(BD$7,$L$66:$DM$120,ROWS($C$10:$C15)+2,FALSE)</f>
        <v>36582</v>
      </c>
      <c r="BE15" s="7">
        <f>HLOOKUP(BE$7,$L$66:$DM$120,ROWS($C$10:$C15)+2,FALSE)</f>
        <v>10653</v>
      </c>
      <c r="BF15" s="7">
        <f>HLOOKUP(BF$7,$L$66:$DM$120,ROWS($C$10:$C15)+2,FALSE)</f>
        <v>525</v>
      </c>
      <c r="BG15" s="7">
        <f>HLOOKUP(BG$7,$L$66:$DM$120,ROWS($C$10:$C15)+2,FALSE)</f>
        <v>14232</v>
      </c>
      <c r="BH15" s="7">
        <f>HLOOKUP(BH$7,$L$66:$DM$120,ROWS($C$10:$C15)+2,FALSE)</f>
        <v>30544</v>
      </c>
      <c r="BI15" s="7">
        <f>HLOOKUP(BI$7,$L$66:$DM$120,ROWS($C$10:$C15)+2,FALSE)</f>
        <v>1446</v>
      </c>
      <c r="BJ15" s="7">
        <f>HLOOKUP(BJ$7,$L$66:$DM$120,ROWS($C$10:$C15)+2,FALSE)</f>
        <v>6031</v>
      </c>
      <c r="BK15" s="7">
        <f>HLOOKUP(BK$7,$L$66:$DM$120,ROWS($C$10:$C15)+2,FALSE)</f>
        <v>1336</v>
      </c>
      <c r="BL15" s="7">
        <f>HLOOKUP(BL$7,$L$66:$DM$120,ROWS($C$10:$C15)+2,FALSE)</f>
        <v>1223</v>
      </c>
      <c r="BM15" s="8">
        <f>HLOOKUP(BM$7+0.5,$L$66:$DM$120,ROWS($C$10:$C15)+2,FALSE)</f>
        <v>18415</v>
      </c>
      <c r="BN15" s="8">
        <f>HLOOKUP(BN$7+0.5,$L$66:$DM$120,ROWS($C$10:$C15)+2,FALSE)</f>
        <v>1977</v>
      </c>
      <c r="BO15" s="8">
        <f>HLOOKUP(BO$7+0.5,$L$66:$DM$120,ROWS($C$10:$C15)+2,FALSE)</f>
        <v>2911</v>
      </c>
      <c r="BP15" s="8">
        <f>HLOOKUP(BP$7+0.5,$L$66:$DM$120,ROWS($C$10:$C15)+2,FALSE)</f>
        <v>4816</v>
      </c>
      <c r="BQ15" s="8">
        <f>HLOOKUP(BQ$7+0.5,$L$66:$DM$120,ROWS($C$10:$C15)+2,FALSE)</f>
        <v>1340</v>
      </c>
      <c r="BR15" s="8" t="str">
        <f>HLOOKUP(BR$7+0.5,$L$66:$DM$120,ROWS($C$10:$C15)+2,FALSE)</f>
        <v>N/A</v>
      </c>
      <c r="BS15" s="8">
        <f>HLOOKUP(BS$7+0.5,$L$66:$DM$120,ROWS($C$10:$C15)+2,FALSE)</f>
        <v>3236</v>
      </c>
      <c r="BT15" s="8">
        <f>HLOOKUP(BT$7+0.5,$L$66:$DM$120,ROWS($C$10:$C15)+2,FALSE)</f>
        <v>1802</v>
      </c>
      <c r="BU15" s="8">
        <f>HLOOKUP(BU$7+0.5,$L$66:$DM$120,ROWS($C$10:$C15)+2,FALSE)</f>
        <v>408</v>
      </c>
      <c r="BV15" s="8">
        <f>HLOOKUP(BV$7+0.5,$L$66:$DM$120,ROWS($C$10:$C15)+2,FALSE)</f>
        <v>1306</v>
      </c>
      <c r="BW15" s="8">
        <f>HLOOKUP(BW$7+0.5,$L$66:$DM$120,ROWS($C$10:$C15)+2,FALSE)</f>
        <v>4008</v>
      </c>
      <c r="BX15" s="8">
        <f>HLOOKUP(BX$7+0.5,$L$66:$DM$120,ROWS($C$10:$C15)+2,FALSE)</f>
        <v>2545</v>
      </c>
      <c r="BY15" s="8">
        <f>HLOOKUP(BY$7+0.5,$L$66:$DM$120,ROWS($C$10:$C15)+2,FALSE)</f>
        <v>2191</v>
      </c>
      <c r="BZ15" s="8">
        <f>HLOOKUP(BZ$7+0.5,$L$66:$DM$120,ROWS($C$10:$C15)+2,FALSE)</f>
        <v>1572</v>
      </c>
      <c r="CA15" s="8">
        <f>HLOOKUP(CA$7+0.5,$L$66:$DM$120,ROWS($C$10:$C15)+2,FALSE)</f>
        <v>2806</v>
      </c>
      <c r="CB15" s="8">
        <f>HLOOKUP(CB$7+0.5,$L$66:$DM$120,ROWS($C$10:$C15)+2,FALSE)</f>
        <v>1860</v>
      </c>
      <c r="CC15" s="8">
        <f>HLOOKUP(CC$7+0.5,$L$66:$DM$120,ROWS($C$10:$C15)+2,FALSE)</f>
        <v>1259</v>
      </c>
      <c r="CD15" s="8">
        <f>HLOOKUP(CD$7+0.5,$L$66:$DM$120,ROWS($C$10:$C15)+2,FALSE)</f>
        <v>1813</v>
      </c>
      <c r="CE15" s="8">
        <f>HLOOKUP(CE$7+0.5,$L$66:$DM$120,ROWS($C$10:$C15)+2,FALSE)</f>
        <v>1797</v>
      </c>
      <c r="CF15" s="8">
        <f>HLOOKUP(CF$7+0.5,$L$66:$DM$120,ROWS($C$10:$C15)+2,FALSE)</f>
        <v>1207</v>
      </c>
      <c r="CG15" s="8">
        <f>HLOOKUP(CG$7+0.5,$L$66:$DM$120,ROWS($C$10:$C15)+2,FALSE)</f>
        <v>1139</v>
      </c>
      <c r="CH15" s="8">
        <f>HLOOKUP(CH$7+0.5,$L$66:$DM$120,ROWS($C$10:$C15)+2,FALSE)</f>
        <v>2848</v>
      </c>
      <c r="CI15" s="8">
        <f>HLOOKUP(CI$7+0.5,$L$66:$DM$120,ROWS($C$10:$C15)+2,FALSE)</f>
        <v>2774</v>
      </c>
      <c r="CJ15" s="8">
        <f>HLOOKUP(CJ$7+0.5,$L$66:$DM$120,ROWS($C$10:$C15)+2,FALSE)</f>
        <v>2487</v>
      </c>
      <c r="CK15" s="8">
        <f>HLOOKUP(CK$7+0.5,$L$66:$DM$120,ROWS($C$10:$C15)+2,FALSE)</f>
        <v>1319</v>
      </c>
      <c r="CL15" s="8">
        <f>HLOOKUP(CL$7+0.5,$L$66:$DM$120,ROWS($C$10:$C15)+2,FALSE)</f>
        <v>1338</v>
      </c>
      <c r="CM15" s="8">
        <f>HLOOKUP(CM$7+0.5,$L$66:$DM$120,ROWS($C$10:$C15)+2,FALSE)</f>
        <v>2357</v>
      </c>
      <c r="CN15" s="8">
        <f>HLOOKUP(CN$7+0.5,$L$66:$DM$120,ROWS($C$10:$C15)+2,FALSE)</f>
        <v>1511</v>
      </c>
      <c r="CO15" s="8">
        <f>HLOOKUP(CO$7+0.5,$L$66:$DM$120,ROWS($C$10:$C15)+2,FALSE)</f>
        <v>1860</v>
      </c>
      <c r="CP15" s="8">
        <f>HLOOKUP(CP$7+0.5,$L$66:$DM$120,ROWS($C$10:$C15)+2,FALSE)</f>
        <v>4878</v>
      </c>
      <c r="CQ15" s="8">
        <f>HLOOKUP(CQ$7+0.5,$L$66:$DM$120,ROWS($C$10:$C15)+2,FALSE)</f>
        <v>1059</v>
      </c>
      <c r="CR15" s="8">
        <f>HLOOKUP(CR$7+0.5,$L$66:$DM$120,ROWS($C$10:$C15)+2,FALSE)</f>
        <v>2848</v>
      </c>
      <c r="CS15" s="8">
        <f>HLOOKUP(CS$7+0.5,$L$66:$DM$120,ROWS($C$10:$C15)+2,FALSE)</f>
        <v>1266</v>
      </c>
      <c r="CT15" s="8">
        <f>HLOOKUP(CT$7+0.5,$L$66:$DM$120,ROWS($C$10:$C15)+2,FALSE)</f>
        <v>2977</v>
      </c>
      <c r="CU15" s="8">
        <f>HLOOKUP(CU$7+0.5,$L$66:$DM$120,ROWS($C$10:$C15)+2,FALSE)</f>
        <v>2005</v>
      </c>
      <c r="CV15" s="8">
        <f>HLOOKUP(CV$7+0.5,$L$66:$DM$120,ROWS($C$10:$C15)+2,FALSE)</f>
        <v>343</v>
      </c>
      <c r="CW15" s="8">
        <f>HLOOKUP(CW$7+0.5,$L$66:$DM$120,ROWS($C$10:$C15)+2,FALSE)</f>
        <v>2399</v>
      </c>
      <c r="CX15" s="8">
        <f>HLOOKUP(CX$7+0.5,$L$66:$DM$120,ROWS($C$10:$C15)+2,FALSE)</f>
        <v>1591</v>
      </c>
      <c r="CY15" s="8">
        <f>HLOOKUP(CY$7+0.5,$L$66:$DM$120,ROWS($C$10:$C15)+2,FALSE)</f>
        <v>3580</v>
      </c>
      <c r="CZ15" s="8">
        <f>HLOOKUP(CZ$7+0.5,$L$66:$DM$120,ROWS($C$10:$C15)+2,FALSE)</f>
        <v>1991</v>
      </c>
      <c r="DA15" s="8">
        <f>HLOOKUP(DA$7+0.5,$L$66:$DM$120,ROWS($C$10:$C15)+2,FALSE)</f>
        <v>264</v>
      </c>
      <c r="DB15" s="8">
        <f>HLOOKUP(DB$7+0.5,$L$66:$DM$120,ROWS($C$10:$C15)+2,FALSE)</f>
        <v>2183</v>
      </c>
      <c r="DC15" s="8">
        <f>HLOOKUP(DC$7+0.5,$L$66:$DM$120,ROWS($C$10:$C15)+2,FALSE)</f>
        <v>1117</v>
      </c>
      <c r="DD15" s="8">
        <f>HLOOKUP(DD$7+0.5,$L$66:$DM$120,ROWS($C$10:$C15)+2,FALSE)</f>
        <v>1174</v>
      </c>
      <c r="DE15" s="8">
        <f>HLOOKUP(DE$7+0.5,$L$66:$DM$120,ROWS($C$10:$C15)+2,FALSE)</f>
        <v>5299</v>
      </c>
      <c r="DF15" s="8">
        <f>HLOOKUP(DF$7+0.5,$L$66:$DM$120,ROWS($C$10:$C15)+2,FALSE)</f>
        <v>2235</v>
      </c>
      <c r="DG15" s="8">
        <f>HLOOKUP(DG$7+0.5,$L$66:$DM$120,ROWS($C$10:$C15)+2,FALSE)</f>
        <v>369</v>
      </c>
      <c r="DH15" s="8">
        <f>HLOOKUP(DH$7+0.5,$L$66:$DM$120,ROWS($C$10:$C15)+2,FALSE)</f>
        <v>2597</v>
      </c>
      <c r="DI15" s="8">
        <f>HLOOKUP(DI$7+0.5,$L$66:$DM$120,ROWS($C$10:$C15)+2,FALSE)</f>
        <v>4481</v>
      </c>
      <c r="DJ15" s="8">
        <f>HLOOKUP(DJ$7+0.5,$L$66:$DM$120,ROWS($C$10:$C15)+2,FALSE)</f>
        <v>919</v>
      </c>
      <c r="DK15" s="8">
        <f>HLOOKUP(DK$7+0.5,$L$66:$DM$120,ROWS($C$10:$C15)+2,FALSE)</f>
        <v>2181</v>
      </c>
      <c r="DL15" s="8">
        <f>HLOOKUP(DL$7+0.5,$L$66:$DM$120,ROWS($C$10:$C15)+2,FALSE)</f>
        <v>664</v>
      </c>
      <c r="DM15" s="8">
        <f>HLOOKUP(DM$7+0.5,$L$66:$DM$120,ROWS($C$10:$C15)+2,FALSE)</f>
        <v>1128</v>
      </c>
    </row>
    <row r="16" spans="1:117" x14ac:dyDescent="0.2">
      <c r="D16" s="62" t="s">
        <v>13</v>
      </c>
      <c r="E16" s="9">
        <v>4988190</v>
      </c>
      <c r="F16" s="10">
        <v>3936</v>
      </c>
      <c r="G16" s="9">
        <v>4042039</v>
      </c>
      <c r="H16" s="10">
        <v>25546</v>
      </c>
      <c r="I16" s="9">
        <v>725413</v>
      </c>
      <c r="J16" s="10">
        <v>23003</v>
      </c>
      <c r="K16" s="102"/>
      <c r="L16" s="7">
        <f>HLOOKUP(L$7,$L$66:$DM$120,ROWS($C$10:$C16)+2,FALSE)</f>
        <v>186366</v>
      </c>
      <c r="M16" s="7">
        <f>HLOOKUP(M$7,$L$66:$DM$120,ROWS($C$10:$C16)+2,FALSE)</f>
        <v>954</v>
      </c>
      <c r="N16" s="7">
        <f>HLOOKUP(N$7,$L$66:$DM$120,ROWS($C$10:$C16)+2,FALSE)</f>
        <v>2225</v>
      </c>
      <c r="O16" s="7">
        <f>HLOOKUP(O$7,$L$66:$DM$120,ROWS($C$10:$C16)+2,FALSE)</f>
        <v>12287</v>
      </c>
      <c r="P16" s="7">
        <f>HLOOKUP(P$7,$L$66:$DM$120,ROWS($C$10:$C16)+2,FALSE)</f>
        <v>1034</v>
      </c>
      <c r="Q16" s="7">
        <f>HLOOKUP(Q$7,$L$66:$DM$120,ROWS($C$10:$C16)+2,FALSE)</f>
        <v>26089</v>
      </c>
      <c r="R16" s="7" t="str">
        <f>HLOOKUP(R$7,$L$66:$DM$120,ROWS($C$10:$C16)+2,FALSE)</f>
        <v>N/A</v>
      </c>
      <c r="S16" s="7">
        <f>HLOOKUP(S$7,$L$66:$DM$120,ROWS($C$10:$C16)+2,FALSE)</f>
        <v>459</v>
      </c>
      <c r="T16" s="7">
        <f>HLOOKUP(T$7,$L$66:$DM$120,ROWS($C$10:$C16)+2,FALSE)</f>
        <v>486</v>
      </c>
      <c r="U16" s="7">
        <f>HLOOKUP(U$7,$L$66:$DM$120,ROWS($C$10:$C16)+2,FALSE)</f>
        <v>479</v>
      </c>
      <c r="V16" s="7">
        <f>HLOOKUP(V$7,$L$66:$DM$120,ROWS($C$10:$C16)+2,FALSE)</f>
        <v>8849</v>
      </c>
      <c r="W16" s="7">
        <f>HLOOKUP(W$7,$L$66:$DM$120,ROWS($C$10:$C16)+2,FALSE)</f>
        <v>6445</v>
      </c>
      <c r="X16" s="7">
        <f>HLOOKUP(X$7,$L$66:$DM$120,ROWS($C$10:$C16)+2,FALSE)</f>
        <v>2355</v>
      </c>
      <c r="Y16" s="7">
        <f>HLOOKUP(Y$7,$L$66:$DM$120,ROWS($C$10:$C16)+2,FALSE)</f>
        <v>839</v>
      </c>
      <c r="Z16" s="7">
        <f>HLOOKUP(Z$7,$L$66:$DM$120,ROWS($C$10:$C16)+2,FALSE)</f>
        <v>6950</v>
      </c>
      <c r="AA16" s="7">
        <f>HLOOKUP(AA$7,$L$66:$DM$120,ROWS($C$10:$C16)+2,FALSE)</f>
        <v>3296</v>
      </c>
      <c r="AB16" s="7">
        <f>HLOOKUP(AB$7,$L$66:$DM$120,ROWS($C$10:$C16)+2,FALSE)</f>
        <v>2140</v>
      </c>
      <c r="AC16" s="7">
        <f>HLOOKUP(AC$7,$L$66:$DM$120,ROWS($C$10:$C16)+2,FALSE)</f>
        <v>4308</v>
      </c>
      <c r="AD16" s="7">
        <f>HLOOKUP(AD$7,$L$66:$DM$120,ROWS($C$10:$C16)+2,FALSE)</f>
        <v>1961</v>
      </c>
      <c r="AE16" s="7">
        <f>HLOOKUP(AE$7,$L$66:$DM$120,ROWS($C$10:$C16)+2,FALSE)</f>
        <v>968</v>
      </c>
      <c r="AF16" s="7">
        <f>HLOOKUP(AF$7,$L$66:$DM$120,ROWS($C$10:$C16)+2,FALSE)</f>
        <v>532</v>
      </c>
      <c r="AG16" s="7">
        <f>HLOOKUP(AG$7,$L$66:$DM$120,ROWS($C$10:$C16)+2,FALSE)</f>
        <v>1532</v>
      </c>
      <c r="AH16" s="7">
        <f>HLOOKUP(AH$7,$L$66:$DM$120,ROWS($C$10:$C16)+2,FALSE)</f>
        <v>2242</v>
      </c>
      <c r="AI16" s="7">
        <f>HLOOKUP(AI$7,$L$66:$DM$120,ROWS($C$10:$C16)+2,FALSE)</f>
        <v>4587</v>
      </c>
      <c r="AJ16" s="7">
        <f>HLOOKUP(AJ$7,$L$66:$DM$120,ROWS($C$10:$C16)+2,FALSE)</f>
        <v>2878</v>
      </c>
      <c r="AK16" s="7">
        <f>HLOOKUP(AK$7,$L$66:$DM$120,ROWS($C$10:$C16)+2,FALSE)</f>
        <v>1277</v>
      </c>
      <c r="AL16" s="7">
        <f>HLOOKUP(AL$7,$L$66:$DM$120,ROWS($C$10:$C16)+2,FALSE)</f>
        <v>1978</v>
      </c>
      <c r="AM16" s="7">
        <f>HLOOKUP(AM$7,$L$66:$DM$120,ROWS($C$10:$C16)+2,FALSE)</f>
        <v>2042</v>
      </c>
      <c r="AN16" s="7">
        <f>HLOOKUP(AN$7,$L$66:$DM$120,ROWS($C$10:$C16)+2,FALSE)</f>
        <v>4065</v>
      </c>
      <c r="AO16" s="7">
        <f>HLOOKUP(AO$7,$L$66:$DM$120,ROWS($C$10:$C16)+2,FALSE)</f>
        <v>4131</v>
      </c>
      <c r="AP16" s="7">
        <f>HLOOKUP(AP$7,$L$66:$DM$120,ROWS($C$10:$C16)+2,FALSE)</f>
        <v>791</v>
      </c>
      <c r="AQ16" s="7">
        <f>HLOOKUP(AQ$7,$L$66:$DM$120,ROWS($C$10:$C16)+2,FALSE)</f>
        <v>1259</v>
      </c>
      <c r="AR16" s="7">
        <f>HLOOKUP(AR$7,$L$66:$DM$120,ROWS($C$10:$C16)+2,FALSE)</f>
        <v>3921</v>
      </c>
      <c r="AS16" s="7">
        <f>HLOOKUP(AS$7,$L$66:$DM$120,ROWS($C$10:$C16)+2,FALSE)</f>
        <v>4594</v>
      </c>
      <c r="AT16" s="7">
        <f>HLOOKUP(AT$7,$L$66:$DM$120,ROWS($C$10:$C16)+2,FALSE)</f>
        <v>2940</v>
      </c>
      <c r="AU16" s="7">
        <f>HLOOKUP(AU$7,$L$66:$DM$120,ROWS($C$10:$C16)+2,FALSE)</f>
        <v>802</v>
      </c>
      <c r="AV16" s="7">
        <f>HLOOKUP(AV$7,$L$66:$DM$120,ROWS($C$10:$C16)+2,FALSE)</f>
        <v>2838</v>
      </c>
      <c r="AW16" s="7">
        <f>HLOOKUP(AW$7,$L$66:$DM$120,ROWS($C$10:$C16)+2,FALSE)</f>
        <v>3464</v>
      </c>
      <c r="AX16" s="7">
        <f>HLOOKUP(AX$7,$L$66:$DM$120,ROWS($C$10:$C16)+2,FALSE)</f>
        <v>4330</v>
      </c>
      <c r="AY16" s="7">
        <f>HLOOKUP(AY$7,$L$66:$DM$120,ROWS($C$10:$C16)+2,FALSE)</f>
        <v>3928</v>
      </c>
      <c r="AZ16" s="7">
        <f>HLOOKUP(AZ$7,$L$66:$DM$120,ROWS($C$10:$C16)+2,FALSE)</f>
        <v>192</v>
      </c>
      <c r="BA16" s="7">
        <f>HLOOKUP(BA$7,$L$66:$DM$120,ROWS($C$10:$C16)+2,FALSE)</f>
        <v>1231</v>
      </c>
      <c r="BB16" s="7">
        <f>HLOOKUP(BB$7,$L$66:$DM$120,ROWS($C$10:$C16)+2,FALSE)</f>
        <v>1847</v>
      </c>
      <c r="BC16" s="7">
        <f>HLOOKUP(BC$7,$L$66:$DM$120,ROWS($C$10:$C16)+2,FALSE)</f>
        <v>1628</v>
      </c>
      <c r="BD16" s="7">
        <f>HLOOKUP(BD$7,$L$66:$DM$120,ROWS($C$10:$C16)+2,FALSE)</f>
        <v>22253</v>
      </c>
      <c r="BE16" s="7">
        <f>HLOOKUP(BE$7,$L$66:$DM$120,ROWS($C$10:$C16)+2,FALSE)</f>
        <v>4748</v>
      </c>
      <c r="BF16" s="7">
        <f>HLOOKUP(BF$7,$L$66:$DM$120,ROWS($C$10:$C16)+2,FALSE)</f>
        <v>350</v>
      </c>
      <c r="BG16" s="7">
        <f>HLOOKUP(BG$7,$L$66:$DM$120,ROWS($C$10:$C16)+2,FALSE)</f>
        <v>2739</v>
      </c>
      <c r="BH16" s="7">
        <f>HLOOKUP(BH$7,$L$66:$DM$120,ROWS($C$10:$C16)+2,FALSE)</f>
        <v>7583</v>
      </c>
      <c r="BI16" s="7">
        <f>HLOOKUP(BI$7,$L$66:$DM$120,ROWS($C$10:$C16)+2,FALSE)</f>
        <v>623</v>
      </c>
      <c r="BJ16" s="7">
        <f>HLOOKUP(BJ$7,$L$66:$DM$120,ROWS($C$10:$C16)+2,FALSE)</f>
        <v>2499</v>
      </c>
      <c r="BK16" s="7">
        <f>HLOOKUP(BK$7,$L$66:$DM$120,ROWS($C$10:$C16)+2,FALSE)</f>
        <v>4418</v>
      </c>
      <c r="BL16" s="7">
        <f>HLOOKUP(BL$7,$L$66:$DM$120,ROWS($C$10:$C16)+2,FALSE)</f>
        <v>874</v>
      </c>
      <c r="BM16" s="8">
        <f>HLOOKUP(BM$7+0.5,$L$66:$DM$120,ROWS($C$10:$C16)+2,FALSE)</f>
        <v>9897</v>
      </c>
      <c r="BN16" s="8">
        <f>HLOOKUP(BN$7+0.5,$L$66:$DM$120,ROWS($C$10:$C16)+2,FALSE)</f>
        <v>803</v>
      </c>
      <c r="BO16" s="8">
        <f>HLOOKUP(BO$7+0.5,$L$66:$DM$120,ROWS($C$10:$C16)+2,FALSE)</f>
        <v>1220</v>
      </c>
      <c r="BP16" s="8">
        <f>HLOOKUP(BP$7+0.5,$L$66:$DM$120,ROWS($C$10:$C16)+2,FALSE)</f>
        <v>2324</v>
      </c>
      <c r="BQ16" s="8">
        <f>HLOOKUP(BQ$7+0.5,$L$66:$DM$120,ROWS($C$10:$C16)+2,FALSE)</f>
        <v>739</v>
      </c>
      <c r="BR16" s="8">
        <f>HLOOKUP(BR$7+0.5,$L$66:$DM$120,ROWS($C$10:$C16)+2,FALSE)</f>
        <v>4183</v>
      </c>
      <c r="BS16" s="8" t="str">
        <f>HLOOKUP(BS$7+0.5,$L$66:$DM$120,ROWS($C$10:$C16)+2,FALSE)</f>
        <v>N/A</v>
      </c>
      <c r="BT16" s="8">
        <f>HLOOKUP(BT$7+0.5,$L$66:$DM$120,ROWS($C$10:$C16)+2,FALSE)</f>
        <v>360</v>
      </c>
      <c r="BU16" s="8">
        <f>HLOOKUP(BU$7+0.5,$L$66:$DM$120,ROWS($C$10:$C16)+2,FALSE)</f>
        <v>486</v>
      </c>
      <c r="BV16" s="8">
        <f>HLOOKUP(BV$7+0.5,$L$66:$DM$120,ROWS($C$10:$C16)+2,FALSE)</f>
        <v>381</v>
      </c>
      <c r="BW16" s="8">
        <f>HLOOKUP(BW$7+0.5,$L$66:$DM$120,ROWS($C$10:$C16)+2,FALSE)</f>
        <v>2300</v>
      </c>
      <c r="BX16" s="8">
        <f>HLOOKUP(BX$7+0.5,$L$66:$DM$120,ROWS($C$10:$C16)+2,FALSE)</f>
        <v>2553</v>
      </c>
      <c r="BY16" s="8">
        <f>HLOOKUP(BY$7+0.5,$L$66:$DM$120,ROWS($C$10:$C16)+2,FALSE)</f>
        <v>1220</v>
      </c>
      <c r="BZ16" s="8">
        <f>HLOOKUP(BZ$7+0.5,$L$66:$DM$120,ROWS($C$10:$C16)+2,FALSE)</f>
        <v>572</v>
      </c>
      <c r="CA16" s="8">
        <f>HLOOKUP(CA$7+0.5,$L$66:$DM$120,ROWS($C$10:$C16)+2,FALSE)</f>
        <v>1968</v>
      </c>
      <c r="CB16" s="8">
        <f>HLOOKUP(CB$7+0.5,$L$66:$DM$120,ROWS($C$10:$C16)+2,FALSE)</f>
        <v>1584</v>
      </c>
      <c r="CC16" s="8">
        <f>HLOOKUP(CC$7+0.5,$L$66:$DM$120,ROWS($C$10:$C16)+2,FALSE)</f>
        <v>1179</v>
      </c>
      <c r="CD16" s="8">
        <f>HLOOKUP(CD$7+0.5,$L$66:$DM$120,ROWS($C$10:$C16)+2,FALSE)</f>
        <v>1577</v>
      </c>
      <c r="CE16" s="8">
        <f>HLOOKUP(CE$7+0.5,$L$66:$DM$120,ROWS($C$10:$C16)+2,FALSE)</f>
        <v>1194</v>
      </c>
      <c r="CF16" s="8">
        <f>HLOOKUP(CF$7+0.5,$L$66:$DM$120,ROWS($C$10:$C16)+2,FALSE)</f>
        <v>664</v>
      </c>
      <c r="CG16" s="8">
        <f>HLOOKUP(CG$7+0.5,$L$66:$DM$120,ROWS($C$10:$C16)+2,FALSE)</f>
        <v>385</v>
      </c>
      <c r="CH16" s="8">
        <f>HLOOKUP(CH$7+0.5,$L$66:$DM$120,ROWS($C$10:$C16)+2,FALSE)</f>
        <v>978</v>
      </c>
      <c r="CI16" s="8">
        <f>HLOOKUP(CI$7+0.5,$L$66:$DM$120,ROWS($C$10:$C16)+2,FALSE)</f>
        <v>778</v>
      </c>
      <c r="CJ16" s="8">
        <f>HLOOKUP(CJ$7+0.5,$L$66:$DM$120,ROWS($C$10:$C16)+2,FALSE)</f>
        <v>1679</v>
      </c>
      <c r="CK16" s="8">
        <f>HLOOKUP(CK$7+0.5,$L$66:$DM$120,ROWS($C$10:$C16)+2,FALSE)</f>
        <v>1093</v>
      </c>
      <c r="CL16" s="8">
        <f>HLOOKUP(CL$7+0.5,$L$66:$DM$120,ROWS($C$10:$C16)+2,FALSE)</f>
        <v>883</v>
      </c>
      <c r="CM16" s="8">
        <f>HLOOKUP(CM$7+0.5,$L$66:$DM$120,ROWS($C$10:$C16)+2,FALSE)</f>
        <v>803</v>
      </c>
      <c r="CN16" s="8">
        <f>HLOOKUP(CN$7+0.5,$L$66:$DM$120,ROWS($C$10:$C16)+2,FALSE)</f>
        <v>1490</v>
      </c>
      <c r="CO16" s="8">
        <f>HLOOKUP(CO$7+0.5,$L$66:$DM$120,ROWS($C$10:$C16)+2,FALSE)</f>
        <v>1455</v>
      </c>
      <c r="CP16" s="8">
        <f>HLOOKUP(CP$7+0.5,$L$66:$DM$120,ROWS($C$10:$C16)+2,FALSE)</f>
        <v>1784</v>
      </c>
      <c r="CQ16" s="8">
        <f>HLOOKUP(CQ$7+0.5,$L$66:$DM$120,ROWS($C$10:$C16)+2,FALSE)</f>
        <v>521</v>
      </c>
      <c r="CR16" s="8">
        <f>HLOOKUP(CR$7+0.5,$L$66:$DM$120,ROWS($C$10:$C16)+2,FALSE)</f>
        <v>537</v>
      </c>
      <c r="CS16" s="8">
        <f>HLOOKUP(CS$7+0.5,$L$66:$DM$120,ROWS($C$10:$C16)+2,FALSE)</f>
        <v>1326</v>
      </c>
      <c r="CT16" s="8">
        <f>HLOOKUP(CT$7+0.5,$L$66:$DM$120,ROWS($C$10:$C16)+2,FALSE)</f>
        <v>1518</v>
      </c>
      <c r="CU16" s="8">
        <f>HLOOKUP(CU$7+0.5,$L$66:$DM$120,ROWS($C$10:$C16)+2,FALSE)</f>
        <v>1376</v>
      </c>
      <c r="CV16" s="8">
        <f>HLOOKUP(CV$7+0.5,$L$66:$DM$120,ROWS($C$10:$C16)+2,FALSE)</f>
        <v>598</v>
      </c>
      <c r="CW16" s="8">
        <f>HLOOKUP(CW$7+0.5,$L$66:$DM$120,ROWS($C$10:$C16)+2,FALSE)</f>
        <v>1325</v>
      </c>
      <c r="CX16" s="8">
        <f>HLOOKUP(CX$7+0.5,$L$66:$DM$120,ROWS($C$10:$C16)+2,FALSE)</f>
        <v>1440</v>
      </c>
      <c r="CY16" s="8">
        <f>HLOOKUP(CY$7+0.5,$L$66:$DM$120,ROWS($C$10:$C16)+2,FALSE)</f>
        <v>1962</v>
      </c>
      <c r="CZ16" s="8">
        <f>HLOOKUP(CZ$7+0.5,$L$66:$DM$120,ROWS($C$10:$C16)+2,FALSE)</f>
        <v>1124</v>
      </c>
      <c r="DA16" s="8">
        <f>HLOOKUP(DA$7+0.5,$L$66:$DM$120,ROWS($C$10:$C16)+2,FALSE)</f>
        <v>248</v>
      </c>
      <c r="DB16" s="8">
        <f>HLOOKUP(DB$7+0.5,$L$66:$DM$120,ROWS($C$10:$C16)+2,FALSE)</f>
        <v>796</v>
      </c>
      <c r="DC16" s="8">
        <f>HLOOKUP(DC$7+0.5,$L$66:$DM$120,ROWS($C$10:$C16)+2,FALSE)</f>
        <v>826</v>
      </c>
      <c r="DD16" s="8">
        <f>HLOOKUP(DD$7+0.5,$L$66:$DM$120,ROWS($C$10:$C16)+2,FALSE)</f>
        <v>706</v>
      </c>
      <c r="DE16" s="8">
        <f>HLOOKUP(DE$7+0.5,$L$66:$DM$120,ROWS($C$10:$C16)+2,FALSE)</f>
        <v>4494</v>
      </c>
      <c r="DF16" s="8">
        <f>HLOOKUP(DF$7+0.5,$L$66:$DM$120,ROWS($C$10:$C16)+2,FALSE)</f>
        <v>1658</v>
      </c>
      <c r="DG16" s="8">
        <f>HLOOKUP(DG$7+0.5,$L$66:$DM$120,ROWS($C$10:$C16)+2,FALSE)</f>
        <v>246</v>
      </c>
      <c r="DH16" s="8">
        <f>HLOOKUP(DH$7+0.5,$L$66:$DM$120,ROWS($C$10:$C16)+2,FALSE)</f>
        <v>1077</v>
      </c>
      <c r="DI16" s="8">
        <f>HLOOKUP(DI$7+0.5,$L$66:$DM$120,ROWS($C$10:$C16)+2,FALSE)</f>
        <v>3004</v>
      </c>
      <c r="DJ16" s="8">
        <f>HLOOKUP(DJ$7+0.5,$L$66:$DM$120,ROWS($C$10:$C16)+2,FALSE)</f>
        <v>493</v>
      </c>
      <c r="DK16" s="8">
        <f>HLOOKUP(DK$7+0.5,$L$66:$DM$120,ROWS($C$10:$C16)+2,FALSE)</f>
        <v>1153</v>
      </c>
      <c r="DL16" s="8">
        <f>HLOOKUP(DL$7+0.5,$L$66:$DM$120,ROWS($C$10:$C16)+2,FALSE)</f>
        <v>1439</v>
      </c>
      <c r="DM16" s="8">
        <f>HLOOKUP(DM$7+0.5,$L$66:$DM$120,ROWS($C$10:$C16)+2,FALSE)</f>
        <v>880</v>
      </c>
    </row>
    <row r="17" spans="4:117" x14ac:dyDescent="0.2">
      <c r="D17" s="62" t="s">
        <v>14</v>
      </c>
      <c r="E17" s="9">
        <v>3541146</v>
      </c>
      <c r="F17" s="10">
        <v>2779</v>
      </c>
      <c r="G17" s="9">
        <v>3100742</v>
      </c>
      <c r="H17" s="10">
        <v>16358</v>
      </c>
      <c r="I17" s="9">
        <v>342904</v>
      </c>
      <c r="J17" s="10">
        <v>15404</v>
      </c>
      <c r="K17" s="102"/>
      <c r="L17" s="7">
        <f>HLOOKUP(L$7,$L$66:$DM$120,ROWS($C$10:$C17)+2,FALSE)</f>
        <v>77333</v>
      </c>
      <c r="M17" s="7">
        <f>HLOOKUP(M$7,$L$66:$DM$120,ROWS($C$10:$C17)+2,FALSE)</f>
        <v>896</v>
      </c>
      <c r="N17" s="7">
        <f>HLOOKUP(N$7,$L$66:$DM$120,ROWS($C$10:$C17)+2,FALSE)</f>
        <v>0</v>
      </c>
      <c r="O17" s="7">
        <f>HLOOKUP(O$7,$L$66:$DM$120,ROWS($C$10:$C17)+2,FALSE)</f>
        <v>664</v>
      </c>
      <c r="P17" s="7">
        <f>HLOOKUP(P$7,$L$66:$DM$120,ROWS($C$10:$C17)+2,FALSE)</f>
        <v>334</v>
      </c>
      <c r="Q17" s="7">
        <f>HLOOKUP(Q$7,$L$66:$DM$120,ROWS($C$10:$C17)+2,FALSE)</f>
        <v>4479</v>
      </c>
      <c r="R17" s="7">
        <f>HLOOKUP(R$7,$L$66:$DM$120,ROWS($C$10:$C17)+2,FALSE)</f>
        <v>547</v>
      </c>
      <c r="S17" s="7" t="str">
        <f>HLOOKUP(S$7,$L$66:$DM$120,ROWS($C$10:$C17)+2,FALSE)</f>
        <v>N/A</v>
      </c>
      <c r="T17" s="7">
        <f>HLOOKUP(T$7,$L$66:$DM$120,ROWS($C$10:$C17)+2,FALSE)</f>
        <v>149</v>
      </c>
      <c r="U17" s="7">
        <f>HLOOKUP(U$7,$L$66:$DM$120,ROWS($C$10:$C17)+2,FALSE)</f>
        <v>331</v>
      </c>
      <c r="V17" s="7">
        <f>HLOOKUP(V$7,$L$66:$DM$120,ROWS($C$10:$C17)+2,FALSE)</f>
        <v>9207</v>
      </c>
      <c r="W17" s="7">
        <f>HLOOKUP(W$7,$L$66:$DM$120,ROWS($C$10:$C17)+2,FALSE)</f>
        <v>748</v>
      </c>
      <c r="X17" s="7">
        <f>HLOOKUP(X$7,$L$66:$DM$120,ROWS($C$10:$C17)+2,FALSE)</f>
        <v>182</v>
      </c>
      <c r="Y17" s="7">
        <f>HLOOKUP(Y$7,$L$66:$DM$120,ROWS($C$10:$C17)+2,FALSE)</f>
        <v>147</v>
      </c>
      <c r="Z17" s="7">
        <f>HLOOKUP(Z$7,$L$66:$DM$120,ROWS($C$10:$C17)+2,FALSE)</f>
        <v>3391</v>
      </c>
      <c r="AA17" s="7">
        <f>HLOOKUP(AA$7,$L$66:$DM$120,ROWS($C$10:$C17)+2,FALSE)</f>
        <v>1074</v>
      </c>
      <c r="AB17" s="7">
        <f>HLOOKUP(AB$7,$L$66:$DM$120,ROWS($C$10:$C17)+2,FALSE)</f>
        <v>108</v>
      </c>
      <c r="AC17" s="7">
        <f>HLOOKUP(AC$7,$L$66:$DM$120,ROWS($C$10:$C17)+2,FALSE)</f>
        <v>0</v>
      </c>
      <c r="AD17" s="7">
        <f>HLOOKUP(AD$7,$L$66:$DM$120,ROWS($C$10:$C17)+2,FALSE)</f>
        <v>400</v>
      </c>
      <c r="AE17" s="7">
        <f>HLOOKUP(AE$7,$L$66:$DM$120,ROWS($C$10:$C17)+2,FALSE)</f>
        <v>0</v>
      </c>
      <c r="AF17" s="7">
        <f>HLOOKUP(AF$7,$L$66:$DM$120,ROWS($C$10:$C17)+2,FALSE)</f>
        <v>528</v>
      </c>
      <c r="AG17" s="7">
        <f>HLOOKUP(AG$7,$L$66:$DM$120,ROWS($C$10:$C17)+2,FALSE)</f>
        <v>1531</v>
      </c>
      <c r="AH17" s="7">
        <f>HLOOKUP(AH$7,$L$66:$DM$120,ROWS($C$10:$C17)+2,FALSE)</f>
        <v>8510</v>
      </c>
      <c r="AI17" s="7">
        <f>HLOOKUP(AI$7,$L$66:$DM$120,ROWS($C$10:$C17)+2,FALSE)</f>
        <v>770</v>
      </c>
      <c r="AJ17" s="7">
        <f>HLOOKUP(AJ$7,$L$66:$DM$120,ROWS($C$10:$C17)+2,FALSE)</f>
        <v>934</v>
      </c>
      <c r="AK17" s="7">
        <f>HLOOKUP(AK$7,$L$66:$DM$120,ROWS($C$10:$C17)+2,FALSE)</f>
        <v>67</v>
      </c>
      <c r="AL17" s="7">
        <f>HLOOKUP(AL$7,$L$66:$DM$120,ROWS($C$10:$C17)+2,FALSE)</f>
        <v>42</v>
      </c>
      <c r="AM17" s="7">
        <f>HLOOKUP(AM$7,$L$66:$DM$120,ROWS($C$10:$C17)+2,FALSE)</f>
        <v>0</v>
      </c>
      <c r="AN17" s="7">
        <f>HLOOKUP(AN$7,$L$66:$DM$120,ROWS($C$10:$C17)+2,FALSE)</f>
        <v>0</v>
      </c>
      <c r="AO17" s="7">
        <f>HLOOKUP(AO$7,$L$66:$DM$120,ROWS($C$10:$C17)+2,FALSE)</f>
        <v>507</v>
      </c>
      <c r="AP17" s="7">
        <f>HLOOKUP(AP$7,$L$66:$DM$120,ROWS($C$10:$C17)+2,FALSE)</f>
        <v>1049</v>
      </c>
      <c r="AQ17" s="7">
        <f>HLOOKUP(AQ$7,$L$66:$DM$120,ROWS($C$10:$C17)+2,FALSE)</f>
        <v>3475</v>
      </c>
      <c r="AR17" s="7">
        <f>HLOOKUP(AR$7,$L$66:$DM$120,ROWS($C$10:$C17)+2,FALSE)</f>
        <v>112</v>
      </c>
      <c r="AS17" s="7">
        <f>HLOOKUP(AS$7,$L$66:$DM$120,ROWS($C$10:$C17)+2,FALSE)</f>
        <v>20727</v>
      </c>
      <c r="AT17" s="7">
        <f>HLOOKUP(AT$7,$L$66:$DM$120,ROWS($C$10:$C17)+2,FALSE)</f>
        <v>1345</v>
      </c>
      <c r="AU17" s="7">
        <f>HLOOKUP(AU$7,$L$66:$DM$120,ROWS($C$10:$C17)+2,FALSE)</f>
        <v>0</v>
      </c>
      <c r="AV17" s="7">
        <f>HLOOKUP(AV$7,$L$66:$DM$120,ROWS($C$10:$C17)+2,FALSE)</f>
        <v>1296</v>
      </c>
      <c r="AW17" s="7">
        <f>HLOOKUP(AW$7,$L$66:$DM$120,ROWS($C$10:$C17)+2,FALSE)</f>
        <v>145</v>
      </c>
      <c r="AX17" s="7">
        <f>HLOOKUP(AX$7,$L$66:$DM$120,ROWS($C$10:$C17)+2,FALSE)</f>
        <v>640</v>
      </c>
      <c r="AY17" s="7">
        <f>HLOOKUP(AY$7,$L$66:$DM$120,ROWS($C$10:$C17)+2,FALSE)</f>
        <v>1955</v>
      </c>
      <c r="AZ17" s="7">
        <f>HLOOKUP(AZ$7,$L$66:$DM$120,ROWS($C$10:$C17)+2,FALSE)</f>
        <v>1728</v>
      </c>
      <c r="BA17" s="7">
        <f>HLOOKUP(BA$7,$L$66:$DM$120,ROWS($C$10:$C17)+2,FALSE)</f>
        <v>1140</v>
      </c>
      <c r="BB17" s="7">
        <f>HLOOKUP(BB$7,$L$66:$DM$120,ROWS($C$10:$C17)+2,FALSE)</f>
        <v>0</v>
      </c>
      <c r="BC17" s="7">
        <f>HLOOKUP(BC$7,$L$66:$DM$120,ROWS($C$10:$C17)+2,FALSE)</f>
        <v>430</v>
      </c>
      <c r="BD17" s="7">
        <f>HLOOKUP(BD$7,$L$66:$DM$120,ROWS($C$10:$C17)+2,FALSE)</f>
        <v>1887</v>
      </c>
      <c r="BE17" s="7">
        <f>HLOOKUP(BE$7,$L$66:$DM$120,ROWS($C$10:$C17)+2,FALSE)</f>
        <v>0</v>
      </c>
      <c r="BF17" s="7">
        <f>HLOOKUP(BF$7,$L$66:$DM$120,ROWS($C$10:$C17)+2,FALSE)</f>
        <v>458</v>
      </c>
      <c r="BG17" s="7">
        <f>HLOOKUP(BG$7,$L$66:$DM$120,ROWS($C$10:$C17)+2,FALSE)</f>
        <v>1735</v>
      </c>
      <c r="BH17" s="7">
        <f>HLOOKUP(BH$7,$L$66:$DM$120,ROWS($C$10:$C17)+2,FALSE)</f>
        <v>2084</v>
      </c>
      <c r="BI17" s="7">
        <f>HLOOKUP(BI$7,$L$66:$DM$120,ROWS($C$10:$C17)+2,FALSE)</f>
        <v>442</v>
      </c>
      <c r="BJ17" s="7">
        <f>HLOOKUP(BJ$7,$L$66:$DM$120,ROWS($C$10:$C17)+2,FALSE)</f>
        <v>1092</v>
      </c>
      <c r="BK17" s="7">
        <f>HLOOKUP(BK$7,$L$66:$DM$120,ROWS($C$10:$C17)+2,FALSE)</f>
        <v>47</v>
      </c>
      <c r="BL17" s="7">
        <f>HLOOKUP(BL$7,$L$66:$DM$120,ROWS($C$10:$C17)+2,FALSE)</f>
        <v>2027</v>
      </c>
      <c r="BM17" s="8">
        <f>HLOOKUP(BM$7+0.5,$L$66:$DM$120,ROWS($C$10:$C17)+2,FALSE)</f>
        <v>6651</v>
      </c>
      <c r="BN17" s="8">
        <f>HLOOKUP(BN$7+0.5,$L$66:$DM$120,ROWS($C$10:$C17)+2,FALSE)</f>
        <v>891</v>
      </c>
      <c r="BO17" s="8">
        <f>HLOOKUP(BO$7+0.5,$L$66:$DM$120,ROWS($C$10:$C17)+2,FALSE)</f>
        <v>281</v>
      </c>
      <c r="BP17" s="8">
        <f>HLOOKUP(BP$7+0.5,$L$66:$DM$120,ROWS($C$10:$C17)+2,FALSE)</f>
        <v>484</v>
      </c>
      <c r="BQ17" s="8">
        <f>HLOOKUP(BQ$7+0.5,$L$66:$DM$120,ROWS($C$10:$C17)+2,FALSE)</f>
        <v>517</v>
      </c>
      <c r="BR17" s="8">
        <f>HLOOKUP(BR$7+0.5,$L$66:$DM$120,ROWS($C$10:$C17)+2,FALSE)</f>
        <v>1653</v>
      </c>
      <c r="BS17" s="8">
        <f>HLOOKUP(BS$7+0.5,$L$66:$DM$120,ROWS($C$10:$C17)+2,FALSE)</f>
        <v>487</v>
      </c>
      <c r="BT17" s="8" t="str">
        <f>HLOOKUP(BT$7+0.5,$L$66:$DM$120,ROWS($C$10:$C17)+2,FALSE)</f>
        <v>N/A</v>
      </c>
      <c r="BU17" s="8">
        <f>HLOOKUP(BU$7+0.5,$L$66:$DM$120,ROWS($C$10:$C17)+2,FALSE)</f>
        <v>227</v>
      </c>
      <c r="BV17" s="8">
        <f>HLOOKUP(BV$7+0.5,$L$66:$DM$120,ROWS($C$10:$C17)+2,FALSE)</f>
        <v>343</v>
      </c>
      <c r="BW17" s="8">
        <f>HLOOKUP(BW$7+0.5,$L$66:$DM$120,ROWS($C$10:$C17)+2,FALSE)</f>
        <v>2532</v>
      </c>
      <c r="BX17" s="8">
        <f>HLOOKUP(BX$7+0.5,$L$66:$DM$120,ROWS($C$10:$C17)+2,FALSE)</f>
        <v>467</v>
      </c>
      <c r="BY17" s="8">
        <f>HLOOKUP(BY$7+0.5,$L$66:$DM$120,ROWS($C$10:$C17)+2,FALSE)</f>
        <v>171</v>
      </c>
      <c r="BZ17" s="8">
        <f>HLOOKUP(BZ$7+0.5,$L$66:$DM$120,ROWS($C$10:$C17)+2,FALSE)</f>
        <v>130</v>
      </c>
      <c r="CA17" s="8">
        <f>HLOOKUP(CA$7+0.5,$L$66:$DM$120,ROWS($C$10:$C17)+2,FALSE)</f>
        <v>1847</v>
      </c>
      <c r="CB17" s="8">
        <f>HLOOKUP(CB$7+0.5,$L$66:$DM$120,ROWS($C$10:$C17)+2,FALSE)</f>
        <v>798</v>
      </c>
      <c r="CC17" s="8">
        <f>HLOOKUP(CC$7+0.5,$L$66:$DM$120,ROWS($C$10:$C17)+2,FALSE)</f>
        <v>131</v>
      </c>
      <c r="CD17" s="8">
        <f>HLOOKUP(CD$7+0.5,$L$66:$DM$120,ROWS($C$10:$C17)+2,FALSE)</f>
        <v>281</v>
      </c>
      <c r="CE17" s="8">
        <f>HLOOKUP(CE$7+0.5,$L$66:$DM$120,ROWS($C$10:$C17)+2,FALSE)</f>
        <v>430</v>
      </c>
      <c r="CF17" s="8">
        <f>HLOOKUP(CF$7+0.5,$L$66:$DM$120,ROWS($C$10:$C17)+2,FALSE)</f>
        <v>281</v>
      </c>
      <c r="CG17" s="8">
        <f>HLOOKUP(CG$7+0.5,$L$66:$DM$120,ROWS($C$10:$C17)+2,FALSE)</f>
        <v>447</v>
      </c>
      <c r="CH17" s="8">
        <f>HLOOKUP(CH$7+0.5,$L$66:$DM$120,ROWS($C$10:$C17)+2,FALSE)</f>
        <v>814</v>
      </c>
      <c r="CI17" s="8">
        <f>HLOOKUP(CI$7+0.5,$L$66:$DM$120,ROWS($C$10:$C17)+2,FALSE)</f>
        <v>2107</v>
      </c>
      <c r="CJ17" s="8">
        <f>HLOOKUP(CJ$7+0.5,$L$66:$DM$120,ROWS($C$10:$C17)+2,FALSE)</f>
        <v>486</v>
      </c>
      <c r="CK17" s="8">
        <f>HLOOKUP(CK$7+0.5,$L$66:$DM$120,ROWS($C$10:$C17)+2,FALSE)</f>
        <v>659</v>
      </c>
      <c r="CL17" s="8">
        <f>HLOOKUP(CL$7+0.5,$L$66:$DM$120,ROWS($C$10:$C17)+2,FALSE)</f>
        <v>111</v>
      </c>
      <c r="CM17" s="8">
        <f>HLOOKUP(CM$7+0.5,$L$66:$DM$120,ROWS($C$10:$C17)+2,FALSE)</f>
        <v>68</v>
      </c>
      <c r="CN17" s="8">
        <f>HLOOKUP(CN$7+0.5,$L$66:$DM$120,ROWS($C$10:$C17)+2,FALSE)</f>
        <v>281</v>
      </c>
      <c r="CO17" s="8">
        <f>HLOOKUP(CO$7+0.5,$L$66:$DM$120,ROWS($C$10:$C17)+2,FALSE)</f>
        <v>281</v>
      </c>
      <c r="CP17" s="8">
        <f>HLOOKUP(CP$7+0.5,$L$66:$DM$120,ROWS($C$10:$C17)+2,FALSE)</f>
        <v>424</v>
      </c>
      <c r="CQ17" s="8">
        <f>HLOOKUP(CQ$7+0.5,$L$66:$DM$120,ROWS($C$10:$C17)+2,FALSE)</f>
        <v>628</v>
      </c>
      <c r="CR17" s="8">
        <f>HLOOKUP(CR$7+0.5,$L$66:$DM$120,ROWS($C$10:$C17)+2,FALSE)</f>
        <v>1175</v>
      </c>
      <c r="CS17" s="8">
        <f>HLOOKUP(CS$7+0.5,$L$66:$DM$120,ROWS($C$10:$C17)+2,FALSE)</f>
        <v>189</v>
      </c>
      <c r="CT17" s="8">
        <f>HLOOKUP(CT$7+0.5,$L$66:$DM$120,ROWS($C$10:$C17)+2,FALSE)</f>
        <v>3325</v>
      </c>
      <c r="CU17" s="8">
        <f>HLOOKUP(CU$7+0.5,$L$66:$DM$120,ROWS($C$10:$C17)+2,FALSE)</f>
        <v>587</v>
      </c>
      <c r="CV17" s="8">
        <f>HLOOKUP(CV$7+0.5,$L$66:$DM$120,ROWS($C$10:$C17)+2,FALSE)</f>
        <v>281</v>
      </c>
      <c r="CW17" s="8">
        <f>HLOOKUP(CW$7+0.5,$L$66:$DM$120,ROWS($C$10:$C17)+2,FALSE)</f>
        <v>710</v>
      </c>
      <c r="CX17" s="8">
        <f>HLOOKUP(CX$7+0.5,$L$66:$DM$120,ROWS($C$10:$C17)+2,FALSE)</f>
        <v>171</v>
      </c>
      <c r="CY17" s="8">
        <f>HLOOKUP(CY$7+0.5,$L$66:$DM$120,ROWS($C$10:$C17)+2,FALSE)</f>
        <v>592</v>
      </c>
      <c r="CZ17" s="8">
        <f>HLOOKUP(CZ$7+0.5,$L$66:$DM$120,ROWS($C$10:$C17)+2,FALSE)</f>
        <v>808</v>
      </c>
      <c r="DA17" s="8">
        <f>HLOOKUP(DA$7+0.5,$L$66:$DM$120,ROWS($C$10:$C17)+2,FALSE)</f>
        <v>796</v>
      </c>
      <c r="DB17" s="8">
        <f>HLOOKUP(DB$7+0.5,$L$66:$DM$120,ROWS($C$10:$C17)+2,FALSE)</f>
        <v>627</v>
      </c>
      <c r="DC17" s="8">
        <f>HLOOKUP(DC$7+0.5,$L$66:$DM$120,ROWS($C$10:$C17)+2,FALSE)</f>
        <v>281</v>
      </c>
      <c r="DD17" s="8">
        <f>HLOOKUP(DD$7+0.5,$L$66:$DM$120,ROWS($C$10:$C17)+2,FALSE)</f>
        <v>389</v>
      </c>
      <c r="DE17" s="8">
        <f>HLOOKUP(DE$7+0.5,$L$66:$DM$120,ROWS($C$10:$C17)+2,FALSE)</f>
        <v>1100</v>
      </c>
      <c r="DF17" s="8">
        <f>HLOOKUP(DF$7+0.5,$L$66:$DM$120,ROWS($C$10:$C17)+2,FALSE)</f>
        <v>281</v>
      </c>
      <c r="DG17" s="8">
        <f>HLOOKUP(DG$7+0.5,$L$66:$DM$120,ROWS($C$10:$C17)+2,FALSE)</f>
        <v>419</v>
      </c>
      <c r="DH17" s="8">
        <f>HLOOKUP(DH$7+0.5,$L$66:$DM$120,ROWS($C$10:$C17)+2,FALSE)</f>
        <v>691</v>
      </c>
      <c r="DI17" s="8">
        <f>HLOOKUP(DI$7+0.5,$L$66:$DM$120,ROWS($C$10:$C17)+2,FALSE)</f>
        <v>1631</v>
      </c>
      <c r="DJ17" s="8">
        <f>HLOOKUP(DJ$7+0.5,$L$66:$DM$120,ROWS($C$10:$C17)+2,FALSE)</f>
        <v>674</v>
      </c>
      <c r="DK17" s="8">
        <f>HLOOKUP(DK$7+0.5,$L$66:$DM$120,ROWS($C$10:$C17)+2,FALSE)</f>
        <v>1321</v>
      </c>
      <c r="DL17" s="8">
        <f>HLOOKUP(DL$7+0.5,$L$66:$DM$120,ROWS($C$10:$C17)+2,FALSE)</f>
        <v>78</v>
      </c>
      <c r="DM17" s="8">
        <f>HLOOKUP(DM$7+0.5,$L$66:$DM$120,ROWS($C$10:$C17)+2,FALSE)</f>
        <v>1233</v>
      </c>
    </row>
    <row r="18" spans="4:117" x14ac:dyDescent="0.2">
      <c r="D18" s="62" t="s">
        <v>15</v>
      </c>
      <c r="E18" s="9">
        <v>889812</v>
      </c>
      <c r="F18" s="10">
        <v>1573</v>
      </c>
      <c r="G18" s="9">
        <v>764640</v>
      </c>
      <c r="H18" s="10">
        <v>9145</v>
      </c>
      <c r="I18" s="9">
        <v>90001</v>
      </c>
      <c r="J18" s="10">
        <v>8498</v>
      </c>
      <c r="K18" s="102"/>
      <c r="L18" s="7">
        <f>HLOOKUP(L$7,$L$66:$DM$120,ROWS($C$10:$C18)+2,FALSE)</f>
        <v>30759</v>
      </c>
      <c r="M18" s="7">
        <f>HLOOKUP(M$7,$L$66:$DM$120,ROWS($C$10:$C18)+2,FALSE)</f>
        <v>128</v>
      </c>
      <c r="N18" s="7">
        <f>HLOOKUP(N$7,$L$66:$DM$120,ROWS($C$10:$C18)+2,FALSE)</f>
        <v>68</v>
      </c>
      <c r="O18" s="7">
        <f>HLOOKUP(O$7,$L$66:$DM$120,ROWS($C$10:$C18)+2,FALSE)</f>
        <v>60</v>
      </c>
      <c r="P18" s="7">
        <f>HLOOKUP(P$7,$L$66:$DM$120,ROWS($C$10:$C18)+2,FALSE)</f>
        <v>0</v>
      </c>
      <c r="Q18" s="7">
        <f>HLOOKUP(Q$7,$L$66:$DM$120,ROWS($C$10:$C18)+2,FALSE)</f>
        <v>353</v>
      </c>
      <c r="R18" s="7">
        <f>HLOOKUP(R$7,$L$66:$DM$120,ROWS($C$10:$C18)+2,FALSE)</f>
        <v>178</v>
      </c>
      <c r="S18" s="7">
        <f>HLOOKUP(S$7,$L$66:$DM$120,ROWS($C$10:$C18)+2,FALSE)</f>
        <v>714</v>
      </c>
      <c r="T18" s="7" t="str">
        <f>HLOOKUP(T$7,$L$66:$DM$120,ROWS($C$10:$C18)+2,FALSE)</f>
        <v>N/A</v>
      </c>
      <c r="U18" s="7">
        <f>HLOOKUP(U$7,$L$66:$DM$120,ROWS($C$10:$C18)+2,FALSE)</f>
        <v>432</v>
      </c>
      <c r="V18" s="7">
        <f>HLOOKUP(V$7,$L$66:$DM$120,ROWS($C$10:$C18)+2,FALSE)</f>
        <v>2362</v>
      </c>
      <c r="W18" s="7">
        <f>HLOOKUP(W$7,$L$66:$DM$120,ROWS($C$10:$C18)+2,FALSE)</f>
        <v>585</v>
      </c>
      <c r="X18" s="7">
        <f>HLOOKUP(X$7,$L$66:$DM$120,ROWS($C$10:$C18)+2,FALSE)</f>
        <v>0</v>
      </c>
      <c r="Y18" s="7">
        <f>HLOOKUP(Y$7,$L$66:$DM$120,ROWS($C$10:$C18)+2,FALSE)</f>
        <v>0</v>
      </c>
      <c r="Z18" s="7">
        <f>HLOOKUP(Z$7,$L$66:$DM$120,ROWS($C$10:$C18)+2,FALSE)</f>
        <v>612</v>
      </c>
      <c r="AA18" s="7">
        <f>HLOOKUP(AA$7,$L$66:$DM$120,ROWS($C$10:$C18)+2,FALSE)</f>
        <v>0</v>
      </c>
      <c r="AB18" s="7">
        <f>HLOOKUP(AB$7,$L$66:$DM$120,ROWS($C$10:$C18)+2,FALSE)</f>
        <v>0</v>
      </c>
      <c r="AC18" s="7">
        <f>HLOOKUP(AC$7,$L$66:$DM$120,ROWS($C$10:$C18)+2,FALSE)</f>
        <v>28</v>
      </c>
      <c r="AD18" s="7">
        <f>HLOOKUP(AD$7,$L$66:$DM$120,ROWS($C$10:$C18)+2,FALSE)</f>
        <v>163</v>
      </c>
      <c r="AE18" s="7">
        <f>HLOOKUP(AE$7,$L$66:$DM$120,ROWS($C$10:$C18)+2,FALSE)</f>
        <v>0</v>
      </c>
      <c r="AF18" s="7">
        <f>HLOOKUP(AF$7,$L$66:$DM$120,ROWS($C$10:$C18)+2,FALSE)</f>
        <v>294</v>
      </c>
      <c r="AG18" s="7">
        <f>HLOOKUP(AG$7,$L$66:$DM$120,ROWS($C$10:$C18)+2,FALSE)</f>
        <v>4969</v>
      </c>
      <c r="AH18" s="7">
        <f>HLOOKUP(AH$7,$L$66:$DM$120,ROWS($C$10:$C18)+2,FALSE)</f>
        <v>689</v>
      </c>
      <c r="AI18" s="7">
        <f>HLOOKUP(AI$7,$L$66:$DM$120,ROWS($C$10:$C18)+2,FALSE)</f>
        <v>61</v>
      </c>
      <c r="AJ18" s="7">
        <f>HLOOKUP(AJ$7,$L$66:$DM$120,ROWS($C$10:$C18)+2,FALSE)</f>
        <v>55</v>
      </c>
      <c r="AK18" s="7">
        <f>HLOOKUP(AK$7,$L$66:$DM$120,ROWS($C$10:$C18)+2,FALSE)</f>
        <v>0</v>
      </c>
      <c r="AL18" s="7">
        <f>HLOOKUP(AL$7,$L$66:$DM$120,ROWS($C$10:$C18)+2,FALSE)</f>
        <v>539</v>
      </c>
      <c r="AM18" s="7">
        <f>HLOOKUP(AM$7,$L$66:$DM$120,ROWS($C$10:$C18)+2,FALSE)</f>
        <v>73</v>
      </c>
      <c r="AN18" s="7">
        <f>HLOOKUP(AN$7,$L$66:$DM$120,ROWS($C$10:$C18)+2,FALSE)</f>
        <v>0</v>
      </c>
      <c r="AO18" s="7">
        <f>HLOOKUP(AO$7,$L$66:$DM$120,ROWS($C$10:$C18)+2,FALSE)</f>
        <v>106</v>
      </c>
      <c r="AP18" s="7">
        <f>HLOOKUP(AP$7,$L$66:$DM$120,ROWS($C$10:$C18)+2,FALSE)</f>
        <v>139</v>
      </c>
      <c r="AQ18" s="7">
        <f>HLOOKUP(AQ$7,$L$66:$DM$120,ROWS($C$10:$C18)+2,FALSE)</f>
        <v>3678</v>
      </c>
      <c r="AR18" s="7">
        <f>HLOOKUP(AR$7,$L$66:$DM$120,ROWS($C$10:$C18)+2,FALSE)</f>
        <v>59</v>
      </c>
      <c r="AS18" s="7">
        <f>HLOOKUP(AS$7,$L$66:$DM$120,ROWS($C$10:$C18)+2,FALSE)</f>
        <v>4251</v>
      </c>
      <c r="AT18" s="7">
        <f>HLOOKUP(AT$7,$L$66:$DM$120,ROWS($C$10:$C18)+2,FALSE)</f>
        <v>424</v>
      </c>
      <c r="AU18" s="7">
        <f>HLOOKUP(AU$7,$L$66:$DM$120,ROWS($C$10:$C18)+2,FALSE)</f>
        <v>0</v>
      </c>
      <c r="AV18" s="7">
        <f>HLOOKUP(AV$7,$L$66:$DM$120,ROWS($C$10:$C18)+2,FALSE)</f>
        <v>325</v>
      </c>
      <c r="AW18" s="7">
        <f>HLOOKUP(AW$7,$L$66:$DM$120,ROWS($C$10:$C18)+2,FALSE)</f>
        <v>0</v>
      </c>
      <c r="AX18" s="7">
        <f>HLOOKUP(AX$7,$L$66:$DM$120,ROWS($C$10:$C18)+2,FALSE)</f>
        <v>0</v>
      </c>
      <c r="AY18" s="7">
        <f>HLOOKUP(AY$7,$L$66:$DM$120,ROWS($C$10:$C18)+2,FALSE)</f>
        <v>7318</v>
      </c>
      <c r="AZ18" s="7">
        <f>HLOOKUP(AZ$7,$L$66:$DM$120,ROWS($C$10:$C18)+2,FALSE)</f>
        <v>149</v>
      </c>
      <c r="BA18" s="7">
        <f>HLOOKUP(BA$7,$L$66:$DM$120,ROWS($C$10:$C18)+2,FALSE)</f>
        <v>195</v>
      </c>
      <c r="BB18" s="7">
        <f>HLOOKUP(BB$7,$L$66:$DM$120,ROWS($C$10:$C18)+2,FALSE)</f>
        <v>0</v>
      </c>
      <c r="BC18" s="7">
        <f>HLOOKUP(BC$7,$L$66:$DM$120,ROWS($C$10:$C18)+2,FALSE)</f>
        <v>146</v>
      </c>
      <c r="BD18" s="7">
        <f>HLOOKUP(BD$7,$L$66:$DM$120,ROWS($C$10:$C18)+2,FALSE)</f>
        <v>178</v>
      </c>
      <c r="BE18" s="7">
        <f>HLOOKUP(BE$7,$L$66:$DM$120,ROWS($C$10:$C18)+2,FALSE)</f>
        <v>0</v>
      </c>
      <c r="BF18" s="7">
        <f>HLOOKUP(BF$7,$L$66:$DM$120,ROWS($C$10:$C18)+2,FALSE)</f>
        <v>0</v>
      </c>
      <c r="BG18" s="7">
        <f>HLOOKUP(BG$7,$L$66:$DM$120,ROWS($C$10:$C18)+2,FALSE)</f>
        <v>1051</v>
      </c>
      <c r="BH18" s="7">
        <f>HLOOKUP(BH$7,$L$66:$DM$120,ROWS($C$10:$C18)+2,FALSE)</f>
        <v>377</v>
      </c>
      <c r="BI18" s="7">
        <f>HLOOKUP(BI$7,$L$66:$DM$120,ROWS($C$10:$C18)+2,FALSE)</f>
        <v>0</v>
      </c>
      <c r="BJ18" s="7">
        <f>HLOOKUP(BJ$7,$L$66:$DM$120,ROWS($C$10:$C18)+2,FALSE)</f>
        <v>0</v>
      </c>
      <c r="BK18" s="7">
        <f>HLOOKUP(BK$7,$L$66:$DM$120,ROWS($C$10:$C18)+2,FALSE)</f>
        <v>0</v>
      </c>
      <c r="BL18" s="7">
        <f>HLOOKUP(BL$7,$L$66:$DM$120,ROWS($C$10:$C18)+2,FALSE)</f>
        <v>954</v>
      </c>
      <c r="BM18" s="8">
        <f>HLOOKUP(BM$7+0.5,$L$66:$DM$120,ROWS($C$10:$C18)+2,FALSE)</f>
        <v>4030</v>
      </c>
      <c r="BN18" s="8">
        <f>HLOOKUP(BN$7+0.5,$L$66:$DM$120,ROWS($C$10:$C18)+2,FALSE)</f>
        <v>211</v>
      </c>
      <c r="BO18" s="8">
        <f>HLOOKUP(BO$7+0.5,$L$66:$DM$120,ROWS($C$10:$C18)+2,FALSE)</f>
        <v>111</v>
      </c>
      <c r="BP18" s="8">
        <f>HLOOKUP(BP$7+0.5,$L$66:$DM$120,ROWS($C$10:$C18)+2,FALSE)</f>
        <v>78</v>
      </c>
      <c r="BQ18" s="8">
        <f>HLOOKUP(BQ$7+0.5,$L$66:$DM$120,ROWS($C$10:$C18)+2,FALSE)</f>
        <v>265</v>
      </c>
      <c r="BR18" s="8">
        <f>HLOOKUP(BR$7+0.5,$L$66:$DM$120,ROWS($C$10:$C18)+2,FALSE)</f>
        <v>290</v>
      </c>
      <c r="BS18" s="8">
        <f>HLOOKUP(BS$7+0.5,$L$66:$DM$120,ROWS($C$10:$C18)+2,FALSE)</f>
        <v>249</v>
      </c>
      <c r="BT18" s="8">
        <f>HLOOKUP(BT$7+0.5,$L$66:$DM$120,ROWS($C$10:$C18)+2,FALSE)</f>
        <v>693</v>
      </c>
      <c r="BU18" s="8" t="str">
        <f>HLOOKUP(BU$7+0.5,$L$66:$DM$120,ROWS($C$10:$C18)+2,FALSE)</f>
        <v>N/A</v>
      </c>
      <c r="BV18" s="8">
        <f>HLOOKUP(BV$7+0.5,$L$66:$DM$120,ROWS($C$10:$C18)+2,FALSE)</f>
        <v>467</v>
      </c>
      <c r="BW18" s="8">
        <f>HLOOKUP(BW$7+0.5,$L$66:$DM$120,ROWS($C$10:$C18)+2,FALSE)</f>
        <v>996</v>
      </c>
      <c r="BX18" s="8">
        <f>HLOOKUP(BX$7+0.5,$L$66:$DM$120,ROWS($C$10:$C18)+2,FALSE)</f>
        <v>575</v>
      </c>
      <c r="BY18" s="8">
        <f>HLOOKUP(BY$7+0.5,$L$66:$DM$120,ROWS($C$10:$C18)+2,FALSE)</f>
        <v>265</v>
      </c>
      <c r="BZ18" s="8">
        <f>HLOOKUP(BZ$7+0.5,$L$66:$DM$120,ROWS($C$10:$C18)+2,FALSE)</f>
        <v>265</v>
      </c>
      <c r="CA18" s="8">
        <f>HLOOKUP(CA$7+0.5,$L$66:$DM$120,ROWS($C$10:$C18)+2,FALSE)</f>
        <v>583</v>
      </c>
      <c r="CB18" s="8">
        <f>HLOOKUP(CB$7+0.5,$L$66:$DM$120,ROWS($C$10:$C18)+2,FALSE)</f>
        <v>265</v>
      </c>
      <c r="CC18" s="8">
        <f>HLOOKUP(CC$7+0.5,$L$66:$DM$120,ROWS($C$10:$C18)+2,FALSE)</f>
        <v>265</v>
      </c>
      <c r="CD18" s="8">
        <f>HLOOKUP(CD$7+0.5,$L$66:$DM$120,ROWS($C$10:$C18)+2,FALSE)</f>
        <v>47</v>
      </c>
      <c r="CE18" s="8">
        <f>HLOOKUP(CE$7+0.5,$L$66:$DM$120,ROWS($C$10:$C18)+2,FALSE)</f>
        <v>273</v>
      </c>
      <c r="CF18" s="8">
        <f>HLOOKUP(CF$7+0.5,$L$66:$DM$120,ROWS($C$10:$C18)+2,FALSE)</f>
        <v>265</v>
      </c>
      <c r="CG18" s="8">
        <f>HLOOKUP(CG$7+0.5,$L$66:$DM$120,ROWS($C$10:$C18)+2,FALSE)</f>
        <v>406</v>
      </c>
      <c r="CH18" s="8">
        <f>HLOOKUP(CH$7+0.5,$L$66:$DM$120,ROWS($C$10:$C18)+2,FALSE)</f>
        <v>1144</v>
      </c>
      <c r="CI18" s="8">
        <f>HLOOKUP(CI$7+0.5,$L$66:$DM$120,ROWS($C$10:$C18)+2,FALSE)</f>
        <v>538</v>
      </c>
      <c r="CJ18" s="8">
        <f>HLOOKUP(CJ$7+0.5,$L$66:$DM$120,ROWS($C$10:$C18)+2,FALSE)</f>
        <v>102</v>
      </c>
      <c r="CK18" s="8">
        <f>HLOOKUP(CK$7+0.5,$L$66:$DM$120,ROWS($C$10:$C18)+2,FALSE)</f>
        <v>92</v>
      </c>
      <c r="CL18" s="8">
        <f>HLOOKUP(CL$7+0.5,$L$66:$DM$120,ROWS($C$10:$C18)+2,FALSE)</f>
        <v>265</v>
      </c>
      <c r="CM18" s="8">
        <f>HLOOKUP(CM$7+0.5,$L$66:$DM$120,ROWS($C$10:$C18)+2,FALSE)</f>
        <v>842</v>
      </c>
      <c r="CN18" s="8">
        <f>HLOOKUP(CN$7+0.5,$L$66:$DM$120,ROWS($C$10:$C18)+2,FALSE)</f>
        <v>120</v>
      </c>
      <c r="CO18" s="8">
        <f>HLOOKUP(CO$7+0.5,$L$66:$DM$120,ROWS($C$10:$C18)+2,FALSE)</f>
        <v>265</v>
      </c>
      <c r="CP18" s="8">
        <f>HLOOKUP(CP$7+0.5,$L$66:$DM$120,ROWS($C$10:$C18)+2,FALSE)</f>
        <v>183</v>
      </c>
      <c r="CQ18" s="8">
        <f>HLOOKUP(CQ$7+0.5,$L$66:$DM$120,ROWS($C$10:$C18)+2,FALSE)</f>
        <v>246</v>
      </c>
      <c r="CR18" s="8">
        <f>HLOOKUP(CR$7+0.5,$L$66:$DM$120,ROWS($C$10:$C18)+2,FALSE)</f>
        <v>935</v>
      </c>
      <c r="CS18" s="8">
        <f>HLOOKUP(CS$7+0.5,$L$66:$DM$120,ROWS($C$10:$C18)+2,FALSE)</f>
        <v>98</v>
      </c>
      <c r="CT18" s="8">
        <f>HLOOKUP(CT$7+0.5,$L$66:$DM$120,ROWS($C$10:$C18)+2,FALSE)</f>
        <v>1555</v>
      </c>
      <c r="CU18" s="8">
        <f>HLOOKUP(CU$7+0.5,$L$66:$DM$120,ROWS($C$10:$C18)+2,FALSE)</f>
        <v>466</v>
      </c>
      <c r="CV18" s="8">
        <f>HLOOKUP(CV$7+0.5,$L$66:$DM$120,ROWS($C$10:$C18)+2,FALSE)</f>
        <v>265</v>
      </c>
      <c r="CW18" s="8">
        <f>HLOOKUP(CW$7+0.5,$L$66:$DM$120,ROWS($C$10:$C18)+2,FALSE)</f>
        <v>339</v>
      </c>
      <c r="CX18" s="8">
        <f>HLOOKUP(CX$7+0.5,$L$66:$DM$120,ROWS($C$10:$C18)+2,FALSE)</f>
        <v>265</v>
      </c>
      <c r="CY18" s="8">
        <f>HLOOKUP(CY$7+0.5,$L$66:$DM$120,ROWS($C$10:$C18)+2,FALSE)</f>
        <v>265</v>
      </c>
      <c r="CZ18" s="8">
        <f>HLOOKUP(CZ$7+0.5,$L$66:$DM$120,ROWS($C$10:$C18)+2,FALSE)</f>
        <v>2368</v>
      </c>
      <c r="DA18" s="8">
        <f>HLOOKUP(DA$7+0.5,$L$66:$DM$120,ROWS($C$10:$C18)+2,FALSE)</f>
        <v>241</v>
      </c>
      <c r="DB18" s="8">
        <f>HLOOKUP(DB$7+0.5,$L$66:$DM$120,ROWS($C$10:$C18)+2,FALSE)</f>
        <v>272</v>
      </c>
      <c r="DC18" s="8">
        <f>HLOOKUP(DC$7+0.5,$L$66:$DM$120,ROWS($C$10:$C18)+2,FALSE)</f>
        <v>265</v>
      </c>
      <c r="DD18" s="8">
        <f>HLOOKUP(DD$7+0.5,$L$66:$DM$120,ROWS($C$10:$C18)+2,FALSE)</f>
        <v>248</v>
      </c>
      <c r="DE18" s="8">
        <f>HLOOKUP(DE$7+0.5,$L$66:$DM$120,ROWS($C$10:$C18)+2,FALSE)</f>
        <v>313</v>
      </c>
      <c r="DF18" s="8">
        <f>HLOOKUP(DF$7+0.5,$L$66:$DM$120,ROWS($C$10:$C18)+2,FALSE)</f>
        <v>265</v>
      </c>
      <c r="DG18" s="8">
        <f>HLOOKUP(DG$7+0.5,$L$66:$DM$120,ROWS($C$10:$C18)+2,FALSE)</f>
        <v>265</v>
      </c>
      <c r="DH18" s="8">
        <f>HLOOKUP(DH$7+0.5,$L$66:$DM$120,ROWS($C$10:$C18)+2,FALSE)</f>
        <v>538</v>
      </c>
      <c r="DI18" s="8">
        <f>HLOOKUP(DI$7+0.5,$L$66:$DM$120,ROWS($C$10:$C18)+2,FALSE)</f>
        <v>280</v>
      </c>
      <c r="DJ18" s="8">
        <f>HLOOKUP(DJ$7+0.5,$L$66:$DM$120,ROWS($C$10:$C18)+2,FALSE)</f>
        <v>265</v>
      </c>
      <c r="DK18" s="8">
        <f>HLOOKUP(DK$7+0.5,$L$66:$DM$120,ROWS($C$10:$C18)+2,FALSE)</f>
        <v>265</v>
      </c>
      <c r="DL18" s="8">
        <f>HLOOKUP(DL$7+0.5,$L$66:$DM$120,ROWS($C$10:$C18)+2,FALSE)</f>
        <v>265</v>
      </c>
      <c r="DM18" s="8">
        <f>HLOOKUP(DM$7+0.5,$L$66:$DM$120,ROWS($C$10:$C18)+2,FALSE)</f>
        <v>1095</v>
      </c>
    </row>
    <row r="19" spans="4:117" x14ac:dyDescent="0.2">
      <c r="D19" s="62" t="s">
        <v>153</v>
      </c>
      <c r="E19" s="9">
        <v>596747</v>
      </c>
      <c r="F19" s="10">
        <v>1124</v>
      </c>
      <c r="G19" s="9">
        <v>474676</v>
      </c>
      <c r="H19" s="10">
        <v>8281</v>
      </c>
      <c r="I19" s="9">
        <v>63766</v>
      </c>
      <c r="J19" s="10">
        <v>6163</v>
      </c>
      <c r="K19" s="102"/>
      <c r="L19" s="7">
        <f>HLOOKUP(L$7,$L$66:$DM$120,ROWS($C$10:$C19)+2,FALSE)</f>
        <v>51244</v>
      </c>
      <c r="M19" s="7">
        <f>HLOOKUP(M$7,$L$66:$DM$120,ROWS($C$10:$C19)+2,FALSE)</f>
        <v>360</v>
      </c>
      <c r="N19" s="7">
        <f>HLOOKUP(N$7,$L$66:$DM$120,ROWS($C$10:$C19)+2,FALSE)</f>
        <v>591</v>
      </c>
      <c r="O19" s="7">
        <f>HLOOKUP(O$7,$L$66:$DM$120,ROWS($C$10:$C19)+2,FALSE)</f>
        <v>662</v>
      </c>
      <c r="P19" s="7">
        <f>HLOOKUP(P$7,$L$66:$DM$120,ROWS($C$10:$C19)+2,FALSE)</f>
        <v>155</v>
      </c>
      <c r="Q19" s="7">
        <f>HLOOKUP(Q$7,$L$66:$DM$120,ROWS($C$10:$C19)+2,FALSE)</f>
        <v>4205</v>
      </c>
      <c r="R19" s="7">
        <f>HLOOKUP(R$7,$L$66:$DM$120,ROWS($C$10:$C19)+2,FALSE)</f>
        <v>656</v>
      </c>
      <c r="S19" s="7">
        <f>HLOOKUP(S$7,$L$66:$DM$120,ROWS($C$10:$C19)+2,FALSE)</f>
        <v>926</v>
      </c>
      <c r="T19" s="7">
        <f>HLOOKUP(T$7,$L$66:$DM$120,ROWS($C$10:$C19)+2,FALSE)</f>
        <v>0</v>
      </c>
      <c r="U19" s="7" t="str">
        <f>HLOOKUP(U$7,$L$66:$DM$120,ROWS($C$10:$C19)+2,FALSE)</f>
        <v>N/A</v>
      </c>
      <c r="V19" s="7">
        <f>HLOOKUP(V$7,$L$66:$DM$120,ROWS($C$10:$C19)+2,FALSE)</f>
        <v>1100</v>
      </c>
      <c r="W19" s="7">
        <f>HLOOKUP(W$7,$L$66:$DM$120,ROWS($C$10:$C19)+2,FALSE)</f>
        <v>1597</v>
      </c>
      <c r="X19" s="7">
        <f>HLOOKUP(X$7,$L$66:$DM$120,ROWS($C$10:$C19)+2,FALSE)</f>
        <v>0</v>
      </c>
      <c r="Y19" s="7">
        <f>HLOOKUP(Y$7,$L$66:$DM$120,ROWS($C$10:$C19)+2,FALSE)</f>
        <v>0</v>
      </c>
      <c r="Z19" s="7">
        <f>HLOOKUP(Z$7,$L$66:$DM$120,ROWS($C$10:$C19)+2,FALSE)</f>
        <v>615</v>
      </c>
      <c r="AA19" s="7">
        <f>HLOOKUP(AA$7,$L$66:$DM$120,ROWS($C$10:$C19)+2,FALSE)</f>
        <v>711</v>
      </c>
      <c r="AB19" s="7">
        <f>HLOOKUP(AB$7,$L$66:$DM$120,ROWS($C$10:$C19)+2,FALSE)</f>
        <v>392</v>
      </c>
      <c r="AC19" s="7">
        <f>HLOOKUP(AC$7,$L$66:$DM$120,ROWS($C$10:$C19)+2,FALSE)</f>
        <v>83</v>
      </c>
      <c r="AD19" s="7">
        <f>HLOOKUP(AD$7,$L$66:$DM$120,ROWS($C$10:$C19)+2,FALSE)</f>
        <v>94</v>
      </c>
      <c r="AE19" s="7">
        <f>HLOOKUP(AE$7,$L$66:$DM$120,ROWS($C$10:$C19)+2,FALSE)</f>
        <v>0</v>
      </c>
      <c r="AF19" s="7">
        <f>HLOOKUP(AF$7,$L$66:$DM$120,ROWS($C$10:$C19)+2,FALSE)</f>
        <v>76</v>
      </c>
      <c r="AG19" s="7">
        <f>HLOOKUP(AG$7,$L$66:$DM$120,ROWS($C$10:$C19)+2,FALSE)</f>
        <v>13503</v>
      </c>
      <c r="AH19" s="7">
        <f>HLOOKUP(AH$7,$L$66:$DM$120,ROWS($C$10:$C19)+2,FALSE)</f>
        <v>1376</v>
      </c>
      <c r="AI19" s="7">
        <f>HLOOKUP(AI$7,$L$66:$DM$120,ROWS($C$10:$C19)+2,FALSE)</f>
        <v>126</v>
      </c>
      <c r="AJ19" s="7">
        <f>HLOOKUP(AJ$7,$L$66:$DM$120,ROWS($C$10:$C19)+2,FALSE)</f>
        <v>87</v>
      </c>
      <c r="AK19" s="7">
        <f>HLOOKUP(AK$7,$L$66:$DM$120,ROWS($C$10:$C19)+2,FALSE)</f>
        <v>0</v>
      </c>
      <c r="AL19" s="7">
        <f>HLOOKUP(AL$7,$L$66:$DM$120,ROWS($C$10:$C19)+2,FALSE)</f>
        <v>272</v>
      </c>
      <c r="AM19" s="7">
        <f>HLOOKUP(AM$7,$L$66:$DM$120,ROWS($C$10:$C19)+2,FALSE)</f>
        <v>0</v>
      </c>
      <c r="AN19" s="7">
        <f>HLOOKUP(AN$7,$L$66:$DM$120,ROWS($C$10:$C19)+2,FALSE)</f>
        <v>62</v>
      </c>
      <c r="AO19" s="7">
        <f>HLOOKUP(AO$7,$L$66:$DM$120,ROWS($C$10:$C19)+2,FALSE)</f>
        <v>0</v>
      </c>
      <c r="AP19" s="7">
        <f>HLOOKUP(AP$7,$L$66:$DM$120,ROWS($C$10:$C19)+2,FALSE)</f>
        <v>137</v>
      </c>
      <c r="AQ19" s="7">
        <f>HLOOKUP(AQ$7,$L$66:$DM$120,ROWS($C$10:$C19)+2,FALSE)</f>
        <v>1924</v>
      </c>
      <c r="AR19" s="7">
        <f>HLOOKUP(AR$7,$L$66:$DM$120,ROWS($C$10:$C19)+2,FALSE)</f>
        <v>61</v>
      </c>
      <c r="AS19" s="7">
        <f>HLOOKUP(AS$7,$L$66:$DM$120,ROWS($C$10:$C19)+2,FALSE)</f>
        <v>3852</v>
      </c>
      <c r="AT19" s="7">
        <f>HLOOKUP(AT$7,$L$66:$DM$120,ROWS($C$10:$C19)+2,FALSE)</f>
        <v>1897</v>
      </c>
      <c r="AU19" s="7">
        <f>HLOOKUP(AU$7,$L$66:$DM$120,ROWS($C$10:$C19)+2,FALSE)</f>
        <v>98</v>
      </c>
      <c r="AV19" s="7">
        <f>HLOOKUP(AV$7,$L$66:$DM$120,ROWS($C$10:$C19)+2,FALSE)</f>
        <v>598</v>
      </c>
      <c r="AW19" s="7">
        <f>HLOOKUP(AW$7,$L$66:$DM$120,ROWS($C$10:$C19)+2,FALSE)</f>
        <v>0</v>
      </c>
      <c r="AX19" s="7">
        <f>HLOOKUP(AX$7,$L$66:$DM$120,ROWS($C$10:$C19)+2,FALSE)</f>
        <v>601</v>
      </c>
      <c r="AY19" s="7">
        <f>HLOOKUP(AY$7,$L$66:$DM$120,ROWS($C$10:$C19)+2,FALSE)</f>
        <v>2378</v>
      </c>
      <c r="AZ19" s="7">
        <f>HLOOKUP(AZ$7,$L$66:$DM$120,ROWS($C$10:$C19)+2,FALSE)</f>
        <v>249</v>
      </c>
      <c r="BA19" s="7">
        <f>HLOOKUP(BA$7,$L$66:$DM$120,ROWS($C$10:$C19)+2,FALSE)</f>
        <v>380</v>
      </c>
      <c r="BB19" s="7">
        <f>HLOOKUP(BB$7,$L$66:$DM$120,ROWS($C$10:$C19)+2,FALSE)</f>
        <v>0</v>
      </c>
      <c r="BC19" s="7">
        <f>HLOOKUP(BC$7,$L$66:$DM$120,ROWS($C$10:$C19)+2,FALSE)</f>
        <v>591</v>
      </c>
      <c r="BD19" s="7">
        <f>HLOOKUP(BD$7,$L$66:$DM$120,ROWS($C$10:$C19)+2,FALSE)</f>
        <v>1180</v>
      </c>
      <c r="BE19" s="7">
        <f>HLOOKUP(BE$7,$L$66:$DM$120,ROWS($C$10:$C19)+2,FALSE)</f>
        <v>0</v>
      </c>
      <c r="BF19" s="7">
        <f>HLOOKUP(BF$7,$L$66:$DM$120,ROWS($C$10:$C19)+2,FALSE)</f>
        <v>199</v>
      </c>
      <c r="BG19" s="7">
        <f>HLOOKUP(BG$7,$L$66:$DM$120,ROWS($C$10:$C19)+2,FALSE)</f>
        <v>7915</v>
      </c>
      <c r="BH19" s="7">
        <f>HLOOKUP(BH$7,$L$66:$DM$120,ROWS($C$10:$C19)+2,FALSE)</f>
        <v>284</v>
      </c>
      <c r="BI19" s="7">
        <f>HLOOKUP(BI$7,$L$66:$DM$120,ROWS($C$10:$C19)+2,FALSE)</f>
        <v>860</v>
      </c>
      <c r="BJ19" s="7">
        <f>HLOOKUP(BJ$7,$L$66:$DM$120,ROWS($C$10:$C19)+2,FALSE)</f>
        <v>391</v>
      </c>
      <c r="BK19" s="7">
        <f>HLOOKUP(BK$7,$L$66:$DM$120,ROWS($C$10:$C19)+2,FALSE)</f>
        <v>0</v>
      </c>
      <c r="BL19" s="7">
        <f>HLOOKUP(BL$7,$L$66:$DM$120,ROWS($C$10:$C19)+2,FALSE)</f>
        <v>0</v>
      </c>
      <c r="BM19" s="8">
        <f>HLOOKUP(BM$7+0.5,$L$66:$DM$120,ROWS($C$10:$C19)+2,FALSE)</f>
        <v>4828</v>
      </c>
      <c r="BN19" s="8">
        <f>HLOOKUP(BN$7+0.5,$L$66:$DM$120,ROWS($C$10:$C19)+2,FALSE)</f>
        <v>418</v>
      </c>
      <c r="BO19" s="8">
        <f>HLOOKUP(BO$7+0.5,$L$66:$DM$120,ROWS($C$10:$C19)+2,FALSE)</f>
        <v>529</v>
      </c>
      <c r="BP19" s="8">
        <f>HLOOKUP(BP$7+0.5,$L$66:$DM$120,ROWS($C$10:$C19)+2,FALSE)</f>
        <v>466</v>
      </c>
      <c r="BQ19" s="8">
        <f>HLOOKUP(BQ$7+0.5,$L$66:$DM$120,ROWS($C$10:$C19)+2,FALSE)</f>
        <v>195</v>
      </c>
      <c r="BR19" s="8">
        <f>HLOOKUP(BR$7+0.5,$L$66:$DM$120,ROWS($C$10:$C19)+2,FALSE)</f>
        <v>1255</v>
      </c>
      <c r="BS19" s="8">
        <f>HLOOKUP(BS$7+0.5,$L$66:$DM$120,ROWS($C$10:$C19)+2,FALSE)</f>
        <v>637</v>
      </c>
      <c r="BT19" s="8">
        <f>HLOOKUP(BT$7+0.5,$L$66:$DM$120,ROWS($C$10:$C19)+2,FALSE)</f>
        <v>592</v>
      </c>
      <c r="BU19" s="8">
        <f>HLOOKUP(BU$7+0.5,$L$66:$DM$120,ROWS($C$10:$C19)+2,FALSE)</f>
        <v>292</v>
      </c>
      <c r="BV19" s="8" t="str">
        <f>HLOOKUP(BV$7+0.5,$L$66:$DM$120,ROWS($C$10:$C19)+2,FALSE)</f>
        <v>N/A</v>
      </c>
      <c r="BW19" s="8">
        <f>HLOOKUP(BW$7+0.5,$L$66:$DM$120,ROWS($C$10:$C19)+2,FALSE)</f>
        <v>609</v>
      </c>
      <c r="BX19" s="8">
        <f>HLOOKUP(BX$7+0.5,$L$66:$DM$120,ROWS($C$10:$C19)+2,FALSE)</f>
        <v>795</v>
      </c>
      <c r="BY19" s="8">
        <f>HLOOKUP(BY$7+0.5,$L$66:$DM$120,ROWS($C$10:$C19)+2,FALSE)</f>
        <v>292</v>
      </c>
      <c r="BZ19" s="8">
        <f>HLOOKUP(BZ$7+0.5,$L$66:$DM$120,ROWS($C$10:$C19)+2,FALSE)</f>
        <v>292</v>
      </c>
      <c r="CA19" s="8">
        <f>HLOOKUP(CA$7+0.5,$L$66:$DM$120,ROWS($C$10:$C19)+2,FALSE)</f>
        <v>373</v>
      </c>
      <c r="CB19" s="8">
        <f>HLOOKUP(CB$7+0.5,$L$66:$DM$120,ROWS($C$10:$C19)+2,FALSE)</f>
        <v>461</v>
      </c>
      <c r="CC19" s="8">
        <f>HLOOKUP(CC$7+0.5,$L$66:$DM$120,ROWS($C$10:$C19)+2,FALSE)</f>
        <v>377</v>
      </c>
      <c r="CD19" s="8">
        <f>HLOOKUP(CD$7+0.5,$L$66:$DM$120,ROWS($C$10:$C19)+2,FALSE)</f>
        <v>137</v>
      </c>
      <c r="CE19" s="8">
        <f>HLOOKUP(CE$7+0.5,$L$66:$DM$120,ROWS($C$10:$C19)+2,FALSE)</f>
        <v>155</v>
      </c>
      <c r="CF19" s="8">
        <f>HLOOKUP(CF$7+0.5,$L$66:$DM$120,ROWS($C$10:$C19)+2,FALSE)</f>
        <v>292</v>
      </c>
      <c r="CG19" s="8">
        <f>HLOOKUP(CG$7+0.5,$L$66:$DM$120,ROWS($C$10:$C19)+2,FALSE)</f>
        <v>121</v>
      </c>
      <c r="CH19" s="8">
        <f>HLOOKUP(CH$7+0.5,$L$66:$DM$120,ROWS($C$10:$C19)+2,FALSE)</f>
        <v>2647</v>
      </c>
      <c r="CI19" s="8">
        <f>HLOOKUP(CI$7+0.5,$L$66:$DM$120,ROWS($C$10:$C19)+2,FALSE)</f>
        <v>540</v>
      </c>
      <c r="CJ19" s="8">
        <f>HLOOKUP(CJ$7+0.5,$L$66:$DM$120,ROWS($C$10:$C19)+2,FALSE)</f>
        <v>153</v>
      </c>
      <c r="CK19" s="8">
        <f>HLOOKUP(CK$7+0.5,$L$66:$DM$120,ROWS($C$10:$C19)+2,FALSE)</f>
        <v>105</v>
      </c>
      <c r="CL19" s="8">
        <f>HLOOKUP(CL$7+0.5,$L$66:$DM$120,ROWS($C$10:$C19)+2,FALSE)</f>
        <v>292</v>
      </c>
      <c r="CM19" s="8">
        <f>HLOOKUP(CM$7+0.5,$L$66:$DM$120,ROWS($C$10:$C19)+2,FALSE)</f>
        <v>371</v>
      </c>
      <c r="CN19" s="8">
        <f>HLOOKUP(CN$7+0.5,$L$66:$DM$120,ROWS($C$10:$C19)+2,FALSE)</f>
        <v>292</v>
      </c>
      <c r="CO19" s="8">
        <f>HLOOKUP(CO$7+0.5,$L$66:$DM$120,ROWS($C$10:$C19)+2,FALSE)</f>
        <v>103</v>
      </c>
      <c r="CP19" s="8">
        <f>HLOOKUP(CP$7+0.5,$L$66:$DM$120,ROWS($C$10:$C19)+2,FALSE)</f>
        <v>292</v>
      </c>
      <c r="CQ19" s="8">
        <f>HLOOKUP(CQ$7+0.5,$L$66:$DM$120,ROWS($C$10:$C19)+2,FALSE)</f>
        <v>136</v>
      </c>
      <c r="CR19" s="8">
        <f>HLOOKUP(CR$7+0.5,$L$66:$DM$120,ROWS($C$10:$C19)+2,FALSE)</f>
        <v>694</v>
      </c>
      <c r="CS19" s="8">
        <f>HLOOKUP(CS$7+0.5,$L$66:$DM$120,ROWS($C$10:$C19)+2,FALSE)</f>
        <v>100</v>
      </c>
      <c r="CT19" s="8">
        <f>HLOOKUP(CT$7+0.5,$L$66:$DM$120,ROWS($C$10:$C19)+2,FALSE)</f>
        <v>1325</v>
      </c>
      <c r="CU19" s="8">
        <f>HLOOKUP(CU$7+0.5,$L$66:$DM$120,ROWS($C$10:$C19)+2,FALSE)</f>
        <v>1089</v>
      </c>
      <c r="CV19" s="8">
        <f>HLOOKUP(CV$7+0.5,$L$66:$DM$120,ROWS($C$10:$C19)+2,FALSE)</f>
        <v>165</v>
      </c>
      <c r="CW19" s="8">
        <f>HLOOKUP(CW$7+0.5,$L$66:$DM$120,ROWS($C$10:$C19)+2,FALSE)</f>
        <v>359</v>
      </c>
      <c r="CX19" s="8">
        <f>HLOOKUP(CX$7+0.5,$L$66:$DM$120,ROWS($C$10:$C19)+2,FALSE)</f>
        <v>292</v>
      </c>
      <c r="CY19" s="8">
        <f>HLOOKUP(CY$7+0.5,$L$66:$DM$120,ROWS($C$10:$C19)+2,FALSE)</f>
        <v>520</v>
      </c>
      <c r="CZ19" s="8">
        <f>HLOOKUP(CZ$7+0.5,$L$66:$DM$120,ROWS($C$10:$C19)+2,FALSE)</f>
        <v>771</v>
      </c>
      <c r="DA19" s="8">
        <f>HLOOKUP(DA$7+0.5,$L$66:$DM$120,ROWS($C$10:$C19)+2,FALSE)</f>
        <v>206</v>
      </c>
      <c r="DB19" s="8">
        <f>HLOOKUP(DB$7+0.5,$L$66:$DM$120,ROWS($C$10:$C19)+2,FALSE)</f>
        <v>339</v>
      </c>
      <c r="DC19" s="8">
        <f>HLOOKUP(DC$7+0.5,$L$66:$DM$120,ROWS($C$10:$C19)+2,FALSE)</f>
        <v>292</v>
      </c>
      <c r="DD19" s="8">
        <f>HLOOKUP(DD$7+0.5,$L$66:$DM$120,ROWS($C$10:$C19)+2,FALSE)</f>
        <v>543</v>
      </c>
      <c r="DE19" s="8">
        <f>HLOOKUP(DE$7+0.5,$L$66:$DM$120,ROWS($C$10:$C19)+2,FALSE)</f>
        <v>605</v>
      </c>
      <c r="DF19" s="8">
        <f>HLOOKUP(DF$7+0.5,$L$66:$DM$120,ROWS($C$10:$C19)+2,FALSE)</f>
        <v>292</v>
      </c>
      <c r="DG19" s="8">
        <f>HLOOKUP(DG$7+0.5,$L$66:$DM$120,ROWS($C$10:$C19)+2,FALSE)</f>
        <v>245</v>
      </c>
      <c r="DH19" s="8">
        <f>HLOOKUP(DH$7+0.5,$L$66:$DM$120,ROWS($C$10:$C19)+2,FALSE)</f>
        <v>1638</v>
      </c>
      <c r="DI19" s="8">
        <f>HLOOKUP(DI$7+0.5,$L$66:$DM$120,ROWS($C$10:$C19)+2,FALSE)</f>
        <v>220</v>
      </c>
      <c r="DJ19" s="8">
        <f>HLOOKUP(DJ$7+0.5,$L$66:$DM$120,ROWS($C$10:$C19)+2,FALSE)</f>
        <v>754</v>
      </c>
      <c r="DK19" s="8">
        <f>HLOOKUP(DK$7+0.5,$L$66:$DM$120,ROWS($C$10:$C19)+2,FALSE)</f>
        <v>325</v>
      </c>
      <c r="DL19" s="8">
        <f>HLOOKUP(DL$7+0.5,$L$66:$DM$120,ROWS($C$10:$C19)+2,FALSE)</f>
        <v>292</v>
      </c>
      <c r="DM19" s="8">
        <f>HLOOKUP(DM$7+0.5,$L$66:$DM$120,ROWS($C$10:$C19)+2,FALSE)</f>
        <v>292</v>
      </c>
    </row>
    <row r="20" spans="4:117" x14ac:dyDescent="0.2">
      <c r="D20" s="62" t="s">
        <v>16</v>
      </c>
      <c r="E20" s="9">
        <v>18647600</v>
      </c>
      <c r="F20" s="10">
        <v>7733</v>
      </c>
      <c r="G20" s="9">
        <v>15554008</v>
      </c>
      <c r="H20" s="10">
        <v>45602</v>
      </c>
      <c r="I20" s="9">
        <v>2459530</v>
      </c>
      <c r="J20" s="10">
        <v>38387</v>
      </c>
      <c r="K20" s="102"/>
      <c r="L20" s="7">
        <f>HLOOKUP(L$7,$L$66:$DM$120,ROWS($C$10:$C20)+2,FALSE)</f>
        <v>482889</v>
      </c>
      <c r="M20" s="7">
        <f>HLOOKUP(M$7,$L$66:$DM$120,ROWS($C$10:$C20)+2,FALSE)</f>
        <v>15830</v>
      </c>
      <c r="N20" s="7">
        <f>HLOOKUP(N$7,$L$66:$DM$120,ROWS($C$10:$C20)+2,FALSE)</f>
        <v>5887</v>
      </c>
      <c r="O20" s="7">
        <f>HLOOKUP(O$7,$L$66:$DM$120,ROWS($C$10:$C20)+2,FALSE)</f>
        <v>3907</v>
      </c>
      <c r="P20" s="7">
        <f>HLOOKUP(P$7,$L$66:$DM$120,ROWS($C$10:$C20)+2,FALSE)</f>
        <v>3611</v>
      </c>
      <c r="Q20" s="7">
        <f>HLOOKUP(Q$7,$L$66:$DM$120,ROWS($C$10:$C20)+2,FALSE)</f>
        <v>22130</v>
      </c>
      <c r="R20" s="7">
        <f>HLOOKUP(R$7,$L$66:$DM$120,ROWS($C$10:$C20)+2,FALSE)</f>
        <v>6428</v>
      </c>
      <c r="S20" s="7">
        <f>HLOOKUP(S$7,$L$66:$DM$120,ROWS($C$10:$C20)+2,FALSE)</f>
        <v>11183</v>
      </c>
      <c r="T20" s="7">
        <f>HLOOKUP(T$7,$L$66:$DM$120,ROWS($C$10:$C20)+2,FALSE)</f>
        <v>3099</v>
      </c>
      <c r="U20" s="7">
        <f>HLOOKUP(U$7,$L$66:$DM$120,ROWS($C$10:$C20)+2,FALSE)</f>
        <v>1110</v>
      </c>
      <c r="V20" s="7" t="str">
        <f>HLOOKUP(V$7,$L$66:$DM$120,ROWS($C$10:$C20)+2,FALSE)</f>
        <v>N/A</v>
      </c>
      <c r="W20" s="7">
        <f>HLOOKUP(W$7,$L$66:$DM$120,ROWS($C$10:$C20)+2,FALSE)</f>
        <v>35615</v>
      </c>
      <c r="X20" s="7">
        <f>HLOOKUP(X$7,$L$66:$DM$120,ROWS($C$10:$C20)+2,FALSE)</f>
        <v>2021</v>
      </c>
      <c r="Y20" s="7">
        <f>HLOOKUP(Y$7,$L$66:$DM$120,ROWS($C$10:$C20)+2,FALSE)</f>
        <v>884</v>
      </c>
      <c r="Z20" s="7">
        <f>HLOOKUP(Z$7,$L$66:$DM$120,ROWS($C$10:$C20)+2,FALSE)</f>
        <v>17432</v>
      </c>
      <c r="AA20" s="7">
        <f>HLOOKUP(AA$7,$L$66:$DM$120,ROWS($C$10:$C20)+2,FALSE)</f>
        <v>9030</v>
      </c>
      <c r="AB20" s="7">
        <f>HLOOKUP(AB$7,$L$66:$DM$120,ROWS($C$10:$C20)+2,FALSE)</f>
        <v>2921</v>
      </c>
      <c r="AC20" s="7">
        <f>HLOOKUP(AC$7,$L$66:$DM$120,ROWS($C$10:$C20)+2,FALSE)</f>
        <v>4136</v>
      </c>
      <c r="AD20" s="7">
        <f>HLOOKUP(AD$7,$L$66:$DM$120,ROWS($C$10:$C20)+2,FALSE)</f>
        <v>6321</v>
      </c>
      <c r="AE20" s="7">
        <f>HLOOKUP(AE$7,$L$66:$DM$120,ROWS($C$10:$C20)+2,FALSE)</f>
        <v>7232</v>
      </c>
      <c r="AF20" s="7">
        <f>HLOOKUP(AF$7,$L$66:$DM$120,ROWS($C$10:$C20)+2,FALSE)</f>
        <v>5497</v>
      </c>
      <c r="AG20" s="7">
        <f>HLOOKUP(AG$7,$L$66:$DM$120,ROWS($C$10:$C20)+2,FALSE)</f>
        <v>13241</v>
      </c>
      <c r="AH20" s="7">
        <f>HLOOKUP(AH$7,$L$66:$DM$120,ROWS($C$10:$C20)+2,FALSE)</f>
        <v>13900</v>
      </c>
      <c r="AI20" s="7">
        <f>HLOOKUP(AI$7,$L$66:$DM$120,ROWS($C$10:$C20)+2,FALSE)</f>
        <v>21359</v>
      </c>
      <c r="AJ20" s="7">
        <f>HLOOKUP(AJ$7,$L$66:$DM$120,ROWS($C$10:$C20)+2,FALSE)</f>
        <v>5439</v>
      </c>
      <c r="AK20" s="7">
        <f>HLOOKUP(AK$7,$L$66:$DM$120,ROWS($C$10:$C20)+2,FALSE)</f>
        <v>7929</v>
      </c>
      <c r="AL20" s="7">
        <f>HLOOKUP(AL$7,$L$66:$DM$120,ROWS($C$10:$C20)+2,FALSE)</f>
        <v>7984</v>
      </c>
      <c r="AM20" s="7">
        <f>HLOOKUP(AM$7,$L$66:$DM$120,ROWS($C$10:$C20)+2,FALSE)</f>
        <v>338</v>
      </c>
      <c r="AN20" s="7">
        <f>HLOOKUP(AN$7,$L$66:$DM$120,ROWS($C$10:$C20)+2,FALSE)</f>
        <v>1544</v>
      </c>
      <c r="AO20" s="7">
        <f>HLOOKUP(AO$7,$L$66:$DM$120,ROWS($C$10:$C20)+2,FALSE)</f>
        <v>7050</v>
      </c>
      <c r="AP20" s="7">
        <f>HLOOKUP(AP$7,$L$66:$DM$120,ROWS($C$10:$C20)+2,FALSE)</f>
        <v>3645</v>
      </c>
      <c r="AQ20" s="7">
        <f>HLOOKUP(AQ$7,$L$66:$DM$120,ROWS($C$10:$C20)+2,FALSE)</f>
        <v>22344</v>
      </c>
      <c r="AR20" s="7">
        <f>HLOOKUP(AR$7,$L$66:$DM$120,ROWS($C$10:$C20)+2,FALSE)</f>
        <v>900</v>
      </c>
      <c r="AS20" s="7">
        <f>HLOOKUP(AS$7,$L$66:$DM$120,ROWS($C$10:$C20)+2,FALSE)</f>
        <v>55011</v>
      </c>
      <c r="AT20" s="7">
        <f>HLOOKUP(AT$7,$L$66:$DM$120,ROWS($C$10:$C20)+2,FALSE)</f>
        <v>19108</v>
      </c>
      <c r="AU20" s="7">
        <f>HLOOKUP(AU$7,$L$66:$DM$120,ROWS($C$10:$C20)+2,FALSE)</f>
        <v>794</v>
      </c>
      <c r="AV20" s="7">
        <f>HLOOKUP(AV$7,$L$66:$DM$120,ROWS($C$10:$C20)+2,FALSE)</f>
        <v>21047</v>
      </c>
      <c r="AW20" s="7">
        <f>HLOOKUP(AW$7,$L$66:$DM$120,ROWS($C$10:$C20)+2,FALSE)</f>
        <v>3466</v>
      </c>
      <c r="AX20" s="7">
        <f>HLOOKUP(AX$7,$L$66:$DM$120,ROWS($C$10:$C20)+2,FALSE)</f>
        <v>1655</v>
      </c>
      <c r="AY20" s="7">
        <f>HLOOKUP(AY$7,$L$66:$DM$120,ROWS($C$10:$C20)+2,FALSE)</f>
        <v>19935</v>
      </c>
      <c r="AZ20" s="7">
        <f>HLOOKUP(AZ$7,$L$66:$DM$120,ROWS($C$10:$C20)+2,FALSE)</f>
        <v>1982</v>
      </c>
      <c r="BA20" s="7">
        <f>HLOOKUP(BA$7,$L$66:$DM$120,ROWS($C$10:$C20)+2,FALSE)</f>
        <v>10759</v>
      </c>
      <c r="BB20" s="7">
        <f>HLOOKUP(BB$7,$L$66:$DM$120,ROWS($C$10:$C20)+2,FALSE)</f>
        <v>430</v>
      </c>
      <c r="BC20" s="7">
        <f>HLOOKUP(BC$7,$L$66:$DM$120,ROWS($C$10:$C20)+2,FALSE)</f>
        <v>12882</v>
      </c>
      <c r="BD20" s="7">
        <f>HLOOKUP(BD$7,$L$66:$DM$120,ROWS($C$10:$C20)+2,FALSE)</f>
        <v>24039</v>
      </c>
      <c r="BE20" s="7">
        <f>HLOOKUP(BE$7,$L$66:$DM$120,ROWS($C$10:$C20)+2,FALSE)</f>
        <v>2833</v>
      </c>
      <c r="BF20" s="7">
        <f>HLOOKUP(BF$7,$L$66:$DM$120,ROWS($C$10:$C20)+2,FALSE)</f>
        <v>1442</v>
      </c>
      <c r="BG20" s="7">
        <f>HLOOKUP(BG$7,$L$66:$DM$120,ROWS($C$10:$C20)+2,FALSE)</f>
        <v>20080</v>
      </c>
      <c r="BH20" s="7">
        <f>HLOOKUP(BH$7,$L$66:$DM$120,ROWS($C$10:$C20)+2,FALSE)</f>
        <v>3573</v>
      </c>
      <c r="BI20" s="7">
        <f>HLOOKUP(BI$7,$L$66:$DM$120,ROWS($C$10:$C20)+2,FALSE)</f>
        <v>5634</v>
      </c>
      <c r="BJ20" s="7">
        <f>HLOOKUP(BJ$7,$L$66:$DM$120,ROWS($C$10:$C20)+2,FALSE)</f>
        <v>8081</v>
      </c>
      <c r="BK20" s="7">
        <f>HLOOKUP(BK$7,$L$66:$DM$120,ROWS($C$10:$C20)+2,FALSE)</f>
        <v>191</v>
      </c>
      <c r="BL20" s="7">
        <f>HLOOKUP(BL$7,$L$66:$DM$120,ROWS($C$10:$C20)+2,FALSE)</f>
        <v>12968</v>
      </c>
      <c r="BM20" s="8">
        <f>HLOOKUP(BM$7+0.5,$L$66:$DM$120,ROWS($C$10:$C20)+2,FALSE)</f>
        <v>22701</v>
      </c>
      <c r="BN20" s="8">
        <f>HLOOKUP(BN$7+0.5,$L$66:$DM$120,ROWS($C$10:$C20)+2,FALSE)</f>
        <v>3829</v>
      </c>
      <c r="BO20" s="8">
        <f>HLOOKUP(BO$7+0.5,$L$66:$DM$120,ROWS($C$10:$C20)+2,FALSE)</f>
        <v>2502</v>
      </c>
      <c r="BP20" s="8">
        <f>HLOOKUP(BP$7+0.5,$L$66:$DM$120,ROWS($C$10:$C20)+2,FALSE)</f>
        <v>1463</v>
      </c>
      <c r="BQ20" s="8">
        <f>HLOOKUP(BQ$7+0.5,$L$66:$DM$120,ROWS($C$10:$C20)+2,FALSE)</f>
        <v>1562</v>
      </c>
      <c r="BR20" s="8">
        <f>HLOOKUP(BR$7+0.5,$L$66:$DM$120,ROWS($C$10:$C20)+2,FALSE)</f>
        <v>3867</v>
      </c>
      <c r="BS20" s="8">
        <f>HLOOKUP(BS$7+0.5,$L$66:$DM$120,ROWS($C$10:$C20)+2,FALSE)</f>
        <v>1941</v>
      </c>
      <c r="BT20" s="8">
        <f>HLOOKUP(BT$7+0.5,$L$66:$DM$120,ROWS($C$10:$C20)+2,FALSE)</f>
        <v>2730</v>
      </c>
      <c r="BU20" s="8">
        <f>HLOOKUP(BU$7+0.5,$L$66:$DM$120,ROWS($C$10:$C20)+2,FALSE)</f>
        <v>1603</v>
      </c>
      <c r="BV20" s="8">
        <f>HLOOKUP(BV$7+0.5,$L$66:$DM$120,ROWS($C$10:$C20)+2,FALSE)</f>
        <v>564</v>
      </c>
      <c r="BW20" s="8" t="str">
        <f>HLOOKUP(BW$7+0.5,$L$66:$DM$120,ROWS($C$10:$C20)+2,FALSE)</f>
        <v>N/A</v>
      </c>
      <c r="BX20" s="8">
        <f>HLOOKUP(BX$7+0.5,$L$66:$DM$120,ROWS($C$10:$C20)+2,FALSE)</f>
        <v>5500</v>
      </c>
      <c r="BY20" s="8">
        <f>HLOOKUP(BY$7+0.5,$L$66:$DM$120,ROWS($C$10:$C20)+2,FALSE)</f>
        <v>990</v>
      </c>
      <c r="BZ20" s="8">
        <f>HLOOKUP(BZ$7+0.5,$L$66:$DM$120,ROWS($C$10:$C20)+2,FALSE)</f>
        <v>747</v>
      </c>
      <c r="CA20" s="8">
        <f>HLOOKUP(CA$7+0.5,$L$66:$DM$120,ROWS($C$10:$C20)+2,FALSE)</f>
        <v>3007</v>
      </c>
      <c r="CB20" s="8">
        <f>HLOOKUP(CB$7+0.5,$L$66:$DM$120,ROWS($C$10:$C20)+2,FALSE)</f>
        <v>2849</v>
      </c>
      <c r="CC20" s="8">
        <f>HLOOKUP(CC$7+0.5,$L$66:$DM$120,ROWS($C$10:$C20)+2,FALSE)</f>
        <v>1091</v>
      </c>
      <c r="CD20" s="8">
        <f>HLOOKUP(CD$7+0.5,$L$66:$DM$120,ROWS($C$10:$C20)+2,FALSE)</f>
        <v>2062</v>
      </c>
      <c r="CE20" s="8">
        <f>HLOOKUP(CE$7+0.5,$L$66:$DM$120,ROWS($C$10:$C20)+2,FALSE)</f>
        <v>1902</v>
      </c>
      <c r="CF20" s="8">
        <f>HLOOKUP(CF$7+0.5,$L$66:$DM$120,ROWS($C$10:$C20)+2,FALSE)</f>
        <v>2781</v>
      </c>
      <c r="CG20" s="8">
        <f>HLOOKUP(CG$7+0.5,$L$66:$DM$120,ROWS($C$10:$C20)+2,FALSE)</f>
        <v>1861</v>
      </c>
      <c r="CH20" s="8">
        <f>HLOOKUP(CH$7+0.5,$L$66:$DM$120,ROWS($C$10:$C20)+2,FALSE)</f>
        <v>2929</v>
      </c>
      <c r="CI20" s="8">
        <f>HLOOKUP(CI$7+0.5,$L$66:$DM$120,ROWS($C$10:$C20)+2,FALSE)</f>
        <v>2269</v>
      </c>
      <c r="CJ20" s="8">
        <f>HLOOKUP(CJ$7+0.5,$L$66:$DM$120,ROWS($C$10:$C20)+2,FALSE)</f>
        <v>4622</v>
      </c>
      <c r="CK20" s="8">
        <f>HLOOKUP(CK$7+0.5,$L$66:$DM$120,ROWS($C$10:$C20)+2,FALSE)</f>
        <v>2349</v>
      </c>
      <c r="CL20" s="8">
        <f>HLOOKUP(CL$7+0.5,$L$66:$DM$120,ROWS($C$10:$C20)+2,FALSE)</f>
        <v>3596</v>
      </c>
      <c r="CM20" s="8">
        <f>HLOOKUP(CM$7+0.5,$L$66:$DM$120,ROWS($C$10:$C20)+2,FALSE)</f>
        <v>2232</v>
      </c>
      <c r="CN20" s="8">
        <f>HLOOKUP(CN$7+0.5,$L$66:$DM$120,ROWS($C$10:$C20)+2,FALSE)</f>
        <v>289</v>
      </c>
      <c r="CO20" s="8">
        <f>HLOOKUP(CO$7+0.5,$L$66:$DM$120,ROWS($C$10:$C20)+2,FALSE)</f>
        <v>1314</v>
      </c>
      <c r="CP20" s="8">
        <f>HLOOKUP(CP$7+0.5,$L$66:$DM$120,ROWS($C$10:$C20)+2,FALSE)</f>
        <v>3281</v>
      </c>
      <c r="CQ20" s="8">
        <f>HLOOKUP(CQ$7+0.5,$L$66:$DM$120,ROWS($C$10:$C20)+2,FALSE)</f>
        <v>1193</v>
      </c>
      <c r="CR20" s="8">
        <f>HLOOKUP(CR$7+0.5,$L$66:$DM$120,ROWS($C$10:$C20)+2,FALSE)</f>
        <v>3256</v>
      </c>
      <c r="CS20" s="8">
        <f>HLOOKUP(CS$7+0.5,$L$66:$DM$120,ROWS($C$10:$C20)+2,FALSE)</f>
        <v>872</v>
      </c>
      <c r="CT20" s="8">
        <f>HLOOKUP(CT$7+0.5,$L$66:$DM$120,ROWS($C$10:$C20)+2,FALSE)</f>
        <v>6848</v>
      </c>
      <c r="CU20" s="8">
        <f>HLOOKUP(CU$7+0.5,$L$66:$DM$120,ROWS($C$10:$C20)+2,FALSE)</f>
        <v>3464</v>
      </c>
      <c r="CV20" s="8">
        <f>HLOOKUP(CV$7+0.5,$L$66:$DM$120,ROWS($C$10:$C20)+2,FALSE)</f>
        <v>720</v>
      </c>
      <c r="CW20" s="8">
        <f>HLOOKUP(CW$7+0.5,$L$66:$DM$120,ROWS($C$10:$C20)+2,FALSE)</f>
        <v>3825</v>
      </c>
      <c r="CX20" s="8">
        <f>HLOOKUP(CX$7+0.5,$L$66:$DM$120,ROWS($C$10:$C20)+2,FALSE)</f>
        <v>1518</v>
      </c>
      <c r="CY20" s="8">
        <f>HLOOKUP(CY$7+0.5,$L$66:$DM$120,ROWS($C$10:$C20)+2,FALSE)</f>
        <v>1187</v>
      </c>
      <c r="CZ20" s="8">
        <f>HLOOKUP(CZ$7+0.5,$L$66:$DM$120,ROWS($C$10:$C20)+2,FALSE)</f>
        <v>3976</v>
      </c>
      <c r="DA20" s="8">
        <f>HLOOKUP(DA$7+0.5,$L$66:$DM$120,ROWS($C$10:$C20)+2,FALSE)</f>
        <v>813</v>
      </c>
      <c r="DB20" s="8">
        <f>HLOOKUP(DB$7+0.5,$L$66:$DM$120,ROWS($C$10:$C20)+2,FALSE)</f>
        <v>2906</v>
      </c>
      <c r="DC20" s="8">
        <f>HLOOKUP(DC$7+0.5,$L$66:$DM$120,ROWS($C$10:$C20)+2,FALSE)</f>
        <v>473</v>
      </c>
      <c r="DD20" s="8">
        <f>HLOOKUP(DD$7+0.5,$L$66:$DM$120,ROWS($C$10:$C20)+2,FALSE)</f>
        <v>2482</v>
      </c>
      <c r="DE20" s="8">
        <f>HLOOKUP(DE$7+0.5,$L$66:$DM$120,ROWS($C$10:$C20)+2,FALSE)</f>
        <v>5038</v>
      </c>
      <c r="DF20" s="8">
        <f>HLOOKUP(DF$7+0.5,$L$66:$DM$120,ROWS($C$10:$C20)+2,FALSE)</f>
        <v>1249</v>
      </c>
      <c r="DG20" s="8">
        <f>HLOOKUP(DG$7+0.5,$L$66:$DM$120,ROWS($C$10:$C20)+2,FALSE)</f>
        <v>935</v>
      </c>
      <c r="DH20" s="8">
        <f>HLOOKUP(DH$7+0.5,$L$66:$DM$120,ROWS($C$10:$C20)+2,FALSE)</f>
        <v>4137</v>
      </c>
      <c r="DI20" s="8">
        <f>HLOOKUP(DI$7+0.5,$L$66:$DM$120,ROWS($C$10:$C20)+2,FALSE)</f>
        <v>1239</v>
      </c>
      <c r="DJ20" s="8">
        <f>HLOOKUP(DJ$7+0.5,$L$66:$DM$120,ROWS($C$10:$C20)+2,FALSE)</f>
        <v>2872</v>
      </c>
      <c r="DK20" s="8">
        <f>HLOOKUP(DK$7+0.5,$L$66:$DM$120,ROWS($C$10:$C20)+2,FALSE)</f>
        <v>2929</v>
      </c>
      <c r="DL20" s="8">
        <f>HLOOKUP(DL$7+0.5,$L$66:$DM$120,ROWS($C$10:$C20)+2,FALSE)</f>
        <v>258</v>
      </c>
      <c r="DM20" s="8">
        <f>HLOOKUP(DM$7+0.5,$L$66:$DM$120,ROWS($C$10:$C20)+2,FALSE)</f>
        <v>4149</v>
      </c>
    </row>
    <row r="21" spans="4:117" x14ac:dyDescent="0.2">
      <c r="D21" s="62" t="s">
        <v>17</v>
      </c>
      <c r="E21" s="9">
        <v>9587237</v>
      </c>
      <c r="F21" s="10">
        <v>5924</v>
      </c>
      <c r="G21" s="9">
        <v>8015409</v>
      </c>
      <c r="H21" s="10">
        <v>37393</v>
      </c>
      <c r="I21" s="9">
        <v>1278548</v>
      </c>
      <c r="J21" s="10">
        <v>36794</v>
      </c>
      <c r="K21" s="102"/>
      <c r="L21" s="7">
        <f>HLOOKUP(L$7,$L$66:$DM$120,ROWS($C$10:$C21)+2,FALSE)</f>
        <v>249459</v>
      </c>
      <c r="M21" s="7">
        <f>HLOOKUP(M$7,$L$66:$DM$120,ROWS($C$10:$C21)+2,FALSE)</f>
        <v>13840</v>
      </c>
      <c r="N21" s="7">
        <f>HLOOKUP(N$7,$L$66:$DM$120,ROWS($C$10:$C21)+2,FALSE)</f>
        <v>3645</v>
      </c>
      <c r="O21" s="7">
        <f>HLOOKUP(O$7,$L$66:$DM$120,ROWS($C$10:$C21)+2,FALSE)</f>
        <v>2554</v>
      </c>
      <c r="P21" s="7">
        <f>HLOOKUP(P$7,$L$66:$DM$120,ROWS($C$10:$C21)+2,FALSE)</f>
        <v>599</v>
      </c>
      <c r="Q21" s="7">
        <f>HLOOKUP(Q$7,$L$66:$DM$120,ROWS($C$10:$C21)+2,FALSE)</f>
        <v>8909</v>
      </c>
      <c r="R21" s="7">
        <f>HLOOKUP(R$7,$L$66:$DM$120,ROWS($C$10:$C21)+2,FALSE)</f>
        <v>3224</v>
      </c>
      <c r="S21" s="7">
        <f>HLOOKUP(S$7,$L$66:$DM$120,ROWS($C$10:$C21)+2,FALSE)</f>
        <v>2619</v>
      </c>
      <c r="T21" s="7">
        <f>HLOOKUP(T$7,$L$66:$DM$120,ROWS($C$10:$C21)+2,FALSE)</f>
        <v>837</v>
      </c>
      <c r="U21" s="7">
        <f>HLOOKUP(U$7,$L$66:$DM$120,ROWS($C$10:$C21)+2,FALSE)</f>
        <v>1708</v>
      </c>
      <c r="V21" s="7">
        <f>HLOOKUP(V$7,$L$66:$DM$120,ROWS($C$10:$C21)+2,FALSE)</f>
        <v>49901</v>
      </c>
      <c r="W21" s="7" t="str">
        <f>HLOOKUP(W$7,$L$66:$DM$120,ROWS($C$10:$C21)+2,FALSE)</f>
        <v>N/A</v>
      </c>
      <c r="X21" s="7">
        <f>HLOOKUP(X$7,$L$66:$DM$120,ROWS($C$10:$C21)+2,FALSE)</f>
        <v>1040</v>
      </c>
      <c r="Y21" s="7">
        <f>HLOOKUP(Y$7,$L$66:$DM$120,ROWS($C$10:$C21)+2,FALSE)</f>
        <v>414</v>
      </c>
      <c r="Z21" s="7">
        <f>HLOOKUP(Z$7,$L$66:$DM$120,ROWS($C$10:$C21)+2,FALSE)</f>
        <v>9736</v>
      </c>
      <c r="AA21" s="7">
        <f>HLOOKUP(AA$7,$L$66:$DM$120,ROWS($C$10:$C21)+2,FALSE)</f>
        <v>2649</v>
      </c>
      <c r="AB21" s="7">
        <f>HLOOKUP(AB$7,$L$66:$DM$120,ROWS($C$10:$C21)+2,FALSE)</f>
        <v>1096</v>
      </c>
      <c r="AC21" s="7">
        <f>HLOOKUP(AC$7,$L$66:$DM$120,ROWS($C$10:$C21)+2,FALSE)</f>
        <v>1355</v>
      </c>
      <c r="AD21" s="7">
        <f>HLOOKUP(AD$7,$L$66:$DM$120,ROWS($C$10:$C21)+2,FALSE)</f>
        <v>6525</v>
      </c>
      <c r="AE21" s="7">
        <f>HLOOKUP(AE$7,$L$66:$DM$120,ROWS($C$10:$C21)+2,FALSE)</f>
        <v>3645</v>
      </c>
      <c r="AF21" s="7">
        <f>HLOOKUP(AF$7,$L$66:$DM$120,ROWS($C$10:$C21)+2,FALSE)</f>
        <v>0</v>
      </c>
      <c r="AG21" s="7">
        <f>HLOOKUP(AG$7,$L$66:$DM$120,ROWS($C$10:$C21)+2,FALSE)</f>
        <v>5382</v>
      </c>
      <c r="AH21" s="7">
        <f>HLOOKUP(AH$7,$L$66:$DM$120,ROWS($C$10:$C21)+2,FALSE)</f>
        <v>3910</v>
      </c>
      <c r="AI21" s="7">
        <f>HLOOKUP(AI$7,$L$66:$DM$120,ROWS($C$10:$C21)+2,FALSE)</f>
        <v>6857</v>
      </c>
      <c r="AJ21" s="7">
        <f>HLOOKUP(AJ$7,$L$66:$DM$120,ROWS($C$10:$C21)+2,FALSE)</f>
        <v>1169</v>
      </c>
      <c r="AK21" s="7">
        <f>HLOOKUP(AK$7,$L$66:$DM$120,ROWS($C$10:$C21)+2,FALSE)</f>
        <v>2380</v>
      </c>
      <c r="AL21" s="7">
        <f>HLOOKUP(AL$7,$L$66:$DM$120,ROWS($C$10:$C21)+2,FALSE)</f>
        <v>3072</v>
      </c>
      <c r="AM21" s="7">
        <f>HLOOKUP(AM$7,$L$66:$DM$120,ROWS($C$10:$C21)+2,FALSE)</f>
        <v>52</v>
      </c>
      <c r="AN21" s="7">
        <f>HLOOKUP(AN$7,$L$66:$DM$120,ROWS($C$10:$C21)+2,FALSE)</f>
        <v>148</v>
      </c>
      <c r="AO21" s="7">
        <f>HLOOKUP(AO$7,$L$66:$DM$120,ROWS($C$10:$C21)+2,FALSE)</f>
        <v>1155</v>
      </c>
      <c r="AP21" s="7">
        <f>HLOOKUP(AP$7,$L$66:$DM$120,ROWS($C$10:$C21)+2,FALSE)</f>
        <v>162</v>
      </c>
      <c r="AQ21" s="7">
        <f>HLOOKUP(AQ$7,$L$66:$DM$120,ROWS($C$10:$C21)+2,FALSE)</f>
        <v>4151</v>
      </c>
      <c r="AR21" s="7">
        <f>HLOOKUP(AR$7,$L$66:$DM$120,ROWS($C$10:$C21)+2,FALSE)</f>
        <v>826</v>
      </c>
      <c r="AS21" s="7">
        <f>HLOOKUP(AS$7,$L$66:$DM$120,ROWS($C$10:$C21)+2,FALSE)</f>
        <v>12472</v>
      </c>
      <c r="AT21" s="7">
        <f>HLOOKUP(AT$7,$L$66:$DM$120,ROWS($C$10:$C21)+2,FALSE)</f>
        <v>15361</v>
      </c>
      <c r="AU21" s="7">
        <f>HLOOKUP(AU$7,$L$66:$DM$120,ROWS($C$10:$C21)+2,FALSE)</f>
        <v>0</v>
      </c>
      <c r="AV21" s="7">
        <f>HLOOKUP(AV$7,$L$66:$DM$120,ROWS($C$10:$C21)+2,FALSE)</f>
        <v>9323</v>
      </c>
      <c r="AW21" s="7">
        <f>HLOOKUP(AW$7,$L$66:$DM$120,ROWS($C$10:$C21)+2,FALSE)</f>
        <v>2070</v>
      </c>
      <c r="AX21" s="7">
        <f>HLOOKUP(AX$7,$L$66:$DM$120,ROWS($C$10:$C21)+2,FALSE)</f>
        <v>843</v>
      </c>
      <c r="AY21" s="7">
        <f>HLOOKUP(AY$7,$L$66:$DM$120,ROWS($C$10:$C21)+2,FALSE)</f>
        <v>6294</v>
      </c>
      <c r="AZ21" s="7">
        <f>HLOOKUP(AZ$7,$L$66:$DM$120,ROWS($C$10:$C21)+2,FALSE)</f>
        <v>43</v>
      </c>
      <c r="BA21" s="7">
        <f>HLOOKUP(BA$7,$L$66:$DM$120,ROWS($C$10:$C21)+2,FALSE)</f>
        <v>15562</v>
      </c>
      <c r="BB21" s="7">
        <f>HLOOKUP(BB$7,$L$66:$DM$120,ROWS($C$10:$C21)+2,FALSE)</f>
        <v>557</v>
      </c>
      <c r="BC21" s="7">
        <f>HLOOKUP(BC$7,$L$66:$DM$120,ROWS($C$10:$C21)+2,FALSE)</f>
        <v>14445</v>
      </c>
      <c r="BD21" s="7">
        <f>HLOOKUP(BD$7,$L$66:$DM$120,ROWS($C$10:$C21)+2,FALSE)</f>
        <v>11424</v>
      </c>
      <c r="BE21" s="7">
        <f>HLOOKUP(BE$7,$L$66:$DM$120,ROWS($C$10:$C21)+2,FALSE)</f>
        <v>380</v>
      </c>
      <c r="BF21" s="7">
        <f>HLOOKUP(BF$7,$L$66:$DM$120,ROWS($C$10:$C21)+2,FALSE)</f>
        <v>361</v>
      </c>
      <c r="BG21" s="7">
        <f>HLOOKUP(BG$7,$L$66:$DM$120,ROWS($C$10:$C21)+2,FALSE)</f>
        <v>8393</v>
      </c>
      <c r="BH21" s="7">
        <f>HLOOKUP(BH$7,$L$66:$DM$120,ROWS($C$10:$C21)+2,FALSE)</f>
        <v>4495</v>
      </c>
      <c r="BI21" s="7">
        <f>HLOOKUP(BI$7,$L$66:$DM$120,ROWS($C$10:$C21)+2,FALSE)</f>
        <v>358</v>
      </c>
      <c r="BJ21" s="7">
        <f>HLOOKUP(BJ$7,$L$66:$DM$120,ROWS($C$10:$C21)+2,FALSE)</f>
        <v>3416</v>
      </c>
      <c r="BK21" s="7">
        <f>HLOOKUP(BK$7,$L$66:$DM$120,ROWS($C$10:$C21)+2,FALSE)</f>
        <v>102</v>
      </c>
      <c r="BL21" s="7">
        <f>HLOOKUP(BL$7,$L$66:$DM$120,ROWS($C$10:$C21)+2,FALSE)</f>
        <v>1010</v>
      </c>
      <c r="BM21" s="8">
        <f>HLOOKUP(BM$7+0.5,$L$66:$DM$120,ROWS($C$10:$C21)+2,FALSE)</f>
        <v>15858</v>
      </c>
      <c r="BN21" s="8">
        <f>HLOOKUP(BN$7+0.5,$L$66:$DM$120,ROWS($C$10:$C21)+2,FALSE)</f>
        <v>2473</v>
      </c>
      <c r="BO21" s="8">
        <f>HLOOKUP(BO$7+0.5,$L$66:$DM$120,ROWS($C$10:$C21)+2,FALSE)</f>
        <v>1932</v>
      </c>
      <c r="BP21" s="8">
        <f>HLOOKUP(BP$7+0.5,$L$66:$DM$120,ROWS($C$10:$C21)+2,FALSE)</f>
        <v>1303</v>
      </c>
      <c r="BQ21" s="8">
        <f>HLOOKUP(BQ$7+0.5,$L$66:$DM$120,ROWS($C$10:$C21)+2,FALSE)</f>
        <v>436</v>
      </c>
      <c r="BR21" s="8">
        <f>HLOOKUP(BR$7+0.5,$L$66:$DM$120,ROWS($C$10:$C21)+2,FALSE)</f>
        <v>2412</v>
      </c>
      <c r="BS21" s="8">
        <f>HLOOKUP(BS$7+0.5,$L$66:$DM$120,ROWS($C$10:$C21)+2,FALSE)</f>
        <v>2058</v>
      </c>
      <c r="BT21" s="8">
        <f>HLOOKUP(BT$7+0.5,$L$66:$DM$120,ROWS($C$10:$C21)+2,FALSE)</f>
        <v>1473</v>
      </c>
      <c r="BU21" s="8">
        <f>HLOOKUP(BU$7+0.5,$L$66:$DM$120,ROWS($C$10:$C21)+2,FALSE)</f>
        <v>753</v>
      </c>
      <c r="BV21" s="8">
        <f>HLOOKUP(BV$7+0.5,$L$66:$DM$120,ROWS($C$10:$C21)+2,FALSE)</f>
        <v>1278</v>
      </c>
      <c r="BW21" s="8">
        <f>HLOOKUP(BW$7+0.5,$L$66:$DM$120,ROWS($C$10:$C21)+2,FALSE)</f>
        <v>5558</v>
      </c>
      <c r="BX21" s="8" t="str">
        <f>HLOOKUP(BX$7+0.5,$L$66:$DM$120,ROWS($C$10:$C21)+2,FALSE)</f>
        <v>N/A</v>
      </c>
      <c r="BY21" s="8">
        <f>HLOOKUP(BY$7+0.5,$L$66:$DM$120,ROWS($C$10:$C21)+2,FALSE)</f>
        <v>658</v>
      </c>
      <c r="BZ21" s="8">
        <f>HLOOKUP(BZ$7+0.5,$L$66:$DM$120,ROWS($C$10:$C21)+2,FALSE)</f>
        <v>478</v>
      </c>
      <c r="CA21" s="8">
        <f>HLOOKUP(CA$7+0.5,$L$66:$DM$120,ROWS($C$10:$C21)+2,FALSE)</f>
        <v>3665</v>
      </c>
      <c r="CB21" s="8">
        <f>HLOOKUP(CB$7+0.5,$L$66:$DM$120,ROWS($C$10:$C21)+2,FALSE)</f>
        <v>1023</v>
      </c>
      <c r="CC21" s="8">
        <f>HLOOKUP(CC$7+0.5,$L$66:$DM$120,ROWS($C$10:$C21)+2,FALSE)</f>
        <v>821</v>
      </c>
      <c r="CD21" s="8">
        <f>HLOOKUP(CD$7+0.5,$L$66:$DM$120,ROWS($C$10:$C21)+2,FALSE)</f>
        <v>1097</v>
      </c>
      <c r="CE21" s="8">
        <f>HLOOKUP(CE$7+0.5,$L$66:$DM$120,ROWS($C$10:$C21)+2,FALSE)</f>
        <v>2248</v>
      </c>
      <c r="CF21" s="8">
        <f>HLOOKUP(CF$7+0.5,$L$66:$DM$120,ROWS($C$10:$C21)+2,FALSE)</f>
        <v>1604</v>
      </c>
      <c r="CG21" s="8">
        <f>HLOOKUP(CG$7+0.5,$L$66:$DM$120,ROWS($C$10:$C21)+2,FALSE)</f>
        <v>300</v>
      </c>
      <c r="CH21" s="8">
        <f>HLOOKUP(CH$7+0.5,$L$66:$DM$120,ROWS($C$10:$C21)+2,FALSE)</f>
        <v>1767</v>
      </c>
      <c r="CI21" s="8">
        <f>HLOOKUP(CI$7+0.5,$L$66:$DM$120,ROWS($C$10:$C21)+2,FALSE)</f>
        <v>2127</v>
      </c>
      <c r="CJ21" s="8">
        <f>HLOOKUP(CJ$7+0.5,$L$66:$DM$120,ROWS($C$10:$C21)+2,FALSE)</f>
        <v>1831</v>
      </c>
      <c r="CK21" s="8">
        <f>HLOOKUP(CK$7+0.5,$L$66:$DM$120,ROWS($C$10:$C21)+2,FALSE)</f>
        <v>718</v>
      </c>
      <c r="CL21" s="8">
        <f>HLOOKUP(CL$7+0.5,$L$66:$DM$120,ROWS($C$10:$C21)+2,FALSE)</f>
        <v>959</v>
      </c>
      <c r="CM21" s="8">
        <f>HLOOKUP(CM$7+0.5,$L$66:$DM$120,ROWS($C$10:$C21)+2,FALSE)</f>
        <v>1087</v>
      </c>
      <c r="CN21" s="8">
        <f>HLOOKUP(CN$7+0.5,$L$66:$DM$120,ROWS($C$10:$C21)+2,FALSE)</f>
        <v>92</v>
      </c>
      <c r="CO21" s="8">
        <f>HLOOKUP(CO$7+0.5,$L$66:$DM$120,ROWS($C$10:$C21)+2,FALSE)</f>
        <v>139</v>
      </c>
      <c r="CP21" s="8">
        <f>HLOOKUP(CP$7+0.5,$L$66:$DM$120,ROWS($C$10:$C21)+2,FALSE)</f>
        <v>684</v>
      </c>
      <c r="CQ21" s="8">
        <f>HLOOKUP(CQ$7+0.5,$L$66:$DM$120,ROWS($C$10:$C21)+2,FALSE)</f>
        <v>161</v>
      </c>
      <c r="CR21" s="8">
        <f>HLOOKUP(CR$7+0.5,$L$66:$DM$120,ROWS($C$10:$C21)+2,FALSE)</f>
        <v>1203</v>
      </c>
      <c r="CS21" s="8">
        <f>HLOOKUP(CS$7+0.5,$L$66:$DM$120,ROWS($C$10:$C21)+2,FALSE)</f>
        <v>509</v>
      </c>
      <c r="CT21" s="8">
        <f>HLOOKUP(CT$7+0.5,$L$66:$DM$120,ROWS($C$10:$C21)+2,FALSE)</f>
        <v>2568</v>
      </c>
      <c r="CU21" s="8">
        <f>HLOOKUP(CU$7+0.5,$L$66:$DM$120,ROWS($C$10:$C21)+2,FALSE)</f>
        <v>3426</v>
      </c>
      <c r="CV21" s="8">
        <f>HLOOKUP(CV$7+0.5,$L$66:$DM$120,ROWS($C$10:$C21)+2,FALSE)</f>
        <v>300</v>
      </c>
      <c r="CW21" s="8">
        <f>HLOOKUP(CW$7+0.5,$L$66:$DM$120,ROWS($C$10:$C21)+2,FALSE)</f>
        <v>2446</v>
      </c>
      <c r="CX21" s="8">
        <f>HLOOKUP(CX$7+0.5,$L$66:$DM$120,ROWS($C$10:$C21)+2,FALSE)</f>
        <v>1458</v>
      </c>
      <c r="CY21" s="8">
        <f>HLOOKUP(CY$7+0.5,$L$66:$DM$120,ROWS($C$10:$C21)+2,FALSE)</f>
        <v>626</v>
      </c>
      <c r="CZ21" s="8">
        <f>HLOOKUP(CZ$7+0.5,$L$66:$DM$120,ROWS($C$10:$C21)+2,FALSE)</f>
        <v>1914</v>
      </c>
      <c r="DA21" s="8">
        <f>HLOOKUP(DA$7+0.5,$L$66:$DM$120,ROWS($C$10:$C21)+2,FALSE)</f>
        <v>70</v>
      </c>
      <c r="DB21" s="8">
        <f>HLOOKUP(DB$7+0.5,$L$66:$DM$120,ROWS($C$10:$C21)+2,FALSE)</f>
        <v>3592</v>
      </c>
      <c r="DC21" s="8">
        <f>HLOOKUP(DC$7+0.5,$L$66:$DM$120,ROWS($C$10:$C21)+2,FALSE)</f>
        <v>540</v>
      </c>
      <c r="DD21" s="8">
        <f>HLOOKUP(DD$7+0.5,$L$66:$DM$120,ROWS($C$10:$C21)+2,FALSE)</f>
        <v>3273</v>
      </c>
      <c r="DE21" s="8">
        <f>HLOOKUP(DE$7+0.5,$L$66:$DM$120,ROWS($C$10:$C21)+2,FALSE)</f>
        <v>2574</v>
      </c>
      <c r="DF21" s="8">
        <f>HLOOKUP(DF$7+0.5,$L$66:$DM$120,ROWS($C$10:$C21)+2,FALSE)</f>
        <v>291</v>
      </c>
      <c r="DG21" s="8">
        <f>HLOOKUP(DG$7+0.5,$L$66:$DM$120,ROWS($C$10:$C21)+2,FALSE)</f>
        <v>458</v>
      </c>
      <c r="DH21" s="8">
        <f>HLOOKUP(DH$7+0.5,$L$66:$DM$120,ROWS($C$10:$C21)+2,FALSE)</f>
        <v>2087</v>
      </c>
      <c r="DI21" s="8">
        <f>HLOOKUP(DI$7+0.5,$L$66:$DM$120,ROWS($C$10:$C21)+2,FALSE)</f>
        <v>2034</v>
      </c>
      <c r="DJ21" s="8">
        <f>HLOOKUP(DJ$7+0.5,$L$66:$DM$120,ROWS($C$10:$C21)+2,FALSE)</f>
        <v>295</v>
      </c>
      <c r="DK21" s="8">
        <f>HLOOKUP(DK$7+0.5,$L$66:$DM$120,ROWS($C$10:$C21)+2,FALSE)</f>
        <v>2022</v>
      </c>
      <c r="DL21" s="8">
        <f>HLOOKUP(DL$7+0.5,$L$66:$DM$120,ROWS($C$10:$C21)+2,FALSE)</f>
        <v>118</v>
      </c>
      <c r="DM21" s="8">
        <f>HLOOKUP(DM$7+0.5,$L$66:$DM$120,ROWS($C$10:$C21)+2,FALSE)</f>
        <v>742</v>
      </c>
    </row>
    <row r="22" spans="4:117" x14ac:dyDescent="0.2">
      <c r="D22" s="62" t="s">
        <v>18</v>
      </c>
      <c r="E22" s="9">
        <v>1346274</v>
      </c>
      <c r="F22" s="10">
        <v>1690</v>
      </c>
      <c r="G22" s="9">
        <v>1140572</v>
      </c>
      <c r="H22" s="10">
        <v>10422</v>
      </c>
      <c r="I22" s="9">
        <v>134315</v>
      </c>
      <c r="J22" s="10">
        <v>9295</v>
      </c>
      <c r="K22" s="102"/>
      <c r="L22" s="7">
        <f>HLOOKUP(L$7,$L$66:$DM$120,ROWS($C$10:$C22)+2,FALSE)</f>
        <v>53581</v>
      </c>
      <c r="M22" s="7">
        <f>HLOOKUP(M$7,$L$66:$DM$120,ROWS($C$10:$C22)+2,FALSE)</f>
        <v>749</v>
      </c>
      <c r="N22" s="7">
        <f>HLOOKUP(N$7,$L$66:$DM$120,ROWS($C$10:$C22)+2,FALSE)</f>
        <v>743</v>
      </c>
      <c r="O22" s="7">
        <f>HLOOKUP(O$7,$L$66:$DM$120,ROWS($C$10:$C22)+2,FALSE)</f>
        <v>1398</v>
      </c>
      <c r="P22" s="7">
        <f>HLOOKUP(P$7,$L$66:$DM$120,ROWS($C$10:$C22)+2,FALSE)</f>
        <v>0</v>
      </c>
      <c r="Q22" s="7">
        <f>HLOOKUP(Q$7,$L$66:$DM$120,ROWS($C$10:$C22)+2,FALSE)</f>
        <v>12677</v>
      </c>
      <c r="R22" s="7">
        <f>HLOOKUP(R$7,$L$66:$DM$120,ROWS($C$10:$C22)+2,FALSE)</f>
        <v>1073</v>
      </c>
      <c r="S22" s="7">
        <f>HLOOKUP(S$7,$L$66:$DM$120,ROWS($C$10:$C22)+2,FALSE)</f>
        <v>307</v>
      </c>
      <c r="T22" s="7">
        <f>HLOOKUP(T$7,$L$66:$DM$120,ROWS($C$10:$C22)+2,FALSE)</f>
        <v>0</v>
      </c>
      <c r="U22" s="7">
        <f>HLOOKUP(U$7,$L$66:$DM$120,ROWS($C$10:$C22)+2,FALSE)</f>
        <v>0</v>
      </c>
      <c r="V22" s="7">
        <f>HLOOKUP(V$7,$L$66:$DM$120,ROWS($C$10:$C22)+2,FALSE)</f>
        <v>4599</v>
      </c>
      <c r="W22" s="7">
        <f>HLOOKUP(W$7,$L$66:$DM$120,ROWS($C$10:$C22)+2,FALSE)</f>
        <v>2013</v>
      </c>
      <c r="X22" s="7" t="str">
        <f>HLOOKUP(X$7,$L$66:$DM$120,ROWS($C$10:$C22)+2,FALSE)</f>
        <v>N/A</v>
      </c>
      <c r="Y22" s="7">
        <f>HLOOKUP(Y$7,$L$66:$DM$120,ROWS($C$10:$C22)+2,FALSE)</f>
        <v>42</v>
      </c>
      <c r="Z22" s="7">
        <f>HLOOKUP(Z$7,$L$66:$DM$120,ROWS($C$10:$C22)+2,FALSE)</f>
        <v>715</v>
      </c>
      <c r="AA22" s="7">
        <f>HLOOKUP(AA$7,$L$66:$DM$120,ROWS($C$10:$C22)+2,FALSE)</f>
        <v>192</v>
      </c>
      <c r="AB22" s="7">
        <f>HLOOKUP(AB$7,$L$66:$DM$120,ROWS($C$10:$C22)+2,FALSE)</f>
        <v>68</v>
      </c>
      <c r="AC22" s="7">
        <f>HLOOKUP(AC$7,$L$66:$DM$120,ROWS($C$10:$C22)+2,FALSE)</f>
        <v>387</v>
      </c>
      <c r="AD22" s="7">
        <f>HLOOKUP(AD$7,$L$66:$DM$120,ROWS($C$10:$C22)+2,FALSE)</f>
        <v>95</v>
      </c>
      <c r="AE22" s="7">
        <f>HLOOKUP(AE$7,$L$66:$DM$120,ROWS($C$10:$C22)+2,FALSE)</f>
        <v>88</v>
      </c>
      <c r="AF22" s="7">
        <f>HLOOKUP(AF$7,$L$66:$DM$120,ROWS($C$10:$C22)+2,FALSE)</f>
        <v>89</v>
      </c>
      <c r="AG22" s="7">
        <f>HLOOKUP(AG$7,$L$66:$DM$120,ROWS($C$10:$C22)+2,FALSE)</f>
        <v>990</v>
      </c>
      <c r="AH22" s="7">
        <f>HLOOKUP(AH$7,$L$66:$DM$120,ROWS($C$10:$C22)+2,FALSE)</f>
        <v>1283</v>
      </c>
      <c r="AI22" s="7">
        <f>HLOOKUP(AI$7,$L$66:$DM$120,ROWS($C$10:$C22)+2,FALSE)</f>
        <v>627</v>
      </c>
      <c r="AJ22" s="7">
        <f>HLOOKUP(AJ$7,$L$66:$DM$120,ROWS($C$10:$C22)+2,FALSE)</f>
        <v>476</v>
      </c>
      <c r="AK22" s="7">
        <f>HLOOKUP(AK$7,$L$66:$DM$120,ROWS($C$10:$C22)+2,FALSE)</f>
        <v>234</v>
      </c>
      <c r="AL22" s="7">
        <f>HLOOKUP(AL$7,$L$66:$DM$120,ROWS($C$10:$C22)+2,FALSE)</f>
        <v>170</v>
      </c>
      <c r="AM22" s="7">
        <f>HLOOKUP(AM$7,$L$66:$DM$120,ROWS($C$10:$C22)+2,FALSE)</f>
        <v>150</v>
      </c>
      <c r="AN22" s="7">
        <f>HLOOKUP(AN$7,$L$66:$DM$120,ROWS($C$10:$C22)+2,FALSE)</f>
        <v>0</v>
      </c>
      <c r="AO22" s="7">
        <f>HLOOKUP(AO$7,$L$66:$DM$120,ROWS($C$10:$C22)+2,FALSE)</f>
        <v>1925</v>
      </c>
      <c r="AP22" s="7">
        <f>HLOOKUP(AP$7,$L$66:$DM$120,ROWS($C$10:$C22)+2,FALSE)</f>
        <v>496</v>
      </c>
      <c r="AQ22" s="7">
        <f>HLOOKUP(AQ$7,$L$66:$DM$120,ROWS($C$10:$C22)+2,FALSE)</f>
        <v>443</v>
      </c>
      <c r="AR22" s="7">
        <f>HLOOKUP(AR$7,$L$66:$DM$120,ROWS($C$10:$C22)+2,FALSE)</f>
        <v>11</v>
      </c>
      <c r="AS22" s="7">
        <f>HLOOKUP(AS$7,$L$66:$DM$120,ROWS($C$10:$C22)+2,FALSE)</f>
        <v>1339</v>
      </c>
      <c r="AT22" s="7">
        <f>HLOOKUP(AT$7,$L$66:$DM$120,ROWS($C$10:$C22)+2,FALSE)</f>
        <v>1510</v>
      </c>
      <c r="AU22" s="7">
        <f>HLOOKUP(AU$7,$L$66:$DM$120,ROWS($C$10:$C22)+2,FALSE)</f>
        <v>69</v>
      </c>
      <c r="AV22" s="7">
        <f>HLOOKUP(AV$7,$L$66:$DM$120,ROWS($C$10:$C22)+2,FALSE)</f>
        <v>625</v>
      </c>
      <c r="AW22" s="7">
        <f>HLOOKUP(AW$7,$L$66:$DM$120,ROWS($C$10:$C22)+2,FALSE)</f>
        <v>57</v>
      </c>
      <c r="AX22" s="7">
        <f>HLOOKUP(AX$7,$L$66:$DM$120,ROWS($C$10:$C22)+2,FALSE)</f>
        <v>1834</v>
      </c>
      <c r="AY22" s="7">
        <f>HLOOKUP(AY$7,$L$66:$DM$120,ROWS($C$10:$C22)+2,FALSE)</f>
        <v>553</v>
      </c>
      <c r="AZ22" s="7">
        <f>HLOOKUP(AZ$7,$L$66:$DM$120,ROWS($C$10:$C22)+2,FALSE)</f>
        <v>644</v>
      </c>
      <c r="BA22" s="7">
        <f>HLOOKUP(BA$7,$L$66:$DM$120,ROWS($C$10:$C22)+2,FALSE)</f>
        <v>322</v>
      </c>
      <c r="BB22" s="7">
        <f>HLOOKUP(BB$7,$L$66:$DM$120,ROWS($C$10:$C22)+2,FALSE)</f>
        <v>267</v>
      </c>
      <c r="BC22" s="7">
        <f>HLOOKUP(BC$7,$L$66:$DM$120,ROWS($C$10:$C22)+2,FALSE)</f>
        <v>142</v>
      </c>
      <c r="BD22" s="7">
        <f>HLOOKUP(BD$7,$L$66:$DM$120,ROWS($C$10:$C22)+2,FALSE)</f>
        <v>6694</v>
      </c>
      <c r="BE22" s="7">
        <f>HLOOKUP(BE$7,$L$66:$DM$120,ROWS($C$10:$C22)+2,FALSE)</f>
        <v>467</v>
      </c>
      <c r="BF22" s="7">
        <f>HLOOKUP(BF$7,$L$66:$DM$120,ROWS($C$10:$C22)+2,FALSE)</f>
        <v>0</v>
      </c>
      <c r="BG22" s="7">
        <f>HLOOKUP(BG$7,$L$66:$DM$120,ROWS($C$10:$C22)+2,FALSE)</f>
        <v>2644</v>
      </c>
      <c r="BH22" s="7">
        <f>HLOOKUP(BH$7,$L$66:$DM$120,ROWS($C$10:$C22)+2,FALSE)</f>
        <v>2705</v>
      </c>
      <c r="BI22" s="7">
        <f>HLOOKUP(BI$7,$L$66:$DM$120,ROWS($C$10:$C22)+2,FALSE)</f>
        <v>483</v>
      </c>
      <c r="BJ22" s="7">
        <f>HLOOKUP(BJ$7,$L$66:$DM$120,ROWS($C$10:$C22)+2,FALSE)</f>
        <v>1168</v>
      </c>
      <c r="BK22" s="7">
        <f>HLOOKUP(BK$7,$L$66:$DM$120,ROWS($C$10:$C22)+2,FALSE)</f>
        <v>18</v>
      </c>
      <c r="BL22" s="7">
        <f>HLOOKUP(BL$7,$L$66:$DM$120,ROWS($C$10:$C22)+2,FALSE)</f>
        <v>0</v>
      </c>
      <c r="BM22" s="8">
        <f>HLOOKUP(BM$7+0.5,$L$66:$DM$120,ROWS($C$10:$C22)+2,FALSE)</f>
        <v>6065</v>
      </c>
      <c r="BN22" s="8">
        <f>HLOOKUP(BN$7+0.5,$L$66:$DM$120,ROWS($C$10:$C22)+2,FALSE)</f>
        <v>542</v>
      </c>
      <c r="BO22" s="8">
        <f>HLOOKUP(BO$7+0.5,$L$66:$DM$120,ROWS($C$10:$C22)+2,FALSE)</f>
        <v>609</v>
      </c>
      <c r="BP22" s="8">
        <f>HLOOKUP(BP$7+0.5,$L$66:$DM$120,ROWS($C$10:$C22)+2,FALSE)</f>
        <v>849</v>
      </c>
      <c r="BQ22" s="8">
        <f>HLOOKUP(BQ$7+0.5,$L$66:$DM$120,ROWS($C$10:$C22)+2,FALSE)</f>
        <v>275</v>
      </c>
      <c r="BR22" s="8">
        <f>HLOOKUP(BR$7+0.5,$L$66:$DM$120,ROWS($C$10:$C22)+2,FALSE)</f>
        <v>2325</v>
      </c>
      <c r="BS22" s="8">
        <f>HLOOKUP(BS$7+0.5,$L$66:$DM$120,ROWS($C$10:$C22)+2,FALSE)</f>
        <v>667</v>
      </c>
      <c r="BT22" s="8">
        <f>HLOOKUP(BT$7+0.5,$L$66:$DM$120,ROWS($C$10:$C22)+2,FALSE)</f>
        <v>392</v>
      </c>
      <c r="BU22" s="8">
        <f>HLOOKUP(BU$7+0.5,$L$66:$DM$120,ROWS($C$10:$C22)+2,FALSE)</f>
        <v>275</v>
      </c>
      <c r="BV22" s="8">
        <f>HLOOKUP(BV$7+0.5,$L$66:$DM$120,ROWS($C$10:$C22)+2,FALSE)</f>
        <v>275</v>
      </c>
      <c r="BW22" s="8">
        <f>HLOOKUP(BW$7+0.5,$L$66:$DM$120,ROWS($C$10:$C22)+2,FALSE)</f>
        <v>2610</v>
      </c>
      <c r="BX22" s="8">
        <f>HLOOKUP(BX$7+0.5,$L$66:$DM$120,ROWS($C$10:$C22)+2,FALSE)</f>
        <v>1185</v>
      </c>
      <c r="BY22" s="8" t="str">
        <f>HLOOKUP(BY$7+0.5,$L$66:$DM$120,ROWS($C$10:$C22)+2,FALSE)</f>
        <v>N/A</v>
      </c>
      <c r="BZ22" s="8">
        <f>HLOOKUP(BZ$7+0.5,$L$66:$DM$120,ROWS($C$10:$C22)+2,FALSE)</f>
        <v>70</v>
      </c>
      <c r="CA22" s="8">
        <f>HLOOKUP(CA$7+0.5,$L$66:$DM$120,ROWS($C$10:$C22)+2,FALSE)</f>
        <v>412</v>
      </c>
      <c r="CB22" s="8">
        <f>HLOOKUP(CB$7+0.5,$L$66:$DM$120,ROWS($C$10:$C22)+2,FALSE)</f>
        <v>209</v>
      </c>
      <c r="CC22" s="8">
        <f>HLOOKUP(CC$7+0.5,$L$66:$DM$120,ROWS($C$10:$C22)+2,FALSE)</f>
        <v>118</v>
      </c>
      <c r="CD22" s="8">
        <f>HLOOKUP(CD$7+0.5,$L$66:$DM$120,ROWS($C$10:$C22)+2,FALSE)</f>
        <v>345</v>
      </c>
      <c r="CE22" s="8">
        <f>HLOOKUP(CE$7+0.5,$L$66:$DM$120,ROWS($C$10:$C22)+2,FALSE)</f>
        <v>159</v>
      </c>
      <c r="CF22" s="8">
        <f>HLOOKUP(CF$7+0.5,$L$66:$DM$120,ROWS($C$10:$C22)+2,FALSE)</f>
        <v>151</v>
      </c>
      <c r="CG22" s="8">
        <f>HLOOKUP(CG$7+0.5,$L$66:$DM$120,ROWS($C$10:$C22)+2,FALSE)</f>
        <v>145</v>
      </c>
      <c r="CH22" s="8">
        <f>HLOOKUP(CH$7+0.5,$L$66:$DM$120,ROWS($C$10:$C22)+2,FALSE)</f>
        <v>737</v>
      </c>
      <c r="CI22" s="8">
        <f>HLOOKUP(CI$7+0.5,$L$66:$DM$120,ROWS($C$10:$C22)+2,FALSE)</f>
        <v>944</v>
      </c>
      <c r="CJ22" s="8">
        <f>HLOOKUP(CJ$7+0.5,$L$66:$DM$120,ROWS($C$10:$C22)+2,FALSE)</f>
        <v>548</v>
      </c>
      <c r="CK22" s="8">
        <f>HLOOKUP(CK$7+0.5,$L$66:$DM$120,ROWS($C$10:$C22)+2,FALSE)</f>
        <v>350</v>
      </c>
      <c r="CL22" s="8">
        <f>HLOOKUP(CL$7+0.5,$L$66:$DM$120,ROWS($C$10:$C22)+2,FALSE)</f>
        <v>368</v>
      </c>
      <c r="CM22" s="8">
        <f>HLOOKUP(CM$7+0.5,$L$66:$DM$120,ROWS($C$10:$C22)+2,FALSE)</f>
        <v>171</v>
      </c>
      <c r="CN22" s="8">
        <f>HLOOKUP(CN$7+0.5,$L$66:$DM$120,ROWS($C$10:$C22)+2,FALSE)</f>
        <v>261</v>
      </c>
      <c r="CO22" s="8">
        <f>HLOOKUP(CO$7+0.5,$L$66:$DM$120,ROWS($C$10:$C22)+2,FALSE)</f>
        <v>275</v>
      </c>
      <c r="CP22" s="8">
        <f>HLOOKUP(CP$7+0.5,$L$66:$DM$120,ROWS($C$10:$C22)+2,FALSE)</f>
        <v>1184</v>
      </c>
      <c r="CQ22" s="8">
        <f>HLOOKUP(CQ$7+0.5,$L$66:$DM$120,ROWS($C$10:$C22)+2,FALSE)</f>
        <v>685</v>
      </c>
      <c r="CR22" s="8">
        <f>HLOOKUP(CR$7+0.5,$L$66:$DM$120,ROWS($C$10:$C22)+2,FALSE)</f>
        <v>417</v>
      </c>
      <c r="CS22" s="8">
        <f>HLOOKUP(CS$7+0.5,$L$66:$DM$120,ROWS($C$10:$C22)+2,FALSE)</f>
        <v>19</v>
      </c>
      <c r="CT22" s="8">
        <f>HLOOKUP(CT$7+0.5,$L$66:$DM$120,ROWS($C$10:$C22)+2,FALSE)</f>
        <v>794</v>
      </c>
      <c r="CU22" s="8">
        <f>HLOOKUP(CU$7+0.5,$L$66:$DM$120,ROWS($C$10:$C22)+2,FALSE)</f>
        <v>994</v>
      </c>
      <c r="CV22" s="8">
        <f>HLOOKUP(CV$7+0.5,$L$66:$DM$120,ROWS($C$10:$C22)+2,FALSE)</f>
        <v>116</v>
      </c>
      <c r="CW22" s="8">
        <f>HLOOKUP(CW$7+0.5,$L$66:$DM$120,ROWS($C$10:$C22)+2,FALSE)</f>
        <v>515</v>
      </c>
      <c r="CX22" s="8">
        <f>HLOOKUP(CX$7+0.5,$L$66:$DM$120,ROWS($C$10:$C22)+2,FALSE)</f>
        <v>94</v>
      </c>
      <c r="CY22" s="8">
        <f>HLOOKUP(CY$7+0.5,$L$66:$DM$120,ROWS($C$10:$C22)+2,FALSE)</f>
        <v>958</v>
      </c>
      <c r="CZ22" s="8">
        <f>HLOOKUP(CZ$7+0.5,$L$66:$DM$120,ROWS($C$10:$C22)+2,FALSE)</f>
        <v>478</v>
      </c>
      <c r="DA22" s="8">
        <f>HLOOKUP(DA$7+0.5,$L$66:$DM$120,ROWS($C$10:$C22)+2,FALSE)</f>
        <v>829</v>
      </c>
      <c r="DB22" s="8">
        <f>HLOOKUP(DB$7+0.5,$L$66:$DM$120,ROWS($C$10:$C22)+2,FALSE)</f>
        <v>378</v>
      </c>
      <c r="DC22" s="8">
        <f>HLOOKUP(DC$7+0.5,$L$66:$DM$120,ROWS($C$10:$C22)+2,FALSE)</f>
        <v>380</v>
      </c>
      <c r="DD22" s="8">
        <f>HLOOKUP(DD$7+0.5,$L$66:$DM$120,ROWS($C$10:$C22)+2,FALSE)</f>
        <v>205</v>
      </c>
      <c r="DE22" s="8">
        <f>HLOOKUP(DE$7+0.5,$L$66:$DM$120,ROWS($C$10:$C22)+2,FALSE)</f>
        <v>2760</v>
      </c>
      <c r="DF22" s="8">
        <f>HLOOKUP(DF$7+0.5,$L$66:$DM$120,ROWS($C$10:$C22)+2,FALSE)</f>
        <v>369</v>
      </c>
      <c r="DG22" s="8">
        <f>HLOOKUP(DG$7+0.5,$L$66:$DM$120,ROWS($C$10:$C22)+2,FALSE)</f>
        <v>275</v>
      </c>
      <c r="DH22" s="8">
        <f>HLOOKUP(DH$7+0.5,$L$66:$DM$120,ROWS($C$10:$C22)+2,FALSE)</f>
        <v>1136</v>
      </c>
      <c r="DI22" s="8">
        <f>HLOOKUP(DI$7+0.5,$L$66:$DM$120,ROWS($C$10:$C22)+2,FALSE)</f>
        <v>883</v>
      </c>
      <c r="DJ22" s="8">
        <f>HLOOKUP(DJ$7+0.5,$L$66:$DM$120,ROWS($C$10:$C22)+2,FALSE)</f>
        <v>782</v>
      </c>
      <c r="DK22" s="8">
        <f>HLOOKUP(DK$7+0.5,$L$66:$DM$120,ROWS($C$10:$C22)+2,FALSE)</f>
        <v>1133</v>
      </c>
      <c r="DL22" s="8">
        <f>HLOOKUP(DL$7+0.5,$L$66:$DM$120,ROWS($C$10:$C22)+2,FALSE)</f>
        <v>33</v>
      </c>
      <c r="DM22" s="8">
        <f>HLOOKUP(DM$7+0.5,$L$66:$DM$120,ROWS($C$10:$C22)+2,FALSE)</f>
        <v>275</v>
      </c>
    </row>
    <row r="23" spans="4:117" x14ac:dyDescent="0.2">
      <c r="D23" s="62" t="s">
        <v>19</v>
      </c>
      <c r="E23" s="9">
        <v>1550967</v>
      </c>
      <c r="F23" s="10">
        <v>1954</v>
      </c>
      <c r="G23" s="9">
        <v>1279856</v>
      </c>
      <c r="H23" s="10">
        <v>12606</v>
      </c>
      <c r="I23" s="9">
        <v>209272</v>
      </c>
      <c r="J23" s="10">
        <v>10887</v>
      </c>
      <c r="K23" s="102"/>
      <c r="L23" s="7">
        <f>HLOOKUP(L$7,$L$66:$DM$120,ROWS($C$10:$C23)+2,FALSE)</f>
        <v>55638</v>
      </c>
      <c r="M23" s="7">
        <f>HLOOKUP(M$7,$L$66:$DM$120,ROWS($C$10:$C23)+2,FALSE)</f>
        <v>376</v>
      </c>
      <c r="N23" s="7">
        <f>HLOOKUP(N$7,$L$66:$DM$120,ROWS($C$10:$C23)+2,FALSE)</f>
        <v>3264</v>
      </c>
      <c r="O23" s="7">
        <f>HLOOKUP(O$7,$L$66:$DM$120,ROWS($C$10:$C23)+2,FALSE)</f>
        <v>3086</v>
      </c>
      <c r="P23" s="7">
        <f>HLOOKUP(P$7,$L$66:$DM$120,ROWS($C$10:$C23)+2,FALSE)</f>
        <v>45</v>
      </c>
      <c r="Q23" s="7">
        <f>HLOOKUP(Q$7,$L$66:$DM$120,ROWS($C$10:$C23)+2,FALSE)</f>
        <v>8932</v>
      </c>
      <c r="R23" s="7">
        <f>HLOOKUP(R$7,$L$66:$DM$120,ROWS($C$10:$C23)+2,FALSE)</f>
        <v>1372</v>
      </c>
      <c r="S23" s="7">
        <f>HLOOKUP(S$7,$L$66:$DM$120,ROWS($C$10:$C23)+2,FALSE)</f>
        <v>0</v>
      </c>
      <c r="T23" s="7">
        <f>HLOOKUP(T$7,$L$66:$DM$120,ROWS($C$10:$C23)+2,FALSE)</f>
        <v>0</v>
      </c>
      <c r="U23" s="7">
        <f>HLOOKUP(U$7,$L$66:$DM$120,ROWS($C$10:$C23)+2,FALSE)</f>
        <v>144</v>
      </c>
      <c r="V23" s="7">
        <f>HLOOKUP(V$7,$L$66:$DM$120,ROWS($C$10:$C23)+2,FALSE)</f>
        <v>612</v>
      </c>
      <c r="W23" s="7">
        <f>HLOOKUP(W$7,$L$66:$DM$120,ROWS($C$10:$C23)+2,FALSE)</f>
        <v>313</v>
      </c>
      <c r="X23" s="7">
        <f>HLOOKUP(X$7,$L$66:$DM$120,ROWS($C$10:$C23)+2,FALSE)</f>
        <v>123</v>
      </c>
      <c r="Y23" s="7" t="str">
        <f>HLOOKUP(Y$7,$L$66:$DM$120,ROWS($C$10:$C23)+2,FALSE)</f>
        <v>N/A</v>
      </c>
      <c r="Z23" s="7">
        <f>HLOOKUP(Z$7,$L$66:$DM$120,ROWS($C$10:$C23)+2,FALSE)</f>
        <v>169</v>
      </c>
      <c r="AA23" s="7">
        <f>HLOOKUP(AA$7,$L$66:$DM$120,ROWS($C$10:$C23)+2,FALSE)</f>
        <v>132</v>
      </c>
      <c r="AB23" s="7">
        <f>HLOOKUP(AB$7,$L$66:$DM$120,ROWS($C$10:$C23)+2,FALSE)</f>
        <v>773</v>
      </c>
      <c r="AC23" s="7">
        <f>HLOOKUP(AC$7,$L$66:$DM$120,ROWS($C$10:$C23)+2,FALSE)</f>
        <v>422</v>
      </c>
      <c r="AD23" s="7">
        <f>HLOOKUP(AD$7,$L$66:$DM$120,ROWS($C$10:$C23)+2,FALSE)</f>
        <v>315</v>
      </c>
      <c r="AE23" s="7">
        <f>HLOOKUP(AE$7,$L$66:$DM$120,ROWS($C$10:$C23)+2,FALSE)</f>
        <v>59</v>
      </c>
      <c r="AF23" s="7">
        <f>HLOOKUP(AF$7,$L$66:$DM$120,ROWS($C$10:$C23)+2,FALSE)</f>
        <v>202</v>
      </c>
      <c r="AG23" s="7">
        <f>HLOOKUP(AG$7,$L$66:$DM$120,ROWS($C$10:$C23)+2,FALSE)</f>
        <v>44</v>
      </c>
      <c r="AH23" s="7">
        <f>HLOOKUP(AH$7,$L$66:$DM$120,ROWS($C$10:$C23)+2,FALSE)</f>
        <v>115</v>
      </c>
      <c r="AI23" s="7">
        <f>HLOOKUP(AI$7,$L$66:$DM$120,ROWS($C$10:$C23)+2,FALSE)</f>
        <v>427</v>
      </c>
      <c r="AJ23" s="7">
        <f>HLOOKUP(AJ$7,$L$66:$DM$120,ROWS($C$10:$C23)+2,FALSE)</f>
        <v>465</v>
      </c>
      <c r="AK23" s="7">
        <f>HLOOKUP(AK$7,$L$66:$DM$120,ROWS($C$10:$C23)+2,FALSE)</f>
        <v>37</v>
      </c>
      <c r="AL23" s="7">
        <f>HLOOKUP(AL$7,$L$66:$DM$120,ROWS($C$10:$C23)+2,FALSE)</f>
        <v>425</v>
      </c>
      <c r="AM23" s="7">
        <f>HLOOKUP(AM$7,$L$66:$DM$120,ROWS($C$10:$C23)+2,FALSE)</f>
        <v>1509</v>
      </c>
      <c r="AN23" s="7">
        <f>HLOOKUP(AN$7,$L$66:$DM$120,ROWS($C$10:$C23)+2,FALSE)</f>
        <v>0</v>
      </c>
      <c r="AO23" s="7">
        <f>HLOOKUP(AO$7,$L$66:$DM$120,ROWS($C$10:$C23)+2,FALSE)</f>
        <v>2110</v>
      </c>
      <c r="AP23" s="7">
        <f>HLOOKUP(AP$7,$L$66:$DM$120,ROWS($C$10:$C23)+2,FALSE)</f>
        <v>109</v>
      </c>
      <c r="AQ23" s="7">
        <f>HLOOKUP(AQ$7,$L$66:$DM$120,ROWS($C$10:$C23)+2,FALSE)</f>
        <v>97</v>
      </c>
      <c r="AR23" s="7">
        <f>HLOOKUP(AR$7,$L$66:$DM$120,ROWS($C$10:$C23)+2,FALSE)</f>
        <v>694</v>
      </c>
      <c r="AS23" s="7">
        <f>HLOOKUP(AS$7,$L$66:$DM$120,ROWS($C$10:$C23)+2,FALSE)</f>
        <v>155</v>
      </c>
      <c r="AT23" s="7">
        <f>HLOOKUP(AT$7,$L$66:$DM$120,ROWS($C$10:$C23)+2,FALSE)</f>
        <v>134</v>
      </c>
      <c r="AU23" s="7">
        <f>HLOOKUP(AU$7,$L$66:$DM$120,ROWS($C$10:$C23)+2,FALSE)</f>
        <v>96</v>
      </c>
      <c r="AV23" s="7">
        <f>HLOOKUP(AV$7,$L$66:$DM$120,ROWS($C$10:$C23)+2,FALSE)</f>
        <v>325</v>
      </c>
      <c r="AW23" s="7">
        <f>HLOOKUP(AW$7,$L$66:$DM$120,ROWS($C$10:$C23)+2,FALSE)</f>
        <v>711</v>
      </c>
      <c r="AX23" s="7">
        <f>HLOOKUP(AX$7,$L$66:$DM$120,ROWS($C$10:$C23)+2,FALSE)</f>
        <v>3202</v>
      </c>
      <c r="AY23" s="7">
        <f>HLOOKUP(AY$7,$L$66:$DM$120,ROWS($C$10:$C23)+2,FALSE)</f>
        <v>172</v>
      </c>
      <c r="AZ23" s="7">
        <f>HLOOKUP(AZ$7,$L$66:$DM$120,ROWS($C$10:$C23)+2,FALSE)</f>
        <v>0</v>
      </c>
      <c r="BA23" s="7">
        <f>HLOOKUP(BA$7,$L$66:$DM$120,ROWS($C$10:$C23)+2,FALSE)</f>
        <v>0</v>
      </c>
      <c r="BB23" s="7">
        <f>HLOOKUP(BB$7,$L$66:$DM$120,ROWS($C$10:$C23)+2,FALSE)</f>
        <v>296</v>
      </c>
      <c r="BC23" s="7">
        <f>HLOOKUP(BC$7,$L$66:$DM$120,ROWS($C$10:$C23)+2,FALSE)</f>
        <v>1153</v>
      </c>
      <c r="BD23" s="7">
        <f>HLOOKUP(BD$7,$L$66:$DM$120,ROWS($C$10:$C23)+2,FALSE)</f>
        <v>1746</v>
      </c>
      <c r="BE23" s="7">
        <f>HLOOKUP(BE$7,$L$66:$DM$120,ROWS($C$10:$C23)+2,FALSE)</f>
        <v>8014</v>
      </c>
      <c r="BF23" s="7">
        <f>HLOOKUP(BF$7,$L$66:$DM$120,ROWS($C$10:$C23)+2,FALSE)</f>
        <v>0</v>
      </c>
      <c r="BG23" s="7">
        <f>HLOOKUP(BG$7,$L$66:$DM$120,ROWS($C$10:$C23)+2,FALSE)</f>
        <v>611</v>
      </c>
      <c r="BH23" s="7">
        <f>HLOOKUP(BH$7,$L$66:$DM$120,ROWS($C$10:$C23)+2,FALSE)</f>
        <v>10876</v>
      </c>
      <c r="BI23" s="7">
        <f>HLOOKUP(BI$7,$L$66:$DM$120,ROWS($C$10:$C23)+2,FALSE)</f>
        <v>133</v>
      </c>
      <c r="BJ23" s="7">
        <f>HLOOKUP(BJ$7,$L$66:$DM$120,ROWS($C$10:$C23)+2,FALSE)</f>
        <v>233</v>
      </c>
      <c r="BK23" s="7">
        <f>HLOOKUP(BK$7,$L$66:$DM$120,ROWS($C$10:$C23)+2,FALSE)</f>
        <v>1410</v>
      </c>
      <c r="BL23" s="7">
        <f>HLOOKUP(BL$7,$L$66:$DM$120,ROWS($C$10:$C23)+2,FALSE)</f>
        <v>233</v>
      </c>
      <c r="BM23" s="8">
        <f>HLOOKUP(BM$7+0.5,$L$66:$DM$120,ROWS($C$10:$C23)+2,FALSE)</f>
        <v>6079</v>
      </c>
      <c r="BN23" s="8">
        <f>HLOOKUP(BN$7+0.5,$L$66:$DM$120,ROWS($C$10:$C23)+2,FALSE)</f>
        <v>369</v>
      </c>
      <c r="BO23" s="8">
        <f>HLOOKUP(BO$7+0.5,$L$66:$DM$120,ROWS($C$10:$C23)+2,FALSE)</f>
        <v>1813</v>
      </c>
      <c r="BP23" s="8">
        <f>HLOOKUP(BP$7+0.5,$L$66:$DM$120,ROWS($C$10:$C23)+2,FALSE)</f>
        <v>2015</v>
      </c>
      <c r="BQ23" s="8">
        <f>HLOOKUP(BQ$7+0.5,$L$66:$DM$120,ROWS($C$10:$C23)+2,FALSE)</f>
        <v>73</v>
      </c>
      <c r="BR23" s="8">
        <f>HLOOKUP(BR$7+0.5,$L$66:$DM$120,ROWS($C$10:$C23)+2,FALSE)</f>
        <v>2415</v>
      </c>
      <c r="BS23" s="8">
        <f>HLOOKUP(BS$7+0.5,$L$66:$DM$120,ROWS($C$10:$C23)+2,FALSE)</f>
        <v>867</v>
      </c>
      <c r="BT23" s="8">
        <f>HLOOKUP(BT$7+0.5,$L$66:$DM$120,ROWS($C$10:$C23)+2,FALSE)</f>
        <v>267</v>
      </c>
      <c r="BU23" s="8">
        <f>HLOOKUP(BU$7+0.5,$L$66:$DM$120,ROWS($C$10:$C23)+2,FALSE)</f>
        <v>267</v>
      </c>
      <c r="BV23" s="8">
        <f>HLOOKUP(BV$7+0.5,$L$66:$DM$120,ROWS($C$10:$C23)+2,FALSE)</f>
        <v>233</v>
      </c>
      <c r="BW23" s="8">
        <f>HLOOKUP(BW$7+0.5,$L$66:$DM$120,ROWS($C$10:$C23)+2,FALSE)</f>
        <v>508</v>
      </c>
      <c r="BX23" s="8">
        <f>HLOOKUP(BX$7+0.5,$L$66:$DM$120,ROWS($C$10:$C23)+2,FALSE)</f>
        <v>280</v>
      </c>
      <c r="BY23" s="8">
        <f>HLOOKUP(BY$7+0.5,$L$66:$DM$120,ROWS($C$10:$C23)+2,FALSE)</f>
        <v>206</v>
      </c>
      <c r="BZ23" s="8" t="str">
        <f>HLOOKUP(BZ$7+0.5,$L$66:$DM$120,ROWS($C$10:$C23)+2,FALSE)</f>
        <v>N/A</v>
      </c>
      <c r="CA23" s="8">
        <f>HLOOKUP(CA$7+0.5,$L$66:$DM$120,ROWS($C$10:$C23)+2,FALSE)</f>
        <v>236</v>
      </c>
      <c r="CB23" s="8">
        <f>HLOOKUP(CB$7+0.5,$L$66:$DM$120,ROWS($C$10:$C23)+2,FALSE)</f>
        <v>133</v>
      </c>
      <c r="CC23" s="8">
        <f>HLOOKUP(CC$7+0.5,$L$66:$DM$120,ROWS($C$10:$C23)+2,FALSE)</f>
        <v>470</v>
      </c>
      <c r="CD23" s="8">
        <f>HLOOKUP(CD$7+0.5,$L$66:$DM$120,ROWS($C$10:$C23)+2,FALSE)</f>
        <v>415</v>
      </c>
      <c r="CE23" s="8">
        <f>HLOOKUP(CE$7+0.5,$L$66:$DM$120,ROWS($C$10:$C23)+2,FALSE)</f>
        <v>272</v>
      </c>
      <c r="CF23" s="8">
        <f>HLOOKUP(CF$7+0.5,$L$66:$DM$120,ROWS($C$10:$C23)+2,FALSE)</f>
        <v>102</v>
      </c>
      <c r="CG23" s="8">
        <f>HLOOKUP(CG$7+0.5,$L$66:$DM$120,ROWS($C$10:$C23)+2,FALSE)</f>
        <v>272</v>
      </c>
      <c r="CH23" s="8">
        <f>HLOOKUP(CH$7+0.5,$L$66:$DM$120,ROWS($C$10:$C23)+2,FALSE)</f>
        <v>73</v>
      </c>
      <c r="CI23" s="8">
        <f>HLOOKUP(CI$7+0.5,$L$66:$DM$120,ROWS($C$10:$C23)+2,FALSE)</f>
        <v>135</v>
      </c>
      <c r="CJ23" s="8">
        <f>HLOOKUP(CJ$7+0.5,$L$66:$DM$120,ROWS($C$10:$C23)+2,FALSE)</f>
        <v>363</v>
      </c>
      <c r="CK23" s="8">
        <f>HLOOKUP(CK$7+0.5,$L$66:$DM$120,ROWS($C$10:$C23)+2,FALSE)</f>
        <v>613</v>
      </c>
      <c r="CL23" s="8">
        <f>HLOOKUP(CL$7+0.5,$L$66:$DM$120,ROWS($C$10:$C23)+2,FALSE)</f>
        <v>61</v>
      </c>
      <c r="CM23" s="8">
        <f>HLOOKUP(CM$7+0.5,$L$66:$DM$120,ROWS($C$10:$C23)+2,FALSE)</f>
        <v>345</v>
      </c>
      <c r="CN23" s="8">
        <f>HLOOKUP(CN$7+0.5,$L$66:$DM$120,ROWS($C$10:$C23)+2,FALSE)</f>
        <v>584</v>
      </c>
      <c r="CO23" s="8">
        <f>HLOOKUP(CO$7+0.5,$L$66:$DM$120,ROWS($C$10:$C23)+2,FALSE)</f>
        <v>267</v>
      </c>
      <c r="CP23" s="8">
        <f>HLOOKUP(CP$7+0.5,$L$66:$DM$120,ROWS($C$10:$C23)+2,FALSE)</f>
        <v>1061</v>
      </c>
      <c r="CQ23" s="8">
        <f>HLOOKUP(CQ$7+0.5,$L$66:$DM$120,ROWS($C$10:$C23)+2,FALSE)</f>
        <v>147</v>
      </c>
      <c r="CR23" s="8">
        <f>HLOOKUP(CR$7+0.5,$L$66:$DM$120,ROWS($C$10:$C23)+2,FALSE)</f>
        <v>148</v>
      </c>
      <c r="CS23" s="8">
        <f>HLOOKUP(CS$7+0.5,$L$66:$DM$120,ROWS($C$10:$C23)+2,FALSE)</f>
        <v>811</v>
      </c>
      <c r="CT23" s="8">
        <f>HLOOKUP(CT$7+0.5,$L$66:$DM$120,ROWS($C$10:$C23)+2,FALSE)</f>
        <v>169</v>
      </c>
      <c r="CU23" s="8">
        <f>HLOOKUP(CU$7+0.5,$L$66:$DM$120,ROWS($C$10:$C23)+2,FALSE)</f>
        <v>164</v>
      </c>
      <c r="CV23" s="8">
        <f>HLOOKUP(CV$7+0.5,$L$66:$DM$120,ROWS($C$10:$C23)+2,FALSE)</f>
        <v>112</v>
      </c>
      <c r="CW23" s="8">
        <f>HLOOKUP(CW$7+0.5,$L$66:$DM$120,ROWS($C$10:$C23)+2,FALSE)</f>
        <v>261</v>
      </c>
      <c r="CX23" s="8">
        <f>HLOOKUP(CX$7+0.5,$L$66:$DM$120,ROWS($C$10:$C23)+2,FALSE)</f>
        <v>702</v>
      </c>
      <c r="CY23" s="8">
        <f>HLOOKUP(CY$7+0.5,$L$66:$DM$120,ROWS($C$10:$C23)+2,FALSE)</f>
        <v>1259</v>
      </c>
      <c r="CZ23" s="8">
        <f>HLOOKUP(CZ$7+0.5,$L$66:$DM$120,ROWS($C$10:$C23)+2,FALSE)</f>
        <v>206</v>
      </c>
      <c r="DA23" s="8">
        <f>HLOOKUP(DA$7+0.5,$L$66:$DM$120,ROWS($C$10:$C23)+2,FALSE)</f>
        <v>267</v>
      </c>
      <c r="DB23" s="8">
        <f>HLOOKUP(DB$7+0.5,$L$66:$DM$120,ROWS($C$10:$C23)+2,FALSE)</f>
        <v>267</v>
      </c>
      <c r="DC23" s="8">
        <f>HLOOKUP(DC$7+0.5,$L$66:$DM$120,ROWS($C$10:$C23)+2,FALSE)</f>
        <v>375</v>
      </c>
      <c r="DD23" s="8">
        <f>HLOOKUP(DD$7+0.5,$L$66:$DM$120,ROWS($C$10:$C23)+2,FALSE)</f>
        <v>995</v>
      </c>
      <c r="DE23" s="8">
        <f>HLOOKUP(DE$7+0.5,$L$66:$DM$120,ROWS($C$10:$C23)+2,FALSE)</f>
        <v>951</v>
      </c>
      <c r="DF23" s="8">
        <f>HLOOKUP(DF$7+0.5,$L$66:$DM$120,ROWS($C$10:$C23)+2,FALSE)</f>
        <v>2403</v>
      </c>
      <c r="DG23" s="8">
        <f>HLOOKUP(DG$7+0.5,$L$66:$DM$120,ROWS($C$10:$C23)+2,FALSE)</f>
        <v>267</v>
      </c>
      <c r="DH23" s="8">
        <f>HLOOKUP(DH$7+0.5,$L$66:$DM$120,ROWS($C$10:$C23)+2,FALSE)</f>
        <v>662</v>
      </c>
      <c r="DI23" s="8">
        <f>HLOOKUP(DI$7+0.5,$L$66:$DM$120,ROWS($C$10:$C23)+2,FALSE)</f>
        <v>2438</v>
      </c>
      <c r="DJ23" s="8">
        <f>HLOOKUP(DJ$7+0.5,$L$66:$DM$120,ROWS($C$10:$C23)+2,FALSE)</f>
        <v>158</v>
      </c>
      <c r="DK23" s="8">
        <f>HLOOKUP(DK$7+0.5,$L$66:$DM$120,ROWS($C$10:$C23)+2,FALSE)</f>
        <v>292</v>
      </c>
      <c r="DL23" s="8">
        <f>HLOOKUP(DL$7+0.5,$L$66:$DM$120,ROWS($C$10:$C23)+2,FALSE)</f>
        <v>723</v>
      </c>
      <c r="DM23" s="8">
        <f>HLOOKUP(DM$7+0.5,$L$66:$DM$120,ROWS($C$10:$C23)+2,FALSE)</f>
        <v>374</v>
      </c>
    </row>
    <row r="24" spans="4:117" x14ac:dyDescent="0.2">
      <c r="D24" s="62" t="s">
        <v>20</v>
      </c>
      <c r="E24" s="9">
        <v>12680126</v>
      </c>
      <c r="F24" s="10">
        <v>5467</v>
      </c>
      <c r="G24" s="9">
        <v>11009852</v>
      </c>
      <c r="H24" s="10">
        <v>32636</v>
      </c>
      <c r="I24" s="9">
        <v>1404525</v>
      </c>
      <c r="J24" s="10">
        <v>28126</v>
      </c>
      <c r="K24" s="102"/>
      <c r="L24" s="7">
        <f>HLOOKUP(L$7,$L$66:$DM$120,ROWS($C$10:$C24)+2,FALSE)</f>
        <v>203959</v>
      </c>
      <c r="M24" s="7">
        <f>HLOOKUP(M$7,$L$66:$DM$120,ROWS($C$10:$C24)+2,FALSE)</f>
        <v>1397</v>
      </c>
      <c r="N24" s="7">
        <f>HLOOKUP(N$7,$L$66:$DM$120,ROWS($C$10:$C24)+2,FALSE)</f>
        <v>1764</v>
      </c>
      <c r="O24" s="7">
        <f>HLOOKUP(O$7,$L$66:$DM$120,ROWS($C$10:$C24)+2,FALSE)</f>
        <v>5921</v>
      </c>
      <c r="P24" s="7">
        <f>HLOOKUP(P$7,$L$66:$DM$120,ROWS($C$10:$C24)+2,FALSE)</f>
        <v>1194</v>
      </c>
      <c r="Q24" s="7">
        <f>HLOOKUP(Q$7,$L$66:$DM$120,ROWS($C$10:$C24)+2,FALSE)</f>
        <v>16205</v>
      </c>
      <c r="R24" s="7">
        <f>HLOOKUP(R$7,$L$66:$DM$120,ROWS($C$10:$C24)+2,FALSE)</f>
        <v>3850</v>
      </c>
      <c r="S24" s="7">
        <f>HLOOKUP(S$7,$L$66:$DM$120,ROWS($C$10:$C24)+2,FALSE)</f>
        <v>2264</v>
      </c>
      <c r="T24" s="7">
        <f>HLOOKUP(T$7,$L$66:$DM$120,ROWS($C$10:$C24)+2,FALSE)</f>
        <v>56</v>
      </c>
      <c r="U24" s="7">
        <f>HLOOKUP(U$7,$L$66:$DM$120,ROWS($C$10:$C24)+2,FALSE)</f>
        <v>1047</v>
      </c>
      <c r="V24" s="7">
        <f>HLOOKUP(V$7,$L$66:$DM$120,ROWS($C$10:$C24)+2,FALSE)</f>
        <v>8051</v>
      </c>
      <c r="W24" s="7">
        <f>HLOOKUP(W$7,$L$66:$DM$120,ROWS($C$10:$C24)+2,FALSE)</f>
        <v>6781</v>
      </c>
      <c r="X24" s="7">
        <f>HLOOKUP(X$7,$L$66:$DM$120,ROWS($C$10:$C24)+2,FALSE)</f>
        <v>1224</v>
      </c>
      <c r="Y24" s="7">
        <f>HLOOKUP(Y$7,$L$66:$DM$120,ROWS($C$10:$C24)+2,FALSE)</f>
        <v>313</v>
      </c>
      <c r="Z24" s="7" t="str">
        <f>HLOOKUP(Z$7,$L$66:$DM$120,ROWS($C$10:$C24)+2,FALSE)</f>
        <v>N/A</v>
      </c>
      <c r="AA24" s="7">
        <f>HLOOKUP(AA$7,$L$66:$DM$120,ROWS($C$10:$C24)+2,FALSE)</f>
        <v>21918</v>
      </c>
      <c r="AB24" s="7">
        <f>HLOOKUP(AB$7,$L$66:$DM$120,ROWS($C$10:$C24)+2,FALSE)</f>
        <v>9141</v>
      </c>
      <c r="AC24" s="7">
        <f>HLOOKUP(AC$7,$L$66:$DM$120,ROWS($C$10:$C24)+2,FALSE)</f>
        <v>1970</v>
      </c>
      <c r="AD24" s="7">
        <f>HLOOKUP(AD$7,$L$66:$DM$120,ROWS($C$10:$C24)+2,FALSE)</f>
        <v>2921</v>
      </c>
      <c r="AE24" s="7">
        <f>HLOOKUP(AE$7,$L$66:$DM$120,ROWS($C$10:$C24)+2,FALSE)</f>
        <v>1419</v>
      </c>
      <c r="AF24" s="7">
        <f>HLOOKUP(AF$7,$L$66:$DM$120,ROWS($C$10:$C24)+2,FALSE)</f>
        <v>55</v>
      </c>
      <c r="AG24" s="7">
        <f>HLOOKUP(AG$7,$L$66:$DM$120,ROWS($C$10:$C24)+2,FALSE)</f>
        <v>1985</v>
      </c>
      <c r="AH24" s="7">
        <f>HLOOKUP(AH$7,$L$66:$DM$120,ROWS($C$10:$C24)+2,FALSE)</f>
        <v>2811</v>
      </c>
      <c r="AI24" s="7">
        <f>HLOOKUP(AI$7,$L$66:$DM$120,ROWS($C$10:$C24)+2,FALSE)</f>
        <v>11865</v>
      </c>
      <c r="AJ24" s="7">
        <f>HLOOKUP(AJ$7,$L$66:$DM$120,ROWS($C$10:$C24)+2,FALSE)</f>
        <v>4300</v>
      </c>
      <c r="AK24" s="7">
        <f>HLOOKUP(AK$7,$L$66:$DM$120,ROWS($C$10:$C24)+2,FALSE)</f>
        <v>1093</v>
      </c>
      <c r="AL24" s="7">
        <f>HLOOKUP(AL$7,$L$66:$DM$120,ROWS($C$10:$C24)+2,FALSE)</f>
        <v>16703</v>
      </c>
      <c r="AM24" s="7">
        <f>HLOOKUP(AM$7,$L$66:$DM$120,ROWS($C$10:$C24)+2,FALSE)</f>
        <v>928</v>
      </c>
      <c r="AN24" s="7">
        <f>HLOOKUP(AN$7,$L$66:$DM$120,ROWS($C$10:$C24)+2,FALSE)</f>
        <v>546</v>
      </c>
      <c r="AO24" s="7">
        <f>HLOOKUP(AO$7,$L$66:$DM$120,ROWS($C$10:$C24)+2,FALSE)</f>
        <v>2541</v>
      </c>
      <c r="AP24" s="7">
        <f>HLOOKUP(AP$7,$L$66:$DM$120,ROWS($C$10:$C24)+2,FALSE)</f>
        <v>206</v>
      </c>
      <c r="AQ24" s="7">
        <f>HLOOKUP(AQ$7,$L$66:$DM$120,ROWS($C$10:$C24)+2,FALSE)</f>
        <v>2331</v>
      </c>
      <c r="AR24" s="7">
        <f>HLOOKUP(AR$7,$L$66:$DM$120,ROWS($C$10:$C24)+2,FALSE)</f>
        <v>996</v>
      </c>
      <c r="AS24" s="7">
        <f>HLOOKUP(AS$7,$L$66:$DM$120,ROWS($C$10:$C24)+2,FALSE)</f>
        <v>8479</v>
      </c>
      <c r="AT24" s="7">
        <f>HLOOKUP(AT$7,$L$66:$DM$120,ROWS($C$10:$C24)+2,FALSE)</f>
        <v>5504</v>
      </c>
      <c r="AU24" s="7">
        <f>HLOOKUP(AU$7,$L$66:$DM$120,ROWS($C$10:$C24)+2,FALSE)</f>
        <v>1112</v>
      </c>
      <c r="AV24" s="7">
        <f>HLOOKUP(AV$7,$L$66:$DM$120,ROWS($C$10:$C24)+2,FALSE)</f>
        <v>5103</v>
      </c>
      <c r="AW24" s="7">
        <f>HLOOKUP(AW$7,$L$66:$DM$120,ROWS($C$10:$C24)+2,FALSE)</f>
        <v>1459</v>
      </c>
      <c r="AX24" s="7">
        <f>HLOOKUP(AX$7,$L$66:$DM$120,ROWS($C$10:$C24)+2,FALSE)</f>
        <v>1224</v>
      </c>
      <c r="AY24" s="7">
        <f>HLOOKUP(AY$7,$L$66:$DM$120,ROWS($C$10:$C24)+2,FALSE)</f>
        <v>5190</v>
      </c>
      <c r="AZ24" s="7">
        <f>HLOOKUP(AZ$7,$L$66:$DM$120,ROWS($C$10:$C24)+2,FALSE)</f>
        <v>838</v>
      </c>
      <c r="BA24" s="7">
        <f>HLOOKUP(BA$7,$L$66:$DM$120,ROWS($C$10:$C24)+2,FALSE)</f>
        <v>1565</v>
      </c>
      <c r="BB24" s="7">
        <f>HLOOKUP(BB$7,$L$66:$DM$120,ROWS($C$10:$C24)+2,FALSE)</f>
        <v>292</v>
      </c>
      <c r="BC24" s="7">
        <f>HLOOKUP(BC$7,$L$66:$DM$120,ROWS($C$10:$C24)+2,FALSE)</f>
        <v>3999</v>
      </c>
      <c r="BD24" s="7">
        <f>HLOOKUP(BD$7,$L$66:$DM$120,ROWS($C$10:$C24)+2,FALSE)</f>
        <v>12245</v>
      </c>
      <c r="BE24" s="7">
        <f>HLOOKUP(BE$7,$L$66:$DM$120,ROWS($C$10:$C24)+2,FALSE)</f>
        <v>658</v>
      </c>
      <c r="BF24" s="7">
        <f>HLOOKUP(BF$7,$L$66:$DM$120,ROWS($C$10:$C24)+2,FALSE)</f>
        <v>260</v>
      </c>
      <c r="BG24" s="7">
        <f>HLOOKUP(BG$7,$L$66:$DM$120,ROWS($C$10:$C24)+2,FALSE)</f>
        <v>3831</v>
      </c>
      <c r="BH24" s="7">
        <f>HLOOKUP(BH$7,$L$66:$DM$120,ROWS($C$10:$C24)+2,FALSE)</f>
        <v>1642</v>
      </c>
      <c r="BI24" s="7">
        <f>HLOOKUP(BI$7,$L$66:$DM$120,ROWS($C$10:$C24)+2,FALSE)</f>
        <v>812</v>
      </c>
      <c r="BJ24" s="7">
        <f>HLOOKUP(BJ$7,$L$66:$DM$120,ROWS($C$10:$C24)+2,FALSE)</f>
        <v>15364</v>
      </c>
      <c r="BK24" s="7">
        <f>HLOOKUP(BK$7,$L$66:$DM$120,ROWS($C$10:$C24)+2,FALSE)</f>
        <v>586</v>
      </c>
      <c r="BL24" s="7">
        <f>HLOOKUP(BL$7,$L$66:$DM$120,ROWS($C$10:$C24)+2,FALSE)</f>
        <v>2055</v>
      </c>
      <c r="BM24" s="8">
        <f>HLOOKUP(BM$7+0.5,$L$66:$DM$120,ROWS($C$10:$C24)+2,FALSE)</f>
        <v>11573</v>
      </c>
      <c r="BN24" s="8">
        <f>HLOOKUP(BN$7+0.5,$L$66:$DM$120,ROWS($C$10:$C24)+2,FALSE)</f>
        <v>596</v>
      </c>
      <c r="BO24" s="8">
        <f>HLOOKUP(BO$7+0.5,$L$66:$DM$120,ROWS($C$10:$C24)+2,FALSE)</f>
        <v>1078</v>
      </c>
      <c r="BP24" s="8">
        <f>HLOOKUP(BP$7+0.5,$L$66:$DM$120,ROWS($C$10:$C24)+2,FALSE)</f>
        <v>1897</v>
      </c>
      <c r="BQ24" s="8">
        <f>HLOOKUP(BQ$7+0.5,$L$66:$DM$120,ROWS($C$10:$C24)+2,FALSE)</f>
        <v>665</v>
      </c>
      <c r="BR24" s="8">
        <f>HLOOKUP(BR$7+0.5,$L$66:$DM$120,ROWS($C$10:$C24)+2,FALSE)</f>
        <v>3236</v>
      </c>
      <c r="BS24" s="8">
        <f>HLOOKUP(BS$7+0.5,$L$66:$DM$120,ROWS($C$10:$C24)+2,FALSE)</f>
        <v>1360</v>
      </c>
      <c r="BT24" s="8">
        <f>HLOOKUP(BT$7+0.5,$L$66:$DM$120,ROWS($C$10:$C24)+2,FALSE)</f>
        <v>1125</v>
      </c>
      <c r="BU24" s="8">
        <f>HLOOKUP(BU$7+0.5,$L$66:$DM$120,ROWS($C$10:$C24)+2,FALSE)</f>
        <v>57</v>
      </c>
      <c r="BV24" s="8">
        <f>HLOOKUP(BV$7+0.5,$L$66:$DM$120,ROWS($C$10:$C24)+2,FALSE)</f>
        <v>581</v>
      </c>
      <c r="BW24" s="8">
        <f>HLOOKUP(BW$7+0.5,$L$66:$DM$120,ROWS($C$10:$C24)+2,FALSE)</f>
        <v>1715</v>
      </c>
      <c r="BX24" s="8">
        <f>HLOOKUP(BX$7+0.5,$L$66:$DM$120,ROWS($C$10:$C24)+2,FALSE)</f>
        <v>2524</v>
      </c>
      <c r="BY24" s="8">
        <f>HLOOKUP(BY$7+0.5,$L$66:$DM$120,ROWS($C$10:$C24)+2,FALSE)</f>
        <v>776</v>
      </c>
      <c r="BZ24" s="8">
        <f>HLOOKUP(BZ$7+0.5,$L$66:$DM$120,ROWS($C$10:$C24)+2,FALSE)</f>
        <v>258</v>
      </c>
      <c r="CA24" s="8" t="str">
        <f>HLOOKUP(CA$7+0.5,$L$66:$DM$120,ROWS($C$10:$C24)+2,FALSE)</f>
        <v>N/A</v>
      </c>
      <c r="CB24" s="8">
        <f>HLOOKUP(CB$7+0.5,$L$66:$DM$120,ROWS($C$10:$C24)+2,FALSE)</f>
        <v>4147</v>
      </c>
      <c r="CC24" s="8">
        <f>HLOOKUP(CC$7+0.5,$L$66:$DM$120,ROWS($C$10:$C24)+2,FALSE)</f>
        <v>1866</v>
      </c>
      <c r="CD24" s="8">
        <f>HLOOKUP(CD$7+0.5,$L$66:$DM$120,ROWS($C$10:$C24)+2,FALSE)</f>
        <v>991</v>
      </c>
      <c r="CE24" s="8">
        <f>HLOOKUP(CE$7+0.5,$L$66:$DM$120,ROWS($C$10:$C24)+2,FALSE)</f>
        <v>831</v>
      </c>
      <c r="CF24" s="8">
        <f>HLOOKUP(CF$7+0.5,$L$66:$DM$120,ROWS($C$10:$C24)+2,FALSE)</f>
        <v>687</v>
      </c>
      <c r="CG24" s="8">
        <f>HLOOKUP(CG$7+0.5,$L$66:$DM$120,ROWS($C$10:$C24)+2,FALSE)</f>
        <v>93</v>
      </c>
      <c r="CH24" s="8">
        <f>HLOOKUP(CH$7+0.5,$L$66:$DM$120,ROWS($C$10:$C24)+2,FALSE)</f>
        <v>1210</v>
      </c>
      <c r="CI24" s="8">
        <f>HLOOKUP(CI$7+0.5,$L$66:$DM$120,ROWS($C$10:$C24)+2,FALSE)</f>
        <v>1111</v>
      </c>
      <c r="CJ24" s="8">
        <f>HLOOKUP(CJ$7+0.5,$L$66:$DM$120,ROWS($C$10:$C24)+2,FALSE)</f>
        <v>2138</v>
      </c>
      <c r="CK24" s="8">
        <f>HLOOKUP(CK$7+0.5,$L$66:$DM$120,ROWS($C$10:$C24)+2,FALSE)</f>
        <v>1815</v>
      </c>
      <c r="CL24" s="8">
        <f>HLOOKUP(CL$7+0.5,$L$66:$DM$120,ROWS($C$10:$C24)+2,FALSE)</f>
        <v>861</v>
      </c>
      <c r="CM24" s="8">
        <f>HLOOKUP(CM$7+0.5,$L$66:$DM$120,ROWS($C$10:$C24)+2,FALSE)</f>
        <v>3325</v>
      </c>
      <c r="CN24" s="8">
        <f>HLOOKUP(CN$7+0.5,$L$66:$DM$120,ROWS($C$10:$C24)+2,FALSE)</f>
        <v>937</v>
      </c>
      <c r="CO24" s="8">
        <f>HLOOKUP(CO$7+0.5,$L$66:$DM$120,ROWS($C$10:$C24)+2,FALSE)</f>
        <v>373</v>
      </c>
      <c r="CP24" s="8">
        <f>HLOOKUP(CP$7+0.5,$L$66:$DM$120,ROWS($C$10:$C24)+2,FALSE)</f>
        <v>1214</v>
      </c>
      <c r="CQ24" s="8">
        <f>HLOOKUP(CQ$7+0.5,$L$66:$DM$120,ROWS($C$10:$C24)+2,FALSE)</f>
        <v>202</v>
      </c>
      <c r="CR24" s="8">
        <f>HLOOKUP(CR$7+0.5,$L$66:$DM$120,ROWS($C$10:$C24)+2,FALSE)</f>
        <v>1262</v>
      </c>
      <c r="CS24" s="8">
        <f>HLOOKUP(CS$7+0.5,$L$66:$DM$120,ROWS($C$10:$C24)+2,FALSE)</f>
        <v>709</v>
      </c>
      <c r="CT24" s="8">
        <f>HLOOKUP(CT$7+0.5,$L$66:$DM$120,ROWS($C$10:$C24)+2,FALSE)</f>
        <v>2555</v>
      </c>
      <c r="CU24" s="8">
        <f>HLOOKUP(CU$7+0.5,$L$66:$DM$120,ROWS($C$10:$C24)+2,FALSE)</f>
        <v>2479</v>
      </c>
      <c r="CV24" s="8">
        <f>HLOOKUP(CV$7+0.5,$L$66:$DM$120,ROWS($C$10:$C24)+2,FALSE)</f>
        <v>788</v>
      </c>
      <c r="CW24" s="8">
        <f>HLOOKUP(CW$7+0.5,$L$66:$DM$120,ROWS($C$10:$C24)+2,FALSE)</f>
        <v>1201</v>
      </c>
      <c r="CX24" s="8">
        <f>HLOOKUP(CX$7+0.5,$L$66:$DM$120,ROWS($C$10:$C24)+2,FALSE)</f>
        <v>777</v>
      </c>
      <c r="CY24" s="8">
        <f>HLOOKUP(CY$7+0.5,$L$66:$DM$120,ROWS($C$10:$C24)+2,FALSE)</f>
        <v>789</v>
      </c>
      <c r="CZ24" s="8">
        <f>HLOOKUP(CZ$7+0.5,$L$66:$DM$120,ROWS($C$10:$C24)+2,FALSE)</f>
        <v>1822</v>
      </c>
      <c r="DA24" s="8">
        <f>HLOOKUP(DA$7+0.5,$L$66:$DM$120,ROWS($C$10:$C24)+2,FALSE)</f>
        <v>643</v>
      </c>
      <c r="DB24" s="8">
        <f>HLOOKUP(DB$7+0.5,$L$66:$DM$120,ROWS($C$10:$C24)+2,FALSE)</f>
        <v>787</v>
      </c>
      <c r="DC24" s="8">
        <f>HLOOKUP(DC$7+0.5,$L$66:$DM$120,ROWS($C$10:$C24)+2,FALSE)</f>
        <v>264</v>
      </c>
      <c r="DD24" s="8">
        <f>HLOOKUP(DD$7+0.5,$L$66:$DM$120,ROWS($C$10:$C24)+2,FALSE)</f>
        <v>1131</v>
      </c>
      <c r="DE24" s="8">
        <f>HLOOKUP(DE$7+0.5,$L$66:$DM$120,ROWS($C$10:$C24)+2,FALSE)</f>
        <v>3113</v>
      </c>
      <c r="DF24" s="8">
        <f>HLOOKUP(DF$7+0.5,$L$66:$DM$120,ROWS($C$10:$C24)+2,FALSE)</f>
        <v>427</v>
      </c>
      <c r="DG24" s="8">
        <f>HLOOKUP(DG$7+0.5,$L$66:$DM$120,ROWS($C$10:$C24)+2,FALSE)</f>
        <v>257</v>
      </c>
      <c r="DH24" s="8">
        <f>HLOOKUP(DH$7+0.5,$L$66:$DM$120,ROWS($C$10:$C24)+2,FALSE)</f>
        <v>1241</v>
      </c>
      <c r="DI24" s="8">
        <f>HLOOKUP(DI$7+0.5,$L$66:$DM$120,ROWS($C$10:$C24)+2,FALSE)</f>
        <v>707</v>
      </c>
      <c r="DJ24" s="8">
        <f>HLOOKUP(DJ$7+0.5,$L$66:$DM$120,ROWS($C$10:$C24)+2,FALSE)</f>
        <v>523</v>
      </c>
      <c r="DK24" s="8">
        <f>HLOOKUP(DK$7+0.5,$L$66:$DM$120,ROWS($C$10:$C24)+2,FALSE)</f>
        <v>2866</v>
      </c>
      <c r="DL24" s="8">
        <f>HLOOKUP(DL$7+0.5,$L$66:$DM$120,ROWS($C$10:$C24)+2,FALSE)</f>
        <v>432</v>
      </c>
      <c r="DM24" s="8">
        <f>HLOOKUP(DM$7+0.5,$L$66:$DM$120,ROWS($C$10:$C24)+2,FALSE)</f>
        <v>820</v>
      </c>
    </row>
    <row r="25" spans="4:117" x14ac:dyDescent="0.2">
      <c r="D25" s="62" t="s">
        <v>21</v>
      </c>
      <c r="E25" s="9">
        <v>6414862</v>
      </c>
      <c r="F25" s="10">
        <v>4257</v>
      </c>
      <c r="G25" s="9">
        <v>5431015</v>
      </c>
      <c r="H25" s="10">
        <v>24897</v>
      </c>
      <c r="I25" s="9">
        <v>833086</v>
      </c>
      <c r="J25" s="10">
        <v>22796</v>
      </c>
      <c r="K25" s="102"/>
      <c r="L25" s="7">
        <f>HLOOKUP(L$7,$L$66:$DM$120,ROWS($C$10:$C25)+2,FALSE)</f>
        <v>127353</v>
      </c>
      <c r="M25" s="7">
        <f>HLOOKUP(M$7,$L$66:$DM$120,ROWS($C$10:$C25)+2,FALSE)</f>
        <v>1502</v>
      </c>
      <c r="N25" s="7">
        <f>HLOOKUP(N$7,$L$66:$DM$120,ROWS($C$10:$C25)+2,FALSE)</f>
        <v>177</v>
      </c>
      <c r="O25" s="7">
        <f>HLOOKUP(O$7,$L$66:$DM$120,ROWS($C$10:$C25)+2,FALSE)</f>
        <v>2210</v>
      </c>
      <c r="P25" s="7">
        <f>HLOOKUP(P$7,$L$66:$DM$120,ROWS($C$10:$C25)+2,FALSE)</f>
        <v>1548</v>
      </c>
      <c r="Q25" s="7">
        <f>HLOOKUP(Q$7,$L$66:$DM$120,ROWS($C$10:$C25)+2,FALSE)</f>
        <v>8959</v>
      </c>
      <c r="R25" s="7">
        <f>HLOOKUP(R$7,$L$66:$DM$120,ROWS($C$10:$C25)+2,FALSE)</f>
        <v>1362</v>
      </c>
      <c r="S25" s="7">
        <f>HLOOKUP(S$7,$L$66:$DM$120,ROWS($C$10:$C25)+2,FALSE)</f>
        <v>544</v>
      </c>
      <c r="T25" s="7">
        <f>HLOOKUP(T$7,$L$66:$DM$120,ROWS($C$10:$C25)+2,FALSE)</f>
        <v>0</v>
      </c>
      <c r="U25" s="7">
        <f>HLOOKUP(U$7,$L$66:$DM$120,ROWS($C$10:$C25)+2,FALSE)</f>
        <v>181</v>
      </c>
      <c r="V25" s="7">
        <f>HLOOKUP(V$7,$L$66:$DM$120,ROWS($C$10:$C25)+2,FALSE)</f>
        <v>5496</v>
      </c>
      <c r="W25" s="7">
        <f>HLOOKUP(W$7,$L$66:$DM$120,ROWS($C$10:$C25)+2,FALSE)</f>
        <v>1623</v>
      </c>
      <c r="X25" s="7">
        <f>HLOOKUP(X$7,$L$66:$DM$120,ROWS($C$10:$C25)+2,FALSE)</f>
        <v>267</v>
      </c>
      <c r="Y25" s="7">
        <f>HLOOKUP(Y$7,$L$66:$DM$120,ROWS($C$10:$C25)+2,FALSE)</f>
        <v>772</v>
      </c>
      <c r="Z25" s="7">
        <f>HLOOKUP(Z$7,$L$66:$DM$120,ROWS($C$10:$C25)+2,FALSE)</f>
        <v>27950</v>
      </c>
      <c r="AA25" s="7" t="str">
        <f>HLOOKUP(AA$7,$L$66:$DM$120,ROWS($C$10:$C25)+2,FALSE)</f>
        <v>N/A</v>
      </c>
      <c r="AB25" s="7">
        <f>HLOOKUP(AB$7,$L$66:$DM$120,ROWS($C$10:$C25)+2,FALSE)</f>
        <v>1885</v>
      </c>
      <c r="AC25" s="7">
        <f>HLOOKUP(AC$7,$L$66:$DM$120,ROWS($C$10:$C25)+2,FALSE)</f>
        <v>1582</v>
      </c>
      <c r="AD25" s="7">
        <f>HLOOKUP(AD$7,$L$66:$DM$120,ROWS($C$10:$C25)+2,FALSE)</f>
        <v>10643</v>
      </c>
      <c r="AE25" s="7">
        <f>HLOOKUP(AE$7,$L$66:$DM$120,ROWS($C$10:$C25)+2,FALSE)</f>
        <v>749</v>
      </c>
      <c r="AF25" s="7">
        <f>HLOOKUP(AF$7,$L$66:$DM$120,ROWS($C$10:$C25)+2,FALSE)</f>
        <v>30</v>
      </c>
      <c r="AG25" s="7">
        <f>HLOOKUP(AG$7,$L$66:$DM$120,ROWS($C$10:$C25)+2,FALSE)</f>
        <v>1641</v>
      </c>
      <c r="AH25" s="7">
        <f>HLOOKUP(AH$7,$L$66:$DM$120,ROWS($C$10:$C25)+2,FALSE)</f>
        <v>103</v>
      </c>
      <c r="AI25" s="7">
        <f>HLOOKUP(AI$7,$L$66:$DM$120,ROWS($C$10:$C25)+2,FALSE)</f>
        <v>9361</v>
      </c>
      <c r="AJ25" s="7">
        <f>HLOOKUP(AJ$7,$L$66:$DM$120,ROWS($C$10:$C25)+2,FALSE)</f>
        <v>916</v>
      </c>
      <c r="AK25" s="7">
        <f>HLOOKUP(AK$7,$L$66:$DM$120,ROWS($C$10:$C25)+2,FALSE)</f>
        <v>270</v>
      </c>
      <c r="AL25" s="7">
        <f>HLOOKUP(AL$7,$L$66:$DM$120,ROWS($C$10:$C25)+2,FALSE)</f>
        <v>3893</v>
      </c>
      <c r="AM25" s="7">
        <f>HLOOKUP(AM$7,$L$66:$DM$120,ROWS($C$10:$C25)+2,FALSE)</f>
        <v>164</v>
      </c>
      <c r="AN25" s="7">
        <f>HLOOKUP(AN$7,$L$66:$DM$120,ROWS($C$10:$C25)+2,FALSE)</f>
        <v>705</v>
      </c>
      <c r="AO25" s="7">
        <f>HLOOKUP(AO$7,$L$66:$DM$120,ROWS($C$10:$C25)+2,FALSE)</f>
        <v>227</v>
      </c>
      <c r="AP25" s="7">
        <f>HLOOKUP(AP$7,$L$66:$DM$120,ROWS($C$10:$C25)+2,FALSE)</f>
        <v>114</v>
      </c>
      <c r="AQ25" s="7">
        <f>HLOOKUP(AQ$7,$L$66:$DM$120,ROWS($C$10:$C25)+2,FALSE)</f>
        <v>1876</v>
      </c>
      <c r="AR25" s="7">
        <f>HLOOKUP(AR$7,$L$66:$DM$120,ROWS($C$10:$C25)+2,FALSE)</f>
        <v>188</v>
      </c>
      <c r="AS25" s="7">
        <f>HLOOKUP(AS$7,$L$66:$DM$120,ROWS($C$10:$C25)+2,FALSE)</f>
        <v>2564</v>
      </c>
      <c r="AT25" s="7">
        <f>HLOOKUP(AT$7,$L$66:$DM$120,ROWS($C$10:$C25)+2,FALSE)</f>
        <v>2828</v>
      </c>
      <c r="AU25" s="7">
        <f>HLOOKUP(AU$7,$L$66:$DM$120,ROWS($C$10:$C25)+2,FALSE)</f>
        <v>0</v>
      </c>
      <c r="AV25" s="7">
        <f>HLOOKUP(AV$7,$L$66:$DM$120,ROWS($C$10:$C25)+2,FALSE)</f>
        <v>13272</v>
      </c>
      <c r="AW25" s="7">
        <f>HLOOKUP(AW$7,$L$66:$DM$120,ROWS($C$10:$C25)+2,FALSE)</f>
        <v>681</v>
      </c>
      <c r="AX25" s="7">
        <f>HLOOKUP(AX$7,$L$66:$DM$120,ROWS($C$10:$C25)+2,FALSE)</f>
        <v>423</v>
      </c>
      <c r="AY25" s="7">
        <f>HLOOKUP(AY$7,$L$66:$DM$120,ROWS($C$10:$C25)+2,FALSE)</f>
        <v>2668</v>
      </c>
      <c r="AZ25" s="7">
        <f>HLOOKUP(AZ$7,$L$66:$DM$120,ROWS($C$10:$C25)+2,FALSE)</f>
        <v>174</v>
      </c>
      <c r="BA25" s="7">
        <f>HLOOKUP(BA$7,$L$66:$DM$120,ROWS($C$10:$C25)+2,FALSE)</f>
        <v>584</v>
      </c>
      <c r="BB25" s="7">
        <f>HLOOKUP(BB$7,$L$66:$DM$120,ROWS($C$10:$C25)+2,FALSE)</f>
        <v>216</v>
      </c>
      <c r="BC25" s="7">
        <f>HLOOKUP(BC$7,$L$66:$DM$120,ROWS($C$10:$C25)+2,FALSE)</f>
        <v>3093</v>
      </c>
      <c r="BD25" s="7">
        <f>HLOOKUP(BD$7,$L$66:$DM$120,ROWS($C$10:$C25)+2,FALSE)</f>
        <v>6335</v>
      </c>
      <c r="BE25" s="7">
        <f>HLOOKUP(BE$7,$L$66:$DM$120,ROWS($C$10:$C25)+2,FALSE)</f>
        <v>444</v>
      </c>
      <c r="BF25" s="7">
        <f>HLOOKUP(BF$7,$L$66:$DM$120,ROWS($C$10:$C25)+2,FALSE)</f>
        <v>45</v>
      </c>
      <c r="BG25" s="7">
        <f>HLOOKUP(BG$7,$L$66:$DM$120,ROWS($C$10:$C25)+2,FALSE)</f>
        <v>3673</v>
      </c>
      <c r="BH25" s="7">
        <f>HLOOKUP(BH$7,$L$66:$DM$120,ROWS($C$10:$C25)+2,FALSE)</f>
        <v>571</v>
      </c>
      <c r="BI25" s="7">
        <f>HLOOKUP(BI$7,$L$66:$DM$120,ROWS($C$10:$C25)+2,FALSE)</f>
        <v>669</v>
      </c>
      <c r="BJ25" s="7">
        <f>HLOOKUP(BJ$7,$L$66:$DM$120,ROWS($C$10:$C25)+2,FALSE)</f>
        <v>1762</v>
      </c>
      <c r="BK25" s="7">
        <f>HLOOKUP(BK$7,$L$66:$DM$120,ROWS($C$10:$C25)+2,FALSE)</f>
        <v>413</v>
      </c>
      <c r="BL25" s="7">
        <f>HLOOKUP(BL$7,$L$66:$DM$120,ROWS($C$10:$C25)+2,FALSE)</f>
        <v>572</v>
      </c>
      <c r="BM25" s="8">
        <f>HLOOKUP(BM$7+0.5,$L$66:$DM$120,ROWS($C$10:$C25)+2,FALSE)</f>
        <v>8463</v>
      </c>
      <c r="BN25" s="8">
        <f>HLOOKUP(BN$7+0.5,$L$66:$DM$120,ROWS($C$10:$C25)+2,FALSE)</f>
        <v>1110</v>
      </c>
      <c r="BO25" s="8">
        <f>HLOOKUP(BO$7+0.5,$L$66:$DM$120,ROWS($C$10:$C25)+2,FALSE)</f>
        <v>143</v>
      </c>
      <c r="BP25" s="8">
        <f>HLOOKUP(BP$7+0.5,$L$66:$DM$120,ROWS($C$10:$C25)+2,FALSE)</f>
        <v>914</v>
      </c>
      <c r="BQ25" s="8">
        <f>HLOOKUP(BQ$7+0.5,$L$66:$DM$120,ROWS($C$10:$C25)+2,FALSE)</f>
        <v>1104</v>
      </c>
      <c r="BR25" s="8">
        <f>HLOOKUP(BR$7+0.5,$L$66:$DM$120,ROWS($C$10:$C25)+2,FALSE)</f>
        <v>2863</v>
      </c>
      <c r="BS25" s="8">
        <f>HLOOKUP(BS$7+0.5,$L$66:$DM$120,ROWS($C$10:$C25)+2,FALSE)</f>
        <v>658</v>
      </c>
      <c r="BT25" s="8">
        <f>HLOOKUP(BT$7+0.5,$L$66:$DM$120,ROWS($C$10:$C25)+2,FALSE)</f>
        <v>404</v>
      </c>
      <c r="BU25" s="8">
        <f>HLOOKUP(BU$7+0.5,$L$66:$DM$120,ROWS($C$10:$C25)+2,FALSE)</f>
        <v>267</v>
      </c>
      <c r="BV25" s="8">
        <f>HLOOKUP(BV$7+0.5,$L$66:$DM$120,ROWS($C$10:$C25)+2,FALSE)</f>
        <v>156</v>
      </c>
      <c r="BW25" s="8">
        <f>HLOOKUP(BW$7+0.5,$L$66:$DM$120,ROWS($C$10:$C25)+2,FALSE)</f>
        <v>1564</v>
      </c>
      <c r="BX25" s="8">
        <f>HLOOKUP(BX$7+0.5,$L$66:$DM$120,ROWS($C$10:$C25)+2,FALSE)</f>
        <v>913</v>
      </c>
      <c r="BY25" s="8">
        <f>HLOOKUP(BY$7+0.5,$L$66:$DM$120,ROWS($C$10:$C25)+2,FALSE)</f>
        <v>316</v>
      </c>
      <c r="BZ25" s="8">
        <f>HLOOKUP(BZ$7+0.5,$L$66:$DM$120,ROWS($C$10:$C25)+2,FALSE)</f>
        <v>604</v>
      </c>
      <c r="CA25" s="8">
        <f>HLOOKUP(CA$7+0.5,$L$66:$DM$120,ROWS($C$10:$C25)+2,FALSE)</f>
        <v>4658</v>
      </c>
      <c r="CB25" s="8" t="str">
        <f>HLOOKUP(CB$7+0.5,$L$66:$DM$120,ROWS($C$10:$C25)+2,FALSE)</f>
        <v>N/A</v>
      </c>
      <c r="CC25" s="8">
        <f>HLOOKUP(CC$7+0.5,$L$66:$DM$120,ROWS($C$10:$C25)+2,FALSE)</f>
        <v>1191</v>
      </c>
      <c r="CD25" s="8">
        <f>HLOOKUP(CD$7+0.5,$L$66:$DM$120,ROWS($C$10:$C25)+2,FALSE)</f>
        <v>996</v>
      </c>
      <c r="CE25" s="8">
        <f>HLOOKUP(CE$7+0.5,$L$66:$DM$120,ROWS($C$10:$C25)+2,FALSE)</f>
        <v>2402</v>
      </c>
      <c r="CF25" s="8">
        <f>HLOOKUP(CF$7+0.5,$L$66:$DM$120,ROWS($C$10:$C25)+2,FALSE)</f>
        <v>599</v>
      </c>
      <c r="CG25" s="8">
        <f>HLOOKUP(CG$7+0.5,$L$66:$DM$120,ROWS($C$10:$C25)+2,FALSE)</f>
        <v>50</v>
      </c>
      <c r="CH25" s="8">
        <f>HLOOKUP(CH$7+0.5,$L$66:$DM$120,ROWS($C$10:$C25)+2,FALSE)</f>
        <v>950</v>
      </c>
      <c r="CI25" s="8">
        <f>HLOOKUP(CI$7+0.5,$L$66:$DM$120,ROWS($C$10:$C25)+2,FALSE)</f>
        <v>135</v>
      </c>
      <c r="CJ25" s="8">
        <f>HLOOKUP(CJ$7+0.5,$L$66:$DM$120,ROWS($C$10:$C25)+2,FALSE)</f>
        <v>1837</v>
      </c>
      <c r="CK25" s="8">
        <f>HLOOKUP(CK$7+0.5,$L$66:$DM$120,ROWS($C$10:$C25)+2,FALSE)</f>
        <v>385</v>
      </c>
      <c r="CL25" s="8">
        <f>HLOOKUP(CL$7+0.5,$L$66:$DM$120,ROWS($C$10:$C25)+2,FALSE)</f>
        <v>255</v>
      </c>
      <c r="CM25" s="8">
        <f>HLOOKUP(CM$7+0.5,$L$66:$DM$120,ROWS($C$10:$C25)+2,FALSE)</f>
        <v>2531</v>
      </c>
      <c r="CN25" s="8">
        <f>HLOOKUP(CN$7+0.5,$L$66:$DM$120,ROWS($C$10:$C25)+2,FALSE)</f>
        <v>201</v>
      </c>
      <c r="CO25" s="8">
        <f>HLOOKUP(CO$7+0.5,$L$66:$DM$120,ROWS($C$10:$C25)+2,FALSE)</f>
        <v>654</v>
      </c>
      <c r="CP25" s="8">
        <f>HLOOKUP(CP$7+0.5,$L$66:$DM$120,ROWS($C$10:$C25)+2,FALSE)</f>
        <v>239</v>
      </c>
      <c r="CQ25" s="8">
        <f>HLOOKUP(CQ$7+0.5,$L$66:$DM$120,ROWS($C$10:$C25)+2,FALSE)</f>
        <v>134</v>
      </c>
      <c r="CR25" s="8">
        <f>HLOOKUP(CR$7+0.5,$L$66:$DM$120,ROWS($C$10:$C25)+2,FALSE)</f>
        <v>1526</v>
      </c>
      <c r="CS25" s="8">
        <f>HLOOKUP(CS$7+0.5,$L$66:$DM$120,ROWS($C$10:$C25)+2,FALSE)</f>
        <v>229</v>
      </c>
      <c r="CT25" s="8">
        <f>HLOOKUP(CT$7+0.5,$L$66:$DM$120,ROWS($C$10:$C25)+2,FALSE)</f>
        <v>952</v>
      </c>
      <c r="CU25" s="8">
        <f>HLOOKUP(CU$7+0.5,$L$66:$DM$120,ROWS($C$10:$C25)+2,FALSE)</f>
        <v>1141</v>
      </c>
      <c r="CV25" s="8">
        <f>HLOOKUP(CV$7+0.5,$L$66:$DM$120,ROWS($C$10:$C25)+2,FALSE)</f>
        <v>267</v>
      </c>
      <c r="CW25" s="8">
        <f>HLOOKUP(CW$7+0.5,$L$66:$DM$120,ROWS($C$10:$C25)+2,FALSE)</f>
        <v>2750</v>
      </c>
      <c r="CX25" s="8">
        <f>HLOOKUP(CX$7+0.5,$L$66:$DM$120,ROWS($C$10:$C25)+2,FALSE)</f>
        <v>563</v>
      </c>
      <c r="CY25" s="8">
        <f>HLOOKUP(CY$7+0.5,$L$66:$DM$120,ROWS($C$10:$C25)+2,FALSE)</f>
        <v>380</v>
      </c>
      <c r="CZ25" s="8">
        <f>HLOOKUP(CZ$7+0.5,$L$66:$DM$120,ROWS($C$10:$C25)+2,FALSE)</f>
        <v>1128</v>
      </c>
      <c r="DA25" s="8">
        <f>HLOOKUP(DA$7+0.5,$L$66:$DM$120,ROWS($C$10:$C25)+2,FALSE)</f>
        <v>284</v>
      </c>
      <c r="DB25" s="8">
        <f>HLOOKUP(DB$7+0.5,$L$66:$DM$120,ROWS($C$10:$C25)+2,FALSE)</f>
        <v>405</v>
      </c>
      <c r="DC25" s="8">
        <f>HLOOKUP(DC$7+0.5,$L$66:$DM$120,ROWS($C$10:$C25)+2,FALSE)</f>
        <v>258</v>
      </c>
      <c r="DD25" s="8">
        <f>HLOOKUP(DD$7+0.5,$L$66:$DM$120,ROWS($C$10:$C25)+2,FALSE)</f>
        <v>1261</v>
      </c>
      <c r="DE25" s="8">
        <f>HLOOKUP(DE$7+0.5,$L$66:$DM$120,ROWS($C$10:$C25)+2,FALSE)</f>
        <v>1643</v>
      </c>
      <c r="DF25" s="8">
        <f>HLOOKUP(DF$7+0.5,$L$66:$DM$120,ROWS($C$10:$C25)+2,FALSE)</f>
        <v>432</v>
      </c>
      <c r="DG25" s="8">
        <f>HLOOKUP(DG$7+0.5,$L$66:$DM$120,ROWS($C$10:$C25)+2,FALSE)</f>
        <v>73</v>
      </c>
      <c r="DH25" s="8">
        <f>HLOOKUP(DH$7+0.5,$L$66:$DM$120,ROWS($C$10:$C25)+2,FALSE)</f>
        <v>1633</v>
      </c>
      <c r="DI25" s="8">
        <f>HLOOKUP(DI$7+0.5,$L$66:$DM$120,ROWS($C$10:$C25)+2,FALSE)</f>
        <v>340</v>
      </c>
      <c r="DJ25" s="8">
        <f>HLOOKUP(DJ$7+0.5,$L$66:$DM$120,ROWS($C$10:$C25)+2,FALSE)</f>
        <v>562</v>
      </c>
      <c r="DK25" s="8">
        <f>HLOOKUP(DK$7+0.5,$L$66:$DM$120,ROWS($C$10:$C25)+2,FALSE)</f>
        <v>893</v>
      </c>
      <c r="DL25" s="8">
        <f>HLOOKUP(DL$7+0.5,$L$66:$DM$120,ROWS($C$10:$C25)+2,FALSE)</f>
        <v>403</v>
      </c>
      <c r="DM25" s="8">
        <f>HLOOKUP(DM$7+0.5,$L$66:$DM$120,ROWS($C$10:$C25)+2,FALSE)</f>
        <v>457</v>
      </c>
    </row>
    <row r="26" spans="4:117" x14ac:dyDescent="0.2">
      <c r="D26" s="62" t="s">
        <v>22</v>
      </c>
      <c r="E26" s="9">
        <v>3013053</v>
      </c>
      <c r="F26" s="10">
        <v>2381</v>
      </c>
      <c r="G26" s="9">
        <v>2553210</v>
      </c>
      <c r="H26" s="10">
        <v>15158</v>
      </c>
      <c r="I26" s="9">
        <v>375650</v>
      </c>
      <c r="J26" s="10">
        <v>12448</v>
      </c>
      <c r="K26" s="102"/>
      <c r="L26" s="7">
        <f>HLOOKUP(L$7,$L$66:$DM$120,ROWS($C$10:$C26)+2,FALSE)</f>
        <v>72557</v>
      </c>
      <c r="M26" s="7">
        <f>HLOOKUP(M$7,$L$66:$DM$120,ROWS($C$10:$C26)+2,FALSE)</f>
        <v>330</v>
      </c>
      <c r="N26" s="7">
        <f>HLOOKUP(N$7,$L$66:$DM$120,ROWS($C$10:$C26)+2,FALSE)</f>
        <v>519</v>
      </c>
      <c r="O26" s="7">
        <f>HLOOKUP(O$7,$L$66:$DM$120,ROWS($C$10:$C26)+2,FALSE)</f>
        <v>1483</v>
      </c>
      <c r="P26" s="7">
        <f>HLOOKUP(P$7,$L$66:$DM$120,ROWS($C$10:$C26)+2,FALSE)</f>
        <v>247</v>
      </c>
      <c r="Q26" s="7">
        <f>HLOOKUP(Q$7,$L$66:$DM$120,ROWS($C$10:$C26)+2,FALSE)</f>
        <v>2847</v>
      </c>
      <c r="R26" s="7">
        <f>HLOOKUP(R$7,$L$66:$DM$120,ROWS($C$10:$C26)+2,FALSE)</f>
        <v>2554</v>
      </c>
      <c r="S26" s="7">
        <f>HLOOKUP(S$7,$L$66:$DM$120,ROWS($C$10:$C26)+2,FALSE)</f>
        <v>114</v>
      </c>
      <c r="T26" s="7">
        <f>HLOOKUP(T$7,$L$66:$DM$120,ROWS($C$10:$C26)+2,FALSE)</f>
        <v>0</v>
      </c>
      <c r="U26" s="7">
        <f>HLOOKUP(U$7,$L$66:$DM$120,ROWS($C$10:$C26)+2,FALSE)</f>
        <v>53</v>
      </c>
      <c r="V26" s="7">
        <f>HLOOKUP(V$7,$L$66:$DM$120,ROWS($C$10:$C26)+2,FALSE)</f>
        <v>1364</v>
      </c>
      <c r="W26" s="7">
        <f>HLOOKUP(W$7,$L$66:$DM$120,ROWS($C$10:$C26)+2,FALSE)</f>
        <v>973</v>
      </c>
      <c r="X26" s="7">
        <f>HLOOKUP(X$7,$L$66:$DM$120,ROWS($C$10:$C26)+2,FALSE)</f>
        <v>866</v>
      </c>
      <c r="Y26" s="7">
        <f>HLOOKUP(Y$7,$L$66:$DM$120,ROWS($C$10:$C26)+2,FALSE)</f>
        <v>315</v>
      </c>
      <c r="Z26" s="7">
        <f>HLOOKUP(Z$7,$L$66:$DM$120,ROWS($C$10:$C26)+2,FALSE)</f>
        <v>17016</v>
      </c>
      <c r="AA26" s="7">
        <f>HLOOKUP(AA$7,$L$66:$DM$120,ROWS($C$10:$C26)+2,FALSE)</f>
        <v>1710</v>
      </c>
      <c r="AB26" s="7" t="str">
        <f>HLOOKUP(AB$7,$L$66:$DM$120,ROWS($C$10:$C26)+2,FALSE)</f>
        <v>N/A</v>
      </c>
      <c r="AC26" s="7">
        <f>HLOOKUP(AC$7,$L$66:$DM$120,ROWS($C$10:$C26)+2,FALSE)</f>
        <v>1520</v>
      </c>
      <c r="AD26" s="7">
        <f>HLOOKUP(AD$7,$L$66:$DM$120,ROWS($C$10:$C26)+2,FALSE)</f>
        <v>334</v>
      </c>
      <c r="AE26" s="7">
        <f>HLOOKUP(AE$7,$L$66:$DM$120,ROWS($C$10:$C26)+2,FALSE)</f>
        <v>315</v>
      </c>
      <c r="AF26" s="7">
        <f>HLOOKUP(AF$7,$L$66:$DM$120,ROWS($C$10:$C26)+2,FALSE)</f>
        <v>0</v>
      </c>
      <c r="AG26" s="7">
        <f>HLOOKUP(AG$7,$L$66:$DM$120,ROWS($C$10:$C26)+2,FALSE)</f>
        <v>134</v>
      </c>
      <c r="AH26" s="7">
        <f>HLOOKUP(AH$7,$L$66:$DM$120,ROWS($C$10:$C26)+2,FALSE)</f>
        <v>189</v>
      </c>
      <c r="AI26" s="7">
        <f>HLOOKUP(AI$7,$L$66:$DM$120,ROWS($C$10:$C26)+2,FALSE)</f>
        <v>1439</v>
      </c>
      <c r="AJ26" s="7">
        <f>HLOOKUP(AJ$7,$L$66:$DM$120,ROWS($C$10:$C26)+2,FALSE)</f>
        <v>7564</v>
      </c>
      <c r="AK26" s="7">
        <f>HLOOKUP(AK$7,$L$66:$DM$120,ROWS($C$10:$C26)+2,FALSE)</f>
        <v>117</v>
      </c>
      <c r="AL26" s="7">
        <f>HLOOKUP(AL$7,$L$66:$DM$120,ROWS($C$10:$C26)+2,FALSE)</f>
        <v>6031</v>
      </c>
      <c r="AM26" s="7">
        <f>HLOOKUP(AM$7,$L$66:$DM$120,ROWS($C$10:$C26)+2,FALSE)</f>
        <v>836</v>
      </c>
      <c r="AN26" s="7">
        <f>HLOOKUP(AN$7,$L$66:$DM$120,ROWS($C$10:$C26)+2,FALSE)</f>
        <v>4783</v>
      </c>
      <c r="AO26" s="7">
        <f>HLOOKUP(AO$7,$L$66:$DM$120,ROWS($C$10:$C26)+2,FALSE)</f>
        <v>623</v>
      </c>
      <c r="AP26" s="7">
        <f>HLOOKUP(AP$7,$L$66:$DM$120,ROWS($C$10:$C26)+2,FALSE)</f>
        <v>381</v>
      </c>
      <c r="AQ26" s="7">
        <f>HLOOKUP(AQ$7,$L$66:$DM$120,ROWS($C$10:$C26)+2,FALSE)</f>
        <v>472</v>
      </c>
      <c r="AR26" s="7">
        <f>HLOOKUP(AR$7,$L$66:$DM$120,ROWS($C$10:$C26)+2,FALSE)</f>
        <v>492</v>
      </c>
      <c r="AS26" s="7">
        <f>HLOOKUP(AS$7,$L$66:$DM$120,ROWS($C$10:$C26)+2,FALSE)</f>
        <v>273</v>
      </c>
      <c r="AT26" s="7">
        <f>HLOOKUP(AT$7,$L$66:$DM$120,ROWS($C$10:$C26)+2,FALSE)</f>
        <v>1123</v>
      </c>
      <c r="AU26" s="7">
        <f>HLOOKUP(AU$7,$L$66:$DM$120,ROWS($C$10:$C26)+2,FALSE)</f>
        <v>601</v>
      </c>
      <c r="AV26" s="7">
        <f>HLOOKUP(AV$7,$L$66:$DM$120,ROWS($C$10:$C26)+2,FALSE)</f>
        <v>632</v>
      </c>
      <c r="AW26" s="7">
        <f>HLOOKUP(AW$7,$L$66:$DM$120,ROWS($C$10:$C26)+2,FALSE)</f>
        <v>679</v>
      </c>
      <c r="AX26" s="7">
        <f>HLOOKUP(AX$7,$L$66:$DM$120,ROWS($C$10:$C26)+2,FALSE)</f>
        <v>1071</v>
      </c>
      <c r="AY26" s="7">
        <f>HLOOKUP(AY$7,$L$66:$DM$120,ROWS($C$10:$C26)+2,FALSE)</f>
        <v>378</v>
      </c>
      <c r="AZ26" s="7">
        <f>HLOOKUP(AZ$7,$L$66:$DM$120,ROWS($C$10:$C26)+2,FALSE)</f>
        <v>0</v>
      </c>
      <c r="BA26" s="7">
        <f>HLOOKUP(BA$7,$L$66:$DM$120,ROWS($C$10:$C26)+2,FALSE)</f>
        <v>591</v>
      </c>
      <c r="BB26" s="7">
        <f>HLOOKUP(BB$7,$L$66:$DM$120,ROWS($C$10:$C26)+2,FALSE)</f>
        <v>1992</v>
      </c>
      <c r="BC26" s="7">
        <f>HLOOKUP(BC$7,$L$66:$DM$120,ROWS($C$10:$C26)+2,FALSE)</f>
        <v>1617</v>
      </c>
      <c r="BD26" s="7">
        <f>HLOOKUP(BD$7,$L$66:$DM$120,ROWS($C$10:$C26)+2,FALSE)</f>
        <v>4131</v>
      </c>
      <c r="BE26" s="7">
        <f>HLOOKUP(BE$7,$L$66:$DM$120,ROWS($C$10:$C26)+2,FALSE)</f>
        <v>146</v>
      </c>
      <c r="BF26" s="7">
        <f>HLOOKUP(BF$7,$L$66:$DM$120,ROWS($C$10:$C26)+2,FALSE)</f>
        <v>45</v>
      </c>
      <c r="BG26" s="7">
        <f>HLOOKUP(BG$7,$L$66:$DM$120,ROWS($C$10:$C26)+2,FALSE)</f>
        <v>303</v>
      </c>
      <c r="BH26" s="7">
        <f>HLOOKUP(BH$7,$L$66:$DM$120,ROWS($C$10:$C26)+2,FALSE)</f>
        <v>538</v>
      </c>
      <c r="BI26" s="7">
        <f>HLOOKUP(BI$7,$L$66:$DM$120,ROWS($C$10:$C26)+2,FALSE)</f>
        <v>0</v>
      </c>
      <c r="BJ26" s="7">
        <f>HLOOKUP(BJ$7,$L$66:$DM$120,ROWS($C$10:$C26)+2,FALSE)</f>
        <v>2705</v>
      </c>
      <c r="BK26" s="7">
        <f>HLOOKUP(BK$7,$L$66:$DM$120,ROWS($C$10:$C26)+2,FALSE)</f>
        <v>111</v>
      </c>
      <c r="BL26" s="7">
        <f>HLOOKUP(BL$7,$L$66:$DM$120,ROWS($C$10:$C26)+2,FALSE)</f>
        <v>149</v>
      </c>
      <c r="BM26" s="8">
        <f>HLOOKUP(BM$7+0.5,$L$66:$DM$120,ROWS($C$10:$C26)+2,FALSE)</f>
        <v>5707</v>
      </c>
      <c r="BN26" s="8">
        <f>HLOOKUP(BN$7+0.5,$L$66:$DM$120,ROWS($C$10:$C26)+2,FALSE)</f>
        <v>202</v>
      </c>
      <c r="BO26" s="8">
        <f>HLOOKUP(BO$7+0.5,$L$66:$DM$120,ROWS($C$10:$C26)+2,FALSE)</f>
        <v>407</v>
      </c>
      <c r="BP26" s="8">
        <f>HLOOKUP(BP$7+0.5,$L$66:$DM$120,ROWS($C$10:$C26)+2,FALSE)</f>
        <v>623</v>
      </c>
      <c r="BQ26" s="8">
        <f>HLOOKUP(BQ$7+0.5,$L$66:$DM$120,ROWS($C$10:$C26)+2,FALSE)</f>
        <v>190</v>
      </c>
      <c r="BR26" s="8">
        <f>HLOOKUP(BR$7+0.5,$L$66:$DM$120,ROWS($C$10:$C26)+2,FALSE)</f>
        <v>1227</v>
      </c>
      <c r="BS26" s="8">
        <f>HLOOKUP(BS$7+0.5,$L$66:$DM$120,ROWS($C$10:$C26)+2,FALSE)</f>
        <v>865</v>
      </c>
      <c r="BT26" s="8">
        <f>HLOOKUP(BT$7+0.5,$L$66:$DM$120,ROWS($C$10:$C26)+2,FALSE)</f>
        <v>155</v>
      </c>
      <c r="BU26" s="8">
        <f>HLOOKUP(BU$7+0.5,$L$66:$DM$120,ROWS($C$10:$C26)+2,FALSE)</f>
        <v>228</v>
      </c>
      <c r="BV26" s="8">
        <f>HLOOKUP(BV$7+0.5,$L$66:$DM$120,ROWS($C$10:$C26)+2,FALSE)</f>
        <v>85</v>
      </c>
      <c r="BW26" s="8">
        <f>HLOOKUP(BW$7+0.5,$L$66:$DM$120,ROWS($C$10:$C26)+2,FALSE)</f>
        <v>573</v>
      </c>
      <c r="BX26" s="8">
        <f>HLOOKUP(BX$7+0.5,$L$66:$DM$120,ROWS($C$10:$C26)+2,FALSE)</f>
        <v>472</v>
      </c>
      <c r="BY26" s="8">
        <f>HLOOKUP(BY$7+0.5,$L$66:$DM$120,ROWS($C$10:$C26)+2,FALSE)</f>
        <v>651</v>
      </c>
      <c r="BZ26" s="8">
        <f>HLOOKUP(BZ$7+0.5,$L$66:$DM$120,ROWS($C$10:$C26)+2,FALSE)</f>
        <v>415</v>
      </c>
      <c r="CA26" s="8">
        <f>HLOOKUP(CA$7+0.5,$L$66:$DM$120,ROWS($C$10:$C26)+2,FALSE)</f>
        <v>2840</v>
      </c>
      <c r="CB26" s="8">
        <f>HLOOKUP(CB$7+0.5,$L$66:$DM$120,ROWS($C$10:$C26)+2,FALSE)</f>
        <v>917</v>
      </c>
      <c r="CC26" s="8" t="str">
        <f>HLOOKUP(CC$7+0.5,$L$66:$DM$120,ROWS($C$10:$C26)+2,FALSE)</f>
        <v>N/A</v>
      </c>
      <c r="CD26" s="8">
        <f>HLOOKUP(CD$7+0.5,$L$66:$DM$120,ROWS($C$10:$C26)+2,FALSE)</f>
        <v>741</v>
      </c>
      <c r="CE26" s="8">
        <f>HLOOKUP(CE$7+0.5,$L$66:$DM$120,ROWS($C$10:$C26)+2,FALSE)</f>
        <v>377</v>
      </c>
      <c r="CF26" s="8">
        <f>HLOOKUP(CF$7+0.5,$L$66:$DM$120,ROWS($C$10:$C26)+2,FALSE)</f>
        <v>384</v>
      </c>
      <c r="CG26" s="8">
        <f>HLOOKUP(CG$7+0.5,$L$66:$DM$120,ROWS($C$10:$C26)+2,FALSE)</f>
        <v>228</v>
      </c>
      <c r="CH26" s="8">
        <f>HLOOKUP(CH$7+0.5,$L$66:$DM$120,ROWS($C$10:$C26)+2,FALSE)</f>
        <v>156</v>
      </c>
      <c r="CI26" s="8">
        <f>HLOOKUP(CI$7+0.5,$L$66:$DM$120,ROWS($C$10:$C26)+2,FALSE)</f>
        <v>175</v>
      </c>
      <c r="CJ26" s="8">
        <f>HLOOKUP(CJ$7+0.5,$L$66:$DM$120,ROWS($C$10:$C26)+2,FALSE)</f>
        <v>652</v>
      </c>
      <c r="CK26" s="8">
        <f>HLOOKUP(CK$7+0.5,$L$66:$DM$120,ROWS($C$10:$C26)+2,FALSE)</f>
        <v>1722</v>
      </c>
      <c r="CL26" s="8">
        <f>HLOOKUP(CL$7+0.5,$L$66:$DM$120,ROWS($C$10:$C26)+2,FALSE)</f>
        <v>138</v>
      </c>
      <c r="CM26" s="8">
        <f>HLOOKUP(CM$7+0.5,$L$66:$DM$120,ROWS($C$10:$C26)+2,FALSE)</f>
        <v>2253</v>
      </c>
      <c r="CN26" s="8">
        <f>HLOOKUP(CN$7+0.5,$L$66:$DM$120,ROWS($C$10:$C26)+2,FALSE)</f>
        <v>743</v>
      </c>
      <c r="CO26" s="8">
        <f>HLOOKUP(CO$7+0.5,$L$66:$DM$120,ROWS($C$10:$C26)+2,FALSE)</f>
        <v>1799</v>
      </c>
      <c r="CP26" s="8">
        <f>HLOOKUP(CP$7+0.5,$L$66:$DM$120,ROWS($C$10:$C26)+2,FALSE)</f>
        <v>371</v>
      </c>
      <c r="CQ26" s="8">
        <f>HLOOKUP(CQ$7+0.5,$L$66:$DM$120,ROWS($C$10:$C26)+2,FALSE)</f>
        <v>531</v>
      </c>
      <c r="CR26" s="8">
        <f>HLOOKUP(CR$7+0.5,$L$66:$DM$120,ROWS($C$10:$C26)+2,FALSE)</f>
        <v>405</v>
      </c>
      <c r="CS26" s="8">
        <f>HLOOKUP(CS$7+0.5,$L$66:$DM$120,ROWS($C$10:$C26)+2,FALSE)</f>
        <v>490</v>
      </c>
      <c r="CT26" s="8">
        <f>HLOOKUP(CT$7+0.5,$L$66:$DM$120,ROWS($C$10:$C26)+2,FALSE)</f>
        <v>270</v>
      </c>
      <c r="CU26" s="8">
        <f>HLOOKUP(CU$7+0.5,$L$66:$DM$120,ROWS($C$10:$C26)+2,FALSE)</f>
        <v>744</v>
      </c>
      <c r="CV26" s="8">
        <f>HLOOKUP(CV$7+0.5,$L$66:$DM$120,ROWS($C$10:$C26)+2,FALSE)</f>
        <v>617</v>
      </c>
      <c r="CW26" s="8">
        <f>HLOOKUP(CW$7+0.5,$L$66:$DM$120,ROWS($C$10:$C26)+2,FALSE)</f>
        <v>421</v>
      </c>
      <c r="CX26" s="8">
        <f>HLOOKUP(CX$7+0.5,$L$66:$DM$120,ROWS($C$10:$C26)+2,FALSE)</f>
        <v>491</v>
      </c>
      <c r="CY26" s="8">
        <f>HLOOKUP(CY$7+0.5,$L$66:$DM$120,ROWS($C$10:$C26)+2,FALSE)</f>
        <v>568</v>
      </c>
      <c r="CZ26" s="8">
        <f>HLOOKUP(CZ$7+0.5,$L$66:$DM$120,ROWS($C$10:$C26)+2,FALSE)</f>
        <v>242</v>
      </c>
      <c r="DA26" s="8">
        <f>HLOOKUP(DA$7+0.5,$L$66:$DM$120,ROWS($C$10:$C26)+2,FALSE)</f>
        <v>228</v>
      </c>
      <c r="DB26" s="8">
        <f>HLOOKUP(DB$7+0.5,$L$66:$DM$120,ROWS($C$10:$C26)+2,FALSE)</f>
        <v>442</v>
      </c>
      <c r="DC26" s="8">
        <f>HLOOKUP(DC$7+0.5,$L$66:$DM$120,ROWS($C$10:$C26)+2,FALSE)</f>
        <v>980</v>
      </c>
      <c r="DD26" s="8">
        <f>HLOOKUP(DD$7+0.5,$L$66:$DM$120,ROWS($C$10:$C26)+2,FALSE)</f>
        <v>1222</v>
      </c>
      <c r="DE26" s="8">
        <f>HLOOKUP(DE$7+0.5,$L$66:$DM$120,ROWS($C$10:$C26)+2,FALSE)</f>
        <v>1470</v>
      </c>
      <c r="DF26" s="8">
        <f>HLOOKUP(DF$7+0.5,$L$66:$DM$120,ROWS($C$10:$C26)+2,FALSE)</f>
        <v>156</v>
      </c>
      <c r="DG26" s="8">
        <f>HLOOKUP(DG$7+0.5,$L$66:$DM$120,ROWS($C$10:$C26)+2,FALSE)</f>
        <v>81</v>
      </c>
      <c r="DH26" s="8">
        <f>HLOOKUP(DH$7+0.5,$L$66:$DM$120,ROWS($C$10:$C26)+2,FALSE)</f>
        <v>329</v>
      </c>
      <c r="DI26" s="8">
        <f>HLOOKUP(DI$7+0.5,$L$66:$DM$120,ROWS($C$10:$C26)+2,FALSE)</f>
        <v>365</v>
      </c>
      <c r="DJ26" s="8">
        <f>HLOOKUP(DJ$7+0.5,$L$66:$DM$120,ROWS($C$10:$C26)+2,FALSE)</f>
        <v>228</v>
      </c>
      <c r="DK26" s="8">
        <f>HLOOKUP(DK$7+0.5,$L$66:$DM$120,ROWS($C$10:$C26)+2,FALSE)</f>
        <v>1206</v>
      </c>
      <c r="DL26" s="8">
        <f>HLOOKUP(DL$7+0.5,$L$66:$DM$120,ROWS($C$10:$C26)+2,FALSE)</f>
        <v>119</v>
      </c>
      <c r="DM26" s="8">
        <f>HLOOKUP(DM$7+0.5,$L$66:$DM$120,ROWS($C$10:$C26)+2,FALSE)</f>
        <v>176</v>
      </c>
    </row>
    <row r="27" spans="4:117" x14ac:dyDescent="0.2">
      <c r="D27" s="62" t="s">
        <v>23</v>
      </c>
      <c r="E27" s="9">
        <v>2820894</v>
      </c>
      <c r="F27" s="10">
        <v>2731</v>
      </c>
      <c r="G27" s="9">
        <v>2341401</v>
      </c>
      <c r="H27" s="10">
        <v>17752</v>
      </c>
      <c r="I27" s="9">
        <v>372161</v>
      </c>
      <c r="J27" s="10">
        <v>15608</v>
      </c>
      <c r="K27" s="102"/>
      <c r="L27" s="7">
        <f>HLOOKUP(L$7,$L$66:$DM$120,ROWS($C$10:$C27)+2,FALSE)</f>
        <v>95059</v>
      </c>
      <c r="M27" s="7">
        <f>HLOOKUP(M$7,$L$66:$DM$120,ROWS($C$10:$C27)+2,FALSE)</f>
        <v>44</v>
      </c>
      <c r="N27" s="7">
        <f>HLOOKUP(N$7,$L$66:$DM$120,ROWS($C$10:$C27)+2,FALSE)</f>
        <v>1050</v>
      </c>
      <c r="O27" s="7">
        <f>HLOOKUP(O$7,$L$66:$DM$120,ROWS($C$10:$C27)+2,FALSE)</f>
        <v>2238</v>
      </c>
      <c r="P27" s="7">
        <f>HLOOKUP(P$7,$L$66:$DM$120,ROWS($C$10:$C27)+2,FALSE)</f>
        <v>1596</v>
      </c>
      <c r="Q27" s="7">
        <f>HLOOKUP(Q$7,$L$66:$DM$120,ROWS($C$10:$C27)+2,FALSE)</f>
        <v>6125</v>
      </c>
      <c r="R27" s="7">
        <f>HLOOKUP(R$7,$L$66:$DM$120,ROWS($C$10:$C27)+2,FALSE)</f>
        <v>6022</v>
      </c>
      <c r="S27" s="7">
        <f>HLOOKUP(S$7,$L$66:$DM$120,ROWS($C$10:$C27)+2,FALSE)</f>
        <v>85</v>
      </c>
      <c r="T27" s="7">
        <f>HLOOKUP(T$7,$L$66:$DM$120,ROWS($C$10:$C27)+2,FALSE)</f>
        <v>238</v>
      </c>
      <c r="U27" s="7">
        <f>HLOOKUP(U$7,$L$66:$DM$120,ROWS($C$10:$C27)+2,FALSE)</f>
        <v>0</v>
      </c>
      <c r="V27" s="7">
        <f>HLOOKUP(V$7,$L$66:$DM$120,ROWS($C$10:$C27)+2,FALSE)</f>
        <v>2863</v>
      </c>
      <c r="W27" s="7">
        <f>HLOOKUP(W$7,$L$66:$DM$120,ROWS($C$10:$C27)+2,FALSE)</f>
        <v>1916</v>
      </c>
      <c r="X27" s="7">
        <f>HLOOKUP(X$7,$L$66:$DM$120,ROWS($C$10:$C27)+2,FALSE)</f>
        <v>128</v>
      </c>
      <c r="Y27" s="7">
        <f>HLOOKUP(Y$7,$L$66:$DM$120,ROWS($C$10:$C27)+2,FALSE)</f>
        <v>398</v>
      </c>
      <c r="Z27" s="7">
        <f>HLOOKUP(Z$7,$L$66:$DM$120,ROWS($C$10:$C27)+2,FALSE)</f>
        <v>2943</v>
      </c>
      <c r="AA27" s="7">
        <f>HLOOKUP(AA$7,$L$66:$DM$120,ROWS($C$10:$C27)+2,FALSE)</f>
        <v>1544</v>
      </c>
      <c r="AB27" s="7">
        <f>HLOOKUP(AB$7,$L$66:$DM$120,ROWS($C$10:$C27)+2,FALSE)</f>
        <v>1875</v>
      </c>
      <c r="AC27" s="7" t="str">
        <f>HLOOKUP(AC$7,$L$66:$DM$120,ROWS($C$10:$C27)+2,FALSE)</f>
        <v>N/A</v>
      </c>
      <c r="AD27" s="7">
        <f>HLOOKUP(AD$7,$L$66:$DM$120,ROWS($C$10:$C27)+2,FALSE)</f>
        <v>1048</v>
      </c>
      <c r="AE27" s="7">
        <f>HLOOKUP(AE$7,$L$66:$DM$120,ROWS($C$10:$C27)+2,FALSE)</f>
        <v>890</v>
      </c>
      <c r="AF27" s="7">
        <f>HLOOKUP(AF$7,$L$66:$DM$120,ROWS($C$10:$C27)+2,FALSE)</f>
        <v>0</v>
      </c>
      <c r="AG27" s="7">
        <f>HLOOKUP(AG$7,$L$66:$DM$120,ROWS($C$10:$C27)+2,FALSE)</f>
        <v>1369</v>
      </c>
      <c r="AH27" s="7">
        <f>HLOOKUP(AH$7,$L$66:$DM$120,ROWS($C$10:$C27)+2,FALSE)</f>
        <v>100</v>
      </c>
      <c r="AI27" s="7">
        <f>HLOOKUP(AI$7,$L$66:$DM$120,ROWS($C$10:$C27)+2,FALSE)</f>
        <v>806</v>
      </c>
      <c r="AJ27" s="7">
        <f>HLOOKUP(AJ$7,$L$66:$DM$120,ROWS($C$10:$C27)+2,FALSE)</f>
        <v>1562</v>
      </c>
      <c r="AK27" s="7">
        <f>HLOOKUP(AK$7,$L$66:$DM$120,ROWS($C$10:$C27)+2,FALSE)</f>
        <v>167</v>
      </c>
      <c r="AL27" s="7">
        <f>HLOOKUP(AL$7,$L$66:$DM$120,ROWS($C$10:$C27)+2,FALSE)</f>
        <v>23384</v>
      </c>
      <c r="AM27" s="7">
        <f>HLOOKUP(AM$7,$L$66:$DM$120,ROWS($C$10:$C27)+2,FALSE)</f>
        <v>289</v>
      </c>
      <c r="AN27" s="7">
        <f>HLOOKUP(AN$7,$L$66:$DM$120,ROWS($C$10:$C27)+2,FALSE)</f>
        <v>2678</v>
      </c>
      <c r="AO27" s="7">
        <f>HLOOKUP(AO$7,$L$66:$DM$120,ROWS($C$10:$C27)+2,FALSE)</f>
        <v>1318</v>
      </c>
      <c r="AP27" s="7">
        <f>HLOOKUP(AP$7,$L$66:$DM$120,ROWS($C$10:$C27)+2,FALSE)</f>
        <v>76</v>
      </c>
      <c r="AQ27" s="7">
        <f>HLOOKUP(AQ$7,$L$66:$DM$120,ROWS($C$10:$C27)+2,FALSE)</f>
        <v>1743</v>
      </c>
      <c r="AR27" s="7">
        <f>HLOOKUP(AR$7,$L$66:$DM$120,ROWS($C$10:$C27)+2,FALSE)</f>
        <v>873</v>
      </c>
      <c r="AS27" s="7">
        <f>HLOOKUP(AS$7,$L$66:$DM$120,ROWS($C$10:$C27)+2,FALSE)</f>
        <v>2390</v>
      </c>
      <c r="AT27" s="7">
        <f>HLOOKUP(AT$7,$L$66:$DM$120,ROWS($C$10:$C27)+2,FALSE)</f>
        <v>1083</v>
      </c>
      <c r="AU27" s="7">
        <f>HLOOKUP(AU$7,$L$66:$DM$120,ROWS($C$10:$C27)+2,FALSE)</f>
        <v>225</v>
      </c>
      <c r="AV27" s="7">
        <f>HLOOKUP(AV$7,$L$66:$DM$120,ROWS($C$10:$C27)+2,FALSE)</f>
        <v>1509</v>
      </c>
      <c r="AW27" s="7">
        <f>HLOOKUP(AW$7,$L$66:$DM$120,ROWS($C$10:$C27)+2,FALSE)</f>
        <v>7568</v>
      </c>
      <c r="AX27" s="7">
        <f>HLOOKUP(AX$7,$L$66:$DM$120,ROWS($C$10:$C27)+2,FALSE)</f>
        <v>514</v>
      </c>
      <c r="AY27" s="7">
        <f>HLOOKUP(AY$7,$L$66:$DM$120,ROWS($C$10:$C27)+2,FALSE)</f>
        <v>563</v>
      </c>
      <c r="AZ27" s="7">
        <f>HLOOKUP(AZ$7,$L$66:$DM$120,ROWS($C$10:$C27)+2,FALSE)</f>
        <v>39</v>
      </c>
      <c r="BA27" s="7">
        <f>HLOOKUP(BA$7,$L$66:$DM$120,ROWS($C$10:$C27)+2,FALSE)</f>
        <v>137</v>
      </c>
      <c r="BB27" s="7">
        <f>HLOOKUP(BB$7,$L$66:$DM$120,ROWS($C$10:$C27)+2,FALSE)</f>
        <v>352</v>
      </c>
      <c r="BC27" s="7">
        <f>HLOOKUP(BC$7,$L$66:$DM$120,ROWS($C$10:$C27)+2,FALSE)</f>
        <v>1152</v>
      </c>
      <c r="BD27" s="7">
        <f>HLOOKUP(BD$7,$L$66:$DM$120,ROWS($C$10:$C27)+2,FALSE)</f>
        <v>9217</v>
      </c>
      <c r="BE27" s="7">
        <f>HLOOKUP(BE$7,$L$66:$DM$120,ROWS($C$10:$C27)+2,FALSE)</f>
        <v>238</v>
      </c>
      <c r="BF27" s="7">
        <f>HLOOKUP(BF$7,$L$66:$DM$120,ROWS($C$10:$C27)+2,FALSE)</f>
        <v>75</v>
      </c>
      <c r="BG27" s="7">
        <f>HLOOKUP(BG$7,$L$66:$DM$120,ROWS($C$10:$C27)+2,FALSE)</f>
        <v>1648</v>
      </c>
      <c r="BH27" s="7">
        <f>HLOOKUP(BH$7,$L$66:$DM$120,ROWS($C$10:$C27)+2,FALSE)</f>
        <v>1175</v>
      </c>
      <c r="BI27" s="7">
        <f>HLOOKUP(BI$7,$L$66:$DM$120,ROWS($C$10:$C27)+2,FALSE)</f>
        <v>0</v>
      </c>
      <c r="BJ27" s="7">
        <f>HLOOKUP(BJ$7,$L$66:$DM$120,ROWS($C$10:$C27)+2,FALSE)</f>
        <v>1233</v>
      </c>
      <c r="BK27" s="7">
        <f>HLOOKUP(BK$7,$L$66:$DM$120,ROWS($C$10:$C27)+2,FALSE)</f>
        <v>573</v>
      </c>
      <c r="BL27" s="7">
        <f>HLOOKUP(BL$7,$L$66:$DM$120,ROWS($C$10:$C27)+2,FALSE)</f>
        <v>68</v>
      </c>
      <c r="BM27" s="8">
        <f>HLOOKUP(BM$7+0.5,$L$66:$DM$120,ROWS($C$10:$C27)+2,FALSE)</f>
        <v>7804</v>
      </c>
      <c r="BN27" s="8">
        <f>HLOOKUP(BN$7+0.5,$L$66:$DM$120,ROWS($C$10:$C27)+2,FALSE)</f>
        <v>75</v>
      </c>
      <c r="BO27" s="8">
        <f>HLOOKUP(BO$7+0.5,$L$66:$DM$120,ROWS($C$10:$C27)+2,FALSE)</f>
        <v>697</v>
      </c>
      <c r="BP27" s="8">
        <f>HLOOKUP(BP$7+0.5,$L$66:$DM$120,ROWS($C$10:$C27)+2,FALSE)</f>
        <v>878</v>
      </c>
      <c r="BQ27" s="8">
        <f>HLOOKUP(BQ$7+0.5,$L$66:$DM$120,ROWS($C$10:$C27)+2,FALSE)</f>
        <v>1073</v>
      </c>
      <c r="BR27" s="8">
        <f>HLOOKUP(BR$7+0.5,$L$66:$DM$120,ROWS($C$10:$C27)+2,FALSE)</f>
        <v>1459</v>
      </c>
      <c r="BS27" s="8">
        <f>HLOOKUP(BS$7+0.5,$L$66:$DM$120,ROWS($C$10:$C27)+2,FALSE)</f>
        <v>2519</v>
      </c>
      <c r="BT27" s="8">
        <f>HLOOKUP(BT$7+0.5,$L$66:$DM$120,ROWS($C$10:$C27)+2,FALSE)</f>
        <v>140</v>
      </c>
      <c r="BU27" s="8">
        <f>HLOOKUP(BU$7+0.5,$L$66:$DM$120,ROWS($C$10:$C27)+2,FALSE)</f>
        <v>275</v>
      </c>
      <c r="BV27" s="8">
        <f>HLOOKUP(BV$7+0.5,$L$66:$DM$120,ROWS($C$10:$C27)+2,FALSE)</f>
        <v>248</v>
      </c>
      <c r="BW27" s="8">
        <f>HLOOKUP(BW$7+0.5,$L$66:$DM$120,ROWS($C$10:$C27)+2,FALSE)</f>
        <v>1848</v>
      </c>
      <c r="BX27" s="8">
        <f>HLOOKUP(BX$7+0.5,$L$66:$DM$120,ROWS($C$10:$C27)+2,FALSE)</f>
        <v>1039</v>
      </c>
      <c r="BY27" s="8">
        <f>HLOOKUP(BY$7+0.5,$L$66:$DM$120,ROWS($C$10:$C27)+2,FALSE)</f>
        <v>154</v>
      </c>
      <c r="BZ27" s="8">
        <f>HLOOKUP(BZ$7+0.5,$L$66:$DM$120,ROWS($C$10:$C27)+2,FALSE)</f>
        <v>407</v>
      </c>
      <c r="CA27" s="8">
        <f>HLOOKUP(CA$7+0.5,$L$66:$DM$120,ROWS($C$10:$C27)+2,FALSE)</f>
        <v>1096</v>
      </c>
      <c r="CB27" s="8">
        <f>HLOOKUP(CB$7+0.5,$L$66:$DM$120,ROWS($C$10:$C27)+2,FALSE)</f>
        <v>859</v>
      </c>
      <c r="CC27" s="8">
        <f>HLOOKUP(CC$7+0.5,$L$66:$DM$120,ROWS($C$10:$C27)+2,FALSE)</f>
        <v>1184</v>
      </c>
      <c r="CD27" s="8" t="str">
        <f>HLOOKUP(CD$7+0.5,$L$66:$DM$120,ROWS($C$10:$C27)+2,FALSE)</f>
        <v>N/A</v>
      </c>
      <c r="CE27" s="8">
        <f>HLOOKUP(CE$7+0.5,$L$66:$DM$120,ROWS($C$10:$C27)+2,FALSE)</f>
        <v>1402</v>
      </c>
      <c r="CF27" s="8">
        <f>HLOOKUP(CF$7+0.5,$L$66:$DM$120,ROWS($C$10:$C27)+2,FALSE)</f>
        <v>580</v>
      </c>
      <c r="CG27" s="8">
        <f>HLOOKUP(CG$7+0.5,$L$66:$DM$120,ROWS($C$10:$C27)+2,FALSE)</f>
        <v>248</v>
      </c>
      <c r="CH27" s="8">
        <f>HLOOKUP(CH$7+0.5,$L$66:$DM$120,ROWS($C$10:$C27)+2,FALSE)</f>
        <v>1103</v>
      </c>
      <c r="CI27" s="8">
        <f>HLOOKUP(CI$7+0.5,$L$66:$DM$120,ROWS($C$10:$C27)+2,FALSE)</f>
        <v>120</v>
      </c>
      <c r="CJ27" s="8">
        <f>HLOOKUP(CJ$7+0.5,$L$66:$DM$120,ROWS($C$10:$C27)+2,FALSE)</f>
        <v>457</v>
      </c>
      <c r="CK27" s="8">
        <f>HLOOKUP(CK$7+0.5,$L$66:$DM$120,ROWS($C$10:$C27)+2,FALSE)</f>
        <v>1147</v>
      </c>
      <c r="CL27" s="8">
        <f>HLOOKUP(CL$7+0.5,$L$66:$DM$120,ROWS($C$10:$C27)+2,FALSE)</f>
        <v>146</v>
      </c>
      <c r="CM27" s="8">
        <f>HLOOKUP(CM$7+0.5,$L$66:$DM$120,ROWS($C$10:$C27)+2,FALSE)</f>
        <v>3524</v>
      </c>
      <c r="CN27" s="8">
        <f>HLOOKUP(CN$7+0.5,$L$66:$DM$120,ROWS($C$10:$C27)+2,FALSE)</f>
        <v>318</v>
      </c>
      <c r="CO27" s="8">
        <f>HLOOKUP(CO$7+0.5,$L$66:$DM$120,ROWS($C$10:$C27)+2,FALSE)</f>
        <v>875</v>
      </c>
      <c r="CP27" s="8">
        <f>HLOOKUP(CP$7+0.5,$L$66:$DM$120,ROWS($C$10:$C27)+2,FALSE)</f>
        <v>1245</v>
      </c>
      <c r="CQ27" s="8">
        <f>HLOOKUP(CQ$7+0.5,$L$66:$DM$120,ROWS($C$10:$C27)+2,FALSE)</f>
        <v>130</v>
      </c>
      <c r="CR27" s="8">
        <f>HLOOKUP(CR$7+0.5,$L$66:$DM$120,ROWS($C$10:$C27)+2,FALSE)</f>
        <v>1236</v>
      </c>
      <c r="CS27" s="8">
        <f>HLOOKUP(CS$7+0.5,$L$66:$DM$120,ROWS($C$10:$C27)+2,FALSE)</f>
        <v>580</v>
      </c>
      <c r="CT27" s="8">
        <f>HLOOKUP(CT$7+0.5,$L$66:$DM$120,ROWS($C$10:$C27)+2,FALSE)</f>
        <v>1235</v>
      </c>
      <c r="CU27" s="8">
        <f>HLOOKUP(CU$7+0.5,$L$66:$DM$120,ROWS($C$10:$C27)+2,FALSE)</f>
        <v>649</v>
      </c>
      <c r="CV27" s="8">
        <f>HLOOKUP(CV$7+0.5,$L$66:$DM$120,ROWS($C$10:$C27)+2,FALSE)</f>
        <v>373</v>
      </c>
      <c r="CW27" s="8">
        <f>HLOOKUP(CW$7+0.5,$L$66:$DM$120,ROWS($C$10:$C27)+2,FALSE)</f>
        <v>1127</v>
      </c>
      <c r="CX27" s="8">
        <f>HLOOKUP(CX$7+0.5,$L$66:$DM$120,ROWS($C$10:$C27)+2,FALSE)</f>
        <v>2302</v>
      </c>
      <c r="CY27" s="8">
        <f>HLOOKUP(CY$7+0.5,$L$66:$DM$120,ROWS($C$10:$C27)+2,FALSE)</f>
        <v>610</v>
      </c>
      <c r="CZ27" s="8">
        <f>HLOOKUP(CZ$7+0.5,$L$66:$DM$120,ROWS($C$10:$C27)+2,FALSE)</f>
        <v>537</v>
      </c>
      <c r="DA27" s="8">
        <f>HLOOKUP(DA$7+0.5,$L$66:$DM$120,ROWS($C$10:$C27)+2,FALSE)</f>
        <v>79</v>
      </c>
      <c r="DB27" s="8">
        <f>HLOOKUP(DB$7+0.5,$L$66:$DM$120,ROWS($C$10:$C27)+2,FALSE)</f>
        <v>211</v>
      </c>
      <c r="DC27" s="8">
        <f>HLOOKUP(DC$7+0.5,$L$66:$DM$120,ROWS($C$10:$C27)+2,FALSE)</f>
        <v>227</v>
      </c>
      <c r="DD27" s="8">
        <f>HLOOKUP(DD$7+0.5,$L$66:$DM$120,ROWS($C$10:$C27)+2,FALSE)</f>
        <v>821</v>
      </c>
      <c r="DE27" s="8">
        <f>HLOOKUP(DE$7+0.5,$L$66:$DM$120,ROWS($C$10:$C27)+2,FALSE)</f>
        <v>2824</v>
      </c>
      <c r="DF27" s="8">
        <f>HLOOKUP(DF$7+0.5,$L$66:$DM$120,ROWS($C$10:$C27)+2,FALSE)</f>
        <v>298</v>
      </c>
      <c r="DG27" s="8">
        <f>HLOOKUP(DG$7+0.5,$L$66:$DM$120,ROWS($C$10:$C27)+2,FALSE)</f>
        <v>126</v>
      </c>
      <c r="DH27" s="8">
        <f>HLOOKUP(DH$7+0.5,$L$66:$DM$120,ROWS($C$10:$C27)+2,FALSE)</f>
        <v>934</v>
      </c>
      <c r="DI27" s="8">
        <f>HLOOKUP(DI$7+0.5,$L$66:$DM$120,ROWS($C$10:$C27)+2,FALSE)</f>
        <v>792</v>
      </c>
      <c r="DJ27" s="8">
        <f>HLOOKUP(DJ$7+0.5,$L$66:$DM$120,ROWS($C$10:$C27)+2,FALSE)</f>
        <v>248</v>
      </c>
      <c r="DK27" s="8">
        <f>HLOOKUP(DK$7+0.5,$L$66:$DM$120,ROWS($C$10:$C27)+2,FALSE)</f>
        <v>898</v>
      </c>
      <c r="DL27" s="8">
        <f>HLOOKUP(DL$7+0.5,$L$66:$DM$120,ROWS($C$10:$C27)+2,FALSE)</f>
        <v>531</v>
      </c>
      <c r="DM27" s="8">
        <f>HLOOKUP(DM$7+0.5,$L$66:$DM$120,ROWS($C$10:$C27)+2,FALSE)</f>
        <v>88</v>
      </c>
    </row>
    <row r="28" spans="4:117" x14ac:dyDescent="0.2">
      <c r="D28" s="62" t="s">
        <v>24</v>
      </c>
      <c r="E28" s="9">
        <v>4296639</v>
      </c>
      <c r="F28" s="10">
        <v>3389</v>
      </c>
      <c r="G28" s="9">
        <v>3638259</v>
      </c>
      <c r="H28" s="10">
        <v>20337</v>
      </c>
      <c r="I28" s="9">
        <v>519887</v>
      </c>
      <c r="J28" s="10">
        <v>18955</v>
      </c>
      <c r="K28" s="102"/>
      <c r="L28" s="7">
        <f>HLOOKUP(L$7,$L$66:$DM$120,ROWS($C$10:$C28)+2,FALSE)</f>
        <v>118443</v>
      </c>
      <c r="M28" s="7">
        <f>HLOOKUP(M$7,$L$66:$DM$120,ROWS($C$10:$C28)+2,FALSE)</f>
        <v>2161</v>
      </c>
      <c r="N28" s="7">
        <f>HLOOKUP(N$7,$L$66:$DM$120,ROWS($C$10:$C28)+2,FALSE)</f>
        <v>3017</v>
      </c>
      <c r="O28" s="7">
        <f>HLOOKUP(O$7,$L$66:$DM$120,ROWS($C$10:$C28)+2,FALSE)</f>
        <v>2598</v>
      </c>
      <c r="P28" s="7">
        <f>HLOOKUP(P$7,$L$66:$DM$120,ROWS($C$10:$C28)+2,FALSE)</f>
        <v>558</v>
      </c>
      <c r="Q28" s="7">
        <f>HLOOKUP(Q$7,$L$66:$DM$120,ROWS($C$10:$C28)+2,FALSE)</f>
        <v>3779</v>
      </c>
      <c r="R28" s="7">
        <f>HLOOKUP(R$7,$L$66:$DM$120,ROWS($C$10:$C28)+2,FALSE)</f>
        <v>329</v>
      </c>
      <c r="S28" s="7">
        <f>HLOOKUP(S$7,$L$66:$DM$120,ROWS($C$10:$C28)+2,FALSE)</f>
        <v>698</v>
      </c>
      <c r="T28" s="7">
        <f>HLOOKUP(T$7,$L$66:$DM$120,ROWS($C$10:$C28)+2,FALSE)</f>
        <v>38</v>
      </c>
      <c r="U28" s="7">
        <f>HLOOKUP(U$7,$L$66:$DM$120,ROWS($C$10:$C28)+2,FALSE)</f>
        <v>147</v>
      </c>
      <c r="V28" s="7">
        <f>HLOOKUP(V$7,$L$66:$DM$120,ROWS($C$10:$C28)+2,FALSE)</f>
        <v>10119</v>
      </c>
      <c r="W28" s="7">
        <f>HLOOKUP(W$7,$L$66:$DM$120,ROWS($C$10:$C28)+2,FALSE)</f>
        <v>6397</v>
      </c>
      <c r="X28" s="7">
        <f>HLOOKUP(X$7,$L$66:$DM$120,ROWS($C$10:$C28)+2,FALSE)</f>
        <v>520</v>
      </c>
      <c r="Y28" s="7">
        <f>HLOOKUP(Y$7,$L$66:$DM$120,ROWS($C$10:$C28)+2,FALSE)</f>
        <v>71</v>
      </c>
      <c r="Z28" s="7">
        <f>HLOOKUP(Z$7,$L$66:$DM$120,ROWS($C$10:$C28)+2,FALSE)</f>
        <v>4659</v>
      </c>
      <c r="AA28" s="7">
        <f>HLOOKUP(AA$7,$L$66:$DM$120,ROWS($C$10:$C28)+2,FALSE)</f>
        <v>11906</v>
      </c>
      <c r="AB28" s="7">
        <f>HLOOKUP(AB$7,$L$66:$DM$120,ROWS($C$10:$C28)+2,FALSE)</f>
        <v>656</v>
      </c>
      <c r="AC28" s="7">
        <f>HLOOKUP(AC$7,$L$66:$DM$120,ROWS($C$10:$C28)+2,FALSE)</f>
        <v>1109</v>
      </c>
      <c r="AD28" s="7" t="str">
        <f>HLOOKUP(AD$7,$L$66:$DM$120,ROWS($C$10:$C28)+2,FALSE)</f>
        <v>N/A</v>
      </c>
      <c r="AE28" s="7">
        <f>HLOOKUP(AE$7,$L$66:$DM$120,ROWS($C$10:$C28)+2,FALSE)</f>
        <v>437</v>
      </c>
      <c r="AF28" s="7">
        <f>HLOOKUP(AF$7,$L$66:$DM$120,ROWS($C$10:$C28)+2,FALSE)</f>
        <v>0</v>
      </c>
      <c r="AG28" s="7">
        <f>HLOOKUP(AG$7,$L$66:$DM$120,ROWS($C$10:$C28)+2,FALSE)</f>
        <v>1395</v>
      </c>
      <c r="AH28" s="7">
        <f>HLOOKUP(AH$7,$L$66:$DM$120,ROWS($C$10:$C28)+2,FALSE)</f>
        <v>1036</v>
      </c>
      <c r="AI28" s="7">
        <f>HLOOKUP(AI$7,$L$66:$DM$120,ROWS($C$10:$C28)+2,FALSE)</f>
        <v>4672</v>
      </c>
      <c r="AJ28" s="7">
        <f>HLOOKUP(AJ$7,$L$66:$DM$120,ROWS($C$10:$C28)+2,FALSE)</f>
        <v>930</v>
      </c>
      <c r="AK28" s="7">
        <f>HLOOKUP(AK$7,$L$66:$DM$120,ROWS($C$10:$C28)+2,FALSE)</f>
        <v>1442</v>
      </c>
      <c r="AL28" s="7">
        <f>HLOOKUP(AL$7,$L$66:$DM$120,ROWS($C$10:$C28)+2,FALSE)</f>
        <v>3153</v>
      </c>
      <c r="AM28" s="7">
        <f>HLOOKUP(AM$7,$L$66:$DM$120,ROWS($C$10:$C28)+2,FALSE)</f>
        <v>0</v>
      </c>
      <c r="AN28" s="7">
        <f>HLOOKUP(AN$7,$L$66:$DM$120,ROWS($C$10:$C28)+2,FALSE)</f>
        <v>858</v>
      </c>
      <c r="AO28" s="7">
        <f>HLOOKUP(AO$7,$L$66:$DM$120,ROWS($C$10:$C28)+2,FALSE)</f>
        <v>76</v>
      </c>
      <c r="AP28" s="7">
        <f>HLOOKUP(AP$7,$L$66:$DM$120,ROWS($C$10:$C28)+2,FALSE)</f>
        <v>0</v>
      </c>
      <c r="AQ28" s="7">
        <f>HLOOKUP(AQ$7,$L$66:$DM$120,ROWS($C$10:$C28)+2,FALSE)</f>
        <v>1147</v>
      </c>
      <c r="AR28" s="7">
        <f>HLOOKUP(AR$7,$L$66:$DM$120,ROWS($C$10:$C28)+2,FALSE)</f>
        <v>122</v>
      </c>
      <c r="AS28" s="7">
        <f>HLOOKUP(AS$7,$L$66:$DM$120,ROWS($C$10:$C28)+2,FALSE)</f>
        <v>2057</v>
      </c>
      <c r="AT28" s="7">
        <f>HLOOKUP(AT$7,$L$66:$DM$120,ROWS($C$10:$C28)+2,FALSE)</f>
        <v>3758</v>
      </c>
      <c r="AU28" s="7">
        <f>HLOOKUP(AU$7,$L$66:$DM$120,ROWS($C$10:$C28)+2,FALSE)</f>
        <v>0</v>
      </c>
      <c r="AV28" s="7">
        <f>HLOOKUP(AV$7,$L$66:$DM$120,ROWS($C$10:$C28)+2,FALSE)</f>
        <v>15598</v>
      </c>
      <c r="AW28" s="7">
        <f>HLOOKUP(AW$7,$L$66:$DM$120,ROWS($C$10:$C28)+2,FALSE)</f>
        <v>1153</v>
      </c>
      <c r="AX28" s="7">
        <f>HLOOKUP(AX$7,$L$66:$DM$120,ROWS($C$10:$C28)+2,FALSE)</f>
        <v>181</v>
      </c>
      <c r="AY28" s="7">
        <f>HLOOKUP(AY$7,$L$66:$DM$120,ROWS($C$10:$C28)+2,FALSE)</f>
        <v>2618</v>
      </c>
      <c r="AZ28" s="7">
        <f>HLOOKUP(AZ$7,$L$66:$DM$120,ROWS($C$10:$C28)+2,FALSE)</f>
        <v>289</v>
      </c>
      <c r="BA28" s="7">
        <f>HLOOKUP(BA$7,$L$66:$DM$120,ROWS($C$10:$C28)+2,FALSE)</f>
        <v>1286</v>
      </c>
      <c r="BB28" s="7">
        <f>HLOOKUP(BB$7,$L$66:$DM$120,ROWS($C$10:$C28)+2,FALSE)</f>
        <v>163</v>
      </c>
      <c r="BC28" s="7">
        <f>HLOOKUP(BC$7,$L$66:$DM$120,ROWS($C$10:$C28)+2,FALSE)</f>
        <v>11153</v>
      </c>
      <c r="BD28" s="7">
        <f>HLOOKUP(BD$7,$L$66:$DM$120,ROWS($C$10:$C28)+2,FALSE)</f>
        <v>5758</v>
      </c>
      <c r="BE28" s="7">
        <f>HLOOKUP(BE$7,$L$66:$DM$120,ROWS($C$10:$C28)+2,FALSE)</f>
        <v>905</v>
      </c>
      <c r="BF28" s="7">
        <f>HLOOKUP(BF$7,$L$66:$DM$120,ROWS($C$10:$C28)+2,FALSE)</f>
        <v>525</v>
      </c>
      <c r="BG28" s="7">
        <f>HLOOKUP(BG$7,$L$66:$DM$120,ROWS($C$10:$C28)+2,FALSE)</f>
        <v>3671</v>
      </c>
      <c r="BH28" s="7">
        <f>HLOOKUP(BH$7,$L$66:$DM$120,ROWS($C$10:$C28)+2,FALSE)</f>
        <v>716</v>
      </c>
      <c r="BI28" s="7">
        <f>HLOOKUP(BI$7,$L$66:$DM$120,ROWS($C$10:$C28)+2,FALSE)</f>
        <v>2297</v>
      </c>
      <c r="BJ28" s="7">
        <f>HLOOKUP(BJ$7,$L$66:$DM$120,ROWS($C$10:$C28)+2,FALSE)</f>
        <v>1993</v>
      </c>
      <c r="BK28" s="7">
        <f>HLOOKUP(BK$7,$L$66:$DM$120,ROWS($C$10:$C28)+2,FALSE)</f>
        <v>292</v>
      </c>
      <c r="BL28" s="7">
        <f>HLOOKUP(BL$7,$L$66:$DM$120,ROWS($C$10:$C28)+2,FALSE)</f>
        <v>179</v>
      </c>
      <c r="BM28" s="8">
        <f>HLOOKUP(BM$7+0.5,$L$66:$DM$120,ROWS($C$10:$C28)+2,FALSE)</f>
        <v>8947</v>
      </c>
      <c r="BN28" s="8">
        <f>HLOOKUP(BN$7+0.5,$L$66:$DM$120,ROWS($C$10:$C28)+2,FALSE)</f>
        <v>871</v>
      </c>
      <c r="BO28" s="8">
        <f>HLOOKUP(BO$7+0.5,$L$66:$DM$120,ROWS($C$10:$C28)+2,FALSE)</f>
        <v>2024</v>
      </c>
      <c r="BP28" s="8">
        <f>HLOOKUP(BP$7+0.5,$L$66:$DM$120,ROWS($C$10:$C28)+2,FALSE)</f>
        <v>1483</v>
      </c>
      <c r="BQ28" s="8">
        <f>HLOOKUP(BQ$7+0.5,$L$66:$DM$120,ROWS($C$10:$C28)+2,FALSE)</f>
        <v>547</v>
      </c>
      <c r="BR28" s="8">
        <f>HLOOKUP(BR$7+0.5,$L$66:$DM$120,ROWS($C$10:$C28)+2,FALSE)</f>
        <v>1387</v>
      </c>
      <c r="BS28" s="8">
        <f>HLOOKUP(BS$7+0.5,$L$66:$DM$120,ROWS($C$10:$C28)+2,FALSE)</f>
        <v>363</v>
      </c>
      <c r="BT28" s="8">
        <f>HLOOKUP(BT$7+0.5,$L$66:$DM$120,ROWS($C$10:$C28)+2,FALSE)</f>
        <v>710</v>
      </c>
      <c r="BU28" s="8">
        <f>HLOOKUP(BU$7+0.5,$L$66:$DM$120,ROWS($C$10:$C28)+2,FALSE)</f>
        <v>64</v>
      </c>
      <c r="BV28" s="8">
        <f>HLOOKUP(BV$7+0.5,$L$66:$DM$120,ROWS($C$10:$C28)+2,FALSE)</f>
        <v>210</v>
      </c>
      <c r="BW28" s="8">
        <f>HLOOKUP(BW$7+0.5,$L$66:$DM$120,ROWS($C$10:$C28)+2,FALSE)</f>
        <v>2893</v>
      </c>
      <c r="BX28" s="8">
        <f>HLOOKUP(BX$7+0.5,$L$66:$DM$120,ROWS($C$10:$C28)+2,FALSE)</f>
        <v>2093</v>
      </c>
      <c r="BY28" s="8">
        <f>HLOOKUP(BY$7+0.5,$L$66:$DM$120,ROWS($C$10:$C28)+2,FALSE)</f>
        <v>520</v>
      </c>
      <c r="BZ28" s="8">
        <f>HLOOKUP(BZ$7+0.5,$L$66:$DM$120,ROWS($C$10:$C28)+2,FALSE)</f>
        <v>119</v>
      </c>
      <c r="CA28" s="8">
        <f>HLOOKUP(CA$7+0.5,$L$66:$DM$120,ROWS($C$10:$C28)+2,FALSE)</f>
        <v>1887</v>
      </c>
      <c r="CB28" s="8">
        <f>HLOOKUP(CB$7+0.5,$L$66:$DM$120,ROWS($C$10:$C28)+2,FALSE)</f>
        <v>2334</v>
      </c>
      <c r="CC28" s="8">
        <f>HLOOKUP(CC$7+0.5,$L$66:$DM$120,ROWS($C$10:$C28)+2,FALSE)</f>
        <v>788</v>
      </c>
      <c r="CD28" s="8">
        <f>HLOOKUP(CD$7+0.5,$L$66:$DM$120,ROWS($C$10:$C28)+2,FALSE)</f>
        <v>1031</v>
      </c>
      <c r="CE28" s="8" t="str">
        <f>HLOOKUP(CE$7+0.5,$L$66:$DM$120,ROWS($C$10:$C28)+2,FALSE)</f>
        <v>N/A</v>
      </c>
      <c r="CF28" s="8">
        <f>HLOOKUP(CF$7+0.5,$L$66:$DM$120,ROWS($C$10:$C28)+2,FALSE)</f>
        <v>435</v>
      </c>
      <c r="CG28" s="8">
        <f>HLOOKUP(CG$7+0.5,$L$66:$DM$120,ROWS($C$10:$C28)+2,FALSE)</f>
        <v>271</v>
      </c>
      <c r="CH28" s="8">
        <f>HLOOKUP(CH$7+0.5,$L$66:$DM$120,ROWS($C$10:$C28)+2,FALSE)</f>
        <v>995</v>
      </c>
      <c r="CI28" s="8">
        <f>HLOOKUP(CI$7+0.5,$L$66:$DM$120,ROWS($C$10:$C28)+2,FALSE)</f>
        <v>738</v>
      </c>
      <c r="CJ28" s="8">
        <f>HLOOKUP(CJ$7+0.5,$L$66:$DM$120,ROWS($C$10:$C28)+2,FALSE)</f>
        <v>1897</v>
      </c>
      <c r="CK28" s="8">
        <f>HLOOKUP(CK$7+0.5,$L$66:$DM$120,ROWS($C$10:$C28)+2,FALSE)</f>
        <v>781</v>
      </c>
      <c r="CL28" s="8">
        <f>HLOOKUP(CL$7+0.5,$L$66:$DM$120,ROWS($C$10:$C28)+2,FALSE)</f>
        <v>917</v>
      </c>
      <c r="CM28" s="8">
        <f>HLOOKUP(CM$7+0.5,$L$66:$DM$120,ROWS($C$10:$C28)+2,FALSE)</f>
        <v>1147</v>
      </c>
      <c r="CN28" s="8">
        <f>HLOOKUP(CN$7+0.5,$L$66:$DM$120,ROWS($C$10:$C28)+2,FALSE)</f>
        <v>271</v>
      </c>
      <c r="CO28" s="8">
        <f>HLOOKUP(CO$7+0.5,$L$66:$DM$120,ROWS($C$10:$C28)+2,FALSE)</f>
        <v>809</v>
      </c>
      <c r="CP28" s="8">
        <f>HLOOKUP(CP$7+0.5,$L$66:$DM$120,ROWS($C$10:$C28)+2,FALSE)</f>
        <v>129</v>
      </c>
      <c r="CQ28" s="8">
        <f>HLOOKUP(CQ$7+0.5,$L$66:$DM$120,ROWS($C$10:$C28)+2,FALSE)</f>
        <v>271</v>
      </c>
      <c r="CR28" s="8">
        <f>HLOOKUP(CR$7+0.5,$L$66:$DM$120,ROWS($C$10:$C28)+2,FALSE)</f>
        <v>807</v>
      </c>
      <c r="CS28" s="8">
        <f>HLOOKUP(CS$7+0.5,$L$66:$DM$120,ROWS($C$10:$C28)+2,FALSE)</f>
        <v>189</v>
      </c>
      <c r="CT28" s="8">
        <f>HLOOKUP(CT$7+0.5,$L$66:$DM$120,ROWS($C$10:$C28)+2,FALSE)</f>
        <v>1057</v>
      </c>
      <c r="CU28" s="8">
        <f>HLOOKUP(CU$7+0.5,$L$66:$DM$120,ROWS($C$10:$C28)+2,FALSE)</f>
        <v>1216</v>
      </c>
      <c r="CV28" s="8">
        <f>HLOOKUP(CV$7+0.5,$L$66:$DM$120,ROWS($C$10:$C28)+2,FALSE)</f>
        <v>271</v>
      </c>
      <c r="CW28" s="8">
        <f>HLOOKUP(CW$7+0.5,$L$66:$DM$120,ROWS($C$10:$C28)+2,FALSE)</f>
        <v>2549</v>
      </c>
      <c r="CX28" s="8">
        <f>HLOOKUP(CX$7+0.5,$L$66:$DM$120,ROWS($C$10:$C28)+2,FALSE)</f>
        <v>900</v>
      </c>
      <c r="CY28" s="8">
        <f>HLOOKUP(CY$7+0.5,$L$66:$DM$120,ROWS($C$10:$C28)+2,FALSE)</f>
        <v>220</v>
      </c>
      <c r="CZ28" s="8">
        <f>HLOOKUP(CZ$7+0.5,$L$66:$DM$120,ROWS($C$10:$C28)+2,FALSE)</f>
        <v>1480</v>
      </c>
      <c r="DA28" s="8">
        <f>HLOOKUP(DA$7+0.5,$L$66:$DM$120,ROWS($C$10:$C28)+2,FALSE)</f>
        <v>381</v>
      </c>
      <c r="DB28" s="8">
        <f>HLOOKUP(DB$7+0.5,$L$66:$DM$120,ROWS($C$10:$C28)+2,FALSE)</f>
        <v>741</v>
      </c>
      <c r="DC28" s="8">
        <f>HLOOKUP(DC$7+0.5,$L$66:$DM$120,ROWS($C$10:$C28)+2,FALSE)</f>
        <v>262</v>
      </c>
      <c r="DD28" s="8">
        <f>HLOOKUP(DD$7+0.5,$L$66:$DM$120,ROWS($C$10:$C28)+2,FALSE)</f>
        <v>3003</v>
      </c>
      <c r="DE28" s="8">
        <f>HLOOKUP(DE$7+0.5,$L$66:$DM$120,ROWS($C$10:$C28)+2,FALSE)</f>
        <v>1631</v>
      </c>
      <c r="DF28" s="8">
        <f>HLOOKUP(DF$7+0.5,$L$66:$DM$120,ROWS($C$10:$C28)+2,FALSE)</f>
        <v>721</v>
      </c>
      <c r="DG28" s="8">
        <f>HLOOKUP(DG$7+0.5,$L$66:$DM$120,ROWS($C$10:$C28)+2,FALSE)</f>
        <v>515</v>
      </c>
      <c r="DH28" s="8">
        <f>HLOOKUP(DH$7+0.5,$L$66:$DM$120,ROWS($C$10:$C28)+2,FALSE)</f>
        <v>1981</v>
      </c>
      <c r="DI28" s="8">
        <f>HLOOKUP(DI$7+0.5,$L$66:$DM$120,ROWS($C$10:$C28)+2,FALSE)</f>
        <v>599</v>
      </c>
      <c r="DJ28" s="8">
        <f>HLOOKUP(DJ$7+0.5,$L$66:$DM$120,ROWS($C$10:$C28)+2,FALSE)</f>
        <v>1276</v>
      </c>
      <c r="DK28" s="8">
        <f>HLOOKUP(DK$7+0.5,$L$66:$DM$120,ROWS($C$10:$C28)+2,FALSE)</f>
        <v>1413</v>
      </c>
      <c r="DL28" s="8">
        <f>HLOOKUP(DL$7+0.5,$L$66:$DM$120,ROWS($C$10:$C28)+2,FALSE)</f>
        <v>462</v>
      </c>
      <c r="DM28" s="8">
        <f>HLOOKUP(DM$7+0.5,$L$66:$DM$120,ROWS($C$10:$C28)+2,FALSE)</f>
        <v>240</v>
      </c>
    </row>
    <row r="29" spans="4:117" x14ac:dyDescent="0.2">
      <c r="D29" s="62" t="s">
        <v>25</v>
      </c>
      <c r="E29" s="9">
        <v>4483529</v>
      </c>
      <c r="F29" s="10">
        <v>3720</v>
      </c>
      <c r="G29" s="9">
        <v>3826390</v>
      </c>
      <c r="H29" s="10">
        <v>25103</v>
      </c>
      <c r="I29" s="9">
        <v>547291</v>
      </c>
      <c r="J29" s="10">
        <v>22645</v>
      </c>
      <c r="K29" s="102"/>
      <c r="L29" s="7">
        <f>HLOOKUP(L$7,$L$66:$DM$120,ROWS($C$10:$C29)+2,FALSE)</f>
        <v>97889</v>
      </c>
      <c r="M29" s="7">
        <f>HLOOKUP(M$7,$L$66:$DM$120,ROWS($C$10:$C29)+2,FALSE)</f>
        <v>5740</v>
      </c>
      <c r="N29" s="7">
        <f>HLOOKUP(N$7,$L$66:$DM$120,ROWS($C$10:$C29)+2,FALSE)</f>
        <v>1504</v>
      </c>
      <c r="O29" s="7">
        <f>HLOOKUP(O$7,$L$66:$DM$120,ROWS($C$10:$C29)+2,FALSE)</f>
        <v>1960</v>
      </c>
      <c r="P29" s="7">
        <f>HLOOKUP(P$7,$L$66:$DM$120,ROWS($C$10:$C29)+2,FALSE)</f>
        <v>2382</v>
      </c>
      <c r="Q29" s="7">
        <f>HLOOKUP(Q$7,$L$66:$DM$120,ROWS($C$10:$C29)+2,FALSE)</f>
        <v>5751</v>
      </c>
      <c r="R29" s="7">
        <f>HLOOKUP(R$7,$L$66:$DM$120,ROWS($C$10:$C29)+2,FALSE)</f>
        <v>1215</v>
      </c>
      <c r="S29" s="7">
        <f>HLOOKUP(S$7,$L$66:$DM$120,ROWS($C$10:$C29)+2,FALSE)</f>
        <v>89</v>
      </c>
      <c r="T29" s="7">
        <f>HLOOKUP(T$7,$L$66:$DM$120,ROWS($C$10:$C29)+2,FALSE)</f>
        <v>0</v>
      </c>
      <c r="U29" s="7">
        <f>HLOOKUP(U$7,$L$66:$DM$120,ROWS($C$10:$C29)+2,FALSE)</f>
        <v>264</v>
      </c>
      <c r="V29" s="7">
        <f>HLOOKUP(V$7,$L$66:$DM$120,ROWS($C$10:$C29)+2,FALSE)</f>
        <v>9394</v>
      </c>
      <c r="W29" s="7">
        <f>HLOOKUP(W$7,$L$66:$DM$120,ROWS($C$10:$C29)+2,FALSE)</f>
        <v>5766</v>
      </c>
      <c r="X29" s="7">
        <f>HLOOKUP(X$7,$L$66:$DM$120,ROWS($C$10:$C29)+2,FALSE)</f>
        <v>342</v>
      </c>
      <c r="Y29" s="7">
        <f>HLOOKUP(Y$7,$L$66:$DM$120,ROWS($C$10:$C29)+2,FALSE)</f>
        <v>202</v>
      </c>
      <c r="Z29" s="7">
        <f>HLOOKUP(Z$7,$L$66:$DM$120,ROWS($C$10:$C29)+2,FALSE)</f>
        <v>2131</v>
      </c>
      <c r="AA29" s="7">
        <f>HLOOKUP(AA$7,$L$66:$DM$120,ROWS($C$10:$C29)+2,FALSE)</f>
        <v>948</v>
      </c>
      <c r="AB29" s="7">
        <f>HLOOKUP(AB$7,$L$66:$DM$120,ROWS($C$10:$C29)+2,FALSE)</f>
        <v>625</v>
      </c>
      <c r="AC29" s="7">
        <f>HLOOKUP(AC$7,$L$66:$DM$120,ROWS($C$10:$C29)+2,FALSE)</f>
        <v>706</v>
      </c>
      <c r="AD29" s="7">
        <f>HLOOKUP(AD$7,$L$66:$DM$120,ROWS($C$10:$C29)+2,FALSE)</f>
        <v>1656</v>
      </c>
      <c r="AE29" s="7" t="str">
        <f>HLOOKUP(AE$7,$L$66:$DM$120,ROWS($C$10:$C29)+2,FALSE)</f>
        <v>N/A</v>
      </c>
      <c r="AF29" s="7">
        <f>HLOOKUP(AF$7,$L$66:$DM$120,ROWS($C$10:$C29)+2,FALSE)</f>
        <v>162</v>
      </c>
      <c r="AG29" s="7">
        <f>HLOOKUP(AG$7,$L$66:$DM$120,ROWS($C$10:$C29)+2,FALSE)</f>
        <v>963</v>
      </c>
      <c r="AH29" s="7">
        <f>HLOOKUP(AH$7,$L$66:$DM$120,ROWS($C$10:$C29)+2,FALSE)</f>
        <v>995</v>
      </c>
      <c r="AI29" s="7">
        <f>HLOOKUP(AI$7,$L$66:$DM$120,ROWS($C$10:$C29)+2,FALSE)</f>
        <v>1301</v>
      </c>
      <c r="AJ29" s="7">
        <f>HLOOKUP(AJ$7,$L$66:$DM$120,ROWS($C$10:$C29)+2,FALSE)</f>
        <v>569</v>
      </c>
      <c r="AK29" s="7">
        <f>HLOOKUP(AK$7,$L$66:$DM$120,ROWS($C$10:$C29)+2,FALSE)</f>
        <v>7032</v>
      </c>
      <c r="AL29" s="7">
        <f>HLOOKUP(AL$7,$L$66:$DM$120,ROWS($C$10:$C29)+2,FALSE)</f>
        <v>2852</v>
      </c>
      <c r="AM29" s="7">
        <f>HLOOKUP(AM$7,$L$66:$DM$120,ROWS($C$10:$C29)+2,FALSE)</f>
        <v>40</v>
      </c>
      <c r="AN29" s="7">
        <f>HLOOKUP(AN$7,$L$66:$DM$120,ROWS($C$10:$C29)+2,FALSE)</f>
        <v>119</v>
      </c>
      <c r="AO29" s="7">
        <f>HLOOKUP(AO$7,$L$66:$DM$120,ROWS($C$10:$C29)+2,FALSE)</f>
        <v>1552</v>
      </c>
      <c r="AP29" s="7">
        <f>HLOOKUP(AP$7,$L$66:$DM$120,ROWS($C$10:$C29)+2,FALSE)</f>
        <v>462</v>
      </c>
      <c r="AQ29" s="7">
        <f>HLOOKUP(AQ$7,$L$66:$DM$120,ROWS($C$10:$C29)+2,FALSE)</f>
        <v>171</v>
      </c>
      <c r="AR29" s="7">
        <f>HLOOKUP(AR$7,$L$66:$DM$120,ROWS($C$10:$C29)+2,FALSE)</f>
        <v>294</v>
      </c>
      <c r="AS29" s="7">
        <f>HLOOKUP(AS$7,$L$66:$DM$120,ROWS($C$10:$C29)+2,FALSE)</f>
        <v>2161</v>
      </c>
      <c r="AT29" s="7">
        <f>HLOOKUP(AT$7,$L$66:$DM$120,ROWS($C$10:$C29)+2,FALSE)</f>
        <v>1443</v>
      </c>
      <c r="AU29" s="7">
        <f>HLOOKUP(AU$7,$L$66:$DM$120,ROWS($C$10:$C29)+2,FALSE)</f>
        <v>438</v>
      </c>
      <c r="AV29" s="7">
        <f>HLOOKUP(AV$7,$L$66:$DM$120,ROWS($C$10:$C29)+2,FALSE)</f>
        <v>1100</v>
      </c>
      <c r="AW29" s="7">
        <f>HLOOKUP(AW$7,$L$66:$DM$120,ROWS($C$10:$C29)+2,FALSE)</f>
        <v>1074</v>
      </c>
      <c r="AX29" s="7">
        <f>HLOOKUP(AX$7,$L$66:$DM$120,ROWS($C$10:$C29)+2,FALSE)</f>
        <v>281</v>
      </c>
      <c r="AY29" s="7">
        <f>HLOOKUP(AY$7,$L$66:$DM$120,ROWS($C$10:$C29)+2,FALSE)</f>
        <v>1350</v>
      </c>
      <c r="AZ29" s="7">
        <f>HLOOKUP(AZ$7,$L$66:$DM$120,ROWS($C$10:$C29)+2,FALSE)</f>
        <v>0</v>
      </c>
      <c r="BA29" s="7">
        <f>HLOOKUP(BA$7,$L$66:$DM$120,ROWS($C$10:$C29)+2,FALSE)</f>
        <v>1130</v>
      </c>
      <c r="BB29" s="7">
        <f>HLOOKUP(BB$7,$L$66:$DM$120,ROWS($C$10:$C29)+2,FALSE)</f>
        <v>0</v>
      </c>
      <c r="BC29" s="7">
        <f>HLOOKUP(BC$7,$L$66:$DM$120,ROWS($C$10:$C29)+2,FALSE)</f>
        <v>1853</v>
      </c>
      <c r="BD29" s="7">
        <f>HLOOKUP(BD$7,$L$66:$DM$120,ROWS($C$10:$C29)+2,FALSE)</f>
        <v>26134</v>
      </c>
      <c r="BE29" s="7">
        <f>HLOOKUP(BE$7,$L$66:$DM$120,ROWS($C$10:$C29)+2,FALSE)</f>
        <v>473</v>
      </c>
      <c r="BF29" s="7">
        <f>HLOOKUP(BF$7,$L$66:$DM$120,ROWS($C$10:$C29)+2,FALSE)</f>
        <v>0</v>
      </c>
      <c r="BG29" s="7">
        <f>HLOOKUP(BG$7,$L$66:$DM$120,ROWS($C$10:$C29)+2,FALSE)</f>
        <v>1278</v>
      </c>
      <c r="BH29" s="7">
        <f>HLOOKUP(BH$7,$L$66:$DM$120,ROWS($C$10:$C29)+2,FALSE)</f>
        <v>1509</v>
      </c>
      <c r="BI29" s="7">
        <f>HLOOKUP(BI$7,$L$66:$DM$120,ROWS($C$10:$C29)+2,FALSE)</f>
        <v>210</v>
      </c>
      <c r="BJ29" s="7">
        <f>HLOOKUP(BJ$7,$L$66:$DM$120,ROWS($C$10:$C29)+2,FALSE)</f>
        <v>237</v>
      </c>
      <c r="BK29" s="7">
        <f>HLOOKUP(BK$7,$L$66:$DM$120,ROWS($C$10:$C29)+2,FALSE)</f>
        <v>31</v>
      </c>
      <c r="BL29" s="7">
        <f>HLOOKUP(BL$7,$L$66:$DM$120,ROWS($C$10:$C29)+2,FALSE)</f>
        <v>402</v>
      </c>
      <c r="BM29" s="8">
        <f>HLOOKUP(BM$7+0.5,$L$66:$DM$120,ROWS($C$10:$C29)+2,FALSE)</f>
        <v>8319</v>
      </c>
      <c r="BN29" s="8">
        <f>HLOOKUP(BN$7+0.5,$L$66:$DM$120,ROWS($C$10:$C29)+2,FALSE)</f>
        <v>2537</v>
      </c>
      <c r="BO29" s="8">
        <f>HLOOKUP(BO$7+0.5,$L$66:$DM$120,ROWS($C$10:$C29)+2,FALSE)</f>
        <v>922</v>
      </c>
      <c r="BP29" s="8">
        <f>HLOOKUP(BP$7+0.5,$L$66:$DM$120,ROWS($C$10:$C29)+2,FALSE)</f>
        <v>1204</v>
      </c>
      <c r="BQ29" s="8">
        <f>HLOOKUP(BQ$7+0.5,$L$66:$DM$120,ROWS($C$10:$C29)+2,FALSE)</f>
        <v>1114</v>
      </c>
      <c r="BR29" s="8">
        <f>HLOOKUP(BR$7+0.5,$L$66:$DM$120,ROWS($C$10:$C29)+2,FALSE)</f>
        <v>1933</v>
      </c>
      <c r="BS29" s="8">
        <f>HLOOKUP(BS$7+0.5,$L$66:$DM$120,ROWS($C$10:$C29)+2,FALSE)</f>
        <v>567</v>
      </c>
      <c r="BT29" s="8">
        <f>HLOOKUP(BT$7+0.5,$L$66:$DM$120,ROWS($C$10:$C29)+2,FALSE)</f>
        <v>120</v>
      </c>
      <c r="BU29" s="8">
        <f>HLOOKUP(BU$7+0.5,$L$66:$DM$120,ROWS($C$10:$C29)+2,FALSE)</f>
        <v>281</v>
      </c>
      <c r="BV29" s="8">
        <f>HLOOKUP(BV$7+0.5,$L$66:$DM$120,ROWS($C$10:$C29)+2,FALSE)</f>
        <v>228</v>
      </c>
      <c r="BW29" s="8">
        <f>HLOOKUP(BW$7+0.5,$L$66:$DM$120,ROWS($C$10:$C29)+2,FALSE)</f>
        <v>2799</v>
      </c>
      <c r="BX29" s="8">
        <f>HLOOKUP(BX$7+0.5,$L$66:$DM$120,ROWS($C$10:$C29)+2,FALSE)</f>
        <v>1868</v>
      </c>
      <c r="BY29" s="8">
        <f>HLOOKUP(BY$7+0.5,$L$66:$DM$120,ROWS($C$10:$C29)+2,FALSE)</f>
        <v>502</v>
      </c>
      <c r="BZ29" s="8">
        <f>HLOOKUP(BZ$7+0.5,$L$66:$DM$120,ROWS($C$10:$C29)+2,FALSE)</f>
        <v>205</v>
      </c>
      <c r="CA29" s="8">
        <f>HLOOKUP(CA$7+0.5,$L$66:$DM$120,ROWS($C$10:$C29)+2,FALSE)</f>
        <v>1394</v>
      </c>
      <c r="CB29" s="8">
        <f>HLOOKUP(CB$7+0.5,$L$66:$DM$120,ROWS($C$10:$C29)+2,FALSE)</f>
        <v>651</v>
      </c>
      <c r="CC29" s="8">
        <f>HLOOKUP(CC$7+0.5,$L$66:$DM$120,ROWS($C$10:$C29)+2,FALSE)</f>
        <v>656</v>
      </c>
      <c r="CD29" s="8">
        <f>HLOOKUP(CD$7+0.5,$L$66:$DM$120,ROWS($C$10:$C29)+2,FALSE)</f>
        <v>483</v>
      </c>
      <c r="CE29" s="8">
        <f>HLOOKUP(CE$7+0.5,$L$66:$DM$120,ROWS($C$10:$C29)+2,FALSE)</f>
        <v>1093</v>
      </c>
      <c r="CF29" s="8" t="str">
        <f>HLOOKUP(CF$7+0.5,$L$66:$DM$120,ROWS($C$10:$C29)+2,FALSE)</f>
        <v>N/A</v>
      </c>
      <c r="CG29" s="8">
        <f>HLOOKUP(CG$7+0.5,$L$66:$DM$120,ROWS($C$10:$C29)+2,FALSE)</f>
        <v>269</v>
      </c>
      <c r="CH29" s="8">
        <f>HLOOKUP(CH$7+0.5,$L$66:$DM$120,ROWS($C$10:$C29)+2,FALSE)</f>
        <v>699</v>
      </c>
      <c r="CI29" s="8">
        <f>HLOOKUP(CI$7+0.5,$L$66:$DM$120,ROWS($C$10:$C29)+2,FALSE)</f>
        <v>702</v>
      </c>
      <c r="CJ29" s="8">
        <f>HLOOKUP(CJ$7+0.5,$L$66:$DM$120,ROWS($C$10:$C29)+2,FALSE)</f>
        <v>886</v>
      </c>
      <c r="CK29" s="8">
        <f>HLOOKUP(CK$7+0.5,$L$66:$DM$120,ROWS($C$10:$C29)+2,FALSE)</f>
        <v>513</v>
      </c>
      <c r="CL29" s="8">
        <f>HLOOKUP(CL$7+0.5,$L$66:$DM$120,ROWS($C$10:$C29)+2,FALSE)</f>
        <v>2217</v>
      </c>
      <c r="CM29" s="8">
        <f>HLOOKUP(CM$7+0.5,$L$66:$DM$120,ROWS($C$10:$C29)+2,FALSE)</f>
        <v>1534</v>
      </c>
      <c r="CN29" s="8">
        <f>HLOOKUP(CN$7+0.5,$L$66:$DM$120,ROWS($C$10:$C29)+2,FALSE)</f>
        <v>72</v>
      </c>
      <c r="CO29" s="8">
        <f>HLOOKUP(CO$7+0.5,$L$66:$DM$120,ROWS($C$10:$C29)+2,FALSE)</f>
        <v>193</v>
      </c>
      <c r="CP29" s="8">
        <f>HLOOKUP(CP$7+0.5,$L$66:$DM$120,ROWS($C$10:$C29)+2,FALSE)</f>
        <v>785</v>
      </c>
      <c r="CQ29" s="8">
        <f>HLOOKUP(CQ$7+0.5,$L$66:$DM$120,ROWS($C$10:$C29)+2,FALSE)</f>
        <v>427</v>
      </c>
      <c r="CR29" s="8">
        <f>HLOOKUP(CR$7+0.5,$L$66:$DM$120,ROWS($C$10:$C29)+2,FALSE)</f>
        <v>249</v>
      </c>
      <c r="CS29" s="8">
        <f>HLOOKUP(CS$7+0.5,$L$66:$DM$120,ROWS($C$10:$C29)+2,FALSE)</f>
        <v>256</v>
      </c>
      <c r="CT29" s="8">
        <f>HLOOKUP(CT$7+0.5,$L$66:$DM$120,ROWS($C$10:$C29)+2,FALSE)</f>
        <v>822</v>
      </c>
      <c r="CU29" s="8">
        <f>HLOOKUP(CU$7+0.5,$L$66:$DM$120,ROWS($C$10:$C29)+2,FALSE)</f>
        <v>686</v>
      </c>
      <c r="CV29" s="8">
        <f>HLOOKUP(CV$7+0.5,$L$66:$DM$120,ROWS($C$10:$C29)+2,FALSE)</f>
        <v>514</v>
      </c>
      <c r="CW29" s="8">
        <f>HLOOKUP(CW$7+0.5,$L$66:$DM$120,ROWS($C$10:$C29)+2,FALSE)</f>
        <v>774</v>
      </c>
      <c r="CX29" s="8">
        <f>HLOOKUP(CX$7+0.5,$L$66:$DM$120,ROWS($C$10:$C29)+2,FALSE)</f>
        <v>675</v>
      </c>
      <c r="CY29" s="8">
        <f>HLOOKUP(CY$7+0.5,$L$66:$DM$120,ROWS($C$10:$C29)+2,FALSE)</f>
        <v>277</v>
      </c>
      <c r="CZ29" s="8">
        <f>HLOOKUP(CZ$7+0.5,$L$66:$DM$120,ROWS($C$10:$C29)+2,FALSE)</f>
        <v>747</v>
      </c>
      <c r="DA29" s="8">
        <f>HLOOKUP(DA$7+0.5,$L$66:$DM$120,ROWS($C$10:$C29)+2,FALSE)</f>
        <v>281</v>
      </c>
      <c r="DB29" s="8">
        <f>HLOOKUP(DB$7+0.5,$L$66:$DM$120,ROWS($C$10:$C29)+2,FALSE)</f>
        <v>706</v>
      </c>
      <c r="DC29" s="8">
        <f>HLOOKUP(DC$7+0.5,$L$66:$DM$120,ROWS($C$10:$C29)+2,FALSE)</f>
        <v>281</v>
      </c>
      <c r="DD29" s="8">
        <f>HLOOKUP(DD$7+0.5,$L$66:$DM$120,ROWS($C$10:$C29)+2,FALSE)</f>
        <v>621</v>
      </c>
      <c r="DE29" s="8">
        <f>HLOOKUP(DE$7+0.5,$L$66:$DM$120,ROWS($C$10:$C29)+2,FALSE)</f>
        <v>3903</v>
      </c>
      <c r="DF29" s="8">
        <f>HLOOKUP(DF$7+0.5,$L$66:$DM$120,ROWS($C$10:$C29)+2,FALSE)</f>
        <v>380</v>
      </c>
      <c r="DG29" s="8">
        <f>HLOOKUP(DG$7+0.5,$L$66:$DM$120,ROWS($C$10:$C29)+2,FALSE)</f>
        <v>281</v>
      </c>
      <c r="DH29" s="8">
        <f>HLOOKUP(DH$7+0.5,$L$66:$DM$120,ROWS($C$10:$C29)+2,FALSE)</f>
        <v>733</v>
      </c>
      <c r="DI29" s="8">
        <f>HLOOKUP(DI$7+0.5,$L$66:$DM$120,ROWS($C$10:$C29)+2,FALSE)</f>
        <v>1126</v>
      </c>
      <c r="DJ29" s="8">
        <f>HLOOKUP(DJ$7+0.5,$L$66:$DM$120,ROWS($C$10:$C29)+2,FALSE)</f>
        <v>254</v>
      </c>
      <c r="DK29" s="8">
        <f>HLOOKUP(DK$7+0.5,$L$66:$DM$120,ROWS($C$10:$C29)+2,FALSE)</f>
        <v>229</v>
      </c>
      <c r="DL29" s="8">
        <f>HLOOKUP(DL$7+0.5,$L$66:$DM$120,ROWS($C$10:$C29)+2,FALSE)</f>
        <v>67</v>
      </c>
      <c r="DM29" s="8">
        <f>HLOOKUP(DM$7+0.5,$L$66:$DM$120,ROWS($C$10:$C29)+2,FALSE)</f>
        <v>285</v>
      </c>
    </row>
    <row r="30" spans="4:117" x14ac:dyDescent="0.2">
      <c r="D30" s="62" t="s">
        <v>26</v>
      </c>
      <c r="E30" s="9">
        <v>1313902</v>
      </c>
      <c r="F30" s="10">
        <v>1878</v>
      </c>
      <c r="G30" s="9">
        <v>1136780</v>
      </c>
      <c r="H30" s="10">
        <v>8034</v>
      </c>
      <c r="I30" s="9">
        <v>146735</v>
      </c>
      <c r="J30" s="10">
        <v>7677</v>
      </c>
      <c r="K30" s="102"/>
      <c r="L30" s="7">
        <f>HLOOKUP(L$7,$L$66:$DM$120,ROWS($C$10:$C30)+2,FALSE)</f>
        <v>27758</v>
      </c>
      <c r="M30" s="7">
        <f>HLOOKUP(M$7,$L$66:$DM$120,ROWS($C$10:$C30)+2,FALSE)</f>
        <v>402</v>
      </c>
      <c r="N30" s="7">
        <f>HLOOKUP(N$7,$L$66:$DM$120,ROWS($C$10:$C30)+2,FALSE)</f>
        <v>424</v>
      </c>
      <c r="O30" s="7">
        <f>HLOOKUP(O$7,$L$66:$DM$120,ROWS($C$10:$C30)+2,FALSE)</f>
        <v>254</v>
      </c>
      <c r="P30" s="7">
        <f>HLOOKUP(P$7,$L$66:$DM$120,ROWS($C$10:$C30)+2,FALSE)</f>
        <v>67</v>
      </c>
      <c r="Q30" s="7">
        <f>HLOOKUP(Q$7,$L$66:$DM$120,ROWS($C$10:$C30)+2,FALSE)</f>
        <v>1066</v>
      </c>
      <c r="R30" s="7">
        <f>HLOOKUP(R$7,$L$66:$DM$120,ROWS($C$10:$C30)+2,FALSE)</f>
        <v>478</v>
      </c>
      <c r="S30" s="7">
        <f>HLOOKUP(S$7,$L$66:$DM$120,ROWS($C$10:$C30)+2,FALSE)</f>
        <v>1361</v>
      </c>
      <c r="T30" s="7">
        <f>HLOOKUP(T$7,$L$66:$DM$120,ROWS($C$10:$C30)+2,FALSE)</f>
        <v>174</v>
      </c>
      <c r="U30" s="7">
        <f>HLOOKUP(U$7,$L$66:$DM$120,ROWS($C$10:$C30)+2,FALSE)</f>
        <v>55</v>
      </c>
      <c r="V30" s="7">
        <f>HLOOKUP(V$7,$L$66:$DM$120,ROWS($C$10:$C30)+2,FALSE)</f>
        <v>3025</v>
      </c>
      <c r="W30" s="7">
        <f>HLOOKUP(W$7,$L$66:$DM$120,ROWS($C$10:$C30)+2,FALSE)</f>
        <v>844</v>
      </c>
      <c r="X30" s="7">
        <f>HLOOKUP(X$7,$L$66:$DM$120,ROWS($C$10:$C30)+2,FALSE)</f>
        <v>62</v>
      </c>
      <c r="Y30" s="7">
        <f>HLOOKUP(Y$7,$L$66:$DM$120,ROWS($C$10:$C30)+2,FALSE)</f>
        <v>0</v>
      </c>
      <c r="Z30" s="7">
        <f>HLOOKUP(Z$7,$L$66:$DM$120,ROWS($C$10:$C30)+2,FALSE)</f>
        <v>311</v>
      </c>
      <c r="AA30" s="7">
        <f>HLOOKUP(AA$7,$L$66:$DM$120,ROWS($C$10:$C30)+2,FALSE)</f>
        <v>259</v>
      </c>
      <c r="AB30" s="7">
        <f>HLOOKUP(AB$7,$L$66:$DM$120,ROWS($C$10:$C30)+2,FALSE)</f>
        <v>337</v>
      </c>
      <c r="AC30" s="7">
        <f>HLOOKUP(AC$7,$L$66:$DM$120,ROWS($C$10:$C30)+2,FALSE)</f>
        <v>56</v>
      </c>
      <c r="AD30" s="7">
        <f>HLOOKUP(AD$7,$L$66:$DM$120,ROWS($C$10:$C30)+2,FALSE)</f>
        <v>484</v>
      </c>
      <c r="AE30" s="7">
        <f>HLOOKUP(AE$7,$L$66:$DM$120,ROWS($C$10:$C30)+2,FALSE)</f>
        <v>115</v>
      </c>
      <c r="AF30" s="7" t="str">
        <f>HLOOKUP(AF$7,$L$66:$DM$120,ROWS($C$10:$C30)+2,FALSE)</f>
        <v>N/A</v>
      </c>
      <c r="AG30" s="7">
        <f>HLOOKUP(AG$7,$L$66:$DM$120,ROWS($C$10:$C30)+2,FALSE)</f>
        <v>243</v>
      </c>
      <c r="AH30" s="7">
        <f>HLOOKUP(AH$7,$L$66:$DM$120,ROWS($C$10:$C30)+2,FALSE)</f>
        <v>3521</v>
      </c>
      <c r="AI30" s="7">
        <f>HLOOKUP(AI$7,$L$66:$DM$120,ROWS($C$10:$C30)+2,FALSE)</f>
        <v>122</v>
      </c>
      <c r="AJ30" s="7">
        <f>HLOOKUP(AJ$7,$L$66:$DM$120,ROWS($C$10:$C30)+2,FALSE)</f>
        <v>91</v>
      </c>
      <c r="AK30" s="7">
        <f>HLOOKUP(AK$7,$L$66:$DM$120,ROWS($C$10:$C30)+2,FALSE)</f>
        <v>0</v>
      </c>
      <c r="AL30" s="7">
        <f>HLOOKUP(AL$7,$L$66:$DM$120,ROWS($C$10:$C30)+2,FALSE)</f>
        <v>201</v>
      </c>
      <c r="AM30" s="7">
        <f>HLOOKUP(AM$7,$L$66:$DM$120,ROWS($C$10:$C30)+2,FALSE)</f>
        <v>275</v>
      </c>
      <c r="AN30" s="7">
        <f>HLOOKUP(AN$7,$L$66:$DM$120,ROWS($C$10:$C30)+2,FALSE)</f>
        <v>204</v>
      </c>
      <c r="AO30" s="7">
        <f>HLOOKUP(AO$7,$L$66:$DM$120,ROWS($C$10:$C30)+2,FALSE)</f>
        <v>345</v>
      </c>
      <c r="AP30" s="7">
        <f>HLOOKUP(AP$7,$L$66:$DM$120,ROWS($C$10:$C30)+2,FALSE)</f>
        <v>4058</v>
      </c>
      <c r="AQ30" s="7">
        <f>HLOOKUP(AQ$7,$L$66:$DM$120,ROWS($C$10:$C30)+2,FALSE)</f>
        <v>902</v>
      </c>
      <c r="AR30" s="7">
        <f>HLOOKUP(AR$7,$L$66:$DM$120,ROWS($C$10:$C30)+2,FALSE)</f>
        <v>234</v>
      </c>
      <c r="AS30" s="7">
        <f>HLOOKUP(AS$7,$L$66:$DM$120,ROWS($C$10:$C30)+2,FALSE)</f>
        <v>2339</v>
      </c>
      <c r="AT30" s="7">
        <f>HLOOKUP(AT$7,$L$66:$DM$120,ROWS($C$10:$C30)+2,FALSE)</f>
        <v>1001</v>
      </c>
      <c r="AU30" s="7">
        <f>HLOOKUP(AU$7,$L$66:$DM$120,ROWS($C$10:$C30)+2,FALSE)</f>
        <v>55</v>
      </c>
      <c r="AV30" s="7">
        <f>HLOOKUP(AV$7,$L$66:$DM$120,ROWS($C$10:$C30)+2,FALSE)</f>
        <v>315</v>
      </c>
      <c r="AW30" s="7">
        <f>HLOOKUP(AW$7,$L$66:$DM$120,ROWS($C$10:$C30)+2,FALSE)</f>
        <v>124</v>
      </c>
      <c r="AX30" s="7">
        <f>HLOOKUP(AX$7,$L$66:$DM$120,ROWS($C$10:$C30)+2,FALSE)</f>
        <v>0</v>
      </c>
      <c r="AY30" s="7">
        <f>HLOOKUP(AY$7,$L$66:$DM$120,ROWS($C$10:$C30)+2,FALSE)</f>
        <v>375</v>
      </c>
      <c r="AZ30" s="7">
        <f>HLOOKUP(AZ$7,$L$66:$DM$120,ROWS($C$10:$C30)+2,FALSE)</f>
        <v>379</v>
      </c>
      <c r="BA30" s="7">
        <f>HLOOKUP(BA$7,$L$66:$DM$120,ROWS($C$10:$C30)+2,FALSE)</f>
        <v>148</v>
      </c>
      <c r="BB30" s="7">
        <f>HLOOKUP(BB$7,$L$66:$DM$120,ROWS($C$10:$C30)+2,FALSE)</f>
        <v>0</v>
      </c>
      <c r="BC30" s="7">
        <f>HLOOKUP(BC$7,$L$66:$DM$120,ROWS($C$10:$C30)+2,FALSE)</f>
        <v>249</v>
      </c>
      <c r="BD30" s="7">
        <f>HLOOKUP(BD$7,$L$66:$DM$120,ROWS($C$10:$C30)+2,FALSE)</f>
        <v>458</v>
      </c>
      <c r="BE30" s="7">
        <f>HLOOKUP(BE$7,$L$66:$DM$120,ROWS($C$10:$C30)+2,FALSE)</f>
        <v>390</v>
      </c>
      <c r="BF30" s="7">
        <f>HLOOKUP(BF$7,$L$66:$DM$120,ROWS($C$10:$C30)+2,FALSE)</f>
        <v>420</v>
      </c>
      <c r="BG30" s="7">
        <f>HLOOKUP(BG$7,$L$66:$DM$120,ROWS($C$10:$C30)+2,FALSE)</f>
        <v>654</v>
      </c>
      <c r="BH30" s="7">
        <f>HLOOKUP(BH$7,$L$66:$DM$120,ROWS($C$10:$C30)+2,FALSE)</f>
        <v>381</v>
      </c>
      <c r="BI30" s="7">
        <f>HLOOKUP(BI$7,$L$66:$DM$120,ROWS($C$10:$C30)+2,FALSE)</f>
        <v>0</v>
      </c>
      <c r="BJ30" s="7">
        <f>HLOOKUP(BJ$7,$L$66:$DM$120,ROWS($C$10:$C30)+2,FALSE)</f>
        <v>0</v>
      </c>
      <c r="BK30" s="7">
        <f>HLOOKUP(BK$7,$L$66:$DM$120,ROWS($C$10:$C30)+2,FALSE)</f>
        <v>500</v>
      </c>
      <c r="BL30" s="7">
        <f>HLOOKUP(BL$7,$L$66:$DM$120,ROWS($C$10:$C30)+2,FALSE)</f>
        <v>204</v>
      </c>
      <c r="BM30" s="8">
        <f>HLOOKUP(BM$7+0.5,$L$66:$DM$120,ROWS($C$10:$C30)+2,FALSE)</f>
        <v>3059</v>
      </c>
      <c r="BN30" s="8">
        <f>HLOOKUP(BN$7+0.5,$L$66:$DM$120,ROWS($C$10:$C30)+2,FALSE)</f>
        <v>311</v>
      </c>
      <c r="BO30" s="8">
        <f>HLOOKUP(BO$7+0.5,$L$66:$DM$120,ROWS($C$10:$C30)+2,FALSE)</f>
        <v>439</v>
      </c>
      <c r="BP30" s="8">
        <f>HLOOKUP(BP$7+0.5,$L$66:$DM$120,ROWS($C$10:$C30)+2,FALSE)</f>
        <v>290</v>
      </c>
      <c r="BQ30" s="8">
        <f>HLOOKUP(BQ$7+0.5,$L$66:$DM$120,ROWS($C$10:$C30)+2,FALSE)</f>
        <v>112</v>
      </c>
      <c r="BR30" s="8">
        <f>HLOOKUP(BR$7+0.5,$L$66:$DM$120,ROWS($C$10:$C30)+2,FALSE)</f>
        <v>740</v>
      </c>
      <c r="BS30" s="8">
        <f>HLOOKUP(BS$7+0.5,$L$66:$DM$120,ROWS($C$10:$C30)+2,FALSE)</f>
        <v>377</v>
      </c>
      <c r="BT30" s="8">
        <f>HLOOKUP(BT$7+0.5,$L$66:$DM$120,ROWS($C$10:$C30)+2,FALSE)</f>
        <v>689</v>
      </c>
      <c r="BU30" s="8">
        <f>HLOOKUP(BU$7+0.5,$L$66:$DM$120,ROWS($C$10:$C30)+2,FALSE)</f>
        <v>229</v>
      </c>
      <c r="BV30" s="8">
        <f>HLOOKUP(BV$7+0.5,$L$66:$DM$120,ROWS($C$10:$C30)+2,FALSE)</f>
        <v>89</v>
      </c>
      <c r="BW30" s="8">
        <f>HLOOKUP(BW$7+0.5,$L$66:$DM$120,ROWS($C$10:$C30)+2,FALSE)</f>
        <v>924</v>
      </c>
      <c r="BX30" s="8">
        <f>HLOOKUP(BX$7+0.5,$L$66:$DM$120,ROWS($C$10:$C30)+2,FALSE)</f>
        <v>817</v>
      </c>
      <c r="BY30" s="8">
        <f>HLOOKUP(BY$7+0.5,$L$66:$DM$120,ROWS($C$10:$C30)+2,FALSE)</f>
        <v>102</v>
      </c>
      <c r="BZ30" s="8">
        <f>HLOOKUP(BZ$7+0.5,$L$66:$DM$120,ROWS($C$10:$C30)+2,FALSE)</f>
        <v>230</v>
      </c>
      <c r="CA30" s="8">
        <f>HLOOKUP(CA$7+0.5,$L$66:$DM$120,ROWS($C$10:$C30)+2,FALSE)</f>
        <v>251</v>
      </c>
      <c r="CB30" s="8">
        <f>HLOOKUP(CB$7+0.5,$L$66:$DM$120,ROWS($C$10:$C30)+2,FALSE)</f>
        <v>379</v>
      </c>
      <c r="CC30" s="8">
        <f>HLOOKUP(CC$7+0.5,$L$66:$DM$120,ROWS($C$10:$C30)+2,FALSE)</f>
        <v>561</v>
      </c>
      <c r="CD30" s="8">
        <f>HLOOKUP(CD$7+0.5,$L$66:$DM$120,ROWS($C$10:$C30)+2,FALSE)</f>
        <v>92</v>
      </c>
      <c r="CE30" s="8">
        <f>HLOOKUP(CE$7+0.5,$L$66:$DM$120,ROWS($C$10:$C30)+2,FALSE)</f>
        <v>643</v>
      </c>
      <c r="CF30" s="8">
        <f>HLOOKUP(CF$7+0.5,$L$66:$DM$120,ROWS($C$10:$C30)+2,FALSE)</f>
        <v>211</v>
      </c>
      <c r="CG30" s="8" t="str">
        <f>HLOOKUP(CG$7+0.5,$L$66:$DM$120,ROWS($C$10:$C30)+2,FALSE)</f>
        <v>N/A</v>
      </c>
      <c r="CH30" s="8">
        <f>HLOOKUP(CH$7+0.5,$L$66:$DM$120,ROWS($C$10:$C30)+2,FALSE)</f>
        <v>223</v>
      </c>
      <c r="CI30" s="8">
        <f>HLOOKUP(CI$7+0.5,$L$66:$DM$120,ROWS($C$10:$C30)+2,FALSE)</f>
        <v>958</v>
      </c>
      <c r="CJ30" s="8">
        <f>HLOOKUP(CJ$7+0.5,$L$66:$DM$120,ROWS($C$10:$C30)+2,FALSE)</f>
        <v>133</v>
      </c>
      <c r="CK30" s="8">
        <f>HLOOKUP(CK$7+0.5,$L$66:$DM$120,ROWS($C$10:$C30)+2,FALSE)</f>
        <v>109</v>
      </c>
      <c r="CL30" s="8">
        <f>HLOOKUP(CL$7+0.5,$L$66:$DM$120,ROWS($C$10:$C30)+2,FALSE)</f>
        <v>230</v>
      </c>
      <c r="CM30" s="8">
        <f>HLOOKUP(CM$7+0.5,$L$66:$DM$120,ROWS($C$10:$C30)+2,FALSE)</f>
        <v>260</v>
      </c>
      <c r="CN30" s="8">
        <f>HLOOKUP(CN$7+0.5,$L$66:$DM$120,ROWS($C$10:$C30)+2,FALSE)</f>
        <v>335</v>
      </c>
      <c r="CO30" s="8">
        <f>HLOOKUP(CO$7+0.5,$L$66:$DM$120,ROWS($C$10:$C30)+2,FALSE)</f>
        <v>283</v>
      </c>
      <c r="CP30" s="8">
        <f>HLOOKUP(CP$7+0.5,$L$66:$DM$120,ROWS($C$10:$C30)+2,FALSE)</f>
        <v>344</v>
      </c>
      <c r="CQ30" s="8">
        <f>HLOOKUP(CQ$7+0.5,$L$66:$DM$120,ROWS($C$10:$C30)+2,FALSE)</f>
        <v>1966</v>
      </c>
      <c r="CR30" s="8">
        <f>HLOOKUP(CR$7+0.5,$L$66:$DM$120,ROWS($C$10:$C30)+2,FALSE)</f>
        <v>508</v>
      </c>
      <c r="CS30" s="8">
        <f>HLOOKUP(CS$7+0.5,$L$66:$DM$120,ROWS($C$10:$C30)+2,FALSE)</f>
        <v>298</v>
      </c>
      <c r="CT30" s="8">
        <f>HLOOKUP(CT$7+0.5,$L$66:$DM$120,ROWS($C$10:$C30)+2,FALSE)</f>
        <v>962</v>
      </c>
      <c r="CU30" s="8">
        <f>HLOOKUP(CU$7+0.5,$L$66:$DM$120,ROWS($C$10:$C30)+2,FALSE)</f>
        <v>1161</v>
      </c>
      <c r="CV30" s="8">
        <f>HLOOKUP(CV$7+0.5,$L$66:$DM$120,ROWS($C$10:$C30)+2,FALSE)</f>
        <v>89</v>
      </c>
      <c r="CW30" s="8">
        <f>HLOOKUP(CW$7+0.5,$L$66:$DM$120,ROWS($C$10:$C30)+2,FALSE)</f>
        <v>362</v>
      </c>
      <c r="CX30" s="8">
        <f>HLOOKUP(CX$7+0.5,$L$66:$DM$120,ROWS($C$10:$C30)+2,FALSE)</f>
        <v>215</v>
      </c>
      <c r="CY30" s="8">
        <f>HLOOKUP(CY$7+0.5,$L$66:$DM$120,ROWS($C$10:$C30)+2,FALSE)</f>
        <v>230</v>
      </c>
      <c r="CZ30" s="8">
        <f>HLOOKUP(CZ$7+0.5,$L$66:$DM$120,ROWS($C$10:$C30)+2,FALSE)</f>
        <v>287</v>
      </c>
      <c r="DA30" s="8">
        <f>HLOOKUP(DA$7+0.5,$L$66:$DM$120,ROWS($C$10:$C30)+2,FALSE)</f>
        <v>284</v>
      </c>
      <c r="DB30" s="8">
        <f>HLOOKUP(DB$7+0.5,$L$66:$DM$120,ROWS($C$10:$C30)+2,FALSE)</f>
        <v>160</v>
      </c>
      <c r="DC30" s="8">
        <f>HLOOKUP(DC$7+0.5,$L$66:$DM$120,ROWS($C$10:$C30)+2,FALSE)</f>
        <v>230</v>
      </c>
      <c r="DD30" s="8">
        <f>HLOOKUP(DD$7+0.5,$L$66:$DM$120,ROWS($C$10:$C30)+2,FALSE)</f>
        <v>231</v>
      </c>
      <c r="DE30" s="8">
        <f>HLOOKUP(DE$7+0.5,$L$66:$DM$120,ROWS($C$10:$C30)+2,FALSE)</f>
        <v>327</v>
      </c>
      <c r="DF30" s="8">
        <f>HLOOKUP(DF$7+0.5,$L$66:$DM$120,ROWS($C$10:$C30)+2,FALSE)</f>
        <v>427</v>
      </c>
      <c r="DG30" s="8">
        <f>HLOOKUP(DG$7+0.5,$L$66:$DM$120,ROWS($C$10:$C30)+2,FALSE)</f>
        <v>368</v>
      </c>
      <c r="DH30" s="8">
        <f>HLOOKUP(DH$7+0.5,$L$66:$DM$120,ROWS($C$10:$C30)+2,FALSE)</f>
        <v>307</v>
      </c>
      <c r="DI30" s="8">
        <f>HLOOKUP(DI$7+0.5,$L$66:$DM$120,ROWS($C$10:$C30)+2,FALSE)</f>
        <v>533</v>
      </c>
      <c r="DJ30" s="8">
        <f>HLOOKUP(DJ$7+0.5,$L$66:$DM$120,ROWS($C$10:$C30)+2,FALSE)</f>
        <v>230</v>
      </c>
      <c r="DK30" s="8">
        <f>HLOOKUP(DK$7+0.5,$L$66:$DM$120,ROWS($C$10:$C30)+2,FALSE)</f>
        <v>230</v>
      </c>
      <c r="DL30" s="8">
        <f>HLOOKUP(DL$7+0.5,$L$66:$DM$120,ROWS($C$10:$C30)+2,FALSE)</f>
        <v>766</v>
      </c>
      <c r="DM30" s="8">
        <f>HLOOKUP(DM$7+0.5,$L$66:$DM$120,ROWS($C$10:$C30)+2,FALSE)</f>
        <v>355</v>
      </c>
    </row>
    <row r="31" spans="4:117" x14ac:dyDescent="0.2">
      <c r="D31" s="62" t="s">
        <v>27</v>
      </c>
      <c r="E31" s="9">
        <v>5716785</v>
      </c>
      <c r="F31" s="10">
        <v>3648</v>
      </c>
      <c r="G31" s="9">
        <v>4917637</v>
      </c>
      <c r="H31" s="10">
        <v>22981</v>
      </c>
      <c r="I31" s="9">
        <v>588879</v>
      </c>
      <c r="J31" s="10">
        <v>20180</v>
      </c>
      <c r="K31" s="102"/>
      <c r="L31" s="7">
        <f>HLOOKUP(L$7,$L$66:$DM$120,ROWS($C$10:$C31)+2,FALSE)</f>
        <v>164484</v>
      </c>
      <c r="M31" s="7">
        <f>HLOOKUP(M$7,$L$66:$DM$120,ROWS($C$10:$C31)+2,FALSE)</f>
        <v>1641</v>
      </c>
      <c r="N31" s="7">
        <f>HLOOKUP(N$7,$L$66:$DM$120,ROWS($C$10:$C31)+2,FALSE)</f>
        <v>2672</v>
      </c>
      <c r="O31" s="7">
        <f>HLOOKUP(O$7,$L$66:$DM$120,ROWS($C$10:$C31)+2,FALSE)</f>
        <v>1124</v>
      </c>
      <c r="P31" s="7">
        <f>HLOOKUP(P$7,$L$66:$DM$120,ROWS($C$10:$C31)+2,FALSE)</f>
        <v>273</v>
      </c>
      <c r="Q31" s="7">
        <f>HLOOKUP(Q$7,$L$66:$DM$120,ROWS($C$10:$C31)+2,FALSE)</f>
        <v>8206</v>
      </c>
      <c r="R31" s="7">
        <f>HLOOKUP(R$7,$L$66:$DM$120,ROWS($C$10:$C31)+2,FALSE)</f>
        <v>2501</v>
      </c>
      <c r="S31" s="7">
        <f>HLOOKUP(S$7,$L$66:$DM$120,ROWS($C$10:$C31)+2,FALSE)</f>
        <v>1603</v>
      </c>
      <c r="T31" s="7">
        <f>HLOOKUP(T$7,$L$66:$DM$120,ROWS($C$10:$C31)+2,FALSE)</f>
        <v>8340</v>
      </c>
      <c r="U31" s="7">
        <f>HLOOKUP(U$7,$L$66:$DM$120,ROWS($C$10:$C31)+2,FALSE)</f>
        <v>23202</v>
      </c>
      <c r="V31" s="7">
        <f>HLOOKUP(V$7,$L$66:$DM$120,ROWS($C$10:$C31)+2,FALSE)</f>
        <v>6564</v>
      </c>
      <c r="W31" s="7">
        <f>HLOOKUP(W$7,$L$66:$DM$120,ROWS($C$10:$C31)+2,FALSE)</f>
        <v>3454</v>
      </c>
      <c r="X31" s="7">
        <f>HLOOKUP(X$7,$L$66:$DM$120,ROWS($C$10:$C31)+2,FALSE)</f>
        <v>422</v>
      </c>
      <c r="Y31" s="7">
        <f>HLOOKUP(Y$7,$L$66:$DM$120,ROWS($C$10:$C31)+2,FALSE)</f>
        <v>357</v>
      </c>
      <c r="Z31" s="7">
        <f>HLOOKUP(Z$7,$L$66:$DM$120,ROWS($C$10:$C31)+2,FALSE)</f>
        <v>3300</v>
      </c>
      <c r="AA31" s="7">
        <f>HLOOKUP(AA$7,$L$66:$DM$120,ROWS($C$10:$C31)+2,FALSE)</f>
        <v>431</v>
      </c>
      <c r="AB31" s="7">
        <f>HLOOKUP(AB$7,$L$66:$DM$120,ROWS($C$10:$C31)+2,FALSE)</f>
        <v>160</v>
      </c>
      <c r="AC31" s="7">
        <f>HLOOKUP(AC$7,$L$66:$DM$120,ROWS($C$10:$C31)+2,FALSE)</f>
        <v>781</v>
      </c>
      <c r="AD31" s="7">
        <f>HLOOKUP(AD$7,$L$66:$DM$120,ROWS($C$10:$C31)+2,FALSE)</f>
        <v>396</v>
      </c>
      <c r="AE31" s="7">
        <f>HLOOKUP(AE$7,$L$66:$DM$120,ROWS($C$10:$C31)+2,FALSE)</f>
        <v>1376</v>
      </c>
      <c r="AF31" s="7">
        <f>HLOOKUP(AF$7,$L$66:$DM$120,ROWS($C$10:$C31)+2,FALSE)</f>
        <v>53</v>
      </c>
      <c r="AG31" s="7" t="str">
        <f>HLOOKUP(AG$7,$L$66:$DM$120,ROWS($C$10:$C31)+2,FALSE)</f>
        <v>N/A</v>
      </c>
      <c r="AH31" s="7">
        <f>HLOOKUP(AH$7,$L$66:$DM$120,ROWS($C$10:$C31)+2,FALSE)</f>
        <v>1983</v>
      </c>
      <c r="AI31" s="7">
        <f>HLOOKUP(AI$7,$L$66:$DM$120,ROWS($C$10:$C31)+2,FALSE)</f>
        <v>3572</v>
      </c>
      <c r="AJ31" s="7">
        <f>HLOOKUP(AJ$7,$L$66:$DM$120,ROWS($C$10:$C31)+2,FALSE)</f>
        <v>820</v>
      </c>
      <c r="AK31" s="7">
        <f>HLOOKUP(AK$7,$L$66:$DM$120,ROWS($C$10:$C31)+2,FALSE)</f>
        <v>403</v>
      </c>
      <c r="AL31" s="7">
        <f>HLOOKUP(AL$7,$L$66:$DM$120,ROWS($C$10:$C31)+2,FALSE)</f>
        <v>1147</v>
      </c>
      <c r="AM31" s="7">
        <f>HLOOKUP(AM$7,$L$66:$DM$120,ROWS($C$10:$C31)+2,FALSE)</f>
        <v>86</v>
      </c>
      <c r="AN31" s="7">
        <f>HLOOKUP(AN$7,$L$66:$DM$120,ROWS($C$10:$C31)+2,FALSE)</f>
        <v>54</v>
      </c>
      <c r="AO31" s="7">
        <f>HLOOKUP(AO$7,$L$66:$DM$120,ROWS($C$10:$C31)+2,FALSE)</f>
        <v>979</v>
      </c>
      <c r="AP31" s="7">
        <f>HLOOKUP(AP$7,$L$66:$DM$120,ROWS($C$10:$C31)+2,FALSE)</f>
        <v>1369</v>
      </c>
      <c r="AQ31" s="7">
        <f>HLOOKUP(AQ$7,$L$66:$DM$120,ROWS($C$10:$C31)+2,FALSE)</f>
        <v>9058</v>
      </c>
      <c r="AR31" s="7">
        <f>HLOOKUP(AR$7,$L$66:$DM$120,ROWS($C$10:$C31)+2,FALSE)</f>
        <v>238</v>
      </c>
      <c r="AS31" s="7">
        <f>HLOOKUP(AS$7,$L$66:$DM$120,ROWS($C$10:$C31)+2,FALSE)</f>
        <v>10736</v>
      </c>
      <c r="AT31" s="7">
        <f>HLOOKUP(AT$7,$L$66:$DM$120,ROWS($C$10:$C31)+2,FALSE)</f>
        <v>5787</v>
      </c>
      <c r="AU31" s="7">
        <f>HLOOKUP(AU$7,$L$66:$DM$120,ROWS($C$10:$C31)+2,FALSE)</f>
        <v>0</v>
      </c>
      <c r="AV31" s="7">
        <f>HLOOKUP(AV$7,$L$66:$DM$120,ROWS($C$10:$C31)+2,FALSE)</f>
        <v>3277</v>
      </c>
      <c r="AW31" s="7">
        <f>HLOOKUP(AW$7,$L$66:$DM$120,ROWS($C$10:$C31)+2,FALSE)</f>
        <v>607</v>
      </c>
      <c r="AX31" s="7">
        <f>HLOOKUP(AX$7,$L$66:$DM$120,ROWS($C$10:$C31)+2,FALSE)</f>
        <v>723</v>
      </c>
      <c r="AY31" s="7">
        <f>HLOOKUP(AY$7,$L$66:$DM$120,ROWS($C$10:$C31)+2,FALSE)</f>
        <v>13467</v>
      </c>
      <c r="AZ31" s="7">
        <f>HLOOKUP(AZ$7,$L$66:$DM$120,ROWS($C$10:$C31)+2,FALSE)</f>
        <v>782</v>
      </c>
      <c r="BA31" s="7">
        <f>HLOOKUP(BA$7,$L$66:$DM$120,ROWS($C$10:$C31)+2,FALSE)</f>
        <v>1710</v>
      </c>
      <c r="BB31" s="7">
        <f>HLOOKUP(BB$7,$L$66:$DM$120,ROWS($C$10:$C31)+2,FALSE)</f>
        <v>49</v>
      </c>
      <c r="BC31" s="7">
        <f>HLOOKUP(BC$7,$L$66:$DM$120,ROWS($C$10:$C31)+2,FALSE)</f>
        <v>2669</v>
      </c>
      <c r="BD31" s="7">
        <f>HLOOKUP(BD$7,$L$66:$DM$120,ROWS($C$10:$C31)+2,FALSE)</f>
        <v>5883</v>
      </c>
      <c r="BE31" s="7">
        <f>HLOOKUP(BE$7,$L$66:$DM$120,ROWS($C$10:$C31)+2,FALSE)</f>
        <v>655</v>
      </c>
      <c r="BF31" s="7">
        <f>HLOOKUP(BF$7,$L$66:$DM$120,ROWS($C$10:$C31)+2,FALSE)</f>
        <v>350</v>
      </c>
      <c r="BG31" s="7">
        <f>HLOOKUP(BG$7,$L$66:$DM$120,ROWS($C$10:$C31)+2,FALSE)</f>
        <v>24765</v>
      </c>
      <c r="BH31" s="7">
        <f>HLOOKUP(BH$7,$L$66:$DM$120,ROWS($C$10:$C31)+2,FALSE)</f>
        <v>1542</v>
      </c>
      <c r="BI31" s="7">
        <f>HLOOKUP(BI$7,$L$66:$DM$120,ROWS($C$10:$C31)+2,FALSE)</f>
        <v>4363</v>
      </c>
      <c r="BJ31" s="7">
        <f>HLOOKUP(BJ$7,$L$66:$DM$120,ROWS($C$10:$C31)+2,FALSE)</f>
        <v>324</v>
      </c>
      <c r="BK31" s="7">
        <f>HLOOKUP(BK$7,$L$66:$DM$120,ROWS($C$10:$C31)+2,FALSE)</f>
        <v>230</v>
      </c>
      <c r="BL31" s="7">
        <f>HLOOKUP(BL$7,$L$66:$DM$120,ROWS($C$10:$C31)+2,FALSE)</f>
        <v>612</v>
      </c>
      <c r="BM31" s="8">
        <f>HLOOKUP(BM$7+0.5,$L$66:$DM$120,ROWS($C$10:$C31)+2,FALSE)</f>
        <v>9180</v>
      </c>
      <c r="BN31" s="8">
        <f>HLOOKUP(BN$7+0.5,$L$66:$DM$120,ROWS($C$10:$C31)+2,FALSE)</f>
        <v>1004</v>
      </c>
      <c r="BO31" s="8">
        <f>HLOOKUP(BO$7+0.5,$L$66:$DM$120,ROWS($C$10:$C31)+2,FALSE)</f>
        <v>1268</v>
      </c>
      <c r="BP31" s="8">
        <f>HLOOKUP(BP$7+0.5,$L$66:$DM$120,ROWS($C$10:$C31)+2,FALSE)</f>
        <v>770</v>
      </c>
      <c r="BQ31" s="8">
        <f>HLOOKUP(BQ$7+0.5,$L$66:$DM$120,ROWS($C$10:$C31)+2,FALSE)</f>
        <v>418</v>
      </c>
      <c r="BR31" s="8">
        <f>HLOOKUP(BR$7+0.5,$L$66:$DM$120,ROWS($C$10:$C31)+2,FALSE)</f>
        <v>2230</v>
      </c>
      <c r="BS31" s="8">
        <f>HLOOKUP(BS$7+0.5,$L$66:$DM$120,ROWS($C$10:$C31)+2,FALSE)</f>
        <v>1523</v>
      </c>
      <c r="BT31" s="8">
        <f>HLOOKUP(BT$7+0.5,$L$66:$DM$120,ROWS($C$10:$C31)+2,FALSE)</f>
        <v>798</v>
      </c>
      <c r="BU31" s="8">
        <f>HLOOKUP(BU$7+0.5,$L$66:$DM$120,ROWS($C$10:$C31)+2,FALSE)</f>
        <v>3099</v>
      </c>
      <c r="BV31" s="8">
        <f>HLOOKUP(BV$7+0.5,$L$66:$DM$120,ROWS($C$10:$C31)+2,FALSE)</f>
        <v>3764</v>
      </c>
      <c r="BW31" s="8">
        <f>HLOOKUP(BW$7+0.5,$L$66:$DM$120,ROWS($C$10:$C31)+2,FALSE)</f>
        <v>1906</v>
      </c>
      <c r="BX31" s="8">
        <f>HLOOKUP(BX$7+0.5,$L$66:$DM$120,ROWS($C$10:$C31)+2,FALSE)</f>
        <v>1271</v>
      </c>
      <c r="BY31" s="8">
        <f>HLOOKUP(BY$7+0.5,$L$66:$DM$120,ROWS($C$10:$C31)+2,FALSE)</f>
        <v>439</v>
      </c>
      <c r="BZ31" s="8">
        <f>HLOOKUP(BZ$7+0.5,$L$66:$DM$120,ROWS($C$10:$C31)+2,FALSE)</f>
        <v>415</v>
      </c>
      <c r="CA31" s="8">
        <f>HLOOKUP(CA$7+0.5,$L$66:$DM$120,ROWS($C$10:$C31)+2,FALSE)</f>
        <v>1310</v>
      </c>
      <c r="CB31" s="8">
        <f>HLOOKUP(CB$7+0.5,$L$66:$DM$120,ROWS($C$10:$C31)+2,FALSE)</f>
        <v>330</v>
      </c>
      <c r="CC31" s="8">
        <f>HLOOKUP(CC$7+0.5,$L$66:$DM$120,ROWS($C$10:$C31)+2,FALSE)</f>
        <v>190</v>
      </c>
      <c r="CD31" s="8">
        <f>HLOOKUP(CD$7+0.5,$L$66:$DM$120,ROWS($C$10:$C31)+2,FALSE)</f>
        <v>822</v>
      </c>
      <c r="CE31" s="8">
        <f>HLOOKUP(CE$7+0.5,$L$66:$DM$120,ROWS($C$10:$C31)+2,FALSE)</f>
        <v>362</v>
      </c>
      <c r="CF31" s="8">
        <f>HLOOKUP(CF$7+0.5,$L$66:$DM$120,ROWS($C$10:$C31)+2,FALSE)</f>
        <v>695</v>
      </c>
      <c r="CG31" s="8">
        <f>HLOOKUP(CG$7+0.5,$L$66:$DM$120,ROWS($C$10:$C31)+2,FALSE)</f>
        <v>96</v>
      </c>
      <c r="CH31" s="8" t="str">
        <f>HLOOKUP(CH$7+0.5,$L$66:$DM$120,ROWS($C$10:$C31)+2,FALSE)</f>
        <v>N/A</v>
      </c>
      <c r="CI31" s="8">
        <f>HLOOKUP(CI$7+0.5,$L$66:$DM$120,ROWS($C$10:$C31)+2,FALSE)</f>
        <v>730</v>
      </c>
      <c r="CJ31" s="8">
        <f>HLOOKUP(CJ$7+0.5,$L$66:$DM$120,ROWS($C$10:$C31)+2,FALSE)</f>
        <v>1269</v>
      </c>
      <c r="CK31" s="8">
        <f>HLOOKUP(CK$7+0.5,$L$66:$DM$120,ROWS($C$10:$C31)+2,FALSE)</f>
        <v>543</v>
      </c>
      <c r="CL31" s="8">
        <f>HLOOKUP(CL$7+0.5,$L$66:$DM$120,ROWS($C$10:$C31)+2,FALSE)</f>
        <v>383</v>
      </c>
      <c r="CM31" s="8">
        <f>HLOOKUP(CM$7+0.5,$L$66:$DM$120,ROWS($C$10:$C31)+2,FALSE)</f>
        <v>633</v>
      </c>
      <c r="CN31" s="8">
        <f>HLOOKUP(CN$7+0.5,$L$66:$DM$120,ROWS($C$10:$C31)+2,FALSE)</f>
        <v>106</v>
      </c>
      <c r="CO31" s="8">
        <f>HLOOKUP(CO$7+0.5,$L$66:$DM$120,ROWS($C$10:$C31)+2,FALSE)</f>
        <v>88</v>
      </c>
      <c r="CP31" s="8">
        <f>HLOOKUP(CP$7+0.5,$L$66:$DM$120,ROWS($C$10:$C31)+2,FALSE)</f>
        <v>800</v>
      </c>
      <c r="CQ31" s="8">
        <f>HLOOKUP(CQ$7+0.5,$L$66:$DM$120,ROWS($C$10:$C31)+2,FALSE)</f>
        <v>1276</v>
      </c>
      <c r="CR31" s="8">
        <f>HLOOKUP(CR$7+0.5,$L$66:$DM$120,ROWS($C$10:$C31)+2,FALSE)</f>
        <v>2330</v>
      </c>
      <c r="CS31" s="8">
        <f>HLOOKUP(CS$7+0.5,$L$66:$DM$120,ROWS($C$10:$C31)+2,FALSE)</f>
        <v>287</v>
      </c>
      <c r="CT31" s="8">
        <f>HLOOKUP(CT$7+0.5,$L$66:$DM$120,ROWS($C$10:$C31)+2,FALSE)</f>
        <v>2103</v>
      </c>
      <c r="CU31" s="8">
        <f>HLOOKUP(CU$7+0.5,$L$66:$DM$120,ROWS($C$10:$C31)+2,FALSE)</f>
        <v>2059</v>
      </c>
      <c r="CV31" s="8">
        <f>HLOOKUP(CV$7+0.5,$L$66:$DM$120,ROWS($C$10:$C31)+2,FALSE)</f>
        <v>289</v>
      </c>
      <c r="CW31" s="8">
        <f>HLOOKUP(CW$7+0.5,$L$66:$DM$120,ROWS($C$10:$C31)+2,FALSE)</f>
        <v>1497</v>
      </c>
      <c r="CX31" s="8">
        <f>HLOOKUP(CX$7+0.5,$L$66:$DM$120,ROWS($C$10:$C31)+2,FALSE)</f>
        <v>541</v>
      </c>
      <c r="CY31" s="8">
        <f>HLOOKUP(CY$7+0.5,$L$66:$DM$120,ROWS($C$10:$C31)+2,FALSE)</f>
        <v>654</v>
      </c>
      <c r="CZ31" s="8">
        <f>HLOOKUP(CZ$7+0.5,$L$66:$DM$120,ROWS($C$10:$C31)+2,FALSE)</f>
        <v>3147</v>
      </c>
      <c r="DA31" s="8">
        <f>HLOOKUP(DA$7+0.5,$L$66:$DM$120,ROWS($C$10:$C31)+2,FALSE)</f>
        <v>626</v>
      </c>
      <c r="DB31" s="8">
        <f>HLOOKUP(DB$7+0.5,$L$66:$DM$120,ROWS($C$10:$C31)+2,FALSE)</f>
        <v>852</v>
      </c>
      <c r="DC31" s="8">
        <f>HLOOKUP(DC$7+0.5,$L$66:$DM$120,ROWS($C$10:$C31)+2,FALSE)</f>
        <v>81</v>
      </c>
      <c r="DD31" s="8">
        <f>HLOOKUP(DD$7+0.5,$L$66:$DM$120,ROWS($C$10:$C31)+2,FALSE)</f>
        <v>1332</v>
      </c>
      <c r="DE31" s="8">
        <f>HLOOKUP(DE$7+0.5,$L$66:$DM$120,ROWS($C$10:$C31)+2,FALSE)</f>
        <v>1511</v>
      </c>
      <c r="DF31" s="8">
        <f>HLOOKUP(DF$7+0.5,$L$66:$DM$120,ROWS($C$10:$C31)+2,FALSE)</f>
        <v>451</v>
      </c>
      <c r="DG31" s="8">
        <f>HLOOKUP(DG$7+0.5,$L$66:$DM$120,ROWS($C$10:$C31)+2,FALSE)</f>
        <v>328</v>
      </c>
      <c r="DH31" s="8">
        <f>HLOOKUP(DH$7+0.5,$L$66:$DM$120,ROWS($C$10:$C31)+2,FALSE)</f>
        <v>4735</v>
      </c>
      <c r="DI31" s="8">
        <f>HLOOKUP(DI$7+0.5,$L$66:$DM$120,ROWS($C$10:$C31)+2,FALSE)</f>
        <v>1004</v>
      </c>
      <c r="DJ31" s="8">
        <f>HLOOKUP(DJ$7+0.5,$L$66:$DM$120,ROWS($C$10:$C31)+2,FALSE)</f>
        <v>1701</v>
      </c>
      <c r="DK31" s="8">
        <f>HLOOKUP(DK$7+0.5,$L$66:$DM$120,ROWS($C$10:$C31)+2,FALSE)</f>
        <v>241</v>
      </c>
      <c r="DL31" s="8">
        <f>HLOOKUP(DL$7+0.5,$L$66:$DM$120,ROWS($C$10:$C31)+2,FALSE)</f>
        <v>299</v>
      </c>
      <c r="DM31" s="8">
        <f>HLOOKUP(DM$7+0.5,$L$66:$DM$120,ROWS($C$10:$C31)+2,FALSE)</f>
        <v>678</v>
      </c>
    </row>
    <row r="32" spans="4:117" x14ac:dyDescent="0.2">
      <c r="D32" s="62" t="s">
        <v>28</v>
      </c>
      <c r="E32" s="9">
        <v>6489250</v>
      </c>
      <c r="F32" s="10">
        <v>3528</v>
      </c>
      <c r="G32" s="9">
        <v>5583650</v>
      </c>
      <c r="H32" s="10">
        <v>23686</v>
      </c>
      <c r="I32" s="9">
        <v>706624</v>
      </c>
      <c r="J32" s="10">
        <v>22760</v>
      </c>
      <c r="K32" s="102"/>
      <c r="L32" s="7">
        <f>HLOOKUP(L$7,$L$66:$DM$120,ROWS($C$10:$C32)+2,FALSE)</f>
        <v>140162</v>
      </c>
      <c r="M32" s="7">
        <f>HLOOKUP(M$7,$L$66:$DM$120,ROWS($C$10:$C32)+2,FALSE)</f>
        <v>583</v>
      </c>
      <c r="N32" s="7">
        <f>HLOOKUP(N$7,$L$66:$DM$120,ROWS($C$10:$C32)+2,FALSE)</f>
        <v>1891</v>
      </c>
      <c r="O32" s="7">
        <f>HLOOKUP(O$7,$L$66:$DM$120,ROWS($C$10:$C32)+2,FALSE)</f>
        <v>1572</v>
      </c>
      <c r="P32" s="7">
        <f>HLOOKUP(P$7,$L$66:$DM$120,ROWS($C$10:$C32)+2,FALSE)</f>
        <v>206</v>
      </c>
      <c r="Q32" s="7">
        <f>HLOOKUP(Q$7,$L$66:$DM$120,ROWS($C$10:$C32)+2,FALSE)</f>
        <v>14971</v>
      </c>
      <c r="R32" s="7">
        <f>HLOOKUP(R$7,$L$66:$DM$120,ROWS($C$10:$C32)+2,FALSE)</f>
        <v>1051</v>
      </c>
      <c r="S32" s="7">
        <f>HLOOKUP(S$7,$L$66:$DM$120,ROWS($C$10:$C32)+2,FALSE)</f>
        <v>13270</v>
      </c>
      <c r="T32" s="7">
        <f>HLOOKUP(T$7,$L$66:$DM$120,ROWS($C$10:$C32)+2,FALSE)</f>
        <v>131</v>
      </c>
      <c r="U32" s="7">
        <f>HLOOKUP(U$7,$L$66:$DM$120,ROWS($C$10:$C32)+2,FALSE)</f>
        <v>1539</v>
      </c>
      <c r="V32" s="7">
        <f>HLOOKUP(V$7,$L$66:$DM$120,ROWS($C$10:$C32)+2,FALSE)</f>
        <v>11118</v>
      </c>
      <c r="W32" s="7">
        <f>HLOOKUP(W$7,$L$66:$DM$120,ROWS($C$10:$C32)+2,FALSE)</f>
        <v>1409</v>
      </c>
      <c r="X32" s="7">
        <f>HLOOKUP(X$7,$L$66:$DM$120,ROWS($C$10:$C32)+2,FALSE)</f>
        <v>682</v>
      </c>
      <c r="Y32" s="7">
        <f>HLOOKUP(Y$7,$L$66:$DM$120,ROWS($C$10:$C32)+2,FALSE)</f>
        <v>79</v>
      </c>
      <c r="Z32" s="7">
        <f>HLOOKUP(Z$7,$L$66:$DM$120,ROWS($C$10:$C32)+2,FALSE)</f>
        <v>2842</v>
      </c>
      <c r="AA32" s="7">
        <f>HLOOKUP(AA$7,$L$66:$DM$120,ROWS($C$10:$C32)+2,FALSE)</f>
        <v>1891</v>
      </c>
      <c r="AB32" s="7">
        <f>HLOOKUP(AB$7,$L$66:$DM$120,ROWS($C$10:$C32)+2,FALSE)</f>
        <v>307</v>
      </c>
      <c r="AC32" s="7">
        <f>HLOOKUP(AC$7,$L$66:$DM$120,ROWS($C$10:$C32)+2,FALSE)</f>
        <v>0</v>
      </c>
      <c r="AD32" s="7">
        <f>HLOOKUP(AD$7,$L$66:$DM$120,ROWS($C$10:$C32)+2,FALSE)</f>
        <v>340</v>
      </c>
      <c r="AE32" s="7">
        <f>HLOOKUP(AE$7,$L$66:$DM$120,ROWS($C$10:$C32)+2,FALSE)</f>
        <v>0</v>
      </c>
      <c r="AF32" s="7">
        <f>HLOOKUP(AF$7,$L$66:$DM$120,ROWS($C$10:$C32)+2,FALSE)</f>
        <v>4666</v>
      </c>
      <c r="AG32" s="7">
        <f>HLOOKUP(AG$7,$L$66:$DM$120,ROWS($C$10:$C32)+2,FALSE)</f>
        <v>3660</v>
      </c>
      <c r="AH32" s="7" t="str">
        <f>HLOOKUP(AH$7,$L$66:$DM$120,ROWS($C$10:$C32)+2,FALSE)</f>
        <v>N/A</v>
      </c>
      <c r="AI32" s="7">
        <f>HLOOKUP(AI$7,$L$66:$DM$120,ROWS($C$10:$C32)+2,FALSE)</f>
        <v>1624</v>
      </c>
      <c r="AJ32" s="7">
        <f>HLOOKUP(AJ$7,$L$66:$DM$120,ROWS($C$10:$C32)+2,FALSE)</f>
        <v>2185</v>
      </c>
      <c r="AK32" s="7">
        <f>HLOOKUP(AK$7,$L$66:$DM$120,ROWS($C$10:$C32)+2,FALSE)</f>
        <v>453</v>
      </c>
      <c r="AL32" s="7">
        <f>HLOOKUP(AL$7,$L$66:$DM$120,ROWS($C$10:$C32)+2,FALSE)</f>
        <v>1957</v>
      </c>
      <c r="AM32" s="7">
        <f>HLOOKUP(AM$7,$L$66:$DM$120,ROWS($C$10:$C32)+2,FALSE)</f>
        <v>388</v>
      </c>
      <c r="AN32" s="7">
        <f>HLOOKUP(AN$7,$L$66:$DM$120,ROWS($C$10:$C32)+2,FALSE)</f>
        <v>46</v>
      </c>
      <c r="AO32" s="7">
        <f>HLOOKUP(AO$7,$L$66:$DM$120,ROWS($C$10:$C32)+2,FALSE)</f>
        <v>792</v>
      </c>
      <c r="AP32" s="7">
        <f>HLOOKUP(AP$7,$L$66:$DM$120,ROWS($C$10:$C32)+2,FALSE)</f>
        <v>9911</v>
      </c>
      <c r="AQ32" s="7">
        <f>HLOOKUP(AQ$7,$L$66:$DM$120,ROWS($C$10:$C32)+2,FALSE)</f>
        <v>4709</v>
      </c>
      <c r="AR32" s="7">
        <f>HLOOKUP(AR$7,$L$66:$DM$120,ROWS($C$10:$C32)+2,FALSE)</f>
        <v>161</v>
      </c>
      <c r="AS32" s="7">
        <f>HLOOKUP(AS$7,$L$66:$DM$120,ROWS($C$10:$C32)+2,FALSE)</f>
        <v>20002</v>
      </c>
      <c r="AT32" s="7">
        <f>HLOOKUP(AT$7,$L$66:$DM$120,ROWS($C$10:$C32)+2,FALSE)</f>
        <v>2798</v>
      </c>
      <c r="AU32" s="7">
        <f>HLOOKUP(AU$7,$L$66:$DM$120,ROWS($C$10:$C32)+2,FALSE)</f>
        <v>0</v>
      </c>
      <c r="AV32" s="7">
        <f>HLOOKUP(AV$7,$L$66:$DM$120,ROWS($C$10:$C32)+2,FALSE)</f>
        <v>2163</v>
      </c>
      <c r="AW32" s="7">
        <f>HLOOKUP(AW$7,$L$66:$DM$120,ROWS($C$10:$C32)+2,FALSE)</f>
        <v>158</v>
      </c>
      <c r="AX32" s="7">
        <f>HLOOKUP(AX$7,$L$66:$DM$120,ROWS($C$10:$C32)+2,FALSE)</f>
        <v>228</v>
      </c>
      <c r="AY32" s="7">
        <f>HLOOKUP(AY$7,$L$66:$DM$120,ROWS($C$10:$C32)+2,FALSE)</f>
        <v>5316</v>
      </c>
      <c r="AZ32" s="7">
        <f>HLOOKUP(AZ$7,$L$66:$DM$120,ROWS($C$10:$C32)+2,FALSE)</f>
        <v>6965</v>
      </c>
      <c r="BA32" s="7">
        <f>HLOOKUP(BA$7,$L$66:$DM$120,ROWS($C$10:$C32)+2,FALSE)</f>
        <v>1659</v>
      </c>
      <c r="BB32" s="7">
        <f>HLOOKUP(BB$7,$L$66:$DM$120,ROWS($C$10:$C32)+2,FALSE)</f>
        <v>0</v>
      </c>
      <c r="BC32" s="7">
        <f>HLOOKUP(BC$7,$L$66:$DM$120,ROWS($C$10:$C32)+2,FALSE)</f>
        <v>918</v>
      </c>
      <c r="BD32" s="7">
        <f>HLOOKUP(BD$7,$L$66:$DM$120,ROWS($C$10:$C32)+2,FALSE)</f>
        <v>7073</v>
      </c>
      <c r="BE32" s="7">
        <f>HLOOKUP(BE$7,$L$66:$DM$120,ROWS($C$10:$C32)+2,FALSE)</f>
        <v>207</v>
      </c>
      <c r="BF32" s="7">
        <f>HLOOKUP(BF$7,$L$66:$DM$120,ROWS($C$10:$C32)+2,FALSE)</f>
        <v>1526</v>
      </c>
      <c r="BG32" s="7">
        <f>HLOOKUP(BG$7,$L$66:$DM$120,ROWS($C$10:$C32)+2,FALSE)</f>
        <v>4542</v>
      </c>
      <c r="BH32" s="7">
        <f>HLOOKUP(BH$7,$L$66:$DM$120,ROWS($C$10:$C32)+2,FALSE)</f>
        <v>1627</v>
      </c>
      <c r="BI32" s="7">
        <f>HLOOKUP(BI$7,$L$66:$DM$120,ROWS($C$10:$C32)+2,FALSE)</f>
        <v>0</v>
      </c>
      <c r="BJ32" s="7">
        <f>HLOOKUP(BJ$7,$L$66:$DM$120,ROWS($C$10:$C32)+2,FALSE)</f>
        <v>546</v>
      </c>
      <c r="BK32" s="7">
        <f>HLOOKUP(BK$7,$L$66:$DM$120,ROWS($C$10:$C32)+2,FALSE)</f>
        <v>0</v>
      </c>
      <c r="BL32" s="7">
        <f>HLOOKUP(BL$7,$L$66:$DM$120,ROWS($C$10:$C32)+2,FALSE)</f>
        <v>3085</v>
      </c>
      <c r="BM32" s="8">
        <f>HLOOKUP(BM$7+0.5,$L$66:$DM$120,ROWS($C$10:$C32)+2,FALSE)</f>
        <v>8906</v>
      </c>
      <c r="BN32" s="8">
        <f>HLOOKUP(BN$7+0.5,$L$66:$DM$120,ROWS($C$10:$C32)+2,FALSE)</f>
        <v>382</v>
      </c>
      <c r="BO32" s="8">
        <f>HLOOKUP(BO$7+0.5,$L$66:$DM$120,ROWS($C$10:$C32)+2,FALSE)</f>
        <v>1205</v>
      </c>
      <c r="BP32" s="8">
        <f>HLOOKUP(BP$7+0.5,$L$66:$DM$120,ROWS($C$10:$C32)+2,FALSE)</f>
        <v>1170</v>
      </c>
      <c r="BQ32" s="8">
        <f>HLOOKUP(BQ$7+0.5,$L$66:$DM$120,ROWS($C$10:$C32)+2,FALSE)</f>
        <v>343</v>
      </c>
      <c r="BR32" s="8">
        <f>HLOOKUP(BR$7+0.5,$L$66:$DM$120,ROWS($C$10:$C32)+2,FALSE)</f>
        <v>3388</v>
      </c>
      <c r="BS32" s="8">
        <f>HLOOKUP(BS$7+0.5,$L$66:$DM$120,ROWS($C$10:$C32)+2,FALSE)</f>
        <v>527</v>
      </c>
      <c r="BT32" s="8">
        <f>HLOOKUP(BT$7+0.5,$L$66:$DM$120,ROWS($C$10:$C32)+2,FALSE)</f>
        <v>2422</v>
      </c>
      <c r="BU32" s="8">
        <f>HLOOKUP(BU$7+0.5,$L$66:$DM$120,ROWS($C$10:$C32)+2,FALSE)</f>
        <v>214</v>
      </c>
      <c r="BV32" s="8">
        <f>HLOOKUP(BV$7+0.5,$L$66:$DM$120,ROWS($C$10:$C32)+2,FALSE)</f>
        <v>649</v>
      </c>
      <c r="BW32" s="8">
        <f>HLOOKUP(BW$7+0.5,$L$66:$DM$120,ROWS($C$10:$C32)+2,FALSE)</f>
        <v>2520</v>
      </c>
      <c r="BX32" s="8">
        <f>HLOOKUP(BX$7+0.5,$L$66:$DM$120,ROWS($C$10:$C32)+2,FALSE)</f>
        <v>612</v>
      </c>
      <c r="BY32" s="8">
        <f>HLOOKUP(BY$7+0.5,$L$66:$DM$120,ROWS($C$10:$C32)+2,FALSE)</f>
        <v>598</v>
      </c>
      <c r="BZ32" s="8">
        <f>HLOOKUP(BZ$7+0.5,$L$66:$DM$120,ROWS($C$10:$C32)+2,FALSE)</f>
        <v>128</v>
      </c>
      <c r="CA32" s="8">
        <f>HLOOKUP(CA$7+0.5,$L$66:$DM$120,ROWS($C$10:$C32)+2,FALSE)</f>
        <v>1071</v>
      </c>
      <c r="CB32" s="8">
        <f>HLOOKUP(CB$7+0.5,$L$66:$DM$120,ROWS($C$10:$C32)+2,FALSE)</f>
        <v>857</v>
      </c>
      <c r="CC32" s="8">
        <f>HLOOKUP(CC$7+0.5,$L$66:$DM$120,ROWS($C$10:$C32)+2,FALSE)</f>
        <v>253</v>
      </c>
      <c r="CD32" s="8">
        <f>HLOOKUP(CD$7+0.5,$L$66:$DM$120,ROWS($C$10:$C32)+2,FALSE)</f>
        <v>285</v>
      </c>
      <c r="CE32" s="8">
        <f>HLOOKUP(CE$7+0.5,$L$66:$DM$120,ROWS($C$10:$C32)+2,FALSE)</f>
        <v>397</v>
      </c>
      <c r="CF32" s="8">
        <f>HLOOKUP(CF$7+0.5,$L$66:$DM$120,ROWS($C$10:$C32)+2,FALSE)</f>
        <v>285</v>
      </c>
      <c r="CG32" s="8">
        <f>HLOOKUP(CG$7+0.5,$L$66:$DM$120,ROWS($C$10:$C32)+2,FALSE)</f>
        <v>1266</v>
      </c>
      <c r="CH32" s="8">
        <f>HLOOKUP(CH$7+0.5,$L$66:$DM$120,ROWS($C$10:$C32)+2,FALSE)</f>
        <v>1356</v>
      </c>
      <c r="CI32" s="8" t="str">
        <f>HLOOKUP(CI$7+0.5,$L$66:$DM$120,ROWS($C$10:$C32)+2,FALSE)</f>
        <v>N/A</v>
      </c>
      <c r="CJ32" s="8">
        <f>HLOOKUP(CJ$7+0.5,$L$66:$DM$120,ROWS($C$10:$C32)+2,FALSE)</f>
        <v>931</v>
      </c>
      <c r="CK32" s="8">
        <f>HLOOKUP(CK$7+0.5,$L$66:$DM$120,ROWS($C$10:$C32)+2,FALSE)</f>
        <v>2035</v>
      </c>
      <c r="CL32" s="8">
        <f>HLOOKUP(CL$7+0.5,$L$66:$DM$120,ROWS($C$10:$C32)+2,FALSE)</f>
        <v>534</v>
      </c>
      <c r="CM32" s="8">
        <f>HLOOKUP(CM$7+0.5,$L$66:$DM$120,ROWS($C$10:$C32)+2,FALSE)</f>
        <v>1987</v>
      </c>
      <c r="CN32" s="8">
        <f>HLOOKUP(CN$7+0.5,$L$66:$DM$120,ROWS($C$10:$C32)+2,FALSE)</f>
        <v>356</v>
      </c>
      <c r="CO32" s="8">
        <f>HLOOKUP(CO$7+0.5,$L$66:$DM$120,ROWS($C$10:$C32)+2,FALSE)</f>
        <v>77</v>
      </c>
      <c r="CP32" s="8">
        <f>HLOOKUP(CP$7+0.5,$L$66:$DM$120,ROWS($C$10:$C32)+2,FALSE)</f>
        <v>705</v>
      </c>
      <c r="CQ32" s="8">
        <f>HLOOKUP(CQ$7+0.5,$L$66:$DM$120,ROWS($C$10:$C32)+2,FALSE)</f>
        <v>1876</v>
      </c>
      <c r="CR32" s="8">
        <f>HLOOKUP(CR$7+0.5,$L$66:$DM$120,ROWS($C$10:$C32)+2,FALSE)</f>
        <v>1295</v>
      </c>
      <c r="CS32" s="8">
        <f>HLOOKUP(CS$7+0.5,$L$66:$DM$120,ROWS($C$10:$C32)+2,FALSE)</f>
        <v>271</v>
      </c>
      <c r="CT32" s="8">
        <f>HLOOKUP(CT$7+0.5,$L$66:$DM$120,ROWS($C$10:$C32)+2,FALSE)</f>
        <v>3186</v>
      </c>
      <c r="CU32" s="8">
        <f>HLOOKUP(CU$7+0.5,$L$66:$DM$120,ROWS($C$10:$C32)+2,FALSE)</f>
        <v>1277</v>
      </c>
      <c r="CV32" s="8">
        <f>HLOOKUP(CV$7+0.5,$L$66:$DM$120,ROWS($C$10:$C32)+2,FALSE)</f>
        <v>285</v>
      </c>
      <c r="CW32" s="8">
        <f>HLOOKUP(CW$7+0.5,$L$66:$DM$120,ROWS($C$10:$C32)+2,FALSE)</f>
        <v>975</v>
      </c>
      <c r="CX32" s="8">
        <f>HLOOKUP(CX$7+0.5,$L$66:$DM$120,ROWS($C$10:$C32)+2,FALSE)</f>
        <v>204</v>
      </c>
      <c r="CY32" s="8">
        <f>HLOOKUP(CY$7+0.5,$L$66:$DM$120,ROWS($C$10:$C32)+2,FALSE)</f>
        <v>217</v>
      </c>
      <c r="CZ32" s="8">
        <f>HLOOKUP(CZ$7+0.5,$L$66:$DM$120,ROWS($C$10:$C32)+2,FALSE)</f>
        <v>1681</v>
      </c>
      <c r="DA32" s="8">
        <f>HLOOKUP(DA$7+0.5,$L$66:$DM$120,ROWS($C$10:$C32)+2,FALSE)</f>
        <v>1573</v>
      </c>
      <c r="DB32" s="8">
        <f>HLOOKUP(DB$7+0.5,$L$66:$DM$120,ROWS($C$10:$C32)+2,FALSE)</f>
        <v>1086</v>
      </c>
      <c r="DC32" s="8">
        <f>HLOOKUP(DC$7+0.5,$L$66:$DM$120,ROWS($C$10:$C32)+2,FALSE)</f>
        <v>285</v>
      </c>
      <c r="DD32" s="8">
        <f>HLOOKUP(DD$7+0.5,$L$66:$DM$120,ROWS($C$10:$C32)+2,FALSE)</f>
        <v>591</v>
      </c>
      <c r="DE32" s="8">
        <f>HLOOKUP(DE$7+0.5,$L$66:$DM$120,ROWS($C$10:$C32)+2,FALSE)</f>
        <v>2465</v>
      </c>
      <c r="DF32" s="8">
        <f>HLOOKUP(DF$7+0.5,$L$66:$DM$120,ROWS($C$10:$C32)+2,FALSE)</f>
        <v>159</v>
      </c>
      <c r="DG32" s="8">
        <f>HLOOKUP(DG$7+0.5,$L$66:$DM$120,ROWS($C$10:$C32)+2,FALSE)</f>
        <v>673</v>
      </c>
      <c r="DH32" s="8">
        <f>HLOOKUP(DH$7+0.5,$L$66:$DM$120,ROWS($C$10:$C32)+2,FALSE)</f>
        <v>1704</v>
      </c>
      <c r="DI32" s="8">
        <f>HLOOKUP(DI$7+0.5,$L$66:$DM$120,ROWS($C$10:$C32)+2,FALSE)</f>
        <v>791</v>
      </c>
      <c r="DJ32" s="8">
        <f>HLOOKUP(DJ$7+0.5,$L$66:$DM$120,ROWS($C$10:$C32)+2,FALSE)</f>
        <v>285</v>
      </c>
      <c r="DK32" s="8">
        <f>HLOOKUP(DK$7+0.5,$L$66:$DM$120,ROWS($C$10:$C32)+2,FALSE)</f>
        <v>404</v>
      </c>
      <c r="DL32" s="8">
        <f>HLOOKUP(DL$7+0.5,$L$66:$DM$120,ROWS($C$10:$C32)+2,FALSE)</f>
        <v>285</v>
      </c>
      <c r="DM32" s="8">
        <f>HLOOKUP(DM$7+0.5,$L$66:$DM$120,ROWS($C$10:$C32)+2,FALSE)</f>
        <v>1219</v>
      </c>
    </row>
    <row r="33" spans="4:117" x14ac:dyDescent="0.2">
      <c r="D33" s="62" t="s">
        <v>29</v>
      </c>
      <c r="E33" s="9">
        <v>9762127</v>
      </c>
      <c r="F33" s="10">
        <v>4595</v>
      </c>
      <c r="G33" s="9">
        <v>8310098</v>
      </c>
      <c r="H33" s="10">
        <v>29394</v>
      </c>
      <c r="I33" s="9">
        <v>1291901</v>
      </c>
      <c r="J33" s="10">
        <v>28130</v>
      </c>
      <c r="K33" s="102"/>
      <c r="L33" s="7">
        <f>HLOOKUP(L$7,$L$66:$DM$120,ROWS($C$10:$C33)+2,FALSE)</f>
        <v>116149</v>
      </c>
      <c r="M33" s="7">
        <f>HLOOKUP(M$7,$L$66:$DM$120,ROWS($C$10:$C33)+2,FALSE)</f>
        <v>2403</v>
      </c>
      <c r="N33" s="7">
        <f>HLOOKUP(N$7,$L$66:$DM$120,ROWS($C$10:$C33)+2,FALSE)</f>
        <v>1040</v>
      </c>
      <c r="O33" s="7">
        <f>HLOOKUP(O$7,$L$66:$DM$120,ROWS($C$10:$C33)+2,FALSE)</f>
        <v>3197</v>
      </c>
      <c r="P33" s="7">
        <f>HLOOKUP(P$7,$L$66:$DM$120,ROWS($C$10:$C33)+2,FALSE)</f>
        <v>636</v>
      </c>
      <c r="Q33" s="7">
        <f>HLOOKUP(Q$7,$L$66:$DM$120,ROWS($C$10:$C33)+2,FALSE)</f>
        <v>6726</v>
      </c>
      <c r="R33" s="7">
        <f>HLOOKUP(R$7,$L$66:$DM$120,ROWS($C$10:$C33)+2,FALSE)</f>
        <v>2031</v>
      </c>
      <c r="S33" s="7">
        <f>HLOOKUP(S$7,$L$66:$DM$120,ROWS($C$10:$C33)+2,FALSE)</f>
        <v>277</v>
      </c>
      <c r="T33" s="7">
        <f>HLOOKUP(T$7,$L$66:$DM$120,ROWS($C$10:$C33)+2,FALSE)</f>
        <v>167</v>
      </c>
      <c r="U33" s="7">
        <f>HLOOKUP(U$7,$L$66:$DM$120,ROWS($C$10:$C33)+2,FALSE)</f>
        <v>471</v>
      </c>
      <c r="V33" s="7">
        <f>HLOOKUP(V$7,$L$66:$DM$120,ROWS($C$10:$C33)+2,FALSE)</f>
        <v>11646</v>
      </c>
      <c r="W33" s="7">
        <f>HLOOKUP(W$7,$L$66:$DM$120,ROWS($C$10:$C33)+2,FALSE)</f>
        <v>3913</v>
      </c>
      <c r="X33" s="7">
        <f>HLOOKUP(X$7,$L$66:$DM$120,ROWS($C$10:$C33)+2,FALSE)</f>
        <v>313</v>
      </c>
      <c r="Y33" s="7">
        <f>HLOOKUP(Y$7,$L$66:$DM$120,ROWS($C$10:$C33)+2,FALSE)</f>
        <v>66</v>
      </c>
      <c r="Z33" s="7">
        <f>HLOOKUP(Z$7,$L$66:$DM$120,ROWS($C$10:$C33)+2,FALSE)</f>
        <v>10651</v>
      </c>
      <c r="AA33" s="7">
        <f>HLOOKUP(AA$7,$L$66:$DM$120,ROWS($C$10:$C33)+2,FALSE)</f>
        <v>7816</v>
      </c>
      <c r="AB33" s="7">
        <f>HLOOKUP(AB$7,$L$66:$DM$120,ROWS($C$10:$C33)+2,FALSE)</f>
        <v>758</v>
      </c>
      <c r="AC33" s="7">
        <f>HLOOKUP(AC$7,$L$66:$DM$120,ROWS($C$10:$C33)+2,FALSE)</f>
        <v>640</v>
      </c>
      <c r="AD33" s="7">
        <f>HLOOKUP(AD$7,$L$66:$DM$120,ROWS($C$10:$C33)+2,FALSE)</f>
        <v>2353</v>
      </c>
      <c r="AE33" s="7">
        <f>HLOOKUP(AE$7,$L$66:$DM$120,ROWS($C$10:$C33)+2,FALSE)</f>
        <v>1342</v>
      </c>
      <c r="AF33" s="7">
        <f>HLOOKUP(AF$7,$L$66:$DM$120,ROWS($C$10:$C33)+2,FALSE)</f>
        <v>645</v>
      </c>
      <c r="AG33" s="7">
        <f>HLOOKUP(AG$7,$L$66:$DM$120,ROWS($C$10:$C33)+2,FALSE)</f>
        <v>620</v>
      </c>
      <c r="AH33" s="7">
        <f>HLOOKUP(AH$7,$L$66:$DM$120,ROWS($C$10:$C33)+2,FALSE)</f>
        <v>1206</v>
      </c>
      <c r="AI33" s="7" t="str">
        <f>HLOOKUP(AI$7,$L$66:$DM$120,ROWS($C$10:$C33)+2,FALSE)</f>
        <v>N/A</v>
      </c>
      <c r="AJ33" s="7">
        <f>HLOOKUP(AJ$7,$L$66:$DM$120,ROWS($C$10:$C33)+2,FALSE)</f>
        <v>1275</v>
      </c>
      <c r="AK33" s="7">
        <f>HLOOKUP(AK$7,$L$66:$DM$120,ROWS($C$10:$C33)+2,FALSE)</f>
        <v>656</v>
      </c>
      <c r="AL33" s="7">
        <f>HLOOKUP(AL$7,$L$66:$DM$120,ROWS($C$10:$C33)+2,FALSE)</f>
        <v>2921</v>
      </c>
      <c r="AM33" s="7">
        <f>HLOOKUP(AM$7,$L$66:$DM$120,ROWS($C$10:$C33)+2,FALSE)</f>
        <v>312</v>
      </c>
      <c r="AN33" s="7">
        <f>HLOOKUP(AN$7,$L$66:$DM$120,ROWS($C$10:$C33)+2,FALSE)</f>
        <v>213</v>
      </c>
      <c r="AO33" s="7">
        <f>HLOOKUP(AO$7,$L$66:$DM$120,ROWS($C$10:$C33)+2,FALSE)</f>
        <v>1874</v>
      </c>
      <c r="AP33" s="7">
        <f>HLOOKUP(AP$7,$L$66:$DM$120,ROWS($C$10:$C33)+2,FALSE)</f>
        <v>437</v>
      </c>
      <c r="AQ33" s="7">
        <f>HLOOKUP(AQ$7,$L$66:$DM$120,ROWS($C$10:$C33)+2,FALSE)</f>
        <v>1676</v>
      </c>
      <c r="AR33" s="7">
        <f>HLOOKUP(AR$7,$L$66:$DM$120,ROWS($C$10:$C33)+2,FALSE)</f>
        <v>669</v>
      </c>
      <c r="AS33" s="7">
        <f>HLOOKUP(AS$7,$L$66:$DM$120,ROWS($C$10:$C33)+2,FALSE)</f>
        <v>3135</v>
      </c>
      <c r="AT33" s="7">
        <f>HLOOKUP(AT$7,$L$66:$DM$120,ROWS($C$10:$C33)+2,FALSE)</f>
        <v>2444</v>
      </c>
      <c r="AU33" s="7">
        <f>HLOOKUP(AU$7,$L$66:$DM$120,ROWS($C$10:$C33)+2,FALSE)</f>
        <v>53</v>
      </c>
      <c r="AV33" s="7">
        <f>HLOOKUP(AV$7,$L$66:$DM$120,ROWS($C$10:$C33)+2,FALSE)</f>
        <v>9783</v>
      </c>
      <c r="AW33" s="7">
        <f>HLOOKUP(AW$7,$L$66:$DM$120,ROWS($C$10:$C33)+2,FALSE)</f>
        <v>2276</v>
      </c>
      <c r="AX33" s="7">
        <f>HLOOKUP(AX$7,$L$66:$DM$120,ROWS($C$10:$C33)+2,FALSE)</f>
        <v>537</v>
      </c>
      <c r="AY33" s="7">
        <f>HLOOKUP(AY$7,$L$66:$DM$120,ROWS($C$10:$C33)+2,FALSE)</f>
        <v>3134</v>
      </c>
      <c r="AZ33" s="7">
        <f>HLOOKUP(AZ$7,$L$66:$DM$120,ROWS($C$10:$C33)+2,FALSE)</f>
        <v>653</v>
      </c>
      <c r="BA33" s="7">
        <f>HLOOKUP(BA$7,$L$66:$DM$120,ROWS($C$10:$C33)+2,FALSE)</f>
        <v>1446</v>
      </c>
      <c r="BB33" s="7">
        <f>HLOOKUP(BB$7,$L$66:$DM$120,ROWS($C$10:$C33)+2,FALSE)</f>
        <v>706</v>
      </c>
      <c r="BC33" s="7">
        <f>HLOOKUP(BC$7,$L$66:$DM$120,ROWS($C$10:$C33)+2,FALSE)</f>
        <v>4453</v>
      </c>
      <c r="BD33" s="7">
        <f>HLOOKUP(BD$7,$L$66:$DM$120,ROWS($C$10:$C33)+2,FALSE)</f>
        <v>7184</v>
      </c>
      <c r="BE33" s="7">
        <f>HLOOKUP(BE$7,$L$66:$DM$120,ROWS($C$10:$C33)+2,FALSE)</f>
        <v>545</v>
      </c>
      <c r="BF33" s="7">
        <f>HLOOKUP(BF$7,$L$66:$DM$120,ROWS($C$10:$C33)+2,FALSE)</f>
        <v>45</v>
      </c>
      <c r="BG33" s="7">
        <f>HLOOKUP(BG$7,$L$66:$DM$120,ROWS($C$10:$C33)+2,FALSE)</f>
        <v>2073</v>
      </c>
      <c r="BH33" s="7">
        <f>HLOOKUP(BH$7,$L$66:$DM$120,ROWS($C$10:$C33)+2,FALSE)</f>
        <v>1427</v>
      </c>
      <c r="BI33" s="7">
        <f>HLOOKUP(BI$7,$L$66:$DM$120,ROWS($C$10:$C33)+2,FALSE)</f>
        <v>446</v>
      </c>
      <c r="BJ33" s="7">
        <f>HLOOKUP(BJ$7,$L$66:$DM$120,ROWS($C$10:$C33)+2,FALSE)</f>
        <v>6291</v>
      </c>
      <c r="BK33" s="7">
        <f>HLOOKUP(BK$7,$L$66:$DM$120,ROWS($C$10:$C33)+2,FALSE)</f>
        <v>568</v>
      </c>
      <c r="BL33" s="7">
        <f>HLOOKUP(BL$7,$L$66:$DM$120,ROWS($C$10:$C33)+2,FALSE)</f>
        <v>1432</v>
      </c>
      <c r="BM33" s="8">
        <f>HLOOKUP(BM$7+0.5,$L$66:$DM$120,ROWS($C$10:$C33)+2,FALSE)</f>
        <v>8123</v>
      </c>
      <c r="BN33" s="8">
        <f>HLOOKUP(BN$7+0.5,$L$66:$DM$120,ROWS($C$10:$C33)+2,FALSE)</f>
        <v>1803</v>
      </c>
      <c r="BO33" s="8">
        <f>HLOOKUP(BO$7+0.5,$L$66:$DM$120,ROWS($C$10:$C33)+2,FALSE)</f>
        <v>758</v>
      </c>
      <c r="BP33" s="8">
        <f>HLOOKUP(BP$7+0.5,$L$66:$DM$120,ROWS($C$10:$C33)+2,FALSE)</f>
        <v>1076</v>
      </c>
      <c r="BQ33" s="8">
        <f>HLOOKUP(BQ$7+0.5,$L$66:$DM$120,ROWS($C$10:$C33)+2,FALSE)</f>
        <v>434</v>
      </c>
      <c r="BR33" s="8">
        <f>HLOOKUP(BR$7+0.5,$L$66:$DM$120,ROWS($C$10:$C33)+2,FALSE)</f>
        <v>2018</v>
      </c>
      <c r="BS33" s="8">
        <f>HLOOKUP(BS$7+0.5,$L$66:$DM$120,ROWS($C$10:$C33)+2,FALSE)</f>
        <v>695</v>
      </c>
      <c r="BT33" s="8">
        <f>HLOOKUP(BT$7+0.5,$L$66:$DM$120,ROWS($C$10:$C33)+2,FALSE)</f>
        <v>303</v>
      </c>
      <c r="BU33" s="8">
        <f>HLOOKUP(BU$7+0.5,$L$66:$DM$120,ROWS($C$10:$C33)+2,FALSE)</f>
        <v>160</v>
      </c>
      <c r="BV33" s="8">
        <f>HLOOKUP(BV$7+0.5,$L$66:$DM$120,ROWS($C$10:$C33)+2,FALSE)</f>
        <v>272</v>
      </c>
      <c r="BW33" s="8">
        <f>HLOOKUP(BW$7+0.5,$L$66:$DM$120,ROWS($C$10:$C33)+2,FALSE)</f>
        <v>2178</v>
      </c>
      <c r="BX33" s="8">
        <f>HLOOKUP(BX$7+0.5,$L$66:$DM$120,ROWS($C$10:$C33)+2,FALSE)</f>
        <v>1925</v>
      </c>
      <c r="BY33" s="8">
        <f>HLOOKUP(BY$7+0.5,$L$66:$DM$120,ROWS($C$10:$C33)+2,FALSE)</f>
        <v>337</v>
      </c>
      <c r="BZ33" s="8">
        <f>HLOOKUP(BZ$7+0.5,$L$66:$DM$120,ROWS($C$10:$C33)+2,FALSE)</f>
        <v>79</v>
      </c>
      <c r="CA33" s="8">
        <f>HLOOKUP(CA$7+0.5,$L$66:$DM$120,ROWS($C$10:$C33)+2,FALSE)</f>
        <v>1903</v>
      </c>
      <c r="CB33" s="8">
        <f>HLOOKUP(CB$7+0.5,$L$66:$DM$120,ROWS($C$10:$C33)+2,FALSE)</f>
        <v>2004</v>
      </c>
      <c r="CC33" s="8">
        <f>HLOOKUP(CC$7+0.5,$L$66:$DM$120,ROWS($C$10:$C33)+2,FALSE)</f>
        <v>493</v>
      </c>
      <c r="CD33" s="8">
        <f>HLOOKUP(CD$7+0.5,$L$66:$DM$120,ROWS($C$10:$C33)+2,FALSE)</f>
        <v>469</v>
      </c>
      <c r="CE33" s="8">
        <f>HLOOKUP(CE$7+0.5,$L$66:$DM$120,ROWS($C$10:$C33)+2,FALSE)</f>
        <v>1473</v>
      </c>
      <c r="CF33" s="8">
        <f>HLOOKUP(CF$7+0.5,$L$66:$DM$120,ROWS($C$10:$C33)+2,FALSE)</f>
        <v>747</v>
      </c>
      <c r="CG33" s="8">
        <f>HLOOKUP(CG$7+0.5,$L$66:$DM$120,ROWS($C$10:$C33)+2,FALSE)</f>
        <v>477</v>
      </c>
      <c r="CH33" s="8">
        <f>HLOOKUP(CH$7+0.5,$L$66:$DM$120,ROWS($C$10:$C33)+2,FALSE)</f>
        <v>428</v>
      </c>
      <c r="CI33" s="8">
        <f>HLOOKUP(CI$7+0.5,$L$66:$DM$120,ROWS($C$10:$C33)+2,FALSE)</f>
        <v>574</v>
      </c>
      <c r="CJ33" s="8" t="str">
        <f>HLOOKUP(CJ$7+0.5,$L$66:$DM$120,ROWS($C$10:$C33)+2,FALSE)</f>
        <v>N/A</v>
      </c>
      <c r="CK33" s="8">
        <f>HLOOKUP(CK$7+0.5,$L$66:$DM$120,ROWS($C$10:$C33)+2,FALSE)</f>
        <v>646</v>
      </c>
      <c r="CL33" s="8">
        <f>HLOOKUP(CL$7+0.5,$L$66:$DM$120,ROWS($C$10:$C33)+2,FALSE)</f>
        <v>474</v>
      </c>
      <c r="CM33" s="8">
        <f>HLOOKUP(CM$7+0.5,$L$66:$DM$120,ROWS($C$10:$C33)+2,FALSE)</f>
        <v>1486</v>
      </c>
      <c r="CN33" s="8">
        <f>HLOOKUP(CN$7+0.5,$L$66:$DM$120,ROWS($C$10:$C33)+2,FALSE)</f>
        <v>235</v>
      </c>
      <c r="CO33" s="8">
        <f>HLOOKUP(CO$7+0.5,$L$66:$DM$120,ROWS($C$10:$C33)+2,FALSE)</f>
        <v>214</v>
      </c>
      <c r="CP33" s="8">
        <f>HLOOKUP(CP$7+0.5,$L$66:$DM$120,ROWS($C$10:$C33)+2,FALSE)</f>
        <v>1028</v>
      </c>
      <c r="CQ33" s="8">
        <f>HLOOKUP(CQ$7+0.5,$L$66:$DM$120,ROWS($C$10:$C33)+2,FALSE)</f>
        <v>357</v>
      </c>
      <c r="CR33" s="8">
        <f>HLOOKUP(CR$7+0.5,$L$66:$DM$120,ROWS($C$10:$C33)+2,FALSE)</f>
        <v>861</v>
      </c>
      <c r="CS33" s="8">
        <f>HLOOKUP(CS$7+0.5,$L$66:$DM$120,ROWS($C$10:$C33)+2,FALSE)</f>
        <v>411</v>
      </c>
      <c r="CT33" s="8">
        <f>HLOOKUP(CT$7+0.5,$L$66:$DM$120,ROWS($C$10:$C33)+2,FALSE)</f>
        <v>871</v>
      </c>
      <c r="CU33" s="8">
        <f>HLOOKUP(CU$7+0.5,$L$66:$DM$120,ROWS($C$10:$C33)+2,FALSE)</f>
        <v>903</v>
      </c>
      <c r="CV33" s="8">
        <f>HLOOKUP(CV$7+0.5,$L$66:$DM$120,ROWS($C$10:$C33)+2,FALSE)</f>
        <v>71</v>
      </c>
      <c r="CW33" s="8">
        <f>HLOOKUP(CW$7+0.5,$L$66:$DM$120,ROWS($C$10:$C33)+2,FALSE)</f>
        <v>1851</v>
      </c>
      <c r="CX33" s="8">
        <f>HLOOKUP(CX$7+0.5,$L$66:$DM$120,ROWS($C$10:$C33)+2,FALSE)</f>
        <v>1296</v>
      </c>
      <c r="CY33" s="8">
        <f>HLOOKUP(CY$7+0.5,$L$66:$DM$120,ROWS($C$10:$C33)+2,FALSE)</f>
        <v>341</v>
      </c>
      <c r="CZ33" s="8">
        <f>HLOOKUP(CZ$7+0.5,$L$66:$DM$120,ROWS($C$10:$C33)+2,FALSE)</f>
        <v>1226</v>
      </c>
      <c r="DA33" s="8">
        <f>HLOOKUP(DA$7+0.5,$L$66:$DM$120,ROWS($C$10:$C33)+2,FALSE)</f>
        <v>702</v>
      </c>
      <c r="DB33" s="8">
        <f>HLOOKUP(DB$7+0.5,$L$66:$DM$120,ROWS($C$10:$C33)+2,FALSE)</f>
        <v>869</v>
      </c>
      <c r="DC33" s="8">
        <f>HLOOKUP(DC$7+0.5,$L$66:$DM$120,ROWS($C$10:$C33)+2,FALSE)</f>
        <v>521</v>
      </c>
      <c r="DD33" s="8">
        <f>HLOOKUP(DD$7+0.5,$L$66:$DM$120,ROWS($C$10:$C33)+2,FALSE)</f>
        <v>1559</v>
      </c>
      <c r="DE33" s="8">
        <f>HLOOKUP(DE$7+0.5,$L$66:$DM$120,ROWS($C$10:$C33)+2,FALSE)</f>
        <v>2265</v>
      </c>
      <c r="DF33" s="8">
        <f>HLOOKUP(DF$7+0.5,$L$66:$DM$120,ROWS($C$10:$C33)+2,FALSE)</f>
        <v>388</v>
      </c>
      <c r="DG33" s="8">
        <f>HLOOKUP(DG$7+0.5,$L$66:$DM$120,ROWS($C$10:$C33)+2,FALSE)</f>
        <v>77</v>
      </c>
      <c r="DH33" s="8">
        <f>HLOOKUP(DH$7+0.5,$L$66:$DM$120,ROWS($C$10:$C33)+2,FALSE)</f>
        <v>807</v>
      </c>
      <c r="DI33" s="8">
        <f>HLOOKUP(DI$7+0.5,$L$66:$DM$120,ROWS($C$10:$C33)+2,FALSE)</f>
        <v>666</v>
      </c>
      <c r="DJ33" s="8">
        <f>HLOOKUP(DJ$7+0.5,$L$66:$DM$120,ROWS($C$10:$C33)+2,FALSE)</f>
        <v>319</v>
      </c>
      <c r="DK33" s="8">
        <f>HLOOKUP(DK$7+0.5,$L$66:$DM$120,ROWS($C$10:$C33)+2,FALSE)</f>
        <v>1731</v>
      </c>
      <c r="DL33" s="8">
        <f>HLOOKUP(DL$7+0.5,$L$66:$DM$120,ROWS($C$10:$C33)+2,FALSE)</f>
        <v>429</v>
      </c>
      <c r="DM33" s="8">
        <f>HLOOKUP(DM$7+0.5,$L$66:$DM$120,ROWS($C$10:$C33)+2,FALSE)</f>
        <v>1082</v>
      </c>
    </row>
    <row r="34" spans="4:117" x14ac:dyDescent="0.2">
      <c r="D34" s="62" t="s">
        <v>30</v>
      </c>
      <c r="E34" s="9">
        <v>5244256</v>
      </c>
      <c r="F34" s="10">
        <v>3049</v>
      </c>
      <c r="G34" s="9">
        <v>4480630</v>
      </c>
      <c r="H34" s="10">
        <v>17843</v>
      </c>
      <c r="I34" s="9">
        <v>647946</v>
      </c>
      <c r="J34" s="10">
        <v>16565</v>
      </c>
      <c r="K34" s="102"/>
      <c r="L34" s="7">
        <f>HLOOKUP(L$7,$L$66:$DM$120,ROWS($C$10:$C34)+2,FALSE)</f>
        <v>89872</v>
      </c>
      <c r="M34" s="7">
        <f>HLOOKUP(M$7,$L$66:$DM$120,ROWS($C$10:$C34)+2,FALSE)</f>
        <v>266</v>
      </c>
      <c r="N34" s="7">
        <f>HLOOKUP(N$7,$L$66:$DM$120,ROWS($C$10:$C34)+2,FALSE)</f>
        <v>1169</v>
      </c>
      <c r="O34" s="7">
        <f>HLOOKUP(O$7,$L$66:$DM$120,ROWS($C$10:$C34)+2,FALSE)</f>
        <v>4165</v>
      </c>
      <c r="P34" s="7">
        <f>HLOOKUP(P$7,$L$66:$DM$120,ROWS($C$10:$C34)+2,FALSE)</f>
        <v>279</v>
      </c>
      <c r="Q34" s="7">
        <f>HLOOKUP(Q$7,$L$66:$DM$120,ROWS($C$10:$C34)+2,FALSE)</f>
        <v>6233</v>
      </c>
      <c r="R34" s="7">
        <f>HLOOKUP(R$7,$L$66:$DM$120,ROWS($C$10:$C34)+2,FALSE)</f>
        <v>2521</v>
      </c>
      <c r="S34" s="7">
        <f>HLOOKUP(S$7,$L$66:$DM$120,ROWS($C$10:$C34)+2,FALSE)</f>
        <v>211</v>
      </c>
      <c r="T34" s="7">
        <f>HLOOKUP(T$7,$L$66:$DM$120,ROWS($C$10:$C34)+2,FALSE)</f>
        <v>176</v>
      </c>
      <c r="U34" s="7">
        <f>HLOOKUP(U$7,$L$66:$DM$120,ROWS($C$10:$C34)+2,FALSE)</f>
        <v>306</v>
      </c>
      <c r="V34" s="7">
        <f>HLOOKUP(V$7,$L$66:$DM$120,ROWS($C$10:$C34)+2,FALSE)</f>
        <v>2575</v>
      </c>
      <c r="W34" s="7">
        <f>HLOOKUP(W$7,$L$66:$DM$120,ROWS($C$10:$C34)+2,FALSE)</f>
        <v>1776</v>
      </c>
      <c r="X34" s="7">
        <f>HLOOKUP(X$7,$L$66:$DM$120,ROWS($C$10:$C34)+2,FALSE)</f>
        <v>227</v>
      </c>
      <c r="Y34" s="7">
        <f>HLOOKUP(Y$7,$L$66:$DM$120,ROWS($C$10:$C34)+2,FALSE)</f>
        <v>231</v>
      </c>
      <c r="Z34" s="7">
        <f>HLOOKUP(Z$7,$L$66:$DM$120,ROWS($C$10:$C34)+2,FALSE)</f>
        <v>6641</v>
      </c>
      <c r="AA34" s="7">
        <f>HLOOKUP(AA$7,$L$66:$DM$120,ROWS($C$10:$C34)+2,FALSE)</f>
        <v>1120</v>
      </c>
      <c r="AB34" s="7">
        <f>HLOOKUP(AB$7,$L$66:$DM$120,ROWS($C$10:$C34)+2,FALSE)</f>
        <v>4948</v>
      </c>
      <c r="AC34" s="7">
        <f>HLOOKUP(AC$7,$L$66:$DM$120,ROWS($C$10:$C34)+2,FALSE)</f>
        <v>1067</v>
      </c>
      <c r="AD34" s="7">
        <f>HLOOKUP(AD$7,$L$66:$DM$120,ROWS($C$10:$C34)+2,FALSE)</f>
        <v>402</v>
      </c>
      <c r="AE34" s="7">
        <f>HLOOKUP(AE$7,$L$66:$DM$120,ROWS($C$10:$C34)+2,FALSE)</f>
        <v>519</v>
      </c>
      <c r="AF34" s="7">
        <f>HLOOKUP(AF$7,$L$66:$DM$120,ROWS($C$10:$C34)+2,FALSE)</f>
        <v>172</v>
      </c>
      <c r="AG34" s="7">
        <f>HLOOKUP(AG$7,$L$66:$DM$120,ROWS($C$10:$C34)+2,FALSE)</f>
        <v>1259</v>
      </c>
      <c r="AH34" s="7">
        <f>HLOOKUP(AH$7,$L$66:$DM$120,ROWS($C$10:$C34)+2,FALSE)</f>
        <v>1092</v>
      </c>
      <c r="AI34" s="7">
        <f>HLOOKUP(AI$7,$L$66:$DM$120,ROWS($C$10:$C34)+2,FALSE)</f>
        <v>2631</v>
      </c>
      <c r="AJ34" s="7" t="str">
        <f>HLOOKUP(AJ$7,$L$66:$DM$120,ROWS($C$10:$C34)+2,FALSE)</f>
        <v>N/A</v>
      </c>
      <c r="AK34" s="7">
        <f>HLOOKUP(AK$7,$L$66:$DM$120,ROWS($C$10:$C34)+2,FALSE)</f>
        <v>196</v>
      </c>
      <c r="AL34" s="7">
        <f>HLOOKUP(AL$7,$L$66:$DM$120,ROWS($C$10:$C34)+2,FALSE)</f>
        <v>1549</v>
      </c>
      <c r="AM34" s="7">
        <f>HLOOKUP(AM$7,$L$66:$DM$120,ROWS($C$10:$C34)+2,FALSE)</f>
        <v>1020</v>
      </c>
      <c r="AN34" s="7">
        <f>HLOOKUP(AN$7,$L$66:$DM$120,ROWS($C$10:$C34)+2,FALSE)</f>
        <v>734</v>
      </c>
      <c r="AO34" s="7">
        <f>HLOOKUP(AO$7,$L$66:$DM$120,ROWS($C$10:$C34)+2,FALSE)</f>
        <v>540</v>
      </c>
      <c r="AP34" s="7">
        <f>HLOOKUP(AP$7,$L$66:$DM$120,ROWS($C$10:$C34)+2,FALSE)</f>
        <v>183</v>
      </c>
      <c r="AQ34" s="7">
        <f>HLOOKUP(AQ$7,$L$66:$DM$120,ROWS($C$10:$C34)+2,FALSE)</f>
        <v>513</v>
      </c>
      <c r="AR34" s="7">
        <f>HLOOKUP(AR$7,$L$66:$DM$120,ROWS($C$10:$C34)+2,FALSE)</f>
        <v>151</v>
      </c>
      <c r="AS34" s="7">
        <f>HLOOKUP(AS$7,$L$66:$DM$120,ROWS($C$10:$C34)+2,FALSE)</f>
        <v>1309</v>
      </c>
      <c r="AT34" s="7">
        <f>HLOOKUP(AT$7,$L$66:$DM$120,ROWS($C$10:$C34)+2,FALSE)</f>
        <v>1673</v>
      </c>
      <c r="AU34" s="7">
        <f>HLOOKUP(AU$7,$L$66:$DM$120,ROWS($C$10:$C34)+2,FALSE)</f>
        <v>7316</v>
      </c>
      <c r="AV34" s="7">
        <f>HLOOKUP(AV$7,$L$66:$DM$120,ROWS($C$10:$C34)+2,FALSE)</f>
        <v>1035</v>
      </c>
      <c r="AW34" s="7">
        <f>HLOOKUP(AW$7,$L$66:$DM$120,ROWS($C$10:$C34)+2,FALSE)</f>
        <v>284</v>
      </c>
      <c r="AX34" s="7">
        <f>HLOOKUP(AX$7,$L$66:$DM$120,ROWS($C$10:$C34)+2,FALSE)</f>
        <v>738</v>
      </c>
      <c r="AY34" s="7">
        <f>HLOOKUP(AY$7,$L$66:$DM$120,ROWS($C$10:$C34)+2,FALSE)</f>
        <v>730</v>
      </c>
      <c r="AZ34" s="7">
        <f>HLOOKUP(AZ$7,$L$66:$DM$120,ROWS($C$10:$C34)+2,FALSE)</f>
        <v>123</v>
      </c>
      <c r="BA34" s="7">
        <f>HLOOKUP(BA$7,$L$66:$DM$120,ROWS($C$10:$C34)+2,FALSE)</f>
        <v>1597</v>
      </c>
      <c r="BB34" s="7">
        <f>HLOOKUP(BB$7,$L$66:$DM$120,ROWS($C$10:$C34)+2,FALSE)</f>
        <v>3237</v>
      </c>
      <c r="BC34" s="7">
        <f>HLOOKUP(BC$7,$L$66:$DM$120,ROWS($C$10:$C34)+2,FALSE)</f>
        <v>1155</v>
      </c>
      <c r="BD34" s="7">
        <f>HLOOKUP(BD$7,$L$66:$DM$120,ROWS($C$10:$C34)+2,FALSE)</f>
        <v>2619</v>
      </c>
      <c r="BE34" s="7">
        <f>HLOOKUP(BE$7,$L$66:$DM$120,ROWS($C$10:$C34)+2,FALSE)</f>
        <v>1013</v>
      </c>
      <c r="BF34" s="7">
        <f>HLOOKUP(BF$7,$L$66:$DM$120,ROWS($C$10:$C34)+2,FALSE)</f>
        <v>0</v>
      </c>
      <c r="BG34" s="7">
        <f>HLOOKUP(BG$7,$L$66:$DM$120,ROWS($C$10:$C34)+2,FALSE)</f>
        <v>2371</v>
      </c>
      <c r="BH34" s="7">
        <f>HLOOKUP(BH$7,$L$66:$DM$120,ROWS($C$10:$C34)+2,FALSE)</f>
        <v>1328</v>
      </c>
      <c r="BI34" s="7">
        <f>HLOOKUP(BI$7,$L$66:$DM$120,ROWS($C$10:$C34)+2,FALSE)</f>
        <v>200</v>
      </c>
      <c r="BJ34" s="7">
        <f>HLOOKUP(BJ$7,$L$66:$DM$120,ROWS($C$10:$C34)+2,FALSE)</f>
        <v>17929</v>
      </c>
      <c r="BK34" s="7">
        <f>HLOOKUP(BK$7,$L$66:$DM$120,ROWS($C$10:$C34)+2,FALSE)</f>
        <v>343</v>
      </c>
      <c r="BL34" s="7">
        <f>HLOOKUP(BL$7,$L$66:$DM$120,ROWS($C$10:$C34)+2,FALSE)</f>
        <v>39</v>
      </c>
      <c r="BM34" s="8">
        <f>HLOOKUP(BM$7+0.5,$L$66:$DM$120,ROWS($C$10:$C34)+2,FALSE)</f>
        <v>6022</v>
      </c>
      <c r="BN34" s="8">
        <f>HLOOKUP(BN$7+0.5,$L$66:$DM$120,ROWS($C$10:$C34)+2,FALSE)</f>
        <v>342</v>
      </c>
      <c r="BO34" s="8">
        <f>HLOOKUP(BO$7+0.5,$L$66:$DM$120,ROWS($C$10:$C34)+2,FALSE)</f>
        <v>851</v>
      </c>
      <c r="BP34" s="8">
        <f>HLOOKUP(BP$7+0.5,$L$66:$DM$120,ROWS($C$10:$C34)+2,FALSE)</f>
        <v>1655</v>
      </c>
      <c r="BQ34" s="8">
        <f>HLOOKUP(BQ$7+0.5,$L$66:$DM$120,ROWS($C$10:$C34)+2,FALSE)</f>
        <v>321</v>
      </c>
      <c r="BR34" s="8">
        <f>HLOOKUP(BR$7+0.5,$L$66:$DM$120,ROWS($C$10:$C34)+2,FALSE)</f>
        <v>1680</v>
      </c>
      <c r="BS34" s="8">
        <f>HLOOKUP(BS$7+0.5,$L$66:$DM$120,ROWS($C$10:$C34)+2,FALSE)</f>
        <v>1122</v>
      </c>
      <c r="BT34" s="8">
        <f>HLOOKUP(BT$7+0.5,$L$66:$DM$120,ROWS($C$10:$C34)+2,FALSE)</f>
        <v>259</v>
      </c>
      <c r="BU34" s="8">
        <f>HLOOKUP(BU$7+0.5,$L$66:$DM$120,ROWS($C$10:$C34)+2,FALSE)</f>
        <v>171</v>
      </c>
      <c r="BV34" s="8">
        <f>HLOOKUP(BV$7+0.5,$L$66:$DM$120,ROWS($C$10:$C34)+2,FALSE)</f>
        <v>353</v>
      </c>
      <c r="BW34" s="8">
        <f>HLOOKUP(BW$7+0.5,$L$66:$DM$120,ROWS($C$10:$C34)+2,FALSE)</f>
        <v>951</v>
      </c>
      <c r="BX34" s="8">
        <f>HLOOKUP(BX$7+0.5,$L$66:$DM$120,ROWS($C$10:$C34)+2,FALSE)</f>
        <v>1237</v>
      </c>
      <c r="BY34" s="8">
        <f>HLOOKUP(BY$7+0.5,$L$66:$DM$120,ROWS($C$10:$C34)+2,FALSE)</f>
        <v>253</v>
      </c>
      <c r="BZ34" s="8">
        <f>HLOOKUP(BZ$7+0.5,$L$66:$DM$120,ROWS($C$10:$C34)+2,FALSE)</f>
        <v>314</v>
      </c>
      <c r="CA34" s="8">
        <f>HLOOKUP(CA$7+0.5,$L$66:$DM$120,ROWS($C$10:$C34)+2,FALSE)</f>
        <v>2137</v>
      </c>
      <c r="CB34" s="8">
        <f>HLOOKUP(CB$7+0.5,$L$66:$DM$120,ROWS($C$10:$C34)+2,FALSE)</f>
        <v>433</v>
      </c>
      <c r="CC34" s="8">
        <f>HLOOKUP(CC$7+0.5,$L$66:$DM$120,ROWS($C$10:$C34)+2,FALSE)</f>
        <v>2094</v>
      </c>
      <c r="CD34" s="8">
        <f>HLOOKUP(CD$7+0.5,$L$66:$DM$120,ROWS($C$10:$C34)+2,FALSE)</f>
        <v>576</v>
      </c>
      <c r="CE34" s="8">
        <f>HLOOKUP(CE$7+0.5,$L$66:$DM$120,ROWS($C$10:$C34)+2,FALSE)</f>
        <v>273</v>
      </c>
      <c r="CF34" s="8">
        <f>HLOOKUP(CF$7+0.5,$L$66:$DM$120,ROWS($C$10:$C34)+2,FALSE)</f>
        <v>402</v>
      </c>
      <c r="CG34" s="8">
        <f>HLOOKUP(CG$7+0.5,$L$66:$DM$120,ROWS($C$10:$C34)+2,FALSE)</f>
        <v>199</v>
      </c>
      <c r="CH34" s="8">
        <f>HLOOKUP(CH$7+0.5,$L$66:$DM$120,ROWS($C$10:$C34)+2,FALSE)</f>
        <v>797</v>
      </c>
      <c r="CI34" s="8">
        <f>HLOOKUP(CI$7+0.5,$L$66:$DM$120,ROWS($C$10:$C34)+2,FALSE)</f>
        <v>531</v>
      </c>
      <c r="CJ34" s="8">
        <f>HLOOKUP(CJ$7+0.5,$L$66:$DM$120,ROWS($C$10:$C34)+2,FALSE)</f>
        <v>1867</v>
      </c>
      <c r="CK34" s="8" t="str">
        <f>HLOOKUP(CK$7+0.5,$L$66:$DM$120,ROWS($C$10:$C34)+2,FALSE)</f>
        <v>N/A</v>
      </c>
      <c r="CL34" s="8">
        <f>HLOOKUP(CL$7+0.5,$L$66:$DM$120,ROWS($C$10:$C34)+2,FALSE)</f>
        <v>169</v>
      </c>
      <c r="CM34" s="8">
        <f>HLOOKUP(CM$7+0.5,$L$66:$DM$120,ROWS($C$10:$C34)+2,FALSE)</f>
        <v>898</v>
      </c>
      <c r="CN34" s="8">
        <f>HLOOKUP(CN$7+0.5,$L$66:$DM$120,ROWS($C$10:$C34)+2,FALSE)</f>
        <v>547</v>
      </c>
      <c r="CO34" s="8">
        <f>HLOOKUP(CO$7+0.5,$L$66:$DM$120,ROWS($C$10:$C34)+2,FALSE)</f>
        <v>415</v>
      </c>
      <c r="CP34" s="8">
        <f>HLOOKUP(CP$7+0.5,$L$66:$DM$120,ROWS($C$10:$C34)+2,FALSE)</f>
        <v>364</v>
      </c>
      <c r="CQ34" s="8">
        <f>HLOOKUP(CQ$7+0.5,$L$66:$DM$120,ROWS($C$10:$C34)+2,FALSE)</f>
        <v>142</v>
      </c>
      <c r="CR34" s="8">
        <f>HLOOKUP(CR$7+0.5,$L$66:$DM$120,ROWS($C$10:$C34)+2,FALSE)</f>
        <v>416</v>
      </c>
      <c r="CS34" s="8">
        <f>HLOOKUP(CS$7+0.5,$L$66:$DM$120,ROWS($C$10:$C34)+2,FALSE)</f>
        <v>137</v>
      </c>
      <c r="CT34" s="8">
        <f>HLOOKUP(CT$7+0.5,$L$66:$DM$120,ROWS($C$10:$C34)+2,FALSE)</f>
        <v>650</v>
      </c>
      <c r="CU34" s="8">
        <f>HLOOKUP(CU$7+0.5,$L$66:$DM$120,ROWS($C$10:$C34)+2,FALSE)</f>
        <v>808</v>
      </c>
      <c r="CV34" s="8">
        <f>HLOOKUP(CV$7+0.5,$L$66:$DM$120,ROWS($C$10:$C34)+2,FALSE)</f>
        <v>1621</v>
      </c>
      <c r="CW34" s="8">
        <f>HLOOKUP(CW$7+0.5,$L$66:$DM$120,ROWS($C$10:$C34)+2,FALSE)</f>
        <v>669</v>
      </c>
      <c r="CX34" s="8">
        <f>HLOOKUP(CX$7+0.5,$L$66:$DM$120,ROWS($C$10:$C34)+2,FALSE)</f>
        <v>299</v>
      </c>
      <c r="CY34" s="8">
        <f>HLOOKUP(CY$7+0.5,$L$66:$DM$120,ROWS($C$10:$C34)+2,FALSE)</f>
        <v>390</v>
      </c>
      <c r="CZ34" s="8">
        <f>HLOOKUP(CZ$7+0.5,$L$66:$DM$120,ROWS($C$10:$C34)+2,FALSE)</f>
        <v>459</v>
      </c>
      <c r="DA34" s="8">
        <f>HLOOKUP(DA$7+0.5,$L$66:$DM$120,ROWS($C$10:$C34)+2,FALSE)</f>
        <v>148</v>
      </c>
      <c r="DB34" s="8">
        <f>HLOOKUP(DB$7+0.5,$L$66:$DM$120,ROWS($C$10:$C34)+2,FALSE)</f>
        <v>1554</v>
      </c>
      <c r="DC34" s="8">
        <f>HLOOKUP(DC$7+0.5,$L$66:$DM$120,ROWS($C$10:$C34)+2,FALSE)</f>
        <v>922</v>
      </c>
      <c r="DD34" s="8">
        <f>HLOOKUP(DD$7+0.5,$L$66:$DM$120,ROWS($C$10:$C34)+2,FALSE)</f>
        <v>1037</v>
      </c>
      <c r="DE34" s="8">
        <f>HLOOKUP(DE$7+0.5,$L$66:$DM$120,ROWS($C$10:$C34)+2,FALSE)</f>
        <v>1241</v>
      </c>
      <c r="DF34" s="8">
        <f>HLOOKUP(DF$7+0.5,$L$66:$DM$120,ROWS($C$10:$C34)+2,FALSE)</f>
        <v>792</v>
      </c>
      <c r="DG34" s="8">
        <f>HLOOKUP(DG$7+0.5,$L$66:$DM$120,ROWS($C$10:$C34)+2,FALSE)</f>
        <v>211</v>
      </c>
      <c r="DH34" s="8">
        <f>HLOOKUP(DH$7+0.5,$L$66:$DM$120,ROWS($C$10:$C34)+2,FALSE)</f>
        <v>1485</v>
      </c>
      <c r="DI34" s="8">
        <f>HLOOKUP(DI$7+0.5,$L$66:$DM$120,ROWS($C$10:$C34)+2,FALSE)</f>
        <v>604</v>
      </c>
      <c r="DJ34" s="8">
        <f>HLOOKUP(DJ$7+0.5,$L$66:$DM$120,ROWS($C$10:$C34)+2,FALSE)</f>
        <v>211</v>
      </c>
      <c r="DK34" s="8">
        <f>HLOOKUP(DK$7+0.5,$L$66:$DM$120,ROWS($C$10:$C34)+2,FALSE)</f>
        <v>2252</v>
      </c>
      <c r="DL34" s="8">
        <f>HLOOKUP(DL$7+0.5,$L$66:$DM$120,ROWS($C$10:$C34)+2,FALSE)</f>
        <v>280</v>
      </c>
      <c r="DM34" s="8">
        <f>HLOOKUP(DM$7+0.5,$L$66:$DM$120,ROWS($C$10:$C34)+2,FALSE)</f>
        <v>62</v>
      </c>
    </row>
    <row r="35" spans="4:117" x14ac:dyDescent="0.2">
      <c r="D35" s="62" t="s">
        <v>31</v>
      </c>
      <c r="E35" s="9">
        <v>2931228</v>
      </c>
      <c r="F35" s="10">
        <v>3253</v>
      </c>
      <c r="G35" s="9">
        <v>2510729</v>
      </c>
      <c r="H35" s="10">
        <v>16977</v>
      </c>
      <c r="I35" s="9">
        <v>340266</v>
      </c>
      <c r="J35" s="10">
        <v>16300</v>
      </c>
      <c r="K35" s="102"/>
      <c r="L35" s="7">
        <f>HLOOKUP(L$7,$L$66:$DM$120,ROWS($C$10:$C35)+2,FALSE)</f>
        <v>72321</v>
      </c>
      <c r="M35" s="7">
        <f>HLOOKUP(M$7,$L$66:$DM$120,ROWS($C$10:$C35)+2,FALSE)</f>
        <v>8306</v>
      </c>
      <c r="N35" s="7">
        <f>HLOOKUP(N$7,$L$66:$DM$120,ROWS($C$10:$C35)+2,FALSE)</f>
        <v>1192</v>
      </c>
      <c r="O35" s="7">
        <f>HLOOKUP(O$7,$L$66:$DM$120,ROWS($C$10:$C35)+2,FALSE)</f>
        <v>187</v>
      </c>
      <c r="P35" s="7">
        <f>HLOOKUP(P$7,$L$66:$DM$120,ROWS($C$10:$C35)+2,FALSE)</f>
        <v>4941</v>
      </c>
      <c r="Q35" s="7">
        <f>HLOOKUP(Q$7,$L$66:$DM$120,ROWS($C$10:$C35)+2,FALSE)</f>
        <v>3000</v>
      </c>
      <c r="R35" s="7">
        <f>HLOOKUP(R$7,$L$66:$DM$120,ROWS($C$10:$C35)+2,FALSE)</f>
        <v>1167</v>
      </c>
      <c r="S35" s="7">
        <f>HLOOKUP(S$7,$L$66:$DM$120,ROWS($C$10:$C35)+2,FALSE)</f>
        <v>71</v>
      </c>
      <c r="T35" s="7">
        <f>HLOOKUP(T$7,$L$66:$DM$120,ROWS($C$10:$C35)+2,FALSE)</f>
        <v>0</v>
      </c>
      <c r="U35" s="7">
        <f>HLOOKUP(U$7,$L$66:$DM$120,ROWS($C$10:$C35)+2,FALSE)</f>
        <v>0</v>
      </c>
      <c r="V35" s="7">
        <f>HLOOKUP(V$7,$L$66:$DM$120,ROWS($C$10:$C35)+2,FALSE)</f>
        <v>4814</v>
      </c>
      <c r="W35" s="7">
        <f>HLOOKUP(W$7,$L$66:$DM$120,ROWS($C$10:$C35)+2,FALSE)</f>
        <v>4014</v>
      </c>
      <c r="X35" s="7">
        <f>HLOOKUP(X$7,$L$66:$DM$120,ROWS($C$10:$C35)+2,FALSE)</f>
        <v>276</v>
      </c>
      <c r="Y35" s="7">
        <f>HLOOKUP(Y$7,$L$66:$DM$120,ROWS($C$10:$C35)+2,FALSE)</f>
        <v>121</v>
      </c>
      <c r="Z35" s="7">
        <f>HLOOKUP(Z$7,$L$66:$DM$120,ROWS($C$10:$C35)+2,FALSE)</f>
        <v>3030</v>
      </c>
      <c r="AA35" s="7">
        <f>HLOOKUP(AA$7,$L$66:$DM$120,ROWS($C$10:$C35)+2,FALSE)</f>
        <v>1403</v>
      </c>
      <c r="AB35" s="7">
        <f>HLOOKUP(AB$7,$L$66:$DM$120,ROWS($C$10:$C35)+2,FALSE)</f>
        <v>114</v>
      </c>
      <c r="AC35" s="7">
        <f>HLOOKUP(AC$7,$L$66:$DM$120,ROWS($C$10:$C35)+2,FALSE)</f>
        <v>330</v>
      </c>
      <c r="AD35" s="7">
        <f>HLOOKUP(AD$7,$L$66:$DM$120,ROWS($C$10:$C35)+2,FALSE)</f>
        <v>407</v>
      </c>
      <c r="AE35" s="7">
        <f>HLOOKUP(AE$7,$L$66:$DM$120,ROWS($C$10:$C35)+2,FALSE)</f>
        <v>7390</v>
      </c>
      <c r="AF35" s="7">
        <f>HLOOKUP(AF$7,$L$66:$DM$120,ROWS($C$10:$C35)+2,FALSE)</f>
        <v>0</v>
      </c>
      <c r="AG35" s="7">
        <f>HLOOKUP(AG$7,$L$66:$DM$120,ROWS($C$10:$C35)+2,FALSE)</f>
        <v>649</v>
      </c>
      <c r="AH35" s="7">
        <f>HLOOKUP(AH$7,$L$66:$DM$120,ROWS($C$10:$C35)+2,FALSE)</f>
        <v>107</v>
      </c>
      <c r="AI35" s="7">
        <f>HLOOKUP(AI$7,$L$66:$DM$120,ROWS($C$10:$C35)+2,FALSE)</f>
        <v>2495</v>
      </c>
      <c r="AJ35" s="7">
        <f>HLOOKUP(AJ$7,$L$66:$DM$120,ROWS($C$10:$C35)+2,FALSE)</f>
        <v>863</v>
      </c>
      <c r="AK35" s="7" t="str">
        <f>HLOOKUP(AK$7,$L$66:$DM$120,ROWS($C$10:$C35)+2,FALSE)</f>
        <v>N/A</v>
      </c>
      <c r="AL35" s="7">
        <f>HLOOKUP(AL$7,$L$66:$DM$120,ROWS($C$10:$C35)+2,FALSE)</f>
        <v>959</v>
      </c>
      <c r="AM35" s="7">
        <f>HLOOKUP(AM$7,$L$66:$DM$120,ROWS($C$10:$C35)+2,FALSE)</f>
        <v>314</v>
      </c>
      <c r="AN35" s="7">
        <f>HLOOKUP(AN$7,$L$66:$DM$120,ROWS($C$10:$C35)+2,FALSE)</f>
        <v>0</v>
      </c>
      <c r="AO35" s="7">
        <f>HLOOKUP(AO$7,$L$66:$DM$120,ROWS($C$10:$C35)+2,FALSE)</f>
        <v>408</v>
      </c>
      <c r="AP35" s="7">
        <f>HLOOKUP(AP$7,$L$66:$DM$120,ROWS($C$10:$C35)+2,FALSE)</f>
        <v>0</v>
      </c>
      <c r="AQ35" s="7">
        <f>HLOOKUP(AQ$7,$L$66:$DM$120,ROWS($C$10:$C35)+2,FALSE)</f>
        <v>403</v>
      </c>
      <c r="AR35" s="7">
        <f>HLOOKUP(AR$7,$L$66:$DM$120,ROWS($C$10:$C35)+2,FALSE)</f>
        <v>633</v>
      </c>
      <c r="AS35" s="7">
        <f>HLOOKUP(AS$7,$L$66:$DM$120,ROWS($C$10:$C35)+2,FALSE)</f>
        <v>1026</v>
      </c>
      <c r="AT35" s="7">
        <f>HLOOKUP(AT$7,$L$66:$DM$120,ROWS($C$10:$C35)+2,FALSE)</f>
        <v>2227</v>
      </c>
      <c r="AU35" s="7">
        <f>HLOOKUP(AU$7,$L$66:$DM$120,ROWS($C$10:$C35)+2,FALSE)</f>
        <v>0</v>
      </c>
      <c r="AV35" s="7">
        <f>HLOOKUP(AV$7,$L$66:$DM$120,ROWS($C$10:$C35)+2,FALSE)</f>
        <v>1312</v>
      </c>
      <c r="AW35" s="7">
        <f>HLOOKUP(AW$7,$L$66:$DM$120,ROWS($C$10:$C35)+2,FALSE)</f>
        <v>663</v>
      </c>
      <c r="AX35" s="7">
        <f>HLOOKUP(AX$7,$L$66:$DM$120,ROWS($C$10:$C35)+2,FALSE)</f>
        <v>0</v>
      </c>
      <c r="AY35" s="7">
        <f>HLOOKUP(AY$7,$L$66:$DM$120,ROWS($C$10:$C35)+2,FALSE)</f>
        <v>750</v>
      </c>
      <c r="AZ35" s="7">
        <f>HLOOKUP(AZ$7,$L$66:$DM$120,ROWS($C$10:$C35)+2,FALSE)</f>
        <v>145</v>
      </c>
      <c r="BA35" s="7">
        <f>HLOOKUP(BA$7,$L$66:$DM$120,ROWS($C$10:$C35)+2,FALSE)</f>
        <v>1860</v>
      </c>
      <c r="BB35" s="7">
        <f>HLOOKUP(BB$7,$L$66:$DM$120,ROWS($C$10:$C35)+2,FALSE)</f>
        <v>56</v>
      </c>
      <c r="BC35" s="7">
        <f>HLOOKUP(BC$7,$L$66:$DM$120,ROWS($C$10:$C35)+2,FALSE)</f>
        <v>8158</v>
      </c>
      <c r="BD35" s="7">
        <f>HLOOKUP(BD$7,$L$66:$DM$120,ROWS($C$10:$C35)+2,FALSE)</f>
        <v>5755</v>
      </c>
      <c r="BE35" s="7">
        <f>HLOOKUP(BE$7,$L$66:$DM$120,ROWS($C$10:$C35)+2,FALSE)</f>
        <v>232</v>
      </c>
      <c r="BF35" s="7">
        <f>HLOOKUP(BF$7,$L$66:$DM$120,ROWS($C$10:$C35)+2,FALSE)</f>
        <v>0</v>
      </c>
      <c r="BG35" s="7">
        <f>HLOOKUP(BG$7,$L$66:$DM$120,ROWS($C$10:$C35)+2,FALSE)</f>
        <v>572</v>
      </c>
      <c r="BH35" s="7">
        <f>HLOOKUP(BH$7,$L$66:$DM$120,ROWS($C$10:$C35)+2,FALSE)</f>
        <v>508</v>
      </c>
      <c r="BI35" s="7">
        <f>HLOOKUP(BI$7,$L$66:$DM$120,ROWS($C$10:$C35)+2,FALSE)</f>
        <v>94</v>
      </c>
      <c r="BJ35" s="7">
        <f>HLOOKUP(BJ$7,$L$66:$DM$120,ROWS($C$10:$C35)+2,FALSE)</f>
        <v>879</v>
      </c>
      <c r="BK35" s="7">
        <f>HLOOKUP(BK$7,$L$66:$DM$120,ROWS($C$10:$C35)+2,FALSE)</f>
        <v>490</v>
      </c>
      <c r="BL35" s="7">
        <f>HLOOKUP(BL$7,$L$66:$DM$120,ROWS($C$10:$C35)+2,FALSE)</f>
        <v>814</v>
      </c>
      <c r="BM35" s="8">
        <f>HLOOKUP(BM$7+0.5,$L$66:$DM$120,ROWS($C$10:$C35)+2,FALSE)</f>
        <v>5412</v>
      </c>
      <c r="BN35" s="8">
        <f>HLOOKUP(BN$7+0.5,$L$66:$DM$120,ROWS($C$10:$C35)+2,FALSE)</f>
        <v>2433</v>
      </c>
      <c r="BO35" s="8">
        <f>HLOOKUP(BO$7+0.5,$L$66:$DM$120,ROWS($C$10:$C35)+2,FALSE)</f>
        <v>1055</v>
      </c>
      <c r="BP35" s="8">
        <f>HLOOKUP(BP$7+0.5,$L$66:$DM$120,ROWS($C$10:$C35)+2,FALSE)</f>
        <v>188</v>
      </c>
      <c r="BQ35" s="8">
        <f>HLOOKUP(BQ$7+0.5,$L$66:$DM$120,ROWS($C$10:$C35)+2,FALSE)</f>
        <v>2495</v>
      </c>
      <c r="BR35" s="8">
        <f>HLOOKUP(BR$7+0.5,$L$66:$DM$120,ROWS($C$10:$C35)+2,FALSE)</f>
        <v>1221</v>
      </c>
      <c r="BS35" s="8">
        <f>HLOOKUP(BS$7+0.5,$L$66:$DM$120,ROWS($C$10:$C35)+2,FALSE)</f>
        <v>854</v>
      </c>
      <c r="BT35" s="8">
        <f>HLOOKUP(BT$7+0.5,$L$66:$DM$120,ROWS($C$10:$C35)+2,FALSE)</f>
        <v>140</v>
      </c>
      <c r="BU35" s="8">
        <f>HLOOKUP(BU$7+0.5,$L$66:$DM$120,ROWS($C$10:$C35)+2,FALSE)</f>
        <v>287</v>
      </c>
      <c r="BV35" s="8">
        <f>HLOOKUP(BV$7+0.5,$L$66:$DM$120,ROWS($C$10:$C35)+2,FALSE)</f>
        <v>287</v>
      </c>
      <c r="BW35" s="8">
        <f>HLOOKUP(BW$7+0.5,$L$66:$DM$120,ROWS($C$10:$C35)+2,FALSE)</f>
        <v>1372</v>
      </c>
      <c r="BX35" s="8">
        <f>HLOOKUP(BX$7+0.5,$L$66:$DM$120,ROWS($C$10:$C35)+2,FALSE)</f>
        <v>1632</v>
      </c>
      <c r="BY35" s="8">
        <f>HLOOKUP(BY$7+0.5,$L$66:$DM$120,ROWS($C$10:$C35)+2,FALSE)</f>
        <v>383</v>
      </c>
      <c r="BZ35" s="8">
        <f>HLOOKUP(BZ$7+0.5,$L$66:$DM$120,ROWS($C$10:$C35)+2,FALSE)</f>
        <v>172</v>
      </c>
      <c r="CA35" s="8">
        <f>HLOOKUP(CA$7+0.5,$L$66:$DM$120,ROWS($C$10:$C35)+2,FALSE)</f>
        <v>1391</v>
      </c>
      <c r="CB35" s="8">
        <f>HLOOKUP(CB$7+0.5,$L$66:$DM$120,ROWS($C$10:$C35)+2,FALSE)</f>
        <v>1445</v>
      </c>
      <c r="CC35" s="8">
        <f>HLOOKUP(CC$7+0.5,$L$66:$DM$120,ROWS($C$10:$C35)+2,FALSE)</f>
        <v>136</v>
      </c>
      <c r="CD35" s="8">
        <f>HLOOKUP(CD$7+0.5,$L$66:$DM$120,ROWS($C$10:$C35)+2,FALSE)</f>
        <v>360</v>
      </c>
      <c r="CE35" s="8">
        <f>HLOOKUP(CE$7+0.5,$L$66:$DM$120,ROWS($C$10:$C35)+2,FALSE)</f>
        <v>350</v>
      </c>
      <c r="CF35" s="8">
        <f>HLOOKUP(CF$7+0.5,$L$66:$DM$120,ROWS($C$10:$C35)+2,FALSE)</f>
        <v>1780</v>
      </c>
      <c r="CG35" s="8">
        <f>HLOOKUP(CG$7+0.5,$L$66:$DM$120,ROWS($C$10:$C35)+2,FALSE)</f>
        <v>287</v>
      </c>
      <c r="CH35" s="8">
        <f>HLOOKUP(CH$7+0.5,$L$66:$DM$120,ROWS($C$10:$C35)+2,FALSE)</f>
        <v>529</v>
      </c>
      <c r="CI35" s="8">
        <f>HLOOKUP(CI$7+0.5,$L$66:$DM$120,ROWS($C$10:$C35)+2,FALSE)</f>
        <v>154</v>
      </c>
      <c r="CJ35" s="8">
        <f>HLOOKUP(CJ$7+0.5,$L$66:$DM$120,ROWS($C$10:$C35)+2,FALSE)</f>
        <v>1469</v>
      </c>
      <c r="CK35" s="8">
        <f>HLOOKUP(CK$7+0.5,$L$66:$DM$120,ROWS($C$10:$C35)+2,FALSE)</f>
        <v>996</v>
      </c>
      <c r="CL35" s="8" t="str">
        <f>HLOOKUP(CL$7+0.5,$L$66:$DM$120,ROWS($C$10:$C35)+2,FALSE)</f>
        <v>N/A</v>
      </c>
      <c r="CM35" s="8">
        <f>HLOOKUP(CM$7+0.5,$L$66:$DM$120,ROWS($C$10:$C35)+2,FALSE)</f>
        <v>544</v>
      </c>
      <c r="CN35" s="8">
        <f>HLOOKUP(CN$7+0.5,$L$66:$DM$120,ROWS($C$10:$C35)+2,FALSE)</f>
        <v>278</v>
      </c>
      <c r="CO35" s="8">
        <f>HLOOKUP(CO$7+0.5,$L$66:$DM$120,ROWS($C$10:$C35)+2,FALSE)</f>
        <v>287</v>
      </c>
      <c r="CP35" s="8">
        <f>HLOOKUP(CP$7+0.5,$L$66:$DM$120,ROWS($C$10:$C35)+2,FALSE)</f>
        <v>323</v>
      </c>
      <c r="CQ35" s="8">
        <f>HLOOKUP(CQ$7+0.5,$L$66:$DM$120,ROWS($C$10:$C35)+2,FALSE)</f>
        <v>287</v>
      </c>
      <c r="CR35" s="8">
        <f>HLOOKUP(CR$7+0.5,$L$66:$DM$120,ROWS($C$10:$C35)+2,FALSE)</f>
        <v>398</v>
      </c>
      <c r="CS35" s="8">
        <f>HLOOKUP(CS$7+0.5,$L$66:$DM$120,ROWS($C$10:$C35)+2,FALSE)</f>
        <v>669</v>
      </c>
      <c r="CT35" s="8">
        <f>HLOOKUP(CT$7+0.5,$L$66:$DM$120,ROWS($C$10:$C35)+2,FALSE)</f>
        <v>524</v>
      </c>
      <c r="CU35" s="8">
        <f>HLOOKUP(CU$7+0.5,$L$66:$DM$120,ROWS($C$10:$C35)+2,FALSE)</f>
        <v>1080</v>
      </c>
      <c r="CV35" s="8">
        <f>HLOOKUP(CV$7+0.5,$L$66:$DM$120,ROWS($C$10:$C35)+2,FALSE)</f>
        <v>287</v>
      </c>
      <c r="CW35" s="8">
        <f>HLOOKUP(CW$7+0.5,$L$66:$DM$120,ROWS($C$10:$C35)+2,FALSE)</f>
        <v>783</v>
      </c>
      <c r="CX35" s="8">
        <f>HLOOKUP(CX$7+0.5,$L$66:$DM$120,ROWS($C$10:$C35)+2,FALSE)</f>
        <v>520</v>
      </c>
      <c r="CY35" s="8">
        <f>HLOOKUP(CY$7+0.5,$L$66:$DM$120,ROWS($C$10:$C35)+2,FALSE)</f>
        <v>287</v>
      </c>
      <c r="CZ35" s="8">
        <f>HLOOKUP(CZ$7+0.5,$L$66:$DM$120,ROWS($C$10:$C35)+2,FALSE)</f>
        <v>499</v>
      </c>
      <c r="DA35" s="8">
        <f>HLOOKUP(DA$7+0.5,$L$66:$DM$120,ROWS($C$10:$C35)+2,FALSE)</f>
        <v>241</v>
      </c>
      <c r="DB35" s="8">
        <f>HLOOKUP(DB$7+0.5,$L$66:$DM$120,ROWS($C$10:$C35)+2,FALSE)</f>
        <v>982</v>
      </c>
      <c r="DC35" s="8">
        <f>HLOOKUP(DC$7+0.5,$L$66:$DM$120,ROWS($C$10:$C35)+2,FALSE)</f>
        <v>99</v>
      </c>
      <c r="DD35" s="8">
        <f>HLOOKUP(DD$7+0.5,$L$66:$DM$120,ROWS($C$10:$C35)+2,FALSE)</f>
        <v>2173</v>
      </c>
      <c r="DE35" s="8">
        <f>HLOOKUP(DE$7+0.5,$L$66:$DM$120,ROWS($C$10:$C35)+2,FALSE)</f>
        <v>1663</v>
      </c>
      <c r="DF35" s="8">
        <f>HLOOKUP(DF$7+0.5,$L$66:$DM$120,ROWS($C$10:$C35)+2,FALSE)</f>
        <v>229</v>
      </c>
      <c r="DG35" s="8">
        <f>HLOOKUP(DG$7+0.5,$L$66:$DM$120,ROWS($C$10:$C35)+2,FALSE)</f>
        <v>287</v>
      </c>
      <c r="DH35" s="8">
        <f>HLOOKUP(DH$7+0.5,$L$66:$DM$120,ROWS($C$10:$C35)+2,FALSE)</f>
        <v>350</v>
      </c>
      <c r="DI35" s="8">
        <f>HLOOKUP(DI$7+0.5,$L$66:$DM$120,ROWS($C$10:$C35)+2,FALSE)</f>
        <v>492</v>
      </c>
      <c r="DJ35" s="8">
        <f>HLOOKUP(DJ$7+0.5,$L$66:$DM$120,ROWS($C$10:$C35)+2,FALSE)</f>
        <v>177</v>
      </c>
      <c r="DK35" s="8">
        <f>HLOOKUP(DK$7+0.5,$L$66:$DM$120,ROWS($C$10:$C35)+2,FALSE)</f>
        <v>630</v>
      </c>
      <c r="DL35" s="8">
        <f>HLOOKUP(DL$7+0.5,$L$66:$DM$120,ROWS($C$10:$C35)+2,FALSE)</f>
        <v>422</v>
      </c>
      <c r="DM35" s="8">
        <f>HLOOKUP(DM$7+0.5,$L$66:$DM$120,ROWS($C$10:$C35)+2,FALSE)</f>
        <v>728</v>
      </c>
    </row>
    <row r="36" spans="4:117" x14ac:dyDescent="0.2">
      <c r="D36" s="62" t="s">
        <v>32</v>
      </c>
      <c r="E36" s="9">
        <v>5920858</v>
      </c>
      <c r="F36" s="10">
        <v>4730</v>
      </c>
      <c r="G36" s="9">
        <v>4968921</v>
      </c>
      <c r="H36" s="10">
        <v>23164</v>
      </c>
      <c r="I36" s="9">
        <v>786726</v>
      </c>
      <c r="J36" s="10">
        <v>21904</v>
      </c>
      <c r="K36" s="102"/>
      <c r="L36" s="7">
        <f>HLOOKUP(L$7,$L$66:$DM$120,ROWS($C$10:$C36)+2,FALSE)</f>
        <v>145226</v>
      </c>
      <c r="M36" s="7">
        <f>HLOOKUP(M$7,$L$66:$DM$120,ROWS($C$10:$C36)+2,FALSE)</f>
        <v>819</v>
      </c>
      <c r="N36" s="7">
        <f>HLOOKUP(N$7,$L$66:$DM$120,ROWS($C$10:$C36)+2,FALSE)</f>
        <v>1051</v>
      </c>
      <c r="O36" s="7">
        <f>HLOOKUP(O$7,$L$66:$DM$120,ROWS($C$10:$C36)+2,FALSE)</f>
        <v>2988</v>
      </c>
      <c r="P36" s="7">
        <f>HLOOKUP(P$7,$L$66:$DM$120,ROWS($C$10:$C36)+2,FALSE)</f>
        <v>4381</v>
      </c>
      <c r="Q36" s="7">
        <f>HLOOKUP(Q$7,$L$66:$DM$120,ROWS($C$10:$C36)+2,FALSE)</f>
        <v>9840</v>
      </c>
      <c r="R36" s="7">
        <f>HLOOKUP(R$7,$L$66:$DM$120,ROWS($C$10:$C36)+2,FALSE)</f>
        <v>1903</v>
      </c>
      <c r="S36" s="7">
        <f>HLOOKUP(S$7,$L$66:$DM$120,ROWS($C$10:$C36)+2,FALSE)</f>
        <v>243</v>
      </c>
      <c r="T36" s="7">
        <f>HLOOKUP(T$7,$L$66:$DM$120,ROWS($C$10:$C36)+2,FALSE)</f>
        <v>314</v>
      </c>
      <c r="U36" s="7">
        <f>HLOOKUP(U$7,$L$66:$DM$120,ROWS($C$10:$C36)+2,FALSE)</f>
        <v>478</v>
      </c>
      <c r="V36" s="7">
        <f>HLOOKUP(V$7,$L$66:$DM$120,ROWS($C$10:$C36)+2,FALSE)</f>
        <v>8317</v>
      </c>
      <c r="W36" s="7">
        <f>HLOOKUP(W$7,$L$66:$DM$120,ROWS($C$10:$C36)+2,FALSE)</f>
        <v>2492</v>
      </c>
      <c r="X36" s="7">
        <f>HLOOKUP(X$7,$L$66:$DM$120,ROWS($C$10:$C36)+2,FALSE)</f>
        <v>380</v>
      </c>
      <c r="Y36" s="7">
        <f>HLOOKUP(Y$7,$L$66:$DM$120,ROWS($C$10:$C36)+2,FALSE)</f>
        <v>830</v>
      </c>
      <c r="Z36" s="7">
        <f>HLOOKUP(Z$7,$L$66:$DM$120,ROWS($C$10:$C36)+2,FALSE)</f>
        <v>21277</v>
      </c>
      <c r="AA36" s="7">
        <f>HLOOKUP(AA$7,$L$66:$DM$120,ROWS($C$10:$C36)+2,FALSE)</f>
        <v>3351</v>
      </c>
      <c r="AB36" s="7">
        <f>HLOOKUP(AB$7,$L$66:$DM$120,ROWS($C$10:$C36)+2,FALSE)</f>
        <v>4708</v>
      </c>
      <c r="AC36" s="7">
        <f>HLOOKUP(AC$7,$L$66:$DM$120,ROWS($C$10:$C36)+2,FALSE)</f>
        <v>23427</v>
      </c>
      <c r="AD36" s="7">
        <f>HLOOKUP(AD$7,$L$66:$DM$120,ROWS($C$10:$C36)+2,FALSE)</f>
        <v>2552</v>
      </c>
      <c r="AE36" s="7">
        <f>HLOOKUP(AE$7,$L$66:$DM$120,ROWS($C$10:$C36)+2,FALSE)</f>
        <v>2238</v>
      </c>
      <c r="AF36" s="7">
        <f>HLOOKUP(AF$7,$L$66:$DM$120,ROWS($C$10:$C36)+2,FALSE)</f>
        <v>171</v>
      </c>
      <c r="AG36" s="7">
        <f>HLOOKUP(AG$7,$L$66:$DM$120,ROWS($C$10:$C36)+2,FALSE)</f>
        <v>1359</v>
      </c>
      <c r="AH36" s="7">
        <f>HLOOKUP(AH$7,$L$66:$DM$120,ROWS($C$10:$C36)+2,FALSE)</f>
        <v>1395</v>
      </c>
      <c r="AI36" s="7">
        <f>HLOOKUP(AI$7,$L$66:$DM$120,ROWS($C$10:$C36)+2,FALSE)</f>
        <v>2610</v>
      </c>
      <c r="AJ36" s="7">
        <f>HLOOKUP(AJ$7,$L$66:$DM$120,ROWS($C$10:$C36)+2,FALSE)</f>
        <v>1701</v>
      </c>
      <c r="AK36" s="7">
        <f>HLOOKUP(AK$7,$L$66:$DM$120,ROWS($C$10:$C36)+2,FALSE)</f>
        <v>1183</v>
      </c>
      <c r="AL36" s="7" t="str">
        <f>HLOOKUP(AL$7,$L$66:$DM$120,ROWS($C$10:$C36)+2,FALSE)</f>
        <v>N/A</v>
      </c>
      <c r="AM36" s="7">
        <f>HLOOKUP(AM$7,$L$66:$DM$120,ROWS($C$10:$C36)+2,FALSE)</f>
        <v>220</v>
      </c>
      <c r="AN36" s="7">
        <f>HLOOKUP(AN$7,$L$66:$DM$120,ROWS($C$10:$C36)+2,FALSE)</f>
        <v>2636</v>
      </c>
      <c r="AO36" s="7">
        <f>HLOOKUP(AO$7,$L$66:$DM$120,ROWS($C$10:$C36)+2,FALSE)</f>
        <v>1060</v>
      </c>
      <c r="AP36" s="7">
        <f>HLOOKUP(AP$7,$L$66:$DM$120,ROWS($C$10:$C36)+2,FALSE)</f>
        <v>108</v>
      </c>
      <c r="AQ36" s="7">
        <f>HLOOKUP(AQ$7,$L$66:$DM$120,ROWS($C$10:$C36)+2,FALSE)</f>
        <v>1320</v>
      </c>
      <c r="AR36" s="7">
        <f>HLOOKUP(AR$7,$L$66:$DM$120,ROWS($C$10:$C36)+2,FALSE)</f>
        <v>150</v>
      </c>
      <c r="AS36" s="7">
        <f>HLOOKUP(AS$7,$L$66:$DM$120,ROWS($C$10:$C36)+2,FALSE)</f>
        <v>2630</v>
      </c>
      <c r="AT36" s="7">
        <f>HLOOKUP(AT$7,$L$66:$DM$120,ROWS($C$10:$C36)+2,FALSE)</f>
        <v>1825</v>
      </c>
      <c r="AU36" s="7">
        <f>HLOOKUP(AU$7,$L$66:$DM$120,ROWS($C$10:$C36)+2,FALSE)</f>
        <v>848</v>
      </c>
      <c r="AV36" s="7">
        <f>HLOOKUP(AV$7,$L$66:$DM$120,ROWS($C$10:$C36)+2,FALSE)</f>
        <v>2163</v>
      </c>
      <c r="AW36" s="7">
        <f>HLOOKUP(AW$7,$L$66:$DM$120,ROWS($C$10:$C36)+2,FALSE)</f>
        <v>4647</v>
      </c>
      <c r="AX36" s="7">
        <f>HLOOKUP(AX$7,$L$66:$DM$120,ROWS($C$10:$C36)+2,FALSE)</f>
        <v>314</v>
      </c>
      <c r="AY36" s="7">
        <f>HLOOKUP(AY$7,$L$66:$DM$120,ROWS($C$10:$C36)+2,FALSE)</f>
        <v>1639</v>
      </c>
      <c r="AZ36" s="7">
        <f>HLOOKUP(AZ$7,$L$66:$DM$120,ROWS($C$10:$C36)+2,FALSE)</f>
        <v>0</v>
      </c>
      <c r="BA36" s="7">
        <f>HLOOKUP(BA$7,$L$66:$DM$120,ROWS($C$10:$C36)+2,FALSE)</f>
        <v>954</v>
      </c>
      <c r="BB36" s="7">
        <f>HLOOKUP(BB$7,$L$66:$DM$120,ROWS($C$10:$C36)+2,FALSE)</f>
        <v>512</v>
      </c>
      <c r="BC36" s="7">
        <f>HLOOKUP(BC$7,$L$66:$DM$120,ROWS($C$10:$C36)+2,FALSE)</f>
        <v>3311</v>
      </c>
      <c r="BD36" s="7">
        <f>HLOOKUP(BD$7,$L$66:$DM$120,ROWS($C$10:$C36)+2,FALSE)</f>
        <v>12884</v>
      </c>
      <c r="BE36" s="7">
        <f>HLOOKUP(BE$7,$L$66:$DM$120,ROWS($C$10:$C36)+2,FALSE)</f>
        <v>1319</v>
      </c>
      <c r="BF36" s="7">
        <f>HLOOKUP(BF$7,$L$66:$DM$120,ROWS($C$10:$C36)+2,FALSE)</f>
        <v>498</v>
      </c>
      <c r="BG36" s="7">
        <f>HLOOKUP(BG$7,$L$66:$DM$120,ROWS($C$10:$C36)+2,FALSE)</f>
        <v>3206</v>
      </c>
      <c r="BH36" s="7">
        <f>HLOOKUP(BH$7,$L$66:$DM$120,ROWS($C$10:$C36)+2,FALSE)</f>
        <v>1107</v>
      </c>
      <c r="BI36" s="7">
        <f>HLOOKUP(BI$7,$L$66:$DM$120,ROWS($C$10:$C36)+2,FALSE)</f>
        <v>177</v>
      </c>
      <c r="BJ36" s="7">
        <f>HLOOKUP(BJ$7,$L$66:$DM$120,ROWS($C$10:$C36)+2,FALSE)</f>
        <v>1331</v>
      </c>
      <c r="BK36" s="7">
        <f>HLOOKUP(BK$7,$L$66:$DM$120,ROWS($C$10:$C36)+2,FALSE)</f>
        <v>359</v>
      </c>
      <c r="BL36" s="7">
        <f>HLOOKUP(BL$7,$L$66:$DM$120,ROWS($C$10:$C36)+2,FALSE)</f>
        <v>867</v>
      </c>
      <c r="BM36" s="8">
        <f>HLOOKUP(BM$7+0.5,$L$66:$DM$120,ROWS($C$10:$C36)+2,FALSE)</f>
        <v>7633</v>
      </c>
      <c r="BN36" s="8">
        <f>HLOOKUP(BN$7+0.5,$L$66:$DM$120,ROWS($C$10:$C36)+2,FALSE)</f>
        <v>561</v>
      </c>
      <c r="BO36" s="8">
        <f>HLOOKUP(BO$7+0.5,$L$66:$DM$120,ROWS($C$10:$C36)+2,FALSE)</f>
        <v>822</v>
      </c>
      <c r="BP36" s="8">
        <f>HLOOKUP(BP$7+0.5,$L$66:$DM$120,ROWS($C$10:$C36)+2,FALSE)</f>
        <v>1145</v>
      </c>
      <c r="BQ36" s="8">
        <f>HLOOKUP(BQ$7+0.5,$L$66:$DM$120,ROWS($C$10:$C36)+2,FALSE)</f>
        <v>1133</v>
      </c>
      <c r="BR36" s="8">
        <f>HLOOKUP(BR$7+0.5,$L$66:$DM$120,ROWS($C$10:$C36)+2,FALSE)</f>
        <v>2218</v>
      </c>
      <c r="BS36" s="8">
        <f>HLOOKUP(BS$7+0.5,$L$66:$DM$120,ROWS($C$10:$C36)+2,FALSE)</f>
        <v>781</v>
      </c>
      <c r="BT36" s="8">
        <f>HLOOKUP(BT$7+0.5,$L$66:$DM$120,ROWS($C$10:$C36)+2,FALSE)</f>
        <v>282</v>
      </c>
      <c r="BU36" s="8">
        <f>HLOOKUP(BU$7+0.5,$L$66:$DM$120,ROWS($C$10:$C36)+2,FALSE)</f>
        <v>322</v>
      </c>
      <c r="BV36" s="8">
        <f>HLOOKUP(BV$7+0.5,$L$66:$DM$120,ROWS($C$10:$C36)+2,FALSE)</f>
        <v>322</v>
      </c>
      <c r="BW36" s="8">
        <f>HLOOKUP(BW$7+0.5,$L$66:$DM$120,ROWS($C$10:$C36)+2,FALSE)</f>
        <v>2320</v>
      </c>
      <c r="BX36" s="8">
        <f>HLOOKUP(BX$7+0.5,$L$66:$DM$120,ROWS($C$10:$C36)+2,FALSE)</f>
        <v>1119</v>
      </c>
      <c r="BY36" s="8">
        <f>HLOOKUP(BY$7+0.5,$L$66:$DM$120,ROWS($C$10:$C36)+2,FALSE)</f>
        <v>294</v>
      </c>
      <c r="BZ36" s="8">
        <f>HLOOKUP(BZ$7+0.5,$L$66:$DM$120,ROWS($C$10:$C36)+2,FALSE)</f>
        <v>909</v>
      </c>
      <c r="CA36" s="8">
        <f>HLOOKUP(CA$7+0.5,$L$66:$DM$120,ROWS($C$10:$C36)+2,FALSE)</f>
        <v>3689</v>
      </c>
      <c r="CB36" s="8">
        <f>HLOOKUP(CB$7+0.5,$L$66:$DM$120,ROWS($C$10:$C36)+2,FALSE)</f>
        <v>1123</v>
      </c>
      <c r="CC36" s="8">
        <f>HLOOKUP(CC$7+0.5,$L$66:$DM$120,ROWS($C$10:$C36)+2,FALSE)</f>
        <v>1328</v>
      </c>
      <c r="CD36" s="8">
        <f>HLOOKUP(CD$7+0.5,$L$66:$DM$120,ROWS($C$10:$C36)+2,FALSE)</f>
        <v>3689</v>
      </c>
      <c r="CE36" s="8">
        <f>HLOOKUP(CE$7+0.5,$L$66:$DM$120,ROWS($C$10:$C36)+2,FALSE)</f>
        <v>1075</v>
      </c>
      <c r="CF36" s="8">
        <f>HLOOKUP(CF$7+0.5,$L$66:$DM$120,ROWS($C$10:$C36)+2,FALSE)</f>
        <v>2007</v>
      </c>
      <c r="CG36" s="8">
        <f>HLOOKUP(CG$7+0.5,$L$66:$DM$120,ROWS($C$10:$C36)+2,FALSE)</f>
        <v>179</v>
      </c>
      <c r="CH36" s="8">
        <f>HLOOKUP(CH$7+0.5,$L$66:$DM$120,ROWS($C$10:$C36)+2,FALSE)</f>
        <v>812</v>
      </c>
      <c r="CI36" s="8">
        <f>HLOOKUP(CI$7+0.5,$L$66:$DM$120,ROWS($C$10:$C36)+2,FALSE)</f>
        <v>931</v>
      </c>
      <c r="CJ36" s="8">
        <f>HLOOKUP(CJ$7+0.5,$L$66:$DM$120,ROWS($C$10:$C36)+2,FALSE)</f>
        <v>954</v>
      </c>
      <c r="CK36" s="8">
        <f>HLOOKUP(CK$7+0.5,$L$66:$DM$120,ROWS($C$10:$C36)+2,FALSE)</f>
        <v>810</v>
      </c>
      <c r="CL36" s="8">
        <f>HLOOKUP(CL$7+0.5,$L$66:$DM$120,ROWS($C$10:$C36)+2,FALSE)</f>
        <v>510</v>
      </c>
      <c r="CM36" s="8" t="str">
        <f>HLOOKUP(CM$7+0.5,$L$66:$DM$120,ROWS($C$10:$C36)+2,FALSE)</f>
        <v>N/A</v>
      </c>
      <c r="CN36" s="8">
        <f>HLOOKUP(CN$7+0.5,$L$66:$DM$120,ROWS($C$10:$C36)+2,FALSE)</f>
        <v>192</v>
      </c>
      <c r="CO36" s="8">
        <f>HLOOKUP(CO$7+0.5,$L$66:$DM$120,ROWS($C$10:$C36)+2,FALSE)</f>
        <v>1240</v>
      </c>
      <c r="CP36" s="8">
        <f>HLOOKUP(CP$7+0.5,$L$66:$DM$120,ROWS($C$10:$C36)+2,FALSE)</f>
        <v>648</v>
      </c>
      <c r="CQ36" s="8">
        <f>HLOOKUP(CQ$7+0.5,$L$66:$DM$120,ROWS($C$10:$C36)+2,FALSE)</f>
        <v>180</v>
      </c>
      <c r="CR36" s="8">
        <f>HLOOKUP(CR$7+0.5,$L$66:$DM$120,ROWS($C$10:$C36)+2,FALSE)</f>
        <v>804</v>
      </c>
      <c r="CS36" s="8">
        <f>HLOOKUP(CS$7+0.5,$L$66:$DM$120,ROWS($C$10:$C36)+2,FALSE)</f>
        <v>147</v>
      </c>
      <c r="CT36" s="8">
        <f>HLOOKUP(CT$7+0.5,$L$66:$DM$120,ROWS($C$10:$C36)+2,FALSE)</f>
        <v>1474</v>
      </c>
      <c r="CU36" s="8">
        <f>HLOOKUP(CU$7+0.5,$L$66:$DM$120,ROWS($C$10:$C36)+2,FALSE)</f>
        <v>760</v>
      </c>
      <c r="CV36" s="8">
        <f>HLOOKUP(CV$7+0.5,$L$66:$DM$120,ROWS($C$10:$C36)+2,FALSE)</f>
        <v>1186</v>
      </c>
      <c r="CW36" s="8">
        <f>HLOOKUP(CW$7+0.5,$L$66:$DM$120,ROWS($C$10:$C36)+2,FALSE)</f>
        <v>847</v>
      </c>
      <c r="CX36" s="8">
        <f>HLOOKUP(CX$7+0.5,$L$66:$DM$120,ROWS($C$10:$C36)+2,FALSE)</f>
        <v>1478</v>
      </c>
      <c r="CY36" s="8">
        <f>HLOOKUP(CY$7+0.5,$L$66:$DM$120,ROWS($C$10:$C36)+2,FALSE)</f>
        <v>204</v>
      </c>
      <c r="CZ36" s="8">
        <f>HLOOKUP(CZ$7+0.5,$L$66:$DM$120,ROWS($C$10:$C36)+2,FALSE)</f>
        <v>755</v>
      </c>
      <c r="DA36" s="8">
        <f>HLOOKUP(DA$7+0.5,$L$66:$DM$120,ROWS($C$10:$C36)+2,FALSE)</f>
        <v>259</v>
      </c>
      <c r="DB36" s="8">
        <f>HLOOKUP(DB$7+0.5,$L$66:$DM$120,ROWS($C$10:$C36)+2,FALSE)</f>
        <v>578</v>
      </c>
      <c r="DC36" s="8">
        <f>HLOOKUP(DC$7+0.5,$L$66:$DM$120,ROWS($C$10:$C36)+2,FALSE)</f>
        <v>445</v>
      </c>
      <c r="DD36" s="8">
        <f>HLOOKUP(DD$7+0.5,$L$66:$DM$120,ROWS($C$10:$C36)+2,FALSE)</f>
        <v>1272</v>
      </c>
      <c r="DE36" s="8">
        <f>HLOOKUP(DE$7+0.5,$L$66:$DM$120,ROWS($C$10:$C36)+2,FALSE)</f>
        <v>3043</v>
      </c>
      <c r="DF36" s="8">
        <f>HLOOKUP(DF$7+0.5,$L$66:$DM$120,ROWS($C$10:$C36)+2,FALSE)</f>
        <v>664</v>
      </c>
      <c r="DG36" s="8">
        <f>HLOOKUP(DG$7+0.5,$L$66:$DM$120,ROWS($C$10:$C36)+2,FALSE)</f>
        <v>524</v>
      </c>
      <c r="DH36" s="8">
        <f>HLOOKUP(DH$7+0.5,$L$66:$DM$120,ROWS($C$10:$C36)+2,FALSE)</f>
        <v>1413</v>
      </c>
      <c r="DI36" s="8">
        <f>HLOOKUP(DI$7+0.5,$L$66:$DM$120,ROWS($C$10:$C36)+2,FALSE)</f>
        <v>748</v>
      </c>
      <c r="DJ36" s="8">
        <f>HLOOKUP(DJ$7+0.5,$L$66:$DM$120,ROWS($C$10:$C36)+2,FALSE)</f>
        <v>231</v>
      </c>
      <c r="DK36" s="8">
        <f>HLOOKUP(DK$7+0.5,$L$66:$DM$120,ROWS($C$10:$C36)+2,FALSE)</f>
        <v>693</v>
      </c>
      <c r="DL36" s="8">
        <f>HLOOKUP(DL$7+0.5,$L$66:$DM$120,ROWS($C$10:$C36)+2,FALSE)</f>
        <v>496</v>
      </c>
      <c r="DM36" s="8">
        <f>HLOOKUP(DM$7+0.5,$L$66:$DM$120,ROWS($C$10:$C36)+2,FALSE)</f>
        <v>658</v>
      </c>
    </row>
    <row r="37" spans="4:117" x14ac:dyDescent="0.2">
      <c r="D37" s="62" t="s">
        <v>33</v>
      </c>
      <c r="E37" s="9">
        <v>978507</v>
      </c>
      <c r="F37" s="10">
        <v>1744</v>
      </c>
      <c r="G37" s="9">
        <v>821709</v>
      </c>
      <c r="H37" s="10">
        <v>7063</v>
      </c>
      <c r="I37" s="9">
        <v>117752</v>
      </c>
      <c r="J37" s="10">
        <v>6986</v>
      </c>
      <c r="K37" s="102"/>
      <c r="L37" s="7">
        <f>HLOOKUP(L$7,$L$66:$DM$120,ROWS($C$10:$C37)+2,FALSE)</f>
        <v>35630</v>
      </c>
      <c r="M37" s="7">
        <f>HLOOKUP(M$7,$L$66:$DM$120,ROWS($C$10:$C37)+2,FALSE)</f>
        <v>212</v>
      </c>
      <c r="N37" s="7">
        <f>HLOOKUP(N$7,$L$66:$DM$120,ROWS($C$10:$C37)+2,FALSE)</f>
        <v>650</v>
      </c>
      <c r="O37" s="7">
        <f>HLOOKUP(O$7,$L$66:$DM$120,ROWS($C$10:$C37)+2,FALSE)</f>
        <v>1909</v>
      </c>
      <c r="P37" s="7">
        <f>HLOOKUP(P$7,$L$66:$DM$120,ROWS($C$10:$C37)+2,FALSE)</f>
        <v>672</v>
      </c>
      <c r="Q37" s="7">
        <f>HLOOKUP(Q$7,$L$66:$DM$120,ROWS($C$10:$C37)+2,FALSE)</f>
        <v>5756</v>
      </c>
      <c r="R37" s="7">
        <f>HLOOKUP(R$7,$L$66:$DM$120,ROWS($C$10:$C37)+2,FALSE)</f>
        <v>2185</v>
      </c>
      <c r="S37" s="7">
        <f>HLOOKUP(S$7,$L$66:$DM$120,ROWS($C$10:$C37)+2,FALSE)</f>
        <v>128</v>
      </c>
      <c r="T37" s="7">
        <f>HLOOKUP(T$7,$L$66:$DM$120,ROWS($C$10:$C37)+2,FALSE)</f>
        <v>71</v>
      </c>
      <c r="U37" s="7">
        <f>HLOOKUP(U$7,$L$66:$DM$120,ROWS($C$10:$C37)+2,FALSE)</f>
        <v>0</v>
      </c>
      <c r="V37" s="7">
        <f>HLOOKUP(V$7,$L$66:$DM$120,ROWS($C$10:$C37)+2,FALSE)</f>
        <v>1373</v>
      </c>
      <c r="W37" s="7">
        <f>HLOOKUP(W$7,$L$66:$DM$120,ROWS($C$10:$C37)+2,FALSE)</f>
        <v>46</v>
      </c>
      <c r="X37" s="7">
        <f>HLOOKUP(X$7,$L$66:$DM$120,ROWS($C$10:$C37)+2,FALSE)</f>
        <v>0</v>
      </c>
      <c r="Y37" s="7">
        <f>HLOOKUP(Y$7,$L$66:$DM$120,ROWS($C$10:$C37)+2,FALSE)</f>
        <v>1458</v>
      </c>
      <c r="Z37" s="7">
        <f>HLOOKUP(Z$7,$L$66:$DM$120,ROWS($C$10:$C37)+2,FALSE)</f>
        <v>1094</v>
      </c>
      <c r="AA37" s="7">
        <f>HLOOKUP(AA$7,$L$66:$DM$120,ROWS($C$10:$C37)+2,FALSE)</f>
        <v>251</v>
      </c>
      <c r="AB37" s="7">
        <f>HLOOKUP(AB$7,$L$66:$DM$120,ROWS($C$10:$C37)+2,FALSE)</f>
        <v>169</v>
      </c>
      <c r="AC37" s="7">
        <f>HLOOKUP(AC$7,$L$66:$DM$120,ROWS($C$10:$C37)+2,FALSE)</f>
        <v>60</v>
      </c>
      <c r="AD37" s="7">
        <f>HLOOKUP(AD$7,$L$66:$DM$120,ROWS($C$10:$C37)+2,FALSE)</f>
        <v>321</v>
      </c>
      <c r="AE37" s="7">
        <f>HLOOKUP(AE$7,$L$66:$DM$120,ROWS($C$10:$C37)+2,FALSE)</f>
        <v>85</v>
      </c>
      <c r="AF37" s="7">
        <f>HLOOKUP(AF$7,$L$66:$DM$120,ROWS($C$10:$C37)+2,FALSE)</f>
        <v>76</v>
      </c>
      <c r="AG37" s="7">
        <f>HLOOKUP(AG$7,$L$66:$DM$120,ROWS($C$10:$C37)+2,FALSE)</f>
        <v>51</v>
      </c>
      <c r="AH37" s="7">
        <f>HLOOKUP(AH$7,$L$66:$DM$120,ROWS($C$10:$C37)+2,FALSE)</f>
        <v>59</v>
      </c>
      <c r="AI37" s="7">
        <f>HLOOKUP(AI$7,$L$66:$DM$120,ROWS($C$10:$C37)+2,FALSE)</f>
        <v>648</v>
      </c>
      <c r="AJ37" s="7">
        <f>HLOOKUP(AJ$7,$L$66:$DM$120,ROWS($C$10:$C37)+2,FALSE)</f>
        <v>1323</v>
      </c>
      <c r="AK37" s="7">
        <f>HLOOKUP(AK$7,$L$66:$DM$120,ROWS($C$10:$C37)+2,FALSE)</f>
        <v>242</v>
      </c>
      <c r="AL37" s="7">
        <f>HLOOKUP(AL$7,$L$66:$DM$120,ROWS($C$10:$C37)+2,FALSE)</f>
        <v>564</v>
      </c>
      <c r="AM37" s="7" t="str">
        <f>HLOOKUP(AM$7,$L$66:$DM$120,ROWS($C$10:$C37)+2,FALSE)</f>
        <v>N/A</v>
      </c>
      <c r="AN37" s="7">
        <f>HLOOKUP(AN$7,$L$66:$DM$120,ROWS($C$10:$C37)+2,FALSE)</f>
        <v>340</v>
      </c>
      <c r="AO37" s="7">
        <f>HLOOKUP(AO$7,$L$66:$DM$120,ROWS($C$10:$C37)+2,FALSE)</f>
        <v>548</v>
      </c>
      <c r="AP37" s="7">
        <f>HLOOKUP(AP$7,$L$66:$DM$120,ROWS($C$10:$C37)+2,FALSE)</f>
        <v>0</v>
      </c>
      <c r="AQ37" s="7">
        <f>HLOOKUP(AQ$7,$L$66:$DM$120,ROWS($C$10:$C37)+2,FALSE)</f>
        <v>0</v>
      </c>
      <c r="AR37" s="7">
        <f>HLOOKUP(AR$7,$L$66:$DM$120,ROWS($C$10:$C37)+2,FALSE)</f>
        <v>660</v>
      </c>
      <c r="AS37" s="7">
        <f>HLOOKUP(AS$7,$L$66:$DM$120,ROWS($C$10:$C37)+2,FALSE)</f>
        <v>246</v>
      </c>
      <c r="AT37" s="7">
        <f>HLOOKUP(AT$7,$L$66:$DM$120,ROWS($C$10:$C37)+2,FALSE)</f>
        <v>1072</v>
      </c>
      <c r="AU37" s="7">
        <f>HLOOKUP(AU$7,$L$66:$DM$120,ROWS($C$10:$C37)+2,FALSE)</f>
        <v>1677</v>
      </c>
      <c r="AV37" s="7">
        <f>HLOOKUP(AV$7,$L$66:$DM$120,ROWS($C$10:$C37)+2,FALSE)</f>
        <v>89</v>
      </c>
      <c r="AW37" s="7">
        <f>HLOOKUP(AW$7,$L$66:$DM$120,ROWS($C$10:$C37)+2,FALSE)</f>
        <v>182</v>
      </c>
      <c r="AX37" s="7">
        <f>HLOOKUP(AX$7,$L$66:$DM$120,ROWS($C$10:$C37)+2,FALSE)</f>
        <v>1620</v>
      </c>
      <c r="AY37" s="7">
        <f>HLOOKUP(AY$7,$L$66:$DM$120,ROWS($C$10:$C37)+2,FALSE)</f>
        <v>419</v>
      </c>
      <c r="AZ37" s="7">
        <f>HLOOKUP(AZ$7,$L$66:$DM$120,ROWS($C$10:$C37)+2,FALSE)</f>
        <v>0</v>
      </c>
      <c r="BA37" s="7">
        <f>HLOOKUP(BA$7,$L$66:$DM$120,ROWS($C$10:$C37)+2,FALSE)</f>
        <v>110</v>
      </c>
      <c r="BB37" s="7">
        <f>HLOOKUP(BB$7,$L$66:$DM$120,ROWS($C$10:$C37)+2,FALSE)</f>
        <v>295</v>
      </c>
      <c r="BC37" s="7">
        <f>HLOOKUP(BC$7,$L$66:$DM$120,ROWS($C$10:$C37)+2,FALSE)</f>
        <v>111</v>
      </c>
      <c r="BD37" s="7">
        <f>HLOOKUP(BD$7,$L$66:$DM$120,ROWS($C$10:$C37)+2,FALSE)</f>
        <v>2101</v>
      </c>
      <c r="BE37" s="7">
        <f>HLOOKUP(BE$7,$L$66:$DM$120,ROWS($C$10:$C37)+2,FALSE)</f>
        <v>964</v>
      </c>
      <c r="BF37" s="7">
        <f>HLOOKUP(BF$7,$L$66:$DM$120,ROWS($C$10:$C37)+2,FALSE)</f>
        <v>0</v>
      </c>
      <c r="BG37" s="7">
        <f>HLOOKUP(BG$7,$L$66:$DM$120,ROWS($C$10:$C37)+2,FALSE)</f>
        <v>497</v>
      </c>
      <c r="BH37" s="7">
        <f>HLOOKUP(BH$7,$L$66:$DM$120,ROWS($C$10:$C37)+2,FALSE)</f>
        <v>3250</v>
      </c>
      <c r="BI37" s="7">
        <f>HLOOKUP(BI$7,$L$66:$DM$120,ROWS($C$10:$C37)+2,FALSE)</f>
        <v>0</v>
      </c>
      <c r="BJ37" s="7">
        <f>HLOOKUP(BJ$7,$L$66:$DM$120,ROWS($C$10:$C37)+2,FALSE)</f>
        <v>357</v>
      </c>
      <c r="BK37" s="7">
        <f>HLOOKUP(BK$7,$L$66:$DM$120,ROWS($C$10:$C37)+2,FALSE)</f>
        <v>1689</v>
      </c>
      <c r="BL37" s="7">
        <f>HLOOKUP(BL$7,$L$66:$DM$120,ROWS($C$10:$C37)+2,FALSE)</f>
        <v>11</v>
      </c>
      <c r="BM37" s="8">
        <f>HLOOKUP(BM$7+0.5,$L$66:$DM$120,ROWS($C$10:$C37)+2,FALSE)</f>
        <v>3807</v>
      </c>
      <c r="BN37" s="8">
        <f>HLOOKUP(BN$7+0.5,$L$66:$DM$120,ROWS($C$10:$C37)+2,FALSE)</f>
        <v>332</v>
      </c>
      <c r="BO37" s="8">
        <f>HLOOKUP(BO$7+0.5,$L$66:$DM$120,ROWS($C$10:$C37)+2,FALSE)</f>
        <v>561</v>
      </c>
      <c r="BP37" s="8">
        <f>HLOOKUP(BP$7+0.5,$L$66:$DM$120,ROWS($C$10:$C37)+2,FALSE)</f>
        <v>1125</v>
      </c>
      <c r="BQ37" s="8">
        <f>HLOOKUP(BQ$7+0.5,$L$66:$DM$120,ROWS($C$10:$C37)+2,FALSE)</f>
        <v>487</v>
      </c>
      <c r="BR37" s="8">
        <f>HLOOKUP(BR$7+0.5,$L$66:$DM$120,ROWS($C$10:$C37)+2,FALSE)</f>
        <v>1903</v>
      </c>
      <c r="BS37" s="8">
        <f>HLOOKUP(BS$7+0.5,$L$66:$DM$120,ROWS($C$10:$C37)+2,FALSE)</f>
        <v>870</v>
      </c>
      <c r="BT37" s="8">
        <f>HLOOKUP(BT$7+0.5,$L$66:$DM$120,ROWS($C$10:$C37)+2,FALSE)</f>
        <v>148</v>
      </c>
      <c r="BU37" s="8">
        <f>HLOOKUP(BU$7+0.5,$L$66:$DM$120,ROWS($C$10:$C37)+2,FALSE)</f>
        <v>120</v>
      </c>
      <c r="BV37" s="8">
        <f>HLOOKUP(BV$7+0.5,$L$66:$DM$120,ROWS($C$10:$C37)+2,FALSE)</f>
        <v>237</v>
      </c>
      <c r="BW37" s="8">
        <f>HLOOKUP(BW$7+0.5,$L$66:$DM$120,ROWS($C$10:$C37)+2,FALSE)</f>
        <v>1173</v>
      </c>
      <c r="BX37" s="8">
        <f>HLOOKUP(BX$7+0.5,$L$66:$DM$120,ROWS($C$10:$C37)+2,FALSE)</f>
        <v>87</v>
      </c>
      <c r="BY37" s="8">
        <f>HLOOKUP(BY$7+0.5,$L$66:$DM$120,ROWS($C$10:$C37)+2,FALSE)</f>
        <v>237</v>
      </c>
      <c r="BZ37" s="8">
        <f>HLOOKUP(BZ$7+0.5,$L$66:$DM$120,ROWS($C$10:$C37)+2,FALSE)</f>
        <v>859</v>
      </c>
      <c r="CA37" s="8">
        <f>HLOOKUP(CA$7+0.5,$L$66:$DM$120,ROWS($C$10:$C37)+2,FALSE)</f>
        <v>789</v>
      </c>
      <c r="CB37" s="8">
        <f>HLOOKUP(CB$7+0.5,$L$66:$DM$120,ROWS($C$10:$C37)+2,FALSE)</f>
        <v>233</v>
      </c>
      <c r="CC37" s="8">
        <f>HLOOKUP(CC$7+0.5,$L$66:$DM$120,ROWS($C$10:$C37)+2,FALSE)</f>
        <v>198</v>
      </c>
      <c r="CD37" s="8">
        <f>HLOOKUP(CD$7+0.5,$L$66:$DM$120,ROWS($C$10:$C37)+2,FALSE)</f>
        <v>93</v>
      </c>
      <c r="CE37" s="8">
        <f>HLOOKUP(CE$7+0.5,$L$66:$DM$120,ROWS($C$10:$C37)+2,FALSE)</f>
        <v>490</v>
      </c>
      <c r="CF37" s="8">
        <f>HLOOKUP(CF$7+0.5,$L$66:$DM$120,ROWS($C$10:$C37)+2,FALSE)</f>
        <v>118</v>
      </c>
      <c r="CG37" s="8">
        <f>HLOOKUP(CG$7+0.5,$L$66:$DM$120,ROWS($C$10:$C37)+2,FALSE)</f>
        <v>102</v>
      </c>
      <c r="CH37" s="8">
        <f>HLOOKUP(CH$7+0.5,$L$66:$DM$120,ROWS($C$10:$C37)+2,FALSE)</f>
        <v>86</v>
      </c>
      <c r="CI37" s="8">
        <f>HLOOKUP(CI$7+0.5,$L$66:$DM$120,ROWS($C$10:$C37)+2,FALSE)</f>
        <v>97</v>
      </c>
      <c r="CJ37" s="8">
        <f>HLOOKUP(CJ$7+0.5,$L$66:$DM$120,ROWS($C$10:$C37)+2,FALSE)</f>
        <v>534</v>
      </c>
      <c r="CK37" s="8">
        <f>HLOOKUP(CK$7+0.5,$L$66:$DM$120,ROWS($C$10:$C37)+2,FALSE)</f>
        <v>603</v>
      </c>
      <c r="CL37" s="8">
        <f>HLOOKUP(CL$7+0.5,$L$66:$DM$120,ROWS($C$10:$C37)+2,FALSE)</f>
        <v>356</v>
      </c>
      <c r="CM37" s="8">
        <f>HLOOKUP(CM$7+0.5,$L$66:$DM$120,ROWS($C$10:$C37)+2,FALSE)</f>
        <v>481</v>
      </c>
      <c r="CN37" s="8" t="str">
        <f>HLOOKUP(CN$7+0.5,$L$66:$DM$120,ROWS($C$10:$C37)+2,FALSE)</f>
        <v>N/A</v>
      </c>
      <c r="CO37" s="8">
        <f>HLOOKUP(CO$7+0.5,$L$66:$DM$120,ROWS($C$10:$C37)+2,FALSE)</f>
        <v>424</v>
      </c>
      <c r="CP37" s="8">
        <f>HLOOKUP(CP$7+0.5,$L$66:$DM$120,ROWS($C$10:$C37)+2,FALSE)</f>
        <v>386</v>
      </c>
      <c r="CQ37" s="8">
        <f>HLOOKUP(CQ$7+0.5,$L$66:$DM$120,ROWS($C$10:$C37)+2,FALSE)</f>
        <v>237</v>
      </c>
      <c r="CR37" s="8">
        <f>HLOOKUP(CR$7+0.5,$L$66:$DM$120,ROWS($C$10:$C37)+2,FALSE)</f>
        <v>237</v>
      </c>
      <c r="CS37" s="8">
        <f>HLOOKUP(CS$7+0.5,$L$66:$DM$120,ROWS($C$10:$C37)+2,FALSE)</f>
        <v>688</v>
      </c>
      <c r="CT37" s="8">
        <f>HLOOKUP(CT$7+0.5,$L$66:$DM$120,ROWS($C$10:$C37)+2,FALSE)</f>
        <v>282</v>
      </c>
      <c r="CU37" s="8">
        <f>HLOOKUP(CU$7+0.5,$L$66:$DM$120,ROWS($C$10:$C37)+2,FALSE)</f>
        <v>1127</v>
      </c>
      <c r="CV37" s="8">
        <f>HLOOKUP(CV$7+0.5,$L$66:$DM$120,ROWS($C$10:$C37)+2,FALSE)</f>
        <v>1012</v>
      </c>
      <c r="CW37" s="8">
        <f>HLOOKUP(CW$7+0.5,$L$66:$DM$120,ROWS($C$10:$C37)+2,FALSE)</f>
        <v>118</v>
      </c>
      <c r="CX37" s="8">
        <f>HLOOKUP(CX$7+0.5,$L$66:$DM$120,ROWS($C$10:$C37)+2,FALSE)</f>
        <v>174</v>
      </c>
      <c r="CY37" s="8">
        <f>HLOOKUP(CY$7+0.5,$L$66:$DM$120,ROWS($C$10:$C37)+2,FALSE)</f>
        <v>861</v>
      </c>
      <c r="CZ37" s="8">
        <f>HLOOKUP(CZ$7+0.5,$L$66:$DM$120,ROWS($C$10:$C37)+2,FALSE)</f>
        <v>319</v>
      </c>
      <c r="DA37" s="8">
        <f>HLOOKUP(DA$7+0.5,$L$66:$DM$120,ROWS($C$10:$C37)+2,FALSE)</f>
        <v>237</v>
      </c>
      <c r="DB37" s="8">
        <f>HLOOKUP(DB$7+0.5,$L$66:$DM$120,ROWS($C$10:$C37)+2,FALSE)</f>
        <v>150</v>
      </c>
      <c r="DC37" s="8">
        <f>HLOOKUP(DC$7+0.5,$L$66:$DM$120,ROWS($C$10:$C37)+2,FALSE)</f>
        <v>258</v>
      </c>
      <c r="DD37" s="8">
        <f>HLOOKUP(DD$7+0.5,$L$66:$DM$120,ROWS($C$10:$C37)+2,FALSE)</f>
        <v>193</v>
      </c>
      <c r="DE37" s="8">
        <f>HLOOKUP(DE$7+0.5,$L$66:$DM$120,ROWS($C$10:$C37)+2,FALSE)</f>
        <v>1013</v>
      </c>
      <c r="DF37" s="8">
        <f>HLOOKUP(DF$7+0.5,$L$66:$DM$120,ROWS($C$10:$C37)+2,FALSE)</f>
        <v>618</v>
      </c>
      <c r="DG37" s="8">
        <f>HLOOKUP(DG$7+0.5,$L$66:$DM$120,ROWS($C$10:$C37)+2,FALSE)</f>
        <v>237</v>
      </c>
      <c r="DH37" s="8">
        <f>HLOOKUP(DH$7+0.5,$L$66:$DM$120,ROWS($C$10:$C37)+2,FALSE)</f>
        <v>401</v>
      </c>
      <c r="DI37" s="8">
        <f>HLOOKUP(DI$7+0.5,$L$66:$DM$120,ROWS($C$10:$C37)+2,FALSE)</f>
        <v>1281</v>
      </c>
      <c r="DJ37" s="8">
        <f>HLOOKUP(DJ$7+0.5,$L$66:$DM$120,ROWS($C$10:$C37)+2,FALSE)</f>
        <v>237</v>
      </c>
      <c r="DK37" s="8">
        <f>HLOOKUP(DK$7+0.5,$L$66:$DM$120,ROWS($C$10:$C37)+2,FALSE)</f>
        <v>267</v>
      </c>
      <c r="DL37" s="8">
        <f>HLOOKUP(DL$7+0.5,$L$66:$DM$120,ROWS($C$10:$C37)+2,FALSE)</f>
        <v>672</v>
      </c>
      <c r="DM37" s="8">
        <f>HLOOKUP(DM$7+0.5,$L$66:$DM$120,ROWS($C$10:$C37)+2,FALSE)</f>
        <v>19</v>
      </c>
    </row>
    <row r="38" spans="4:117" x14ac:dyDescent="0.2">
      <c r="D38" s="62" t="s">
        <v>34</v>
      </c>
      <c r="E38" s="9">
        <v>1802697</v>
      </c>
      <c r="F38" s="10">
        <v>2153</v>
      </c>
      <c r="G38" s="9">
        <v>1497138</v>
      </c>
      <c r="H38" s="10">
        <v>11336</v>
      </c>
      <c r="I38" s="9">
        <v>247005</v>
      </c>
      <c r="J38" s="10">
        <v>9960</v>
      </c>
      <c r="K38" s="102"/>
      <c r="L38" s="7">
        <f>HLOOKUP(L$7,$L$66:$DM$120,ROWS($C$10:$C38)+2,FALSE)</f>
        <v>51290</v>
      </c>
      <c r="M38" s="7">
        <f>HLOOKUP(M$7,$L$66:$DM$120,ROWS($C$10:$C38)+2,FALSE)</f>
        <v>232</v>
      </c>
      <c r="N38" s="7">
        <f>HLOOKUP(N$7,$L$66:$DM$120,ROWS($C$10:$C38)+2,FALSE)</f>
        <v>35</v>
      </c>
      <c r="O38" s="7">
        <f>HLOOKUP(O$7,$L$66:$DM$120,ROWS($C$10:$C38)+2,FALSE)</f>
        <v>2322</v>
      </c>
      <c r="P38" s="7">
        <f>HLOOKUP(P$7,$L$66:$DM$120,ROWS($C$10:$C38)+2,FALSE)</f>
        <v>674</v>
      </c>
      <c r="Q38" s="7">
        <f>HLOOKUP(Q$7,$L$66:$DM$120,ROWS($C$10:$C38)+2,FALSE)</f>
        <v>4430</v>
      </c>
      <c r="R38" s="7">
        <f>HLOOKUP(R$7,$L$66:$DM$120,ROWS($C$10:$C38)+2,FALSE)</f>
        <v>4182</v>
      </c>
      <c r="S38" s="7">
        <f>HLOOKUP(S$7,$L$66:$DM$120,ROWS($C$10:$C38)+2,FALSE)</f>
        <v>361</v>
      </c>
      <c r="T38" s="7">
        <f>HLOOKUP(T$7,$L$66:$DM$120,ROWS($C$10:$C38)+2,FALSE)</f>
        <v>177</v>
      </c>
      <c r="U38" s="7">
        <f>HLOOKUP(U$7,$L$66:$DM$120,ROWS($C$10:$C38)+2,FALSE)</f>
        <v>0</v>
      </c>
      <c r="V38" s="7">
        <f>HLOOKUP(V$7,$L$66:$DM$120,ROWS($C$10:$C38)+2,FALSE)</f>
        <v>1775</v>
      </c>
      <c r="W38" s="7">
        <f>HLOOKUP(W$7,$L$66:$DM$120,ROWS($C$10:$C38)+2,FALSE)</f>
        <v>1202</v>
      </c>
      <c r="X38" s="7">
        <f>HLOOKUP(X$7,$L$66:$DM$120,ROWS($C$10:$C38)+2,FALSE)</f>
        <v>257</v>
      </c>
      <c r="Y38" s="7">
        <f>HLOOKUP(Y$7,$L$66:$DM$120,ROWS($C$10:$C38)+2,FALSE)</f>
        <v>127</v>
      </c>
      <c r="Z38" s="7">
        <f>HLOOKUP(Z$7,$L$66:$DM$120,ROWS($C$10:$C38)+2,FALSE)</f>
        <v>1820</v>
      </c>
      <c r="AA38" s="7">
        <f>HLOOKUP(AA$7,$L$66:$DM$120,ROWS($C$10:$C38)+2,FALSE)</f>
        <v>639</v>
      </c>
      <c r="AB38" s="7">
        <f>HLOOKUP(AB$7,$L$66:$DM$120,ROWS($C$10:$C38)+2,FALSE)</f>
        <v>5536</v>
      </c>
      <c r="AC38" s="7">
        <f>HLOOKUP(AC$7,$L$66:$DM$120,ROWS($C$10:$C38)+2,FALSE)</f>
        <v>2484</v>
      </c>
      <c r="AD38" s="7">
        <f>HLOOKUP(AD$7,$L$66:$DM$120,ROWS($C$10:$C38)+2,FALSE)</f>
        <v>153</v>
      </c>
      <c r="AE38" s="7">
        <f>HLOOKUP(AE$7,$L$66:$DM$120,ROWS($C$10:$C38)+2,FALSE)</f>
        <v>89</v>
      </c>
      <c r="AF38" s="7">
        <f>HLOOKUP(AF$7,$L$66:$DM$120,ROWS($C$10:$C38)+2,FALSE)</f>
        <v>0</v>
      </c>
      <c r="AG38" s="7">
        <f>HLOOKUP(AG$7,$L$66:$DM$120,ROWS($C$10:$C38)+2,FALSE)</f>
        <v>77</v>
      </c>
      <c r="AH38" s="7">
        <f>HLOOKUP(AH$7,$L$66:$DM$120,ROWS($C$10:$C38)+2,FALSE)</f>
        <v>100</v>
      </c>
      <c r="AI38" s="7">
        <f>HLOOKUP(AI$7,$L$66:$DM$120,ROWS($C$10:$C38)+2,FALSE)</f>
        <v>726</v>
      </c>
      <c r="AJ38" s="7">
        <f>HLOOKUP(AJ$7,$L$66:$DM$120,ROWS($C$10:$C38)+2,FALSE)</f>
        <v>2254</v>
      </c>
      <c r="AK38" s="7">
        <f>HLOOKUP(AK$7,$L$66:$DM$120,ROWS($C$10:$C38)+2,FALSE)</f>
        <v>823</v>
      </c>
      <c r="AL38" s="7">
        <f>HLOOKUP(AL$7,$L$66:$DM$120,ROWS($C$10:$C38)+2,FALSE)</f>
        <v>2723</v>
      </c>
      <c r="AM38" s="7">
        <f>HLOOKUP(AM$7,$L$66:$DM$120,ROWS($C$10:$C38)+2,FALSE)</f>
        <v>112</v>
      </c>
      <c r="AN38" s="7" t="str">
        <f>HLOOKUP(AN$7,$L$66:$DM$120,ROWS($C$10:$C38)+2,FALSE)</f>
        <v>N/A</v>
      </c>
      <c r="AO38" s="7">
        <f>HLOOKUP(AO$7,$L$66:$DM$120,ROWS($C$10:$C38)+2,FALSE)</f>
        <v>232</v>
      </c>
      <c r="AP38" s="7">
        <f>HLOOKUP(AP$7,$L$66:$DM$120,ROWS($C$10:$C38)+2,FALSE)</f>
        <v>0</v>
      </c>
      <c r="AQ38" s="7">
        <f>HLOOKUP(AQ$7,$L$66:$DM$120,ROWS($C$10:$C38)+2,FALSE)</f>
        <v>143</v>
      </c>
      <c r="AR38" s="7">
        <f>HLOOKUP(AR$7,$L$66:$DM$120,ROWS($C$10:$C38)+2,FALSE)</f>
        <v>831</v>
      </c>
      <c r="AS38" s="7">
        <f>HLOOKUP(AS$7,$L$66:$DM$120,ROWS($C$10:$C38)+2,FALSE)</f>
        <v>111</v>
      </c>
      <c r="AT38" s="7">
        <f>HLOOKUP(AT$7,$L$66:$DM$120,ROWS($C$10:$C38)+2,FALSE)</f>
        <v>442</v>
      </c>
      <c r="AU38" s="7">
        <f>HLOOKUP(AU$7,$L$66:$DM$120,ROWS($C$10:$C38)+2,FALSE)</f>
        <v>777</v>
      </c>
      <c r="AV38" s="7">
        <f>HLOOKUP(AV$7,$L$66:$DM$120,ROWS($C$10:$C38)+2,FALSE)</f>
        <v>1232</v>
      </c>
      <c r="AW38" s="7">
        <f>HLOOKUP(AW$7,$L$66:$DM$120,ROWS($C$10:$C38)+2,FALSE)</f>
        <v>702</v>
      </c>
      <c r="AX38" s="7">
        <f>HLOOKUP(AX$7,$L$66:$DM$120,ROWS($C$10:$C38)+2,FALSE)</f>
        <v>506</v>
      </c>
      <c r="AY38" s="7">
        <f>HLOOKUP(AY$7,$L$66:$DM$120,ROWS($C$10:$C38)+2,FALSE)</f>
        <v>345</v>
      </c>
      <c r="AZ38" s="7">
        <f>HLOOKUP(AZ$7,$L$66:$DM$120,ROWS($C$10:$C38)+2,FALSE)</f>
        <v>0</v>
      </c>
      <c r="BA38" s="7">
        <f>HLOOKUP(BA$7,$L$66:$DM$120,ROWS($C$10:$C38)+2,FALSE)</f>
        <v>65</v>
      </c>
      <c r="BB38" s="7">
        <f>HLOOKUP(BB$7,$L$66:$DM$120,ROWS($C$10:$C38)+2,FALSE)</f>
        <v>2936</v>
      </c>
      <c r="BC38" s="7">
        <f>HLOOKUP(BC$7,$L$66:$DM$120,ROWS($C$10:$C38)+2,FALSE)</f>
        <v>77</v>
      </c>
      <c r="BD38" s="7">
        <f>HLOOKUP(BD$7,$L$66:$DM$120,ROWS($C$10:$C38)+2,FALSE)</f>
        <v>4445</v>
      </c>
      <c r="BE38" s="7">
        <f>HLOOKUP(BE$7,$L$66:$DM$120,ROWS($C$10:$C38)+2,FALSE)</f>
        <v>537</v>
      </c>
      <c r="BF38" s="7">
        <f>HLOOKUP(BF$7,$L$66:$DM$120,ROWS($C$10:$C38)+2,FALSE)</f>
        <v>0</v>
      </c>
      <c r="BG38" s="7">
        <f>HLOOKUP(BG$7,$L$66:$DM$120,ROWS($C$10:$C38)+2,FALSE)</f>
        <v>772</v>
      </c>
      <c r="BH38" s="7">
        <f>HLOOKUP(BH$7,$L$66:$DM$120,ROWS($C$10:$C38)+2,FALSE)</f>
        <v>1230</v>
      </c>
      <c r="BI38" s="7">
        <f>HLOOKUP(BI$7,$L$66:$DM$120,ROWS($C$10:$C38)+2,FALSE)</f>
        <v>73</v>
      </c>
      <c r="BJ38" s="7">
        <f>HLOOKUP(BJ$7,$L$66:$DM$120,ROWS($C$10:$C38)+2,FALSE)</f>
        <v>1046</v>
      </c>
      <c r="BK38" s="7">
        <f>HLOOKUP(BK$7,$L$66:$DM$120,ROWS($C$10:$C38)+2,FALSE)</f>
        <v>1478</v>
      </c>
      <c r="BL38" s="7">
        <f>HLOOKUP(BL$7,$L$66:$DM$120,ROWS($C$10:$C38)+2,FALSE)</f>
        <v>0</v>
      </c>
      <c r="BM38" s="8">
        <f>HLOOKUP(BM$7+0.5,$L$66:$DM$120,ROWS($C$10:$C38)+2,FALSE)</f>
        <v>4521</v>
      </c>
      <c r="BN38" s="8">
        <f>HLOOKUP(BN$7+0.5,$L$66:$DM$120,ROWS($C$10:$C38)+2,FALSE)</f>
        <v>262</v>
      </c>
      <c r="BO38" s="8">
        <f>HLOOKUP(BO$7+0.5,$L$66:$DM$120,ROWS($C$10:$C38)+2,FALSE)</f>
        <v>46</v>
      </c>
      <c r="BP38" s="8">
        <f>HLOOKUP(BP$7+0.5,$L$66:$DM$120,ROWS($C$10:$C38)+2,FALSE)</f>
        <v>1501</v>
      </c>
      <c r="BQ38" s="8">
        <f>HLOOKUP(BQ$7+0.5,$L$66:$DM$120,ROWS($C$10:$C38)+2,FALSE)</f>
        <v>587</v>
      </c>
      <c r="BR38" s="8">
        <f>HLOOKUP(BR$7+0.5,$L$66:$DM$120,ROWS($C$10:$C38)+2,FALSE)</f>
        <v>1419</v>
      </c>
      <c r="BS38" s="8">
        <f>HLOOKUP(BS$7+0.5,$L$66:$DM$120,ROWS($C$10:$C38)+2,FALSE)</f>
        <v>1393</v>
      </c>
      <c r="BT38" s="8">
        <f>HLOOKUP(BT$7+0.5,$L$66:$DM$120,ROWS($C$10:$C38)+2,FALSE)</f>
        <v>562</v>
      </c>
      <c r="BU38" s="8">
        <f>HLOOKUP(BU$7+0.5,$L$66:$DM$120,ROWS($C$10:$C38)+2,FALSE)</f>
        <v>235</v>
      </c>
      <c r="BV38" s="8">
        <f>HLOOKUP(BV$7+0.5,$L$66:$DM$120,ROWS($C$10:$C38)+2,FALSE)</f>
        <v>228</v>
      </c>
      <c r="BW38" s="8">
        <f>HLOOKUP(BW$7+0.5,$L$66:$DM$120,ROWS($C$10:$C38)+2,FALSE)</f>
        <v>992</v>
      </c>
      <c r="BX38" s="8">
        <f>HLOOKUP(BX$7+0.5,$L$66:$DM$120,ROWS($C$10:$C38)+2,FALSE)</f>
        <v>870</v>
      </c>
      <c r="BY38" s="8">
        <f>HLOOKUP(BY$7+0.5,$L$66:$DM$120,ROWS($C$10:$C38)+2,FALSE)</f>
        <v>213</v>
      </c>
      <c r="BZ38" s="8">
        <f>HLOOKUP(BZ$7+0.5,$L$66:$DM$120,ROWS($C$10:$C38)+2,FALSE)</f>
        <v>135</v>
      </c>
      <c r="CA38" s="8">
        <f>HLOOKUP(CA$7+0.5,$L$66:$DM$120,ROWS($C$10:$C38)+2,FALSE)</f>
        <v>1218</v>
      </c>
      <c r="CB38" s="8">
        <f>HLOOKUP(CB$7+0.5,$L$66:$DM$120,ROWS($C$10:$C38)+2,FALSE)</f>
        <v>453</v>
      </c>
      <c r="CC38" s="8">
        <f>HLOOKUP(CC$7+0.5,$L$66:$DM$120,ROWS($C$10:$C38)+2,FALSE)</f>
        <v>1473</v>
      </c>
      <c r="CD38" s="8">
        <f>HLOOKUP(CD$7+0.5,$L$66:$DM$120,ROWS($C$10:$C38)+2,FALSE)</f>
        <v>869</v>
      </c>
      <c r="CE38" s="8">
        <f>HLOOKUP(CE$7+0.5,$L$66:$DM$120,ROWS($C$10:$C38)+2,FALSE)</f>
        <v>166</v>
      </c>
      <c r="CF38" s="8">
        <f>HLOOKUP(CF$7+0.5,$L$66:$DM$120,ROWS($C$10:$C38)+2,FALSE)</f>
        <v>166</v>
      </c>
      <c r="CG38" s="8">
        <f>HLOOKUP(CG$7+0.5,$L$66:$DM$120,ROWS($C$10:$C38)+2,FALSE)</f>
        <v>228</v>
      </c>
      <c r="CH38" s="8">
        <f>HLOOKUP(CH$7+0.5,$L$66:$DM$120,ROWS($C$10:$C38)+2,FALSE)</f>
        <v>100</v>
      </c>
      <c r="CI38" s="8">
        <f>HLOOKUP(CI$7+0.5,$L$66:$DM$120,ROWS($C$10:$C38)+2,FALSE)</f>
        <v>167</v>
      </c>
      <c r="CJ38" s="8">
        <f>HLOOKUP(CJ$7+0.5,$L$66:$DM$120,ROWS($C$10:$C38)+2,FALSE)</f>
        <v>440</v>
      </c>
      <c r="CK38" s="8">
        <f>HLOOKUP(CK$7+0.5,$L$66:$DM$120,ROWS($C$10:$C38)+2,FALSE)</f>
        <v>1114</v>
      </c>
      <c r="CL38" s="8">
        <f>HLOOKUP(CL$7+0.5,$L$66:$DM$120,ROWS($C$10:$C38)+2,FALSE)</f>
        <v>865</v>
      </c>
      <c r="CM38" s="8">
        <f>HLOOKUP(CM$7+0.5,$L$66:$DM$120,ROWS($C$10:$C38)+2,FALSE)</f>
        <v>1319</v>
      </c>
      <c r="CN38" s="8">
        <f>HLOOKUP(CN$7+0.5,$L$66:$DM$120,ROWS($C$10:$C38)+2,FALSE)</f>
        <v>160</v>
      </c>
      <c r="CO38" s="8" t="str">
        <f>HLOOKUP(CO$7+0.5,$L$66:$DM$120,ROWS($C$10:$C38)+2,FALSE)</f>
        <v>N/A</v>
      </c>
      <c r="CP38" s="8">
        <f>HLOOKUP(CP$7+0.5,$L$66:$DM$120,ROWS($C$10:$C38)+2,FALSE)</f>
        <v>180</v>
      </c>
      <c r="CQ38" s="8">
        <f>HLOOKUP(CQ$7+0.5,$L$66:$DM$120,ROWS($C$10:$C38)+2,FALSE)</f>
        <v>228</v>
      </c>
      <c r="CR38" s="8">
        <f>HLOOKUP(CR$7+0.5,$L$66:$DM$120,ROWS($C$10:$C38)+2,FALSE)</f>
        <v>171</v>
      </c>
      <c r="CS38" s="8">
        <f>HLOOKUP(CS$7+0.5,$L$66:$DM$120,ROWS($C$10:$C38)+2,FALSE)</f>
        <v>805</v>
      </c>
      <c r="CT38" s="8">
        <f>HLOOKUP(CT$7+0.5,$L$66:$DM$120,ROWS($C$10:$C38)+2,FALSE)</f>
        <v>115</v>
      </c>
      <c r="CU38" s="8">
        <f>HLOOKUP(CU$7+0.5,$L$66:$DM$120,ROWS($C$10:$C38)+2,FALSE)</f>
        <v>284</v>
      </c>
      <c r="CV38" s="8">
        <f>HLOOKUP(CV$7+0.5,$L$66:$DM$120,ROWS($C$10:$C38)+2,FALSE)</f>
        <v>978</v>
      </c>
      <c r="CW38" s="8">
        <f>HLOOKUP(CW$7+0.5,$L$66:$DM$120,ROWS($C$10:$C38)+2,FALSE)</f>
        <v>966</v>
      </c>
      <c r="CX38" s="8">
        <f>HLOOKUP(CX$7+0.5,$L$66:$DM$120,ROWS($C$10:$C38)+2,FALSE)</f>
        <v>393</v>
      </c>
      <c r="CY38" s="8">
        <f>HLOOKUP(CY$7+0.5,$L$66:$DM$120,ROWS($C$10:$C38)+2,FALSE)</f>
        <v>385</v>
      </c>
      <c r="CZ38" s="8">
        <f>HLOOKUP(CZ$7+0.5,$L$66:$DM$120,ROWS($C$10:$C38)+2,FALSE)</f>
        <v>347</v>
      </c>
      <c r="DA38" s="8">
        <f>HLOOKUP(DA$7+0.5,$L$66:$DM$120,ROWS($C$10:$C38)+2,FALSE)</f>
        <v>228</v>
      </c>
      <c r="DB38" s="8">
        <f>HLOOKUP(DB$7+0.5,$L$66:$DM$120,ROWS($C$10:$C38)+2,FALSE)</f>
        <v>105</v>
      </c>
      <c r="DC38" s="8">
        <f>HLOOKUP(DC$7+0.5,$L$66:$DM$120,ROWS($C$10:$C38)+2,FALSE)</f>
        <v>1369</v>
      </c>
      <c r="DD38" s="8">
        <f>HLOOKUP(DD$7+0.5,$L$66:$DM$120,ROWS($C$10:$C38)+2,FALSE)</f>
        <v>129</v>
      </c>
      <c r="DE38" s="8">
        <f>HLOOKUP(DE$7+0.5,$L$66:$DM$120,ROWS($C$10:$C38)+2,FALSE)</f>
        <v>1562</v>
      </c>
      <c r="DF38" s="8">
        <f>HLOOKUP(DF$7+0.5,$L$66:$DM$120,ROWS($C$10:$C38)+2,FALSE)</f>
        <v>495</v>
      </c>
      <c r="DG38" s="8">
        <f>HLOOKUP(DG$7+0.5,$L$66:$DM$120,ROWS($C$10:$C38)+2,FALSE)</f>
        <v>228</v>
      </c>
      <c r="DH38" s="8">
        <f>HLOOKUP(DH$7+0.5,$L$66:$DM$120,ROWS($C$10:$C38)+2,FALSE)</f>
        <v>604</v>
      </c>
      <c r="DI38" s="8">
        <f>HLOOKUP(DI$7+0.5,$L$66:$DM$120,ROWS($C$10:$C38)+2,FALSE)</f>
        <v>793</v>
      </c>
      <c r="DJ38" s="8">
        <f>HLOOKUP(DJ$7+0.5,$L$66:$DM$120,ROWS($C$10:$C38)+2,FALSE)</f>
        <v>89</v>
      </c>
      <c r="DK38" s="8">
        <f>HLOOKUP(DK$7+0.5,$L$66:$DM$120,ROWS($C$10:$C38)+2,FALSE)</f>
        <v>585</v>
      </c>
      <c r="DL38" s="8">
        <f>HLOOKUP(DL$7+0.5,$L$66:$DM$120,ROWS($C$10:$C38)+2,FALSE)</f>
        <v>545</v>
      </c>
      <c r="DM38" s="8">
        <f>HLOOKUP(DM$7+0.5,$L$66:$DM$120,ROWS($C$10:$C38)+2,FALSE)</f>
        <v>228</v>
      </c>
    </row>
    <row r="39" spans="4:117" x14ac:dyDescent="0.2">
      <c r="D39" s="62" t="s">
        <v>35</v>
      </c>
      <c r="E39" s="9">
        <v>2667364</v>
      </c>
      <c r="F39" s="10">
        <v>3181</v>
      </c>
      <c r="G39" s="9">
        <v>2030410</v>
      </c>
      <c r="H39" s="10">
        <v>22983</v>
      </c>
      <c r="I39" s="9">
        <v>517261</v>
      </c>
      <c r="J39" s="10">
        <v>21311</v>
      </c>
      <c r="K39" s="102"/>
      <c r="L39" s="7">
        <f>HLOOKUP(L$7,$L$66:$DM$120,ROWS($C$10:$C39)+2,FALSE)</f>
        <v>102677</v>
      </c>
      <c r="M39" s="7">
        <f>HLOOKUP(M$7,$L$66:$DM$120,ROWS($C$10:$C39)+2,FALSE)</f>
        <v>150</v>
      </c>
      <c r="N39" s="7">
        <f>HLOOKUP(N$7,$L$66:$DM$120,ROWS($C$10:$C39)+2,FALSE)</f>
        <v>511</v>
      </c>
      <c r="O39" s="7">
        <f>HLOOKUP(O$7,$L$66:$DM$120,ROWS($C$10:$C39)+2,FALSE)</f>
        <v>7818</v>
      </c>
      <c r="P39" s="7">
        <f>HLOOKUP(P$7,$L$66:$DM$120,ROWS($C$10:$C39)+2,FALSE)</f>
        <v>530</v>
      </c>
      <c r="Q39" s="7">
        <f>HLOOKUP(Q$7,$L$66:$DM$120,ROWS($C$10:$C39)+2,FALSE)</f>
        <v>35472</v>
      </c>
      <c r="R39" s="7">
        <f>HLOOKUP(R$7,$L$66:$DM$120,ROWS($C$10:$C39)+2,FALSE)</f>
        <v>2935</v>
      </c>
      <c r="S39" s="7">
        <f>HLOOKUP(S$7,$L$66:$DM$120,ROWS($C$10:$C39)+2,FALSE)</f>
        <v>648</v>
      </c>
      <c r="T39" s="7">
        <f>HLOOKUP(T$7,$L$66:$DM$120,ROWS($C$10:$C39)+2,FALSE)</f>
        <v>0</v>
      </c>
      <c r="U39" s="7">
        <f>HLOOKUP(U$7,$L$66:$DM$120,ROWS($C$10:$C39)+2,FALSE)</f>
        <v>0</v>
      </c>
      <c r="V39" s="7">
        <f>HLOOKUP(V$7,$L$66:$DM$120,ROWS($C$10:$C39)+2,FALSE)</f>
        <v>3579</v>
      </c>
      <c r="W39" s="7">
        <f>HLOOKUP(W$7,$L$66:$DM$120,ROWS($C$10:$C39)+2,FALSE)</f>
        <v>1187</v>
      </c>
      <c r="X39" s="7">
        <f>HLOOKUP(X$7,$L$66:$DM$120,ROWS($C$10:$C39)+2,FALSE)</f>
        <v>4363</v>
      </c>
      <c r="Y39" s="7">
        <f>HLOOKUP(Y$7,$L$66:$DM$120,ROWS($C$10:$C39)+2,FALSE)</f>
        <v>1686</v>
      </c>
      <c r="Z39" s="7">
        <f>HLOOKUP(Z$7,$L$66:$DM$120,ROWS($C$10:$C39)+2,FALSE)</f>
        <v>1711</v>
      </c>
      <c r="AA39" s="7">
        <f>HLOOKUP(AA$7,$L$66:$DM$120,ROWS($C$10:$C39)+2,FALSE)</f>
        <v>739</v>
      </c>
      <c r="AB39" s="7">
        <f>HLOOKUP(AB$7,$L$66:$DM$120,ROWS($C$10:$C39)+2,FALSE)</f>
        <v>543</v>
      </c>
      <c r="AC39" s="7">
        <f>HLOOKUP(AC$7,$L$66:$DM$120,ROWS($C$10:$C39)+2,FALSE)</f>
        <v>453</v>
      </c>
      <c r="AD39" s="7">
        <f>HLOOKUP(AD$7,$L$66:$DM$120,ROWS($C$10:$C39)+2,FALSE)</f>
        <v>569</v>
      </c>
      <c r="AE39" s="7">
        <f>HLOOKUP(AE$7,$L$66:$DM$120,ROWS($C$10:$C39)+2,FALSE)</f>
        <v>733</v>
      </c>
      <c r="AF39" s="7">
        <f>HLOOKUP(AF$7,$L$66:$DM$120,ROWS($C$10:$C39)+2,FALSE)</f>
        <v>0</v>
      </c>
      <c r="AG39" s="7">
        <f>HLOOKUP(AG$7,$L$66:$DM$120,ROWS($C$10:$C39)+2,FALSE)</f>
        <v>485</v>
      </c>
      <c r="AH39" s="7">
        <f>HLOOKUP(AH$7,$L$66:$DM$120,ROWS($C$10:$C39)+2,FALSE)</f>
        <v>1275</v>
      </c>
      <c r="AI39" s="7">
        <f>HLOOKUP(AI$7,$L$66:$DM$120,ROWS($C$10:$C39)+2,FALSE)</f>
        <v>2202</v>
      </c>
      <c r="AJ39" s="7">
        <f>HLOOKUP(AJ$7,$L$66:$DM$120,ROWS($C$10:$C39)+2,FALSE)</f>
        <v>805</v>
      </c>
      <c r="AK39" s="7">
        <f>HLOOKUP(AK$7,$L$66:$DM$120,ROWS($C$10:$C39)+2,FALSE)</f>
        <v>946</v>
      </c>
      <c r="AL39" s="7">
        <f>HLOOKUP(AL$7,$L$66:$DM$120,ROWS($C$10:$C39)+2,FALSE)</f>
        <v>1747</v>
      </c>
      <c r="AM39" s="7">
        <f>HLOOKUP(AM$7,$L$66:$DM$120,ROWS($C$10:$C39)+2,FALSE)</f>
        <v>770</v>
      </c>
      <c r="AN39" s="7">
        <f>HLOOKUP(AN$7,$L$66:$DM$120,ROWS($C$10:$C39)+2,FALSE)</f>
        <v>1129</v>
      </c>
      <c r="AO39" s="7" t="str">
        <f>HLOOKUP(AO$7,$L$66:$DM$120,ROWS($C$10:$C39)+2,FALSE)</f>
        <v>N/A</v>
      </c>
      <c r="AP39" s="7">
        <f>HLOOKUP(AP$7,$L$66:$DM$120,ROWS($C$10:$C39)+2,FALSE)</f>
        <v>59</v>
      </c>
      <c r="AQ39" s="7">
        <f>HLOOKUP(AQ$7,$L$66:$DM$120,ROWS($C$10:$C39)+2,FALSE)</f>
        <v>1528</v>
      </c>
      <c r="AR39" s="7">
        <f>HLOOKUP(AR$7,$L$66:$DM$120,ROWS($C$10:$C39)+2,FALSE)</f>
        <v>1220</v>
      </c>
      <c r="AS39" s="7">
        <f>HLOOKUP(AS$7,$L$66:$DM$120,ROWS($C$10:$C39)+2,FALSE)</f>
        <v>1204</v>
      </c>
      <c r="AT39" s="7">
        <f>HLOOKUP(AT$7,$L$66:$DM$120,ROWS($C$10:$C39)+2,FALSE)</f>
        <v>957</v>
      </c>
      <c r="AU39" s="7">
        <f>HLOOKUP(AU$7,$L$66:$DM$120,ROWS($C$10:$C39)+2,FALSE)</f>
        <v>37</v>
      </c>
      <c r="AV39" s="7">
        <f>HLOOKUP(AV$7,$L$66:$DM$120,ROWS($C$10:$C39)+2,FALSE)</f>
        <v>1554</v>
      </c>
      <c r="AW39" s="7">
        <f>HLOOKUP(AW$7,$L$66:$DM$120,ROWS($C$10:$C39)+2,FALSE)</f>
        <v>886</v>
      </c>
      <c r="AX39" s="7">
        <f>HLOOKUP(AX$7,$L$66:$DM$120,ROWS($C$10:$C39)+2,FALSE)</f>
        <v>2629</v>
      </c>
      <c r="AY39" s="7">
        <f>HLOOKUP(AY$7,$L$66:$DM$120,ROWS($C$10:$C39)+2,FALSE)</f>
        <v>1567</v>
      </c>
      <c r="AZ39" s="7">
        <f>HLOOKUP(AZ$7,$L$66:$DM$120,ROWS($C$10:$C39)+2,FALSE)</f>
        <v>167</v>
      </c>
      <c r="BA39" s="7">
        <f>HLOOKUP(BA$7,$L$66:$DM$120,ROWS($C$10:$C39)+2,FALSE)</f>
        <v>312</v>
      </c>
      <c r="BB39" s="7">
        <f>HLOOKUP(BB$7,$L$66:$DM$120,ROWS($C$10:$C39)+2,FALSE)</f>
        <v>1203</v>
      </c>
      <c r="BC39" s="7">
        <f>HLOOKUP(BC$7,$L$66:$DM$120,ROWS($C$10:$C39)+2,FALSE)</f>
        <v>706</v>
      </c>
      <c r="BD39" s="7">
        <f>HLOOKUP(BD$7,$L$66:$DM$120,ROWS($C$10:$C39)+2,FALSE)</f>
        <v>5224</v>
      </c>
      <c r="BE39" s="7">
        <f>HLOOKUP(BE$7,$L$66:$DM$120,ROWS($C$10:$C39)+2,FALSE)</f>
        <v>4500</v>
      </c>
      <c r="BF39" s="7">
        <f>HLOOKUP(BF$7,$L$66:$DM$120,ROWS($C$10:$C39)+2,FALSE)</f>
        <v>197</v>
      </c>
      <c r="BG39" s="7">
        <f>HLOOKUP(BG$7,$L$66:$DM$120,ROWS($C$10:$C39)+2,FALSE)</f>
        <v>1832</v>
      </c>
      <c r="BH39" s="7">
        <f>HLOOKUP(BH$7,$L$66:$DM$120,ROWS($C$10:$C39)+2,FALSE)</f>
        <v>3290</v>
      </c>
      <c r="BI39" s="7">
        <f>HLOOKUP(BI$7,$L$66:$DM$120,ROWS($C$10:$C39)+2,FALSE)</f>
        <v>56</v>
      </c>
      <c r="BJ39" s="7">
        <f>HLOOKUP(BJ$7,$L$66:$DM$120,ROWS($C$10:$C39)+2,FALSE)</f>
        <v>419</v>
      </c>
      <c r="BK39" s="7">
        <f>HLOOKUP(BK$7,$L$66:$DM$120,ROWS($C$10:$C39)+2,FALSE)</f>
        <v>144</v>
      </c>
      <c r="BL39" s="7">
        <f>HLOOKUP(BL$7,$L$66:$DM$120,ROWS($C$10:$C39)+2,FALSE)</f>
        <v>502</v>
      </c>
      <c r="BM39" s="8">
        <f>HLOOKUP(BM$7+0.5,$L$66:$DM$120,ROWS($C$10:$C39)+2,FALSE)</f>
        <v>8786</v>
      </c>
      <c r="BN39" s="8">
        <f>HLOOKUP(BN$7+0.5,$L$66:$DM$120,ROWS($C$10:$C39)+2,FALSE)</f>
        <v>246</v>
      </c>
      <c r="BO39" s="8">
        <f>HLOOKUP(BO$7+0.5,$L$66:$DM$120,ROWS($C$10:$C39)+2,FALSE)</f>
        <v>659</v>
      </c>
      <c r="BP39" s="8">
        <f>HLOOKUP(BP$7+0.5,$L$66:$DM$120,ROWS($C$10:$C39)+2,FALSE)</f>
        <v>2342</v>
      </c>
      <c r="BQ39" s="8">
        <f>HLOOKUP(BQ$7+0.5,$L$66:$DM$120,ROWS($C$10:$C39)+2,FALSE)</f>
        <v>421</v>
      </c>
      <c r="BR39" s="8">
        <f>HLOOKUP(BR$7+0.5,$L$66:$DM$120,ROWS($C$10:$C39)+2,FALSE)</f>
        <v>5381</v>
      </c>
      <c r="BS39" s="8">
        <f>HLOOKUP(BS$7+0.5,$L$66:$DM$120,ROWS($C$10:$C39)+2,FALSE)</f>
        <v>1969</v>
      </c>
      <c r="BT39" s="8">
        <f>HLOOKUP(BT$7+0.5,$L$66:$DM$120,ROWS($C$10:$C39)+2,FALSE)</f>
        <v>868</v>
      </c>
      <c r="BU39" s="8">
        <f>HLOOKUP(BU$7+0.5,$L$66:$DM$120,ROWS($C$10:$C39)+2,FALSE)</f>
        <v>309</v>
      </c>
      <c r="BV39" s="8">
        <f>HLOOKUP(BV$7+0.5,$L$66:$DM$120,ROWS($C$10:$C39)+2,FALSE)</f>
        <v>309</v>
      </c>
      <c r="BW39" s="8">
        <f>HLOOKUP(BW$7+0.5,$L$66:$DM$120,ROWS($C$10:$C39)+2,FALSE)</f>
        <v>2182</v>
      </c>
      <c r="BX39" s="8">
        <f>HLOOKUP(BX$7+0.5,$L$66:$DM$120,ROWS($C$10:$C39)+2,FALSE)</f>
        <v>1333</v>
      </c>
      <c r="BY39" s="8">
        <f>HLOOKUP(BY$7+0.5,$L$66:$DM$120,ROWS($C$10:$C39)+2,FALSE)</f>
        <v>2688</v>
      </c>
      <c r="BZ39" s="8">
        <f>HLOOKUP(BZ$7+0.5,$L$66:$DM$120,ROWS($C$10:$C39)+2,FALSE)</f>
        <v>984</v>
      </c>
      <c r="CA39" s="8">
        <f>HLOOKUP(CA$7+0.5,$L$66:$DM$120,ROWS($C$10:$C39)+2,FALSE)</f>
        <v>927</v>
      </c>
      <c r="CB39" s="8">
        <f>HLOOKUP(CB$7+0.5,$L$66:$DM$120,ROWS($C$10:$C39)+2,FALSE)</f>
        <v>545</v>
      </c>
      <c r="CC39" s="8">
        <f>HLOOKUP(CC$7+0.5,$L$66:$DM$120,ROWS($C$10:$C39)+2,FALSE)</f>
        <v>371</v>
      </c>
      <c r="CD39" s="8">
        <f>HLOOKUP(CD$7+0.5,$L$66:$DM$120,ROWS($C$10:$C39)+2,FALSE)</f>
        <v>654</v>
      </c>
      <c r="CE39" s="8">
        <f>HLOOKUP(CE$7+0.5,$L$66:$DM$120,ROWS($C$10:$C39)+2,FALSE)</f>
        <v>668</v>
      </c>
      <c r="CF39" s="8">
        <f>HLOOKUP(CF$7+0.5,$L$66:$DM$120,ROWS($C$10:$C39)+2,FALSE)</f>
        <v>757</v>
      </c>
      <c r="CG39" s="8">
        <f>HLOOKUP(CG$7+0.5,$L$66:$DM$120,ROWS($C$10:$C39)+2,FALSE)</f>
        <v>309</v>
      </c>
      <c r="CH39" s="8">
        <f>HLOOKUP(CH$7+0.5,$L$66:$DM$120,ROWS($C$10:$C39)+2,FALSE)</f>
        <v>402</v>
      </c>
      <c r="CI39" s="8">
        <f>HLOOKUP(CI$7+0.5,$L$66:$DM$120,ROWS($C$10:$C39)+2,FALSE)</f>
        <v>752</v>
      </c>
      <c r="CJ39" s="8">
        <f>HLOOKUP(CJ$7+0.5,$L$66:$DM$120,ROWS($C$10:$C39)+2,FALSE)</f>
        <v>861</v>
      </c>
      <c r="CK39" s="8">
        <f>HLOOKUP(CK$7+0.5,$L$66:$DM$120,ROWS($C$10:$C39)+2,FALSE)</f>
        <v>528</v>
      </c>
      <c r="CL39" s="8">
        <f>HLOOKUP(CL$7+0.5,$L$66:$DM$120,ROWS($C$10:$C39)+2,FALSE)</f>
        <v>748</v>
      </c>
      <c r="CM39" s="8">
        <f>HLOOKUP(CM$7+0.5,$L$66:$DM$120,ROWS($C$10:$C39)+2,FALSE)</f>
        <v>1218</v>
      </c>
      <c r="CN39" s="8">
        <f>HLOOKUP(CN$7+0.5,$L$66:$DM$120,ROWS($C$10:$C39)+2,FALSE)</f>
        <v>742</v>
      </c>
      <c r="CO39" s="8">
        <f>HLOOKUP(CO$7+0.5,$L$66:$DM$120,ROWS($C$10:$C39)+2,FALSE)</f>
        <v>951</v>
      </c>
      <c r="CP39" s="8" t="str">
        <f>HLOOKUP(CP$7+0.5,$L$66:$DM$120,ROWS($C$10:$C39)+2,FALSE)</f>
        <v>N/A</v>
      </c>
      <c r="CQ39" s="8">
        <f>HLOOKUP(CQ$7+0.5,$L$66:$DM$120,ROWS($C$10:$C39)+2,FALSE)</f>
        <v>97</v>
      </c>
      <c r="CR39" s="8">
        <f>HLOOKUP(CR$7+0.5,$L$66:$DM$120,ROWS($C$10:$C39)+2,FALSE)</f>
        <v>1205</v>
      </c>
      <c r="CS39" s="8">
        <f>HLOOKUP(CS$7+0.5,$L$66:$DM$120,ROWS($C$10:$C39)+2,FALSE)</f>
        <v>715</v>
      </c>
      <c r="CT39" s="8">
        <f>HLOOKUP(CT$7+0.5,$L$66:$DM$120,ROWS($C$10:$C39)+2,FALSE)</f>
        <v>753</v>
      </c>
      <c r="CU39" s="8">
        <f>HLOOKUP(CU$7+0.5,$L$66:$DM$120,ROWS($C$10:$C39)+2,FALSE)</f>
        <v>531</v>
      </c>
      <c r="CV39" s="8">
        <f>HLOOKUP(CV$7+0.5,$L$66:$DM$120,ROWS($C$10:$C39)+2,FALSE)</f>
        <v>64</v>
      </c>
      <c r="CW39" s="8">
        <f>HLOOKUP(CW$7+0.5,$L$66:$DM$120,ROWS($C$10:$C39)+2,FALSE)</f>
        <v>852</v>
      </c>
      <c r="CX39" s="8">
        <f>HLOOKUP(CX$7+0.5,$L$66:$DM$120,ROWS($C$10:$C39)+2,FALSE)</f>
        <v>600</v>
      </c>
      <c r="CY39" s="8">
        <f>HLOOKUP(CY$7+0.5,$L$66:$DM$120,ROWS($C$10:$C39)+2,FALSE)</f>
        <v>1056</v>
      </c>
      <c r="CZ39" s="8">
        <f>HLOOKUP(CZ$7+0.5,$L$66:$DM$120,ROWS($C$10:$C39)+2,FALSE)</f>
        <v>752</v>
      </c>
      <c r="DA39" s="8">
        <f>HLOOKUP(DA$7+0.5,$L$66:$DM$120,ROWS($C$10:$C39)+2,FALSE)</f>
        <v>223</v>
      </c>
      <c r="DB39" s="8">
        <f>HLOOKUP(DB$7+0.5,$L$66:$DM$120,ROWS($C$10:$C39)+2,FALSE)</f>
        <v>291</v>
      </c>
      <c r="DC39" s="8">
        <f>HLOOKUP(DC$7+0.5,$L$66:$DM$120,ROWS($C$10:$C39)+2,FALSE)</f>
        <v>803</v>
      </c>
      <c r="DD39" s="8">
        <f>HLOOKUP(DD$7+0.5,$L$66:$DM$120,ROWS($C$10:$C39)+2,FALSE)</f>
        <v>681</v>
      </c>
      <c r="DE39" s="8">
        <f>HLOOKUP(DE$7+0.5,$L$66:$DM$120,ROWS($C$10:$C39)+2,FALSE)</f>
        <v>2241</v>
      </c>
      <c r="DF39" s="8">
        <f>HLOOKUP(DF$7+0.5,$L$66:$DM$120,ROWS($C$10:$C39)+2,FALSE)</f>
        <v>2410</v>
      </c>
      <c r="DG39" s="8">
        <f>HLOOKUP(DG$7+0.5,$L$66:$DM$120,ROWS($C$10:$C39)+2,FALSE)</f>
        <v>328</v>
      </c>
      <c r="DH39" s="8">
        <f>HLOOKUP(DH$7+0.5,$L$66:$DM$120,ROWS($C$10:$C39)+2,FALSE)</f>
        <v>1429</v>
      </c>
      <c r="DI39" s="8">
        <f>HLOOKUP(DI$7+0.5,$L$66:$DM$120,ROWS($C$10:$C39)+2,FALSE)</f>
        <v>1219</v>
      </c>
      <c r="DJ39" s="8">
        <f>HLOOKUP(DJ$7+0.5,$L$66:$DM$120,ROWS($C$10:$C39)+2,FALSE)</f>
        <v>101</v>
      </c>
      <c r="DK39" s="8">
        <f>HLOOKUP(DK$7+0.5,$L$66:$DM$120,ROWS($C$10:$C39)+2,FALSE)</f>
        <v>244</v>
      </c>
      <c r="DL39" s="8">
        <f>HLOOKUP(DL$7+0.5,$L$66:$DM$120,ROWS($C$10:$C39)+2,FALSE)</f>
        <v>144</v>
      </c>
      <c r="DM39" s="8">
        <f>HLOOKUP(DM$7+0.5,$L$66:$DM$120,ROWS($C$10:$C39)+2,FALSE)</f>
        <v>618</v>
      </c>
    </row>
    <row r="40" spans="4:117" x14ac:dyDescent="0.2">
      <c r="D40" s="62" t="s">
        <v>36</v>
      </c>
      <c r="E40" s="9">
        <v>1303865</v>
      </c>
      <c r="F40" s="10">
        <v>1720</v>
      </c>
      <c r="G40" s="9">
        <v>1118359</v>
      </c>
      <c r="H40" s="10">
        <v>9822</v>
      </c>
      <c r="I40" s="9">
        <v>141213</v>
      </c>
      <c r="J40" s="10">
        <v>9061</v>
      </c>
      <c r="K40" s="102"/>
      <c r="L40" s="7">
        <f>HLOOKUP(L$7,$L$66:$DM$120,ROWS($C$10:$C40)+2,FALSE)</f>
        <v>39367</v>
      </c>
      <c r="M40" s="7">
        <f>HLOOKUP(M$7,$L$66:$DM$120,ROWS($C$10:$C40)+2,FALSE)</f>
        <v>152</v>
      </c>
      <c r="N40" s="7">
        <f>HLOOKUP(N$7,$L$66:$DM$120,ROWS($C$10:$C40)+2,FALSE)</f>
        <v>0</v>
      </c>
      <c r="O40" s="7">
        <f>HLOOKUP(O$7,$L$66:$DM$120,ROWS($C$10:$C40)+2,FALSE)</f>
        <v>544</v>
      </c>
      <c r="P40" s="7">
        <f>HLOOKUP(P$7,$L$66:$DM$120,ROWS($C$10:$C40)+2,FALSE)</f>
        <v>0</v>
      </c>
      <c r="Q40" s="7">
        <f>HLOOKUP(Q$7,$L$66:$DM$120,ROWS($C$10:$C40)+2,FALSE)</f>
        <v>1692</v>
      </c>
      <c r="R40" s="7">
        <f>HLOOKUP(R$7,$L$66:$DM$120,ROWS($C$10:$C40)+2,FALSE)</f>
        <v>240</v>
      </c>
      <c r="S40" s="7">
        <f>HLOOKUP(S$7,$L$66:$DM$120,ROWS($C$10:$C40)+2,FALSE)</f>
        <v>3134</v>
      </c>
      <c r="T40" s="7">
        <f>HLOOKUP(T$7,$L$66:$DM$120,ROWS($C$10:$C40)+2,FALSE)</f>
        <v>0</v>
      </c>
      <c r="U40" s="7">
        <f>HLOOKUP(U$7,$L$66:$DM$120,ROWS($C$10:$C40)+2,FALSE)</f>
        <v>298</v>
      </c>
      <c r="V40" s="7">
        <f>HLOOKUP(V$7,$L$66:$DM$120,ROWS($C$10:$C40)+2,FALSE)</f>
        <v>1659</v>
      </c>
      <c r="W40" s="7">
        <f>HLOOKUP(W$7,$L$66:$DM$120,ROWS($C$10:$C40)+2,FALSE)</f>
        <v>0</v>
      </c>
      <c r="X40" s="7">
        <f>HLOOKUP(X$7,$L$66:$DM$120,ROWS($C$10:$C40)+2,FALSE)</f>
        <v>51</v>
      </c>
      <c r="Y40" s="7">
        <f>HLOOKUP(Y$7,$L$66:$DM$120,ROWS($C$10:$C40)+2,FALSE)</f>
        <v>66</v>
      </c>
      <c r="Z40" s="7">
        <f>HLOOKUP(Z$7,$L$66:$DM$120,ROWS($C$10:$C40)+2,FALSE)</f>
        <v>850</v>
      </c>
      <c r="AA40" s="7">
        <f>HLOOKUP(AA$7,$L$66:$DM$120,ROWS($C$10:$C40)+2,FALSE)</f>
        <v>23</v>
      </c>
      <c r="AB40" s="7">
        <f>HLOOKUP(AB$7,$L$66:$DM$120,ROWS($C$10:$C40)+2,FALSE)</f>
        <v>109</v>
      </c>
      <c r="AC40" s="7">
        <f>HLOOKUP(AC$7,$L$66:$DM$120,ROWS($C$10:$C40)+2,FALSE)</f>
        <v>57</v>
      </c>
      <c r="AD40" s="7">
        <f>HLOOKUP(AD$7,$L$66:$DM$120,ROWS($C$10:$C40)+2,FALSE)</f>
        <v>0</v>
      </c>
      <c r="AE40" s="7">
        <f>HLOOKUP(AE$7,$L$66:$DM$120,ROWS($C$10:$C40)+2,FALSE)</f>
        <v>19</v>
      </c>
      <c r="AF40" s="7">
        <f>HLOOKUP(AF$7,$L$66:$DM$120,ROWS($C$10:$C40)+2,FALSE)</f>
        <v>3242</v>
      </c>
      <c r="AG40" s="7">
        <f>HLOOKUP(AG$7,$L$66:$DM$120,ROWS($C$10:$C40)+2,FALSE)</f>
        <v>49</v>
      </c>
      <c r="AH40" s="7">
        <f>HLOOKUP(AH$7,$L$66:$DM$120,ROWS($C$10:$C40)+2,FALSE)</f>
        <v>13752</v>
      </c>
      <c r="AI40" s="7">
        <f>HLOOKUP(AI$7,$L$66:$DM$120,ROWS($C$10:$C40)+2,FALSE)</f>
        <v>230</v>
      </c>
      <c r="AJ40" s="7">
        <f>HLOOKUP(AJ$7,$L$66:$DM$120,ROWS($C$10:$C40)+2,FALSE)</f>
        <v>240</v>
      </c>
      <c r="AK40" s="7">
        <f>HLOOKUP(AK$7,$L$66:$DM$120,ROWS($C$10:$C40)+2,FALSE)</f>
        <v>25</v>
      </c>
      <c r="AL40" s="7">
        <f>HLOOKUP(AL$7,$L$66:$DM$120,ROWS($C$10:$C40)+2,FALSE)</f>
        <v>295</v>
      </c>
      <c r="AM40" s="7">
        <f>HLOOKUP(AM$7,$L$66:$DM$120,ROWS($C$10:$C40)+2,FALSE)</f>
        <v>486</v>
      </c>
      <c r="AN40" s="7">
        <f>HLOOKUP(AN$7,$L$66:$DM$120,ROWS($C$10:$C40)+2,FALSE)</f>
        <v>0</v>
      </c>
      <c r="AO40" s="7">
        <f>HLOOKUP(AO$7,$L$66:$DM$120,ROWS($C$10:$C40)+2,FALSE)</f>
        <v>95</v>
      </c>
      <c r="AP40" s="7" t="str">
        <f>HLOOKUP(AP$7,$L$66:$DM$120,ROWS($C$10:$C40)+2,FALSE)</f>
        <v>N/A</v>
      </c>
      <c r="AQ40" s="7">
        <f>HLOOKUP(AQ$7,$L$66:$DM$120,ROWS($C$10:$C40)+2,FALSE)</f>
        <v>540</v>
      </c>
      <c r="AR40" s="7">
        <f>HLOOKUP(AR$7,$L$66:$DM$120,ROWS($C$10:$C40)+2,FALSE)</f>
        <v>276</v>
      </c>
      <c r="AS40" s="7">
        <f>HLOOKUP(AS$7,$L$66:$DM$120,ROWS($C$10:$C40)+2,FALSE)</f>
        <v>2462</v>
      </c>
      <c r="AT40" s="7">
        <f>HLOOKUP(AT$7,$L$66:$DM$120,ROWS($C$10:$C40)+2,FALSE)</f>
        <v>471</v>
      </c>
      <c r="AU40" s="7">
        <f>HLOOKUP(AU$7,$L$66:$DM$120,ROWS($C$10:$C40)+2,FALSE)</f>
        <v>0</v>
      </c>
      <c r="AV40" s="7">
        <f>HLOOKUP(AV$7,$L$66:$DM$120,ROWS($C$10:$C40)+2,FALSE)</f>
        <v>28</v>
      </c>
      <c r="AW40" s="7">
        <f>HLOOKUP(AW$7,$L$66:$DM$120,ROWS($C$10:$C40)+2,FALSE)</f>
        <v>0</v>
      </c>
      <c r="AX40" s="7">
        <f>HLOOKUP(AX$7,$L$66:$DM$120,ROWS($C$10:$C40)+2,FALSE)</f>
        <v>508</v>
      </c>
      <c r="AY40" s="7">
        <f>HLOOKUP(AY$7,$L$66:$DM$120,ROWS($C$10:$C40)+2,FALSE)</f>
        <v>674</v>
      </c>
      <c r="AZ40" s="7">
        <f>HLOOKUP(AZ$7,$L$66:$DM$120,ROWS($C$10:$C40)+2,FALSE)</f>
        <v>988</v>
      </c>
      <c r="BA40" s="7">
        <f>HLOOKUP(BA$7,$L$66:$DM$120,ROWS($C$10:$C40)+2,FALSE)</f>
        <v>51</v>
      </c>
      <c r="BB40" s="7">
        <f>HLOOKUP(BB$7,$L$66:$DM$120,ROWS($C$10:$C40)+2,FALSE)</f>
        <v>0</v>
      </c>
      <c r="BC40" s="7">
        <f>HLOOKUP(BC$7,$L$66:$DM$120,ROWS($C$10:$C40)+2,FALSE)</f>
        <v>372</v>
      </c>
      <c r="BD40" s="7">
        <f>HLOOKUP(BD$7,$L$66:$DM$120,ROWS($C$10:$C40)+2,FALSE)</f>
        <v>1570</v>
      </c>
      <c r="BE40" s="7">
        <f>HLOOKUP(BE$7,$L$66:$DM$120,ROWS($C$10:$C40)+2,FALSE)</f>
        <v>279</v>
      </c>
      <c r="BF40" s="7">
        <f>HLOOKUP(BF$7,$L$66:$DM$120,ROWS($C$10:$C40)+2,FALSE)</f>
        <v>2566</v>
      </c>
      <c r="BG40" s="7">
        <f>HLOOKUP(BG$7,$L$66:$DM$120,ROWS($C$10:$C40)+2,FALSE)</f>
        <v>745</v>
      </c>
      <c r="BH40" s="7">
        <f>HLOOKUP(BH$7,$L$66:$DM$120,ROWS($C$10:$C40)+2,FALSE)</f>
        <v>261</v>
      </c>
      <c r="BI40" s="7">
        <f>HLOOKUP(BI$7,$L$66:$DM$120,ROWS($C$10:$C40)+2,FALSE)</f>
        <v>0</v>
      </c>
      <c r="BJ40" s="7">
        <f>HLOOKUP(BJ$7,$L$66:$DM$120,ROWS($C$10:$C40)+2,FALSE)</f>
        <v>268</v>
      </c>
      <c r="BK40" s="7">
        <f>HLOOKUP(BK$7,$L$66:$DM$120,ROWS($C$10:$C40)+2,FALSE)</f>
        <v>0</v>
      </c>
      <c r="BL40" s="7">
        <f>HLOOKUP(BL$7,$L$66:$DM$120,ROWS($C$10:$C40)+2,FALSE)</f>
        <v>56</v>
      </c>
      <c r="BM40" s="8">
        <f>HLOOKUP(BM$7+0.5,$L$66:$DM$120,ROWS($C$10:$C40)+2,FALSE)</f>
        <v>4220</v>
      </c>
      <c r="BN40" s="8">
        <f>HLOOKUP(BN$7+0.5,$L$66:$DM$120,ROWS($C$10:$C40)+2,FALSE)</f>
        <v>235</v>
      </c>
      <c r="BO40" s="8">
        <f>HLOOKUP(BO$7+0.5,$L$66:$DM$120,ROWS($C$10:$C40)+2,FALSE)</f>
        <v>257</v>
      </c>
      <c r="BP40" s="8">
        <f>HLOOKUP(BP$7+0.5,$L$66:$DM$120,ROWS($C$10:$C40)+2,FALSE)</f>
        <v>383</v>
      </c>
      <c r="BQ40" s="8">
        <f>HLOOKUP(BQ$7+0.5,$L$66:$DM$120,ROWS($C$10:$C40)+2,FALSE)</f>
        <v>257</v>
      </c>
      <c r="BR40" s="8">
        <f>HLOOKUP(BR$7+0.5,$L$66:$DM$120,ROWS($C$10:$C40)+2,FALSE)</f>
        <v>969</v>
      </c>
      <c r="BS40" s="8">
        <f>HLOOKUP(BS$7+0.5,$L$66:$DM$120,ROWS($C$10:$C40)+2,FALSE)</f>
        <v>250</v>
      </c>
      <c r="BT40" s="8">
        <f>HLOOKUP(BT$7+0.5,$L$66:$DM$120,ROWS($C$10:$C40)+2,FALSE)</f>
        <v>1187</v>
      </c>
      <c r="BU40" s="8">
        <f>HLOOKUP(BU$7+0.5,$L$66:$DM$120,ROWS($C$10:$C40)+2,FALSE)</f>
        <v>257</v>
      </c>
      <c r="BV40" s="8">
        <f>HLOOKUP(BV$7+0.5,$L$66:$DM$120,ROWS($C$10:$C40)+2,FALSE)</f>
        <v>389</v>
      </c>
      <c r="BW40" s="8">
        <f>HLOOKUP(BW$7+0.5,$L$66:$DM$120,ROWS($C$10:$C40)+2,FALSE)</f>
        <v>699</v>
      </c>
      <c r="BX40" s="8">
        <f>HLOOKUP(BX$7+0.5,$L$66:$DM$120,ROWS($C$10:$C40)+2,FALSE)</f>
        <v>257</v>
      </c>
      <c r="BY40" s="8">
        <f>HLOOKUP(BY$7+0.5,$L$66:$DM$120,ROWS($C$10:$C40)+2,FALSE)</f>
        <v>83</v>
      </c>
      <c r="BZ40" s="8">
        <f>HLOOKUP(BZ$7+0.5,$L$66:$DM$120,ROWS($C$10:$C40)+2,FALSE)</f>
        <v>113</v>
      </c>
      <c r="CA40" s="8">
        <f>HLOOKUP(CA$7+0.5,$L$66:$DM$120,ROWS($C$10:$C40)+2,FALSE)</f>
        <v>741</v>
      </c>
      <c r="CB40" s="8">
        <f>HLOOKUP(CB$7+0.5,$L$66:$DM$120,ROWS($C$10:$C40)+2,FALSE)</f>
        <v>37</v>
      </c>
      <c r="CC40" s="8">
        <f>HLOOKUP(CC$7+0.5,$L$66:$DM$120,ROWS($C$10:$C40)+2,FALSE)</f>
        <v>124</v>
      </c>
      <c r="CD40" s="8">
        <f>HLOOKUP(CD$7+0.5,$L$66:$DM$120,ROWS($C$10:$C40)+2,FALSE)</f>
        <v>100</v>
      </c>
      <c r="CE40" s="8">
        <f>HLOOKUP(CE$7+0.5,$L$66:$DM$120,ROWS($C$10:$C40)+2,FALSE)</f>
        <v>257</v>
      </c>
      <c r="CF40" s="8">
        <f>HLOOKUP(CF$7+0.5,$L$66:$DM$120,ROWS($C$10:$C40)+2,FALSE)</f>
        <v>33</v>
      </c>
      <c r="CG40" s="8">
        <f>HLOOKUP(CG$7+0.5,$L$66:$DM$120,ROWS($C$10:$C40)+2,FALSE)</f>
        <v>983</v>
      </c>
      <c r="CH40" s="8">
        <f>HLOOKUP(CH$7+0.5,$L$66:$DM$120,ROWS($C$10:$C40)+2,FALSE)</f>
        <v>81</v>
      </c>
      <c r="CI40" s="8">
        <f>HLOOKUP(CI$7+0.5,$L$66:$DM$120,ROWS($C$10:$C40)+2,FALSE)</f>
        <v>2615</v>
      </c>
      <c r="CJ40" s="8">
        <f>HLOOKUP(CJ$7+0.5,$L$66:$DM$120,ROWS($C$10:$C40)+2,FALSE)</f>
        <v>222</v>
      </c>
      <c r="CK40" s="8">
        <f>HLOOKUP(CK$7+0.5,$L$66:$DM$120,ROWS($C$10:$C40)+2,FALSE)</f>
        <v>270</v>
      </c>
      <c r="CL40" s="8">
        <f>HLOOKUP(CL$7+0.5,$L$66:$DM$120,ROWS($C$10:$C40)+2,FALSE)</f>
        <v>41</v>
      </c>
      <c r="CM40" s="8">
        <f>HLOOKUP(CM$7+0.5,$L$66:$DM$120,ROWS($C$10:$C40)+2,FALSE)</f>
        <v>387</v>
      </c>
      <c r="CN40" s="8">
        <f>HLOOKUP(CN$7+0.5,$L$66:$DM$120,ROWS($C$10:$C40)+2,FALSE)</f>
        <v>638</v>
      </c>
      <c r="CO40" s="8">
        <f>HLOOKUP(CO$7+0.5,$L$66:$DM$120,ROWS($C$10:$C40)+2,FALSE)</f>
        <v>257</v>
      </c>
      <c r="CP40" s="8">
        <f>HLOOKUP(CP$7+0.5,$L$66:$DM$120,ROWS($C$10:$C40)+2,FALSE)</f>
        <v>123</v>
      </c>
      <c r="CQ40" s="8" t="str">
        <f>HLOOKUP(CQ$7+0.5,$L$66:$DM$120,ROWS($C$10:$C40)+2,FALSE)</f>
        <v>N/A</v>
      </c>
      <c r="CR40" s="8">
        <f>HLOOKUP(CR$7+0.5,$L$66:$DM$120,ROWS($C$10:$C40)+2,FALSE)</f>
        <v>365</v>
      </c>
      <c r="CS40" s="8">
        <f>HLOOKUP(CS$7+0.5,$L$66:$DM$120,ROWS($C$10:$C40)+2,FALSE)</f>
        <v>394</v>
      </c>
      <c r="CT40" s="8">
        <f>HLOOKUP(CT$7+0.5,$L$66:$DM$120,ROWS($C$10:$C40)+2,FALSE)</f>
        <v>997</v>
      </c>
      <c r="CU40" s="8">
        <f>HLOOKUP(CU$7+0.5,$L$66:$DM$120,ROWS($C$10:$C40)+2,FALSE)</f>
        <v>439</v>
      </c>
      <c r="CV40" s="8">
        <f>HLOOKUP(CV$7+0.5,$L$66:$DM$120,ROWS($C$10:$C40)+2,FALSE)</f>
        <v>257</v>
      </c>
      <c r="CW40" s="8">
        <f>HLOOKUP(CW$7+0.5,$L$66:$DM$120,ROWS($C$10:$C40)+2,FALSE)</f>
        <v>35</v>
      </c>
      <c r="CX40" s="8">
        <f>HLOOKUP(CX$7+0.5,$L$66:$DM$120,ROWS($C$10:$C40)+2,FALSE)</f>
        <v>257</v>
      </c>
      <c r="CY40" s="8">
        <f>HLOOKUP(CY$7+0.5,$L$66:$DM$120,ROWS($C$10:$C40)+2,FALSE)</f>
        <v>544</v>
      </c>
      <c r="CZ40" s="8">
        <f>HLOOKUP(CZ$7+0.5,$L$66:$DM$120,ROWS($C$10:$C40)+2,FALSE)</f>
        <v>406</v>
      </c>
      <c r="DA40" s="8">
        <f>HLOOKUP(DA$7+0.5,$L$66:$DM$120,ROWS($C$10:$C40)+2,FALSE)</f>
        <v>677</v>
      </c>
      <c r="DB40" s="8">
        <f>HLOOKUP(DB$7+0.5,$L$66:$DM$120,ROWS($C$10:$C40)+2,FALSE)</f>
        <v>85</v>
      </c>
      <c r="DC40" s="8">
        <f>HLOOKUP(DC$7+0.5,$L$66:$DM$120,ROWS($C$10:$C40)+2,FALSE)</f>
        <v>257</v>
      </c>
      <c r="DD40" s="8">
        <f>HLOOKUP(DD$7+0.5,$L$66:$DM$120,ROWS($C$10:$C40)+2,FALSE)</f>
        <v>387</v>
      </c>
      <c r="DE40" s="8">
        <f>HLOOKUP(DE$7+0.5,$L$66:$DM$120,ROWS($C$10:$C40)+2,FALSE)</f>
        <v>1644</v>
      </c>
      <c r="DF40" s="8">
        <f>HLOOKUP(DF$7+0.5,$L$66:$DM$120,ROWS($C$10:$C40)+2,FALSE)</f>
        <v>223</v>
      </c>
      <c r="DG40" s="8">
        <f>HLOOKUP(DG$7+0.5,$L$66:$DM$120,ROWS($C$10:$C40)+2,FALSE)</f>
        <v>1011</v>
      </c>
      <c r="DH40" s="8">
        <f>HLOOKUP(DH$7+0.5,$L$66:$DM$120,ROWS($C$10:$C40)+2,FALSE)</f>
        <v>807</v>
      </c>
      <c r="DI40" s="8">
        <f>HLOOKUP(DI$7+0.5,$L$66:$DM$120,ROWS($C$10:$C40)+2,FALSE)</f>
        <v>434</v>
      </c>
      <c r="DJ40" s="8">
        <f>HLOOKUP(DJ$7+0.5,$L$66:$DM$120,ROWS($C$10:$C40)+2,FALSE)</f>
        <v>257</v>
      </c>
      <c r="DK40" s="8">
        <f>HLOOKUP(DK$7+0.5,$L$66:$DM$120,ROWS($C$10:$C40)+2,FALSE)</f>
        <v>418</v>
      </c>
      <c r="DL40" s="8">
        <f>HLOOKUP(DL$7+0.5,$L$66:$DM$120,ROWS($C$10:$C40)+2,FALSE)</f>
        <v>257</v>
      </c>
      <c r="DM40" s="8">
        <f>HLOOKUP(DM$7+0.5,$L$66:$DM$120,ROWS($C$10:$C40)+2,FALSE)</f>
        <v>93</v>
      </c>
    </row>
    <row r="41" spans="4:117" x14ac:dyDescent="0.2">
      <c r="D41" s="62" t="s">
        <v>37</v>
      </c>
      <c r="E41" s="11">
        <v>8709933</v>
      </c>
      <c r="F41" s="12">
        <v>4515</v>
      </c>
      <c r="G41" s="11">
        <v>7841470</v>
      </c>
      <c r="H41" s="12">
        <v>25935</v>
      </c>
      <c r="I41" s="11">
        <v>684482</v>
      </c>
      <c r="J41" s="12">
        <v>23318</v>
      </c>
      <c r="K41" s="103"/>
      <c r="L41" s="7">
        <f>HLOOKUP(L$7,$L$66:$DM$120,ROWS($C$10:$C41)+2,FALSE)</f>
        <v>127369</v>
      </c>
      <c r="M41" s="7">
        <f>HLOOKUP(M$7,$L$66:$DM$120,ROWS($C$10:$C41)+2,FALSE)</f>
        <v>616</v>
      </c>
      <c r="N41" s="7">
        <f>HLOOKUP(N$7,$L$66:$DM$120,ROWS($C$10:$C41)+2,FALSE)</f>
        <v>383</v>
      </c>
      <c r="O41" s="7">
        <f>HLOOKUP(O$7,$L$66:$DM$120,ROWS($C$10:$C41)+2,FALSE)</f>
        <v>1625</v>
      </c>
      <c r="P41" s="7">
        <f>HLOOKUP(P$7,$L$66:$DM$120,ROWS($C$10:$C41)+2,FALSE)</f>
        <v>258</v>
      </c>
      <c r="Q41" s="7">
        <f>HLOOKUP(Q$7,$L$66:$DM$120,ROWS($C$10:$C41)+2,FALSE)</f>
        <v>8777</v>
      </c>
      <c r="R41" s="7">
        <f>HLOOKUP(R$7,$L$66:$DM$120,ROWS($C$10:$C41)+2,FALSE)</f>
        <v>807</v>
      </c>
      <c r="S41" s="7">
        <f>HLOOKUP(S$7,$L$66:$DM$120,ROWS($C$10:$C41)+2,FALSE)</f>
        <v>2503</v>
      </c>
      <c r="T41" s="7">
        <f>HLOOKUP(T$7,$L$66:$DM$120,ROWS($C$10:$C41)+2,FALSE)</f>
        <v>1543</v>
      </c>
      <c r="U41" s="7">
        <f>HLOOKUP(U$7,$L$66:$DM$120,ROWS($C$10:$C41)+2,FALSE)</f>
        <v>431</v>
      </c>
      <c r="V41" s="7">
        <f>HLOOKUP(V$7,$L$66:$DM$120,ROWS($C$10:$C41)+2,FALSE)</f>
        <v>9841</v>
      </c>
      <c r="W41" s="7">
        <f>HLOOKUP(W$7,$L$66:$DM$120,ROWS($C$10:$C41)+2,FALSE)</f>
        <v>4588</v>
      </c>
      <c r="X41" s="7">
        <f>HLOOKUP(X$7,$L$66:$DM$120,ROWS($C$10:$C41)+2,FALSE)</f>
        <v>385</v>
      </c>
      <c r="Y41" s="7">
        <f>HLOOKUP(Y$7,$L$66:$DM$120,ROWS($C$10:$C41)+2,FALSE)</f>
        <v>91</v>
      </c>
      <c r="Z41" s="7">
        <f>HLOOKUP(Z$7,$L$66:$DM$120,ROWS($C$10:$C41)+2,FALSE)</f>
        <v>2656</v>
      </c>
      <c r="AA41" s="7">
        <f>HLOOKUP(AA$7,$L$66:$DM$120,ROWS($C$10:$C41)+2,FALSE)</f>
        <v>402</v>
      </c>
      <c r="AB41" s="7">
        <f>HLOOKUP(AB$7,$L$66:$DM$120,ROWS($C$10:$C41)+2,FALSE)</f>
        <v>332</v>
      </c>
      <c r="AC41" s="7">
        <f>HLOOKUP(AC$7,$L$66:$DM$120,ROWS($C$10:$C41)+2,FALSE)</f>
        <v>442</v>
      </c>
      <c r="AD41" s="7">
        <f>HLOOKUP(AD$7,$L$66:$DM$120,ROWS($C$10:$C41)+2,FALSE)</f>
        <v>91</v>
      </c>
      <c r="AE41" s="7">
        <f>HLOOKUP(AE$7,$L$66:$DM$120,ROWS($C$10:$C41)+2,FALSE)</f>
        <v>249</v>
      </c>
      <c r="AF41" s="7">
        <f>HLOOKUP(AF$7,$L$66:$DM$120,ROWS($C$10:$C41)+2,FALSE)</f>
        <v>95</v>
      </c>
      <c r="AG41" s="7">
        <f>HLOOKUP(AG$7,$L$66:$DM$120,ROWS($C$10:$C41)+2,FALSE)</f>
        <v>4231</v>
      </c>
      <c r="AH41" s="7">
        <f>HLOOKUP(AH$7,$L$66:$DM$120,ROWS($C$10:$C41)+2,FALSE)</f>
        <v>2626</v>
      </c>
      <c r="AI41" s="7">
        <f>HLOOKUP(AI$7,$L$66:$DM$120,ROWS($C$10:$C41)+2,FALSE)</f>
        <v>1070</v>
      </c>
      <c r="AJ41" s="7">
        <f>HLOOKUP(AJ$7,$L$66:$DM$120,ROWS($C$10:$C41)+2,FALSE)</f>
        <v>322</v>
      </c>
      <c r="AK41" s="7">
        <f>HLOOKUP(AK$7,$L$66:$DM$120,ROWS($C$10:$C41)+2,FALSE)</f>
        <v>450</v>
      </c>
      <c r="AL41" s="7">
        <f>HLOOKUP(AL$7,$L$66:$DM$120,ROWS($C$10:$C41)+2,FALSE)</f>
        <v>727</v>
      </c>
      <c r="AM41" s="7">
        <f>HLOOKUP(AM$7,$L$66:$DM$120,ROWS($C$10:$C41)+2,FALSE)</f>
        <v>122</v>
      </c>
      <c r="AN41" s="7">
        <f>HLOOKUP(AN$7,$L$66:$DM$120,ROWS($C$10:$C41)+2,FALSE)</f>
        <v>261</v>
      </c>
      <c r="AO41" s="7">
        <f>HLOOKUP(AO$7,$L$66:$DM$120,ROWS($C$10:$C41)+2,FALSE)</f>
        <v>874</v>
      </c>
      <c r="AP41" s="7">
        <f>HLOOKUP(AP$7,$L$66:$DM$120,ROWS($C$10:$C41)+2,FALSE)</f>
        <v>705</v>
      </c>
      <c r="AQ41" s="7" t="str">
        <f>HLOOKUP(AQ$7,$L$66:$DM$120,ROWS($C$10:$C41)+2,FALSE)</f>
        <v>N/A</v>
      </c>
      <c r="AR41" s="7">
        <f>HLOOKUP(AR$7,$L$66:$DM$120,ROWS($C$10:$C41)+2,FALSE)</f>
        <v>421</v>
      </c>
      <c r="AS41" s="7">
        <f>HLOOKUP(AS$7,$L$66:$DM$120,ROWS($C$10:$C41)+2,FALSE)</f>
        <v>41374</v>
      </c>
      <c r="AT41" s="7">
        <f>HLOOKUP(AT$7,$L$66:$DM$120,ROWS($C$10:$C41)+2,FALSE)</f>
        <v>3052</v>
      </c>
      <c r="AU41" s="7">
        <f>HLOOKUP(AU$7,$L$66:$DM$120,ROWS($C$10:$C41)+2,FALSE)</f>
        <v>0</v>
      </c>
      <c r="AV41" s="7">
        <f>HLOOKUP(AV$7,$L$66:$DM$120,ROWS($C$10:$C41)+2,FALSE)</f>
        <v>1584</v>
      </c>
      <c r="AW41" s="7">
        <f>HLOOKUP(AW$7,$L$66:$DM$120,ROWS($C$10:$C41)+2,FALSE)</f>
        <v>32</v>
      </c>
      <c r="AX41" s="7">
        <f>HLOOKUP(AX$7,$L$66:$DM$120,ROWS($C$10:$C41)+2,FALSE)</f>
        <v>613</v>
      </c>
      <c r="AY41" s="7">
        <f>HLOOKUP(AY$7,$L$66:$DM$120,ROWS($C$10:$C41)+2,FALSE)</f>
        <v>22225</v>
      </c>
      <c r="AZ41" s="7">
        <f>HLOOKUP(AZ$7,$L$66:$DM$120,ROWS($C$10:$C41)+2,FALSE)</f>
        <v>332</v>
      </c>
      <c r="BA41" s="7">
        <f>HLOOKUP(BA$7,$L$66:$DM$120,ROWS($C$10:$C41)+2,FALSE)</f>
        <v>1134</v>
      </c>
      <c r="BB41" s="7">
        <f>HLOOKUP(BB$7,$L$66:$DM$120,ROWS($C$10:$C41)+2,FALSE)</f>
        <v>0</v>
      </c>
      <c r="BC41" s="7">
        <f>HLOOKUP(BC$7,$L$66:$DM$120,ROWS($C$10:$C41)+2,FALSE)</f>
        <v>852</v>
      </c>
      <c r="BD41" s="7">
        <f>HLOOKUP(BD$7,$L$66:$DM$120,ROWS($C$10:$C41)+2,FALSE)</f>
        <v>3434</v>
      </c>
      <c r="BE41" s="7">
        <f>HLOOKUP(BE$7,$L$66:$DM$120,ROWS($C$10:$C41)+2,FALSE)</f>
        <v>178</v>
      </c>
      <c r="BF41" s="7">
        <f>HLOOKUP(BF$7,$L$66:$DM$120,ROWS($C$10:$C41)+2,FALSE)</f>
        <v>57</v>
      </c>
      <c r="BG41" s="7">
        <f>HLOOKUP(BG$7,$L$66:$DM$120,ROWS($C$10:$C41)+2,FALSE)</f>
        <v>2670</v>
      </c>
      <c r="BH41" s="7">
        <f>HLOOKUP(BH$7,$L$66:$DM$120,ROWS($C$10:$C41)+2,FALSE)</f>
        <v>964</v>
      </c>
      <c r="BI41" s="7">
        <f>HLOOKUP(BI$7,$L$66:$DM$120,ROWS($C$10:$C41)+2,FALSE)</f>
        <v>358</v>
      </c>
      <c r="BJ41" s="7">
        <f>HLOOKUP(BJ$7,$L$66:$DM$120,ROWS($C$10:$C41)+2,FALSE)</f>
        <v>586</v>
      </c>
      <c r="BK41" s="7">
        <f>HLOOKUP(BK$7,$L$66:$DM$120,ROWS($C$10:$C41)+2,FALSE)</f>
        <v>0</v>
      </c>
      <c r="BL41" s="7">
        <f>HLOOKUP(BL$7,$L$66:$DM$120,ROWS($C$10:$C41)+2,FALSE)</f>
        <v>2732</v>
      </c>
      <c r="BM41" s="8">
        <f>HLOOKUP(BM$7+0.5,$L$66:$DM$120,ROWS($C$10:$C41)+2,FALSE)</f>
        <v>8536</v>
      </c>
      <c r="BN41" s="8">
        <f>HLOOKUP(BN$7+0.5,$L$66:$DM$120,ROWS($C$10:$C41)+2,FALSE)</f>
        <v>406</v>
      </c>
      <c r="BO41" s="8">
        <f>HLOOKUP(BO$7+0.5,$L$66:$DM$120,ROWS($C$10:$C41)+2,FALSE)</f>
        <v>407</v>
      </c>
      <c r="BP41" s="8">
        <f>HLOOKUP(BP$7+0.5,$L$66:$DM$120,ROWS($C$10:$C41)+2,FALSE)</f>
        <v>847</v>
      </c>
      <c r="BQ41" s="8">
        <f>HLOOKUP(BQ$7+0.5,$L$66:$DM$120,ROWS($C$10:$C41)+2,FALSE)</f>
        <v>346</v>
      </c>
      <c r="BR41" s="8">
        <f>HLOOKUP(BR$7+0.5,$L$66:$DM$120,ROWS($C$10:$C41)+2,FALSE)</f>
        <v>2628</v>
      </c>
      <c r="BS41" s="8">
        <f>HLOOKUP(BS$7+0.5,$L$66:$DM$120,ROWS($C$10:$C41)+2,FALSE)</f>
        <v>590</v>
      </c>
      <c r="BT41" s="8">
        <f>HLOOKUP(BT$7+0.5,$L$66:$DM$120,ROWS($C$10:$C41)+2,FALSE)</f>
        <v>1323</v>
      </c>
      <c r="BU41" s="8">
        <f>HLOOKUP(BU$7+0.5,$L$66:$DM$120,ROWS($C$10:$C41)+2,FALSE)</f>
        <v>702</v>
      </c>
      <c r="BV41" s="8">
        <f>HLOOKUP(BV$7+0.5,$L$66:$DM$120,ROWS($C$10:$C41)+2,FALSE)</f>
        <v>335</v>
      </c>
      <c r="BW41" s="8">
        <f>HLOOKUP(BW$7+0.5,$L$66:$DM$120,ROWS($C$10:$C41)+2,FALSE)</f>
        <v>2289</v>
      </c>
      <c r="BX41" s="8">
        <f>HLOOKUP(BX$7+0.5,$L$66:$DM$120,ROWS($C$10:$C41)+2,FALSE)</f>
        <v>2901</v>
      </c>
      <c r="BY41" s="8">
        <f>HLOOKUP(BY$7+0.5,$L$66:$DM$120,ROWS($C$10:$C41)+2,FALSE)</f>
        <v>422</v>
      </c>
      <c r="BZ41" s="8">
        <f>HLOOKUP(BZ$7+0.5,$L$66:$DM$120,ROWS($C$10:$C41)+2,FALSE)</f>
        <v>148</v>
      </c>
      <c r="CA41" s="8">
        <f>HLOOKUP(CA$7+0.5,$L$66:$DM$120,ROWS($C$10:$C41)+2,FALSE)</f>
        <v>995</v>
      </c>
      <c r="CB41" s="8">
        <f>HLOOKUP(CB$7+0.5,$L$66:$DM$120,ROWS($C$10:$C41)+2,FALSE)</f>
        <v>471</v>
      </c>
      <c r="CC41" s="8">
        <f>HLOOKUP(CC$7+0.5,$L$66:$DM$120,ROWS($C$10:$C41)+2,FALSE)</f>
        <v>331</v>
      </c>
      <c r="CD41" s="8">
        <f>HLOOKUP(CD$7+0.5,$L$66:$DM$120,ROWS($C$10:$C41)+2,FALSE)</f>
        <v>403</v>
      </c>
      <c r="CE41" s="8">
        <f>HLOOKUP(CE$7+0.5,$L$66:$DM$120,ROWS($C$10:$C41)+2,FALSE)</f>
        <v>147</v>
      </c>
      <c r="CF41" s="8">
        <f>HLOOKUP(CF$7+0.5,$L$66:$DM$120,ROWS($C$10:$C41)+2,FALSE)</f>
        <v>264</v>
      </c>
      <c r="CG41" s="8">
        <f>HLOOKUP(CG$7+0.5,$L$66:$DM$120,ROWS($C$10:$C41)+2,FALSE)</f>
        <v>112</v>
      </c>
      <c r="CH41" s="8">
        <f>HLOOKUP(CH$7+0.5,$L$66:$DM$120,ROWS($C$10:$C41)+2,FALSE)</f>
        <v>2100</v>
      </c>
      <c r="CI41" s="8">
        <f>HLOOKUP(CI$7+0.5,$L$66:$DM$120,ROWS($C$10:$C41)+2,FALSE)</f>
        <v>973</v>
      </c>
      <c r="CJ41" s="8">
        <f>HLOOKUP(CJ$7+0.5,$L$66:$DM$120,ROWS($C$10:$C41)+2,FALSE)</f>
        <v>578</v>
      </c>
      <c r="CK41" s="8">
        <f>HLOOKUP(CK$7+0.5,$L$66:$DM$120,ROWS($C$10:$C41)+2,FALSE)</f>
        <v>274</v>
      </c>
      <c r="CL41" s="8">
        <f>HLOOKUP(CL$7+0.5,$L$66:$DM$120,ROWS($C$10:$C41)+2,FALSE)</f>
        <v>478</v>
      </c>
      <c r="CM41" s="8">
        <f>HLOOKUP(CM$7+0.5,$L$66:$DM$120,ROWS($C$10:$C41)+2,FALSE)</f>
        <v>417</v>
      </c>
      <c r="CN41" s="8">
        <f>HLOOKUP(CN$7+0.5,$L$66:$DM$120,ROWS($C$10:$C41)+2,FALSE)</f>
        <v>206</v>
      </c>
      <c r="CO41" s="8">
        <f>HLOOKUP(CO$7+0.5,$L$66:$DM$120,ROWS($C$10:$C41)+2,FALSE)</f>
        <v>361</v>
      </c>
      <c r="CP41" s="8">
        <f>HLOOKUP(CP$7+0.5,$L$66:$DM$120,ROWS($C$10:$C41)+2,FALSE)</f>
        <v>616</v>
      </c>
      <c r="CQ41" s="8">
        <f>HLOOKUP(CQ$7+0.5,$L$66:$DM$120,ROWS($C$10:$C41)+2,FALSE)</f>
        <v>380</v>
      </c>
      <c r="CR41" s="8" t="str">
        <f>HLOOKUP(CR$7+0.5,$L$66:$DM$120,ROWS($C$10:$C41)+2,FALSE)</f>
        <v>N/A</v>
      </c>
      <c r="CS41" s="8">
        <f>HLOOKUP(CS$7+0.5,$L$66:$DM$120,ROWS($C$10:$C41)+2,FALSE)</f>
        <v>281</v>
      </c>
      <c r="CT41" s="8">
        <f>HLOOKUP(CT$7+0.5,$L$66:$DM$120,ROWS($C$10:$C41)+2,FALSE)</f>
        <v>5068</v>
      </c>
      <c r="CU41" s="8">
        <f>HLOOKUP(CU$7+0.5,$L$66:$DM$120,ROWS($C$10:$C41)+2,FALSE)</f>
        <v>1042</v>
      </c>
      <c r="CV41" s="8">
        <f>HLOOKUP(CV$7+0.5,$L$66:$DM$120,ROWS($C$10:$C41)+2,FALSE)</f>
        <v>281</v>
      </c>
      <c r="CW41" s="8">
        <f>HLOOKUP(CW$7+0.5,$L$66:$DM$120,ROWS($C$10:$C41)+2,FALSE)</f>
        <v>1069</v>
      </c>
      <c r="CX41" s="8">
        <f>HLOOKUP(CX$7+0.5,$L$66:$DM$120,ROWS($C$10:$C41)+2,FALSE)</f>
        <v>51</v>
      </c>
      <c r="CY41" s="8">
        <f>HLOOKUP(CY$7+0.5,$L$66:$DM$120,ROWS($C$10:$C41)+2,FALSE)</f>
        <v>578</v>
      </c>
      <c r="CZ41" s="8">
        <f>HLOOKUP(CZ$7+0.5,$L$66:$DM$120,ROWS($C$10:$C41)+2,FALSE)</f>
        <v>3517</v>
      </c>
      <c r="DA41" s="8">
        <f>HLOOKUP(DA$7+0.5,$L$66:$DM$120,ROWS($C$10:$C41)+2,FALSE)</f>
        <v>376</v>
      </c>
      <c r="DB41" s="8">
        <f>HLOOKUP(DB$7+0.5,$L$66:$DM$120,ROWS($C$10:$C41)+2,FALSE)</f>
        <v>598</v>
      </c>
      <c r="DC41" s="8">
        <f>HLOOKUP(DC$7+0.5,$L$66:$DM$120,ROWS($C$10:$C41)+2,FALSE)</f>
        <v>281</v>
      </c>
      <c r="DD41" s="8">
        <f>HLOOKUP(DD$7+0.5,$L$66:$DM$120,ROWS($C$10:$C41)+2,FALSE)</f>
        <v>631</v>
      </c>
      <c r="DE41" s="8">
        <f>HLOOKUP(DE$7+0.5,$L$66:$DM$120,ROWS($C$10:$C41)+2,FALSE)</f>
        <v>1520</v>
      </c>
      <c r="DF41" s="8">
        <f>HLOOKUP(DF$7+0.5,$L$66:$DM$120,ROWS($C$10:$C41)+2,FALSE)</f>
        <v>205</v>
      </c>
      <c r="DG41" s="8">
        <f>HLOOKUP(DG$7+0.5,$L$66:$DM$120,ROWS($C$10:$C41)+2,FALSE)</f>
        <v>98</v>
      </c>
      <c r="DH41" s="8">
        <f>HLOOKUP(DH$7+0.5,$L$66:$DM$120,ROWS($C$10:$C41)+2,FALSE)</f>
        <v>1099</v>
      </c>
      <c r="DI41" s="8">
        <f>HLOOKUP(DI$7+0.5,$L$66:$DM$120,ROWS($C$10:$C41)+2,FALSE)</f>
        <v>617</v>
      </c>
      <c r="DJ41" s="8">
        <f>HLOOKUP(DJ$7+0.5,$L$66:$DM$120,ROWS($C$10:$C41)+2,FALSE)</f>
        <v>353</v>
      </c>
      <c r="DK41" s="8">
        <f>HLOOKUP(DK$7+0.5,$L$66:$DM$120,ROWS($C$10:$C41)+2,FALSE)</f>
        <v>571</v>
      </c>
      <c r="DL41" s="8">
        <f>HLOOKUP(DL$7+0.5,$L$66:$DM$120,ROWS($C$10:$C41)+2,FALSE)</f>
        <v>281</v>
      </c>
      <c r="DM41" s="8">
        <f>HLOOKUP(DM$7+0.5,$L$66:$DM$120,ROWS($C$10:$C41)+2,FALSE)</f>
        <v>1263</v>
      </c>
    </row>
    <row r="42" spans="4:117" x14ac:dyDescent="0.2">
      <c r="D42" s="62" t="s">
        <v>38</v>
      </c>
      <c r="E42" s="11">
        <v>2039549</v>
      </c>
      <c r="F42" s="12">
        <v>2727</v>
      </c>
      <c r="G42" s="11">
        <v>1735950</v>
      </c>
      <c r="H42" s="12">
        <v>14043</v>
      </c>
      <c r="I42" s="11">
        <v>220663</v>
      </c>
      <c r="J42" s="12">
        <v>12854</v>
      </c>
      <c r="K42" s="103"/>
      <c r="L42" s="7">
        <f>HLOOKUP(L$7,$L$66:$DM$120,ROWS($C$10:$C42)+2,FALSE)</f>
        <v>73605</v>
      </c>
      <c r="M42" s="7">
        <f>HLOOKUP(M$7,$L$66:$DM$120,ROWS($C$10:$C42)+2,FALSE)</f>
        <v>751</v>
      </c>
      <c r="N42" s="7">
        <f>HLOOKUP(N$7,$L$66:$DM$120,ROWS($C$10:$C42)+2,FALSE)</f>
        <v>969</v>
      </c>
      <c r="O42" s="7">
        <f>HLOOKUP(O$7,$L$66:$DM$120,ROWS($C$10:$C42)+2,FALSE)</f>
        <v>6117</v>
      </c>
      <c r="P42" s="7">
        <f>HLOOKUP(P$7,$L$66:$DM$120,ROWS($C$10:$C42)+2,FALSE)</f>
        <v>77</v>
      </c>
      <c r="Q42" s="7">
        <f>HLOOKUP(Q$7,$L$66:$DM$120,ROWS($C$10:$C42)+2,FALSE)</f>
        <v>6547</v>
      </c>
      <c r="R42" s="7">
        <f>HLOOKUP(R$7,$L$66:$DM$120,ROWS($C$10:$C42)+2,FALSE)</f>
        <v>2852</v>
      </c>
      <c r="S42" s="7">
        <f>HLOOKUP(S$7,$L$66:$DM$120,ROWS($C$10:$C42)+2,FALSE)</f>
        <v>25</v>
      </c>
      <c r="T42" s="7">
        <f>HLOOKUP(T$7,$L$66:$DM$120,ROWS($C$10:$C42)+2,FALSE)</f>
        <v>391</v>
      </c>
      <c r="U42" s="7">
        <f>HLOOKUP(U$7,$L$66:$DM$120,ROWS($C$10:$C42)+2,FALSE)</f>
        <v>56</v>
      </c>
      <c r="V42" s="7">
        <f>HLOOKUP(V$7,$L$66:$DM$120,ROWS($C$10:$C42)+2,FALSE)</f>
        <v>3259</v>
      </c>
      <c r="W42" s="7">
        <f>HLOOKUP(W$7,$L$66:$DM$120,ROWS($C$10:$C42)+2,FALSE)</f>
        <v>1977</v>
      </c>
      <c r="X42" s="7">
        <f>HLOOKUP(X$7,$L$66:$DM$120,ROWS($C$10:$C42)+2,FALSE)</f>
        <v>122</v>
      </c>
      <c r="Y42" s="7">
        <f>HLOOKUP(Y$7,$L$66:$DM$120,ROWS($C$10:$C42)+2,FALSE)</f>
        <v>755</v>
      </c>
      <c r="Z42" s="7">
        <f>HLOOKUP(Z$7,$L$66:$DM$120,ROWS($C$10:$C42)+2,FALSE)</f>
        <v>526</v>
      </c>
      <c r="AA42" s="7">
        <f>HLOOKUP(AA$7,$L$66:$DM$120,ROWS($C$10:$C42)+2,FALSE)</f>
        <v>465</v>
      </c>
      <c r="AB42" s="7">
        <f>HLOOKUP(AB$7,$L$66:$DM$120,ROWS($C$10:$C42)+2,FALSE)</f>
        <v>0</v>
      </c>
      <c r="AC42" s="7">
        <f>HLOOKUP(AC$7,$L$66:$DM$120,ROWS($C$10:$C42)+2,FALSE)</f>
        <v>751</v>
      </c>
      <c r="AD42" s="7">
        <f>HLOOKUP(AD$7,$L$66:$DM$120,ROWS($C$10:$C42)+2,FALSE)</f>
        <v>739</v>
      </c>
      <c r="AE42" s="7">
        <f>HLOOKUP(AE$7,$L$66:$DM$120,ROWS($C$10:$C42)+2,FALSE)</f>
        <v>65</v>
      </c>
      <c r="AF42" s="7">
        <f>HLOOKUP(AF$7,$L$66:$DM$120,ROWS($C$10:$C42)+2,FALSE)</f>
        <v>94</v>
      </c>
      <c r="AG42" s="7">
        <f>HLOOKUP(AG$7,$L$66:$DM$120,ROWS($C$10:$C42)+2,FALSE)</f>
        <v>1968</v>
      </c>
      <c r="AH42" s="7">
        <f>HLOOKUP(AH$7,$L$66:$DM$120,ROWS($C$10:$C42)+2,FALSE)</f>
        <v>2076</v>
      </c>
      <c r="AI42" s="7">
        <f>HLOOKUP(AI$7,$L$66:$DM$120,ROWS($C$10:$C42)+2,FALSE)</f>
        <v>1460</v>
      </c>
      <c r="AJ42" s="7">
        <f>HLOOKUP(AJ$7,$L$66:$DM$120,ROWS($C$10:$C42)+2,FALSE)</f>
        <v>179</v>
      </c>
      <c r="AK42" s="7">
        <f>HLOOKUP(AK$7,$L$66:$DM$120,ROWS($C$10:$C42)+2,FALSE)</f>
        <v>719</v>
      </c>
      <c r="AL42" s="7">
        <f>HLOOKUP(AL$7,$L$66:$DM$120,ROWS($C$10:$C42)+2,FALSE)</f>
        <v>138</v>
      </c>
      <c r="AM42" s="7">
        <f>HLOOKUP(AM$7,$L$66:$DM$120,ROWS($C$10:$C42)+2,FALSE)</f>
        <v>1003</v>
      </c>
      <c r="AN42" s="7">
        <f>HLOOKUP(AN$7,$L$66:$DM$120,ROWS($C$10:$C42)+2,FALSE)</f>
        <v>530</v>
      </c>
      <c r="AO42" s="7">
        <f>HLOOKUP(AO$7,$L$66:$DM$120,ROWS($C$10:$C42)+2,FALSE)</f>
        <v>4192</v>
      </c>
      <c r="AP42" s="7">
        <f>HLOOKUP(AP$7,$L$66:$DM$120,ROWS($C$10:$C42)+2,FALSE)</f>
        <v>79</v>
      </c>
      <c r="AQ42" s="7">
        <f>HLOOKUP(AQ$7,$L$66:$DM$120,ROWS($C$10:$C42)+2,FALSE)</f>
        <v>160</v>
      </c>
      <c r="AR42" s="7" t="str">
        <f>HLOOKUP(AR$7,$L$66:$DM$120,ROWS($C$10:$C42)+2,FALSE)</f>
        <v>N/A</v>
      </c>
      <c r="AS42" s="7">
        <f>HLOOKUP(AS$7,$L$66:$DM$120,ROWS($C$10:$C42)+2,FALSE)</f>
        <v>784</v>
      </c>
      <c r="AT42" s="7">
        <f>HLOOKUP(AT$7,$L$66:$DM$120,ROWS($C$10:$C42)+2,FALSE)</f>
        <v>1793</v>
      </c>
      <c r="AU42" s="7">
        <f>HLOOKUP(AU$7,$L$66:$DM$120,ROWS($C$10:$C42)+2,FALSE)</f>
        <v>79</v>
      </c>
      <c r="AV42" s="7">
        <f>HLOOKUP(AV$7,$L$66:$DM$120,ROWS($C$10:$C42)+2,FALSE)</f>
        <v>1712</v>
      </c>
      <c r="AW42" s="7">
        <f>HLOOKUP(AW$7,$L$66:$DM$120,ROWS($C$10:$C42)+2,FALSE)</f>
        <v>1182</v>
      </c>
      <c r="AX42" s="7">
        <f>HLOOKUP(AX$7,$L$66:$DM$120,ROWS($C$10:$C42)+2,FALSE)</f>
        <v>1659</v>
      </c>
      <c r="AY42" s="7">
        <f>HLOOKUP(AY$7,$L$66:$DM$120,ROWS($C$10:$C42)+2,FALSE)</f>
        <v>809</v>
      </c>
      <c r="AZ42" s="7">
        <f>HLOOKUP(AZ$7,$L$66:$DM$120,ROWS($C$10:$C42)+2,FALSE)</f>
        <v>46</v>
      </c>
      <c r="BA42" s="7">
        <f>HLOOKUP(BA$7,$L$66:$DM$120,ROWS($C$10:$C42)+2,FALSE)</f>
        <v>152</v>
      </c>
      <c r="BB42" s="7">
        <f>HLOOKUP(BB$7,$L$66:$DM$120,ROWS($C$10:$C42)+2,FALSE)</f>
        <v>204</v>
      </c>
      <c r="BC42" s="7">
        <f>HLOOKUP(BC$7,$L$66:$DM$120,ROWS($C$10:$C42)+2,FALSE)</f>
        <v>1269</v>
      </c>
      <c r="BD42" s="7">
        <f>HLOOKUP(BD$7,$L$66:$DM$120,ROWS($C$10:$C42)+2,FALSE)</f>
        <v>18511</v>
      </c>
      <c r="BE42" s="7">
        <f>HLOOKUP(BE$7,$L$66:$DM$120,ROWS($C$10:$C42)+2,FALSE)</f>
        <v>1601</v>
      </c>
      <c r="BF42" s="7">
        <f>HLOOKUP(BF$7,$L$66:$DM$120,ROWS($C$10:$C42)+2,FALSE)</f>
        <v>309</v>
      </c>
      <c r="BG42" s="7">
        <f>HLOOKUP(BG$7,$L$66:$DM$120,ROWS($C$10:$C42)+2,FALSE)</f>
        <v>290</v>
      </c>
      <c r="BH42" s="7">
        <f>HLOOKUP(BH$7,$L$66:$DM$120,ROWS($C$10:$C42)+2,FALSE)</f>
        <v>3004</v>
      </c>
      <c r="BI42" s="7">
        <f>HLOOKUP(BI$7,$L$66:$DM$120,ROWS($C$10:$C42)+2,FALSE)</f>
        <v>0</v>
      </c>
      <c r="BJ42" s="7">
        <f>HLOOKUP(BJ$7,$L$66:$DM$120,ROWS($C$10:$C42)+2,FALSE)</f>
        <v>407</v>
      </c>
      <c r="BK42" s="7">
        <f>HLOOKUP(BK$7,$L$66:$DM$120,ROWS($C$10:$C42)+2,FALSE)</f>
        <v>752</v>
      </c>
      <c r="BL42" s="7">
        <f>HLOOKUP(BL$7,$L$66:$DM$120,ROWS($C$10:$C42)+2,FALSE)</f>
        <v>632</v>
      </c>
      <c r="BM42" s="8">
        <f>HLOOKUP(BM$7+0.5,$L$66:$DM$120,ROWS($C$10:$C42)+2,FALSE)</f>
        <v>7703</v>
      </c>
      <c r="BN42" s="8">
        <f>HLOOKUP(BN$7+0.5,$L$66:$DM$120,ROWS($C$10:$C42)+2,FALSE)</f>
        <v>550</v>
      </c>
      <c r="BO42" s="8">
        <f>HLOOKUP(BO$7+0.5,$L$66:$DM$120,ROWS($C$10:$C42)+2,FALSE)</f>
        <v>801</v>
      </c>
      <c r="BP42" s="8">
        <f>HLOOKUP(BP$7+0.5,$L$66:$DM$120,ROWS($C$10:$C42)+2,FALSE)</f>
        <v>2902</v>
      </c>
      <c r="BQ42" s="8">
        <f>HLOOKUP(BQ$7+0.5,$L$66:$DM$120,ROWS($C$10:$C42)+2,FALSE)</f>
        <v>109</v>
      </c>
      <c r="BR42" s="8">
        <f>HLOOKUP(BR$7+0.5,$L$66:$DM$120,ROWS($C$10:$C42)+2,FALSE)</f>
        <v>2252</v>
      </c>
      <c r="BS42" s="8">
        <f>HLOOKUP(BS$7+0.5,$L$66:$DM$120,ROWS($C$10:$C42)+2,FALSE)</f>
        <v>1095</v>
      </c>
      <c r="BT42" s="8">
        <f>HLOOKUP(BT$7+0.5,$L$66:$DM$120,ROWS($C$10:$C42)+2,FALSE)</f>
        <v>41</v>
      </c>
      <c r="BU42" s="8">
        <f>HLOOKUP(BU$7+0.5,$L$66:$DM$120,ROWS($C$10:$C42)+2,FALSE)</f>
        <v>444</v>
      </c>
      <c r="BV42" s="8">
        <f>HLOOKUP(BV$7+0.5,$L$66:$DM$120,ROWS($C$10:$C42)+2,FALSE)</f>
        <v>95</v>
      </c>
      <c r="BW42" s="8">
        <f>HLOOKUP(BW$7+0.5,$L$66:$DM$120,ROWS($C$10:$C42)+2,FALSE)</f>
        <v>1428</v>
      </c>
      <c r="BX42" s="8">
        <f>HLOOKUP(BX$7+0.5,$L$66:$DM$120,ROWS($C$10:$C42)+2,FALSE)</f>
        <v>1097</v>
      </c>
      <c r="BY42" s="8">
        <f>HLOOKUP(BY$7+0.5,$L$66:$DM$120,ROWS($C$10:$C42)+2,FALSE)</f>
        <v>185</v>
      </c>
      <c r="BZ42" s="8">
        <f>HLOOKUP(BZ$7+0.5,$L$66:$DM$120,ROWS($C$10:$C42)+2,FALSE)</f>
        <v>565</v>
      </c>
      <c r="CA42" s="8">
        <f>HLOOKUP(CA$7+0.5,$L$66:$DM$120,ROWS($C$10:$C42)+2,FALSE)</f>
        <v>362</v>
      </c>
      <c r="CB42" s="8">
        <f>HLOOKUP(CB$7+0.5,$L$66:$DM$120,ROWS($C$10:$C42)+2,FALSE)</f>
        <v>458</v>
      </c>
      <c r="CC42" s="8">
        <f>HLOOKUP(CC$7+0.5,$L$66:$DM$120,ROWS($C$10:$C42)+2,FALSE)</f>
        <v>285</v>
      </c>
      <c r="CD42" s="8">
        <f>HLOOKUP(CD$7+0.5,$L$66:$DM$120,ROWS($C$10:$C42)+2,FALSE)</f>
        <v>581</v>
      </c>
      <c r="CE42" s="8">
        <f>HLOOKUP(CE$7+0.5,$L$66:$DM$120,ROWS($C$10:$C42)+2,FALSE)</f>
        <v>1131</v>
      </c>
      <c r="CF42" s="8">
        <f>HLOOKUP(CF$7+0.5,$L$66:$DM$120,ROWS($C$10:$C42)+2,FALSE)</f>
        <v>87</v>
      </c>
      <c r="CG42" s="8">
        <f>HLOOKUP(CG$7+0.5,$L$66:$DM$120,ROWS($C$10:$C42)+2,FALSE)</f>
        <v>155</v>
      </c>
      <c r="CH42" s="8">
        <f>HLOOKUP(CH$7+0.5,$L$66:$DM$120,ROWS($C$10:$C42)+2,FALSE)</f>
        <v>1112</v>
      </c>
      <c r="CI42" s="8">
        <f>HLOOKUP(CI$7+0.5,$L$66:$DM$120,ROWS($C$10:$C42)+2,FALSE)</f>
        <v>1567</v>
      </c>
      <c r="CJ42" s="8">
        <f>HLOOKUP(CJ$7+0.5,$L$66:$DM$120,ROWS($C$10:$C42)+2,FALSE)</f>
        <v>843</v>
      </c>
      <c r="CK42" s="8">
        <f>HLOOKUP(CK$7+0.5,$L$66:$DM$120,ROWS($C$10:$C42)+2,FALSE)</f>
        <v>231</v>
      </c>
      <c r="CL42" s="8">
        <f>HLOOKUP(CL$7+0.5,$L$66:$DM$120,ROWS($C$10:$C42)+2,FALSE)</f>
        <v>630</v>
      </c>
      <c r="CM42" s="8">
        <f>HLOOKUP(CM$7+0.5,$L$66:$DM$120,ROWS($C$10:$C42)+2,FALSE)</f>
        <v>211</v>
      </c>
      <c r="CN42" s="8">
        <f>HLOOKUP(CN$7+0.5,$L$66:$DM$120,ROWS($C$10:$C42)+2,FALSE)</f>
        <v>1419</v>
      </c>
      <c r="CO42" s="8">
        <f>HLOOKUP(CO$7+0.5,$L$66:$DM$120,ROWS($C$10:$C42)+2,FALSE)</f>
        <v>726</v>
      </c>
      <c r="CP42" s="8">
        <f>HLOOKUP(CP$7+0.5,$L$66:$DM$120,ROWS($C$10:$C42)+2,FALSE)</f>
        <v>2452</v>
      </c>
      <c r="CQ42" s="8">
        <f>HLOOKUP(CQ$7+0.5,$L$66:$DM$120,ROWS($C$10:$C42)+2,FALSE)</f>
        <v>130</v>
      </c>
      <c r="CR42" s="8">
        <f>HLOOKUP(CR$7+0.5,$L$66:$DM$120,ROWS($C$10:$C42)+2,FALSE)</f>
        <v>200</v>
      </c>
      <c r="CS42" s="8" t="str">
        <f>HLOOKUP(CS$7+0.5,$L$66:$DM$120,ROWS($C$10:$C42)+2,FALSE)</f>
        <v>N/A</v>
      </c>
      <c r="CT42" s="8">
        <f>HLOOKUP(CT$7+0.5,$L$66:$DM$120,ROWS($C$10:$C42)+2,FALSE)</f>
        <v>581</v>
      </c>
      <c r="CU42" s="8">
        <f>HLOOKUP(CU$7+0.5,$L$66:$DM$120,ROWS($C$10:$C42)+2,FALSE)</f>
        <v>844</v>
      </c>
      <c r="CV42" s="8">
        <f>HLOOKUP(CV$7+0.5,$L$66:$DM$120,ROWS($C$10:$C42)+2,FALSE)</f>
        <v>150</v>
      </c>
      <c r="CW42" s="8">
        <f>HLOOKUP(CW$7+0.5,$L$66:$DM$120,ROWS($C$10:$C42)+2,FALSE)</f>
        <v>883</v>
      </c>
      <c r="CX42" s="8">
        <f>HLOOKUP(CX$7+0.5,$L$66:$DM$120,ROWS($C$10:$C42)+2,FALSE)</f>
        <v>854</v>
      </c>
      <c r="CY42" s="8">
        <f>HLOOKUP(CY$7+0.5,$L$66:$DM$120,ROWS($C$10:$C42)+2,FALSE)</f>
        <v>1403</v>
      </c>
      <c r="CZ42" s="8">
        <f>HLOOKUP(CZ$7+0.5,$L$66:$DM$120,ROWS($C$10:$C42)+2,FALSE)</f>
        <v>526</v>
      </c>
      <c r="DA42" s="8">
        <f>HLOOKUP(DA$7+0.5,$L$66:$DM$120,ROWS($C$10:$C42)+2,FALSE)</f>
        <v>81</v>
      </c>
      <c r="DB42" s="8">
        <f>HLOOKUP(DB$7+0.5,$L$66:$DM$120,ROWS($C$10:$C42)+2,FALSE)</f>
        <v>182</v>
      </c>
      <c r="DC42" s="8">
        <f>HLOOKUP(DC$7+0.5,$L$66:$DM$120,ROWS($C$10:$C42)+2,FALSE)</f>
        <v>322</v>
      </c>
      <c r="DD42" s="8">
        <f>HLOOKUP(DD$7+0.5,$L$66:$DM$120,ROWS($C$10:$C42)+2,FALSE)</f>
        <v>801</v>
      </c>
      <c r="DE42" s="8">
        <f>HLOOKUP(DE$7+0.5,$L$66:$DM$120,ROWS($C$10:$C42)+2,FALSE)</f>
        <v>3785</v>
      </c>
      <c r="DF42" s="8">
        <f>HLOOKUP(DF$7+0.5,$L$66:$DM$120,ROWS($C$10:$C42)+2,FALSE)</f>
        <v>1033</v>
      </c>
      <c r="DG42" s="8">
        <f>HLOOKUP(DG$7+0.5,$L$66:$DM$120,ROWS($C$10:$C42)+2,FALSE)</f>
        <v>435</v>
      </c>
      <c r="DH42" s="8">
        <f>HLOOKUP(DH$7+0.5,$L$66:$DM$120,ROWS($C$10:$C42)+2,FALSE)</f>
        <v>249</v>
      </c>
      <c r="DI42" s="8">
        <f>HLOOKUP(DI$7+0.5,$L$66:$DM$120,ROWS($C$10:$C42)+2,FALSE)</f>
        <v>1315</v>
      </c>
      <c r="DJ42" s="8">
        <f>HLOOKUP(DJ$7+0.5,$L$66:$DM$120,ROWS($C$10:$C42)+2,FALSE)</f>
        <v>285</v>
      </c>
      <c r="DK42" s="8">
        <f>HLOOKUP(DK$7+0.5,$L$66:$DM$120,ROWS($C$10:$C42)+2,FALSE)</f>
        <v>339</v>
      </c>
      <c r="DL42" s="8">
        <f>HLOOKUP(DL$7+0.5,$L$66:$DM$120,ROWS($C$10:$C42)+2,FALSE)</f>
        <v>727</v>
      </c>
      <c r="DM42" s="8">
        <f>HLOOKUP(DM$7+0.5,$L$66:$DM$120,ROWS($C$10:$C42)+2,FALSE)</f>
        <v>678</v>
      </c>
    </row>
    <row r="43" spans="4:117" x14ac:dyDescent="0.2">
      <c r="D43" s="62" t="s">
        <v>39</v>
      </c>
      <c r="E43" s="11">
        <v>19171916</v>
      </c>
      <c r="F43" s="12">
        <v>7371</v>
      </c>
      <c r="G43" s="11">
        <v>16976205</v>
      </c>
      <c r="H43" s="12">
        <v>41292</v>
      </c>
      <c r="I43" s="11">
        <v>1779540</v>
      </c>
      <c r="J43" s="12">
        <v>36331</v>
      </c>
      <c r="K43" s="103"/>
      <c r="L43" s="7">
        <f>HLOOKUP(L$7,$L$66:$DM$120,ROWS($C$10:$C43)+2,FALSE)</f>
        <v>269427</v>
      </c>
      <c r="M43" s="7">
        <f>HLOOKUP(M$7,$L$66:$DM$120,ROWS($C$10:$C43)+2,FALSE)</f>
        <v>1310</v>
      </c>
      <c r="N43" s="7">
        <f>HLOOKUP(N$7,$L$66:$DM$120,ROWS($C$10:$C43)+2,FALSE)</f>
        <v>5070</v>
      </c>
      <c r="O43" s="7">
        <f>HLOOKUP(O$7,$L$66:$DM$120,ROWS($C$10:$C43)+2,FALSE)</f>
        <v>2649</v>
      </c>
      <c r="P43" s="7">
        <f>HLOOKUP(P$7,$L$66:$DM$120,ROWS($C$10:$C43)+2,FALSE)</f>
        <v>362</v>
      </c>
      <c r="Q43" s="7">
        <f>HLOOKUP(Q$7,$L$66:$DM$120,ROWS($C$10:$C43)+2,FALSE)</f>
        <v>25177</v>
      </c>
      <c r="R43" s="7">
        <f>HLOOKUP(R$7,$L$66:$DM$120,ROWS($C$10:$C43)+2,FALSE)</f>
        <v>3135</v>
      </c>
      <c r="S43" s="7">
        <f>HLOOKUP(S$7,$L$66:$DM$120,ROWS($C$10:$C43)+2,FALSE)</f>
        <v>15338</v>
      </c>
      <c r="T43" s="7">
        <f>HLOOKUP(T$7,$L$66:$DM$120,ROWS($C$10:$C43)+2,FALSE)</f>
        <v>2603</v>
      </c>
      <c r="U43" s="7">
        <f>HLOOKUP(U$7,$L$66:$DM$120,ROWS($C$10:$C43)+2,FALSE)</f>
        <v>1983</v>
      </c>
      <c r="V43" s="7">
        <f>HLOOKUP(V$7,$L$66:$DM$120,ROWS($C$10:$C43)+2,FALSE)</f>
        <v>30553</v>
      </c>
      <c r="W43" s="7">
        <f>HLOOKUP(W$7,$L$66:$DM$120,ROWS($C$10:$C43)+2,FALSE)</f>
        <v>7676</v>
      </c>
      <c r="X43" s="7">
        <f>HLOOKUP(X$7,$L$66:$DM$120,ROWS($C$10:$C43)+2,FALSE)</f>
        <v>259</v>
      </c>
      <c r="Y43" s="7">
        <f>HLOOKUP(Y$7,$L$66:$DM$120,ROWS($C$10:$C43)+2,FALSE)</f>
        <v>198</v>
      </c>
      <c r="Z43" s="7">
        <f>HLOOKUP(Z$7,$L$66:$DM$120,ROWS($C$10:$C43)+2,FALSE)</f>
        <v>6533</v>
      </c>
      <c r="AA43" s="7">
        <f>HLOOKUP(AA$7,$L$66:$DM$120,ROWS($C$10:$C43)+2,FALSE)</f>
        <v>2497</v>
      </c>
      <c r="AB43" s="7">
        <f>HLOOKUP(AB$7,$L$66:$DM$120,ROWS($C$10:$C43)+2,FALSE)</f>
        <v>477</v>
      </c>
      <c r="AC43" s="7">
        <f>HLOOKUP(AC$7,$L$66:$DM$120,ROWS($C$10:$C43)+2,FALSE)</f>
        <v>1189</v>
      </c>
      <c r="AD43" s="7">
        <f>HLOOKUP(AD$7,$L$66:$DM$120,ROWS($C$10:$C43)+2,FALSE)</f>
        <v>804</v>
      </c>
      <c r="AE43" s="7">
        <f>HLOOKUP(AE$7,$L$66:$DM$120,ROWS($C$10:$C43)+2,FALSE)</f>
        <v>1321</v>
      </c>
      <c r="AF43" s="7">
        <f>HLOOKUP(AF$7,$L$66:$DM$120,ROWS($C$10:$C43)+2,FALSE)</f>
        <v>2270</v>
      </c>
      <c r="AG43" s="7">
        <f>HLOOKUP(AG$7,$L$66:$DM$120,ROWS($C$10:$C43)+2,FALSE)</f>
        <v>5912</v>
      </c>
      <c r="AH43" s="7">
        <f>HLOOKUP(AH$7,$L$66:$DM$120,ROWS($C$10:$C43)+2,FALSE)</f>
        <v>16855</v>
      </c>
      <c r="AI43" s="7">
        <f>HLOOKUP(AI$7,$L$66:$DM$120,ROWS($C$10:$C43)+2,FALSE)</f>
        <v>4779</v>
      </c>
      <c r="AJ43" s="7">
        <f>HLOOKUP(AJ$7,$L$66:$DM$120,ROWS($C$10:$C43)+2,FALSE)</f>
        <v>1649</v>
      </c>
      <c r="AK43" s="7">
        <f>HLOOKUP(AK$7,$L$66:$DM$120,ROWS($C$10:$C43)+2,FALSE)</f>
        <v>872</v>
      </c>
      <c r="AL43" s="7">
        <f>HLOOKUP(AL$7,$L$66:$DM$120,ROWS($C$10:$C43)+2,FALSE)</f>
        <v>1870</v>
      </c>
      <c r="AM43" s="7">
        <f>HLOOKUP(AM$7,$L$66:$DM$120,ROWS($C$10:$C43)+2,FALSE)</f>
        <v>237</v>
      </c>
      <c r="AN43" s="7">
        <f>HLOOKUP(AN$7,$L$66:$DM$120,ROWS($C$10:$C43)+2,FALSE)</f>
        <v>886</v>
      </c>
      <c r="AO43" s="7">
        <f>HLOOKUP(AO$7,$L$66:$DM$120,ROWS($C$10:$C43)+2,FALSE)</f>
        <v>2077</v>
      </c>
      <c r="AP43" s="7">
        <f>HLOOKUP(AP$7,$L$66:$DM$120,ROWS($C$10:$C43)+2,FALSE)</f>
        <v>2636</v>
      </c>
      <c r="AQ43" s="7">
        <f>HLOOKUP(AQ$7,$L$66:$DM$120,ROWS($C$10:$C43)+2,FALSE)</f>
        <v>35333</v>
      </c>
      <c r="AR43" s="7">
        <f>HLOOKUP(AR$7,$L$66:$DM$120,ROWS($C$10:$C43)+2,FALSE)</f>
        <v>829</v>
      </c>
      <c r="AS43" s="7" t="str">
        <f>HLOOKUP(AS$7,$L$66:$DM$120,ROWS($C$10:$C43)+2,FALSE)</f>
        <v>N/A</v>
      </c>
      <c r="AT43" s="7">
        <f>HLOOKUP(AT$7,$L$66:$DM$120,ROWS($C$10:$C43)+2,FALSE)</f>
        <v>13322</v>
      </c>
      <c r="AU43" s="7">
        <f>HLOOKUP(AU$7,$L$66:$DM$120,ROWS($C$10:$C43)+2,FALSE)</f>
        <v>0</v>
      </c>
      <c r="AV43" s="7">
        <f>HLOOKUP(AV$7,$L$66:$DM$120,ROWS($C$10:$C43)+2,FALSE)</f>
        <v>6510</v>
      </c>
      <c r="AW43" s="7">
        <f>HLOOKUP(AW$7,$L$66:$DM$120,ROWS($C$10:$C43)+2,FALSE)</f>
        <v>2298</v>
      </c>
      <c r="AX43" s="7">
        <f>HLOOKUP(AX$7,$L$66:$DM$120,ROWS($C$10:$C43)+2,FALSE)</f>
        <v>2284</v>
      </c>
      <c r="AY43" s="7">
        <f>HLOOKUP(AY$7,$L$66:$DM$120,ROWS($C$10:$C43)+2,FALSE)</f>
        <v>20514</v>
      </c>
      <c r="AZ43" s="7">
        <f>HLOOKUP(AZ$7,$L$66:$DM$120,ROWS($C$10:$C43)+2,FALSE)</f>
        <v>1913</v>
      </c>
      <c r="BA43" s="7">
        <f>HLOOKUP(BA$7,$L$66:$DM$120,ROWS($C$10:$C43)+2,FALSE)</f>
        <v>7161</v>
      </c>
      <c r="BB43" s="7">
        <f>HLOOKUP(BB$7,$L$66:$DM$120,ROWS($C$10:$C43)+2,FALSE)</f>
        <v>521</v>
      </c>
      <c r="BC43" s="7">
        <f>HLOOKUP(BC$7,$L$66:$DM$120,ROWS($C$10:$C43)+2,FALSE)</f>
        <v>1730</v>
      </c>
      <c r="BD43" s="7">
        <f>HLOOKUP(BD$7,$L$66:$DM$120,ROWS($C$10:$C43)+2,FALSE)</f>
        <v>9692</v>
      </c>
      <c r="BE43" s="7">
        <f>HLOOKUP(BE$7,$L$66:$DM$120,ROWS($C$10:$C43)+2,FALSE)</f>
        <v>910</v>
      </c>
      <c r="BF43" s="7">
        <f>HLOOKUP(BF$7,$L$66:$DM$120,ROWS($C$10:$C43)+2,FALSE)</f>
        <v>2900</v>
      </c>
      <c r="BG43" s="7">
        <f>HLOOKUP(BG$7,$L$66:$DM$120,ROWS($C$10:$C43)+2,FALSE)</f>
        <v>8881</v>
      </c>
      <c r="BH43" s="7">
        <f>HLOOKUP(BH$7,$L$66:$DM$120,ROWS($C$10:$C43)+2,FALSE)</f>
        <v>2503</v>
      </c>
      <c r="BI43" s="7">
        <f>HLOOKUP(BI$7,$L$66:$DM$120,ROWS($C$10:$C43)+2,FALSE)</f>
        <v>444</v>
      </c>
      <c r="BJ43" s="7">
        <f>HLOOKUP(BJ$7,$L$66:$DM$120,ROWS($C$10:$C43)+2,FALSE)</f>
        <v>2354</v>
      </c>
      <c r="BK43" s="7">
        <f>HLOOKUP(BK$7,$L$66:$DM$120,ROWS($C$10:$C43)+2,FALSE)</f>
        <v>151</v>
      </c>
      <c r="BL43" s="7">
        <f>HLOOKUP(BL$7,$L$66:$DM$120,ROWS($C$10:$C43)+2,FALSE)</f>
        <v>6740</v>
      </c>
      <c r="BM43" s="8">
        <f>HLOOKUP(BM$7+0.5,$L$66:$DM$120,ROWS($C$10:$C43)+2,FALSE)</f>
        <v>14924</v>
      </c>
      <c r="BN43" s="8">
        <f>HLOOKUP(BN$7+0.5,$L$66:$DM$120,ROWS($C$10:$C43)+2,FALSE)</f>
        <v>924</v>
      </c>
      <c r="BO43" s="8">
        <f>HLOOKUP(BO$7+0.5,$L$66:$DM$120,ROWS($C$10:$C43)+2,FALSE)</f>
        <v>2375</v>
      </c>
      <c r="BP43" s="8">
        <f>HLOOKUP(BP$7+0.5,$L$66:$DM$120,ROWS($C$10:$C43)+2,FALSE)</f>
        <v>799</v>
      </c>
      <c r="BQ43" s="8">
        <f>HLOOKUP(BQ$7+0.5,$L$66:$DM$120,ROWS($C$10:$C43)+2,FALSE)</f>
        <v>249</v>
      </c>
      <c r="BR43" s="8">
        <f>HLOOKUP(BR$7+0.5,$L$66:$DM$120,ROWS($C$10:$C43)+2,FALSE)</f>
        <v>4560</v>
      </c>
      <c r="BS43" s="8">
        <f>HLOOKUP(BS$7+0.5,$L$66:$DM$120,ROWS($C$10:$C43)+2,FALSE)</f>
        <v>1173</v>
      </c>
      <c r="BT43" s="8">
        <f>HLOOKUP(BT$7+0.5,$L$66:$DM$120,ROWS($C$10:$C43)+2,FALSE)</f>
        <v>2651</v>
      </c>
      <c r="BU43" s="8">
        <f>HLOOKUP(BU$7+0.5,$L$66:$DM$120,ROWS($C$10:$C43)+2,FALSE)</f>
        <v>1828</v>
      </c>
      <c r="BV43" s="8">
        <f>HLOOKUP(BV$7+0.5,$L$66:$DM$120,ROWS($C$10:$C43)+2,FALSE)</f>
        <v>820</v>
      </c>
      <c r="BW43" s="8">
        <f>HLOOKUP(BW$7+0.5,$L$66:$DM$120,ROWS($C$10:$C43)+2,FALSE)</f>
        <v>4156</v>
      </c>
      <c r="BX43" s="8">
        <f>HLOOKUP(BX$7+0.5,$L$66:$DM$120,ROWS($C$10:$C43)+2,FALSE)</f>
        <v>1970</v>
      </c>
      <c r="BY43" s="8">
        <f>HLOOKUP(BY$7+0.5,$L$66:$DM$120,ROWS($C$10:$C43)+2,FALSE)</f>
        <v>195</v>
      </c>
      <c r="BZ43" s="8">
        <f>HLOOKUP(BZ$7+0.5,$L$66:$DM$120,ROWS($C$10:$C43)+2,FALSE)</f>
        <v>198</v>
      </c>
      <c r="CA43" s="8">
        <f>HLOOKUP(CA$7+0.5,$L$66:$DM$120,ROWS($C$10:$C43)+2,FALSE)</f>
        <v>2144</v>
      </c>
      <c r="CB43" s="8">
        <f>HLOOKUP(CB$7+0.5,$L$66:$DM$120,ROWS($C$10:$C43)+2,FALSE)</f>
        <v>1311</v>
      </c>
      <c r="CC43" s="8">
        <f>HLOOKUP(CC$7+0.5,$L$66:$DM$120,ROWS($C$10:$C43)+2,FALSE)</f>
        <v>319</v>
      </c>
      <c r="CD43" s="8">
        <f>HLOOKUP(CD$7+0.5,$L$66:$DM$120,ROWS($C$10:$C43)+2,FALSE)</f>
        <v>712</v>
      </c>
      <c r="CE43" s="8">
        <f>HLOOKUP(CE$7+0.5,$L$66:$DM$120,ROWS($C$10:$C43)+2,FALSE)</f>
        <v>500</v>
      </c>
      <c r="CF43" s="8">
        <f>HLOOKUP(CF$7+0.5,$L$66:$DM$120,ROWS($C$10:$C43)+2,FALSE)</f>
        <v>847</v>
      </c>
      <c r="CG43" s="8">
        <f>HLOOKUP(CG$7+0.5,$L$66:$DM$120,ROWS($C$10:$C43)+2,FALSE)</f>
        <v>1705</v>
      </c>
      <c r="CH43" s="8">
        <f>HLOOKUP(CH$7+0.5,$L$66:$DM$120,ROWS($C$10:$C43)+2,FALSE)</f>
        <v>1583</v>
      </c>
      <c r="CI43" s="8">
        <f>HLOOKUP(CI$7+0.5,$L$66:$DM$120,ROWS($C$10:$C43)+2,FALSE)</f>
        <v>3094</v>
      </c>
      <c r="CJ43" s="8">
        <f>HLOOKUP(CJ$7+0.5,$L$66:$DM$120,ROWS($C$10:$C43)+2,FALSE)</f>
        <v>1496</v>
      </c>
      <c r="CK43" s="8">
        <f>HLOOKUP(CK$7+0.5,$L$66:$DM$120,ROWS($C$10:$C43)+2,FALSE)</f>
        <v>1086</v>
      </c>
      <c r="CL43" s="8">
        <f>HLOOKUP(CL$7+0.5,$L$66:$DM$120,ROWS($C$10:$C43)+2,FALSE)</f>
        <v>381</v>
      </c>
      <c r="CM43" s="8">
        <f>HLOOKUP(CM$7+0.5,$L$66:$DM$120,ROWS($C$10:$C43)+2,FALSE)</f>
        <v>961</v>
      </c>
      <c r="CN43" s="8">
        <f>HLOOKUP(CN$7+0.5,$L$66:$DM$120,ROWS($C$10:$C43)+2,FALSE)</f>
        <v>210</v>
      </c>
      <c r="CO43" s="8">
        <f>HLOOKUP(CO$7+0.5,$L$66:$DM$120,ROWS($C$10:$C43)+2,FALSE)</f>
        <v>564</v>
      </c>
      <c r="CP43" s="8">
        <f>HLOOKUP(CP$7+0.5,$L$66:$DM$120,ROWS($C$10:$C43)+2,FALSE)</f>
        <v>810</v>
      </c>
      <c r="CQ43" s="8">
        <f>HLOOKUP(CQ$7+0.5,$L$66:$DM$120,ROWS($C$10:$C43)+2,FALSE)</f>
        <v>1065</v>
      </c>
      <c r="CR43" s="8">
        <f>HLOOKUP(CR$7+0.5,$L$66:$DM$120,ROWS($C$10:$C43)+2,FALSE)</f>
        <v>4610</v>
      </c>
      <c r="CS43" s="8">
        <f>HLOOKUP(CS$7+0.5,$L$66:$DM$120,ROWS($C$10:$C43)+2,FALSE)</f>
        <v>596</v>
      </c>
      <c r="CT43" s="8" t="str">
        <f>HLOOKUP(CT$7+0.5,$L$66:$DM$120,ROWS($C$10:$C43)+2,FALSE)</f>
        <v>N/A</v>
      </c>
      <c r="CU43" s="8">
        <f>HLOOKUP(CU$7+0.5,$L$66:$DM$120,ROWS($C$10:$C43)+2,FALSE)</f>
        <v>3003</v>
      </c>
      <c r="CV43" s="8">
        <f>HLOOKUP(CV$7+0.5,$L$66:$DM$120,ROWS($C$10:$C43)+2,FALSE)</f>
        <v>275</v>
      </c>
      <c r="CW43" s="8">
        <f>HLOOKUP(CW$7+0.5,$L$66:$DM$120,ROWS($C$10:$C43)+2,FALSE)</f>
        <v>1610</v>
      </c>
      <c r="CX43" s="8">
        <f>HLOOKUP(CX$7+0.5,$L$66:$DM$120,ROWS($C$10:$C43)+2,FALSE)</f>
        <v>1033</v>
      </c>
      <c r="CY43" s="8">
        <f>HLOOKUP(CY$7+0.5,$L$66:$DM$120,ROWS($C$10:$C43)+2,FALSE)</f>
        <v>1098</v>
      </c>
      <c r="CZ43" s="8">
        <f>HLOOKUP(CZ$7+0.5,$L$66:$DM$120,ROWS($C$10:$C43)+2,FALSE)</f>
        <v>3022</v>
      </c>
      <c r="DA43" s="8">
        <f>HLOOKUP(DA$7+0.5,$L$66:$DM$120,ROWS($C$10:$C43)+2,FALSE)</f>
        <v>1041</v>
      </c>
      <c r="DB43" s="8">
        <f>HLOOKUP(DB$7+0.5,$L$66:$DM$120,ROWS($C$10:$C43)+2,FALSE)</f>
        <v>2607</v>
      </c>
      <c r="DC43" s="8">
        <f>HLOOKUP(DC$7+0.5,$L$66:$DM$120,ROWS($C$10:$C43)+2,FALSE)</f>
        <v>509</v>
      </c>
      <c r="DD43" s="8">
        <f>HLOOKUP(DD$7+0.5,$L$66:$DM$120,ROWS($C$10:$C43)+2,FALSE)</f>
        <v>835</v>
      </c>
      <c r="DE43" s="8">
        <f>HLOOKUP(DE$7+0.5,$L$66:$DM$120,ROWS($C$10:$C43)+2,FALSE)</f>
        <v>2018</v>
      </c>
      <c r="DF43" s="8">
        <f>HLOOKUP(DF$7+0.5,$L$66:$DM$120,ROWS($C$10:$C43)+2,FALSE)</f>
        <v>988</v>
      </c>
      <c r="DG43" s="8">
        <f>HLOOKUP(DG$7+0.5,$L$66:$DM$120,ROWS($C$10:$C43)+2,FALSE)</f>
        <v>908</v>
      </c>
      <c r="DH43" s="8">
        <f>HLOOKUP(DH$7+0.5,$L$66:$DM$120,ROWS($C$10:$C43)+2,FALSE)</f>
        <v>1939</v>
      </c>
      <c r="DI43" s="8">
        <f>HLOOKUP(DI$7+0.5,$L$66:$DM$120,ROWS($C$10:$C43)+2,FALSE)</f>
        <v>976</v>
      </c>
      <c r="DJ43" s="8">
        <f>HLOOKUP(DJ$7+0.5,$L$66:$DM$120,ROWS($C$10:$C43)+2,FALSE)</f>
        <v>285</v>
      </c>
      <c r="DK43" s="8">
        <f>HLOOKUP(DK$7+0.5,$L$66:$DM$120,ROWS($C$10:$C43)+2,FALSE)</f>
        <v>1588</v>
      </c>
      <c r="DL43" s="8">
        <f>HLOOKUP(DL$7+0.5,$L$66:$DM$120,ROWS($C$10:$C43)+2,FALSE)</f>
        <v>148</v>
      </c>
      <c r="DM43" s="8">
        <f>HLOOKUP(DM$7+0.5,$L$66:$DM$120,ROWS($C$10:$C43)+2,FALSE)</f>
        <v>2049</v>
      </c>
    </row>
    <row r="44" spans="4:117" x14ac:dyDescent="0.2">
      <c r="D44" s="62" t="s">
        <v>40</v>
      </c>
      <c r="E44" s="11">
        <v>9443000</v>
      </c>
      <c r="F44" s="12">
        <v>5070</v>
      </c>
      <c r="G44" s="11">
        <v>7982017</v>
      </c>
      <c r="H44" s="12">
        <v>29580</v>
      </c>
      <c r="I44" s="11">
        <v>1141001</v>
      </c>
      <c r="J44" s="12">
        <v>25307</v>
      </c>
      <c r="K44" s="103"/>
      <c r="L44" s="7">
        <f>HLOOKUP(L$7,$L$66:$DM$120,ROWS($C$10:$C44)+2,FALSE)</f>
        <v>263256</v>
      </c>
      <c r="M44" s="7">
        <f>HLOOKUP(M$7,$L$66:$DM$120,ROWS($C$10:$C44)+2,FALSE)</f>
        <v>3044</v>
      </c>
      <c r="N44" s="7">
        <f>HLOOKUP(N$7,$L$66:$DM$120,ROWS($C$10:$C44)+2,FALSE)</f>
        <v>1618</v>
      </c>
      <c r="O44" s="7">
        <f>HLOOKUP(O$7,$L$66:$DM$120,ROWS($C$10:$C44)+2,FALSE)</f>
        <v>2847</v>
      </c>
      <c r="P44" s="7">
        <f>HLOOKUP(P$7,$L$66:$DM$120,ROWS($C$10:$C44)+2,FALSE)</f>
        <v>550</v>
      </c>
      <c r="Q44" s="7">
        <f>HLOOKUP(Q$7,$L$66:$DM$120,ROWS($C$10:$C44)+2,FALSE)</f>
        <v>16699</v>
      </c>
      <c r="R44" s="7">
        <f>HLOOKUP(R$7,$L$66:$DM$120,ROWS($C$10:$C44)+2,FALSE)</f>
        <v>1842</v>
      </c>
      <c r="S44" s="7">
        <f>HLOOKUP(S$7,$L$66:$DM$120,ROWS($C$10:$C44)+2,FALSE)</f>
        <v>3752</v>
      </c>
      <c r="T44" s="7">
        <f>HLOOKUP(T$7,$L$66:$DM$120,ROWS($C$10:$C44)+2,FALSE)</f>
        <v>479</v>
      </c>
      <c r="U44" s="7">
        <f>HLOOKUP(U$7,$L$66:$DM$120,ROWS($C$10:$C44)+2,FALSE)</f>
        <v>1691</v>
      </c>
      <c r="V44" s="7">
        <f>HLOOKUP(V$7,$L$66:$DM$120,ROWS($C$10:$C44)+2,FALSE)</f>
        <v>28983</v>
      </c>
      <c r="W44" s="7">
        <f>HLOOKUP(W$7,$L$66:$DM$120,ROWS($C$10:$C44)+2,FALSE)</f>
        <v>15943</v>
      </c>
      <c r="X44" s="7">
        <f>HLOOKUP(X$7,$L$66:$DM$120,ROWS($C$10:$C44)+2,FALSE)</f>
        <v>1567</v>
      </c>
      <c r="Y44" s="7">
        <f>HLOOKUP(Y$7,$L$66:$DM$120,ROWS($C$10:$C44)+2,FALSE)</f>
        <v>724</v>
      </c>
      <c r="Z44" s="7">
        <f>HLOOKUP(Z$7,$L$66:$DM$120,ROWS($C$10:$C44)+2,FALSE)</f>
        <v>5657</v>
      </c>
      <c r="AA44" s="7">
        <f>HLOOKUP(AA$7,$L$66:$DM$120,ROWS($C$10:$C44)+2,FALSE)</f>
        <v>4132</v>
      </c>
      <c r="AB44" s="7">
        <f>HLOOKUP(AB$7,$L$66:$DM$120,ROWS($C$10:$C44)+2,FALSE)</f>
        <v>1077</v>
      </c>
      <c r="AC44" s="7">
        <f>HLOOKUP(AC$7,$L$66:$DM$120,ROWS($C$10:$C44)+2,FALSE)</f>
        <v>2192</v>
      </c>
      <c r="AD44" s="7">
        <f>HLOOKUP(AD$7,$L$66:$DM$120,ROWS($C$10:$C44)+2,FALSE)</f>
        <v>4419</v>
      </c>
      <c r="AE44" s="7">
        <f>HLOOKUP(AE$7,$L$66:$DM$120,ROWS($C$10:$C44)+2,FALSE)</f>
        <v>2180</v>
      </c>
      <c r="AF44" s="7">
        <f>HLOOKUP(AF$7,$L$66:$DM$120,ROWS($C$10:$C44)+2,FALSE)</f>
        <v>2259</v>
      </c>
      <c r="AG44" s="7">
        <f>HLOOKUP(AG$7,$L$66:$DM$120,ROWS($C$10:$C44)+2,FALSE)</f>
        <v>9881</v>
      </c>
      <c r="AH44" s="7">
        <f>HLOOKUP(AH$7,$L$66:$DM$120,ROWS($C$10:$C44)+2,FALSE)</f>
        <v>4052</v>
      </c>
      <c r="AI44" s="7">
        <f>HLOOKUP(AI$7,$L$66:$DM$120,ROWS($C$10:$C44)+2,FALSE)</f>
        <v>5789</v>
      </c>
      <c r="AJ44" s="7">
        <f>HLOOKUP(AJ$7,$L$66:$DM$120,ROWS($C$10:$C44)+2,FALSE)</f>
        <v>1839</v>
      </c>
      <c r="AK44" s="7">
        <f>HLOOKUP(AK$7,$L$66:$DM$120,ROWS($C$10:$C44)+2,FALSE)</f>
        <v>1187</v>
      </c>
      <c r="AL44" s="7">
        <f>HLOOKUP(AL$7,$L$66:$DM$120,ROWS($C$10:$C44)+2,FALSE)</f>
        <v>1932</v>
      </c>
      <c r="AM44" s="7">
        <f>HLOOKUP(AM$7,$L$66:$DM$120,ROWS($C$10:$C44)+2,FALSE)</f>
        <v>230</v>
      </c>
      <c r="AN44" s="7">
        <f>HLOOKUP(AN$7,$L$66:$DM$120,ROWS($C$10:$C44)+2,FALSE)</f>
        <v>516</v>
      </c>
      <c r="AO44" s="7">
        <f>HLOOKUP(AO$7,$L$66:$DM$120,ROWS($C$10:$C44)+2,FALSE)</f>
        <v>698</v>
      </c>
      <c r="AP44" s="7">
        <f>HLOOKUP(AP$7,$L$66:$DM$120,ROWS($C$10:$C44)+2,FALSE)</f>
        <v>2130</v>
      </c>
      <c r="AQ44" s="7">
        <f>HLOOKUP(AQ$7,$L$66:$DM$120,ROWS($C$10:$C44)+2,FALSE)</f>
        <v>7195</v>
      </c>
      <c r="AR44" s="7">
        <f>HLOOKUP(AR$7,$L$66:$DM$120,ROWS($C$10:$C44)+2,FALSE)</f>
        <v>1186</v>
      </c>
      <c r="AS44" s="7">
        <f>HLOOKUP(AS$7,$L$66:$DM$120,ROWS($C$10:$C44)+2,FALSE)</f>
        <v>19406</v>
      </c>
      <c r="AT44" s="7" t="str">
        <f>HLOOKUP(AT$7,$L$66:$DM$120,ROWS($C$10:$C44)+2,FALSE)</f>
        <v>N/A</v>
      </c>
      <c r="AU44" s="7">
        <f>HLOOKUP(AU$7,$L$66:$DM$120,ROWS($C$10:$C44)+2,FALSE)</f>
        <v>243</v>
      </c>
      <c r="AV44" s="7">
        <f>HLOOKUP(AV$7,$L$66:$DM$120,ROWS($C$10:$C44)+2,FALSE)</f>
        <v>8661</v>
      </c>
      <c r="AW44" s="7">
        <f>HLOOKUP(AW$7,$L$66:$DM$120,ROWS($C$10:$C44)+2,FALSE)</f>
        <v>1453</v>
      </c>
      <c r="AX44" s="7">
        <f>HLOOKUP(AX$7,$L$66:$DM$120,ROWS($C$10:$C44)+2,FALSE)</f>
        <v>1796</v>
      </c>
      <c r="AY44" s="7">
        <f>HLOOKUP(AY$7,$L$66:$DM$120,ROWS($C$10:$C44)+2,FALSE)</f>
        <v>11155</v>
      </c>
      <c r="AZ44" s="7">
        <f>HLOOKUP(AZ$7,$L$66:$DM$120,ROWS($C$10:$C44)+2,FALSE)</f>
        <v>97</v>
      </c>
      <c r="BA44" s="7">
        <f>HLOOKUP(BA$7,$L$66:$DM$120,ROWS($C$10:$C44)+2,FALSE)</f>
        <v>23196</v>
      </c>
      <c r="BB44" s="7">
        <f>HLOOKUP(BB$7,$L$66:$DM$120,ROWS($C$10:$C44)+2,FALSE)</f>
        <v>362</v>
      </c>
      <c r="BC44" s="7">
        <f>HLOOKUP(BC$7,$L$66:$DM$120,ROWS($C$10:$C44)+2,FALSE)</f>
        <v>8685</v>
      </c>
      <c r="BD44" s="7">
        <f>HLOOKUP(BD$7,$L$66:$DM$120,ROWS($C$10:$C44)+2,FALSE)</f>
        <v>14329</v>
      </c>
      <c r="BE44" s="7">
        <f>HLOOKUP(BE$7,$L$66:$DM$120,ROWS($C$10:$C44)+2,FALSE)</f>
        <v>790</v>
      </c>
      <c r="BF44" s="7">
        <f>HLOOKUP(BF$7,$L$66:$DM$120,ROWS($C$10:$C44)+2,FALSE)</f>
        <v>350</v>
      </c>
      <c r="BG44" s="7">
        <f>HLOOKUP(BG$7,$L$66:$DM$120,ROWS($C$10:$C44)+2,FALSE)</f>
        <v>25662</v>
      </c>
      <c r="BH44" s="7">
        <f>HLOOKUP(BH$7,$L$66:$DM$120,ROWS($C$10:$C44)+2,FALSE)</f>
        <v>2874</v>
      </c>
      <c r="BI44" s="7">
        <f>HLOOKUP(BI$7,$L$66:$DM$120,ROWS($C$10:$C44)+2,FALSE)</f>
        <v>3025</v>
      </c>
      <c r="BJ44" s="7">
        <f>HLOOKUP(BJ$7,$L$66:$DM$120,ROWS($C$10:$C44)+2,FALSE)</f>
        <v>2012</v>
      </c>
      <c r="BK44" s="7">
        <f>HLOOKUP(BK$7,$L$66:$DM$120,ROWS($C$10:$C44)+2,FALSE)</f>
        <v>870</v>
      </c>
      <c r="BL44" s="7">
        <f>HLOOKUP(BL$7,$L$66:$DM$120,ROWS($C$10:$C44)+2,FALSE)</f>
        <v>1950</v>
      </c>
      <c r="BM44" s="8">
        <f>HLOOKUP(BM$7+0.5,$L$66:$DM$120,ROWS($C$10:$C44)+2,FALSE)</f>
        <v>13976</v>
      </c>
      <c r="BN44" s="8">
        <f>HLOOKUP(BN$7+0.5,$L$66:$DM$120,ROWS($C$10:$C44)+2,FALSE)</f>
        <v>1381</v>
      </c>
      <c r="BO44" s="8">
        <f>HLOOKUP(BO$7+0.5,$L$66:$DM$120,ROWS($C$10:$C44)+2,FALSE)</f>
        <v>1103</v>
      </c>
      <c r="BP44" s="8">
        <f>HLOOKUP(BP$7+0.5,$L$66:$DM$120,ROWS($C$10:$C44)+2,FALSE)</f>
        <v>1062</v>
      </c>
      <c r="BQ44" s="8">
        <f>HLOOKUP(BQ$7+0.5,$L$66:$DM$120,ROWS($C$10:$C44)+2,FALSE)</f>
        <v>306</v>
      </c>
      <c r="BR44" s="8">
        <f>HLOOKUP(BR$7+0.5,$L$66:$DM$120,ROWS($C$10:$C44)+2,FALSE)</f>
        <v>3085</v>
      </c>
      <c r="BS44" s="8">
        <f>HLOOKUP(BS$7+0.5,$L$66:$DM$120,ROWS($C$10:$C44)+2,FALSE)</f>
        <v>1052</v>
      </c>
      <c r="BT44" s="8">
        <f>HLOOKUP(BT$7+0.5,$L$66:$DM$120,ROWS($C$10:$C44)+2,FALSE)</f>
        <v>1748</v>
      </c>
      <c r="BU44" s="8">
        <f>HLOOKUP(BU$7+0.5,$L$66:$DM$120,ROWS($C$10:$C44)+2,FALSE)</f>
        <v>354</v>
      </c>
      <c r="BV44" s="8">
        <f>HLOOKUP(BV$7+0.5,$L$66:$DM$120,ROWS($C$10:$C44)+2,FALSE)</f>
        <v>548</v>
      </c>
      <c r="BW44" s="8">
        <f>HLOOKUP(BW$7+0.5,$L$66:$DM$120,ROWS($C$10:$C44)+2,FALSE)</f>
        <v>4184</v>
      </c>
      <c r="BX44" s="8">
        <f>HLOOKUP(BX$7+0.5,$L$66:$DM$120,ROWS($C$10:$C44)+2,FALSE)</f>
        <v>3370</v>
      </c>
      <c r="BY44" s="8">
        <f>HLOOKUP(BY$7+0.5,$L$66:$DM$120,ROWS($C$10:$C44)+2,FALSE)</f>
        <v>871</v>
      </c>
      <c r="BZ44" s="8">
        <f>HLOOKUP(BZ$7+0.5,$L$66:$DM$120,ROWS($C$10:$C44)+2,FALSE)</f>
        <v>564</v>
      </c>
      <c r="CA44" s="8">
        <f>HLOOKUP(CA$7+0.5,$L$66:$DM$120,ROWS($C$10:$C44)+2,FALSE)</f>
        <v>1875</v>
      </c>
      <c r="CB44" s="8">
        <f>HLOOKUP(CB$7+0.5,$L$66:$DM$120,ROWS($C$10:$C44)+2,FALSE)</f>
        <v>1280</v>
      </c>
      <c r="CC44" s="8">
        <f>HLOOKUP(CC$7+0.5,$L$66:$DM$120,ROWS($C$10:$C44)+2,FALSE)</f>
        <v>806</v>
      </c>
      <c r="CD44" s="8">
        <f>HLOOKUP(CD$7+0.5,$L$66:$DM$120,ROWS($C$10:$C44)+2,FALSE)</f>
        <v>1266</v>
      </c>
      <c r="CE44" s="8">
        <f>HLOOKUP(CE$7+0.5,$L$66:$DM$120,ROWS($C$10:$C44)+2,FALSE)</f>
        <v>1984</v>
      </c>
      <c r="CF44" s="8">
        <f>HLOOKUP(CF$7+0.5,$L$66:$DM$120,ROWS($C$10:$C44)+2,FALSE)</f>
        <v>1222</v>
      </c>
      <c r="CG44" s="8">
        <f>HLOOKUP(CG$7+0.5,$L$66:$DM$120,ROWS($C$10:$C44)+2,FALSE)</f>
        <v>990</v>
      </c>
      <c r="CH44" s="8">
        <f>HLOOKUP(CH$7+0.5,$L$66:$DM$120,ROWS($C$10:$C44)+2,FALSE)</f>
        <v>2730</v>
      </c>
      <c r="CI44" s="8">
        <f>HLOOKUP(CI$7+0.5,$L$66:$DM$120,ROWS($C$10:$C44)+2,FALSE)</f>
        <v>1420</v>
      </c>
      <c r="CJ44" s="8">
        <f>HLOOKUP(CJ$7+0.5,$L$66:$DM$120,ROWS($C$10:$C44)+2,FALSE)</f>
        <v>2071</v>
      </c>
      <c r="CK44" s="8">
        <f>HLOOKUP(CK$7+0.5,$L$66:$DM$120,ROWS($C$10:$C44)+2,FALSE)</f>
        <v>844</v>
      </c>
      <c r="CL44" s="8">
        <f>HLOOKUP(CL$7+0.5,$L$66:$DM$120,ROWS($C$10:$C44)+2,FALSE)</f>
        <v>818</v>
      </c>
      <c r="CM44" s="8">
        <f>HLOOKUP(CM$7+0.5,$L$66:$DM$120,ROWS($C$10:$C44)+2,FALSE)</f>
        <v>965</v>
      </c>
      <c r="CN44" s="8">
        <f>HLOOKUP(CN$7+0.5,$L$66:$DM$120,ROWS($C$10:$C44)+2,FALSE)</f>
        <v>274</v>
      </c>
      <c r="CO44" s="8">
        <f>HLOOKUP(CO$7+0.5,$L$66:$DM$120,ROWS($C$10:$C44)+2,FALSE)</f>
        <v>357</v>
      </c>
      <c r="CP44" s="8">
        <f>HLOOKUP(CP$7+0.5,$L$66:$DM$120,ROWS($C$10:$C44)+2,FALSE)</f>
        <v>639</v>
      </c>
      <c r="CQ44" s="8">
        <f>HLOOKUP(CQ$7+0.5,$L$66:$DM$120,ROWS($C$10:$C44)+2,FALSE)</f>
        <v>1440</v>
      </c>
      <c r="CR44" s="8">
        <f>HLOOKUP(CR$7+0.5,$L$66:$DM$120,ROWS($C$10:$C44)+2,FALSE)</f>
        <v>1847</v>
      </c>
      <c r="CS44" s="8">
        <f>HLOOKUP(CS$7+0.5,$L$66:$DM$120,ROWS($C$10:$C44)+2,FALSE)</f>
        <v>1065</v>
      </c>
      <c r="CT44" s="8">
        <f>HLOOKUP(CT$7+0.5,$L$66:$DM$120,ROWS($C$10:$C44)+2,FALSE)</f>
        <v>3099</v>
      </c>
      <c r="CU44" s="8" t="str">
        <f>HLOOKUP(CU$7+0.5,$L$66:$DM$120,ROWS($C$10:$C44)+2,FALSE)</f>
        <v>N/A</v>
      </c>
      <c r="CV44" s="8">
        <f>HLOOKUP(CV$7+0.5,$L$66:$DM$120,ROWS($C$10:$C44)+2,FALSE)</f>
        <v>402</v>
      </c>
      <c r="CW44" s="8">
        <f>HLOOKUP(CW$7+0.5,$L$66:$DM$120,ROWS($C$10:$C44)+2,FALSE)</f>
        <v>2362</v>
      </c>
      <c r="CX44" s="8">
        <f>HLOOKUP(CX$7+0.5,$L$66:$DM$120,ROWS($C$10:$C44)+2,FALSE)</f>
        <v>717</v>
      </c>
      <c r="CY44" s="8">
        <f>HLOOKUP(CY$7+0.5,$L$66:$DM$120,ROWS($C$10:$C44)+2,FALSE)</f>
        <v>1013</v>
      </c>
      <c r="CZ44" s="8">
        <f>HLOOKUP(CZ$7+0.5,$L$66:$DM$120,ROWS($C$10:$C44)+2,FALSE)</f>
        <v>2465</v>
      </c>
      <c r="DA44" s="8">
        <f>HLOOKUP(DA$7+0.5,$L$66:$DM$120,ROWS($C$10:$C44)+2,FALSE)</f>
        <v>161</v>
      </c>
      <c r="DB44" s="8">
        <f>HLOOKUP(DB$7+0.5,$L$66:$DM$120,ROWS($C$10:$C44)+2,FALSE)</f>
        <v>4788</v>
      </c>
      <c r="DC44" s="8">
        <f>HLOOKUP(DC$7+0.5,$L$66:$DM$120,ROWS($C$10:$C44)+2,FALSE)</f>
        <v>304</v>
      </c>
      <c r="DD44" s="8">
        <f>HLOOKUP(DD$7+0.5,$L$66:$DM$120,ROWS($C$10:$C44)+2,FALSE)</f>
        <v>2249</v>
      </c>
      <c r="DE44" s="8">
        <f>HLOOKUP(DE$7+0.5,$L$66:$DM$120,ROWS($C$10:$C44)+2,FALSE)</f>
        <v>3409</v>
      </c>
      <c r="DF44" s="8">
        <f>HLOOKUP(DF$7+0.5,$L$66:$DM$120,ROWS($C$10:$C44)+2,FALSE)</f>
        <v>551</v>
      </c>
      <c r="DG44" s="8">
        <f>HLOOKUP(DG$7+0.5,$L$66:$DM$120,ROWS($C$10:$C44)+2,FALSE)</f>
        <v>244</v>
      </c>
      <c r="DH44" s="8">
        <f>HLOOKUP(DH$7+0.5,$L$66:$DM$120,ROWS($C$10:$C44)+2,FALSE)</f>
        <v>3825</v>
      </c>
      <c r="DI44" s="8">
        <f>HLOOKUP(DI$7+0.5,$L$66:$DM$120,ROWS($C$10:$C44)+2,FALSE)</f>
        <v>1166</v>
      </c>
      <c r="DJ44" s="8">
        <f>HLOOKUP(DJ$7+0.5,$L$66:$DM$120,ROWS($C$10:$C44)+2,FALSE)</f>
        <v>1129</v>
      </c>
      <c r="DK44" s="8">
        <f>HLOOKUP(DK$7+0.5,$L$66:$DM$120,ROWS($C$10:$C44)+2,FALSE)</f>
        <v>910</v>
      </c>
      <c r="DL44" s="8">
        <f>HLOOKUP(DL$7+0.5,$L$66:$DM$120,ROWS($C$10:$C44)+2,FALSE)</f>
        <v>819</v>
      </c>
      <c r="DM44" s="8">
        <f>HLOOKUP(DM$7+0.5,$L$66:$DM$120,ROWS($C$10:$C44)+2,FALSE)</f>
        <v>1463</v>
      </c>
    </row>
    <row r="45" spans="4:117" x14ac:dyDescent="0.2">
      <c r="D45" s="62" t="s">
        <v>41</v>
      </c>
      <c r="E45" s="11">
        <v>665654</v>
      </c>
      <c r="F45" s="12">
        <v>1209</v>
      </c>
      <c r="G45" s="11">
        <v>556222</v>
      </c>
      <c r="H45" s="12">
        <v>6833</v>
      </c>
      <c r="I45" s="11">
        <v>75720</v>
      </c>
      <c r="J45" s="12">
        <v>5430</v>
      </c>
      <c r="K45" s="103"/>
      <c r="L45" s="7">
        <f>HLOOKUP(L$7,$L$66:$DM$120,ROWS($C$10:$C45)+2,FALSE)</f>
        <v>30100</v>
      </c>
      <c r="M45" s="7">
        <f>HLOOKUP(M$7,$L$66:$DM$120,ROWS($C$10:$C45)+2,FALSE)</f>
        <v>109</v>
      </c>
      <c r="N45" s="7">
        <f>HLOOKUP(N$7,$L$66:$DM$120,ROWS($C$10:$C45)+2,FALSE)</f>
        <v>1066</v>
      </c>
      <c r="O45" s="7">
        <f>HLOOKUP(O$7,$L$66:$DM$120,ROWS($C$10:$C45)+2,FALSE)</f>
        <v>662</v>
      </c>
      <c r="P45" s="7">
        <f>HLOOKUP(P$7,$L$66:$DM$120,ROWS($C$10:$C45)+2,FALSE)</f>
        <v>168</v>
      </c>
      <c r="Q45" s="7">
        <f>HLOOKUP(Q$7,$L$66:$DM$120,ROWS($C$10:$C45)+2,FALSE)</f>
        <v>1411</v>
      </c>
      <c r="R45" s="7">
        <f>HLOOKUP(R$7,$L$66:$DM$120,ROWS($C$10:$C45)+2,FALSE)</f>
        <v>873</v>
      </c>
      <c r="S45" s="7">
        <f>HLOOKUP(S$7,$L$66:$DM$120,ROWS($C$10:$C45)+2,FALSE)</f>
        <v>30</v>
      </c>
      <c r="T45" s="7">
        <f>HLOOKUP(T$7,$L$66:$DM$120,ROWS($C$10:$C45)+2,FALSE)</f>
        <v>0</v>
      </c>
      <c r="U45" s="7">
        <f>HLOOKUP(U$7,$L$66:$DM$120,ROWS($C$10:$C45)+2,FALSE)</f>
        <v>175</v>
      </c>
      <c r="V45" s="7">
        <f>HLOOKUP(V$7,$L$66:$DM$120,ROWS($C$10:$C45)+2,FALSE)</f>
        <v>492</v>
      </c>
      <c r="W45" s="7">
        <f>HLOOKUP(W$7,$L$66:$DM$120,ROWS($C$10:$C45)+2,FALSE)</f>
        <v>799</v>
      </c>
      <c r="X45" s="7">
        <f>HLOOKUP(X$7,$L$66:$DM$120,ROWS($C$10:$C45)+2,FALSE)</f>
        <v>53</v>
      </c>
      <c r="Y45" s="7">
        <f>HLOOKUP(Y$7,$L$66:$DM$120,ROWS($C$10:$C45)+2,FALSE)</f>
        <v>69</v>
      </c>
      <c r="Z45" s="7">
        <f>HLOOKUP(Z$7,$L$66:$DM$120,ROWS($C$10:$C45)+2,FALSE)</f>
        <v>39</v>
      </c>
      <c r="AA45" s="7">
        <f>HLOOKUP(AA$7,$L$66:$DM$120,ROWS($C$10:$C45)+2,FALSE)</f>
        <v>45</v>
      </c>
      <c r="AB45" s="7">
        <f>HLOOKUP(AB$7,$L$66:$DM$120,ROWS($C$10:$C45)+2,FALSE)</f>
        <v>289</v>
      </c>
      <c r="AC45" s="7">
        <f>HLOOKUP(AC$7,$L$66:$DM$120,ROWS($C$10:$C45)+2,FALSE)</f>
        <v>114</v>
      </c>
      <c r="AD45" s="7">
        <f>HLOOKUP(AD$7,$L$66:$DM$120,ROWS($C$10:$C45)+2,FALSE)</f>
        <v>97</v>
      </c>
      <c r="AE45" s="7">
        <f>HLOOKUP(AE$7,$L$66:$DM$120,ROWS($C$10:$C45)+2,FALSE)</f>
        <v>374</v>
      </c>
      <c r="AF45" s="7">
        <f>HLOOKUP(AF$7,$L$66:$DM$120,ROWS($C$10:$C45)+2,FALSE)</f>
        <v>0</v>
      </c>
      <c r="AG45" s="7">
        <f>HLOOKUP(AG$7,$L$66:$DM$120,ROWS($C$10:$C45)+2,FALSE)</f>
        <v>121</v>
      </c>
      <c r="AH45" s="7">
        <f>HLOOKUP(AH$7,$L$66:$DM$120,ROWS($C$10:$C45)+2,FALSE)</f>
        <v>52</v>
      </c>
      <c r="AI45" s="7">
        <f>HLOOKUP(AI$7,$L$66:$DM$120,ROWS($C$10:$C45)+2,FALSE)</f>
        <v>298</v>
      </c>
      <c r="AJ45" s="7">
        <f>HLOOKUP(AJ$7,$L$66:$DM$120,ROWS($C$10:$C45)+2,FALSE)</f>
        <v>12350</v>
      </c>
      <c r="AK45" s="7">
        <f>HLOOKUP(AK$7,$L$66:$DM$120,ROWS($C$10:$C45)+2,FALSE)</f>
        <v>0</v>
      </c>
      <c r="AL45" s="7">
        <f>HLOOKUP(AL$7,$L$66:$DM$120,ROWS($C$10:$C45)+2,FALSE)</f>
        <v>197</v>
      </c>
      <c r="AM45" s="7">
        <f>HLOOKUP(AM$7,$L$66:$DM$120,ROWS($C$10:$C45)+2,FALSE)</f>
        <v>1236</v>
      </c>
      <c r="AN45" s="7">
        <f>HLOOKUP(AN$7,$L$66:$DM$120,ROWS($C$10:$C45)+2,FALSE)</f>
        <v>328</v>
      </c>
      <c r="AO45" s="7">
        <f>HLOOKUP(AO$7,$L$66:$DM$120,ROWS($C$10:$C45)+2,FALSE)</f>
        <v>382</v>
      </c>
      <c r="AP45" s="7">
        <f>HLOOKUP(AP$7,$L$66:$DM$120,ROWS($C$10:$C45)+2,FALSE)</f>
        <v>0</v>
      </c>
      <c r="AQ45" s="7">
        <f>HLOOKUP(AQ$7,$L$66:$DM$120,ROWS($C$10:$C45)+2,FALSE)</f>
        <v>144</v>
      </c>
      <c r="AR45" s="7">
        <f>HLOOKUP(AR$7,$L$66:$DM$120,ROWS($C$10:$C45)+2,FALSE)</f>
        <v>380</v>
      </c>
      <c r="AS45" s="7">
        <f>HLOOKUP(AS$7,$L$66:$DM$120,ROWS($C$10:$C45)+2,FALSE)</f>
        <v>188</v>
      </c>
      <c r="AT45" s="7">
        <f>HLOOKUP(AT$7,$L$66:$DM$120,ROWS($C$10:$C45)+2,FALSE)</f>
        <v>637</v>
      </c>
      <c r="AU45" s="7" t="str">
        <f>HLOOKUP(AU$7,$L$66:$DM$120,ROWS($C$10:$C45)+2,FALSE)</f>
        <v>N/A</v>
      </c>
      <c r="AV45" s="7">
        <f>HLOOKUP(AV$7,$L$66:$DM$120,ROWS($C$10:$C45)+2,FALSE)</f>
        <v>134</v>
      </c>
      <c r="AW45" s="7">
        <f>HLOOKUP(AW$7,$L$66:$DM$120,ROWS($C$10:$C45)+2,FALSE)</f>
        <v>108</v>
      </c>
      <c r="AX45" s="7">
        <f>HLOOKUP(AX$7,$L$66:$DM$120,ROWS($C$10:$C45)+2,FALSE)</f>
        <v>313</v>
      </c>
      <c r="AY45" s="7">
        <f>HLOOKUP(AY$7,$L$66:$DM$120,ROWS($C$10:$C45)+2,FALSE)</f>
        <v>392</v>
      </c>
      <c r="AZ45" s="7">
        <f>HLOOKUP(AZ$7,$L$66:$DM$120,ROWS($C$10:$C45)+2,FALSE)</f>
        <v>0</v>
      </c>
      <c r="BA45" s="7">
        <f>HLOOKUP(BA$7,$L$66:$DM$120,ROWS($C$10:$C45)+2,FALSE)</f>
        <v>0</v>
      </c>
      <c r="BB45" s="7">
        <f>HLOOKUP(BB$7,$L$66:$DM$120,ROWS($C$10:$C45)+2,FALSE)</f>
        <v>1038</v>
      </c>
      <c r="BC45" s="7">
        <f>HLOOKUP(BC$7,$L$66:$DM$120,ROWS($C$10:$C45)+2,FALSE)</f>
        <v>273</v>
      </c>
      <c r="BD45" s="7">
        <f>HLOOKUP(BD$7,$L$66:$DM$120,ROWS($C$10:$C45)+2,FALSE)</f>
        <v>2513</v>
      </c>
      <c r="BE45" s="7">
        <f>HLOOKUP(BE$7,$L$66:$DM$120,ROWS($C$10:$C45)+2,FALSE)</f>
        <v>462</v>
      </c>
      <c r="BF45" s="7">
        <f>HLOOKUP(BF$7,$L$66:$DM$120,ROWS($C$10:$C45)+2,FALSE)</f>
        <v>0</v>
      </c>
      <c r="BG45" s="7">
        <f>HLOOKUP(BG$7,$L$66:$DM$120,ROWS($C$10:$C45)+2,FALSE)</f>
        <v>25</v>
      </c>
      <c r="BH45" s="7">
        <f>HLOOKUP(BH$7,$L$66:$DM$120,ROWS($C$10:$C45)+2,FALSE)</f>
        <v>696</v>
      </c>
      <c r="BI45" s="7">
        <f>HLOOKUP(BI$7,$L$66:$DM$120,ROWS($C$10:$C45)+2,FALSE)</f>
        <v>0</v>
      </c>
      <c r="BJ45" s="7">
        <f>HLOOKUP(BJ$7,$L$66:$DM$120,ROWS($C$10:$C45)+2,FALSE)</f>
        <v>749</v>
      </c>
      <c r="BK45" s="7">
        <f>HLOOKUP(BK$7,$L$66:$DM$120,ROWS($C$10:$C45)+2,FALSE)</f>
        <v>219</v>
      </c>
      <c r="BL45" s="7">
        <f>HLOOKUP(BL$7,$L$66:$DM$120,ROWS($C$10:$C45)+2,FALSE)</f>
        <v>0</v>
      </c>
      <c r="BM45" s="8">
        <f>HLOOKUP(BM$7+0.5,$L$66:$DM$120,ROWS($C$10:$C45)+2,FALSE)</f>
        <v>3890</v>
      </c>
      <c r="BN45" s="8">
        <f>HLOOKUP(BN$7+0.5,$L$66:$DM$120,ROWS($C$10:$C45)+2,FALSE)</f>
        <v>108</v>
      </c>
      <c r="BO45" s="8">
        <f>HLOOKUP(BO$7+0.5,$L$66:$DM$120,ROWS($C$10:$C45)+2,FALSE)</f>
        <v>823</v>
      </c>
      <c r="BP45" s="8">
        <f>HLOOKUP(BP$7+0.5,$L$66:$DM$120,ROWS($C$10:$C45)+2,FALSE)</f>
        <v>481</v>
      </c>
      <c r="BQ45" s="8">
        <f>HLOOKUP(BQ$7+0.5,$L$66:$DM$120,ROWS($C$10:$C45)+2,FALSE)</f>
        <v>206</v>
      </c>
      <c r="BR45" s="8">
        <f>HLOOKUP(BR$7+0.5,$L$66:$DM$120,ROWS($C$10:$C45)+2,FALSE)</f>
        <v>873</v>
      </c>
      <c r="BS45" s="8">
        <f>HLOOKUP(BS$7+0.5,$L$66:$DM$120,ROWS($C$10:$C45)+2,FALSE)</f>
        <v>614</v>
      </c>
      <c r="BT45" s="8">
        <f>HLOOKUP(BT$7+0.5,$L$66:$DM$120,ROWS($C$10:$C45)+2,FALSE)</f>
        <v>47</v>
      </c>
      <c r="BU45" s="8">
        <f>HLOOKUP(BU$7+0.5,$L$66:$DM$120,ROWS($C$10:$C45)+2,FALSE)</f>
        <v>211</v>
      </c>
      <c r="BV45" s="8">
        <f>HLOOKUP(BV$7+0.5,$L$66:$DM$120,ROWS($C$10:$C45)+2,FALSE)</f>
        <v>275</v>
      </c>
      <c r="BW45" s="8">
        <f>HLOOKUP(BW$7+0.5,$L$66:$DM$120,ROWS($C$10:$C45)+2,FALSE)</f>
        <v>376</v>
      </c>
      <c r="BX45" s="8">
        <f>HLOOKUP(BX$7+0.5,$L$66:$DM$120,ROWS($C$10:$C45)+2,FALSE)</f>
        <v>837</v>
      </c>
      <c r="BY45" s="8">
        <f>HLOOKUP(BY$7+0.5,$L$66:$DM$120,ROWS($C$10:$C45)+2,FALSE)</f>
        <v>84</v>
      </c>
      <c r="BZ45" s="8">
        <f>HLOOKUP(BZ$7+0.5,$L$66:$DM$120,ROWS($C$10:$C45)+2,FALSE)</f>
        <v>82</v>
      </c>
      <c r="CA45" s="8">
        <f>HLOOKUP(CA$7+0.5,$L$66:$DM$120,ROWS($C$10:$C45)+2,FALSE)</f>
        <v>54</v>
      </c>
      <c r="CB45" s="8">
        <f>HLOOKUP(CB$7+0.5,$L$66:$DM$120,ROWS($C$10:$C45)+2,FALSE)</f>
        <v>77</v>
      </c>
      <c r="CC45" s="8">
        <f>HLOOKUP(CC$7+0.5,$L$66:$DM$120,ROWS($C$10:$C45)+2,FALSE)</f>
        <v>376</v>
      </c>
      <c r="CD45" s="8">
        <f>HLOOKUP(CD$7+0.5,$L$66:$DM$120,ROWS($C$10:$C45)+2,FALSE)</f>
        <v>154</v>
      </c>
      <c r="CE45" s="8">
        <f>HLOOKUP(CE$7+0.5,$L$66:$DM$120,ROWS($C$10:$C45)+2,FALSE)</f>
        <v>85</v>
      </c>
      <c r="CF45" s="8">
        <f>HLOOKUP(CF$7+0.5,$L$66:$DM$120,ROWS($C$10:$C45)+2,FALSE)</f>
        <v>422</v>
      </c>
      <c r="CG45" s="8">
        <f>HLOOKUP(CG$7+0.5,$L$66:$DM$120,ROWS($C$10:$C45)+2,FALSE)</f>
        <v>211</v>
      </c>
      <c r="CH45" s="8">
        <f>HLOOKUP(CH$7+0.5,$L$66:$DM$120,ROWS($C$10:$C45)+2,FALSE)</f>
        <v>94</v>
      </c>
      <c r="CI45" s="8">
        <f>HLOOKUP(CI$7+0.5,$L$66:$DM$120,ROWS($C$10:$C45)+2,FALSE)</f>
        <v>84</v>
      </c>
      <c r="CJ45" s="8">
        <f>HLOOKUP(CJ$7+0.5,$L$66:$DM$120,ROWS($C$10:$C45)+2,FALSE)</f>
        <v>250</v>
      </c>
      <c r="CK45" s="8">
        <f>HLOOKUP(CK$7+0.5,$L$66:$DM$120,ROWS($C$10:$C45)+2,FALSE)</f>
        <v>2469</v>
      </c>
      <c r="CL45" s="8">
        <f>HLOOKUP(CL$7+0.5,$L$66:$DM$120,ROWS($C$10:$C45)+2,FALSE)</f>
        <v>211</v>
      </c>
      <c r="CM45" s="8">
        <f>HLOOKUP(CM$7+0.5,$L$66:$DM$120,ROWS($C$10:$C45)+2,FALSE)</f>
        <v>208</v>
      </c>
      <c r="CN45" s="8">
        <f>HLOOKUP(CN$7+0.5,$L$66:$DM$120,ROWS($C$10:$C45)+2,FALSE)</f>
        <v>733</v>
      </c>
      <c r="CO45" s="8">
        <f>HLOOKUP(CO$7+0.5,$L$66:$DM$120,ROWS($C$10:$C45)+2,FALSE)</f>
        <v>316</v>
      </c>
      <c r="CP45" s="8">
        <f>HLOOKUP(CP$7+0.5,$L$66:$DM$120,ROWS($C$10:$C45)+2,FALSE)</f>
        <v>357</v>
      </c>
      <c r="CQ45" s="8">
        <f>HLOOKUP(CQ$7+0.5,$L$66:$DM$120,ROWS($C$10:$C45)+2,FALSE)</f>
        <v>211</v>
      </c>
      <c r="CR45" s="8">
        <f>HLOOKUP(CR$7+0.5,$L$66:$DM$120,ROWS($C$10:$C45)+2,FALSE)</f>
        <v>183</v>
      </c>
      <c r="CS45" s="8">
        <f>HLOOKUP(CS$7+0.5,$L$66:$DM$120,ROWS($C$10:$C45)+2,FALSE)</f>
        <v>517</v>
      </c>
      <c r="CT45" s="8">
        <f>HLOOKUP(CT$7+0.5,$L$66:$DM$120,ROWS($C$10:$C45)+2,FALSE)</f>
        <v>224</v>
      </c>
      <c r="CU45" s="8">
        <f>HLOOKUP(CU$7+0.5,$L$66:$DM$120,ROWS($C$10:$C45)+2,FALSE)</f>
        <v>680</v>
      </c>
      <c r="CV45" s="8" t="str">
        <f>HLOOKUP(CV$7+0.5,$L$66:$DM$120,ROWS($C$10:$C45)+2,FALSE)</f>
        <v>N/A</v>
      </c>
      <c r="CW45" s="8">
        <f>HLOOKUP(CW$7+0.5,$L$66:$DM$120,ROWS($C$10:$C45)+2,FALSE)</f>
        <v>167</v>
      </c>
      <c r="CX45" s="8">
        <f>HLOOKUP(CX$7+0.5,$L$66:$DM$120,ROWS($C$10:$C45)+2,FALSE)</f>
        <v>120</v>
      </c>
      <c r="CY45" s="8">
        <f>HLOOKUP(CY$7+0.5,$L$66:$DM$120,ROWS($C$10:$C45)+2,FALSE)</f>
        <v>439</v>
      </c>
      <c r="CZ45" s="8">
        <f>HLOOKUP(CZ$7+0.5,$L$66:$DM$120,ROWS($C$10:$C45)+2,FALSE)</f>
        <v>377</v>
      </c>
      <c r="DA45" s="8">
        <f>HLOOKUP(DA$7+0.5,$L$66:$DM$120,ROWS($C$10:$C45)+2,FALSE)</f>
        <v>211</v>
      </c>
      <c r="DB45" s="8">
        <f>HLOOKUP(DB$7+0.5,$L$66:$DM$120,ROWS($C$10:$C45)+2,FALSE)</f>
        <v>211</v>
      </c>
      <c r="DC45" s="8">
        <f>HLOOKUP(DC$7+0.5,$L$66:$DM$120,ROWS($C$10:$C45)+2,FALSE)</f>
        <v>510</v>
      </c>
      <c r="DD45" s="8">
        <f>HLOOKUP(DD$7+0.5,$L$66:$DM$120,ROWS($C$10:$C45)+2,FALSE)</f>
        <v>270</v>
      </c>
      <c r="DE45" s="8">
        <f>HLOOKUP(DE$7+0.5,$L$66:$DM$120,ROWS($C$10:$C45)+2,FALSE)</f>
        <v>1293</v>
      </c>
      <c r="DF45" s="8">
        <f>HLOOKUP(DF$7+0.5,$L$66:$DM$120,ROWS($C$10:$C45)+2,FALSE)</f>
        <v>431</v>
      </c>
      <c r="DG45" s="8">
        <f>HLOOKUP(DG$7+0.5,$L$66:$DM$120,ROWS($C$10:$C45)+2,FALSE)</f>
        <v>211</v>
      </c>
      <c r="DH45" s="8">
        <f>HLOOKUP(DH$7+0.5,$L$66:$DM$120,ROWS($C$10:$C45)+2,FALSE)</f>
        <v>39</v>
      </c>
      <c r="DI45" s="8">
        <f>HLOOKUP(DI$7+0.5,$L$66:$DM$120,ROWS($C$10:$C45)+2,FALSE)</f>
        <v>344</v>
      </c>
      <c r="DJ45" s="8">
        <f>HLOOKUP(DJ$7+0.5,$L$66:$DM$120,ROWS($C$10:$C45)+2,FALSE)</f>
        <v>211</v>
      </c>
      <c r="DK45" s="8">
        <f>HLOOKUP(DK$7+0.5,$L$66:$DM$120,ROWS($C$10:$C45)+2,FALSE)</f>
        <v>480</v>
      </c>
      <c r="DL45" s="8">
        <f>HLOOKUP(DL$7+0.5,$L$66:$DM$120,ROWS($C$10:$C45)+2,FALSE)</f>
        <v>206</v>
      </c>
      <c r="DM45" s="8">
        <f>HLOOKUP(DM$7+0.5,$L$66:$DM$120,ROWS($C$10:$C45)+2,FALSE)</f>
        <v>211</v>
      </c>
    </row>
    <row r="46" spans="4:117" x14ac:dyDescent="0.2">
      <c r="D46" s="62" t="s">
        <v>42</v>
      </c>
      <c r="E46" s="11">
        <v>11405101</v>
      </c>
      <c r="F46" s="12">
        <v>4931</v>
      </c>
      <c r="G46" s="11">
        <v>9745227</v>
      </c>
      <c r="H46" s="12">
        <v>23258</v>
      </c>
      <c r="I46" s="11">
        <v>1453401</v>
      </c>
      <c r="J46" s="12">
        <v>23324</v>
      </c>
      <c r="K46" s="103"/>
      <c r="L46" s="7">
        <f>HLOOKUP(L$7,$L$66:$DM$120,ROWS($C$10:$C46)+2,FALSE)</f>
        <v>172633</v>
      </c>
      <c r="M46" s="7">
        <f>HLOOKUP(M$7,$L$66:$DM$120,ROWS($C$10:$C46)+2,FALSE)</f>
        <v>1289</v>
      </c>
      <c r="N46" s="7">
        <f>HLOOKUP(N$7,$L$66:$DM$120,ROWS($C$10:$C46)+2,FALSE)</f>
        <v>1556</v>
      </c>
      <c r="O46" s="7">
        <f>HLOOKUP(O$7,$L$66:$DM$120,ROWS($C$10:$C46)+2,FALSE)</f>
        <v>4715</v>
      </c>
      <c r="P46" s="7">
        <f>HLOOKUP(P$7,$L$66:$DM$120,ROWS($C$10:$C46)+2,FALSE)</f>
        <v>434</v>
      </c>
      <c r="Q46" s="7">
        <f>HLOOKUP(Q$7,$L$66:$DM$120,ROWS($C$10:$C46)+2,FALSE)</f>
        <v>8997</v>
      </c>
      <c r="R46" s="7">
        <f>HLOOKUP(R$7,$L$66:$DM$120,ROWS($C$10:$C46)+2,FALSE)</f>
        <v>2859</v>
      </c>
      <c r="S46" s="7">
        <f>HLOOKUP(S$7,$L$66:$DM$120,ROWS($C$10:$C46)+2,FALSE)</f>
        <v>1307</v>
      </c>
      <c r="T46" s="7">
        <f>HLOOKUP(T$7,$L$66:$DM$120,ROWS($C$10:$C46)+2,FALSE)</f>
        <v>15</v>
      </c>
      <c r="U46" s="7">
        <f>HLOOKUP(U$7,$L$66:$DM$120,ROWS($C$10:$C46)+2,FALSE)</f>
        <v>972</v>
      </c>
      <c r="V46" s="7">
        <f>HLOOKUP(V$7,$L$66:$DM$120,ROWS($C$10:$C46)+2,FALSE)</f>
        <v>16495</v>
      </c>
      <c r="W46" s="7">
        <f>HLOOKUP(W$7,$L$66:$DM$120,ROWS($C$10:$C46)+2,FALSE)</f>
        <v>9502</v>
      </c>
      <c r="X46" s="7">
        <f>HLOOKUP(X$7,$L$66:$DM$120,ROWS($C$10:$C46)+2,FALSE)</f>
        <v>436</v>
      </c>
      <c r="Y46" s="7">
        <f>HLOOKUP(Y$7,$L$66:$DM$120,ROWS($C$10:$C46)+2,FALSE)</f>
        <v>564</v>
      </c>
      <c r="Z46" s="7">
        <f>HLOOKUP(Z$7,$L$66:$DM$120,ROWS($C$10:$C46)+2,FALSE)</f>
        <v>7092</v>
      </c>
      <c r="AA46" s="7">
        <f>HLOOKUP(AA$7,$L$66:$DM$120,ROWS($C$10:$C46)+2,FALSE)</f>
        <v>9438</v>
      </c>
      <c r="AB46" s="7">
        <f>HLOOKUP(AB$7,$L$66:$DM$120,ROWS($C$10:$C46)+2,FALSE)</f>
        <v>1270</v>
      </c>
      <c r="AC46" s="7">
        <f>HLOOKUP(AC$7,$L$66:$DM$120,ROWS($C$10:$C46)+2,FALSE)</f>
        <v>1016</v>
      </c>
      <c r="AD46" s="7">
        <f>HLOOKUP(AD$7,$L$66:$DM$120,ROWS($C$10:$C46)+2,FALSE)</f>
        <v>9159</v>
      </c>
      <c r="AE46" s="7">
        <f>HLOOKUP(AE$7,$L$66:$DM$120,ROWS($C$10:$C46)+2,FALSE)</f>
        <v>743</v>
      </c>
      <c r="AF46" s="7">
        <f>HLOOKUP(AF$7,$L$66:$DM$120,ROWS($C$10:$C46)+2,FALSE)</f>
        <v>291</v>
      </c>
      <c r="AG46" s="7">
        <f>HLOOKUP(AG$7,$L$66:$DM$120,ROWS($C$10:$C46)+2,FALSE)</f>
        <v>3828</v>
      </c>
      <c r="AH46" s="7">
        <f>HLOOKUP(AH$7,$L$66:$DM$120,ROWS($C$10:$C46)+2,FALSE)</f>
        <v>3686</v>
      </c>
      <c r="AI46" s="7">
        <f>HLOOKUP(AI$7,$L$66:$DM$120,ROWS($C$10:$C46)+2,FALSE)</f>
        <v>15130</v>
      </c>
      <c r="AJ46" s="7">
        <f>HLOOKUP(AJ$7,$L$66:$DM$120,ROWS($C$10:$C46)+2,FALSE)</f>
        <v>2298</v>
      </c>
      <c r="AK46" s="7">
        <f>HLOOKUP(AK$7,$L$66:$DM$120,ROWS($C$10:$C46)+2,FALSE)</f>
        <v>89</v>
      </c>
      <c r="AL46" s="7">
        <f>HLOOKUP(AL$7,$L$66:$DM$120,ROWS($C$10:$C46)+2,FALSE)</f>
        <v>1171</v>
      </c>
      <c r="AM46" s="7">
        <f>HLOOKUP(AM$7,$L$66:$DM$120,ROWS($C$10:$C46)+2,FALSE)</f>
        <v>460</v>
      </c>
      <c r="AN46" s="7">
        <f>HLOOKUP(AN$7,$L$66:$DM$120,ROWS($C$10:$C46)+2,FALSE)</f>
        <v>1531</v>
      </c>
      <c r="AO46" s="7">
        <f>HLOOKUP(AO$7,$L$66:$DM$120,ROWS($C$10:$C46)+2,FALSE)</f>
        <v>2240</v>
      </c>
      <c r="AP46" s="7">
        <f>HLOOKUP(AP$7,$L$66:$DM$120,ROWS($C$10:$C46)+2,FALSE)</f>
        <v>175</v>
      </c>
      <c r="AQ46" s="7">
        <f>HLOOKUP(AQ$7,$L$66:$DM$120,ROWS($C$10:$C46)+2,FALSE)</f>
        <v>2465</v>
      </c>
      <c r="AR46" s="7">
        <f>HLOOKUP(AR$7,$L$66:$DM$120,ROWS($C$10:$C46)+2,FALSE)</f>
        <v>515</v>
      </c>
      <c r="AS46" s="7">
        <f>HLOOKUP(AS$7,$L$66:$DM$120,ROWS($C$10:$C46)+2,FALSE)</f>
        <v>5988</v>
      </c>
      <c r="AT46" s="7">
        <f>HLOOKUP(AT$7,$L$66:$DM$120,ROWS($C$10:$C46)+2,FALSE)</f>
        <v>5985</v>
      </c>
      <c r="AU46" s="7">
        <f>HLOOKUP(AU$7,$L$66:$DM$120,ROWS($C$10:$C46)+2,FALSE)</f>
        <v>26</v>
      </c>
      <c r="AV46" s="7" t="str">
        <f>HLOOKUP(AV$7,$L$66:$DM$120,ROWS($C$10:$C46)+2,FALSE)</f>
        <v>N/A</v>
      </c>
      <c r="AW46" s="7">
        <f>HLOOKUP(AW$7,$L$66:$DM$120,ROWS($C$10:$C46)+2,FALSE)</f>
        <v>1228</v>
      </c>
      <c r="AX46" s="7">
        <f>HLOOKUP(AX$7,$L$66:$DM$120,ROWS($C$10:$C46)+2,FALSE)</f>
        <v>342</v>
      </c>
      <c r="AY46" s="7">
        <f>HLOOKUP(AY$7,$L$66:$DM$120,ROWS($C$10:$C46)+2,FALSE)</f>
        <v>12012</v>
      </c>
      <c r="AZ46" s="7">
        <f>HLOOKUP(AZ$7,$L$66:$DM$120,ROWS($C$10:$C46)+2,FALSE)</f>
        <v>444</v>
      </c>
      <c r="BA46" s="7">
        <f>HLOOKUP(BA$7,$L$66:$DM$120,ROWS($C$10:$C46)+2,FALSE)</f>
        <v>2479</v>
      </c>
      <c r="BB46" s="7">
        <f>HLOOKUP(BB$7,$L$66:$DM$120,ROWS($C$10:$C46)+2,FALSE)</f>
        <v>207</v>
      </c>
      <c r="BC46" s="7">
        <f>HLOOKUP(BC$7,$L$66:$DM$120,ROWS($C$10:$C46)+2,FALSE)</f>
        <v>4987</v>
      </c>
      <c r="BD46" s="7">
        <f>HLOOKUP(BD$7,$L$66:$DM$120,ROWS($C$10:$C46)+2,FALSE)</f>
        <v>7465</v>
      </c>
      <c r="BE46" s="7">
        <f>HLOOKUP(BE$7,$L$66:$DM$120,ROWS($C$10:$C46)+2,FALSE)</f>
        <v>485</v>
      </c>
      <c r="BF46" s="7">
        <f>HLOOKUP(BF$7,$L$66:$DM$120,ROWS($C$10:$C46)+2,FALSE)</f>
        <v>182</v>
      </c>
      <c r="BG46" s="7">
        <f>HLOOKUP(BG$7,$L$66:$DM$120,ROWS($C$10:$C46)+2,FALSE)</f>
        <v>6769</v>
      </c>
      <c r="BH46" s="7">
        <f>HLOOKUP(BH$7,$L$66:$DM$120,ROWS($C$10:$C46)+2,FALSE)</f>
        <v>2567</v>
      </c>
      <c r="BI46" s="7">
        <f>HLOOKUP(BI$7,$L$66:$DM$120,ROWS($C$10:$C46)+2,FALSE)</f>
        <v>7814</v>
      </c>
      <c r="BJ46" s="7">
        <f>HLOOKUP(BJ$7,$L$66:$DM$120,ROWS($C$10:$C46)+2,FALSE)</f>
        <v>1771</v>
      </c>
      <c r="BK46" s="7">
        <f>HLOOKUP(BK$7,$L$66:$DM$120,ROWS($C$10:$C46)+2,FALSE)</f>
        <v>144</v>
      </c>
      <c r="BL46" s="7">
        <f>HLOOKUP(BL$7,$L$66:$DM$120,ROWS($C$10:$C46)+2,FALSE)</f>
        <v>2140</v>
      </c>
      <c r="BM46" s="8">
        <f>HLOOKUP(BM$7+0.5,$L$66:$DM$120,ROWS($C$10:$C46)+2,FALSE)</f>
        <v>10673</v>
      </c>
      <c r="BN46" s="8">
        <f>HLOOKUP(BN$7+0.5,$L$66:$DM$120,ROWS($C$10:$C46)+2,FALSE)</f>
        <v>751</v>
      </c>
      <c r="BO46" s="8">
        <f>HLOOKUP(BO$7+0.5,$L$66:$DM$120,ROWS($C$10:$C46)+2,FALSE)</f>
        <v>1531</v>
      </c>
      <c r="BP46" s="8">
        <f>HLOOKUP(BP$7+0.5,$L$66:$DM$120,ROWS($C$10:$C46)+2,FALSE)</f>
        <v>2132</v>
      </c>
      <c r="BQ46" s="8">
        <f>HLOOKUP(BQ$7+0.5,$L$66:$DM$120,ROWS($C$10:$C46)+2,FALSE)</f>
        <v>504</v>
      </c>
      <c r="BR46" s="8">
        <f>HLOOKUP(BR$7+0.5,$L$66:$DM$120,ROWS($C$10:$C46)+2,FALSE)</f>
        <v>1767</v>
      </c>
      <c r="BS46" s="8">
        <f>HLOOKUP(BS$7+0.5,$L$66:$DM$120,ROWS($C$10:$C46)+2,FALSE)</f>
        <v>1134</v>
      </c>
      <c r="BT46" s="8">
        <f>HLOOKUP(BT$7+0.5,$L$66:$DM$120,ROWS($C$10:$C46)+2,FALSE)</f>
        <v>819</v>
      </c>
      <c r="BU46" s="8">
        <f>HLOOKUP(BU$7+0.5,$L$66:$DM$120,ROWS($C$10:$C46)+2,FALSE)</f>
        <v>25</v>
      </c>
      <c r="BV46" s="8">
        <f>HLOOKUP(BV$7+0.5,$L$66:$DM$120,ROWS($C$10:$C46)+2,FALSE)</f>
        <v>768</v>
      </c>
      <c r="BW46" s="8">
        <f>HLOOKUP(BW$7+0.5,$L$66:$DM$120,ROWS($C$10:$C46)+2,FALSE)</f>
        <v>2765</v>
      </c>
      <c r="BX46" s="8">
        <f>HLOOKUP(BX$7+0.5,$L$66:$DM$120,ROWS($C$10:$C46)+2,FALSE)</f>
        <v>2685</v>
      </c>
      <c r="BY46" s="8">
        <f>HLOOKUP(BY$7+0.5,$L$66:$DM$120,ROWS($C$10:$C46)+2,FALSE)</f>
        <v>331</v>
      </c>
      <c r="BZ46" s="8">
        <f>HLOOKUP(BZ$7+0.5,$L$66:$DM$120,ROWS($C$10:$C46)+2,FALSE)</f>
        <v>694</v>
      </c>
      <c r="CA46" s="8">
        <f>HLOOKUP(CA$7+0.5,$L$66:$DM$120,ROWS($C$10:$C46)+2,FALSE)</f>
        <v>1635</v>
      </c>
      <c r="CB46" s="8">
        <f>HLOOKUP(CB$7+0.5,$L$66:$DM$120,ROWS($C$10:$C46)+2,FALSE)</f>
        <v>2077</v>
      </c>
      <c r="CC46" s="8">
        <f>HLOOKUP(CC$7+0.5,$L$66:$DM$120,ROWS($C$10:$C46)+2,FALSE)</f>
        <v>757</v>
      </c>
      <c r="CD46" s="8">
        <f>HLOOKUP(CD$7+0.5,$L$66:$DM$120,ROWS($C$10:$C46)+2,FALSE)</f>
        <v>494</v>
      </c>
      <c r="CE46" s="8">
        <f>HLOOKUP(CE$7+0.5,$L$66:$DM$120,ROWS($C$10:$C46)+2,FALSE)</f>
        <v>1874</v>
      </c>
      <c r="CF46" s="8">
        <f>HLOOKUP(CF$7+0.5,$L$66:$DM$120,ROWS($C$10:$C46)+2,FALSE)</f>
        <v>511</v>
      </c>
      <c r="CG46" s="8">
        <f>HLOOKUP(CG$7+0.5,$L$66:$DM$120,ROWS($C$10:$C46)+2,FALSE)</f>
        <v>238</v>
      </c>
      <c r="CH46" s="8">
        <f>HLOOKUP(CH$7+0.5,$L$66:$DM$120,ROWS($C$10:$C46)+2,FALSE)</f>
        <v>1666</v>
      </c>
      <c r="CI46" s="8">
        <f>HLOOKUP(CI$7+0.5,$L$66:$DM$120,ROWS($C$10:$C46)+2,FALSE)</f>
        <v>1712</v>
      </c>
      <c r="CJ46" s="8">
        <f>HLOOKUP(CJ$7+0.5,$L$66:$DM$120,ROWS($C$10:$C46)+2,FALSE)</f>
        <v>3104</v>
      </c>
      <c r="CK46" s="8">
        <f>HLOOKUP(CK$7+0.5,$L$66:$DM$120,ROWS($C$10:$C46)+2,FALSE)</f>
        <v>1327</v>
      </c>
      <c r="CL46" s="8">
        <f>HLOOKUP(CL$7+0.5,$L$66:$DM$120,ROWS($C$10:$C46)+2,FALSE)</f>
        <v>105</v>
      </c>
      <c r="CM46" s="8">
        <f>HLOOKUP(CM$7+0.5,$L$66:$DM$120,ROWS($C$10:$C46)+2,FALSE)</f>
        <v>569</v>
      </c>
      <c r="CN46" s="8">
        <f>HLOOKUP(CN$7+0.5,$L$66:$DM$120,ROWS($C$10:$C46)+2,FALSE)</f>
        <v>450</v>
      </c>
      <c r="CO46" s="8">
        <f>HLOOKUP(CO$7+0.5,$L$66:$DM$120,ROWS($C$10:$C46)+2,FALSE)</f>
        <v>983</v>
      </c>
      <c r="CP46" s="8">
        <f>HLOOKUP(CP$7+0.5,$L$66:$DM$120,ROWS($C$10:$C46)+2,FALSE)</f>
        <v>1351</v>
      </c>
      <c r="CQ46" s="8">
        <f>HLOOKUP(CQ$7+0.5,$L$66:$DM$120,ROWS($C$10:$C46)+2,FALSE)</f>
        <v>205</v>
      </c>
      <c r="CR46" s="8">
        <f>HLOOKUP(CR$7+0.5,$L$66:$DM$120,ROWS($C$10:$C46)+2,FALSE)</f>
        <v>1028</v>
      </c>
      <c r="CS46" s="8">
        <f>HLOOKUP(CS$7+0.5,$L$66:$DM$120,ROWS($C$10:$C46)+2,FALSE)</f>
        <v>380</v>
      </c>
      <c r="CT46" s="8">
        <f>HLOOKUP(CT$7+0.5,$L$66:$DM$120,ROWS($C$10:$C46)+2,FALSE)</f>
        <v>1895</v>
      </c>
      <c r="CU46" s="8">
        <f>HLOOKUP(CU$7+0.5,$L$66:$DM$120,ROWS($C$10:$C46)+2,FALSE)</f>
        <v>1492</v>
      </c>
      <c r="CV46" s="8">
        <f>HLOOKUP(CV$7+0.5,$L$66:$DM$120,ROWS($C$10:$C46)+2,FALSE)</f>
        <v>53</v>
      </c>
      <c r="CW46" s="8" t="str">
        <f>HLOOKUP(CW$7+0.5,$L$66:$DM$120,ROWS($C$10:$C46)+2,FALSE)</f>
        <v>N/A</v>
      </c>
      <c r="CX46" s="8">
        <f>HLOOKUP(CX$7+0.5,$L$66:$DM$120,ROWS($C$10:$C46)+2,FALSE)</f>
        <v>1044</v>
      </c>
      <c r="CY46" s="8">
        <f>HLOOKUP(CY$7+0.5,$L$66:$DM$120,ROWS($C$10:$C46)+2,FALSE)</f>
        <v>306</v>
      </c>
      <c r="CZ46" s="8">
        <f>HLOOKUP(CZ$7+0.5,$L$66:$DM$120,ROWS($C$10:$C46)+2,FALSE)</f>
        <v>2269</v>
      </c>
      <c r="DA46" s="8">
        <f>HLOOKUP(DA$7+0.5,$L$66:$DM$120,ROWS($C$10:$C46)+2,FALSE)</f>
        <v>314</v>
      </c>
      <c r="DB46" s="8">
        <f>HLOOKUP(DB$7+0.5,$L$66:$DM$120,ROWS($C$10:$C46)+2,FALSE)</f>
        <v>1021</v>
      </c>
      <c r="DC46" s="8">
        <f>HLOOKUP(DC$7+0.5,$L$66:$DM$120,ROWS($C$10:$C46)+2,FALSE)</f>
        <v>215</v>
      </c>
      <c r="DD46" s="8">
        <f>HLOOKUP(DD$7+0.5,$L$66:$DM$120,ROWS($C$10:$C46)+2,FALSE)</f>
        <v>2031</v>
      </c>
      <c r="DE46" s="8">
        <f>HLOOKUP(DE$7+0.5,$L$66:$DM$120,ROWS($C$10:$C46)+2,FALSE)</f>
        <v>2241</v>
      </c>
      <c r="DF46" s="8">
        <f>HLOOKUP(DF$7+0.5,$L$66:$DM$120,ROWS($C$10:$C46)+2,FALSE)</f>
        <v>318</v>
      </c>
      <c r="DG46" s="8">
        <f>HLOOKUP(DG$7+0.5,$L$66:$DM$120,ROWS($C$10:$C46)+2,FALSE)</f>
        <v>173</v>
      </c>
      <c r="DH46" s="8">
        <f>HLOOKUP(DH$7+0.5,$L$66:$DM$120,ROWS($C$10:$C46)+2,FALSE)</f>
        <v>1705</v>
      </c>
      <c r="DI46" s="8">
        <f>HLOOKUP(DI$7+0.5,$L$66:$DM$120,ROWS($C$10:$C46)+2,FALSE)</f>
        <v>905</v>
      </c>
      <c r="DJ46" s="8">
        <f>HLOOKUP(DJ$7+0.5,$L$66:$DM$120,ROWS($C$10:$C46)+2,FALSE)</f>
        <v>2197</v>
      </c>
      <c r="DK46" s="8">
        <f>HLOOKUP(DK$7+0.5,$L$66:$DM$120,ROWS($C$10:$C46)+2,FALSE)</f>
        <v>934</v>
      </c>
      <c r="DL46" s="8">
        <f>HLOOKUP(DL$7+0.5,$L$66:$DM$120,ROWS($C$10:$C46)+2,FALSE)</f>
        <v>187</v>
      </c>
      <c r="DM46" s="8">
        <f>HLOOKUP(DM$7+0.5,$L$66:$DM$120,ROWS($C$10:$C46)+2,FALSE)</f>
        <v>1360</v>
      </c>
    </row>
    <row r="47" spans="4:117" x14ac:dyDescent="0.2">
      <c r="D47" s="62" t="s">
        <v>43</v>
      </c>
      <c r="E47" s="11">
        <v>3716264</v>
      </c>
      <c r="F47" s="12">
        <v>3181</v>
      </c>
      <c r="G47" s="11">
        <v>3065497</v>
      </c>
      <c r="H47" s="12">
        <v>21363</v>
      </c>
      <c r="I47" s="11">
        <v>528824</v>
      </c>
      <c r="J47" s="12">
        <v>18463</v>
      </c>
      <c r="K47" s="103"/>
      <c r="L47" s="7">
        <f>HLOOKUP(L$7,$L$66:$DM$120,ROWS($C$10:$C47)+2,FALSE)</f>
        <v>106511</v>
      </c>
      <c r="M47" s="7">
        <f>HLOOKUP(M$7,$L$66:$DM$120,ROWS($C$10:$C47)+2,FALSE)</f>
        <v>1612</v>
      </c>
      <c r="N47" s="7">
        <f>HLOOKUP(N$7,$L$66:$DM$120,ROWS($C$10:$C47)+2,FALSE)</f>
        <v>1397</v>
      </c>
      <c r="O47" s="7">
        <f>HLOOKUP(O$7,$L$66:$DM$120,ROWS($C$10:$C47)+2,FALSE)</f>
        <v>2759</v>
      </c>
      <c r="P47" s="7">
        <f>HLOOKUP(P$7,$L$66:$DM$120,ROWS($C$10:$C47)+2,FALSE)</f>
        <v>5873</v>
      </c>
      <c r="Q47" s="7">
        <f>HLOOKUP(Q$7,$L$66:$DM$120,ROWS($C$10:$C47)+2,FALSE)</f>
        <v>9429</v>
      </c>
      <c r="R47" s="7">
        <f>HLOOKUP(R$7,$L$66:$DM$120,ROWS($C$10:$C47)+2,FALSE)</f>
        <v>3184</v>
      </c>
      <c r="S47" s="7">
        <f>HLOOKUP(S$7,$L$66:$DM$120,ROWS($C$10:$C47)+2,FALSE)</f>
        <v>68</v>
      </c>
      <c r="T47" s="7">
        <f>HLOOKUP(T$7,$L$66:$DM$120,ROWS($C$10:$C47)+2,FALSE)</f>
        <v>109</v>
      </c>
      <c r="U47" s="7">
        <f>HLOOKUP(U$7,$L$66:$DM$120,ROWS($C$10:$C47)+2,FALSE)</f>
        <v>0</v>
      </c>
      <c r="V47" s="7">
        <f>HLOOKUP(V$7,$L$66:$DM$120,ROWS($C$10:$C47)+2,FALSE)</f>
        <v>5438</v>
      </c>
      <c r="W47" s="7">
        <f>HLOOKUP(W$7,$L$66:$DM$120,ROWS($C$10:$C47)+2,FALSE)</f>
        <v>3159</v>
      </c>
      <c r="X47" s="7">
        <f>HLOOKUP(X$7,$L$66:$DM$120,ROWS($C$10:$C47)+2,FALSE)</f>
        <v>773</v>
      </c>
      <c r="Y47" s="7">
        <f>HLOOKUP(Y$7,$L$66:$DM$120,ROWS($C$10:$C47)+2,FALSE)</f>
        <v>611</v>
      </c>
      <c r="Z47" s="7">
        <f>HLOOKUP(Z$7,$L$66:$DM$120,ROWS($C$10:$C47)+2,FALSE)</f>
        <v>2679</v>
      </c>
      <c r="AA47" s="7">
        <f>HLOOKUP(AA$7,$L$66:$DM$120,ROWS($C$10:$C47)+2,FALSE)</f>
        <v>957</v>
      </c>
      <c r="AB47" s="7">
        <f>HLOOKUP(AB$7,$L$66:$DM$120,ROWS($C$10:$C47)+2,FALSE)</f>
        <v>1108</v>
      </c>
      <c r="AC47" s="7">
        <f>HLOOKUP(AC$7,$L$66:$DM$120,ROWS($C$10:$C47)+2,FALSE)</f>
        <v>5024</v>
      </c>
      <c r="AD47" s="7">
        <f>HLOOKUP(AD$7,$L$66:$DM$120,ROWS($C$10:$C47)+2,FALSE)</f>
        <v>877</v>
      </c>
      <c r="AE47" s="7">
        <f>HLOOKUP(AE$7,$L$66:$DM$120,ROWS($C$10:$C47)+2,FALSE)</f>
        <v>2208</v>
      </c>
      <c r="AF47" s="7">
        <f>HLOOKUP(AF$7,$L$66:$DM$120,ROWS($C$10:$C47)+2,FALSE)</f>
        <v>298</v>
      </c>
      <c r="AG47" s="7">
        <f>HLOOKUP(AG$7,$L$66:$DM$120,ROWS($C$10:$C47)+2,FALSE)</f>
        <v>382</v>
      </c>
      <c r="AH47" s="7">
        <f>HLOOKUP(AH$7,$L$66:$DM$120,ROWS($C$10:$C47)+2,FALSE)</f>
        <v>465</v>
      </c>
      <c r="AI47" s="7">
        <f>HLOOKUP(AI$7,$L$66:$DM$120,ROWS($C$10:$C47)+2,FALSE)</f>
        <v>1047</v>
      </c>
      <c r="AJ47" s="7">
        <f>HLOOKUP(AJ$7,$L$66:$DM$120,ROWS($C$10:$C47)+2,FALSE)</f>
        <v>599</v>
      </c>
      <c r="AK47" s="7">
        <f>HLOOKUP(AK$7,$L$66:$DM$120,ROWS($C$10:$C47)+2,FALSE)</f>
        <v>1733</v>
      </c>
      <c r="AL47" s="7">
        <f>HLOOKUP(AL$7,$L$66:$DM$120,ROWS($C$10:$C47)+2,FALSE)</f>
        <v>4102</v>
      </c>
      <c r="AM47" s="7">
        <f>HLOOKUP(AM$7,$L$66:$DM$120,ROWS($C$10:$C47)+2,FALSE)</f>
        <v>448</v>
      </c>
      <c r="AN47" s="7">
        <f>HLOOKUP(AN$7,$L$66:$DM$120,ROWS($C$10:$C47)+2,FALSE)</f>
        <v>829</v>
      </c>
      <c r="AO47" s="7">
        <f>HLOOKUP(AO$7,$L$66:$DM$120,ROWS($C$10:$C47)+2,FALSE)</f>
        <v>1079</v>
      </c>
      <c r="AP47" s="7">
        <f>HLOOKUP(AP$7,$L$66:$DM$120,ROWS($C$10:$C47)+2,FALSE)</f>
        <v>69</v>
      </c>
      <c r="AQ47" s="7">
        <f>HLOOKUP(AQ$7,$L$66:$DM$120,ROWS($C$10:$C47)+2,FALSE)</f>
        <v>890</v>
      </c>
      <c r="AR47" s="7">
        <f>HLOOKUP(AR$7,$L$66:$DM$120,ROWS($C$10:$C47)+2,FALSE)</f>
        <v>2723</v>
      </c>
      <c r="AS47" s="7">
        <f>HLOOKUP(AS$7,$L$66:$DM$120,ROWS($C$10:$C47)+2,FALSE)</f>
        <v>1118</v>
      </c>
      <c r="AT47" s="7">
        <f>HLOOKUP(AT$7,$L$66:$DM$120,ROWS($C$10:$C47)+2,FALSE)</f>
        <v>1991</v>
      </c>
      <c r="AU47" s="7">
        <f>HLOOKUP(AU$7,$L$66:$DM$120,ROWS($C$10:$C47)+2,FALSE)</f>
        <v>139</v>
      </c>
      <c r="AV47" s="7">
        <f>HLOOKUP(AV$7,$L$66:$DM$120,ROWS($C$10:$C47)+2,FALSE)</f>
        <v>1385</v>
      </c>
      <c r="AW47" s="7" t="str">
        <f>HLOOKUP(AW$7,$L$66:$DM$120,ROWS($C$10:$C47)+2,FALSE)</f>
        <v>N/A</v>
      </c>
      <c r="AX47" s="7">
        <f>HLOOKUP(AX$7,$L$66:$DM$120,ROWS($C$10:$C47)+2,FALSE)</f>
        <v>398</v>
      </c>
      <c r="AY47" s="7">
        <f>HLOOKUP(AY$7,$L$66:$DM$120,ROWS($C$10:$C47)+2,FALSE)</f>
        <v>1316</v>
      </c>
      <c r="AZ47" s="7">
        <f>HLOOKUP(AZ$7,$L$66:$DM$120,ROWS($C$10:$C47)+2,FALSE)</f>
        <v>119</v>
      </c>
      <c r="BA47" s="7">
        <f>HLOOKUP(BA$7,$L$66:$DM$120,ROWS($C$10:$C47)+2,FALSE)</f>
        <v>596</v>
      </c>
      <c r="BB47" s="7">
        <f>HLOOKUP(BB$7,$L$66:$DM$120,ROWS($C$10:$C47)+2,FALSE)</f>
        <v>83</v>
      </c>
      <c r="BC47" s="7">
        <f>HLOOKUP(BC$7,$L$66:$DM$120,ROWS($C$10:$C47)+2,FALSE)</f>
        <v>1872</v>
      </c>
      <c r="BD47" s="7">
        <f>HLOOKUP(BD$7,$L$66:$DM$120,ROWS($C$10:$C47)+2,FALSE)</f>
        <v>28238</v>
      </c>
      <c r="BE47" s="7">
        <f>HLOOKUP(BE$7,$L$66:$DM$120,ROWS($C$10:$C47)+2,FALSE)</f>
        <v>428</v>
      </c>
      <c r="BF47" s="7">
        <f>HLOOKUP(BF$7,$L$66:$DM$120,ROWS($C$10:$C47)+2,FALSE)</f>
        <v>93</v>
      </c>
      <c r="BG47" s="7">
        <f>HLOOKUP(BG$7,$L$66:$DM$120,ROWS($C$10:$C47)+2,FALSE)</f>
        <v>2286</v>
      </c>
      <c r="BH47" s="7">
        <f>HLOOKUP(BH$7,$L$66:$DM$120,ROWS($C$10:$C47)+2,FALSE)</f>
        <v>2035</v>
      </c>
      <c r="BI47" s="7">
        <f>HLOOKUP(BI$7,$L$66:$DM$120,ROWS($C$10:$C47)+2,FALSE)</f>
        <v>221</v>
      </c>
      <c r="BJ47" s="7">
        <f>HLOOKUP(BJ$7,$L$66:$DM$120,ROWS($C$10:$C47)+2,FALSE)</f>
        <v>551</v>
      </c>
      <c r="BK47" s="7">
        <f>HLOOKUP(BK$7,$L$66:$DM$120,ROWS($C$10:$C47)+2,FALSE)</f>
        <v>1713</v>
      </c>
      <c r="BL47" s="7">
        <f>HLOOKUP(BL$7,$L$66:$DM$120,ROWS($C$10:$C47)+2,FALSE)</f>
        <v>209</v>
      </c>
      <c r="BM47" s="8">
        <f>HLOOKUP(BM$7+0.5,$L$66:$DM$120,ROWS($C$10:$C47)+2,FALSE)</f>
        <v>8108</v>
      </c>
      <c r="BN47" s="8">
        <f>HLOOKUP(BN$7+0.5,$L$66:$DM$120,ROWS($C$10:$C47)+2,FALSE)</f>
        <v>1283</v>
      </c>
      <c r="BO47" s="8">
        <f>HLOOKUP(BO$7+0.5,$L$66:$DM$120,ROWS($C$10:$C47)+2,FALSE)</f>
        <v>1554</v>
      </c>
      <c r="BP47" s="8">
        <f>HLOOKUP(BP$7+0.5,$L$66:$DM$120,ROWS($C$10:$C47)+2,FALSE)</f>
        <v>1013</v>
      </c>
      <c r="BQ47" s="8">
        <f>HLOOKUP(BQ$7+0.5,$L$66:$DM$120,ROWS($C$10:$C47)+2,FALSE)</f>
        <v>1827</v>
      </c>
      <c r="BR47" s="8">
        <f>HLOOKUP(BR$7+0.5,$L$66:$DM$120,ROWS($C$10:$C47)+2,FALSE)</f>
        <v>2426</v>
      </c>
      <c r="BS47" s="8">
        <f>HLOOKUP(BS$7+0.5,$L$66:$DM$120,ROWS($C$10:$C47)+2,FALSE)</f>
        <v>1286</v>
      </c>
      <c r="BT47" s="8">
        <f>HLOOKUP(BT$7+0.5,$L$66:$DM$120,ROWS($C$10:$C47)+2,FALSE)</f>
        <v>129</v>
      </c>
      <c r="BU47" s="8">
        <f>HLOOKUP(BU$7+0.5,$L$66:$DM$120,ROWS($C$10:$C47)+2,FALSE)</f>
        <v>164</v>
      </c>
      <c r="BV47" s="8">
        <f>HLOOKUP(BV$7+0.5,$L$66:$DM$120,ROWS($C$10:$C47)+2,FALSE)</f>
        <v>253</v>
      </c>
      <c r="BW47" s="8">
        <f>HLOOKUP(BW$7+0.5,$L$66:$DM$120,ROWS($C$10:$C47)+2,FALSE)</f>
        <v>1371</v>
      </c>
      <c r="BX47" s="8">
        <f>HLOOKUP(BX$7+0.5,$L$66:$DM$120,ROWS($C$10:$C47)+2,FALSE)</f>
        <v>1688</v>
      </c>
      <c r="BY47" s="8">
        <f>HLOOKUP(BY$7+0.5,$L$66:$DM$120,ROWS($C$10:$C47)+2,FALSE)</f>
        <v>864</v>
      </c>
      <c r="BZ47" s="8">
        <f>HLOOKUP(BZ$7+0.5,$L$66:$DM$120,ROWS($C$10:$C47)+2,FALSE)</f>
        <v>668</v>
      </c>
      <c r="CA47" s="8">
        <f>HLOOKUP(CA$7+0.5,$L$66:$DM$120,ROWS($C$10:$C47)+2,FALSE)</f>
        <v>1529</v>
      </c>
      <c r="CB47" s="8">
        <f>HLOOKUP(CB$7+0.5,$L$66:$DM$120,ROWS($C$10:$C47)+2,FALSE)</f>
        <v>550</v>
      </c>
      <c r="CC47" s="8">
        <f>HLOOKUP(CC$7+0.5,$L$66:$DM$120,ROWS($C$10:$C47)+2,FALSE)</f>
        <v>660</v>
      </c>
      <c r="CD47" s="8">
        <f>HLOOKUP(CD$7+0.5,$L$66:$DM$120,ROWS($C$10:$C47)+2,FALSE)</f>
        <v>2088</v>
      </c>
      <c r="CE47" s="8">
        <f>HLOOKUP(CE$7+0.5,$L$66:$DM$120,ROWS($C$10:$C47)+2,FALSE)</f>
        <v>607</v>
      </c>
      <c r="CF47" s="8">
        <f>HLOOKUP(CF$7+0.5,$L$66:$DM$120,ROWS($C$10:$C47)+2,FALSE)</f>
        <v>808</v>
      </c>
      <c r="CG47" s="8">
        <f>HLOOKUP(CG$7+0.5,$L$66:$DM$120,ROWS($C$10:$C47)+2,FALSE)</f>
        <v>278</v>
      </c>
      <c r="CH47" s="8">
        <f>HLOOKUP(CH$7+0.5,$L$66:$DM$120,ROWS($C$10:$C47)+2,FALSE)</f>
        <v>407</v>
      </c>
      <c r="CI47" s="8">
        <f>HLOOKUP(CI$7+0.5,$L$66:$DM$120,ROWS($C$10:$C47)+2,FALSE)</f>
        <v>481</v>
      </c>
      <c r="CJ47" s="8">
        <f>HLOOKUP(CJ$7+0.5,$L$66:$DM$120,ROWS($C$10:$C47)+2,FALSE)</f>
        <v>478</v>
      </c>
      <c r="CK47" s="8">
        <f>HLOOKUP(CK$7+0.5,$L$66:$DM$120,ROWS($C$10:$C47)+2,FALSE)</f>
        <v>369</v>
      </c>
      <c r="CL47" s="8">
        <f>HLOOKUP(CL$7+0.5,$L$66:$DM$120,ROWS($C$10:$C47)+2,FALSE)</f>
        <v>789</v>
      </c>
      <c r="CM47" s="8">
        <f>HLOOKUP(CM$7+0.5,$L$66:$DM$120,ROWS($C$10:$C47)+2,FALSE)</f>
        <v>1427</v>
      </c>
      <c r="CN47" s="8">
        <f>HLOOKUP(CN$7+0.5,$L$66:$DM$120,ROWS($C$10:$C47)+2,FALSE)</f>
        <v>342</v>
      </c>
      <c r="CO47" s="8">
        <f>HLOOKUP(CO$7+0.5,$L$66:$DM$120,ROWS($C$10:$C47)+2,FALSE)</f>
        <v>530</v>
      </c>
      <c r="CP47" s="8">
        <f>HLOOKUP(CP$7+0.5,$L$66:$DM$120,ROWS($C$10:$C47)+2,FALSE)</f>
        <v>598</v>
      </c>
      <c r="CQ47" s="8">
        <f>HLOOKUP(CQ$7+0.5,$L$66:$DM$120,ROWS($C$10:$C47)+2,FALSE)</f>
        <v>131</v>
      </c>
      <c r="CR47" s="8">
        <f>HLOOKUP(CR$7+0.5,$L$66:$DM$120,ROWS($C$10:$C47)+2,FALSE)</f>
        <v>890</v>
      </c>
      <c r="CS47" s="8">
        <f>HLOOKUP(CS$7+0.5,$L$66:$DM$120,ROWS($C$10:$C47)+2,FALSE)</f>
        <v>1280</v>
      </c>
      <c r="CT47" s="8">
        <f>HLOOKUP(CT$7+0.5,$L$66:$DM$120,ROWS($C$10:$C47)+2,FALSE)</f>
        <v>743</v>
      </c>
      <c r="CU47" s="8">
        <f>HLOOKUP(CU$7+0.5,$L$66:$DM$120,ROWS($C$10:$C47)+2,FALSE)</f>
        <v>1219</v>
      </c>
      <c r="CV47" s="8">
        <f>HLOOKUP(CV$7+0.5,$L$66:$DM$120,ROWS($C$10:$C47)+2,FALSE)</f>
        <v>136</v>
      </c>
      <c r="CW47" s="8">
        <f>HLOOKUP(CW$7+0.5,$L$66:$DM$120,ROWS($C$10:$C47)+2,FALSE)</f>
        <v>681</v>
      </c>
      <c r="CX47" s="8" t="str">
        <f>HLOOKUP(CX$7+0.5,$L$66:$DM$120,ROWS($C$10:$C47)+2,FALSE)</f>
        <v>N/A</v>
      </c>
      <c r="CY47" s="8">
        <f>HLOOKUP(CY$7+0.5,$L$66:$DM$120,ROWS($C$10:$C47)+2,FALSE)</f>
        <v>300</v>
      </c>
      <c r="CZ47" s="8">
        <f>HLOOKUP(CZ$7+0.5,$L$66:$DM$120,ROWS($C$10:$C47)+2,FALSE)</f>
        <v>1283</v>
      </c>
      <c r="DA47" s="8">
        <f>HLOOKUP(DA$7+0.5,$L$66:$DM$120,ROWS($C$10:$C47)+2,FALSE)</f>
        <v>137</v>
      </c>
      <c r="DB47" s="8">
        <f>HLOOKUP(DB$7+0.5,$L$66:$DM$120,ROWS($C$10:$C47)+2,FALSE)</f>
        <v>377</v>
      </c>
      <c r="DC47" s="8">
        <f>HLOOKUP(DC$7+0.5,$L$66:$DM$120,ROWS($C$10:$C47)+2,FALSE)</f>
        <v>135</v>
      </c>
      <c r="DD47" s="8">
        <f>HLOOKUP(DD$7+0.5,$L$66:$DM$120,ROWS($C$10:$C47)+2,FALSE)</f>
        <v>895</v>
      </c>
      <c r="DE47" s="8">
        <f>HLOOKUP(DE$7+0.5,$L$66:$DM$120,ROWS($C$10:$C47)+2,FALSE)</f>
        <v>4132</v>
      </c>
      <c r="DF47" s="8">
        <f>HLOOKUP(DF$7+0.5,$L$66:$DM$120,ROWS($C$10:$C47)+2,FALSE)</f>
        <v>454</v>
      </c>
      <c r="DG47" s="8">
        <f>HLOOKUP(DG$7+0.5,$L$66:$DM$120,ROWS($C$10:$C47)+2,FALSE)</f>
        <v>109</v>
      </c>
      <c r="DH47" s="8">
        <f>HLOOKUP(DH$7+0.5,$L$66:$DM$120,ROWS($C$10:$C47)+2,FALSE)</f>
        <v>1049</v>
      </c>
      <c r="DI47" s="8">
        <f>HLOOKUP(DI$7+0.5,$L$66:$DM$120,ROWS($C$10:$C47)+2,FALSE)</f>
        <v>1130</v>
      </c>
      <c r="DJ47" s="8">
        <f>HLOOKUP(DJ$7+0.5,$L$66:$DM$120,ROWS($C$10:$C47)+2,FALSE)</f>
        <v>270</v>
      </c>
      <c r="DK47" s="8">
        <f>HLOOKUP(DK$7+0.5,$L$66:$DM$120,ROWS($C$10:$C47)+2,FALSE)</f>
        <v>396</v>
      </c>
      <c r="DL47" s="8">
        <f>HLOOKUP(DL$7+0.5,$L$66:$DM$120,ROWS($C$10:$C47)+2,FALSE)</f>
        <v>1012</v>
      </c>
      <c r="DM47" s="8">
        <f>HLOOKUP(DM$7+0.5,$L$66:$DM$120,ROWS($C$10:$C47)+2,FALSE)</f>
        <v>222</v>
      </c>
    </row>
    <row r="48" spans="4:117" x14ac:dyDescent="0.2">
      <c r="D48" s="62" t="s">
        <v>44</v>
      </c>
      <c r="E48" s="11">
        <v>3794008</v>
      </c>
      <c r="F48" s="12">
        <v>3282</v>
      </c>
      <c r="G48" s="11">
        <v>3110896</v>
      </c>
      <c r="H48" s="12">
        <v>20156</v>
      </c>
      <c r="I48" s="11">
        <v>545841</v>
      </c>
      <c r="J48" s="12">
        <v>17758</v>
      </c>
      <c r="K48" s="103"/>
      <c r="L48" s="7">
        <f>HLOOKUP(L$7,$L$66:$DM$120,ROWS($C$10:$C48)+2,FALSE)</f>
        <v>116700</v>
      </c>
      <c r="M48" s="7">
        <f>HLOOKUP(M$7,$L$66:$DM$120,ROWS($C$10:$C48)+2,FALSE)</f>
        <v>400</v>
      </c>
      <c r="N48" s="7">
        <f>HLOOKUP(N$7,$L$66:$DM$120,ROWS($C$10:$C48)+2,FALSE)</f>
        <v>2027</v>
      </c>
      <c r="O48" s="7">
        <f>HLOOKUP(O$7,$L$66:$DM$120,ROWS($C$10:$C48)+2,FALSE)</f>
        <v>5264</v>
      </c>
      <c r="P48" s="7">
        <f>HLOOKUP(P$7,$L$66:$DM$120,ROWS($C$10:$C48)+2,FALSE)</f>
        <v>246</v>
      </c>
      <c r="Q48" s="7">
        <f>HLOOKUP(Q$7,$L$66:$DM$120,ROWS($C$10:$C48)+2,FALSE)</f>
        <v>34190</v>
      </c>
      <c r="R48" s="7">
        <f>HLOOKUP(R$7,$L$66:$DM$120,ROWS($C$10:$C48)+2,FALSE)</f>
        <v>2050</v>
      </c>
      <c r="S48" s="7">
        <f>HLOOKUP(S$7,$L$66:$DM$120,ROWS($C$10:$C48)+2,FALSE)</f>
        <v>270</v>
      </c>
      <c r="T48" s="7">
        <f>HLOOKUP(T$7,$L$66:$DM$120,ROWS($C$10:$C48)+2,FALSE)</f>
        <v>0</v>
      </c>
      <c r="U48" s="7">
        <f>HLOOKUP(U$7,$L$66:$DM$120,ROWS($C$10:$C48)+2,FALSE)</f>
        <v>217</v>
      </c>
      <c r="V48" s="7">
        <f>HLOOKUP(V$7,$L$66:$DM$120,ROWS($C$10:$C48)+2,FALSE)</f>
        <v>2273</v>
      </c>
      <c r="W48" s="7">
        <f>HLOOKUP(W$7,$L$66:$DM$120,ROWS($C$10:$C48)+2,FALSE)</f>
        <v>688</v>
      </c>
      <c r="X48" s="7">
        <f>HLOOKUP(X$7,$L$66:$DM$120,ROWS($C$10:$C48)+2,FALSE)</f>
        <v>2323</v>
      </c>
      <c r="Y48" s="7">
        <f>HLOOKUP(Y$7,$L$66:$DM$120,ROWS($C$10:$C48)+2,FALSE)</f>
        <v>4129</v>
      </c>
      <c r="Z48" s="7">
        <f>HLOOKUP(Z$7,$L$66:$DM$120,ROWS($C$10:$C48)+2,FALSE)</f>
        <v>1565</v>
      </c>
      <c r="AA48" s="7">
        <f>HLOOKUP(AA$7,$L$66:$DM$120,ROWS($C$10:$C48)+2,FALSE)</f>
        <v>317</v>
      </c>
      <c r="AB48" s="7">
        <f>HLOOKUP(AB$7,$L$66:$DM$120,ROWS($C$10:$C48)+2,FALSE)</f>
        <v>161</v>
      </c>
      <c r="AC48" s="7">
        <f>HLOOKUP(AC$7,$L$66:$DM$120,ROWS($C$10:$C48)+2,FALSE)</f>
        <v>678</v>
      </c>
      <c r="AD48" s="7">
        <f>HLOOKUP(AD$7,$L$66:$DM$120,ROWS($C$10:$C48)+2,FALSE)</f>
        <v>0</v>
      </c>
      <c r="AE48" s="7">
        <f>HLOOKUP(AE$7,$L$66:$DM$120,ROWS($C$10:$C48)+2,FALSE)</f>
        <v>0</v>
      </c>
      <c r="AF48" s="7">
        <f>HLOOKUP(AF$7,$L$66:$DM$120,ROWS($C$10:$C48)+2,FALSE)</f>
        <v>0</v>
      </c>
      <c r="AG48" s="7">
        <f>HLOOKUP(AG$7,$L$66:$DM$120,ROWS($C$10:$C48)+2,FALSE)</f>
        <v>595</v>
      </c>
      <c r="AH48" s="7">
        <f>HLOOKUP(AH$7,$L$66:$DM$120,ROWS($C$10:$C48)+2,FALSE)</f>
        <v>1471</v>
      </c>
      <c r="AI48" s="7">
        <f>HLOOKUP(AI$7,$L$66:$DM$120,ROWS($C$10:$C48)+2,FALSE)</f>
        <v>1159</v>
      </c>
      <c r="AJ48" s="7">
        <f>HLOOKUP(AJ$7,$L$66:$DM$120,ROWS($C$10:$C48)+2,FALSE)</f>
        <v>668</v>
      </c>
      <c r="AK48" s="7">
        <f>HLOOKUP(AK$7,$L$66:$DM$120,ROWS($C$10:$C48)+2,FALSE)</f>
        <v>735</v>
      </c>
      <c r="AL48" s="7">
        <f>HLOOKUP(AL$7,$L$66:$DM$120,ROWS($C$10:$C48)+2,FALSE)</f>
        <v>1786</v>
      </c>
      <c r="AM48" s="7">
        <f>HLOOKUP(AM$7,$L$66:$DM$120,ROWS($C$10:$C48)+2,FALSE)</f>
        <v>3386</v>
      </c>
      <c r="AN48" s="7">
        <f>HLOOKUP(AN$7,$L$66:$DM$120,ROWS($C$10:$C48)+2,FALSE)</f>
        <v>777</v>
      </c>
      <c r="AO48" s="7">
        <f>HLOOKUP(AO$7,$L$66:$DM$120,ROWS($C$10:$C48)+2,FALSE)</f>
        <v>2805</v>
      </c>
      <c r="AP48" s="7">
        <f>HLOOKUP(AP$7,$L$66:$DM$120,ROWS($C$10:$C48)+2,FALSE)</f>
        <v>317</v>
      </c>
      <c r="AQ48" s="7">
        <f>HLOOKUP(AQ$7,$L$66:$DM$120,ROWS($C$10:$C48)+2,FALSE)</f>
        <v>544</v>
      </c>
      <c r="AR48" s="7">
        <f>HLOOKUP(AR$7,$L$66:$DM$120,ROWS($C$10:$C48)+2,FALSE)</f>
        <v>981</v>
      </c>
      <c r="AS48" s="7">
        <f>HLOOKUP(AS$7,$L$66:$DM$120,ROWS($C$10:$C48)+2,FALSE)</f>
        <v>2538</v>
      </c>
      <c r="AT48" s="7">
        <f>HLOOKUP(AT$7,$L$66:$DM$120,ROWS($C$10:$C48)+2,FALSE)</f>
        <v>1040</v>
      </c>
      <c r="AU48" s="7">
        <f>HLOOKUP(AU$7,$L$66:$DM$120,ROWS($C$10:$C48)+2,FALSE)</f>
        <v>592</v>
      </c>
      <c r="AV48" s="7">
        <f>HLOOKUP(AV$7,$L$66:$DM$120,ROWS($C$10:$C48)+2,FALSE)</f>
        <v>1541</v>
      </c>
      <c r="AW48" s="7">
        <f>HLOOKUP(AW$7,$L$66:$DM$120,ROWS($C$10:$C48)+2,FALSE)</f>
        <v>821</v>
      </c>
      <c r="AX48" s="7" t="str">
        <f>HLOOKUP(AX$7,$L$66:$DM$120,ROWS($C$10:$C48)+2,FALSE)</f>
        <v>N/A</v>
      </c>
      <c r="AY48" s="7">
        <f>HLOOKUP(AY$7,$L$66:$DM$120,ROWS($C$10:$C48)+2,FALSE)</f>
        <v>1689</v>
      </c>
      <c r="AZ48" s="7">
        <f>HLOOKUP(AZ$7,$L$66:$DM$120,ROWS($C$10:$C48)+2,FALSE)</f>
        <v>0</v>
      </c>
      <c r="BA48" s="7">
        <f>HLOOKUP(BA$7,$L$66:$DM$120,ROWS($C$10:$C48)+2,FALSE)</f>
        <v>989</v>
      </c>
      <c r="BB48" s="7">
        <f>HLOOKUP(BB$7,$L$66:$DM$120,ROWS($C$10:$C48)+2,FALSE)</f>
        <v>741</v>
      </c>
      <c r="BC48" s="7">
        <f>HLOOKUP(BC$7,$L$66:$DM$120,ROWS($C$10:$C48)+2,FALSE)</f>
        <v>787</v>
      </c>
      <c r="BD48" s="7">
        <f>HLOOKUP(BD$7,$L$66:$DM$120,ROWS($C$10:$C48)+2,FALSE)</f>
        <v>3826</v>
      </c>
      <c r="BE48" s="7">
        <f>HLOOKUP(BE$7,$L$66:$DM$120,ROWS($C$10:$C48)+2,FALSE)</f>
        <v>2879</v>
      </c>
      <c r="BF48" s="7">
        <f>HLOOKUP(BF$7,$L$66:$DM$120,ROWS($C$10:$C48)+2,FALSE)</f>
        <v>456</v>
      </c>
      <c r="BG48" s="7">
        <f>HLOOKUP(BG$7,$L$66:$DM$120,ROWS($C$10:$C48)+2,FALSE)</f>
        <v>1124</v>
      </c>
      <c r="BH48" s="7">
        <f>HLOOKUP(BH$7,$L$66:$DM$120,ROWS($C$10:$C48)+2,FALSE)</f>
        <v>22793</v>
      </c>
      <c r="BI48" s="7">
        <f>HLOOKUP(BI$7,$L$66:$DM$120,ROWS($C$10:$C48)+2,FALSE)</f>
        <v>358</v>
      </c>
      <c r="BJ48" s="7">
        <f>HLOOKUP(BJ$7,$L$66:$DM$120,ROWS($C$10:$C48)+2,FALSE)</f>
        <v>1981</v>
      </c>
      <c r="BK48" s="7">
        <f>HLOOKUP(BK$7,$L$66:$DM$120,ROWS($C$10:$C48)+2,FALSE)</f>
        <v>523</v>
      </c>
      <c r="BL48" s="7">
        <f>HLOOKUP(BL$7,$L$66:$DM$120,ROWS($C$10:$C48)+2,FALSE)</f>
        <v>821</v>
      </c>
      <c r="BM48" s="8">
        <f>HLOOKUP(BM$7+0.5,$L$66:$DM$120,ROWS($C$10:$C48)+2,FALSE)</f>
        <v>7898</v>
      </c>
      <c r="BN48" s="8">
        <f>HLOOKUP(BN$7+0.5,$L$66:$DM$120,ROWS($C$10:$C48)+2,FALSE)</f>
        <v>290</v>
      </c>
      <c r="BO48" s="8">
        <f>HLOOKUP(BO$7+0.5,$L$66:$DM$120,ROWS($C$10:$C48)+2,FALSE)</f>
        <v>910</v>
      </c>
      <c r="BP48" s="8">
        <f>HLOOKUP(BP$7+0.5,$L$66:$DM$120,ROWS($C$10:$C48)+2,FALSE)</f>
        <v>1539</v>
      </c>
      <c r="BQ48" s="8">
        <f>HLOOKUP(BQ$7+0.5,$L$66:$DM$120,ROWS($C$10:$C48)+2,FALSE)</f>
        <v>217</v>
      </c>
      <c r="BR48" s="8">
        <f>HLOOKUP(BR$7+0.5,$L$66:$DM$120,ROWS($C$10:$C48)+2,FALSE)</f>
        <v>4899</v>
      </c>
      <c r="BS48" s="8">
        <f>HLOOKUP(BS$7+0.5,$L$66:$DM$120,ROWS($C$10:$C48)+2,FALSE)</f>
        <v>924</v>
      </c>
      <c r="BT48" s="8">
        <f>HLOOKUP(BT$7+0.5,$L$66:$DM$120,ROWS($C$10:$C48)+2,FALSE)</f>
        <v>273</v>
      </c>
      <c r="BU48" s="8">
        <f>HLOOKUP(BU$7+0.5,$L$66:$DM$120,ROWS($C$10:$C48)+2,FALSE)</f>
        <v>277</v>
      </c>
      <c r="BV48" s="8">
        <f>HLOOKUP(BV$7+0.5,$L$66:$DM$120,ROWS($C$10:$C48)+2,FALSE)</f>
        <v>239</v>
      </c>
      <c r="BW48" s="8">
        <f>HLOOKUP(BW$7+0.5,$L$66:$DM$120,ROWS($C$10:$C48)+2,FALSE)</f>
        <v>1051</v>
      </c>
      <c r="BX48" s="8">
        <f>HLOOKUP(BX$7+0.5,$L$66:$DM$120,ROWS($C$10:$C48)+2,FALSE)</f>
        <v>572</v>
      </c>
      <c r="BY48" s="8">
        <f>HLOOKUP(BY$7+0.5,$L$66:$DM$120,ROWS($C$10:$C48)+2,FALSE)</f>
        <v>1117</v>
      </c>
      <c r="BZ48" s="8">
        <f>HLOOKUP(BZ$7+0.5,$L$66:$DM$120,ROWS($C$10:$C48)+2,FALSE)</f>
        <v>1397</v>
      </c>
      <c r="CA48" s="8">
        <f>HLOOKUP(CA$7+0.5,$L$66:$DM$120,ROWS($C$10:$C48)+2,FALSE)</f>
        <v>862</v>
      </c>
      <c r="CB48" s="8">
        <f>HLOOKUP(CB$7+0.5,$L$66:$DM$120,ROWS($C$10:$C48)+2,FALSE)</f>
        <v>319</v>
      </c>
      <c r="CC48" s="8">
        <f>HLOOKUP(CC$7+0.5,$L$66:$DM$120,ROWS($C$10:$C48)+2,FALSE)</f>
        <v>176</v>
      </c>
      <c r="CD48" s="8">
        <f>HLOOKUP(CD$7+0.5,$L$66:$DM$120,ROWS($C$10:$C48)+2,FALSE)</f>
        <v>685</v>
      </c>
      <c r="CE48" s="8">
        <f>HLOOKUP(CE$7+0.5,$L$66:$DM$120,ROWS($C$10:$C48)+2,FALSE)</f>
        <v>277</v>
      </c>
      <c r="CF48" s="8">
        <f>HLOOKUP(CF$7+0.5,$L$66:$DM$120,ROWS($C$10:$C48)+2,FALSE)</f>
        <v>277</v>
      </c>
      <c r="CG48" s="8">
        <f>HLOOKUP(CG$7+0.5,$L$66:$DM$120,ROWS($C$10:$C48)+2,FALSE)</f>
        <v>277</v>
      </c>
      <c r="CH48" s="8">
        <f>HLOOKUP(CH$7+0.5,$L$66:$DM$120,ROWS($C$10:$C48)+2,FALSE)</f>
        <v>405</v>
      </c>
      <c r="CI48" s="8">
        <f>HLOOKUP(CI$7+0.5,$L$66:$DM$120,ROWS($C$10:$C48)+2,FALSE)</f>
        <v>1154</v>
      </c>
      <c r="CJ48" s="8">
        <f>HLOOKUP(CJ$7+0.5,$L$66:$DM$120,ROWS($C$10:$C48)+2,FALSE)</f>
        <v>783</v>
      </c>
      <c r="CK48" s="8">
        <f>HLOOKUP(CK$7+0.5,$L$66:$DM$120,ROWS($C$10:$C48)+2,FALSE)</f>
        <v>442</v>
      </c>
      <c r="CL48" s="8">
        <f>HLOOKUP(CL$7+0.5,$L$66:$DM$120,ROWS($C$10:$C48)+2,FALSE)</f>
        <v>770</v>
      </c>
      <c r="CM48" s="8">
        <f>HLOOKUP(CM$7+0.5,$L$66:$DM$120,ROWS($C$10:$C48)+2,FALSE)</f>
        <v>992</v>
      </c>
      <c r="CN48" s="8">
        <f>HLOOKUP(CN$7+0.5,$L$66:$DM$120,ROWS($C$10:$C48)+2,FALSE)</f>
        <v>1956</v>
      </c>
      <c r="CO48" s="8">
        <f>HLOOKUP(CO$7+0.5,$L$66:$DM$120,ROWS($C$10:$C48)+2,FALSE)</f>
        <v>574</v>
      </c>
      <c r="CP48" s="8">
        <f>HLOOKUP(CP$7+0.5,$L$66:$DM$120,ROWS($C$10:$C48)+2,FALSE)</f>
        <v>1436</v>
      </c>
      <c r="CQ48" s="8">
        <f>HLOOKUP(CQ$7+0.5,$L$66:$DM$120,ROWS($C$10:$C48)+2,FALSE)</f>
        <v>280</v>
      </c>
      <c r="CR48" s="8">
        <f>HLOOKUP(CR$7+0.5,$L$66:$DM$120,ROWS($C$10:$C48)+2,FALSE)</f>
        <v>582</v>
      </c>
      <c r="CS48" s="8">
        <f>HLOOKUP(CS$7+0.5,$L$66:$DM$120,ROWS($C$10:$C48)+2,FALSE)</f>
        <v>679</v>
      </c>
      <c r="CT48" s="8">
        <f>HLOOKUP(CT$7+0.5,$L$66:$DM$120,ROWS($C$10:$C48)+2,FALSE)</f>
        <v>1146</v>
      </c>
      <c r="CU48" s="8">
        <f>HLOOKUP(CU$7+0.5,$L$66:$DM$120,ROWS($C$10:$C48)+2,FALSE)</f>
        <v>758</v>
      </c>
      <c r="CV48" s="8">
        <f>HLOOKUP(CV$7+0.5,$L$66:$DM$120,ROWS($C$10:$C48)+2,FALSE)</f>
        <v>521</v>
      </c>
      <c r="CW48" s="8">
        <f>HLOOKUP(CW$7+0.5,$L$66:$DM$120,ROWS($C$10:$C48)+2,FALSE)</f>
        <v>902</v>
      </c>
      <c r="CX48" s="8">
        <f>HLOOKUP(CX$7+0.5,$L$66:$DM$120,ROWS($C$10:$C48)+2,FALSE)</f>
        <v>683</v>
      </c>
      <c r="CY48" s="8" t="str">
        <f>HLOOKUP(CY$7+0.5,$L$66:$DM$120,ROWS($C$10:$C48)+2,FALSE)</f>
        <v>N/A</v>
      </c>
      <c r="CZ48" s="8">
        <f>HLOOKUP(CZ$7+0.5,$L$66:$DM$120,ROWS($C$10:$C48)+2,FALSE)</f>
        <v>1185</v>
      </c>
      <c r="DA48" s="8">
        <f>HLOOKUP(DA$7+0.5,$L$66:$DM$120,ROWS($C$10:$C48)+2,FALSE)</f>
        <v>277</v>
      </c>
      <c r="DB48" s="8">
        <f>HLOOKUP(DB$7+0.5,$L$66:$DM$120,ROWS($C$10:$C48)+2,FALSE)</f>
        <v>1271</v>
      </c>
      <c r="DC48" s="8">
        <f>HLOOKUP(DC$7+0.5,$L$66:$DM$120,ROWS($C$10:$C48)+2,FALSE)</f>
        <v>581</v>
      </c>
      <c r="DD48" s="8">
        <f>HLOOKUP(DD$7+0.5,$L$66:$DM$120,ROWS($C$10:$C48)+2,FALSE)</f>
        <v>455</v>
      </c>
      <c r="DE48" s="8">
        <f>HLOOKUP(DE$7+0.5,$L$66:$DM$120,ROWS($C$10:$C48)+2,FALSE)</f>
        <v>1484</v>
      </c>
      <c r="DF48" s="8">
        <f>HLOOKUP(DF$7+0.5,$L$66:$DM$120,ROWS($C$10:$C48)+2,FALSE)</f>
        <v>1047</v>
      </c>
      <c r="DG48" s="8">
        <f>HLOOKUP(DG$7+0.5,$L$66:$DM$120,ROWS($C$10:$C48)+2,FALSE)</f>
        <v>405</v>
      </c>
      <c r="DH48" s="8">
        <f>HLOOKUP(DH$7+0.5,$L$66:$DM$120,ROWS($C$10:$C48)+2,FALSE)</f>
        <v>593</v>
      </c>
      <c r="DI48" s="8">
        <f>HLOOKUP(DI$7+0.5,$L$66:$DM$120,ROWS($C$10:$C48)+2,FALSE)</f>
        <v>3575</v>
      </c>
      <c r="DJ48" s="8">
        <f>HLOOKUP(DJ$7+0.5,$L$66:$DM$120,ROWS($C$10:$C48)+2,FALSE)</f>
        <v>308</v>
      </c>
      <c r="DK48" s="8">
        <f>HLOOKUP(DK$7+0.5,$L$66:$DM$120,ROWS($C$10:$C48)+2,FALSE)</f>
        <v>1181</v>
      </c>
      <c r="DL48" s="8">
        <f>HLOOKUP(DL$7+0.5,$L$66:$DM$120,ROWS($C$10:$C48)+2,FALSE)</f>
        <v>336</v>
      </c>
      <c r="DM48" s="8">
        <f>HLOOKUP(DM$7+0.5,$L$66:$DM$120,ROWS($C$10:$C48)+2,FALSE)</f>
        <v>847</v>
      </c>
    </row>
    <row r="49" spans="4:117" x14ac:dyDescent="0.2">
      <c r="D49" s="62" t="s">
        <v>45</v>
      </c>
      <c r="E49" s="11">
        <v>12577555</v>
      </c>
      <c r="F49" s="12">
        <v>4619</v>
      </c>
      <c r="G49" s="11">
        <v>11053022</v>
      </c>
      <c r="H49" s="12">
        <v>29699</v>
      </c>
      <c r="I49" s="11">
        <v>1239199</v>
      </c>
      <c r="J49" s="12">
        <v>26490</v>
      </c>
      <c r="K49" s="103"/>
      <c r="L49" s="7">
        <f>HLOOKUP(L$7,$L$66:$DM$120,ROWS($C$10:$C49)+2,FALSE)</f>
        <v>235580</v>
      </c>
      <c r="M49" s="7">
        <f>HLOOKUP(M$7,$L$66:$DM$120,ROWS($C$10:$C49)+2,FALSE)</f>
        <v>369</v>
      </c>
      <c r="N49" s="7">
        <f>HLOOKUP(N$7,$L$66:$DM$120,ROWS($C$10:$C49)+2,FALSE)</f>
        <v>2185</v>
      </c>
      <c r="O49" s="7">
        <f>HLOOKUP(O$7,$L$66:$DM$120,ROWS($C$10:$C49)+2,FALSE)</f>
        <v>3668</v>
      </c>
      <c r="P49" s="7">
        <f>HLOOKUP(P$7,$L$66:$DM$120,ROWS($C$10:$C49)+2,FALSE)</f>
        <v>807</v>
      </c>
      <c r="Q49" s="7">
        <f>HLOOKUP(Q$7,$L$66:$DM$120,ROWS($C$10:$C49)+2,FALSE)</f>
        <v>12077</v>
      </c>
      <c r="R49" s="7">
        <f>HLOOKUP(R$7,$L$66:$DM$120,ROWS($C$10:$C49)+2,FALSE)</f>
        <v>3657</v>
      </c>
      <c r="S49" s="7">
        <f>HLOOKUP(S$7,$L$66:$DM$120,ROWS($C$10:$C49)+2,FALSE)</f>
        <v>4007</v>
      </c>
      <c r="T49" s="7">
        <f>HLOOKUP(T$7,$L$66:$DM$120,ROWS($C$10:$C49)+2,FALSE)</f>
        <v>4608</v>
      </c>
      <c r="U49" s="7">
        <f>HLOOKUP(U$7,$L$66:$DM$120,ROWS($C$10:$C49)+2,FALSE)</f>
        <v>1621</v>
      </c>
      <c r="V49" s="7">
        <f>HLOOKUP(V$7,$L$66:$DM$120,ROWS($C$10:$C49)+2,FALSE)</f>
        <v>18212</v>
      </c>
      <c r="W49" s="7">
        <f>HLOOKUP(W$7,$L$66:$DM$120,ROWS($C$10:$C49)+2,FALSE)</f>
        <v>4644</v>
      </c>
      <c r="X49" s="7">
        <f>HLOOKUP(X$7,$L$66:$DM$120,ROWS($C$10:$C49)+2,FALSE)</f>
        <v>332</v>
      </c>
      <c r="Y49" s="7">
        <f>HLOOKUP(Y$7,$L$66:$DM$120,ROWS($C$10:$C49)+2,FALSE)</f>
        <v>380</v>
      </c>
      <c r="Z49" s="7">
        <f>HLOOKUP(Z$7,$L$66:$DM$120,ROWS($C$10:$C49)+2,FALSE)</f>
        <v>4490</v>
      </c>
      <c r="AA49" s="7">
        <f>HLOOKUP(AA$7,$L$66:$DM$120,ROWS($C$10:$C49)+2,FALSE)</f>
        <v>2018</v>
      </c>
      <c r="AB49" s="7">
        <f>HLOOKUP(AB$7,$L$66:$DM$120,ROWS($C$10:$C49)+2,FALSE)</f>
        <v>227</v>
      </c>
      <c r="AC49" s="7">
        <f>HLOOKUP(AC$7,$L$66:$DM$120,ROWS($C$10:$C49)+2,FALSE)</f>
        <v>1426</v>
      </c>
      <c r="AD49" s="7">
        <f>HLOOKUP(AD$7,$L$66:$DM$120,ROWS($C$10:$C49)+2,FALSE)</f>
        <v>1675</v>
      </c>
      <c r="AE49" s="7">
        <f>HLOOKUP(AE$7,$L$66:$DM$120,ROWS($C$10:$C49)+2,FALSE)</f>
        <v>625</v>
      </c>
      <c r="AF49" s="7">
        <f>HLOOKUP(AF$7,$L$66:$DM$120,ROWS($C$10:$C49)+2,FALSE)</f>
        <v>1621</v>
      </c>
      <c r="AG49" s="7">
        <f>HLOOKUP(AG$7,$L$66:$DM$120,ROWS($C$10:$C49)+2,FALSE)</f>
        <v>18281</v>
      </c>
      <c r="AH49" s="7">
        <f>HLOOKUP(AH$7,$L$66:$DM$120,ROWS($C$10:$C49)+2,FALSE)</f>
        <v>4455</v>
      </c>
      <c r="AI49" s="7">
        <f>HLOOKUP(AI$7,$L$66:$DM$120,ROWS($C$10:$C49)+2,FALSE)</f>
        <v>4961</v>
      </c>
      <c r="AJ49" s="7">
        <f>HLOOKUP(AJ$7,$L$66:$DM$120,ROWS($C$10:$C49)+2,FALSE)</f>
        <v>1491</v>
      </c>
      <c r="AK49" s="7">
        <f>HLOOKUP(AK$7,$L$66:$DM$120,ROWS($C$10:$C49)+2,FALSE)</f>
        <v>563</v>
      </c>
      <c r="AL49" s="7">
        <f>HLOOKUP(AL$7,$L$66:$DM$120,ROWS($C$10:$C49)+2,FALSE)</f>
        <v>1725</v>
      </c>
      <c r="AM49" s="7">
        <f>HLOOKUP(AM$7,$L$66:$DM$120,ROWS($C$10:$C49)+2,FALSE)</f>
        <v>339</v>
      </c>
      <c r="AN49" s="7">
        <f>HLOOKUP(AN$7,$L$66:$DM$120,ROWS($C$10:$C49)+2,FALSE)</f>
        <v>551</v>
      </c>
      <c r="AO49" s="7">
        <f>HLOOKUP(AO$7,$L$66:$DM$120,ROWS($C$10:$C49)+2,FALSE)</f>
        <v>1810</v>
      </c>
      <c r="AP49" s="7">
        <f>HLOOKUP(AP$7,$L$66:$DM$120,ROWS($C$10:$C49)+2,FALSE)</f>
        <v>729</v>
      </c>
      <c r="AQ49" s="7">
        <f>HLOOKUP(AQ$7,$L$66:$DM$120,ROWS($C$10:$C49)+2,FALSE)</f>
        <v>42456</v>
      </c>
      <c r="AR49" s="7">
        <f>HLOOKUP(AR$7,$L$66:$DM$120,ROWS($C$10:$C49)+2,FALSE)</f>
        <v>1250</v>
      </c>
      <c r="AS49" s="7">
        <f>HLOOKUP(AS$7,$L$66:$DM$120,ROWS($C$10:$C49)+2,FALSE)</f>
        <v>30481</v>
      </c>
      <c r="AT49" s="7">
        <f>HLOOKUP(AT$7,$L$66:$DM$120,ROWS($C$10:$C49)+2,FALSE)</f>
        <v>7611</v>
      </c>
      <c r="AU49" s="7">
        <f>HLOOKUP(AU$7,$L$66:$DM$120,ROWS($C$10:$C49)+2,FALSE)</f>
        <v>521</v>
      </c>
      <c r="AV49" s="7">
        <f>HLOOKUP(AV$7,$L$66:$DM$120,ROWS($C$10:$C49)+2,FALSE)</f>
        <v>14545</v>
      </c>
      <c r="AW49" s="7">
        <f>HLOOKUP(AW$7,$L$66:$DM$120,ROWS($C$10:$C49)+2,FALSE)</f>
        <v>1254</v>
      </c>
      <c r="AX49" s="7">
        <f>HLOOKUP(AX$7,$L$66:$DM$120,ROWS($C$10:$C49)+2,FALSE)</f>
        <v>918</v>
      </c>
      <c r="AY49" s="7" t="str">
        <f>HLOOKUP(AY$7,$L$66:$DM$120,ROWS($C$10:$C49)+2,FALSE)</f>
        <v>N/A</v>
      </c>
      <c r="AZ49" s="7">
        <f>HLOOKUP(AZ$7,$L$66:$DM$120,ROWS($C$10:$C49)+2,FALSE)</f>
        <v>377</v>
      </c>
      <c r="BA49" s="7">
        <f>HLOOKUP(BA$7,$L$66:$DM$120,ROWS($C$10:$C49)+2,FALSE)</f>
        <v>1315</v>
      </c>
      <c r="BB49" s="7">
        <f>HLOOKUP(BB$7,$L$66:$DM$120,ROWS($C$10:$C49)+2,FALSE)</f>
        <v>966</v>
      </c>
      <c r="BC49" s="7">
        <f>HLOOKUP(BC$7,$L$66:$DM$120,ROWS($C$10:$C49)+2,FALSE)</f>
        <v>1611</v>
      </c>
      <c r="BD49" s="7">
        <f>HLOOKUP(BD$7,$L$66:$DM$120,ROWS($C$10:$C49)+2,FALSE)</f>
        <v>7778</v>
      </c>
      <c r="BE49" s="7">
        <f>HLOOKUP(BE$7,$L$66:$DM$120,ROWS($C$10:$C49)+2,FALSE)</f>
        <v>1048</v>
      </c>
      <c r="BF49" s="7">
        <f>HLOOKUP(BF$7,$L$66:$DM$120,ROWS($C$10:$C49)+2,FALSE)</f>
        <v>215</v>
      </c>
      <c r="BG49" s="7">
        <f>HLOOKUP(BG$7,$L$66:$DM$120,ROWS($C$10:$C49)+2,FALSE)</f>
        <v>10558</v>
      </c>
      <c r="BH49" s="7">
        <f>HLOOKUP(BH$7,$L$66:$DM$120,ROWS($C$10:$C49)+2,FALSE)</f>
        <v>2495</v>
      </c>
      <c r="BI49" s="7">
        <f>HLOOKUP(BI$7,$L$66:$DM$120,ROWS($C$10:$C49)+2,FALSE)</f>
        <v>4258</v>
      </c>
      <c r="BJ49" s="7">
        <f>HLOOKUP(BJ$7,$L$66:$DM$120,ROWS($C$10:$C49)+2,FALSE)</f>
        <v>1300</v>
      </c>
      <c r="BK49" s="7">
        <f>HLOOKUP(BK$7,$L$66:$DM$120,ROWS($C$10:$C49)+2,FALSE)</f>
        <v>1069</v>
      </c>
      <c r="BL49" s="7">
        <f>HLOOKUP(BL$7,$L$66:$DM$120,ROWS($C$10:$C49)+2,FALSE)</f>
        <v>6275</v>
      </c>
      <c r="BM49" s="8">
        <f>HLOOKUP(BM$7+0.5,$L$66:$DM$120,ROWS($C$10:$C49)+2,FALSE)</f>
        <v>12249</v>
      </c>
      <c r="BN49" s="8">
        <f>HLOOKUP(BN$7+0.5,$L$66:$DM$120,ROWS($C$10:$C49)+2,FALSE)</f>
        <v>368</v>
      </c>
      <c r="BO49" s="8">
        <f>HLOOKUP(BO$7+0.5,$L$66:$DM$120,ROWS($C$10:$C49)+2,FALSE)</f>
        <v>1301</v>
      </c>
      <c r="BP49" s="8">
        <f>HLOOKUP(BP$7+0.5,$L$66:$DM$120,ROWS($C$10:$C49)+2,FALSE)</f>
        <v>1451</v>
      </c>
      <c r="BQ49" s="8">
        <f>HLOOKUP(BQ$7+0.5,$L$66:$DM$120,ROWS($C$10:$C49)+2,FALSE)</f>
        <v>601</v>
      </c>
      <c r="BR49" s="8">
        <f>HLOOKUP(BR$7+0.5,$L$66:$DM$120,ROWS($C$10:$C49)+2,FALSE)</f>
        <v>2875</v>
      </c>
      <c r="BS49" s="8">
        <f>HLOOKUP(BS$7+0.5,$L$66:$DM$120,ROWS($C$10:$C49)+2,FALSE)</f>
        <v>1375</v>
      </c>
      <c r="BT49" s="8">
        <f>HLOOKUP(BT$7+0.5,$L$66:$DM$120,ROWS($C$10:$C49)+2,FALSE)</f>
        <v>1559</v>
      </c>
      <c r="BU49" s="8">
        <f>HLOOKUP(BU$7+0.5,$L$66:$DM$120,ROWS($C$10:$C49)+2,FALSE)</f>
        <v>1169</v>
      </c>
      <c r="BV49" s="8">
        <f>HLOOKUP(BV$7+0.5,$L$66:$DM$120,ROWS($C$10:$C49)+2,FALSE)</f>
        <v>866</v>
      </c>
      <c r="BW49" s="8">
        <f>HLOOKUP(BW$7+0.5,$L$66:$DM$120,ROWS($C$10:$C49)+2,FALSE)</f>
        <v>3129</v>
      </c>
      <c r="BX49" s="8">
        <f>HLOOKUP(BX$7+0.5,$L$66:$DM$120,ROWS($C$10:$C49)+2,FALSE)</f>
        <v>1340</v>
      </c>
      <c r="BY49" s="8">
        <f>HLOOKUP(BY$7+0.5,$L$66:$DM$120,ROWS($C$10:$C49)+2,FALSE)</f>
        <v>292</v>
      </c>
      <c r="BZ49" s="8">
        <f>HLOOKUP(BZ$7+0.5,$L$66:$DM$120,ROWS($C$10:$C49)+2,FALSE)</f>
        <v>408</v>
      </c>
      <c r="CA49" s="8">
        <f>HLOOKUP(CA$7+0.5,$L$66:$DM$120,ROWS($C$10:$C49)+2,FALSE)</f>
        <v>1429</v>
      </c>
      <c r="CB49" s="8">
        <f>HLOOKUP(CB$7+0.5,$L$66:$DM$120,ROWS($C$10:$C49)+2,FALSE)</f>
        <v>739</v>
      </c>
      <c r="CC49" s="8">
        <f>HLOOKUP(CC$7+0.5,$L$66:$DM$120,ROWS($C$10:$C49)+2,FALSE)</f>
        <v>319</v>
      </c>
      <c r="CD49" s="8">
        <f>HLOOKUP(CD$7+0.5,$L$66:$DM$120,ROWS($C$10:$C49)+2,FALSE)</f>
        <v>1201</v>
      </c>
      <c r="CE49" s="8">
        <f>HLOOKUP(CE$7+0.5,$L$66:$DM$120,ROWS($C$10:$C49)+2,FALSE)</f>
        <v>766</v>
      </c>
      <c r="CF49" s="8">
        <f>HLOOKUP(CF$7+0.5,$L$66:$DM$120,ROWS($C$10:$C49)+2,FALSE)</f>
        <v>382</v>
      </c>
      <c r="CG49" s="8">
        <f>HLOOKUP(CG$7+0.5,$L$66:$DM$120,ROWS($C$10:$C49)+2,FALSE)</f>
        <v>895</v>
      </c>
      <c r="CH49" s="8">
        <f>HLOOKUP(CH$7+0.5,$L$66:$DM$120,ROWS($C$10:$C49)+2,FALSE)</f>
        <v>2839</v>
      </c>
      <c r="CI49" s="8">
        <f>HLOOKUP(CI$7+0.5,$L$66:$DM$120,ROWS($C$10:$C49)+2,FALSE)</f>
        <v>1178</v>
      </c>
      <c r="CJ49" s="8">
        <f>HLOOKUP(CJ$7+0.5,$L$66:$DM$120,ROWS($C$10:$C49)+2,FALSE)</f>
        <v>2285</v>
      </c>
      <c r="CK49" s="8">
        <f>HLOOKUP(CK$7+0.5,$L$66:$DM$120,ROWS($C$10:$C49)+2,FALSE)</f>
        <v>873</v>
      </c>
      <c r="CL49" s="8">
        <f>HLOOKUP(CL$7+0.5,$L$66:$DM$120,ROWS($C$10:$C49)+2,FALSE)</f>
        <v>498</v>
      </c>
      <c r="CM49" s="8">
        <f>HLOOKUP(CM$7+0.5,$L$66:$DM$120,ROWS($C$10:$C49)+2,FALSE)</f>
        <v>788</v>
      </c>
      <c r="CN49" s="8">
        <f>HLOOKUP(CN$7+0.5,$L$66:$DM$120,ROWS($C$10:$C49)+2,FALSE)</f>
        <v>290</v>
      </c>
      <c r="CO49" s="8">
        <f>HLOOKUP(CO$7+0.5,$L$66:$DM$120,ROWS($C$10:$C49)+2,FALSE)</f>
        <v>410</v>
      </c>
      <c r="CP49" s="8">
        <f>HLOOKUP(CP$7+0.5,$L$66:$DM$120,ROWS($C$10:$C49)+2,FALSE)</f>
        <v>1177</v>
      </c>
      <c r="CQ49" s="8">
        <f>HLOOKUP(CQ$7+0.5,$L$66:$DM$120,ROWS($C$10:$C49)+2,FALSE)</f>
        <v>531</v>
      </c>
      <c r="CR49" s="8">
        <f>HLOOKUP(CR$7+0.5,$L$66:$DM$120,ROWS($C$10:$C49)+2,FALSE)</f>
        <v>5218</v>
      </c>
      <c r="CS49" s="8">
        <f>HLOOKUP(CS$7+0.5,$L$66:$DM$120,ROWS($C$10:$C49)+2,FALSE)</f>
        <v>883</v>
      </c>
      <c r="CT49" s="8">
        <f>HLOOKUP(CT$7+0.5,$L$66:$DM$120,ROWS($C$10:$C49)+2,FALSE)</f>
        <v>3719</v>
      </c>
      <c r="CU49" s="8">
        <f>HLOOKUP(CU$7+0.5,$L$66:$DM$120,ROWS($C$10:$C49)+2,FALSE)</f>
        <v>2053</v>
      </c>
      <c r="CV49" s="8">
        <f>HLOOKUP(CV$7+0.5,$L$66:$DM$120,ROWS($C$10:$C49)+2,FALSE)</f>
        <v>517</v>
      </c>
      <c r="CW49" s="8">
        <f>HLOOKUP(CW$7+0.5,$L$66:$DM$120,ROWS($C$10:$C49)+2,FALSE)</f>
        <v>3377</v>
      </c>
      <c r="CX49" s="8">
        <f>HLOOKUP(CX$7+0.5,$L$66:$DM$120,ROWS($C$10:$C49)+2,FALSE)</f>
        <v>749</v>
      </c>
      <c r="CY49" s="8">
        <f>HLOOKUP(CY$7+0.5,$L$66:$DM$120,ROWS($C$10:$C49)+2,FALSE)</f>
        <v>545</v>
      </c>
      <c r="CZ49" s="8" t="str">
        <f>HLOOKUP(CZ$7+0.5,$L$66:$DM$120,ROWS($C$10:$C49)+2,FALSE)</f>
        <v>N/A</v>
      </c>
      <c r="DA49" s="8">
        <f>HLOOKUP(DA$7+0.5,$L$66:$DM$120,ROWS($C$10:$C49)+2,FALSE)</f>
        <v>327</v>
      </c>
      <c r="DB49" s="8">
        <f>HLOOKUP(DB$7+0.5,$L$66:$DM$120,ROWS($C$10:$C49)+2,FALSE)</f>
        <v>651</v>
      </c>
      <c r="DC49" s="8">
        <f>HLOOKUP(DC$7+0.5,$L$66:$DM$120,ROWS($C$10:$C49)+2,FALSE)</f>
        <v>927</v>
      </c>
      <c r="DD49" s="8">
        <f>HLOOKUP(DD$7+0.5,$L$66:$DM$120,ROWS($C$10:$C49)+2,FALSE)</f>
        <v>626</v>
      </c>
      <c r="DE49" s="8">
        <f>HLOOKUP(DE$7+0.5,$L$66:$DM$120,ROWS($C$10:$C49)+2,FALSE)</f>
        <v>2650</v>
      </c>
      <c r="DF49" s="8">
        <f>HLOOKUP(DF$7+0.5,$L$66:$DM$120,ROWS($C$10:$C49)+2,FALSE)</f>
        <v>684</v>
      </c>
      <c r="DG49" s="8">
        <f>HLOOKUP(DG$7+0.5,$L$66:$DM$120,ROWS($C$10:$C49)+2,FALSE)</f>
        <v>214</v>
      </c>
      <c r="DH49" s="8">
        <f>HLOOKUP(DH$7+0.5,$L$66:$DM$120,ROWS($C$10:$C49)+2,FALSE)</f>
        <v>2596</v>
      </c>
      <c r="DI49" s="8">
        <f>HLOOKUP(DI$7+0.5,$L$66:$DM$120,ROWS($C$10:$C49)+2,FALSE)</f>
        <v>1141</v>
      </c>
      <c r="DJ49" s="8">
        <f>HLOOKUP(DJ$7+0.5,$L$66:$DM$120,ROWS($C$10:$C49)+2,FALSE)</f>
        <v>1674</v>
      </c>
      <c r="DK49" s="8">
        <f>HLOOKUP(DK$7+0.5,$L$66:$DM$120,ROWS($C$10:$C49)+2,FALSE)</f>
        <v>1081</v>
      </c>
      <c r="DL49" s="8">
        <f>HLOOKUP(DL$7+0.5,$L$66:$DM$120,ROWS($C$10:$C49)+2,FALSE)</f>
        <v>936</v>
      </c>
      <c r="DM49" s="8">
        <f>HLOOKUP(DM$7+0.5,$L$66:$DM$120,ROWS($C$10:$C49)+2,FALSE)</f>
        <v>2169</v>
      </c>
    </row>
    <row r="50" spans="4:117" x14ac:dyDescent="0.2">
      <c r="D50" s="62" t="s">
        <v>46</v>
      </c>
      <c r="E50" s="11">
        <v>1042240</v>
      </c>
      <c r="F50" s="12">
        <v>1435</v>
      </c>
      <c r="G50" s="11">
        <v>900283</v>
      </c>
      <c r="H50" s="12">
        <v>9035</v>
      </c>
      <c r="I50" s="11">
        <v>99603</v>
      </c>
      <c r="J50" s="12">
        <v>7344</v>
      </c>
      <c r="K50" s="103"/>
      <c r="L50" s="7">
        <f>HLOOKUP(L$7,$L$66:$DM$120,ROWS($C$10:$C50)+2,FALSE)</f>
        <v>32059</v>
      </c>
      <c r="M50" s="7">
        <f>HLOOKUP(M$7,$L$66:$DM$120,ROWS($C$10:$C50)+2,FALSE)</f>
        <v>136</v>
      </c>
      <c r="N50" s="7">
        <f>HLOOKUP(N$7,$L$66:$DM$120,ROWS($C$10:$C50)+2,FALSE)</f>
        <v>0</v>
      </c>
      <c r="O50" s="7">
        <f>HLOOKUP(O$7,$L$66:$DM$120,ROWS($C$10:$C50)+2,FALSE)</f>
        <v>324</v>
      </c>
      <c r="P50" s="7">
        <f>HLOOKUP(P$7,$L$66:$DM$120,ROWS($C$10:$C50)+2,FALSE)</f>
        <v>0</v>
      </c>
      <c r="Q50" s="7">
        <f>HLOOKUP(Q$7,$L$66:$DM$120,ROWS($C$10:$C50)+2,FALSE)</f>
        <v>1697</v>
      </c>
      <c r="R50" s="7">
        <f>HLOOKUP(R$7,$L$66:$DM$120,ROWS($C$10:$C50)+2,FALSE)</f>
        <v>59</v>
      </c>
      <c r="S50" s="7">
        <f>HLOOKUP(S$7,$L$66:$DM$120,ROWS($C$10:$C50)+2,FALSE)</f>
        <v>4090</v>
      </c>
      <c r="T50" s="7">
        <f>HLOOKUP(T$7,$L$66:$DM$120,ROWS($C$10:$C50)+2,FALSE)</f>
        <v>0</v>
      </c>
      <c r="U50" s="7">
        <f>HLOOKUP(U$7,$L$66:$DM$120,ROWS($C$10:$C50)+2,FALSE)</f>
        <v>146</v>
      </c>
      <c r="V50" s="7">
        <f>HLOOKUP(V$7,$L$66:$DM$120,ROWS($C$10:$C50)+2,FALSE)</f>
        <v>1336</v>
      </c>
      <c r="W50" s="7">
        <f>HLOOKUP(W$7,$L$66:$DM$120,ROWS($C$10:$C50)+2,FALSE)</f>
        <v>382</v>
      </c>
      <c r="X50" s="7">
        <f>HLOOKUP(X$7,$L$66:$DM$120,ROWS($C$10:$C50)+2,FALSE)</f>
        <v>274</v>
      </c>
      <c r="Y50" s="7">
        <f>HLOOKUP(Y$7,$L$66:$DM$120,ROWS($C$10:$C50)+2,FALSE)</f>
        <v>0</v>
      </c>
      <c r="Z50" s="7">
        <f>HLOOKUP(Z$7,$L$66:$DM$120,ROWS($C$10:$C50)+2,FALSE)</f>
        <v>1210</v>
      </c>
      <c r="AA50" s="7">
        <f>HLOOKUP(AA$7,$L$66:$DM$120,ROWS($C$10:$C50)+2,FALSE)</f>
        <v>206</v>
      </c>
      <c r="AB50" s="7">
        <f>HLOOKUP(AB$7,$L$66:$DM$120,ROWS($C$10:$C50)+2,FALSE)</f>
        <v>48</v>
      </c>
      <c r="AC50" s="7">
        <f>HLOOKUP(AC$7,$L$66:$DM$120,ROWS($C$10:$C50)+2,FALSE)</f>
        <v>0</v>
      </c>
      <c r="AD50" s="7">
        <f>HLOOKUP(AD$7,$L$66:$DM$120,ROWS($C$10:$C50)+2,FALSE)</f>
        <v>0</v>
      </c>
      <c r="AE50" s="7">
        <f>HLOOKUP(AE$7,$L$66:$DM$120,ROWS($C$10:$C50)+2,FALSE)</f>
        <v>0</v>
      </c>
      <c r="AF50" s="7">
        <f>HLOOKUP(AF$7,$L$66:$DM$120,ROWS($C$10:$C50)+2,FALSE)</f>
        <v>447</v>
      </c>
      <c r="AG50" s="7">
        <f>HLOOKUP(AG$7,$L$66:$DM$120,ROWS($C$10:$C50)+2,FALSE)</f>
        <v>977</v>
      </c>
      <c r="AH50" s="7">
        <f>HLOOKUP(AH$7,$L$66:$DM$120,ROWS($C$10:$C50)+2,FALSE)</f>
        <v>8639</v>
      </c>
      <c r="AI50" s="7">
        <f>HLOOKUP(AI$7,$L$66:$DM$120,ROWS($C$10:$C50)+2,FALSE)</f>
        <v>77</v>
      </c>
      <c r="AJ50" s="7">
        <f>HLOOKUP(AJ$7,$L$66:$DM$120,ROWS($C$10:$C50)+2,FALSE)</f>
        <v>47</v>
      </c>
      <c r="AK50" s="7">
        <f>HLOOKUP(AK$7,$L$66:$DM$120,ROWS($C$10:$C50)+2,FALSE)</f>
        <v>0</v>
      </c>
      <c r="AL50" s="7">
        <f>HLOOKUP(AL$7,$L$66:$DM$120,ROWS($C$10:$C50)+2,FALSE)</f>
        <v>47</v>
      </c>
      <c r="AM50" s="7">
        <f>HLOOKUP(AM$7,$L$66:$DM$120,ROWS($C$10:$C50)+2,FALSE)</f>
        <v>0</v>
      </c>
      <c r="AN50" s="7">
        <f>HLOOKUP(AN$7,$L$66:$DM$120,ROWS($C$10:$C50)+2,FALSE)</f>
        <v>0</v>
      </c>
      <c r="AO50" s="7">
        <f>HLOOKUP(AO$7,$L$66:$DM$120,ROWS($C$10:$C50)+2,FALSE)</f>
        <v>297</v>
      </c>
      <c r="AP50" s="7">
        <f>HLOOKUP(AP$7,$L$66:$DM$120,ROWS($C$10:$C50)+2,FALSE)</f>
        <v>333</v>
      </c>
      <c r="AQ50" s="7">
        <f>HLOOKUP(AQ$7,$L$66:$DM$120,ROWS($C$10:$C50)+2,FALSE)</f>
        <v>1868</v>
      </c>
      <c r="AR50" s="7">
        <f>HLOOKUP(AR$7,$L$66:$DM$120,ROWS($C$10:$C50)+2,FALSE)</f>
        <v>0</v>
      </c>
      <c r="AS50" s="7">
        <f>HLOOKUP(AS$7,$L$66:$DM$120,ROWS($C$10:$C50)+2,FALSE)</f>
        <v>4583</v>
      </c>
      <c r="AT50" s="7">
        <f>HLOOKUP(AT$7,$L$66:$DM$120,ROWS($C$10:$C50)+2,FALSE)</f>
        <v>1376</v>
      </c>
      <c r="AU50" s="7">
        <f>HLOOKUP(AU$7,$L$66:$DM$120,ROWS($C$10:$C50)+2,FALSE)</f>
        <v>62</v>
      </c>
      <c r="AV50" s="7">
        <f>HLOOKUP(AV$7,$L$66:$DM$120,ROWS($C$10:$C50)+2,FALSE)</f>
        <v>0</v>
      </c>
      <c r="AW50" s="7">
        <f>HLOOKUP(AW$7,$L$66:$DM$120,ROWS($C$10:$C50)+2,FALSE)</f>
        <v>199</v>
      </c>
      <c r="AX50" s="7">
        <f>HLOOKUP(AX$7,$L$66:$DM$120,ROWS($C$10:$C50)+2,FALSE)</f>
        <v>0</v>
      </c>
      <c r="AY50" s="7">
        <f>HLOOKUP(AY$7,$L$66:$DM$120,ROWS($C$10:$C50)+2,FALSE)</f>
        <v>560</v>
      </c>
      <c r="AZ50" s="7" t="str">
        <f>HLOOKUP(AZ$7,$L$66:$DM$120,ROWS($C$10:$C50)+2,FALSE)</f>
        <v>N/A</v>
      </c>
      <c r="BA50" s="7">
        <f>HLOOKUP(BA$7,$L$66:$DM$120,ROWS($C$10:$C50)+2,FALSE)</f>
        <v>61</v>
      </c>
      <c r="BB50" s="7">
        <f>HLOOKUP(BB$7,$L$66:$DM$120,ROWS($C$10:$C50)+2,FALSE)</f>
        <v>48</v>
      </c>
      <c r="BC50" s="7">
        <f>HLOOKUP(BC$7,$L$66:$DM$120,ROWS($C$10:$C50)+2,FALSE)</f>
        <v>71</v>
      </c>
      <c r="BD50" s="7">
        <f>HLOOKUP(BD$7,$L$66:$DM$120,ROWS($C$10:$C50)+2,FALSE)</f>
        <v>678</v>
      </c>
      <c r="BE50" s="7">
        <f>HLOOKUP(BE$7,$L$66:$DM$120,ROWS($C$10:$C50)+2,FALSE)</f>
        <v>0</v>
      </c>
      <c r="BF50" s="7">
        <f>HLOOKUP(BF$7,$L$66:$DM$120,ROWS($C$10:$C50)+2,FALSE)</f>
        <v>72</v>
      </c>
      <c r="BG50" s="7">
        <f>HLOOKUP(BG$7,$L$66:$DM$120,ROWS($C$10:$C50)+2,FALSE)</f>
        <v>1399</v>
      </c>
      <c r="BH50" s="7">
        <f>HLOOKUP(BH$7,$L$66:$DM$120,ROWS($C$10:$C50)+2,FALSE)</f>
        <v>160</v>
      </c>
      <c r="BI50" s="7">
        <f>HLOOKUP(BI$7,$L$66:$DM$120,ROWS($C$10:$C50)+2,FALSE)</f>
        <v>150</v>
      </c>
      <c r="BJ50" s="7">
        <f>HLOOKUP(BJ$7,$L$66:$DM$120,ROWS($C$10:$C50)+2,FALSE)</f>
        <v>0</v>
      </c>
      <c r="BK50" s="7">
        <f>HLOOKUP(BK$7,$L$66:$DM$120,ROWS($C$10:$C50)+2,FALSE)</f>
        <v>0</v>
      </c>
      <c r="BL50" s="7">
        <f>HLOOKUP(BL$7,$L$66:$DM$120,ROWS($C$10:$C50)+2,FALSE)</f>
        <v>276</v>
      </c>
      <c r="BM50" s="8">
        <f>HLOOKUP(BM$7+0.5,$L$66:$DM$120,ROWS($C$10:$C50)+2,FALSE)</f>
        <v>4070</v>
      </c>
      <c r="BN50" s="8">
        <f>HLOOKUP(BN$7+0.5,$L$66:$DM$120,ROWS($C$10:$C50)+2,FALSE)</f>
        <v>214</v>
      </c>
      <c r="BO50" s="8">
        <f>HLOOKUP(BO$7+0.5,$L$66:$DM$120,ROWS($C$10:$C50)+2,FALSE)</f>
        <v>291</v>
      </c>
      <c r="BP50" s="8">
        <f>HLOOKUP(BP$7+0.5,$L$66:$DM$120,ROWS($C$10:$C50)+2,FALSE)</f>
        <v>286</v>
      </c>
      <c r="BQ50" s="8">
        <f>HLOOKUP(BQ$7+0.5,$L$66:$DM$120,ROWS($C$10:$C50)+2,FALSE)</f>
        <v>291</v>
      </c>
      <c r="BR50" s="8">
        <f>HLOOKUP(BR$7+0.5,$L$66:$DM$120,ROWS($C$10:$C50)+2,FALSE)</f>
        <v>791</v>
      </c>
      <c r="BS50" s="8">
        <f>HLOOKUP(BS$7+0.5,$L$66:$DM$120,ROWS($C$10:$C50)+2,FALSE)</f>
        <v>98</v>
      </c>
      <c r="BT50" s="8">
        <f>HLOOKUP(BT$7+0.5,$L$66:$DM$120,ROWS($C$10:$C50)+2,FALSE)</f>
        <v>1497</v>
      </c>
      <c r="BU50" s="8">
        <f>HLOOKUP(BU$7+0.5,$L$66:$DM$120,ROWS($C$10:$C50)+2,FALSE)</f>
        <v>291</v>
      </c>
      <c r="BV50" s="8">
        <f>HLOOKUP(BV$7+0.5,$L$66:$DM$120,ROWS($C$10:$C50)+2,FALSE)</f>
        <v>240</v>
      </c>
      <c r="BW50" s="8">
        <f>HLOOKUP(BW$7+0.5,$L$66:$DM$120,ROWS($C$10:$C50)+2,FALSE)</f>
        <v>778</v>
      </c>
      <c r="BX50" s="8">
        <f>HLOOKUP(BX$7+0.5,$L$66:$DM$120,ROWS($C$10:$C50)+2,FALSE)</f>
        <v>377</v>
      </c>
      <c r="BY50" s="8">
        <f>HLOOKUP(BY$7+0.5,$L$66:$DM$120,ROWS($C$10:$C50)+2,FALSE)</f>
        <v>546</v>
      </c>
      <c r="BZ50" s="8">
        <f>HLOOKUP(BZ$7+0.5,$L$66:$DM$120,ROWS($C$10:$C50)+2,FALSE)</f>
        <v>291</v>
      </c>
      <c r="CA50" s="8">
        <f>HLOOKUP(CA$7+0.5,$L$66:$DM$120,ROWS($C$10:$C50)+2,FALSE)</f>
        <v>768</v>
      </c>
      <c r="CB50" s="8">
        <f>HLOOKUP(CB$7+0.5,$L$66:$DM$120,ROWS($C$10:$C50)+2,FALSE)</f>
        <v>334</v>
      </c>
      <c r="CC50" s="8">
        <f>HLOOKUP(CC$7+0.5,$L$66:$DM$120,ROWS($C$10:$C50)+2,FALSE)</f>
        <v>79</v>
      </c>
      <c r="CD50" s="8">
        <f>HLOOKUP(CD$7+0.5,$L$66:$DM$120,ROWS($C$10:$C50)+2,FALSE)</f>
        <v>291</v>
      </c>
      <c r="CE50" s="8">
        <f>HLOOKUP(CE$7+0.5,$L$66:$DM$120,ROWS($C$10:$C50)+2,FALSE)</f>
        <v>291</v>
      </c>
      <c r="CF50" s="8">
        <f>HLOOKUP(CF$7+0.5,$L$66:$DM$120,ROWS($C$10:$C50)+2,FALSE)</f>
        <v>291</v>
      </c>
      <c r="CG50" s="8">
        <f>HLOOKUP(CG$7+0.5,$L$66:$DM$120,ROWS($C$10:$C50)+2,FALSE)</f>
        <v>350</v>
      </c>
      <c r="CH50" s="8">
        <f>HLOOKUP(CH$7+0.5,$L$66:$DM$120,ROWS($C$10:$C50)+2,FALSE)</f>
        <v>676</v>
      </c>
      <c r="CI50" s="8">
        <f>HLOOKUP(CI$7+0.5,$L$66:$DM$120,ROWS($C$10:$C50)+2,FALSE)</f>
        <v>1836</v>
      </c>
      <c r="CJ50" s="8">
        <f>HLOOKUP(CJ$7+0.5,$L$66:$DM$120,ROWS($C$10:$C50)+2,FALSE)</f>
        <v>125</v>
      </c>
      <c r="CK50" s="8">
        <f>HLOOKUP(CK$7+0.5,$L$66:$DM$120,ROWS($C$10:$C50)+2,FALSE)</f>
        <v>78</v>
      </c>
      <c r="CL50" s="8">
        <f>HLOOKUP(CL$7+0.5,$L$66:$DM$120,ROWS($C$10:$C50)+2,FALSE)</f>
        <v>291</v>
      </c>
      <c r="CM50" s="8">
        <f>HLOOKUP(CM$7+0.5,$L$66:$DM$120,ROWS($C$10:$C50)+2,FALSE)</f>
        <v>78</v>
      </c>
      <c r="CN50" s="8">
        <f>HLOOKUP(CN$7+0.5,$L$66:$DM$120,ROWS($C$10:$C50)+2,FALSE)</f>
        <v>291</v>
      </c>
      <c r="CO50" s="8">
        <f>HLOOKUP(CO$7+0.5,$L$66:$DM$120,ROWS($C$10:$C50)+2,FALSE)</f>
        <v>291</v>
      </c>
      <c r="CP50" s="8">
        <f>HLOOKUP(CP$7+0.5,$L$66:$DM$120,ROWS($C$10:$C50)+2,FALSE)</f>
        <v>259</v>
      </c>
      <c r="CQ50" s="8">
        <f>HLOOKUP(CQ$7+0.5,$L$66:$DM$120,ROWS($C$10:$C50)+2,FALSE)</f>
        <v>322</v>
      </c>
      <c r="CR50" s="8">
        <f>HLOOKUP(CR$7+0.5,$L$66:$DM$120,ROWS($C$10:$C50)+2,FALSE)</f>
        <v>649</v>
      </c>
      <c r="CS50" s="8">
        <f>HLOOKUP(CS$7+0.5,$L$66:$DM$120,ROWS($C$10:$C50)+2,FALSE)</f>
        <v>291</v>
      </c>
      <c r="CT50" s="8">
        <f>HLOOKUP(CT$7+0.5,$L$66:$DM$120,ROWS($C$10:$C50)+2,FALSE)</f>
        <v>1398</v>
      </c>
      <c r="CU50" s="8">
        <f>HLOOKUP(CU$7+0.5,$L$66:$DM$120,ROWS($C$10:$C50)+2,FALSE)</f>
        <v>1080</v>
      </c>
      <c r="CV50" s="8">
        <f>HLOOKUP(CV$7+0.5,$L$66:$DM$120,ROWS($C$10:$C50)+2,FALSE)</f>
        <v>103</v>
      </c>
      <c r="CW50" s="8">
        <f>HLOOKUP(CW$7+0.5,$L$66:$DM$120,ROWS($C$10:$C50)+2,FALSE)</f>
        <v>291</v>
      </c>
      <c r="CX50" s="8">
        <f>HLOOKUP(CX$7+0.5,$L$66:$DM$120,ROWS($C$10:$C50)+2,FALSE)</f>
        <v>331</v>
      </c>
      <c r="CY50" s="8">
        <f>HLOOKUP(CY$7+0.5,$L$66:$DM$120,ROWS($C$10:$C50)+2,FALSE)</f>
        <v>291</v>
      </c>
      <c r="CZ50" s="8">
        <f>HLOOKUP(CZ$7+0.5,$L$66:$DM$120,ROWS($C$10:$C50)+2,FALSE)</f>
        <v>461</v>
      </c>
      <c r="DA50" s="8" t="str">
        <f>HLOOKUP(DA$7+0.5,$L$66:$DM$120,ROWS($C$10:$C50)+2,FALSE)</f>
        <v>N/A</v>
      </c>
      <c r="DB50" s="8">
        <f>HLOOKUP(DB$7+0.5,$L$66:$DM$120,ROWS($C$10:$C50)+2,FALSE)</f>
        <v>105</v>
      </c>
      <c r="DC50" s="8">
        <f>HLOOKUP(DC$7+0.5,$L$66:$DM$120,ROWS($C$10:$C50)+2,FALSE)</f>
        <v>78</v>
      </c>
      <c r="DD50" s="8">
        <f>HLOOKUP(DD$7+0.5,$L$66:$DM$120,ROWS($C$10:$C50)+2,FALSE)</f>
        <v>118</v>
      </c>
      <c r="DE50" s="8">
        <f>HLOOKUP(DE$7+0.5,$L$66:$DM$120,ROWS($C$10:$C50)+2,FALSE)</f>
        <v>500</v>
      </c>
      <c r="DF50" s="8">
        <f>HLOOKUP(DF$7+0.5,$L$66:$DM$120,ROWS($C$10:$C50)+2,FALSE)</f>
        <v>291</v>
      </c>
      <c r="DG50" s="8">
        <f>HLOOKUP(DG$7+0.5,$L$66:$DM$120,ROWS($C$10:$C50)+2,FALSE)</f>
        <v>122</v>
      </c>
      <c r="DH50" s="8">
        <f>HLOOKUP(DH$7+0.5,$L$66:$DM$120,ROWS($C$10:$C50)+2,FALSE)</f>
        <v>908</v>
      </c>
      <c r="DI50" s="8">
        <f>HLOOKUP(DI$7+0.5,$L$66:$DM$120,ROWS($C$10:$C50)+2,FALSE)</f>
        <v>206</v>
      </c>
      <c r="DJ50" s="8">
        <f>HLOOKUP(DJ$7+0.5,$L$66:$DM$120,ROWS($C$10:$C50)+2,FALSE)</f>
        <v>233</v>
      </c>
      <c r="DK50" s="8">
        <f>HLOOKUP(DK$7+0.5,$L$66:$DM$120,ROWS($C$10:$C50)+2,FALSE)</f>
        <v>291</v>
      </c>
      <c r="DL50" s="8">
        <f>HLOOKUP(DL$7+0.5,$L$66:$DM$120,ROWS($C$10:$C50)+2,FALSE)</f>
        <v>291</v>
      </c>
      <c r="DM50" s="8">
        <f>HLOOKUP(DM$7+0.5,$L$66:$DM$120,ROWS($C$10:$C50)+2,FALSE)</f>
        <v>353</v>
      </c>
    </row>
    <row r="51" spans="4:117" x14ac:dyDescent="0.2">
      <c r="D51" s="62" t="s">
        <v>47</v>
      </c>
      <c r="E51" s="11">
        <v>4577399</v>
      </c>
      <c r="F51" s="12">
        <v>3786</v>
      </c>
      <c r="G51" s="11">
        <v>3870879</v>
      </c>
      <c r="H51" s="12">
        <v>23788</v>
      </c>
      <c r="I51" s="11">
        <v>537961</v>
      </c>
      <c r="J51" s="12">
        <v>21768</v>
      </c>
      <c r="K51" s="103"/>
      <c r="L51" s="7">
        <f>HLOOKUP(L$7,$L$66:$DM$120,ROWS($C$10:$C51)+2,FALSE)</f>
        <v>152441</v>
      </c>
      <c r="M51" s="7">
        <f>HLOOKUP(M$7,$L$66:$DM$120,ROWS($C$10:$C51)+2,FALSE)</f>
        <v>1741</v>
      </c>
      <c r="N51" s="7">
        <f>HLOOKUP(N$7,$L$66:$DM$120,ROWS($C$10:$C51)+2,FALSE)</f>
        <v>1670</v>
      </c>
      <c r="O51" s="7">
        <f>HLOOKUP(O$7,$L$66:$DM$120,ROWS($C$10:$C51)+2,FALSE)</f>
        <v>1457</v>
      </c>
      <c r="P51" s="7">
        <f>HLOOKUP(P$7,$L$66:$DM$120,ROWS($C$10:$C51)+2,FALSE)</f>
        <v>365</v>
      </c>
      <c r="Q51" s="7">
        <f>HLOOKUP(Q$7,$L$66:$DM$120,ROWS($C$10:$C51)+2,FALSE)</f>
        <v>4691</v>
      </c>
      <c r="R51" s="7">
        <f>HLOOKUP(R$7,$L$66:$DM$120,ROWS($C$10:$C51)+2,FALSE)</f>
        <v>1867</v>
      </c>
      <c r="S51" s="7">
        <f>HLOOKUP(S$7,$L$66:$DM$120,ROWS($C$10:$C51)+2,FALSE)</f>
        <v>3998</v>
      </c>
      <c r="T51" s="7">
        <f>HLOOKUP(T$7,$L$66:$DM$120,ROWS($C$10:$C51)+2,FALSE)</f>
        <v>249</v>
      </c>
      <c r="U51" s="7">
        <f>HLOOKUP(U$7,$L$66:$DM$120,ROWS($C$10:$C51)+2,FALSE)</f>
        <v>38</v>
      </c>
      <c r="V51" s="7">
        <f>HLOOKUP(V$7,$L$66:$DM$120,ROWS($C$10:$C51)+2,FALSE)</f>
        <v>16060</v>
      </c>
      <c r="W51" s="7">
        <f>HLOOKUP(W$7,$L$66:$DM$120,ROWS($C$10:$C51)+2,FALSE)</f>
        <v>17486</v>
      </c>
      <c r="X51" s="7">
        <f>HLOOKUP(X$7,$L$66:$DM$120,ROWS($C$10:$C51)+2,FALSE)</f>
        <v>813</v>
      </c>
      <c r="Y51" s="7">
        <f>HLOOKUP(Y$7,$L$66:$DM$120,ROWS($C$10:$C51)+2,FALSE)</f>
        <v>233</v>
      </c>
      <c r="Z51" s="7">
        <f>HLOOKUP(Z$7,$L$66:$DM$120,ROWS($C$10:$C51)+2,FALSE)</f>
        <v>4253</v>
      </c>
      <c r="AA51" s="7">
        <f>HLOOKUP(AA$7,$L$66:$DM$120,ROWS($C$10:$C51)+2,FALSE)</f>
        <v>2174</v>
      </c>
      <c r="AB51" s="7">
        <f>HLOOKUP(AB$7,$L$66:$DM$120,ROWS($C$10:$C51)+2,FALSE)</f>
        <v>703</v>
      </c>
      <c r="AC51" s="7">
        <f>HLOOKUP(AC$7,$L$66:$DM$120,ROWS($C$10:$C51)+2,FALSE)</f>
        <v>514</v>
      </c>
      <c r="AD51" s="7">
        <f>HLOOKUP(AD$7,$L$66:$DM$120,ROWS($C$10:$C51)+2,FALSE)</f>
        <v>2211</v>
      </c>
      <c r="AE51" s="7">
        <f>HLOOKUP(AE$7,$L$66:$DM$120,ROWS($C$10:$C51)+2,FALSE)</f>
        <v>2059</v>
      </c>
      <c r="AF51" s="7">
        <f>HLOOKUP(AF$7,$L$66:$DM$120,ROWS($C$10:$C51)+2,FALSE)</f>
        <v>603</v>
      </c>
      <c r="AG51" s="7">
        <f>HLOOKUP(AG$7,$L$66:$DM$120,ROWS($C$10:$C51)+2,FALSE)</f>
        <v>5184</v>
      </c>
      <c r="AH51" s="7">
        <f>HLOOKUP(AH$7,$L$66:$DM$120,ROWS($C$10:$C51)+2,FALSE)</f>
        <v>3765</v>
      </c>
      <c r="AI51" s="7">
        <f>HLOOKUP(AI$7,$L$66:$DM$120,ROWS($C$10:$C51)+2,FALSE)</f>
        <v>3709</v>
      </c>
      <c r="AJ51" s="7">
        <f>HLOOKUP(AJ$7,$L$66:$DM$120,ROWS($C$10:$C51)+2,FALSE)</f>
        <v>818</v>
      </c>
      <c r="AK51" s="7">
        <f>HLOOKUP(AK$7,$L$66:$DM$120,ROWS($C$10:$C51)+2,FALSE)</f>
        <v>1175</v>
      </c>
      <c r="AL51" s="7">
        <f>HLOOKUP(AL$7,$L$66:$DM$120,ROWS($C$10:$C51)+2,FALSE)</f>
        <v>1371</v>
      </c>
      <c r="AM51" s="7">
        <f>HLOOKUP(AM$7,$L$66:$DM$120,ROWS($C$10:$C51)+2,FALSE)</f>
        <v>0</v>
      </c>
      <c r="AN51" s="7">
        <f>HLOOKUP(AN$7,$L$66:$DM$120,ROWS($C$10:$C51)+2,FALSE)</f>
        <v>0</v>
      </c>
      <c r="AO51" s="7">
        <f>HLOOKUP(AO$7,$L$66:$DM$120,ROWS($C$10:$C51)+2,FALSE)</f>
        <v>1173</v>
      </c>
      <c r="AP51" s="7">
        <f>HLOOKUP(AP$7,$L$66:$DM$120,ROWS($C$10:$C51)+2,FALSE)</f>
        <v>486</v>
      </c>
      <c r="AQ51" s="7">
        <f>HLOOKUP(AQ$7,$L$66:$DM$120,ROWS($C$10:$C51)+2,FALSE)</f>
        <v>4908</v>
      </c>
      <c r="AR51" s="7">
        <f>HLOOKUP(AR$7,$L$66:$DM$120,ROWS($C$10:$C51)+2,FALSE)</f>
        <v>1390</v>
      </c>
      <c r="AS51" s="7">
        <f>HLOOKUP(AS$7,$L$66:$DM$120,ROWS($C$10:$C51)+2,FALSE)</f>
        <v>7912</v>
      </c>
      <c r="AT51" s="7">
        <f>HLOOKUP(AT$7,$L$66:$DM$120,ROWS($C$10:$C51)+2,FALSE)</f>
        <v>20749</v>
      </c>
      <c r="AU51" s="7">
        <f>HLOOKUP(AU$7,$L$66:$DM$120,ROWS($C$10:$C51)+2,FALSE)</f>
        <v>118</v>
      </c>
      <c r="AV51" s="7">
        <f>HLOOKUP(AV$7,$L$66:$DM$120,ROWS($C$10:$C51)+2,FALSE)</f>
        <v>3883</v>
      </c>
      <c r="AW51" s="7">
        <f>HLOOKUP(AW$7,$L$66:$DM$120,ROWS($C$10:$C51)+2,FALSE)</f>
        <v>1458</v>
      </c>
      <c r="AX51" s="7">
        <f>HLOOKUP(AX$7,$L$66:$DM$120,ROWS($C$10:$C51)+2,FALSE)</f>
        <v>1020</v>
      </c>
      <c r="AY51" s="7">
        <f>HLOOKUP(AY$7,$L$66:$DM$120,ROWS($C$10:$C51)+2,FALSE)</f>
        <v>4689</v>
      </c>
      <c r="AZ51" s="7">
        <f>HLOOKUP(AZ$7,$L$66:$DM$120,ROWS($C$10:$C51)+2,FALSE)</f>
        <v>154</v>
      </c>
      <c r="BA51" s="7" t="str">
        <f>HLOOKUP(BA$7,$L$66:$DM$120,ROWS($C$10:$C51)+2,FALSE)</f>
        <v>N/A</v>
      </c>
      <c r="BB51" s="7">
        <f>HLOOKUP(BB$7,$L$66:$DM$120,ROWS($C$10:$C51)+2,FALSE)</f>
        <v>95</v>
      </c>
      <c r="BC51" s="7">
        <f>HLOOKUP(BC$7,$L$66:$DM$120,ROWS($C$10:$C51)+2,FALSE)</f>
        <v>3816</v>
      </c>
      <c r="BD51" s="7">
        <f>HLOOKUP(BD$7,$L$66:$DM$120,ROWS($C$10:$C51)+2,FALSE)</f>
        <v>4965</v>
      </c>
      <c r="BE51" s="7">
        <f>HLOOKUP(BE$7,$L$66:$DM$120,ROWS($C$10:$C51)+2,FALSE)</f>
        <v>455</v>
      </c>
      <c r="BF51" s="7">
        <f>HLOOKUP(BF$7,$L$66:$DM$120,ROWS($C$10:$C51)+2,FALSE)</f>
        <v>478</v>
      </c>
      <c r="BG51" s="7">
        <f>HLOOKUP(BG$7,$L$66:$DM$120,ROWS($C$10:$C51)+2,FALSE)</f>
        <v>9786</v>
      </c>
      <c r="BH51" s="7">
        <f>HLOOKUP(BH$7,$L$66:$DM$120,ROWS($C$10:$C51)+2,FALSE)</f>
        <v>3070</v>
      </c>
      <c r="BI51" s="7">
        <f>HLOOKUP(BI$7,$L$66:$DM$120,ROWS($C$10:$C51)+2,FALSE)</f>
        <v>1190</v>
      </c>
      <c r="BJ51" s="7">
        <f>HLOOKUP(BJ$7,$L$66:$DM$120,ROWS($C$10:$C51)+2,FALSE)</f>
        <v>1057</v>
      </c>
      <c r="BK51" s="7">
        <f>HLOOKUP(BK$7,$L$66:$DM$120,ROWS($C$10:$C51)+2,FALSE)</f>
        <v>382</v>
      </c>
      <c r="BL51" s="7">
        <f>HLOOKUP(BL$7,$L$66:$DM$120,ROWS($C$10:$C51)+2,FALSE)</f>
        <v>269</v>
      </c>
      <c r="BM51" s="8">
        <f>HLOOKUP(BM$7+0.5,$L$66:$DM$120,ROWS($C$10:$C51)+2,FALSE)</f>
        <v>10548</v>
      </c>
      <c r="BN51" s="8">
        <f>HLOOKUP(BN$7+0.5,$L$66:$DM$120,ROWS($C$10:$C51)+2,FALSE)</f>
        <v>721</v>
      </c>
      <c r="BO51" s="8">
        <f>HLOOKUP(BO$7+0.5,$L$66:$DM$120,ROWS($C$10:$C51)+2,FALSE)</f>
        <v>1199</v>
      </c>
      <c r="BP51" s="8">
        <f>HLOOKUP(BP$7+0.5,$L$66:$DM$120,ROWS($C$10:$C51)+2,FALSE)</f>
        <v>870</v>
      </c>
      <c r="BQ51" s="8">
        <f>HLOOKUP(BQ$7+0.5,$L$66:$DM$120,ROWS($C$10:$C51)+2,FALSE)</f>
        <v>280</v>
      </c>
      <c r="BR51" s="8">
        <f>HLOOKUP(BR$7+0.5,$L$66:$DM$120,ROWS($C$10:$C51)+2,FALSE)</f>
        <v>1983</v>
      </c>
      <c r="BS51" s="8">
        <f>HLOOKUP(BS$7+0.5,$L$66:$DM$120,ROWS($C$10:$C51)+2,FALSE)</f>
        <v>1378</v>
      </c>
      <c r="BT51" s="8">
        <f>HLOOKUP(BT$7+0.5,$L$66:$DM$120,ROWS($C$10:$C51)+2,FALSE)</f>
        <v>2132</v>
      </c>
      <c r="BU51" s="8">
        <f>HLOOKUP(BU$7+0.5,$L$66:$DM$120,ROWS($C$10:$C51)+2,FALSE)</f>
        <v>274</v>
      </c>
      <c r="BV51" s="8">
        <f>HLOOKUP(BV$7+0.5,$L$66:$DM$120,ROWS($C$10:$C51)+2,FALSE)</f>
        <v>63</v>
      </c>
      <c r="BW51" s="8">
        <f>HLOOKUP(BW$7+0.5,$L$66:$DM$120,ROWS($C$10:$C51)+2,FALSE)</f>
        <v>3907</v>
      </c>
      <c r="BX51" s="8">
        <f>HLOOKUP(BX$7+0.5,$L$66:$DM$120,ROWS($C$10:$C51)+2,FALSE)</f>
        <v>3100</v>
      </c>
      <c r="BY51" s="8">
        <f>HLOOKUP(BY$7+0.5,$L$66:$DM$120,ROWS($C$10:$C51)+2,FALSE)</f>
        <v>521</v>
      </c>
      <c r="BZ51" s="8">
        <f>HLOOKUP(BZ$7+0.5,$L$66:$DM$120,ROWS($C$10:$C51)+2,FALSE)</f>
        <v>207</v>
      </c>
      <c r="CA51" s="8">
        <f>HLOOKUP(CA$7+0.5,$L$66:$DM$120,ROWS($C$10:$C51)+2,FALSE)</f>
        <v>1651</v>
      </c>
      <c r="CB51" s="8">
        <f>HLOOKUP(CB$7+0.5,$L$66:$DM$120,ROWS($C$10:$C51)+2,FALSE)</f>
        <v>884</v>
      </c>
      <c r="CC51" s="8">
        <f>HLOOKUP(CC$7+0.5,$L$66:$DM$120,ROWS($C$10:$C51)+2,FALSE)</f>
        <v>870</v>
      </c>
      <c r="CD51" s="8">
        <f>HLOOKUP(CD$7+0.5,$L$66:$DM$120,ROWS($C$10:$C51)+2,FALSE)</f>
        <v>612</v>
      </c>
      <c r="CE51" s="8">
        <f>HLOOKUP(CE$7+0.5,$L$66:$DM$120,ROWS($C$10:$C51)+2,FALSE)</f>
        <v>1215</v>
      </c>
      <c r="CF51" s="8">
        <f>HLOOKUP(CF$7+0.5,$L$66:$DM$120,ROWS($C$10:$C51)+2,FALSE)</f>
        <v>986</v>
      </c>
      <c r="CG51" s="8">
        <f>HLOOKUP(CG$7+0.5,$L$66:$DM$120,ROWS($C$10:$C51)+2,FALSE)</f>
        <v>448</v>
      </c>
      <c r="CH51" s="8">
        <f>HLOOKUP(CH$7+0.5,$L$66:$DM$120,ROWS($C$10:$C51)+2,FALSE)</f>
        <v>2183</v>
      </c>
      <c r="CI51" s="8">
        <f>HLOOKUP(CI$7+0.5,$L$66:$DM$120,ROWS($C$10:$C51)+2,FALSE)</f>
        <v>1826</v>
      </c>
      <c r="CJ51" s="8">
        <f>HLOOKUP(CJ$7+0.5,$L$66:$DM$120,ROWS($C$10:$C51)+2,FALSE)</f>
        <v>1403</v>
      </c>
      <c r="CK51" s="8">
        <f>HLOOKUP(CK$7+0.5,$L$66:$DM$120,ROWS($C$10:$C51)+2,FALSE)</f>
        <v>463</v>
      </c>
      <c r="CL51" s="8">
        <f>HLOOKUP(CL$7+0.5,$L$66:$DM$120,ROWS($C$10:$C51)+2,FALSE)</f>
        <v>681</v>
      </c>
      <c r="CM51" s="8">
        <f>HLOOKUP(CM$7+0.5,$L$66:$DM$120,ROWS($C$10:$C51)+2,FALSE)</f>
        <v>797</v>
      </c>
      <c r="CN51" s="8">
        <f>HLOOKUP(CN$7+0.5,$L$66:$DM$120,ROWS($C$10:$C51)+2,FALSE)</f>
        <v>296</v>
      </c>
      <c r="CO51" s="8">
        <f>HLOOKUP(CO$7+0.5,$L$66:$DM$120,ROWS($C$10:$C51)+2,FALSE)</f>
        <v>296</v>
      </c>
      <c r="CP51" s="8">
        <f>HLOOKUP(CP$7+0.5,$L$66:$DM$120,ROWS($C$10:$C51)+2,FALSE)</f>
        <v>793</v>
      </c>
      <c r="CQ51" s="8">
        <f>HLOOKUP(CQ$7+0.5,$L$66:$DM$120,ROWS($C$10:$C51)+2,FALSE)</f>
        <v>296</v>
      </c>
      <c r="CR51" s="8">
        <f>HLOOKUP(CR$7+0.5,$L$66:$DM$120,ROWS($C$10:$C51)+2,FALSE)</f>
        <v>1660</v>
      </c>
      <c r="CS51" s="8">
        <f>HLOOKUP(CS$7+0.5,$L$66:$DM$120,ROWS($C$10:$C51)+2,FALSE)</f>
        <v>1444</v>
      </c>
      <c r="CT51" s="8">
        <f>HLOOKUP(CT$7+0.5,$L$66:$DM$120,ROWS($C$10:$C51)+2,FALSE)</f>
        <v>2045</v>
      </c>
      <c r="CU51" s="8">
        <f>HLOOKUP(CU$7+0.5,$L$66:$DM$120,ROWS($C$10:$C51)+2,FALSE)</f>
        <v>3397</v>
      </c>
      <c r="CV51" s="8">
        <f>HLOOKUP(CV$7+0.5,$L$66:$DM$120,ROWS($C$10:$C51)+2,FALSE)</f>
        <v>196</v>
      </c>
      <c r="CW51" s="8">
        <f>HLOOKUP(CW$7+0.5,$L$66:$DM$120,ROWS($C$10:$C51)+2,FALSE)</f>
        <v>1190</v>
      </c>
      <c r="CX51" s="8">
        <f>HLOOKUP(CX$7+0.5,$L$66:$DM$120,ROWS($C$10:$C51)+2,FALSE)</f>
        <v>1353</v>
      </c>
      <c r="CY51" s="8">
        <f>HLOOKUP(CY$7+0.5,$L$66:$DM$120,ROWS($C$10:$C51)+2,FALSE)</f>
        <v>951</v>
      </c>
      <c r="CZ51" s="8">
        <f>HLOOKUP(CZ$7+0.5,$L$66:$DM$120,ROWS($C$10:$C51)+2,FALSE)</f>
        <v>1531</v>
      </c>
      <c r="DA51" s="8">
        <f>HLOOKUP(DA$7+0.5,$L$66:$DM$120,ROWS($C$10:$C51)+2,FALSE)</f>
        <v>179</v>
      </c>
      <c r="DB51" s="8" t="str">
        <f>HLOOKUP(DB$7+0.5,$L$66:$DM$120,ROWS($C$10:$C51)+2,FALSE)</f>
        <v>N/A</v>
      </c>
      <c r="DC51" s="8">
        <f>HLOOKUP(DC$7+0.5,$L$66:$DM$120,ROWS($C$10:$C51)+2,FALSE)</f>
        <v>109</v>
      </c>
      <c r="DD51" s="8">
        <f>HLOOKUP(DD$7+0.5,$L$66:$DM$120,ROWS($C$10:$C51)+2,FALSE)</f>
        <v>1732</v>
      </c>
      <c r="DE51" s="8">
        <f>HLOOKUP(DE$7+0.5,$L$66:$DM$120,ROWS($C$10:$C51)+2,FALSE)</f>
        <v>1539</v>
      </c>
      <c r="DF51" s="8">
        <f>HLOOKUP(DF$7+0.5,$L$66:$DM$120,ROWS($C$10:$C51)+2,FALSE)</f>
        <v>437</v>
      </c>
      <c r="DG51" s="8">
        <f>HLOOKUP(DG$7+0.5,$L$66:$DM$120,ROWS($C$10:$C51)+2,FALSE)</f>
        <v>500</v>
      </c>
      <c r="DH51" s="8">
        <f>HLOOKUP(DH$7+0.5,$L$66:$DM$120,ROWS($C$10:$C51)+2,FALSE)</f>
        <v>2245</v>
      </c>
      <c r="DI51" s="8">
        <f>HLOOKUP(DI$7+0.5,$L$66:$DM$120,ROWS($C$10:$C51)+2,FALSE)</f>
        <v>1589</v>
      </c>
      <c r="DJ51" s="8">
        <f>HLOOKUP(DJ$7+0.5,$L$66:$DM$120,ROWS($C$10:$C51)+2,FALSE)</f>
        <v>536</v>
      </c>
      <c r="DK51" s="8">
        <f>HLOOKUP(DK$7+0.5,$L$66:$DM$120,ROWS($C$10:$C51)+2,FALSE)</f>
        <v>639</v>
      </c>
      <c r="DL51" s="8">
        <f>HLOOKUP(DL$7+0.5,$L$66:$DM$120,ROWS($C$10:$C51)+2,FALSE)</f>
        <v>524</v>
      </c>
      <c r="DM51" s="8">
        <f>HLOOKUP(DM$7+0.5,$L$66:$DM$120,ROWS($C$10:$C51)+2,FALSE)</f>
        <v>229</v>
      </c>
    </row>
    <row r="52" spans="4:117" x14ac:dyDescent="0.2">
      <c r="D52" s="62" t="s">
        <v>48</v>
      </c>
      <c r="E52" s="11">
        <v>805616</v>
      </c>
      <c r="F52" s="12">
        <v>1372</v>
      </c>
      <c r="G52" s="11">
        <v>680993</v>
      </c>
      <c r="H52" s="12">
        <v>6027</v>
      </c>
      <c r="I52" s="11">
        <v>96805</v>
      </c>
      <c r="J52" s="12">
        <v>5853</v>
      </c>
      <c r="K52" s="103"/>
      <c r="L52" s="7">
        <f>HLOOKUP(L$7,$L$66:$DM$120,ROWS($C$10:$C52)+2,FALSE)</f>
        <v>25777</v>
      </c>
      <c r="M52" s="7">
        <f>HLOOKUP(M$7,$L$66:$DM$120,ROWS($C$10:$C52)+2,FALSE)</f>
        <v>325</v>
      </c>
      <c r="N52" s="7">
        <f>HLOOKUP(N$7,$L$66:$DM$120,ROWS($C$10:$C52)+2,FALSE)</f>
        <v>25</v>
      </c>
      <c r="O52" s="7">
        <f>HLOOKUP(O$7,$L$66:$DM$120,ROWS($C$10:$C52)+2,FALSE)</f>
        <v>745</v>
      </c>
      <c r="P52" s="7">
        <f>HLOOKUP(P$7,$L$66:$DM$120,ROWS($C$10:$C52)+2,FALSE)</f>
        <v>61</v>
      </c>
      <c r="Q52" s="7">
        <f>HLOOKUP(Q$7,$L$66:$DM$120,ROWS($C$10:$C52)+2,FALSE)</f>
        <v>1338</v>
      </c>
      <c r="R52" s="7">
        <f>HLOOKUP(R$7,$L$66:$DM$120,ROWS($C$10:$C52)+2,FALSE)</f>
        <v>807</v>
      </c>
      <c r="S52" s="7">
        <f>HLOOKUP(S$7,$L$66:$DM$120,ROWS($C$10:$C52)+2,FALSE)</f>
        <v>0</v>
      </c>
      <c r="T52" s="7">
        <f>HLOOKUP(T$7,$L$66:$DM$120,ROWS($C$10:$C52)+2,FALSE)</f>
        <v>0</v>
      </c>
      <c r="U52" s="7">
        <f>HLOOKUP(U$7,$L$66:$DM$120,ROWS($C$10:$C52)+2,FALSE)</f>
        <v>0</v>
      </c>
      <c r="V52" s="7">
        <f>HLOOKUP(V$7,$L$66:$DM$120,ROWS($C$10:$C52)+2,FALSE)</f>
        <v>251</v>
      </c>
      <c r="W52" s="7">
        <f>HLOOKUP(W$7,$L$66:$DM$120,ROWS($C$10:$C52)+2,FALSE)</f>
        <v>24</v>
      </c>
      <c r="X52" s="7">
        <f>HLOOKUP(X$7,$L$66:$DM$120,ROWS($C$10:$C52)+2,FALSE)</f>
        <v>75</v>
      </c>
      <c r="Y52" s="7">
        <f>HLOOKUP(Y$7,$L$66:$DM$120,ROWS($C$10:$C52)+2,FALSE)</f>
        <v>457</v>
      </c>
      <c r="Z52" s="7">
        <f>HLOOKUP(Z$7,$L$66:$DM$120,ROWS($C$10:$C52)+2,FALSE)</f>
        <v>80</v>
      </c>
      <c r="AA52" s="7">
        <f>HLOOKUP(AA$7,$L$66:$DM$120,ROWS($C$10:$C52)+2,FALSE)</f>
        <v>439</v>
      </c>
      <c r="AB52" s="7">
        <f>HLOOKUP(AB$7,$L$66:$DM$120,ROWS($C$10:$C52)+2,FALSE)</f>
        <v>3520</v>
      </c>
      <c r="AC52" s="7">
        <f>HLOOKUP(AC$7,$L$66:$DM$120,ROWS($C$10:$C52)+2,FALSE)</f>
        <v>571</v>
      </c>
      <c r="AD52" s="7">
        <f>HLOOKUP(AD$7,$L$66:$DM$120,ROWS($C$10:$C52)+2,FALSE)</f>
        <v>82</v>
      </c>
      <c r="AE52" s="7">
        <f>HLOOKUP(AE$7,$L$66:$DM$120,ROWS($C$10:$C52)+2,FALSE)</f>
        <v>129</v>
      </c>
      <c r="AF52" s="7">
        <f>HLOOKUP(AF$7,$L$66:$DM$120,ROWS($C$10:$C52)+2,FALSE)</f>
        <v>0</v>
      </c>
      <c r="AG52" s="7">
        <f>HLOOKUP(AG$7,$L$66:$DM$120,ROWS($C$10:$C52)+2,FALSE)</f>
        <v>0</v>
      </c>
      <c r="AH52" s="7">
        <f>HLOOKUP(AH$7,$L$66:$DM$120,ROWS($C$10:$C52)+2,FALSE)</f>
        <v>407</v>
      </c>
      <c r="AI52" s="7">
        <f>HLOOKUP(AI$7,$L$66:$DM$120,ROWS($C$10:$C52)+2,FALSE)</f>
        <v>144</v>
      </c>
      <c r="AJ52" s="7">
        <f>HLOOKUP(AJ$7,$L$66:$DM$120,ROWS($C$10:$C52)+2,FALSE)</f>
        <v>4615</v>
      </c>
      <c r="AK52" s="7">
        <f>HLOOKUP(AK$7,$L$66:$DM$120,ROWS($C$10:$C52)+2,FALSE)</f>
        <v>201</v>
      </c>
      <c r="AL52" s="7">
        <f>HLOOKUP(AL$7,$L$66:$DM$120,ROWS($C$10:$C52)+2,FALSE)</f>
        <v>252</v>
      </c>
      <c r="AM52" s="7">
        <f>HLOOKUP(AM$7,$L$66:$DM$120,ROWS($C$10:$C52)+2,FALSE)</f>
        <v>560</v>
      </c>
      <c r="AN52" s="7">
        <f>HLOOKUP(AN$7,$L$66:$DM$120,ROWS($C$10:$C52)+2,FALSE)</f>
        <v>2260</v>
      </c>
      <c r="AO52" s="7">
        <f>HLOOKUP(AO$7,$L$66:$DM$120,ROWS($C$10:$C52)+2,FALSE)</f>
        <v>38</v>
      </c>
      <c r="AP52" s="7">
        <f>HLOOKUP(AP$7,$L$66:$DM$120,ROWS($C$10:$C52)+2,FALSE)</f>
        <v>0</v>
      </c>
      <c r="AQ52" s="7">
        <f>HLOOKUP(AQ$7,$L$66:$DM$120,ROWS($C$10:$C52)+2,FALSE)</f>
        <v>0</v>
      </c>
      <c r="AR52" s="7">
        <f>HLOOKUP(AR$7,$L$66:$DM$120,ROWS($C$10:$C52)+2,FALSE)</f>
        <v>38</v>
      </c>
      <c r="AS52" s="7">
        <f>HLOOKUP(AS$7,$L$66:$DM$120,ROWS($C$10:$C52)+2,FALSE)</f>
        <v>758</v>
      </c>
      <c r="AT52" s="7">
        <f>HLOOKUP(AT$7,$L$66:$DM$120,ROWS($C$10:$C52)+2,FALSE)</f>
        <v>262</v>
      </c>
      <c r="AU52" s="7">
        <f>HLOOKUP(AU$7,$L$66:$DM$120,ROWS($C$10:$C52)+2,FALSE)</f>
        <v>2020</v>
      </c>
      <c r="AV52" s="7">
        <f>HLOOKUP(AV$7,$L$66:$DM$120,ROWS($C$10:$C52)+2,FALSE)</f>
        <v>160</v>
      </c>
      <c r="AW52" s="7">
        <f>HLOOKUP(AW$7,$L$66:$DM$120,ROWS($C$10:$C52)+2,FALSE)</f>
        <v>296</v>
      </c>
      <c r="AX52" s="7">
        <f>HLOOKUP(AX$7,$L$66:$DM$120,ROWS($C$10:$C52)+2,FALSE)</f>
        <v>122</v>
      </c>
      <c r="AY52" s="7">
        <f>HLOOKUP(AY$7,$L$66:$DM$120,ROWS($C$10:$C52)+2,FALSE)</f>
        <v>209</v>
      </c>
      <c r="AZ52" s="7">
        <f>HLOOKUP(AZ$7,$L$66:$DM$120,ROWS($C$10:$C52)+2,FALSE)</f>
        <v>0</v>
      </c>
      <c r="BA52" s="7">
        <f>HLOOKUP(BA$7,$L$66:$DM$120,ROWS($C$10:$C52)+2,FALSE)</f>
        <v>0</v>
      </c>
      <c r="BB52" s="7" t="str">
        <f>HLOOKUP(BB$7,$L$66:$DM$120,ROWS($C$10:$C52)+2,FALSE)</f>
        <v>N/A</v>
      </c>
      <c r="BC52" s="7">
        <f>HLOOKUP(BC$7,$L$66:$DM$120,ROWS($C$10:$C52)+2,FALSE)</f>
        <v>0</v>
      </c>
      <c r="BD52" s="7">
        <f>HLOOKUP(BD$7,$L$66:$DM$120,ROWS($C$10:$C52)+2,FALSE)</f>
        <v>1334</v>
      </c>
      <c r="BE52" s="7">
        <f>HLOOKUP(BE$7,$L$66:$DM$120,ROWS($C$10:$C52)+2,FALSE)</f>
        <v>0</v>
      </c>
      <c r="BF52" s="7">
        <f>HLOOKUP(BF$7,$L$66:$DM$120,ROWS($C$10:$C52)+2,FALSE)</f>
        <v>0</v>
      </c>
      <c r="BG52" s="7">
        <f>HLOOKUP(BG$7,$L$66:$DM$120,ROWS($C$10:$C52)+2,FALSE)</f>
        <v>224</v>
      </c>
      <c r="BH52" s="7">
        <f>HLOOKUP(BH$7,$L$66:$DM$120,ROWS($C$10:$C52)+2,FALSE)</f>
        <v>1564</v>
      </c>
      <c r="BI52" s="7">
        <f>HLOOKUP(BI$7,$L$66:$DM$120,ROWS($C$10:$C52)+2,FALSE)</f>
        <v>0</v>
      </c>
      <c r="BJ52" s="7">
        <f>HLOOKUP(BJ$7,$L$66:$DM$120,ROWS($C$10:$C52)+2,FALSE)</f>
        <v>736</v>
      </c>
      <c r="BK52" s="7">
        <f>HLOOKUP(BK$7,$L$66:$DM$120,ROWS($C$10:$C52)+2,FALSE)</f>
        <v>648</v>
      </c>
      <c r="BL52" s="7">
        <f>HLOOKUP(BL$7,$L$66:$DM$120,ROWS($C$10:$C52)+2,FALSE)</f>
        <v>0</v>
      </c>
      <c r="BM52" s="8">
        <f>HLOOKUP(BM$7+0.5,$L$66:$DM$120,ROWS($C$10:$C52)+2,FALSE)</f>
        <v>3187</v>
      </c>
      <c r="BN52" s="8">
        <f>HLOOKUP(BN$7+0.5,$L$66:$DM$120,ROWS($C$10:$C52)+2,FALSE)</f>
        <v>333</v>
      </c>
      <c r="BO52" s="8">
        <f>HLOOKUP(BO$7+0.5,$L$66:$DM$120,ROWS($C$10:$C52)+2,FALSE)</f>
        <v>44</v>
      </c>
      <c r="BP52" s="8">
        <f>HLOOKUP(BP$7+0.5,$L$66:$DM$120,ROWS($C$10:$C52)+2,FALSE)</f>
        <v>533</v>
      </c>
      <c r="BQ52" s="8">
        <f>HLOOKUP(BQ$7+0.5,$L$66:$DM$120,ROWS($C$10:$C52)+2,FALSE)</f>
        <v>120</v>
      </c>
      <c r="BR52" s="8">
        <f>HLOOKUP(BR$7+0.5,$L$66:$DM$120,ROWS($C$10:$C52)+2,FALSE)</f>
        <v>703</v>
      </c>
      <c r="BS52" s="8">
        <f>HLOOKUP(BS$7+0.5,$L$66:$DM$120,ROWS($C$10:$C52)+2,FALSE)</f>
        <v>447</v>
      </c>
      <c r="BT52" s="8">
        <f>HLOOKUP(BT$7+0.5,$L$66:$DM$120,ROWS($C$10:$C52)+2,FALSE)</f>
        <v>223</v>
      </c>
      <c r="BU52" s="8">
        <f>HLOOKUP(BU$7+0.5,$L$66:$DM$120,ROWS($C$10:$C52)+2,FALSE)</f>
        <v>223</v>
      </c>
      <c r="BV52" s="8">
        <f>HLOOKUP(BV$7+0.5,$L$66:$DM$120,ROWS($C$10:$C52)+2,FALSE)</f>
        <v>223</v>
      </c>
      <c r="BW52" s="8">
        <f>HLOOKUP(BW$7+0.5,$L$66:$DM$120,ROWS($C$10:$C52)+2,FALSE)</f>
        <v>242</v>
      </c>
      <c r="BX52" s="8">
        <f>HLOOKUP(BX$7+0.5,$L$66:$DM$120,ROWS($C$10:$C52)+2,FALSE)</f>
        <v>44</v>
      </c>
      <c r="BY52" s="8">
        <f>HLOOKUP(BY$7+0.5,$L$66:$DM$120,ROWS($C$10:$C52)+2,FALSE)</f>
        <v>123</v>
      </c>
      <c r="BZ52" s="8">
        <f>HLOOKUP(BZ$7+0.5,$L$66:$DM$120,ROWS($C$10:$C52)+2,FALSE)</f>
        <v>289</v>
      </c>
      <c r="CA52" s="8">
        <f>HLOOKUP(CA$7+0.5,$L$66:$DM$120,ROWS($C$10:$C52)+2,FALSE)</f>
        <v>134</v>
      </c>
      <c r="CB52" s="8">
        <f>HLOOKUP(CB$7+0.5,$L$66:$DM$120,ROWS($C$10:$C52)+2,FALSE)</f>
        <v>381</v>
      </c>
      <c r="CC52" s="8">
        <f>HLOOKUP(CC$7+0.5,$L$66:$DM$120,ROWS($C$10:$C52)+2,FALSE)</f>
        <v>1429</v>
      </c>
      <c r="CD52" s="8">
        <f>HLOOKUP(CD$7+0.5,$L$66:$DM$120,ROWS($C$10:$C52)+2,FALSE)</f>
        <v>471</v>
      </c>
      <c r="CE52" s="8">
        <f>HLOOKUP(CE$7+0.5,$L$66:$DM$120,ROWS($C$10:$C52)+2,FALSE)</f>
        <v>103</v>
      </c>
      <c r="CF52" s="8">
        <f>HLOOKUP(CF$7+0.5,$L$66:$DM$120,ROWS($C$10:$C52)+2,FALSE)</f>
        <v>196</v>
      </c>
      <c r="CG52" s="8">
        <f>HLOOKUP(CG$7+0.5,$L$66:$DM$120,ROWS($C$10:$C52)+2,FALSE)</f>
        <v>223</v>
      </c>
      <c r="CH52" s="8">
        <f>HLOOKUP(CH$7+0.5,$L$66:$DM$120,ROWS($C$10:$C52)+2,FALSE)</f>
        <v>223</v>
      </c>
      <c r="CI52" s="8">
        <f>HLOOKUP(CI$7+0.5,$L$66:$DM$120,ROWS($C$10:$C52)+2,FALSE)</f>
        <v>471</v>
      </c>
      <c r="CJ52" s="8">
        <f>HLOOKUP(CJ$7+0.5,$L$66:$DM$120,ROWS($C$10:$C52)+2,FALSE)</f>
        <v>127</v>
      </c>
      <c r="CK52" s="8">
        <f>HLOOKUP(CK$7+0.5,$L$66:$DM$120,ROWS($C$10:$C52)+2,FALSE)</f>
        <v>1629</v>
      </c>
      <c r="CL52" s="8">
        <f>HLOOKUP(CL$7+0.5,$L$66:$DM$120,ROWS($C$10:$C52)+2,FALSE)</f>
        <v>213</v>
      </c>
      <c r="CM52" s="8">
        <f>HLOOKUP(CM$7+0.5,$L$66:$DM$120,ROWS($C$10:$C52)+2,FALSE)</f>
        <v>210</v>
      </c>
      <c r="CN52" s="8">
        <f>HLOOKUP(CN$7+0.5,$L$66:$DM$120,ROWS($C$10:$C52)+2,FALSE)</f>
        <v>364</v>
      </c>
      <c r="CO52" s="8">
        <f>HLOOKUP(CO$7+0.5,$L$66:$DM$120,ROWS($C$10:$C52)+2,FALSE)</f>
        <v>1028</v>
      </c>
      <c r="CP52" s="8">
        <f>HLOOKUP(CP$7+0.5,$L$66:$DM$120,ROWS($C$10:$C52)+2,FALSE)</f>
        <v>63</v>
      </c>
      <c r="CQ52" s="8">
        <f>HLOOKUP(CQ$7+0.5,$L$66:$DM$120,ROWS($C$10:$C52)+2,FALSE)</f>
        <v>223</v>
      </c>
      <c r="CR52" s="8">
        <f>HLOOKUP(CR$7+0.5,$L$66:$DM$120,ROWS($C$10:$C52)+2,FALSE)</f>
        <v>223</v>
      </c>
      <c r="CS52" s="8">
        <f>HLOOKUP(CS$7+0.5,$L$66:$DM$120,ROWS($C$10:$C52)+2,FALSE)</f>
        <v>67</v>
      </c>
      <c r="CT52" s="8">
        <f>HLOOKUP(CT$7+0.5,$L$66:$DM$120,ROWS($C$10:$C52)+2,FALSE)</f>
        <v>469</v>
      </c>
      <c r="CU52" s="8">
        <f>HLOOKUP(CU$7+0.5,$L$66:$DM$120,ROWS($C$10:$C52)+2,FALSE)</f>
        <v>231</v>
      </c>
      <c r="CV52" s="8">
        <f>HLOOKUP(CV$7+0.5,$L$66:$DM$120,ROWS($C$10:$C52)+2,FALSE)</f>
        <v>1029</v>
      </c>
      <c r="CW52" s="8">
        <f>HLOOKUP(CW$7+0.5,$L$66:$DM$120,ROWS($C$10:$C52)+2,FALSE)</f>
        <v>174</v>
      </c>
      <c r="CX52" s="8">
        <f>HLOOKUP(CX$7+0.5,$L$66:$DM$120,ROWS($C$10:$C52)+2,FALSE)</f>
        <v>289</v>
      </c>
      <c r="CY52" s="8">
        <f>HLOOKUP(CY$7+0.5,$L$66:$DM$120,ROWS($C$10:$C52)+2,FALSE)</f>
        <v>136</v>
      </c>
      <c r="CZ52" s="8">
        <f>HLOOKUP(CZ$7+0.5,$L$66:$DM$120,ROWS($C$10:$C52)+2,FALSE)</f>
        <v>268</v>
      </c>
      <c r="DA52" s="8">
        <f>HLOOKUP(DA$7+0.5,$L$66:$DM$120,ROWS($C$10:$C52)+2,FALSE)</f>
        <v>223</v>
      </c>
      <c r="DB52" s="8">
        <f>HLOOKUP(DB$7+0.5,$L$66:$DM$120,ROWS($C$10:$C52)+2,FALSE)</f>
        <v>223</v>
      </c>
      <c r="DC52" s="8" t="str">
        <f>HLOOKUP(DC$7+0.5,$L$66:$DM$120,ROWS($C$10:$C52)+2,FALSE)</f>
        <v>N/A</v>
      </c>
      <c r="DD52" s="8">
        <f>HLOOKUP(DD$7+0.5,$L$66:$DM$120,ROWS($C$10:$C52)+2,FALSE)</f>
        <v>223</v>
      </c>
      <c r="DE52" s="8">
        <f>HLOOKUP(DE$7+0.5,$L$66:$DM$120,ROWS($C$10:$C52)+2,FALSE)</f>
        <v>812</v>
      </c>
      <c r="DF52" s="8">
        <f>HLOOKUP(DF$7+0.5,$L$66:$DM$120,ROWS($C$10:$C52)+2,FALSE)</f>
        <v>223</v>
      </c>
      <c r="DG52" s="8">
        <f>HLOOKUP(DG$7+0.5,$L$66:$DM$120,ROWS($C$10:$C52)+2,FALSE)</f>
        <v>223</v>
      </c>
      <c r="DH52" s="8">
        <f>HLOOKUP(DH$7+0.5,$L$66:$DM$120,ROWS($C$10:$C52)+2,FALSE)</f>
        <v>217</v>
      </c>
      <c r="DI52" s="8">
        <f>HLOOKUP(DI$7+0.5,$L$66:$DM$120,ROWS($C$10:$C52)+2,FALSE)</f>
        <v>973</v>
      </c>
      <c r="DJ52" s="8">
        <f>HLOOKUP(DJ$7+0.5,$L$66:$DM$120,ROWS($C$10:$C52)+2,FALSE)</f>
        <v>223</v>
      </c>
      <c r="DK52" s="8">
        <f>HLOOKUP(DK$7+0.5,$L$66:$DM$120,ROWS($C$10:$C52)+2,FALSE)</f>
        <v>533</v>
      </c>
      <c r="DL52" s="8">
        <f>HLOOKUP(DL$7+0.5,$L$66:$DM$120,ROWS($C$10:$C52)+2,FALSE)</f>
        <v>549</v>
      </c>
      <c r="DM52" s="8">
        <f>HLOOKUP(DM$7+0.5,$L$66:$DM$120,ROWS($C$10:$C52)+2,FALSE)</f>
        <v>223</v>
      </c>
    </row>
    <row r="53" spans="4:117" x14ac:dyDescent="0.2">
      <c r="D53" s="62" t="s">
        <v>49</v>
      </c>
      <c r="E53" s="11">
        <v>6282706</v>
      </c>
      <c r="F53" s="12">
        <v>4009</v>
      </c>
      <c r="G53" s="11">
        <v>5299496</v>
      </c>
      <c r="H53" s="12">
        <v>24505</v>
      </c>
      <c r="I53" s="11">
        <v>801355</v>
      </c>
      <c r="J53" s="12">
        <v>21988</v>
      </c>
      <c r="K53" s="103"/>
      <c r="L53" s="7">
        <f>HLOOKUP(L$7,$L$66:$DM$120,ROWS($C$10:$C53)+2,FALSE)</f>
        <v>159778</v>
      </c>
      <c r="M53" s="7">
        <f>HLOOKUP(M$7,$L$66:$DM$120,ROWS($C$10:$C53)+2,FALSE)</f>
        <v>8897</v>
      </c>
      <c r="N53" s="7">
        <f>HLOOKUP(N$7,$L$66:$DM$120,ROWS($C$10:$C53)+2,FALSE)</f>
        <v>343</v>
      </c>
      <c r="O53" s="7">
        <f>HLOOKUP(O$7,$L$66:$DM$120,ROWS($C$10:$C53)+2,FALSE)</f>
        <v>2291</v>
      </c>
      <c r="P53" s="7">
        <f>HLOOKUP(P$7,$L$66:$DM$120,ROWS($C$10:$C53)+2,FALSE)</f>
        <v>4736</v>
      </c>
      <c r="Q53" s="7">
        <f>HLOOKUP(Q$7,$L$66:$DM$120,ROWS($C$10:$C53)+2,FALSE)</f>
        <v>8019</v>
      </c>
      <c r="R53" s="7">
        <f>HLOOKUP(R$7,$L$66:$DM$120,ROWS($C$10:$C53)+2,FALSE)</f>
        <v>1858</v>
      </c>
      <c r="S53" s="7">
        <f>HLOOKUP(S$7,$L$66:$DM$120,ROWS($C$10:$C53)+2,FALSE)</f>
        <v>765</v>
      </c>
      <c r="T53" s="7">
        <f>HLOOKUP(T$7,$L$66:$DM$120,ROWS($C$10:$C53)+2,FALSE)</f>
        <v>248</v>
      </c>
      <c r="U53" s="7">
        <f>HLOOKUP(U$7,$L$66:$DM$120,ROWS($C$10:$C53)+2,FALSE)</f>
        <v>394</v>
      </c>
      <c r="V53" s="7">
        <f>HLOOKUP(V$7,$L$66:$DM$120,ROWS($C$10:$C53)+2,FALSE)</f>
        <v>14168</v>
      </c>
      <c r="W53" s="7">
        <f>HLOOKUP(W$7,$L$66:$DM$120,ROWS($C$10:$C53)+2,FALSE)</f>
        <v>11065</v>
      </c>
      <c r="X53" s="7">
        <f>HLOOKUP(X$7,$L$66:$DM$120,ROWS($C$10:$C53)+2,FALSE)</f>
        <v>243</v>
      </c>
      <c r="Y53" s="7">
        <f>HLOOKUP(Y$7,$L$66:$DM$120,ROWS($C$10:$C53)+2,FALSE)</f>
        <v>333</v>
      </c>
      <c r="Z53" s="7">
        <f>HLOOKUP(Z$7,$L$66:$DM$120,ROWS($C$10:$C53)+2,FALSE)</f>
        <v>3162</v>
      </c>
      <c r="AA53" s="7">
        <f>HLOOKUP(AA$7,$L$66:$DM$120,ROWS($C$10:$C53)+2,FALSE)</f>
        <v>4764</v>
      </c>
      <c r="AB53" s="7">
        <f>HLOOKUP(AB$7,$L$66:$DM$120,ROWS($C$10:$C53)+2,FALSE)</f>
        <v>1052</v>
      </c>
      <c r="AC53" s="7">
        <f>HLOOKUP(AC$7,$L$66:$DM$120,ROWS($C$10:$C53)+2,FALSE)</f>
        <v>2506</v>
      </c>
      <c r="AD53" s="7">
        <f>HLOOKUP(AD$7,$L$66:$DM$120,ROWS($C$10:$C53)+2,FALSE)</f>
        <v>11188</v>
      </c>
      <c r="AE53" s="7">
        <f>HLOOKUP(AE$7,$L$66:$DM$120,ROWS($C$10:$C53)+2,FALSE)</f>
        <v>2602</v>
      </c>
      <c r="AF53" s="7">
        <f>HLOOKUP(AF$7,$L$66:$DM$120,ROWS($C$10:$C53)+2,FALSE)</f>
        <v>84</v>
      </c>
      <c r="AG53" s="7">
        <f>HLOOKUP(AG$7,$L$66:$DM$120,ROWS($C$10:$C53)+2,FALSE)</f>
        <v>1450</v>
      </c>
      <c r="AH53" s="7">
        <f>HLOOKUP(AH$7,$L$66:$DM$120,ROWS($C$10:$C53)+2,FALSE)</f>
        <v>1733</v>
      </c>
      <c r="AI53" s="7">
        <f>HLOOKUP(AI$7,$L$66:$DM$120,ROWS($C$10:$C53)+2,FALSE)</f>
        <v>5529</v>
      </c>
      <c r="AJ53" s="7">
        <f>HLOOKUP(AJ$7,$L$66:$DM$120,ROWS($C$10:$C53)+2,FALSE)</f>
        <v>1504</v>
      </c>
      <c r="AK53" s="7">
        <f>HLOOKUP(AK$7,$L$66:$DM$120,ROWS($C$10:$C53)+2,FALSE)</f>
        <v>9029</v>
      </c>
      <c r="AL53" s="7">
        <f>HLOOKUP(AL$7,$L$66:$DM$120,ROWS($C$10:$C53)+2,FALSE)</f>
        <v>4342</v>
      </c>
      <c r="AM53" s="7">
        <f>HLOOKUP(AM$7,$L$66:$DM$120,ROWS($C$10:$C53)+2,FALSE)</f>
        <v>290</v>
      </c>
      <c r="AN53" s="7">
        <f>HLOOKUP(AN$7,$L$66:$DM$120,ROWS($C$10:$C53)+2,FALSE)</f>
        <v>187</v>
      </c>
      <c r="AO53" s="7">
        <f>HLOOKUP(AO$7,$L$66:$DM$120,ROWS($C$10:$C53)+2,FALSE)</f>
        <v>2433</v>
      </c>
      <c r="AP53" s="7">
        <f>HLOOKUP(AP$7,$L$66:$DM$120,ROWS($C$10:$C53)+2,FALSE)</f>
        <v>197</v>
      </c>
      <c r="AQ53" s="7">
        <f>HLOOKUP(AQ$7,$L$66:$DM$120,ROWS($C$10:$C53)+2,FALSE)</f>
        <v>2230</v>
      </c>
      <c r="AR53" s="7">
        <f>HLOOKUP(AR$7,$L$66:$DM$120,ROWS($C$10:$C53)+2,FALSE)</f>
        <v>621</v>
      </c>
      <c r="AS53" s="7">
        <f>HLOOKUP(AS$7,$L$66:$DM$120,ROWS($C$10:$C53)+2,FALSE)</f>
        <v>4800</v>
      </c>
      <c r="AT53" s="7">
        <f>HLOOKUP(AT$7,$L$66:$DM$120,ROWS($C$10:$C53)+2,FALSE)</f>
        <v>7102</v>
      </c>
      <c r="AU53" s="7">
        <f>HLOOKUP(AU$7,$L$66:$DM$120,ROWS($C$10:$C53)+2,FALSE)</f>
        <v>0</v>
      </c>
      <c r="AV53" s="7">
        <f>HLOOKUP(AV$7,$L$66:$DM$120,ROWS($C$10:$C53)+2,FALSE)</f>
        <v>4462</v>
      </c>
      <c r="AW53" s="7">
        <f>HLOOKUP(AW$7,$L$66:$DM$120,ROWS($C$10:$C53)+2,FALSE)</f>
        <v>669</v>
      </c>
      <c r="AX53" s="7">
        <f>HLOOKUP(AX$7,$L$66:$DM$120,ROWS($C$10:$C53)+2,FALSE)</f>
        <v>430</v>
      </c>
      <c r="AY53" s="7">
        <f>HLOOKUP(AY$7,$L$66:$DM$120,ROWS($C$10:$C53)+2,FALSE)</f>
        <v>2562</v>
      </c>
      <c r="AZ53" s="7">
        <f>HLOOKUP(AZ$7,$L$66:$DM$120,ROWS($C$10:$C53)+2,FALSE)</f>
        <v>805</v>
      </c>
      <c r="BA53" s="7">
        <f>HLOOKUP(BA$7,$L$66:$DM$120,ROWS($C$10:$C53)+2,FALSE)</f>
        <v>4765</v>
      </c>
      <c r="BB53" s="7">
        <f>HLOOKUP(BB$7,$L$66:$DM$120,ROWS($C$10:$C53)+2,FALSE)</f>
        <v>63</v>
      </c>
      <c r="BC53" s="7" t="str">
        <f>HLOOKUP(BC$7,$L$66:$DM$120,ROWS($C$10:$C53)+2,FALSE)</f>
        <v>N/A</v>
      </c>
      <c r="BD53" s="7">
        <f>HLOOKUP(BD$7,$L$66:$DM$120,ROWS($C$10:$C53)+2,FALSE)</f>
        <v>8701</v>
      </c>
      <c r="BE53" s="7">
        <f>HLOOKUP(BE$7,$L$66:$DM$120,ROWS($C$10:$C53)+2,FALSE)</f>
        <v>2062</v>
      </c>
      <c r="BF53" s="7">
        <f>HLOOKUP(BF$7,$L$66:$DM$120,ROWS($C$10:$C53)+2,FALSE)</f>
        <v>0</v>
      </c>
      <c r="BG53" s="7">
        <f>HLOOKUP(BG$7,$L$66:$DM$120,ROWS($C$10:$C53)+2,FALSE)</f>
        <v>8650</v>
      </c>
      <c r="BH53" s="7">
        <f>HLOOKUP(BH$7,$L$66:$DM$120,ROWS($C$10:$C53)+2,FALSE)</f>
        <v>1412</v>
      </c>
      <c r="BI53" s="7">
        <f>HLOOKUP(BI$7,$L$66:$DM$120,ROWS($C$10:$C53)+2,FALSE)</f>
        <v>2201</v>
      </c>
      <c r="BJ53" s="7">
        <f>HLOOKUP(BJ$7,$L$66:$DM$120,ROWS($C$10:$C53)+2,FALSE)</f>
        <v>2831</v>
      </c>
      <c r="BK53" s="7">
        <f>HLOOKUP(BK$7,$L$66:$DM$120,ROWS($C$10:$C53)+2,FALSE)</f>
        <v>0</v>
      </c>
      <c r="BL53" s="7">
        <f>HLOOKUP(BL$7,$L$66:$DM$120,ROWS($C$10:$C53)+2,FALSE)</f>
        <v>0</v>
      </c>
      <c r="BM53" s="8">
        <f>HLOOKUP(BM$7+0.5,$L$66:$DM$120,ROWS($C$10:$C53)+2,FALSE)</f>
        <v>11597</v>
      </c>
      <c r="BN53" s="8">
        <f>HLOOKUP(BN$7+0.5,$L$66:$DM$120,ROWS($C$10:$C53)+2,FALSE)</f>
        <v>2131</v>
      </c>
      <c r="BO53" s="8">
        <f>HLOOKUP(BO$7+0.5,$L$66:$DM$120,ROWS($C$10:$C53)+2,FALSE)</f>
        <v>300</v>
      </c>
      <c r="BP53" s="8">
        <f>HLOOKUP(BP$7+0.5,$L$66:$DM$120,ROWS($C$10:$C53)+2,FALSE)</f>
        <v>1160</v>
      </c>
      <c r="BQ53" s="8">
        <f>HLOOKUP(BQ$7+0.5,$L$66:$DM$120,ROWS($C$10:$C53)+2,FALSE)</f>
        <v>1836</v>
      </c>
      <c r="BR53" s="8">
        <f>HLOOKUP(BR$7+0.5,$L$66:$DM$120,ROWS($C$10:$C53)+2,FALSE)</f>
        <v>2431</v>
      </c>
      <c r="BS53" s="8">
        <f>HLOOKUP(BS$7+0.5,$L$66:$DM$120,ROWS($C$10:$C53)+2,FALSE)</f>
        <v>1182</v>
      </c>
      <c r="BT53" s="8">
        <f>HLOOKUP(BT$7+0.5,$L$66:$DM$120,ROWS($C$10:$C53)+2,FALSE)</f>
        <v>713</v>
      </c>
      <c r="BU53" s="8">
        <f>HLOOKUP(BU$7+0.5,$L$66:$DM$120,ROWS($C$10:$C53)+2,FALSE)</f>
        <v>254</v>
      </c>
      <c r="BV53" s="8">
        <f>HLOOKUP(BV$7+0.5,$L$66:$DM$120,ROWS($C$10:$C53)+2,FALSE)</f>
        <v>484</v>
      </c>
      <c r="BW53" s="8">
        <f>HLOOKUP(BW$7+0.5,$L$66:$DM$120,ROWS($C$10:$C53)+2,FALSE)</f>
        <v>3004</v>
      </c>
      <c r="BX53" s="8">
        <f>HLOOKUP(BX$7+0.5,$L$66:$DM$120,ROWS($C$10:$C53)+2,FALSE)</f>
        <v>2592</v>
      </c>
      <c r="BY53" s="8">
        <f>HLOOKUP(BY$7+0.5,$L$66:$DM$120,ROWS($C$10:$C53)+2,FALSE)</f>
        <v>402</v>
      </c>
      <c r="BZ53" s="8">
        <f>HLOOKUP(BZ$7+0.5,$L$66:$DM$120,ROWS($C$10:$C53)+2,FALSE)</f>
        <v>374</v>
      </c>
      <c r="CA53" s="8">
        <f>HLOOKUP(CA$7+0.5,$L$66:$DM$120,ROWS($C$10:$C53)+2,FALSE)</f>
        <v>1151</v>
      </c>
      <c r="CB53" s="8">
        <f>HLOOKUP(CB$7+0.5,$L$66:$DM$120,ROWS($C$10:$C53)+2,FALSE)</f>
        <v>1593</v>
      </c>
      <c r="CC53" s="8">
        <f>HLOOKUP(CC$7+0.5,$L$66:$DM$120,ROWS($C$10:$C53)+2,FALSE)</f>
        <v>864</v>
      </c>
      <c r="CD53" s="8">
        <f>HLOOKUP(CD$7+0.5,$L$66:$DM$120,ROWS($C$10:$C53)+2,FALSE)</f>
        <v>2041</v>
      </c>
      <c r="CE53" s="8">
        <f>HLOOKUP(CE$7+0.5,$L$66:$DM$120,ROWS($C$10:$C53)+2,FALSE)</f>
        <v>3378</v>
      </c>
      <c r="CF53" s="8">
        <f>HLOOKUP(CF$7+0.5,$L$66:$DM$120,ROWS($C$10:$C53)+2,FALSE)</f>
        <v>1490</v>
      </c>
      <c r="CG53" s="8">
        <f>HLOOKUP(CG$7+0.5,$L$66:$DM$120,ROWS($C$10:$C53)+2,FALSE)</f>
        <v>138</v>
      </c>
      <c r="CH53" s="8">
        <f>HLOOKUP(CH$7+0.5,$L$66:$DM$120,ROWS($C$10:$C53)+2,FALSE)</f>
        <v>701</v>
      </c>
      <c r="CI53" s="8">
        <f>HLOOKUP(CI$7+0.5,$L$66:$DM$120,ROWS($C$10:$C53)+2,FALSE)</f>
        <v>904</v>
      </c>
      <c r="CJ53" s="8">
        <f>HLOOKUP(CJ$7+0.5,$L$66:$DM$120,ROWS($C$10:$C53)+2,FALSE)</f>
        <v>1806</v>
      </c>
      <c r="CK53" s="8">
        <f>HLOOKUP(CK$7+0.5,$L$66:$DM$120,ROWS($C$10:$C53)+2,FALSE)</f>
        <v>1160</v>
      </c>
      <c r="CL53" s="8">
        <f>HLOOKUP(CL$7+0.5,$L$66:$DM$120,ROWS($C$10:$C53)+2,FALSE)</f>
        <v>2461</v>
      </c>
      <c r="CM53" s="8">
        <f>HLOOKUP(CM$7+0.5,$L$66:$DM$120,ROWS($C$10:$C53)+2,FALSE)</f>
        <v>1588</v>
      </c>
      <c r="CN53" s="8">
        <f>HLOOKUP(CN$7+0.5,$L$66:$DM$120,ROWS($C$10:$C53)+2,FALSE)</f>
        <v>243</v>
      </c>
      <c r="CO53" s="8">
        <f>HLOOKUP(CO$7+0.5,$L$66:$DM$120,ROWS($C$10:$C53)+2,FALSE)</f>
        <v>177</v>
      </c>
      <c r="CP53" s="8">
        <f>HLOOKUP(CP$7+0.5,$L$66:$DM$120,ROWS($C$10:$C53)+2,FALSE)</f>
        <v>1517</v>
      </c>
      <c r="CQ53" s="8">
        <f>HLOOKUP(CQ$7+0.5,$L$66:$DM$120,ROWS($C$10:$C53)+2,FALSE)</f>
        <v>238</v>
      </c>
      <c r="CR53" s="8">
        <f>HLOOKUP(CR$7+0.5,$L$66:$DM$120,ROWS($C$10:$C53)+2,FALSE)</f>
        <v>1219</v>
      </c>
      <c r="CS53" s="8">
        <f>HLOOKUP(CS$7+0.5,$L$66:$DM$120,ROWS($C$10:$C53)+2,FALSE)</f>
        <v>543</v>
      </c>
      <c r="CT53" s="8">
        <f>HLOOKUP(CT$7+0.5,$L$66:$DM$120,ROWS($C$10:$C53)+2,FALSE)</f>
        <v>1691</v>
      </c>
      <c r="CU53" s="8">
        <f>HLOOKUP(CU$7+0.5,$L$66:$DM$120,ROWS($C$10:$C53)+2,FALSE)</f>
        <v>1676</v>
      </c>
      <c r="CV53" s="8">
        <f>HLOOKUP(CV$7+0.5,$L$66:$DM$120,ROWS($C$10:$C53)+2,FALSE)</f>
        <v>287</v>
      </c>
      <c r="CW53" s="8">
        <f>HLOOKUP(CW$7+0.5,$L$66:$DM$120,ROWS($C$10:$C53)+2,FALSE)</f>
        <v>2091</v>
      </c>
      <c r="CX53" s="8">
        <f>HLOOKUP(CX$7+0.5,$L$66:$DM$120,ROWS($C$10:$C53)+2,FALSE)</f>
        <v>482</v>
      </c>
      <c r="CY53" s="8">
        <f>HLOOKUP(CY$7+0.5,$L$66:$DM$120,ROWS($C$10:$C53)+2,FALSE)</f>
        <v>497</v>
      </c>
      <c r="CZ53" s="8">
        <f>HLOOKUP(CZ$7+0.5,$L$66:$DM$120,ROWS($C$10:$C53)+2,FALSE)</f>
        <v>1256</v>
      </c>
      <c r="DA53" s="8">
        <f>HLOOKUP(DA$7+0.5,$L$66:$DM$120,ROWS($C$10:$C53)+2,FALSE)</f>
        <v>913</v>
      </c>
      <c r="DB53" s="8">
        <f>HLOOKUP(DB$7+0.5,$L$66:$DM$120,ROWS($C$10:$C53)+2,FALSE)</f>
        <v>2102</v>
      </c>
      <c r="DC53" s="8">
        <f>HLOOKUP(DC$7+0.5,$L$66:$DM$120,ROWS($C$10:$C53)+2,FALSE)</f>
        <v>112</v>
      </c>
      <c r="DD53" s="8" t="str">
        <f>HLOOKUP(DD$7+0.5,$L$66:$DM$120,ROWS($C$10:$C53)+2,FALSE)</f>
        <v>N/A</v>
      </c>
      <c r="DE53" s="8">
        <f>HLOOKUP(DE$7+0.5,$L$66:$DM$120,ROWS($C$10:$C53)+2,FALSE)</f>
        <v>2089</v>
      </c>
      <c r="DF53" s="8">
        <f>HLOOKUP(DF$7+0.5,$L$66:$DM$120,ROWS($C$10:$C53)+2,FALSE)</f>
        <v>1241</v>
      </c>
      <c r="DG53" s="8">
        <f>HLOOKUP(DG$7+0.5,$L$66:$DM$120,ROWS($C$10:$C53)+2,FALSE)</f>
        <v>287</v>
      </c>
      <c r="DH53" s="8">
        <f>HLOOKUP(DH$7+0.5,$L$66:$DM$120,ROWS($C$10:$C53)+2,FALSE)</f>
        <v>2526</v>
      </c>
      <c r="DI53" s="8">
        <f>HLOOKUP(DI$7+0.5,$L$66:$DM$120,ROWS($C$10:$C53)+2,FALSE)</f>
        <v>911</v>
      </c>
      <c r="DJ53" s="8">
        <f>HLOOKUP(DJ$7+0.5,$L$66:$DM$120,ROWS($C$10:$C53)+2,FALSE)</f>
        <v>1455</v>
      </c>
      <c r="DK53" s="8">
        <f>HLOOKUP(DK$7+0.5,$L$66:$DM$120,ROWS($C$10:$C53)+2,FALSE)</f>
        <v>1402</v>
      </c>
      <c r="DL53" s="8">
        <f>HLOOKUP(DL$7+0.5,$L$66:$DM$120,ROWS($C$10:$C53)+2,FALSE)</f>
        <v>287</v>
      </c>
      <c r="DM53" s="8">
        <f>HLOOKUP(DM$7+0.5,$L$66:$DM$120,ROWS($C$10:$C53)+2,FALSE)</f>
        <v>287</v>
      </c>
    </row>
    <row r="54" spans="4:117" x14ac:dyDescent="0.2">
      <c r="D54" s="62" t="s">
        <v>50</v>
      </c>
      <c r="E54" s="11">
        <v>24899075</v>
      </c>
      <c r="F54" s="12">
        <v>8102</v>
      </c>
      <c r="G54" s="11">
        <v>20500156</v>
      </c>
      <c r="H54" s="12">
        <v>52416</v>
      </c>
      <c r="I54" s="11">
        <v>3740344</v>
      </c>
      <c r="J54" s="12">
        <v>51566</v>
      </c>
      <c r="K54" s="103"/>
      <c r="L54" s="7">
        <f>HLOOKUP(L$7,$L$66:$DM$120,ROWS($C$10:$C54)+2,FALSE)</f>
        <v>486558</v>
      </c>
      <c r="M54" s="7">
        <f>HLOOKUP(M$7,$L$66:$DM$120,ROWS($C$10:$C54)+2,FALSE)</f>
        <v>8636</v>
      </c>
      <c r="N54" s="7">
        <f>HLOOKUP(N$7,$L$66:$DM$120,ROWS($C$10:$C54)+2,FALSE)</f>
        <v>11613</v>
      </c>
      <c r="O54" s="7">
        <f>HLOOKUP(O$7,$L$66:$DM$120,ROWS($C$10:$C54)+2,FALSE)</f>
        <v>16521</v>
      </c>
      <c r="P54" s="7">
        <f>HLOOKUP(P$7,$L$66:$DM$120,ROWS($C$10:$C54)+2,FALSE)</f>
        <v>15251</v>
      </c>
      <c r="Q54" s="7">
        <f>HLOOKUP(Q$7,$L$66:$DM$120,ROWS($C$10:$C54)+2,FALSE)</f>
        <v>68959</v>
      </c>
      <c r="R54" s="7">
        <f>HLOOKUP(R$7,$L$66:$DM$120,ROWS($C$10:$C54)+2,FALSE)</f>
        <v>16361</v>
      </c>
      <c r="S54" s="7">
        <f>HLOOKUP(S$7,$L$66:$DM$120,ROWS($C$10:$C54)+2,FALSE)</f>
        <v>924</v>
      </c>
      <c r="T54" s="7">
        <f>HLOOKUP(T$7,$L$66:$DM$120,ROWS($C$10:$C54)+2,FALSE)</f>
        <v>704</v>
      </c>
      <c r="U54" s="7">
        <f>HLOOKUP(U$7,$L$66:$DM$120,ROWS($C$10:$C54)+2,FALSE)</f>
        <v>460</v>
      </c>
      <c r="V54" s="7">
        <f>HLOOKUP(V$7,$L$66:$DM$120,ROWS($C$10:$C54)+2,FALSE)</f>
        <v>26668</v>
      </c>
      <c r="W54" s="7">
        <f>HLOOKUP(W$7,$L$66:$DM$120,ROWS($C$10:$C54)+2,FALSE)</f>
        <v>16671</v>
      </c>
      <c r="X54" s="7">
        <f>HLOOKUP(X$7,$L$66:$DM$120,ROWS($C$10:$C54)+2,FALSE)</f>
        <v>3718</v>
      </c>
      <c r="Y54" s="7">
        <f>HLOOKUP(Y$7,$L$66:$DM$120,ROWS($C$10:$C54)+2,FALSE)</f>
        <v>2033</v>
      </c>
      <c r="Z54" s="7">
        <f>HLOOKUP(Z$7,$L$66:$DM$120,ROWS($C$10:$C54)+2,FALSE)</f>
        <v>20169</v>
      </c>
      <c r="AA54" s="7">
        <f>HLOOKUP(AA$7,$L$66:$DM$120,ROWS($C$10:$C54)+2,FALSE)</f>
        <v>6985</v>
      </c>
      <c r="AB54" s="7">
        <f>HLOOKUP(AB$7,$L$66:$DM$120,ROWS($C$10:$C54)+2,FALSE)</f>
        <v>3946</v>
      </c>
      <c r="AC54" s="7">
        <f>HLOOKUP(AC$7,$L$66:$DM$120,ROWS($C$10:$C54)+2,FALSE)</f>
        <v>11598</v>
      </c>
      <c r="AD54" s="7">
        <f>HLOOKUP(AD$7,$L$66:$DM$120,ROWS($C$10:$C54)+2,FALSE)</f>
        <v>5153</v>
      </c>
      <c r="AE54" s="7">
        <f>HLOOKUP(AE$7,$L$66:$DM$120,ROWS($C$10:$C54)+2,FALSE)</f>
        <v>31149</v>
      </c>
      <c r="AF54" s="7">
        <f>HLOOKUP(AF$7,$L$66:$DM$120,ROWS($C$10:$C54)+2,FALSE)</f>
        <v>1318</v>
      </c>
      <c r="AG54" s="7">
        <f>HLOOKUP(AG$7,$L$66:$DM$120,ROWS($C$10:$C54)+2,FALSE)</f>
        <v>4724</v>
      </c>
      <c r="AH54" s="7">
        <f>HLOOKUP(AH$7,$L$66:$DM$120,ROWS($C$10:$C54)+2,FALSE)</f>
        <v>7139</v>
      </c>
      <c r="AI54" s="7">
        <f>HLOOKUP(AI$7,$L$66:$DM$120,ROWS($C$10:$C54)+2,FALSE)</f>
        <v>13775</v>
      </c>
      <c r="AJ54" s="7">
        <f>HLOOKUP(AJ$7,$L$66:$DM$120,ROWS($C$10:$C54)+2,FALSE)</f>
        <v>6088</v>
      </c>
      <c r="AK54" s="7">
        <f>HLOOKUP(AK$7,$L$66:$DM$120,ROWS($C$10:$C54)+2,FALSE)</f>
        <v>7773</v>
      </c>
      <c r="AL54" s="7">
        <f>HLOOKUP(AL$7,$L$66:$DM$120,ROWS($C$10:$C54)+2,FALSE)</f>
        <v>12061</v>
      </c>
      <c r="AM54" s="7">
        <f>HLOOKUP(AM$7,$L$66:$DM$120,ROWS($C$10:$C54)+2,FALSE)</f>
        <v>1027</v>
      </c>
      <c r="AN54" s="7">
        <f>HLOOKUP(AN$7,$L$66:$DM$120,ROWS($C$10:$C54)+2,FALSE)</f>
        <v>4893</v>
      </c>
      <c r="AO54" s="7">
        <f>HLOOKUP(AO$7,$L$66:$DM$120,ROWS($C$10:$C54)+2,FALSE)</f>
        <v>8324</v>
      </c>
      <c r="AP54" s="7">
        <f>HLOOKUP(AP$7,$L$66:$DM$120,ROWS($C$10:$C54)+2,FALSE)</f>
        <v>1067</v>
      </c>
      <c r="AQ54" s="7">
        <f>HLOOKUP(AQ$7,$L$66:$DM$120,ROWS($C$10:$C54)+2,FALSE)</f>
        <v>7058</v>
      </c>
      <c r="AR54" s="7">
        <f>HLOOKUP(AR$7,$L$66:$DM$120,ROWS($C$10:$C54)+2,FALSE)</f>
        <v>11752</v>
      </c>
      <c r="AS54" s="7">
        <f>HLOOKUP(AS$7,$L$66:$DM$120,ROWS($C$10:$C54)+2,FALSE)</f>
        <v>16624</v>
      </c>
      <c r="AT54" s="7">
        <f>HLOOKUP(AT$7,$L$66:$DM$120,ROWS($C$10:$C54)+2,FALSE)</f>
        <v>12183</v>
      </c>
      <c r="AU54" s="7">
        <f>HLOOKUP(AU$7,$L$66:$DM$120,ROWS($C$10:$C54)+2,FALSE)</f>
        <v>2452</v>
      </c>
      <c r="AV54" s="7">
        <f>HLOOKUP(AV$7,$L$66:$DM$120,ROWS($C$10:$C54)+2,FALSE)</f>
        <v>8317</v>
      </c>
      <c r="AW54" s="7">
        <f>HLOOKUP(AW$7,$L$66:$DM$120,ROWS($C$10:$C54)+2,FALSE)</f>
        <v>22969</v>
      </c>
      <c r="AX54" s="7">
        <f>HLOOKUP(AX$7,$L$66:$DM$120,ROWS($C$10:$C54)+2,FALSE)</f>
        <v>4373</v>
      </c>
      <c r="AY54" s="7">
        <f>HLOOKUP(AY$7,$L$66:$DM$120,ROWS($C$10:$C54)+2,FALSE)</f>
        <v>7161</v>
      </c>
      <c r="AZ54" s="7">
        <f>HLOOKUP(AZ$7,$L$66:$DM$120,ROWS($C$10:$C54)+2,FALSE)</f>
        <v>975</v>
      </c>
      <c r="BA54" s="7">
        <f>HLOOKUP(BA$7,$L$66:$DM$120,ROWS($C$10:$C54)+2,FALSE)</f>
        <v>5249</v>
      </c>
      <c r="BB54" s="7">
        <f>HLOOKUP(BB$7,$L$66:$DM$120,ROWS($C$10:$C54)+2,FALSE)</f>
        <v>1936</v>
      </c>
      <c r="BC54" s="7">
        <f>HLOOKUP(BC$7,$L$66:$DM$120,ROWS($C$10:$C54)+2,FALSE)</f>
        <v>13044</v>
      </c>
      <c r="BD54" s="7" t="str">
        <f>HLOOKUP(BD$7,$L$66:$DM$120,ROWS($C$10:$C54)+2,FALSE)</f>
        <v>N/A</v>
      </c>
      <c r="BE54" s="7">
        <f>HLOOKUP(BE$7,$L$66:$DM$120,ROWS($C$10:$C54)+2,FALSE)</f>
        <v>4123</v>
      </c>
      <c r="BF54" s="7">
        <f>HLOOKUP(BF$7,$L$66:$DM$120,ROWS($C$10:$C54)+2,FALSE)</f>
        <v>52</v>
      </c>
      <c r="BG54" s="7">
        <f>HLOOKUP(BG$7,$L$66:$DM$120,ROWS($C$10:$C54)+2,FALSE)</f>
        <v>13713</v>
      </c>
      <c r="BH54" s="7">
        <f>HLOOKUP(BH$7,$L$66:$DM$120,ROWS($C$10:$C54)+2,FALSE)</f>
        <v>8847</v>
      </c>
      <c r="BI54" s="7">
        <f>HLOOKUP(BI$7,$L$66:$DM$120,ROWS($C$10:$C54)+2,FALSE)</f>
        <v>2221</v>
      </c>
      <c r="BJ54" s="7">
        <f>HLOOKUP(BJ$7,$L$66:$DM$120,ROWS($C$10:$C54)+2,FALSE)</f>
        <v>5927</v>
      </c>
      <c r="BK54" s="7">
        <f>HLOOKUP(BK$7,$L$66:$DM$120,ROWS($C$10:$C54)+2,FALSE)</f>
        <v>1874</v>
      </c>
      <c r="BL54" s="7">
        <f>HLOOKUP(BL$7,$L$66:$DM$120,ROWS($C$10:$C54)+2,FALSE)</f>
        <v>4180</v>
      </c>
      <c r="BM54" s="8">
        <f>HLOOKUP(BM$7+0.5,$L$66:$DM$120,ROWS($C$10:$C54)+2,FALSE)</f>
        <v>20955</v>
      </c>
      <c r="BN54" s="8">
        <f>HLOOKUP(BN$7+0.5,$L$66:$DM$120,ROWS($C$10:$C54)+2,FALSE)</f>
        <v>2633</v>
      </c>
      <c r="BO54" s="8">
        <f>HLOOKUP(BO$7+0.5,$L$66:$DM$120,ROWS($C$10:$C54)+2,FALSE)</f>
        <v>3256</v>
      </c>
      <c r="BP54" s="8">
        <f>HLOOKUP(BP$7+0.5,$L$66:$DM$120,ROWS($C$10:$C54)+2,FALSE)</f>
        <v>3719</v>
      </c>
      <c r="BQ54" s="8">
        <f>HLOOKUP(BQ$7+0.5,$L$66:$DM$120,ROWS($C$10:$C54)+2,FALSE)</f>
        <v>3182</v>
      </c>
      <c r="BR54" s="8">
        <f>HLOOKUP(BR$7+0.5,$L$66:$DM$120,ROWS($C$10:$C54)+2,FALSE)</f>
        <v>7058</v>
      </c>
      <c r="BS54" s="8">
        <f>HLOOKUP(BS$7+0.5,$L$66:$DM$120,ROWS($C$10:$C54)+2,FALSE)</f>
        <v>3311</v>
      </c>
      <c r="BT54" s="8">
        <f>HLOOKUP(BT$7+0.5,$L$66:$DM$120,ROWS($C$10:$C54)+2,FALSE)</f>
        <v>551</v>
      </c>
      <c r="BU54" s="8">
        <f>HLOOKUP(BU$7+0.5,$L$66:$DM$120,ROWS($C$10:$C54)+2,FALSE)</f>
        <v>533</v>
      </c>
      <c r="BV54" s="8">
        <f>HLOOKUP(BV$7+0.5,$L$66:$DM$120,ROWS($C$10:$C54)+2,FALSE)</f>
        <v>400</v>
      </c>
      <c r="BW54" s="8">
        <f>HLOOKUP(BW$7+0.5,$L$66:$DM$120,ROWS($C$10:$C54)+2,FALSE)</f>
        <v>4238</v>
      </c>
      <c r="BX54" s="8">
        <f>HLOOKUP(BX$7+0.5,$L$66:$DM$120,ROWS($C$10:$C54)+2,FALSE)</f>
        <v>3792</v>
      </c>
      <c r="BY54" s="8">
        <f>HLOOKUP(BY$7+0.5,$L$66:$DM$120,ROWS($C$10:$C54)+2,FALSE)</f>
        <v>1263</v>
      </c>
      <c r="BZ54" s="8">
        <f>HLOOKUP(BZ$7+0.5,$L$66:$DM$120,ROWS($C$10:$C54)+2,FALSE)</f>
        <v>1171</v>
      </c>
      <c r="CA54" s="8">
        <f>HLOOKUP(CA$7+0.5,$L$66:$DM$120,ROWS($C$10:$C54)+2,FALSE)</f>
        <v>3942</v>
      </c>
      <c r="CB54" s="8">
        <f>HLOOKUP(CB$7+0.5,$L$66:$DM$120,ROWS($C$10:$C54)+2,FALSE)</f>
        <v>2350</v>
      </c>
      <c r="CC54" s="8">
        <f>HLOOKUP(CC$7+0.5,$L$66:$DM$120,ROWS($C$10:$C54)+2,FALSE)</f>
        <v>1452</v>
      </c>
      <c r="CD54" s="8">
        <f>HLOOKUP(CD$7+0.5,$L$66:$DM$120,ROWS($C$10:$C54)+2,FALSE)</f>
        <v>2743</v>
      </c>
      <c r="CE54" s="8">
        <f>HLOOKUP(CE$7+0.5,$L$66:$DM$120,ROWS($C$10:$C54)+2,FALSE)</f>
        <v>1839</v>
      </c>
      <c r="CF54" s="8">
        <f>HLOOKUP(CF$7+0.5,$L$66:$DM$120,ROWS($C$10:$C54)+2,FALSE)</f>
        <v>5628</v>
      </c>
      <c r="CG54" s="8">
        <f>HLOOKUP(CG$7+0.5,$L$66:$DM$120,ROWS($C$10:$C54)+2,FALSE)</f>
        <v>889</v>
      </c>
      <c r="CH54" s="8">
        <f>HLOOKUP(CH$7+0.5,$L$66:$DM$120,ROWS($C$10:$C54)+2,FALSE)</f>
        <v>1564</v>
      </c>
      <c r="CI54" s="8">
        <f>HLOOKUP(CI$7+0.5,$L$66:$DM$120,ROWS($C$10:$C54)+2,FALSE)</f>
        <v>2275</v>
      </c>
      <c r="CJ54" s="8">
        <f>HLOOKUP(CJ$7+0.5,$L$66:$DM$120,ROWS($C$10:$C54)+2,FALSE)</f>
        <v>3091</v>
      </c>
      <c r="CK54" s="8">
        <f>HLOOKUP(CK$7+0.5,$L$66:$DM$120,ROWS($C$10:$C54)+2,FALSE)</f>
        <v>2182</v>
      </c>
      <c r="CL54" s="8">
        <f>HLOOKUP(CL$7+0.5,$L$66:$DM$120,ROWS($C$10:$C54)+2,FALSE)</f>
        <v>2477</v>
      </c>
      <c r="CM54" s="8">
        <f>HLOOKUP(CM$7+0.5,$L$66:$DM$120,ROWS($C$10:$C54)+2,FALSE)</f>
        <v>2517</v>
      </c>
      <c r="CN54" s="8">
        <f>HLOOKUP(CN$7+0.5,$L$66:$DM$120,ROWS($C$10:$C54)+2,FALSE)</f>
        <v>614</v>
      </c>
      <c r="CO54" s="8">
        <f>HLOOKUP(CO$7+0.5,$L$66:$DM$120,ROWS($C$10:$C54)+2,FALSE)</f>
        <v>2391</v>
      </c>
      <c r="CP54" s="8">
        <f>HLOOKUP(CP$7+0.5,$L$66:$DM$120,ROWS($C$10:$C54)+2,FALSE)</f>
        <v>2790</v>
      </c>
      <c r="CQ54" s="8">
        <f>HLOOKUP(CQ$7+0.5,$L$66:$DM$120,ROWS($C$10:$C54)+2,FALSE)</f>
        <v>637</v>
      </c>
      <c r="CR54" s="8">
        <f>HLOOKUP(CR$7+0.5,$L$66:$DM$120,ROWS($C$10:$C54)+2,FALSE)</f>
        <v>2884</v>
      </c>
      <c r="CS54" s="8">
        <f>HLOOKUP(CS$7+0.5,$L$66:$DM$120,ROWS($C$10:$C54)+2,FALSE)</f>
        <v>2780</v>
      </c>
      <c r="CT54" s="8">
        <f>HLOOKUP(CT$7+0.5,$L$66:$DM$120,ROWS($C$10:$C54)+2,FALSE)</f>
        <v>4092</v>
      </c>
      <c r="CU54" s="8">
        <f>HLOOKUP(CU$7+0.5,$L$66:$DM$120,ROWS($C$10:$C54)+2,FALSE)</f>
        <v>3708</v>
      </c>
      <c r="CV54" s="8">
        <f>HLOOKUP(CV$7+0.5,$L$66:$DM$120,ROWS($C$10:$C54)+2,FALSE)</f>
        <v>1624</v>
      </c>
      <c r="CW54" s="8">
        <f>HLOOKUP(CW$7+0.5,$L$66:$DM$120,ROWS($C$10:$C54)+2,FALSE)</f>
        <v>1971</v>
      </c>
      <c r="CX54" s="8">
        <f>HLOOKUP(CX$7+0.5,$L$66:$DM$120,ROWS($C$10:$C54)+2,FALSE)</f>
        <v>4302</v>
      </c>
      <c r="CY54" s="8">
        <f>HLOOKUP(CY$7+0.5,$L$66:$DM$120,ROWS($C$10:$C54)+2,FALSE)</f>
        <v>1618</v>
      </c>
      <c r="CZ54" s="8">
        <f>HLOOKUP(CZ$7+0.5,$L$66:$DM$120,ROWS($C$10:$C54)+2,FALSE)</f>
        <v>2092</v>
      </c>
      <c r="DA54" s="8">
        <f>HLOOKUP(DA$7+0.5,$L$66:$DM$120,ROWS($C$10:$C54)+2,FALSE)</f>
        <v>613</v>
      </c>
      <c r="DB54" s="8">
        <f>HLOOKUP(DB$7+0.5,$L$66:$DM$120,ROWS($C$10:$C54)+2,FALSE)</f>
        <v>1965</v>
      </c>
      <c r="DC54" s="8">
        <f>HLOOKUP(DC$7+0.5,$L$66:$DM$120,ROWS($C$10:$C54)+2,FALSE)</f>
        <v>836</v>
      </c>
      <c r="DD54" s="8">
        <f>HLOOKUP(DD$7+0.5,$L$66:$DM$120,ROWS($C$10:$C54)+2,FALSE)</f>
        <v>3538</v>
      </c>
      <c r="DE54" s="8" t="str">
        <f>HLOOKUP(DE$7+0.5,$L$66:$DM$120,ROWS($C$10:$C54)+2,FALSE)</f>
        <v>N/A</v>
      </c>
      <c r="DF54" s="8">
        <f>HLOOKUP(DF$7+0.5,$L$66:$DM$120,ROWS($C$10:$C54)+2,FALSE)</f>
        <v>1574</v>
      </c>
      <c r="DG54" s="8">
        <f>HLOOKUP(DG$7+0.5,$L$66:$DM$120,ROWS($C$10:$C54)+2,FALSE)</f>
        <v>88</v>
      </c>
      <c r="DH54" s="8">
        <f>HLOOKUP(DH$7+0.5,$L$66:$DM$120,ROWS($C$10:$C54)+2,FALSE)</f>
        <v>2694</v>
      </c>
      <c r="DI54" s="8">
        <f>HLOOKUP(DI$7+0.5,$L$66:$DM$120,ROWS($C$10:$C54)+2,FALSE)</f>
        <v>2397</v>
      </c>
      <c r="DJ54" s="8">
        <f>HLOOKUP(DJ$7+0.5,$L$66:$DM$120,ROWS($C$10:$C54)+2,FALSE)</f>
        <v>1231</v>
      </c>
      <c r="DK54" s="8">
        <f>HLOOKUP(DK$7+0.5,$L$66:$DM$120,ROWS($C$10:$C54)+2,FALSE)</f>
        <v>1723</v>
      </c>
      <c r="DL54" s="8">
        <f>HLOOKUP(DL$7+0.5,$L$66:$DM$120,ROWS($C$10:$C54)+2,FALSE)</f>
        <v>1022</v>
      </c>
      <c r="DM54" s="8">
        <f>HLOOKUP(DM$7+0.5,$L$66:$DM$120,ROWS($C$10:$C54)+2,FALSE)</f>
        <v>2074</v>
      </c>
    </row>
    <row r="55" spans="4:117" x14ac:dyDescent="0.2">
      <c r="D55" s="62" t="s">
        <v>51</v>
      </c>
      <c r="E55" s="11">
        <v>2724064</v>
      </c>
      <c r="F55" s="12">
        <v>2775</v>
      </c>
      <c r="G55" s="11">
        <v>2240636</v>
      </c>
      <c r="H55" s="12">
        <v>18397</v>
      </c>
      <c r="I55" s="11">
        <v>388410</v>
      </c>
      <c r="J55" s="12">
        <v>17535</v>
      </c>
      <c r="K55" s="103"/>
      <c r="L55" s="7">
        <f>HLOOKUP(L$7,$L$66:$DM$120,ROWS($C$10:$C55)+2,FALSE)</f>
        <v>77780</v>
      </c>
      <c r="M55" s="7">
        <f>HLOOKUP(M$7,$L$66:$DM$120,ROWS($C$10:$C55)+2,FALSE)</f>
        <v>93</v>
      </c>
      <c r="N55" s="7">
        <f>HLOOKUP(N$7,$L$66:$DM$120,ROWS($C$10:$C55)+2,FALSE)</f>
        <v>1798</v>
      </c>
      <c r="O55" s="7">
        <f>HLOOKUP(O$7,$L$66:$DM$120,ROWS($C$10:$C55)+2,FALSE)</f>
        <v>8147</v>
      </c>
      <c r="P55" s="7">
        <f>HLOOKUP(P$7,$L$66:$DM$120,ROWS($C$10:$C55)+2,FALSE)</f>
        <v>316</v>
      </c>
      <c r="Q55" s="7">
        <f>HLOOKUP(Q$7,$L$66:$DM$120,ROWS($C$10:$C55)+2,FALSE)</f>
        <v>12187</v>
      </c>
      <c r="R55" s="7">
        <f>HLOOKUP(R$7,$L$66:$DM$120,ROWS($C$10:$C55)+2,FALSE)</f>
        <v>3987</v>
      </c>
      <c r="S55" s="7">
        <f>HLOOKUP(S$7,$L$66:$DM$120,ROWS($C$10:$C55)+2,FALSE)</f>
        <v>119</v>
      </c>
      <c r="T55" s="7">
        <f>HLOOKUP(T$7,$L$66:$DM$120,ROWS($C$10:$C55)+2,FALSE)</f>
        <v>0</v>
      </c>
      <c r="U55" s="7">
        <f>HLOOKUP(U$7,$L$66:$DM$120,ROWS($C$10:$C55)+2,FALSE)</f>
        <v>138</v>
      </c>
      <c r="V55" s="7">
        <f>HLOOKUP(V$7,$L$66:$DM$120,ROWS($C$10:$C55)+2,FALSE)</f>
        <v>2097</v>
      </c>
      <c r="W55" s="7">
        <f>HLOOKUP(W$7,$L$66:$DM$120,ROWS($C$10:$C55)+2,FALSE)</f>
        <v>966</v>
      </c>
      <c r="X55" s="7">
        <f>HLOOKUP(X$7,$L$66:$DM$120,ROWS($C$10:$C55)+2,FALSE)</f>
        <v>932</v>
      </c>
      <c r="Y55" s="7">
        <f>HLOOKUP(Y$7,$L$66:$DM$120,ROWS($C$10:$C55)+2,FALSE)</f>
        <v>7692</v>
      </c>
      <c r="Z55" s="7">
        <f>HLOOKUP(Z$7,$L$66:$DM$120,ROWS($C$10:$C55)+2,FALSE)</f>
        <v>1831</v>
      </c>
      <c r="AA55" s="7">
        <f>HLOOKUP(AA$7,$L$66:$DM$120,ROWS($C$10:$C55)+2,FALSE)</f>
        <v>517</v>
      </c>
      <c r="AB55" s="7">
        <f>HLOOKUP(AB$7,$L$66:$DM$120,ROWS($C$10:$C55)+2,FALSE)</f>
        <v>483</v>
      </c>
      <c r="AC55" s="7">
        <f>HLOOKUP(AC$7,$L$66:$DM$120,ROWS($C$10:$C55)+2,FALSE)</f>
        <v>299</v>
      </c>
      <c r="AD55" s="7">
        <f>HLOOKUP(AD$7,$L$66:$DM$120,ROWS($C$10:$C55)+2,FALSE)</f>
        <v>235</v>
      </c>
      <c r="AE55" s="7">
        <f>HLOOKUP(AE$7,$L$66:$DM$120,ROWS($C$10:$C55)+2,FALSE)</f>
        <v>46</v>
      </c>
      <c r="AF55" s="7">
        <f>HLOOKUP(AF$7,$L$66:$DM$120,ROWS($C$10:$C55)+2,FALSE)</f>
        <v>148</v>
      </c>
      <c r="AG55" s="7">
        <f>HLOOKUP(AG$7,$L$66:$DM$120,ROWS($C$10:$C55)+2,FALSE)</f>
        <v>426</v>
      </c>
      <c r="AH55" s="7">
        <f>HLOOKUP(AH$7,$L$66:$DM$120,ROWS($C$10:$C55)+2,FALSE)</f>
        <v>246</v>
      </c>
      <c r="AI55" s="7">
        <f>HLOOKUP(AI$7,$L$66:$DM$120,ROWS($C$10:$C55)+2,FALSE)</f>
        <v>261</v>
      </c>
      <c r="AJ55" s="7">
        <f>HLOOKUP(AJ$7,$L$66:$DM$120,ROWS($C$10:$C55)+2,FALSE)</f>
        <v>914</v>
      </c>
      <c r="AK55" s="7">
        <f>HLOOKUP(AK$7,$L$66:$DM$120,ROWS($C$10:$C55)+2,FALSE)</f>
        <v>127</v>
      </c>
      <c r="AL55" s="7">
        <f>HLOOKUP(AL$7,$L$66:$DM$120,ROWS($C$10:$C55)+2,FALSE)</f>
        <v>1255</v>
      </c>
      <c r="AM55" s="7">
        <f>HLOOKUP(AM$7,$L$66:$DM$120,ROWS($C$10:$C55)+2,FALSE)</f>
        <v>1929</v>
      </c>
      <c r="AN55" s="7">
        <f>HLOOKUP(AN$7,$L$66:$DM$120,ROWS($C$10:$C55)+2,FALSE)</f>
        <v>118</v>
      </c>
      <c r="AO55" s="7">
        <f>HLOOKUP(AO$7,$L$66:$DM$120,ROWS($C$10:$C55)+2,FALSE)</f>
        <v>4549</v>
      </c>
      <c r="AP55" s="7">
        <f>HLOOKUP(AP$7,$L$66:$DM$120,ROWS($C$10:$C55)+2,FALSE)</f>
        <v>0</v>
      </c>
      <c r="AQ55" s="7">
        <f>HLOOKUP(AQ$7,$L$66:$DM$120,ROWS($C$10:$C55)+2,FALSE)</f>
        <v>247</v>
      </c>
      <c r="AR55" s="7">
        <f>HLOOKUP(AR$7,$L$66:$DM$120,ROWS($C$10:$C55)+2,FALSE)</f>
        <v>518</v>
      </c>
      <c r="AS55" s="7">
        <f>HLOOKUP(AS$7,$L$66:$DM$120,ROWS($C$10:$C55)+2,FALSE)</f>
        <v>1462</v>
      </c>
      <c r="AT55" s="7">
        <f>HLOOKUP(AT$7,$L$66:$DM$120,ROWS($C$10:$C55)+2,FALSE)</f>
        <v>1167</v>
      </c>
      <c r="AU55" s="7">
        <f>HLOOKUP(AU$7,$L$66:$DM$120,ROWS($C$10:$C55)+2,FALSE)</f>
        <v>0</v>
      </c>
      <c r="AV55" s="7">
        <f>HLOOKUP(AV$7,$L$66:$DM$120,ROWS($C$10:$C55)+2,FALSE)</f>
        <v>1527</v>
      </c>
      <c r="AW55" s="7">
        <f>HLOOKUP(AW$7,$L$66:$DM$120,ROWS($C$10:$C55)+2,FALSE)</f>
        <v>886</v>
      </c>
      <c r="AX55" s="7">
        <f>HLOOKUP(AX$7,$L$66:$DM$120,ROWS($C$10:$C55)+2,FALSE)</f>
        <v>2525</v>
      </c>
      <c r="AY55" s="7">
        <f>HLOOKUP(AY$7,$L$66:$DM$120,ROWS($C$10:$C55)+2,FALSE)</f>
        <v>557</v>
      </c>
      <c r="AZ55" s="7">
        <f>HLOOKUP(AZ$7,$L$66:$DM$120,ROWS($C$10:$C55)+2,FALSE)</f>
        <v>0</v>
      </c>
      <c r="BA55" s="7">
        <f>HLOOKUP(BA$7,$L$66:$DM$120,ROWS($C$10:$C55)+2,FALSE)</f>
        <v>838</v>
      </c>
      <c r="BB55" s="7">
        <f>HLOOKUP(BB$7,$L$66:$DM$120,ROWS($C$10:$C55)+2,FALSE)</f>
        <v>875</v>
      </c>
      <c r="BC55" s="7">
        <f>HLOOKUP(BC$7,$L$66:$DM$120,ROWS($C$10:$C55)+2,FALSE)</f>
        <v>459</v>
      </c>
      <c r="BD55" s="7">
        <f>HLOOKUP(BD$7,$L$66:$DM$120,ROWS($C$10:$C55)+2,FALSE)</f>
        <v>5305</v>
      </c>
      <c r="BE55" s="7" t="str">
        <f>HLOOKUP(BE$7,$L$66:$DM$120,ROWS($C$10:$C55)+2,FALSE)</f>
        <v>N/A</v>
      </c>
      <c r="BF55" s="7">
        <f>HLOOKUP(BF$7,$L$66:$DM$120,ROWS($C$10:$C55)+2,FALSE)</f>
        <v>297</v>
      </c>
      <c r="BG55" s="7">
        <f>HLOOKUP(BG$7,$L$66:$DM$120,ROWS($C$10:$C55)+2,FALSE)</f>
        <v>3005</v>
      </c>
      <c r="BH55" s="7">
        <f>HLOOKUP(BH$7,$L$66:$DM$120,ROWS($C$10:$C55)+2,FALSE)</f>
        <v>3792</v>
      </c>
      <c r="BI55" s="7">
        <f>HLOOKUP(BI$7,$L$66:$DM$120,ROWS($C$10:$C55)+2,FALSE)</f>
        <v>0</v>
      </c>
      <c r="BJ55" s="7">
        <f>HLOOKUP(BJ$7,$L$66:$DM$120,ROWS($C$10:$C55)+2,FALSE)</f>
        <v>338</v>
      </c>
      <c r="BK55" s="7">
        <f>HLOOKUP(BK$7,$L$66:$DM$120,ROWS($C$10:$C55)+2,FALSE)</f>
        <v>2126</v>
      </c>
      <c r="BL55" s="7">
        <f>HLOOKUP(BL$7,$L$66:$DM$120,ROWS($C$10:$C55)+2,FALSE)</f>
        <v>383</v>
      </c>
      <c r="BM55" s="8">
        <f>HLOOKUP(BM$7+0.5,$L$66:$DM$120,ROWS($C$10:$C55)+2,FALSE)</f>
        <v>6769</v>
      </c>
      <c r="BN55" s="8">
        <f>HLOOKUP(BN$7+0.5,$L$66:$DM$120,ROWS($C$10:$C55)+2,FALSE)</f>
        <v>114</v>
      </c>
      <c r="BO55" s="8">
        <f>HLOOKUP(BO$7+0.5,$L$66:$DM$120,ROWS($C$10:$C55)+2,FALSE)</f>
        <v>1320</v>
      </c>
      <c r="BP55" s="8">
        <f>HLOOKUP(BP$7+0.5,$L$66:$DM$120,ROWS($C$10:$C55)+2,FALSE)</f>
        <v>2522</v>
      </c>
      <c r="BQ55" s="8">
        <f>HLOOKUP(BQ$7+0.5,$L$66:$DM$120,ROWS($C$10:$C55)+2,FALSE)</f>
        <v>262</v>
      </c>
      <c r="BR55" s="8">
        <f>HLOOKUP(BR$7+0.5,$L$66:$DM$120,ROWS($C$10:$C55)+2,FALSE)</f>
        <v>2104</v>
      </c>
      <c r="BS55" s="8">
        <f>HLOOKUP(BS$7+0.5,$L$66:$DM$120,ROWS($C$10:$C55)+2,FALSE)</f>
        <v>1226</v>
      </c>
      <c r="BT55" s="8">
        <f>HLOOKUP(BT$7+0.5,$L$66:$DM$120,ROWS($C$10:$C55)+2,FALSE)</f>
        <v>148</v>
      </c>
      <c r="BU55" s="8">
        <f>HLOOKUP(BU$7+0.5,$L$66:$DM$120,ROWS($C$10:$C55)+2,FALSE)</f>
        <v>267</v>
      </c>
      <c r="BV55" s="8">
        <f>HLOOKUP(BV$7+0.5,$L$66:$DM$120,ROWS($C$10:$C55)+2,FALSE)</f>
        <v>168</v>
      </c>
      <c r="BW55" s="8">
        <f>HLOOKUP(BW$7+0.5,$L$66:$DM$120,ROWS($C$10:$C55)+2,FALSE)</f>
        <v>1007</v>
      </c>
      <c r="BX55" s="8">
        <f>HLOOKUP(BX$7+0.5,$L$66:$DM$120,ROWS($C$10:$C55)+2,FALSE)</f>
        <v>644</v>
      </c>
      <c r="BY55" s="8">
        <f>HLOOKUP(BY$7+0.5,$L$66:$DM$120,ROWS($C$10:$C55)+2,FALSE)</f>
        <v>930</v>
      </c>
      <c r="BZ55" s="8">
        <f>HLOOKUP(BZ$7+0.5,$L$66:$DM$120,ROWS($C$10:$C55)+2,FALSE)</f>
        <v>2177</v>
      </c>
      <c r="CA55" s="8">
        <f>HLOOKUP(CA$7+0.5,$L$66:$DM$120,ROWS($C$10:$C55)+2,FALSE)</f>
        <v>767</v>
      </c>
      <c r="CB55" s="8">
        <f>HLOOKUP(CB$7+0.5,$L$66:$DM$120,ROWS($C$10:$C55)+2,FALSE)</f>
        <v>475</v>
      </c>
      <c r="CC55" s="8">
        <f>HLOOKUP(CC$7+0.5,$L$66:$DM$120,ROWS($C$10:$C55)+2,FALSE)</f>
        <v>348</v>
      </c>
      <c r="CD55" s="8">
        <f>HLOOKUP(CD$7+0.5,$L$66:$DM$120,ROWS($C$10:$C55)+2,FALSE)</f>
        <v>340</v>
      </c>
      <c r="CE55" s="8">
        <f>HLOOKUP(CE$7+0.5,$L$66:$DM$120,ROWS($C$10:$C55)+2,FALSE)</f>
        <v>266</v>
      </c>
      <c r="CF55" s="8">
        <f>HLOOKUP(CF$7+0.5,$L$66:$DM$120,ROWS($C$10:$C55)+2,FALSE)</f>
        <v>98</v>
      </c>
      <c r="CG55" s="8">
        <f>HLOOKUP(CG$7+0.5,$L$66:$DM$120,ROWS($C$10:$C55)+2,FALSE)</f>
        <v>237</v>
      </c>
      <c r="CH55" s="8">
        <f>HLOOKUP(CH$7+0.5,$L$66:$DM$120,ROWS($C$10:$C55)+2,FALSE)</f>
        <v>302</v>
      </c>
      <c r="CI55" s="8">
        <f>HLOOKUP(CI$7+0.5,$L$66:$DM$120,ROWS($C$10:$C55)+2,FALSE)</f>
        <v>253</v>
      </c>
      <c r="CJ55" s="8">
        <f>HLOOKUP(CJ$7+0.5,$L$66:$DM$120,ROWS($C$10:$C55)+2,FALSE)</f>
        <v>243</v>
      </c>
      <c r="CK55" s="8">
        <f>HLOOKUP(CK$7+0.5,$L$66:$DM$120,ROWS($C$10:$C55)+2,FALSE)</f>
        <v>545</v>
      </c>
      <c r="CL55" s="8">
        <f>HLOOKUP(CL$7+0.5,$L$66:$DM$120,ROWS($C$10:$C55)+2,FALSE)</f>
        <v>134</v>
      </c>
      <c r="CM55" s="8">
        <f>HLOOKUP(CM$7+0.5,$L$66:$DM$120,ROWS($C$10:$C55)+2,FALSE)</f>
        <v>929</v>
      </c>
      <c r="CN55" s="8">
        <f>HLOOKUP(CN$7+0.5,$L$66:$DM$120,ROWS($C$10:$C55)+2,FALSE)</f>
        <v>1099</v>
      </c>
      <c r="CO55" s="8">
        <f>HLOOKUP(CO$7+0.5,$L$66:$DM$120,ROWS($C$10:$C55)+2,FALSE)</f>
        <v>121</v>
      </c>
      <c r="CP55" s="8">
        <f>HLOOKUP(CP$7+0.5,$L$66:$DM$120,ROWS($C$10:$C55)+2,FALSE)</f>
        <v>1568</v>
      </c>
      <c r="CQ55" s="8">
        <f>HLOOKUP(CQ$7+0.5,$L$66:$DM$120,ROWS($C$10:$C55)+2,FALSE)</f>
        <v>267</v>
      </c>
      <c r="CR55" s="8">
        <f>HLOOKUP(CR$7+0.5,$L$66:$DM$120,ROWS($C$10:$C55)+2,FALSE)</f>
        <v>240</v>
      </c>
      <c r="CS55" s="8">
        <f>HLOOKUP(CS$7+0.5,$L$66:$DM$120,ROWS($C$10:$C55)+2,FALSE)</f>
        <v>480</v>
      </c>
      <c r="CT55" s="8">
        <f>HLOOKUP(CT$7+0.5,$L$66:$DM$120,ROWS($C$10:$C55)+2,FALSE)</f>
        <v>752</v>
      </c>
      <c r="CU55" s="8">
        <f>HLOOKUP(CU$7+0.5,$L$66:$DM$120,ROWS($C$10:$C55)+2,FALSE)</f>
        <v>840</v>
      </c>
      <c r="CV55" s="8">
        <f>HLOOKUP(CV$7+0.5,$L$66:$DM$120,ROWS($C$10:$C55)+2,FALSE)</f>
        <v>267</v>
      </c>
      <c r="CW55" s="8">
        <f>HLOOKUP(CW$7+0.5,$L$66:$DM$120,ROWS($C$10:$C55)+2,FALSE)</f>
        <v>1163</v>
      </c>
      <c r="CX55" s="8">
        <f>HLOOKUP(CX$7+0.5,$L$66:$DM$120,ROWS($C$10:$C55)+2,FALSE)</f>
        <v>947</v>
      </c>
      <c r="CY55" s="8">
        <f>HLOOKUP(CY$7+0.5,$L$66:$DM$120,ROWS($C$10:$C55)+2,FALSE)</f>
        <v>1094</v>
      </c>
      <c r="CZ55" s="8">
        <f>HLOOKUP(CZ$7+0.5,$L$66:$DM$120,ROWS($C$10:$C55)+2,FALSE)</f>
        <v>347</v>
      </c>
      <c r="DA55" s="8">
        <f>HLOOKUP(DA$7+0.5,$L$66:$DM$120,ROWS($C$10:$C55)+2,FALSE)</f>
        <v>267</v>
      </c>
      <c r="DB55" s="8">
        <f>HLOOKUP(DB$7+0.5,$L$66:$DM$120,ROWS($C$10:$C55)+2,FALSE)</f>
        <v>716</v>
      </c>
      <c r="DC55" s="8">
        <f>HLOOKUP(DC$7+0.5,$L$66:$DM$120,ROWS($C$10:$C55)+2,FALSE)</f>
        <v>1215</v>
      </c>
      <c r="DD55" s="8">
        <f>HLOOKUP(DD$7+0.5,$L$66:$DM$120,ROWS($C$10:$C55)+2,FALSE)</f>
        <v>385</v>
      </c>
      <c r="DE55" s="8">
        <f>HLOOKUP(DE$7+0.5,$L$66:$DM$120,ROWS($C$10:$C55)+2,FALSE)</f>
        <v>1508</v>
      </c>
      <c r="DF55" s="8" t="str">
        <f>HLOOKUP(DF$7+0.5,$L$66:$DM$120,ROWS($C$10:$C55)+2,FALSE)</f>
        <v>N/A</v>
      </c>
      <c r="DG55" s="8">
        <f>HLOOKUP(DG$7+0.5,$L$66:$DM$120,ROWS($C$10:$C55)+2,FALSE)</f>
        <v>494</v>
      </c>
      <c r="DH55" s="8">
        <f>HLOOKUP(DH$7+0.5,$L$66:$DM$120,ROWS($C$10:$C55)+2,FALSE)</f>
        <v>2000</v>
      </c>
      <c r="DI55" s="8">
        <f>HLOOKUP(DI$7+0.5,$L$66:$DM$120,ROWS($C$10:$C55)+2,FALSE)</f>
        <v>1538</v>
      </c>
      <c r="DJ55" s="8">
        <f>HLOOKUP(DJ$7+0.5,$L$66:$DM$120,ROWS($C$10:$C55)+2,FALSE)</f>
        <v>267</v>
      </c>
      <c r="DK55" s="8">
        <f>HLOOKUP(DK$7+0.5,$L$66:$DM$120,ROWS($C$10:$C55)+2,FALSE)</f>
        <v>323</v>
      </c>
      <c r="DL55" s="8">
        <f>HLOOKUP(DL$7+0.5,$L$66:$DM$120,ROWS($C$10:$C55)+2,FALSE)</f>
        <v>1168</v>
      </c>
      <c r="DM55" s="8">
        <f>HLOOKUP(DM$7+0.5,$L$66:$DM$120,ROWS($C$10:$C55)+2,FALSE)</f>
        <v>446</v>
      </c>
    </row>
    <row r="56" spans="4:117" x14ac:dyDescent="0.2">
      <c r="D56" s="62" t="s">
        <v>52</v>
      </c>
      <c r="E56" s="11">
        <v>619363</v>
      </c>
      <c r="F56" s="12">
        <v>779</v>
      </c>
      <c r="G56" s="11">
        <v>534975</v>
      </c>
      <c r="H56" s="12">
        <v>5691</v>
      </c>
      <c r="I56" s="11">
        <v>59032</v>
      </c>
      <c r="J56" s="12">
        <v>4857</v>
      </c>
      <c r="K56" s="103"/>
      <c r="L56" s="7">
        <f>HLOOKUP(L$7,$L$66:$DM$120,ROWS($C$10:$C56)+2,FALSE)</f>
        <v>22529</v>
      </c>
      <c r="M56" s="7">
        <f>HLOOKUP(M$7,$L$66:$DM$120,ROWS($C$10:$C56)+2,FALSE)</f>
        <v>0</v>
      </c>
      <c r="N56" s="7">
        <f>HLOOKUP(N$7,$L$66:$DM$120,ROWS($C$10:$C56)+2,FALSE)</f>
        <v>184</v>
      </c>
      <c r="O56" s="7">
        <f>HLOOKUP(O$7,$L$66:$DM$120,ROWS($C$10:$C56)+2,FALSE)</f>
        <v>65</v>
      </c>
      <c r="P56" s="7">
        <f>HLOOKUP(P$7,$L$66:$DM$120,ROWS($C$10:$C56)+2,FALSE)</f>
        <v>0</v>
      </c>
      <c r="Q56" s="7">
        <f>HLOOKUP(Q$7,$L$66:$DM$120,ROWS($C$10:$C56)+2,FALSE)</f>
        <v>1001</v>
      </c>
      <c r="R56" s="7">
        <f>HLOOKUP(R$7,$L$66:$DM$120,ROWS($C$10:$C56)+2,FALSE)</f>
        <v>326</v>
      </c>
      <c r="S56" s="7">
        <f>HLOOKUP(S$7,$L$66:$DM$120,ROWS($C$10:$C56)+2,FALSE)</f>
        <v>1287</v>
      </c>
      <c r="T56" s="7">
        <f>HLOOKUP(T$7,$L$66:$DM$120,ROWS($C$10:$C56)+2,FALSE)</f>
        <v>87</v>
      </c>
      <c r="U56" s="7">
        <f>HLOOKUP(U$7,$L$66:$DM$120,ROWS($C$10:$C56)+2,FALSE)</f>
        <v>9</v>
      </c>
      <c r="V56" s="7">
        <f>HLOOKUP(V$7,$L$66:$DM$120,ROWS($C$10:$C56)+2,FALSE)</f>
        <v>2063</v>
      </c>
      <c r="W56" s="7">
        <f>HLOOKUP(W$7,$L$66:$DM$120,ROWS($C$10:$C56)+2,FALSE)</f>
        <v>496</v>
      </c>
      <c r="X56" s="7">
        <f>HLOOKUP(X$7,$L$66:$DM$120,ROWS($C$10:$C56)+2,FALSE)</f>
        <v>49</v>
      </c>
      <c r="Y56" s="7">
        <f>HLOOKUP(Y$7,$L$66:$DM$120,ROWS($C$10:$C56)+2,FALSE)</f>
        <v>0</v>
      </c>
      <c r="Z56" s="7">
        <f>HLOOKUP(Z$7,$L$66:$DM$120,ROWS($C$10:$C56)+2,FALSE)</f>
        <v>370</v>
      </c>
      <c r="AA56" s="7">
        <f>HLOOKUP(AA$7,$L$66:$DM$120,ROWS($C$10:$C56)+2,FALSE)</f>
        <v>0</v>
      </c>
      <c r="AB56" s="7">
        <f>HLOOKUP(AB$7,$L$66:$DM$120,ROWS($C$10:$C56)+2,FALSE)</f>
        <v>91</v>
      </c>
      <c r="AC56" s="7">
        <f>HLOOKUP(AC$7,$L$66:$DM$120,ROWS($C$10:$C56)+2,FALSE)</f>
        <v>0</v>
      </c>
      <c r="AD56" s="7">
        <f>HLOOKUP(AD$7,$L$66:$DM$120,ROWS($C$10:$C56)+2,FALSE)</f>
        <v>176</v>
      </c>
      <c r="AE56" s="7">
        <f>HLOOKUP(AE$7,$L$66:$DM$120,ROWS($C$10:$C56)+2,FALSE)</f>
        <v>0</v>
      </c>
      <c r="AF56" s="7">
        <f>HLOOKUP(AF$7,$L$66:$DM$120,ROWS($C$10:$C56)+2,FALSE)</f>
        <v>824</v>
      </c>
      <c r="AG56" s="7">
        <f>HLOOKUP(AG$7,$L$66:$DM$120,ROWS($C$10:$C56)+2,FALSE)</f>
        <v>300</v>
      </c>
      <c r="AH56" s="7">
        <f>HLOOKUP(AH$7,$L$66:$DM$120,ROWS($C$10:$C56)+2,FALSE)</f>
        <v>3599</v>
      </c>
      <c r="AI56" s="7">
        <f>HLOOKUP(AI$7,$L$66:$DM$120,ROWS($C$10:$C56)+2,FALSE)</f>
        <v>201</v>
      </c>
      <c r="AJ56" s="7">
        <f>HLOOKUP(AJ$7,$L$66:$DM$120,ROWS($C$10:$C56)+2,FALSE)</f>
        <v>85</v>
      </c>
      <c r="AK56" s="7">
        <f>HLOOKUP(AK$7,$L$66:$DM$120,ROWS($C$10:$C56)+2,FALSE)</f>
        <v>0</v>
      </c>
      <c r="AL56" s="7">
        <f>HLOOKUP(AL$7,$L$66:$DM$120,ROWS($C$10:$C56)+2,FALSE)</f>
        <v>51</v>
      </c>
      <c r="AM56" s="7">
        <f>HLOOKUP(AM$7,$L$66:$DM$120,ROWS($C$10:$C56)+2,FALSE)</f>
        <v>236</v>
      </c>
      <c r="AN56" s="7">
        <f>HLOOKUP(AN$7,$L$66:$DM$120,ROWS($C$10:$C56)+2,FALSE)</f>
        <v>0</v>
      </c>
      <c r="AO56" s="7">
        <f>HLOOKUP(AO$7,$L$66:$DM$120,ROWS($C$10:$C56)+2,FALSE)</f>
        <v>58</v>
      </c>
      <c r="AP56" s="7">
        <f>HLOOKUP(AP$7,$L$66:$DM$120,ROWS($C$10:$C56)+2,FALSE)</f>
        <v>2760</v>
      </c>
      <c r="AQ56" s="7">
        <f>HLOOKUP(AQ$7,$L$66:$DM$120,ROWS($C$10:$C56)+2,FALSE)</f>
        <v>751</v>
      </c>
      <c r="AR56" s="7">
        <f>HLOOKUP(AR$7,$L$66:$DM$120,ROWS($C$10:$C56)+2,FALSE)</f>
        <v>0</v>
      </c>
      <c r="AS56" s="7">
        <f>HLOOKUP(AS$7,$L$66:$DM$120,ROWS($C$10:$C56)+2,FALSE)</f>
        <v>4056</v>
      </c>
      <c r="AT56" s="7">
        <f>HLOOKUP(AT$7,$L$66:$DM$120,ROWS($C$10:$C56)+2,FALSE)</f>
        <v>539</v>
      </c>
      <c r="AU56" s="7">
        <f>HLOOKUP(AU$7,$L$66:$DM$120,ROWS($C$10:$C56)+2,FALSE)</f>
        <v>30</v>
      </c>
      <c r="AV56" s="7">
        <f>HLOOKUP(AV$7,$L$66:$DM$120,ROWS($C$10:$C56)+2,FALSE)</f>
        <v>50</v>
      </c>
      <c r="AW56" s="7">
        <f>HLOOKUP(AW$7,$L$66:$DM$120,ROWS($C$10:$C56)+2,FALSE)</f>
        <v>0</v>
      </c>
      <c r="AX56" s="7">
        <f>HLOOKUP(AX$7,$L$66:$DM$120,ROWS($C$10:$C56)+2,FALSE)</f>
        <v>100</v>
      </c>
      <c r="AY56" s="7">
        <f>HLOOKUP(AY$7,$L$66:$DM$120,ROWS($C$10:$C56)+2,FALSE)</f>
        <v>524</v>
      </c>
      <c r="AZ56" s="7">
        <f>HLOOKUP(AZ$7,$L$66:$DM$120,ROWS($C$10:$C56)+2,FALSE)</f>
        <v>227</v>
      </c>
      <c r="BA56" s="7">
        <f>HLOOKUP(BA$7,$L$66:$DM$120,ROWS($C$10:$C56)+2,FALSE)</f>
        <v>134</v>
      </c>
      <c r="BB56" s="7">
        <f>HLOOKUP(BB$7,$L$66:$DM$120,ROWS($C$10:$C56)+2,FALSE)</f>
        <v>153</v>
      </c>
      <c r="BC56" s="7">
        <f>HLOOKUP(BC$7,$L$66:$DM$120,ROWS($C$10:$C56)+2,FALSE)</f>
        <v>125</v>
      </c>
      <c r="BD56" s="7">
        <f>HLOOKUP(BD$7,$L$66:$DM$120,ROWS($C$10:$C56)+2,FALSE)</f>
        <v>565</v>
      </c>
      <c r="BE56" s="7">
        <f>HLOOKUP(BE$7,$L$66:$DM$120,ROWS($C$10:$C56)+2,FALSE)</f>
        <v>0</v>
      </c>
      <c r="BF56" s="7" t="str">
        <f>HLOOKUP(BF$7,$L$66:$DM$120,ROWS($C$10:$C56)+2,FALSE)</f>
        <v>N/A</v>
      </c>
      <c r="BG56" s="7">
        <f>HLOOKUP(BG$7,$L$66:$DM$120,ROWS($C$10:$C56)+2,FALSE)</f>
        <v>400</v>
      </c>
      <c r="BH56" s="7">
        <f>HLOOKUP(BH$7,$L$66:$DM$120,ROWS($C$10:$C56)+2,FALSE)</f>
        <v>128</v>
      </c>
      <c r="BI56" s="7">
        <f>HLOOKUP(BI$7,$L$66:$DM$120,ROWS($C$10:$C56)+2,FALSE)</f>
        <v>0</v>
      </c>
      <c r="BJ56" s="7">
        <f>HLOOKUP(BJ$7,$L$66:$DM$120,ROWS($C$10:$C56)+2,FALSE)</f>
        <v>377</v>
      </c>
      <c r="BK56" s="7">
        <f>HLOOKUP(BK$7,$L$66:$DM$120,ROWS($C$10:$C56)+2,FALSE)</f>
        <v>52</v>
      </c>
      <c r="BL56" s="7">
        <f>HLOOKUP(BL$7,$L$66:$DM$120,ROWS($C$10:$C56)+2,FALSE)</f>
        <v>0</v>
      </c>
      <c r="BM56" s="8">
        <f>HLOOKUP(BM$7+0.5,$L$66:$DM$120,ROWS($C$10:$C56)+2,FALSE)</f>
        <v>2945</v>
      </c>
      <c r="BN56" s="8">
        <f>HLOOKUP(BN$7+0.5,$L$66:$DM$120,ROWS($C$10:$C56)+2,FALSE)</f>
        <v>211</v>
      </c>
      <c r="BO56" s="8">
        <f>HLOOKUP(BO$7+0.5,$L$66:$DM$120,ROWS($C$10:$C56)+2,FALSE)</f>
        <v>181</v>
      </c>
      <c r="BP56" s="8">
        <f>HLOOKUP(BP$7+0.5,$L$66:$DM$120,ROWS($C$10:$C56)+2,FALSE)</f>
        <v>76</v>
      </c>
      <c r="BQ56" s="8">
        <f>HLOOKUP(BQ$7+0.5,$L$66:$DM$120,ROWS($C$10:$C56)+2,FALSE)</f>
        <v>211</v>
      </c>
      <c r="BR56" s="8">
        <f>HLOOKUP(BR$7+0.5,$L$66:$DM$120,ROWS($C$10:$C56)+2,FALSE)</f>
        <v>506</v>
      </c>
      <c r="BS56" s="8">
        <f>HLOOKUP(BS$7+0.5,$L$66:$DM$120,ROWS($C$10:$C56)+2,FALSE)</f>
        <v>238</v>
      </c>
      <c r="BT56" s="8">
        <f>HLOOKUP(BT$7+0.5,$L$66:$DM$120,ROWS($C$10:$C56)+2,FALSE)</f>
        <v>585</v>
      </c>
      <c r="BU56" s="8">
        <f>HLOOKUP(BU$7+0.5,$L$66:$DM$120,ROWS($C$10:$C56)+2,FALSE)</f>
        <v>111</v>
      </c>
      <c r="BV56" s="8">
        <f>HLOOKUP(BV$7+0.5,$L$66:$DM$120,ROWS($C$10:$C56)+2,FALSE)</f>
        <v>15</v>
      </c>
      <c r="BW56" s="8">
        <f>HLOOKUP(BW$7+0.5,$L$66:$DM$120,ROWS($C$10:$C56)+2,FALSE)</f>
        <v>1237</v>
      </c>
      <c r="BX56" s="8">
        <f>HLOOKUP(BX$7+0.5,$L$66:$DM$120,ROWS($C$10:$C56)+2,FALSE)</f>
        <v>395</v>
      </c>
      <c r="BY56" s="8">
        <f>HLOOKUP(BY$7+0.5,$L$66:$DM$120,ROWS($C$10:$C56)+2,FALSE)</f>
        <v>71</v>
      </c>
      <c r="BZ56" s="8">
        <f>HLOOKUP(BZ$7+0.5,$L$66:$DM$120,ROWS($C$10:$C56)+2,FALSE)</f>
        <v>211</v>
      </c>
      <c r="CA56" s="8">
        <f>HLOOKUP(CA$7+0.5,$L$66:$DM$120,ROWS($C$10:$C56)+2,FALSE)</f>
        <v>415</v>
      </c>
      <c r="CB56" s="8">
        <f>HLOOKUP(CB$7+0.5,$L$66:$DM$120,ROWS($C$10:$C56)+2,FALSE)</f>
        <v>211</v>
      </c>
      <c r="CC56" s="8">
        <f>HLOOKUP(CC$7+0.5,$L$66:$DM$120,ROWS($C$10:$C56)+2,FALSE)</f>
        <v>93</v>
      </c>
      <c r="CD56" s="8">
        <f>HLOOKUP(CD$7+0.5,$L$66:$DM$120,ROWS($C$10:$C56)+2,FALSE)</f>
        <v>211</v>
      </c>
      <c r="CE56" s="8">
        <f>HLOOKUP(CE$7+0.5,$L$66:$DM$120,ROWS($C$10:$C56)+2,FALSE)</f>
        <v>146</v>
      </c>
      <c r="CF56" s="8">
        <f>HLOOKUP(CF$7+0.5,$L$66:$DM$120,ROWS($C$10:$C56)+2,FALSE)</f>
        <v>211</v>
      </c>
      <c r="CG56" s="8">
        <f>HLOOKUP(CG$7+0.5,$L$66:$DM$120,ROWS($C$10:$C56)+2,FALSE)</f>
        <v>365</v>
      </c>
      <c r="CH56" s="8">
        <f>HLOOKUP(CH$7+0.5,$L$66:$DM$120,ROWS($C$10:$C56)+2,FALSE)</f>
        <v>294</v>
      </c>
      <c r="CI56" s="8">
        <f>HLOOKUP(CI$7+0.5,$L$66:$DM$120,ROWS($C$10:$C56)+2,FALSE)</f>
        <v>1075</v>
      </c>
      <c r="CJ56" s="8">
        <f>HLOOKUP(CJ$7+0.5,$L$66:$DM$120,ROWS($C$10:$C56)+2,FALSE)</f>
        <v>209</v>
      </c>
      <c r="CK56" s="8">
        <f>HLOOKUP(CK$7+0.5,$L$66:$DM$120,ROWS($C$10:$C56)+2,FALSE)</f>
        <v>116</v>
      </c>
      <c r="CL56" s="8">
        <f>HLOOKUP(CL$7+0.5,$L$66:$DM$120,ROWS($C$10:$C56)+2,FALSE)</f>
        <v>211</v>
      </c>
      <c r="CM56" s="8">
        <f>HLOOKUP(CM$7+0.5,$L$66:$DM$120,ROWS($C$10:$C56)+2,FALSE)</f>
        <v>86</v>
      </c>
      <c r="CN56" s="8">
        <f>HLOOKUP(CN$7+0.5,$L$66:$DM$120,ROWS($C$10:$C56)+2,FALSE)</f>
        <v>207</v>
      </c>
      <c r="CO56" s="8">
        <f>HLOOKUP(CO$7+0.5,$L$66:$DM$120,ROWS($C$10:$C56)+2,FALSE)</f>
        <v>211</v>
      </c>
      <c r="CP56" s="8">
        <f>HLOOKUP(CP$7+0.5,$L$66:$DM$120,ROWS($C$10:$C56)+2,FALSE)</f>
        <v>75</v>
      </c>
      <c r="CQ56" s="8">
        <f>HLOOKUP(CQ$7+0.5,$L$66:$DM$120,ROWS($C$10:$C56)+2,FALSE)</f>
        <v>827</v>
      </c>
      <c r="CR56" s="8">
        <f>HLOOKUP(CR$7+0.5,$L$66:$DM$120,ROWS($C$10:$C56)+2,FALSE)</f>
        <v>390</v>
      </c>
      <c r="CS56" s="8">
        <f>HLOOKUP(CS$7+0.5,$L$66:$DM$120,ROWS($C$10:$C56)+2,FALSE)</f>
        <v>211</v>
      </c>
      <c r="CT56" s="8">
        <f>HLOOKUP(CT$7+0.5,$L$66:$DM$120,ROWS($C$10:$C56)+2,FALSE)</f>
        <v>1050</v>
      </c>
      <c r="CU56" s="8">
        <f>HLOOKUP(CU$7+0.5,$L$66:$DM$120,ROWS($C$10:$C56)+2,FALSE)</f>
        <v>455</v>
      </c>
      <c r="CV56" s="8">
        <f>HLOOKUP(CV$7+0.5,$L$66:$DM$120,ROWS($C$10:$C56)+2,FALSE)</f>
        <v>50</v>
      </c>
      <c r="CW56" s="8">
        <f>HLOOKUP(CW$7+0.5,$L$66:$DM$120,ROWS($C$10:$C56)+2,FALSE)</f>
        <v>65</v>
      </c>
      <c r="CX56" s="8">
        <f>HLOOKUP(CX$7+0.5,$L$66:$DM$120,ROWS($C$10:$C56)+2,FALSE)</f>
        <v>211</v>
      </c>
      <c r="CY56" s="8">
        <f>HLOOKUP(CY$7+0.5,$L$66:$DM$120,ROWS($C$10:$C56)+2,FALSE)</f>
        <v>122</v>
      </c>
      <c r="CZ56" s="8">
        <f>HLOOKUP(CZ$7+0.5,$L$66:$DM$120,ROWS($C$10:$C56)+2,FALSE)</f>
        <v>339</v>
      </c>
      <c r="DA56" s="8">
        <f>HLOOKUP(DA$7+0.5,$L$66:$DM$120,ROWS($C$10:$C56)+2,FALSE)</f>
        <v>154</v>
      </c>
      <c r="DB56" s="8">
        <f>HLOOKUP(DB$7+0.5,$L$66:$DM$120,ROWS($C$10:$C56)+2,FALSE)</f>
        <v>157</v>
      </c>
      <c r="DC56" s="8">
        <f>HLOOKUP(DC$7+0.5,$L$66:$DM$120,ROWS($C$10:$C56)+2,FALSE)</f>
        <v>214</v>
      </c>
      <c r="DD56" s="8">
        <f>HLOOKUP(DD$7+0.5,$L$66:$DM$120,ROWS($C$10:$C56)+2,FALSE)</f>
        <v>104</v>
      </c>
      <c r="DE56" s="8">
        <f>HLOOKUP(DE$7+0.5,$L$66:$DM$120,ROWS($C$10:$C56)+2,FALSE)</f>
        <v>449</v>
      </c>
      <c r="DF56" s="8">
        <f>HLOOKUP(DF$7+0.5,$L$66:$DM$120,ROWS($C$10:$C56)+2,FALSE)</f>
        <v>211</v>
      </c>
      <c r="DG56" s="8" t="str">
        <f>HLOOKUP(DG$7+0.5,$L$66:$DM$120,ROWS($C$10:$C56)+2,FALSE)</f>
        <v>N/A</v>
      </c>
      <c r="DH56" s="8">
        <f>HLOOKUP(DH$7+0.5,$L$66:$DM$120,ROWS($C$10:$C56)+2,FALSE)</f>
        <v>361</v>
      </c>
      <c r="DI56" s="8">
        <f>HLOOKUP(DI$7+0.5,$L$66:$DM$120,ROWS($C$10:$C56)+2,FALSE)</f>
        <v>115</v>
      </c>
      <c r="DJ56" s="8">
        <f>HLOOKUP(DJ$7+0.5,$L$66:$DM$120,ROWS($C$10:$C56)+2,FALSE)</f>
        <v>211</v>
      </c>
      <c r="DK56" s="8">
        <f>HLOOKUP(DK$7+0.5,$L$66:$DM$120,ROWS($C$10:$C56)+2,FALSE)</f>
        <v>488</v>
      </c>
      <c r="DL56" s="8">
        <f>HLOOKUP(DL$7+0.5,$L$66:$DM$120,ROWS($C$10:$C56)+2,FALSE)</f>
        <v>86</v>
      </c>
      <c r="DM56" s="8">
        <f>HLOOKUP(DM$7+0.5,$L$66:$DM$120,ROWS($C$10:$C56)+2,FALSE)</f>
        <v>211</v>
      </c>
    </row>
    <row r="57" spans="4:117" x14ac:dyDescent="0.2">
      <c r="D57" s="62" t="s">
        <v>53</v>
      </c>
      <c r="E57" s="11">
        <v>7930773</v>
      </c>
      <c r="F57" s="12">
        <v>4735</v>
      </c>
      <c r="G57" s="11">
        <v>6752310</v>
      </c>
      <c r="H57" s="12">
        <v>28251</v>
      </c>
      <c r="I57" s="11">
        <v>870491</v>
      </c>
      <c r="J57" s="12">
        <v>21599</v>
      </c>
      <c r="K57" s="103"/>
      <c r="L57" s="7">
        <f>HLOOKUP(L$7,$L$66:$DM$120,ROWS($C$10:$C57)+2,FALSE)</f>
        <v>259507</v>
      </c>
      <c r="M57" s="7">
        <f>HLOOKUP(M$7,$L$66:$DM$120,ROWS($C$10:$C57)+2,FALSE)</f>
        <v>2671</v>
      </c>
      <c r="N57" s="7">
        <f>HLOOKUP(N$7,$L$66:$DM$120,ROWS($C$10:$C57)+2,FALSE)</f>
        <v>3296</v>
      </c>
      <c r="O57" s="7">
        <f>HLOOKUP(O$7,$L$66:$DM$120,ROWS($C$10:$C57)+2,FALSE)</f>
        <v>3807</v>
      </c>
      <c r="P57" s="7">
        <f>HLOOKUP(P$7,$L$66:$DM$120,ROWS($C$10:$C57)+2,FALSE)</f>
        <v>1233</v>
      </c>
      <c r="Q57" s="7">
        <f>HLOOKUP(Q$7,$L$66:$DM$120,ROWS($C$10:$C57)+2,FALSE)</f>
        <v>17088</v>
      </c>
      <c r="R57" s="7">
        <f>HLOOKUP(R$7,$L$66:$DM$120,ROWS($C$10:$C57)+2,FALSE)</f>
        <v>3229</v>
      </c>
      <c r="S57" s="7">
        <f>HLOOKUP(S$7,$L$66:$DM$120,ROWS($C$10:$C57)+2,FALSE)</f>
        <v>2468</v>
      </c>
      <c r="T57" s="7">
        <f>HLOOKUP(T$7,$L$66:$DM$120,ROWS($C$10:$C57)+2,FALSE)</f>
        <v>1265</v>
      </c>
      <c r="U57" s="7">
        <f>HLOOKUP(U$7,$L$66:$DM$120,ROWS($C$10:$C57)+2,FALSE)</f>
        <v>10593</v>
      </c>
      <c r="V57" s="7">
        <f>HLOOKUP(V$7,$L$66:$DM$120,ROWS($C$10:$C57)+2,FALSE)</f>
        <v>18165</v>
      </c>
      <c r="W57" s="7">
        <f>HLOOKUP(W$7,$L$66:$DM$120,ROWS($C$10:$C57)+2,FALSE)</f>
        <v>11927</v>
      </c>
      <c r="X57" s="7">
        <f>HLOOKUP(X$7,$L$66:$DM$120,ROWS($C$10:$C57)+2,FALSE)</f>
        <v>2347</v>
      </c>
      <c r="Y57" s="7">
        <f>HLOOKUP(Y$7,$L$66:$DM$120,ROWS($C$10:$C57)+2,FALSE)</f>
        <v>1159</v>
      </c>
      <c r="Z57" s="7">
        <f>HLOOKUP(Z$7,$L$66:$DM$120,ROWS($C$10:$C57)+2,FALSE)</f>
        <v>7576</v>
      </c>
      <c r="AA57" s="7">
        <f>HLOOKUP(AA$7,$L$66:$DM$120,ROWS($C$10:$C57)+2,FALSE)</f>
        <v>2892</v>
      </c>
      <c r="AB57" s="7">
        <f>HLOOKUP(AB$7,$L$66:$DM$120,ROWS($C$10:$C57)+2,FALSE)</f>
        <v>1135</v>
      </c>
      <c r="AC57" s="7">
        <f>HLOOKUP(AC$7,$L$66:$DM$120,ROWS($C$10:$C57)+2,FALSE)</f>
        <v>2103</v>
      </c>
      <c r="AD57" s="7">
        <f>HLOOKUP(AD$7,$L$66:$DM$120,ROWS($C$10:$C57)+2,FALSE)</f>
        <v>2051</v>
      </c>
      <c r="AE57" s="7">
        <f>HLOOKUP(AE$7,$L$66:$DM$120,ROWS($C$10:$C57)+2,FALSE)</f>
        <v>2148</v>
      </c>
      <c r="AF57" s="7">
        <f>HLOOKUP(AF$7,$L$66:$DM$120,ROWS($C$10:$C57)+2,FALSE)</f>
        <v>1494</v>
      </c>
      <c r="AG57" s="7">
        <f>HLOOKUP(AG$7,$L$66:$DM$120,ROWS($C$10:$C57)+2,FALSE)</f>
        <v>24822</v>
      </c>
      <c r="AH57" s="7">
        <f>HLOOKUP(AH$7,$L$66:$DM$120,ROWS($C$10:$C57)+2,FALSE)</f>
        <v>4104</v>
      </c>
      <c r="AI57" s="7">
        <f>HLOOKUP(AI$7,$L$66:$DM$120,ROWS($C$10:$C57)+2,FALSE)</f>
        <v>5733</v>
      </c>
      <c r="AJ57" s="7">
        <f>HLOOKUP(AJ$7,$L$66:$DM$120,ROWS($C$10:$C57)+2,FALSE)</f>
        <v>462</v>
      </c>
      <c r="AK57" s="7">
        <f>HLOOKUP(AK$7,$L$66:$DM$120,ROWS($C$10:$C57)+2,FALSE)</f>
        <v>1858</v>
      </c>
      <c r="AL57" s="7">
        <f>HLOOKUP(AL$7,$L$66:$DM$120,ROWS($C$10:$C57)+2,FALSE)</f>
        <v>4262</v>
      </c>
      <c r="AM57" s="7">
        <f>HLOOKUP(AM$7,$L$66:$DM$120,ROWS($C$10:$C57)+2,FALSE)</f>
        <v>866</v>
      </c>
      <c r="AN57" s="7">
        <f>HLOOKUP(AN$7,$L$66:$DM$120,ROWS($C$10:$C57)+2,FALSE)</f>
        <v>523</v>
      </c>
      <c r="AO57" s="7">
        <f>HLOOKUP(AO$7,$L$66:$DM$120,ROWS($C$10:$C57)+2,FALSE)</f>
        <v>748</v>
      </c>
      <c r="AP57" s="7">
        <f>HLOOKUP(AP$7,$L$66:$DM$120,ROWS($C$10:$C57)+2,FALSE)</f>
        <v>372</v>
      </c>
      <c r="AQ57" s="7">
        <f>HLOOKUP(AQ$7,$L$66:$DM$120,ROWS($C$10:$C57)+2,FALSE)</f>
        <v>6825</v>
      </c>
      <c r="AR57" s="7">
        <f>HLOOKUP(AR$7,$L$66:$DM$120,ROWS($C$10:$C57)+2,FALSE)</f>
        <v>1098</v>
      </c>
      <c r="AS57" s="7">
        <f>HLOOKUP(AS$7,$L$66:$DM$120,ROWS($C$10:$C57)+2,FALSE)</f>
        <v>17525</v>
      </c>
      <c r="AT57" s="7">
        <f>HLOOKUP(AT$7,$L$66:$DM$120,ROWS($C$10:$C57)+2,FALSE)</f>
        <v>23829</v>
      </c>
      <c r="AU57" s="7">
        <f>HLOOKUP(AU$7,$L$66:$DM$120,ROWS($C$10:$C57)+2,FALSE)</f>
        <v>201</v>
      </c>
      <c r="AV57" s="7">
        <f>HLOOKUP(AV$7,$L$66:$DM$120,ROWS($C$10:$C57)+2,FALSE)</f>
        <v>7708</v>
      </c>
      <c r="AW57" s="7">
        <f>HLOOKUP(AW$7,$L$66:$DM$120,ROWS($C$10:$C57)+2,FALSE)</f>
        <v>781</v>
      </c>
      <c r="AX57" s="7">
        <f>HLOOKUP(AX$7,$L$66:$DM$120,ROWS($C$10:$C57)+2,FALSE)</f>
        <v>2137</v>
      </c>
      <c r="AY57" s="7">
        <f>HLOOKUP(AY$7,$L$66:$DM$120,ROWS($C$10:$C57)+2,FALSE)</f>
        <v>11796</v>
      </c>
      <c r="AZ57" s="7">
        <f>HLOOKUP(AZ$7,$L$66:$DM$120,ROWS($C$10:$C57)+2,FALSE)</f>
        <v>1543</v>
      </c>
      <c r="BA57" s="7">
        <f>HLOOKUP(BA$7,$L$66:$DM$120,ROWS($C$10:$C57)+2,FALSE)</f>
        <v>8339</v>
      </c>
      <c r="BB57" s="7">
        <f>HLOOKUP(BB$7,$L$66:$DM$120,ROWS($C$10:$C57)+2,FALSE)</f>
        <v>98</v>
      </c>
      <c r="BC57" s="7">
        <f>HLOOKUP(BC$7,$L$66:$DM$120,ROWS($C$10:$C57)+2,FALSE)</f>
        <v>5842</v>
      </c>
      <c r="BD57" s="7">
        <f>HLOOKUP(BD$7,$L$66:$DM$120,ROWS($C$10:$C57)+2,FALSE)</f>
        <v>12938</v>
      </c>
      <c r="BE57" s="7">
        <f>HLOOKUP(BE$7,$L$66:$DM$120,ROWS($C$10:$C57)+2,FALSE)</f>
        <v>1551</v>
      </c>
      <c r="BF57" s="7">
        <f>HLOOKUP(BF$7,$L$66:$DM$120,ROWS($C$10:$C57)+2,FALSE)</f>
        <v>676</v>
      </c>
      <c r="BG57" s="7" t="str">
        <f>HLOOKUP(BG$7,$L$66:$DM$120,ROWS($C$10:$C57)+2,FALSE)</f>
        <v>N/A</v>
      </c>
      <c r="BH57" s="7">
        <f>HLOOKUP(BH$7,$L$66:$DM$120,ROWS($C$10:$C57)+2,FALSE)</f>
        <v>4373</v>
      </c>
      <c r="BI57" s="7">
        <f>HLOOKUP(BI$7,$L$66:$DM$120,ROWS($C$10:$C57)+2,FALSE)</f>
        <v>6779</v>
      </c>
      <c r="BJ57" s="7">
        <f>HLOOKUP(BJ$7,$L$66:$DM$120,ROWS($C$10:$C57)+2,FALSE)</f>
        <v>2648</v>
      </c>
      <c r="BK57" s="7">
        <f>HLOOKUP(BK$7,$L$66:$DM$120,ROWS($C$10:$C57)+2,FALSE)</f>
        <v>423</v>
      </c>
      <c r="BL57" s="7">
        <f>HLOOKUP(BL$7,$L$66:$DM$120,ROWS($C$10:$C57)+2,FALSE)</f>
        <v>1306</v>
      </c>
      <c r="BM57" s="8">
        <f>HLOOKUP(BM$7+0.5,$L$66:$DM$120,ROWS($C$10:$C57)+2,FALSE)</f>
        <v>12319</v>
      </c>
      <c r="BN57" s="8">
        <f>HLOOKUP(BN$7+0.5,$L$66:$DM$120,ROWS($C$10:$C57)+2,FALSE)</f>
        <v>1201</v>
      </c>
      <c r="BO57" s="8">
        <f>HLOOKUP(BO$7+0.5,$L$66:$DM$120,ROWS($C$10:$C57)+2,FALSE)</f>
        <v>1952</v>
      </c>
      <c r="BP57" s="8">
        <f>HLOOKUP(BP$7+0.5,$L$66:$DM$120,ROWS($C$10:$C57)+2,FALSE)</f>
        <v>1454</v>
      </c>
      <c r="BQ57" s="8">
        <f>HLOOKUP(BQ$7+0.5,$L$66:$DM$120,ROWS($C$10:$C57)+2,FALSE)</f>
        <v>1034</v>
      </c>
      <c r="BR57" s="8">
        <f>HLOOKUP(BR$7+0.5,$L$66:$DM$120,ROWS($C$10:$C57)+2,FALSE)</f>
        <v>3674</v>
      </c>
      <c r="BS57" s="8">
        <f>HLOOKUP(BS$7+0.5,$L$66:$DM$120,ROWS($C$10:$C57)+2,FALSE)</f>
        <v>1571</v>
      </c>
      <c r="BT57" s="8">
        <f>HLOOKUP(BT$7+0.5,$L$66:$DM$120,ROWS($C$10:$C57)+2,FALSE)</f>
        <v>921</v>
      </c>
      <c r="BU57" s="8">
        <f>HLOOKUP(BU$7+0.5,$L$66:$DM$120,ROWS($C$10:$C57)+2,FALSE)</f>
        <v>828</v>
      </c>
      <c r="BV57" s="8">
        <f>HLOOKUP(BV$7+0.5,$L$66:$DM$120,ROWS($C$10:$C57)+2,FALSE)</f>
        <v>2299</v>
      </c>
      <c r="BW57" s="8">
        <f>HLOOKUP(BW$7+0.5,$L$66:$DM$120,ROWS($C$10:$C57)+2,FALSE)</f>
        <v>3554</v>
      </c>
      <c r="BX57" s="8">
        <f>HLOOKUP(BX$7+0.5,$L$66:$DM$120,ROWS($C$10:$C57)+2,FALSE)</f>
        <v>3210</v>
      </c>
      <c r="BY57" s="8">
        <f>HLOOKUP(BY$7+0.5,$L$66:$DM$120,ROWS($C$10:$C57)+2,FALSE)</f>
        <v>1394</v>
      </c>
      <c r="BZ57" s="8">
        <f>HLOOKUP(BZ$7+0.5,$L$66:$DM$120,ROWS($C$10:$C57)+2,FALSE)</f>
        <v>787</v>
      </c>
      <c r="CA57" s="8">
        <f>HLOOKUP(CA$7+0.5,$L$66:$DM$120,ROWS($C$10:$C57)+2,FALSE)</f>
        <v>2202</v>
      </c>
      <c r="CB57" s="8">
        <f>HLOOKUP(CB$7+0.5,$L$66:$DM$120,ROWS($C$10:$C57)+2,FALSE)</f>
        <v>1856</v>
      </c>
      <c r="CC57" s="8">
        <f>HLOOKUP(CC$7+0.5,$L$66:$DM$120,ROWS($C$10:$C57)+2,FALSE)</f>
        <v>758</v>
      </c>
      <c r="CD57" s="8">
        <f>HLOOKUP(CD$7+0.5,$L$66:$DM$120,ROWS($C$10:$C57)+2,FALSE)</f>
        <v>1418</v>
      </c>
      <c r="CE57" s="8">
        <f>HLOOKUP(CE$7+0.5,$L$66:$DM$120,ROWS($C$10:$C57)+2,FALSE)</f>
        <v>1056</v>
      </c>
      <c r="CF57" s="8">
        <f>HLOOKUP(CF$7+0.5,$L$66:$DM$120,ROWS($C$10:$C57)+2,FALSE)</f>
        <v>926</v>
      </c>
      <c r="CG57" s="8">
        <f>HLOOKUP(CG$7+0.5,$L$66:$DM$120,ROWS($C$10:$C57)+2,FALSE)</f>
        <v>932</v>
      </c>
      <c r="CH57" s="8">
        <f>HLOOKUP(CH$7+0.5,$L$66:$DM$120,ROWS($C$10:$C57)+2,FALSE)</f>
        <v>4371</v>
      </c>
      <c r="CI57" s="8">
        <f>HLOOKUP(CI$7+0.5,$L$66:$DM$120,ROWS($C$10:$C57)+2,FALSE)</f>
        <v>1347</v>
      </c>
      <c r="CJ57" s="8">
        <f>HLOOKUP(CJ$7+0.5,$L$66:$DM$120,ROWS($C$10:$C57)+2,FALSE)</f>
        <v>2245</v>
      </c>
      <c r="CK57" s="8">
        <f>HLOOKUP(CK$7+0.5,$L$66:$DM$120,ROWS($C$10:$C57)+2,FALSE)</f>
        <v>292</v>
      </c>
      <c r="CL57" s="8">
        <f>HLOOKUP(CL$7+0.5,$L$66:$DM$120,ROWS($C$10:$C57)+2,FALSE)</f>
        <v>1007</v>
      </c>
      <c r="CM57" s="8">
        <f>HLOOKUP(CM$7+0.5,$L$66:$DM$120,ROWS($C$10:$C57)+2,FALSE)</f>
        <v>2141</v>
      </c>
      <c r="CN57" s="8">
        <f>HLOOKUP(CN$7+0.5,$L$66:$DM$120,ROWS($C$10:$C57)+2,FALSE)</f>
        <v>1090</v>
      </c>
      <c r="CO57" s="8">
        <f>HLOOKUP(CO$7+0.5,$L$66:$DM$120,ROWS($C$10:$C57)+2,FALSE)</f>
        <v>475</v>
      </c>
      <c r="CP57" s="8">
        <f>HLOOKUP(CP$7+0.5,$L$66:$DM$120,ROWS($C$10:$C57)+2,FALSE)</f>
        <v>469</v>
      </c>
      <c r="CQ57" s="8">
        <f>HLOOKUP(CQ$7+0.5,$L$66:$DM$120,ROWS($C$10:$C57)+2,FALSE)</f>
        <v>515</v>
      </c>
      <c r="CR57" s="8">
        <f>HLOOKUP(CR$7+0.5,$L$66:$DM$120,ROWS($C$10:$C57)+2,FALSE)</f>
        <v>1687</v>
      </c>
      <c r="CS57" s="8">
        <f>HLOOKUP(CS$7+0.5,$L$66:$DM$120,ROWS($C$10:$C57)+2,FALSE)</f>
        <v>735</v>
      </c>
      <c r="CT57" s="8">
        <f>HLOOKUP(CT$7+0.5,$L$66:$DM$120,ROWS($C$10:$C57)+2,FALSE)</f>
        <v>3087</v>
      </c>
      <c r="CU57" s="8">
        <f>HLOOKUP(CU$7+0.5,$L$66:$DM$120,ROWS($C$10:$C57)+2,FALSE)</f>
        <v>4041</v>
      </c>
      <c r="CV57" s="8">
        <f>HLOOKUP(CV$7+0.5,$L$66:$DM$120,ROWS($C$10:$C57)+2,FALSE)</f>
        <v>325</v>
      </c>
      <c r="CW57" s="8">
        <f>HLOOKUP(CW$7+0.5,$L$66:$DM$120,ROWS($C$10:$C57)+2,FALSE)</f>
        <v>2181</v>
      </c>
      <c r="CX57" s="8">
        <f>HLOOKUP(CX$7+0.5,$L$66:$DM$120,ROWS($C$10:$C57)+2,FALSE)</f>
        <v>611</v>
      </c>
      <c r="CY57" s="8">
        <f>HLOOKUP(CY$7+0.5,$L$66:$DM$120,ROWS($C$10:$C57)+2,FALSE)</f>
        <v>2081</v>
      </c>
      <c r="CZ57" s="8">
        <f>HLOOKUP(CZ$7+0.5,$L$66:$DM$120,ROWS($C$10:$C57)+2,FALSE)</f>
        <v>2546</v>
      </c>
      <c r="DA57" s="8">
        <f>HLOOKUP(DA$7+0.5,$L$66:$DM$120,ROWS($C$10:$C57)+2,FALSE)</f>
        <v>1150</v>
      </c>
      <c r="DB57" s="8">
        <f>HLOOKUP(DB$7+0.5,$L$66:$DM$120,ROWS($C$10:$C57)+2,FALSE)</f>
        <v>2247</v>
      </c>
      <c r="DC57" s="8">
        <f>HLOOKUP(DC$7+0.5,$L$66:$DM$120,ROWS($C$10:$C57)+2,FALSE)</f>
        <v>179</v>
      </c>
      <c r="DD57" s="8">
        <f>HLOOKUP(DD$7+0.5,$L$66:$DM$120,ROWS($C$10:$C57)+2,FALSE)</f>
        <v>1776</v>
      </c>
      <c r="DE57" s="8">
        <f>HLOOKUP(DE$7+0.5,$L$66:$DM$120,ROWS($C$10:$C57)+2,FALSE)</f>
        <v>3212</v>
      </c>
      <c r="DF57" s="8">
        <f>HLOOKUP(DF$7+0.5,$L$66:$DM$120,ROWS($C$10:$C57)+2,FALSE)</f>
        <v>822</v>
      </c>
      <c r="DG57" s="8">
        <f>HLOOKUP(DG$7+0.5,$L$66:$DM$120,ROWS($C$10:$C57)+2,FALSE)</f>
        <v>599</v>
      </c>
      <c r="DH57" s="8" t="str">
        <f>HLOOKUP(DH$7+0.5,$L$66:$DM$120,ROWS($C$10:$C57)+2,FALSE)</f>
        <v>N/A</v>
      </c>
      <c r="DI57" s="8">
        <f>HLOOKUP(DI$7+0.5,$L$66:$DM$120,ROWS($C$10:$C57)+2,FALSE)</f>
        <v>1700</v>
      </c>
      <c r="DJ57" s="8">
        <f>HLOOKUP(DJ$7+0.5,$L$66:$DM$120,ROWS($C$10:$C57)+2,FALSE)</f>
        <v>2481</v>
      </c>
      <c r="DK57" s="8">
        <f>HLOOKUP(DK$7+0.5,$L$66:$DM$120,ROWS($C$10:$C57)+2,FALSE)</f>
        <v>1525</v>
      </c>
      <c r="DL57" s="8">
        <f>HLOOKUP(DL$7+0.5,$L$66:$DM$120,ROWS($C$10:$C57)+2,FALSE)</f>
        <v>429</v>
      </c>
      <c r="DM57" s="8">
        <f>HLOOKUP(DM$7+0.5,$L$66:$DM$120,ROWS($C$10:$C57)+2,FALSE)</f>
        <v>872</v>
      </c>
    </row>
    <row r="58" spans="4:117" x14ac:dyDescent="0.2">
      <c r="D58" s="62" t="s">
        <v>54</v>
      </c>
      <c r="E58" s="11">
        <v>6661321</v>
      </c>
      <c r="F58" s="12">
        <v>4568</v>
      </c>
      <c r="G58" s="11">
        <v>5464985</v>
      </c>
      <c r="H58" s="12">
        <v>26926</v>
      </c>
      <c r="I58" s="11">
        <v>946923</v>
      </c>
      <c r="J58" s="12">
        <v>24983</v>
      </c>
      <c r="K58" s="103"/>
      <c r="L58" s="7">
        <f>HLOOKUP(L$7,$L$66:$DM$120,ROWS($C$10:$C58)+2,FALSE)</f>
        <v>191784</v>
      </c>
      <c r="M58" s="7">
        <f>HLOOKUP(M$7,$L$66:$DM$120,ROWS($C$10:$C58)+2,FALSE)</f>
        <v>1322</v>
      </c>
      <c r="N58" s="7">
        <f>HLOOKUP(N$7,$L$66:$DM$120,ROWS($C$10:$C58)+2,FALSE)</f>
        <v>5644</v>
      </c>
      <c r="O58" s="7">
        <f>HLOOKUP(O$7,$L$66:$DM$120,ROWS($C$10:$C58)+2,FALSE)</f>
        <v>5971</v>
      </c>
      <c r="P58" s="7">
        <f>HLOOKUP(P$7,$L$66:$DM$120,ROWS($C$10:$C58)+2,FALSE)</f>
        <v>658</v>
      </c>
      <c r="Q58" s="7">
        <f>HLOOKUP(Q$7,$L$66:$DM$120,ROWS($C$10:$C58)+2,FALSE)</f>
        <v>39468</v>
      </c>
      <c r="R58" s="7">
        <f>HLOOKUP(R$7,$L$66:$DM$120,ROWS($C$10:$C58)+2,FALSE)</f>
        <v>4883</v>
      </c>
      <c r="S58" s="7">
        <f>HLOOKUP(S$7,$L$66:$DM$120,ROWS($C$10:$C58)+2,FALSE)</f>
        <v>642</v>
      </c>
      <c r="T58" s="7">
        <f>HLOOKUP(T$7,$L$66:$DM$120,ROWS($C$10:$C58)+2,FALSE)</f>
        <v>202</v>
      </c>
      <c r="U58" s="7">
        <f>HLOOKUP(U$7,$L$66:$DM$120,ROWS($C$10:$C58)+2,FALSE)</f>
        <v>243</v>
      </c>
      <c r="V58" s="7">
        <f>HLOOKUP(V$7,$L$66:$DM$120,ROWS($C$10:$C58)+2,FALSE)</f>
        <v>5378</v>
      </c>
      <c r="W58" s="7">
        <f>HLOOKUP(W$7,$L$66:$DM$120,ROWS($C$10:$C58)+2,FALSE)</f>
        <v>3107</v>
      </c>
      <c r="X58" s="7">
        <f>HLOOKUP(X$7,$L$66:$DM$120,ROWS($C$10:$C58)+2,FALSE)</f>
        <v>4246</v>
      </c>
      <c r="Y58" s="7">
        <f>HLOOKUP(Y$7,$L$66:$DM$120,ROWS($C$10:$C58)+2,FALSE)</f>
        <v>12661</v>
      </c>
      <c r="Z58" s="7">
        <f>HLOOKUP(Z$7,$L$66:$DM$120,ROWS($C$10:$C58)+2,FALSE)</f>
        <v>3931</v>
      </c>
      <c r="AA58" s="7">
        <f>HLOOKUP(AA$7,$L$66:$DM$120,ROWS($C$10:$C58)+2,FALSE)</f>
        <v>1912</v>
      </c>
      <c r="AB58" s="7">
        <f>HLOOKUP(AB$7,$L$66:$DM$120,ROWS($C$10:$C58)+2,FALSE)</f>
        <v>1685</v>
      </c>
      <c r="AC58" s="7">
        <f>HLOOKUP(AC$7,$L$66:$DM$120,ROWS($C$10:$C58)+2,FALSE)</f>
        <v>1694</v>
      </c>
      <c r="AD58" s="7">
        <f>HLOOKUP(AD$7,$L$66:$DM$120,ROWS($C$10:$C58)+2,FALSE)</f>
        <v>886</v>
      </c>
      <c r="AE58" s="7">
        <f>HLOOKUP(AE$7,$L$66:$DM$120,ROWS($C$10:$C58)+2,FALSE)</f>
        <v>1011</v>
      </c>
      <c r="AF58" s="7">
        <f>HLOOKUP(AF$7,$L$66:$DM$120,ROWS($C$10:$C58)+2,FALSE)</f>
        <v>717</v>
      </c>
      <c r="AG58" s="7">
        <f>HLOOKUP(AG$7,$L$66:$DM$120,ROWS($C$10:$C58)+2,FALSE)</f>
        <v>629</v>
      </c>
      <c r="AH58" s="7">
        <f>HLOOKUP(AH$7,$L$66:$DM$120,ROWS($C$10:$C58)+2,FALSE)</f>
        <v>1448</v>
      </c>
      <c r="AI58" s="7">
        <f>HLOOKUP(AI$7,$L$66:$DM$120,ROWS($C$10:$C58)+2,FALSE)</f>
        <v>2871</v>
      </c>
      <c r="AJ58" s="7">
        <f>HLOOKUP(AJ$7,$L$66:$DM$120,ROWS($C$10:$C58)+2,FALSE)</f>
        <v>1323</v>
      </c>
      <c r="AK58" s="7">
        <f>HLOOKUP(AK$7,$L$66:$DM$120,ROWS($C$10:$C58)+2,FALSE)</f>
        <v>737</v>
      </c>
      <c r="AL58" s="7">
        <f>HLOOKUP(AL$7,$L$66:$DM$120,ROWS($C$10:$C58)+2,FALSE)</f>
        <v>3727</v>
      </c>
      <c r="AM58" s="7">
        <f>HLOOKUP(AM$7,$L$66:$DM$120,ROWS($C$10:$C58)+2,FALSE)</f>
        <v>5094</v>
      </c>
      <c r="AN58" s="7">
        <f>HLOOKUP(AN$7,$L$66:$DM$120,ROWS($C$10:$C58)+2,FALSE)</f>
        <v>323</v>
      </c>
      <c r="AO58" s="7">
        <f>HLOOKUP(AO$7,$L$66:$DM$120,ROWS($C$10:$C58)+2,FALSE)</f>
        <v>5310</v>
      </c>
      <c r="AP58" s="7">
        <f>HLOOKUP(AP$7,$L$66:$DM$120,ROWS($C$10:$C58)+2,FALSE)</f>
        <v>282</v>
      </c>
      <c r="AQ58" s="7">
        <f>HLOOKUP(AQ$7,$L$66:$DM$120,ROWS($C$10:$C58)+2,FALSE)</f>
        <v>721</v>
      </c>
      <c r="AR58" s="7">
        <f>HLOOKUP(AR$7,$L$66:$DM$120,ROWS($C$10:$C58)+2,FALSE)</f>
        <v>1012</v>
      </c>
      <c r="AS58" s="7">
        <f>HLOOKUP(AS$7,$L$66:$DM$120,ROWS($C$10:$C58)+2,FALSE)</f>
        <v>4140</v>
      </c>
      <c r="AT58" s="7">
        <f>HLOOKUP(AT$7,$L$66:$DM$120,ROWS($C$10:$C58)+2,FALSE)</f>
        <v>2143</v>
      </c>
      <c r="AU58" s="7">
        <f>HLOOKUP(AU$7,$L$66:$DM$120,ROWS($C$10:$C58)+2,FALSE)</f>
        <v>515</v>
      </c>
      <c r="AV58" s="7">
        <f>HLOOKUP(AV$7,$L$66:$DM$120,ROWS($C$10:$C58)+2,FALSE)</f>
        <v>2727</v>
      </c>
      <c r="AW58" s="7">
        <f>HLOOKUP(AW$7,$L$66:$DM$120,ROWS($C$10:$C58)+2,FALSE)</f>
        <v>1986</v>
      </c>
      <c r="AX58" s="7">
        <f>HLOOKUP(AX$7,$L$66:$DM$120,ROWS($C$10:$C58)+2,FALSE)</f>
        <v>26235</v>
      </c>
      <c r="AY58" s="7">
        <f>HLOOKUP(AY$7,$L$66:$DM$120,ROWS($C$10:$C58)+2,FALSE)</f>
        <v>2893</v>
      </c>
      <c r="AZ58" s="7">
        <f>HLOOKUP(AZ$7,$L$66:$DM$120,ROWS($C$10:$C58)+2,FALSE)</f>
        <v>220</v>
      </c>
      <c r="BA58" s="7">
        <f>HLOOKUP(BA$7,$L$66:$DM$120,ROWS($C$10:$C58)+2,FALSE)</f>
        <v>3047</v>
      </c>
      <c r="BB58" s="7">
        <f>HLOOKUP(BB$7,$L$66:$DM$120,ROWS($C$10:$C58)+2,FALSE)</f>
        <v>866</v>
      </c>
      <c r="BC58" s="7">
        <f>HLOOKUP(BC$7,$L$66:$DM$120,ROWS($C$10:$C58)+2,FALSE)</f>
        <v>789</v>
      </c>
      <c r="BD58" s="7">
        <f>HLOOKUP(BD$7,$L$66:$DM$120,ROWS($C$10:$C58)+2,FALSE)</f>
        <v>11338</v>
      </c>
      <c r="BE58" s="7">
        <f>HLOOKUP(BE$7,$L$66:$DM$120,ROWS($C$10:$C58)+2,FALSE)</f>
        <v>4020</v>
      </c>
      <c r="BF58" s="7">
        <f>HLOOKUP(BF$7,$L$66:$DM$120,ROWS($C$10:$C58)+2,FALSE)</f>
        <v>981</v>
      </c>
      <c r="BG58" s="7">
        <f>HLOOKUP(BG$7,$L$66:$DM$120,ROWS($C$10:$C58)+2,FALSE)</f>
        <v>7266</v>
      </c>
      <c r="BH58" s="7" t="str">
        <f>HLOOKUP(BH$7,$L$66:$DM$120,ROWS($C$10:$C58)+2,FALSE)</f>
        <v>N/A</v>
      </c>
      <c r="BI58" s="7">
        <f>HLOOKUP(BI$7,$L$66:$DM$120,ROWS($C$10:$C58)+2,FALSE)</f>
        <v>62</v>
      </c>
      <c r="BJ58" s="7">
        <f>HLOOKUP(BJ$7,$L$66:$DM$120,ROWS($C$10:$C58)+2,FALSE)</f>
        <v>2180</v>
      </c>
      <c r="BK58" s="7">
        <f>HLOOKUP(BK$7,$L$66:$DM$120,ROWS($C$10:$C58)+2,FALSE)</f>
        <v>638</v>
      </c>
      <c r="BL58" s="7">
        <f>HLOOKUP(BL$7,$L$66:$DM$120,ROWS($C$10:$C58)+2,FALSE)</f>
        <v>0</v>
      </c>
      <c r="BM58" s="8">
        <f>HLOOKUP(BM$7+0.5,$L$66:$DM$120,ROWS($C$10:$C58)+2,FALSE)</f>
        <v>12094</v>
      </c>
      <c r="BN58" s="8">
        <f>HLOOKUP(BN$7+0.5,$L$66:$DM$120,ROWS($C$10:$C58)+2,FALSE)</f>
        <v>1150</v>
      </c>
      <c r="BO58" s="8">
        <f>HLOOKUP(BO$7+0.5,$L$66:$DM$120,ROWS($C$10:$C58)+2,FALSE)</f>
        <v>2055</v>
      </c>
      <c r="BP58" s="8">
        <f>HLOOKUP(BP$7+0.5,$L$66:$DM$120,ROWS($C$10:$C58)+2,FALSE)</f>
        <v>2284</v>
      </c>
      <c r="BQ58" s="8">
        <f>HLOOKUP(BQ$7+0.5,$L$66:$DM$120,ROWS($C$10:$C58)+2,FALSE)</f>
        <v>531</v>
      </c>
      <c r="BR58" s="8">
        <f>HLOOKUP(BR$7+0.5,$L$66:$DM$120,ROWS($C$10:$C58)+2,FALSE)</f>
        <v>5451</v>
      </c>
      <c r="BS58" s="8">
        <f>HLOOKUP(BS$7+0.5,$L$66:$DM$120,ROWS($C$10:$C58)+2,FALSE)</f>
        <v>1316</v>
      </c>
      <c r="BT58" s="8">
        <f>HLOOKUP(BT$7+0.5,$L$66:$DM$120,ROWS($C$10:$C58)+2,FALSE)</f>
        <v>450</v>
      </c>
      <c r="BU58" s="8">
        <f>HLOOKUP(BU$7+0.5,$L$66:$DM$120,ROWS($C$10:$C58)+2,FALSE)</f>
        <v>198</v>
      </c>
      <c r="BV58" s="8">
        <f>HLOOKUP(BV$7+0.5,$L$66:$DM$120,ROWS($C$10:$C58)+2,FALSE)</f>
        <v>260</v>
      </c>
      <c r="BW58" s="8">
        <f>HLOOKUP(BW$7+0.5,$L$66:$DM$120,ROWS($C$10:$C58)+2,FALSE)</f>
        <v>1314</v>
      </c>
      <c r="BX58" s="8">
        <f>HLOOKUP(BX$7+0.5,$L$66:$DM$120,ROWS($C$10:$C58)+2,FALSE)</f>
        <v>1650</v>
      </c>
      <c r="BY58" s="8">
        <f>HLOOKUP(BY$7+0.5,$L$66:$DM$120,ROWS($C$10:$C58)+2,FALSE)</f>
        <v>1482</v>
      </c>
      <c r="BZ58" s="8">
        <f>HLOOKUP(BZ$7+0.5,$L$66:$DM$120,ROWS($C$10:$C58)+2,FALSE)</f>
        <v>3237</v>
      </c>
      <c r="CA58" s="8">
        <f>HLOOKUP(CA$7+0.5,$L$66:$DM$120,ROWS($C$10:$C58)+2,FALSE)</f>
        <v>1438</v>
      </c>
      <c r="CB58" s="8">
        <f>HLOOKUP(CB$7+0.5,$L$66:$DM$120,ROWS($C$10:$C58)+2,FALSE)</f>
        <v>1321</v>
      </c>
      <c r="CC58" s="8">
        <f>HLOOKUP(CC$7+0.5,$L$66:$DM$120,ROWS($C$10:$C58)+2,FALSE)</f>
        <v>993</v>
      </c>
      <c r="CD58" s="8">
        <f>HLOOKUP(CD$7+0.5,$L$66:$DM$120,ROWS($C$10:$C58)+2,FALSE)</f>
        <v>1174</v>
      </c>
      <c r="CE58" s="8">
        <f>HLOOKUP(CE$7+0.5,$L$66:$DM$120,ROWS($C$10:$C58)+2,FALSE)</f>
        <v>626</v>
      </c>
      <c r="CF58" s="8">
        <f>HLOOKUP(CF$7+0.5,$L$66:$DM$120,ROWS($C$10:$C58)+2,FALSE)</f>
        <v>588</v>
      </c>
      <c r="CG58" s="8">
        <f>HLOOKUP(CG$7+0.5,$L$66:$DM$120,ROWS($C$10:$C58)+2,FALSE)</f>
        <v>653</v>
      </c>
      <c r="CH58" s="8">
        <f>HLOOKUP(CH$7+0.5,$L$66:$DM$120,ROWS($C$10:$C58)+2,FALSE)</f>
        <v>445</v>
      </c>
      <c r="CI58" s="8">
        <f>HLOOKUP(CI$7+0.5,$L$66:$DM$120,ROWS($C$10:$C58)+2,FALSE)</f>
        <v>796</v>
      </c>
      <c r="CJ58" s="8">
        <f>HLOOKUP(CJ$7+0.5,$L$66:$DM$120,ROWS($C$10:$C58)+2,FALSE)</f>
        <v>1443</v>
      </c>
      <c r="CK58" s="8">
        <f>HLOOKUP(CK$7+0.5,$L$66:$DM$120,ROWS($C$10:$C58)+2,FALSE)</f>
        <v>656</v>
      </c>
      <c r="CL58" s="8">
        <f>HLOOKUP(CL$7+0.5,$L$66:$DM$120,ROWS($C$10:$C58)+2,FALSE)</f>
        <v>784</v>
      </c>
      <c r="CM58" s="8">
        <f>HLOOKUP(CM$7+0.5,$L$66:$DM$120,ROWS($C$10:$C58)+2,FALSE)</f>
        <v>2288</v>
      </c>
      <c r="CN58" s="8">
        <f>HLOOKUP(CN$7+0.5,$L$66:$DM$120,ROWS($C$10:$C58)+2,FALSE)</f>
        <v>1449</v>
      </c>
      <c r="CO58" s="8">
        <f>HLOOKUP(CO$7+0.5,$L$66:$DM$120,ROWS($C$10:$C58)+2,FALSE)</f>
        <v>245</v>
      </c>
      <c r="CP58" s="8">
        <f>HLOOKUP(CP$7+0.5,$L$66:$DM$120,ROWS($C$10:$C58)+2,FALSE)</f>
        <v>1954</v>
      </c>
      <c r="CQ58" s="8">
        <f>HLOOKUP(CQ$7+0.5,$L$66:$DM$120,ROWS($C$10:$C58)+2,FALSE)</f>
        <v>305</v>
      </c>
      <c r="CR58" s="8">
        <f>HLOOKUP(CR$7+0.5,$L$66:$DM$120,ROWS($C$10:$C58)+2,FALSE)</f>
        <v>604</v>
      </c>
      <c r="CS58" s="8">
        <f>HLOOKUP(CS$7+0.5,$L$66:$DM$120,ROWS($C$10:$C58)+2,FALSE)</f>
        <v>599</v>
      </c>
      <c r="CT58" s="8">
        <f>HLOOKUP(CT$7+0.5,$L$66:$DM$120,ROWS($C$10:$C58)+2,FALSE)</f>
        <v>1494</v>
      </c>
      <c r="CU58" s="8">
        <f>HLOOKUP(CU$7+0.5,$L$66:$DM$120,ROWS($C$10:$C58)+2,FALSE)</f>
        <v>1189</v>
      </c>
      <c r="CV58" s="8">
        <f>HLOOKUP(CV$7+0.5,$L$66:$DM$120,ROWS($C$10:$C58)+2,FALSE)</f>
        <v>426</v>
      </c>
      <c r="CW58" s="8">
        <f>HLOOKUP(CW$7+0.5,$L$66:$DM$120,ROWS($C$10:$C58)+2,FALSE)</f>
        <v>1146</v>
      </c>
      <c r="CX58" s="8">
        <f>HLOOKUP(CX$7+0.5,$L$66:$DM$120,ROWS($C$10:$C58)+2,FALSE)</f>
        <v>1131</v>
      </c>
      <c r="CY58" s="8">
        <f>HLOOKUP(CY$7+0.5,$L$66:$DM$120,ROWS($C$10:$C58)+2,FALSE)</f>
        <v>4414</v>
      </c>
      <c r="CZ58" s="8">
        <f>HLOOKUP(CZ$7+0.5,$L$66:$DM$120,ROWS($C$10:$C58)+2,FALSE)</f>
        <v>1410</v>
      </c>
      <c r="DA58" s="8">
        <f>HLOOKUP(DA$7+0.5,$L$66:$DM$120,ROWS($C$10:$C58)+2,FALSE)</f>
        <v>197</v>
      </c>
      <c r="DB58" s="8">
        <f>HLOOKUP(DB$7+0.5,$L$66:$DM$120,ROWS($C$10:$C58)+2,FALSE)</f>
        <v>1800</v>
      </c>
      <c r="DC58" s="8">
        <f>HLOOKUP(DC$7+0.5,$L$66:$DM$120,ROWS($C$10:$C58)+2,FALSE)</f>
        <v>729</v>
      </c>
      <c r="DD58" s="8">
        <f>HLOOKUP(DD$7+0.5,$L$66:$DM$120,ROWS($C$10:$C58)+2,FALSE)</f>
        <v>511</v>
      </c>
      <c r="DE58" s="8">
        <f>HLOOKUP(DE$7+0.5,$L$66:$DM$120,ROWS($C$10:$C58)+2,FALSE)</f>
        <v>3003</v>
      </c>
      <c r="DF58" s="8">
        <f>HLOOKUP(DF$7+0.5,$L$66:$DM$120,ROWS($C$10:$C58)+2,FALSE)</f>
        <v>1681</v>
      </c>
      <c r="DG58" s="8">
        <f>HLOOKUP(DG$7+0.5,$L$66:$DM$120,ROWS($C$10:$C58)+2,FALSE)</f>
        <v>803</v>
      </c>
      <c r="DH58" s="8">
        <f>HLOOKUP(DH$7+0.5,$L$66:$DM$120,ROWS($C$10:$C58)+2,FALSE)</f>
        <v>2764</v>
      </c>
      <c r="DI58" s="8" t="str">
        <f>HLOOKUP(DI$7+0.5,$L$66:$DM$120,ROWS($C$10:$C58)+2,FALSE)</f>
        <v>N/A</v>
      </c>
      <c r="DJ58" s="8">
        <f>HLOOKUP(DJ$7+0.5,$L$66:$DM$120,ROWS($C$10:$C58)+2,FALSE)</f>
        <v>107</v>
      </c>
      <c r="DK58" s="8">
        <f>HLOOKUP(DK$7+0.5,$L$66:$DM$120,ROWS($C$10:$C58)+2,FALSE)</f>
        <v>1074</v>
      </c>
      <c r="DL58" s="8">
        <f>HLOOKUP(DL$7+0.5,$L$66:$DM$120,ROWS($C$10:$C58)+2,FALSE)</f>
        <v>524</v>
      </c>
      <c r="DM58" s="8">
        <f>HLOOKUP(DM$7+0.5,$L$66:$DM$120,ROWS($C$10:$C58)+2,FALSE)</f>
        <v>277</v>
      </c>
    </row>
    <row r="59" spans="4:117" x14ac:dyDescent="0.2">
      <c r="D59" s="62" t="s">
        <v>55</v>
      </c>
      <c r="E59" s="11">
        <v>1833535</v>
      </c>
      <c r="F59" s="12">
        <v>1890</v>
      </c>
      <c r="G59" s="11">
        <v>1625125</v>
      </c>
      <c r="H59" s="12">
        <v>9824</v>
      </c>
      <c r="I59" s="11">
        <v>166168</v>
      </c>
      <c r="J59" s="12">
        <v>9198</v>
      </c>
      <c r="K59" s="103"/>
      <c r="L59" s="7">
        <f>HLOOKUP(L$7,$L$66:$DM$120,ROWS($C$10:$C59)+2,FALSE)</f>
        <v>39609</v>
      </c>
      <c r="M59" s="7">
        <f>HLOOKUP(M$7,$L$66:$DM$120,ROWS($C$10:$C59)+2,FALSE)</f>
        <v>41</v>
      </c>
      <c r="N59" s="7">
        <f>HLOOKUP(N$7,$L$66:$DM$120,ROWS($C$10:$C59)+2,FALSE)</f>
        <v>1326</v>
      </c>
      <c r="O59" s="7">
        <f>HLOOKUP(O$7,$L$66:$DM$120,ROWS($C$10:$C59)+2,FALSE)</f>
        <v>0</v>
      </c>
      <c r="P59" s="7">
        <f>HLOOKUP(P$7,$L$66:$DM$120,ROWS($C$10:$C59)+2,FALSE)</f>
        <v>0</v>
      </c>
      <c r="Q59" s="7">
        <f>HLOOKUP(Q$7,$L$66:$DM$120,ROWS($C$10:$C59)+2,FALSE)</f>
        <v>760</v>
      </c>
      <c r="R59" s="7">
        <f>HLOOKUP(R$7,$L$66:$DM$120,ROWS($C$10:$C59)+2,FALSE)</f>
        <v>608</v>
      </c>
      <c r="S59" s="7">
        <f>HLOOKUP(S$7,$L$66:$DM$120,ROWS($C$10:$C59)+2,FALSE)</f>
        <v>84</v>
      </c>
      <c r="T59" s="7">
        <f>HLOOKUP(T$7,$L$66:$DM$120,ROWS($C$10:$C59)+2,FALSE)</f>
        <v>556</v>
      </c>
      <c r="U59" s="7">
        <f>HLOOKUP(U$7,$L$66:$DM$120,ROWS($C$10:$C59)+2,FALSE)</f>
        <v>480</v>
      </c>
      <c r="V59" s="7">
        <f>HLOOKUP(V$7,$L$66:$DM$120,ROWS($C$10:$C59)+2,FALSE)</f>
        <v>1842</v>
      </c>
      <c r="W59" s="7">
        <f>HLOOKUP(W$7,$L$66:$DM$120,ROWS($C$10:$C59)+2,FALSE)</f>
        <v>485</v>
      </c>
      <c r="X59" s="7">
        <f>HLOOKUP(X$7,$L$66:$DM$120,ROWS($C$10:$C59)+2,FALSE)</f>
        <v>0</v>
      </c>
      <c r="Y59" s="7">
        <f>HLOOKUP(Y$7,$L$66:$DM$120,ROWS($C$10:$C59)+2,FALSE)</f>
        <v>88</v>
      </c>
      <c r="Z59" s="7">
        <f>HLOOKUP(Z$7,$L$66:$DM$120,ROWS($C$10:$C59)+2,FALSE)</f>
        <v>356</v>
      </c>
      <c r="AA59" s="7">
        <f>HLOOKUP(AA$7,$L$66:$DM$120,ROWS($C$10:$C59)+2,FALSE)</f>
        <v>366</v>
      </c>
      <c r="AB59" s="7">
        <f>HLOOKUP(AB$7,$L$66:$DM$120,ROWS($C$10:$C59)+2,FALSE)</f>
        <v>0</v>
      </c>
      <c r="AC59" s="7">
        <f>HLOOKUP(AC$7,$L$66:$DM$120,ROWS($C$10:$C59)+2,FALSE)</f>
        <v>161</v>
      </c>
      <c r="AD59" s="7">
        <f>HLOOKUP(AD$7,$L$66:$DM$120,ROWS($C$10:$C59)+2,FALSE)</f>
        <v>851</v>
      </c>
      <c r="AE59" s="7">
        <f>HLOOKUP(AE$7,$L$66:$DM$120,ROWS($C$10:$C59)+2,FALSE)</f>
        <v>60</v>
      </c>
      <c r="AF59" s="7">
        <f>HLOOKUP(AF$7,$L$66:$DM$120,ROWS($C$10:$C59)+2,FALSE)</f>
        <v>0</v>
      </c>
      <c r="AG59" s="7">
        <f>HLOOKUP(AG$7,$L$66:$DM$120,ROWS($C$10:$C59)+2,FALSE)</f>
        <v>4249</v>
      </c>
      <c r="AH59" s="7">
        <f>HLOOKUP(AH$7,$L$66:$DM$120,ROWS($C$10:$C59)+2,FALSE)</f>
        <v>191</v>
      </c>
      <c r="AI59" s="7">
        <f>HLOOKUP(AI$7,$L$66:$DM$120,ROWS($C$10:$C59)+2,FALSE)</f>
        <v>657</v>
      </c>
      <c r="AJ59" s="7">
        <f>HLOOKUP(AJ$7,$L$66:$DM$120,ROWS($C$10:$C59)+2,FALSE)</f>
        <v>0</v>
      </c>
      <c r="AK59" s="7">
        <f>HLOOKUP(AK$7,$L$66:$DM$120,ROWS($C$10:$C59)+2,FALSE)</f>
        <v>44</v>
      </c>
      <c r="AL59" s="7">
        <f>HLOOKUP(AL$7,$L$66:$DM$120,ROWS($C$10:$C59)+2,FALSE)</f>
        <v>160</v>
      </c>
      <c r="AM59" s="7">
        <f>HLOOKUP(AM$7,$L$66:$DM$120,ROWS($C$10:$C59)+2,FALSE)</f>
        <v>39</v>
      </c>
      <c r="AN59" s="7">
        <f>HLOOKUP(AN$7,$L$66:$DM$120,ROWS($C$10:$C59)+2,FALSE)</f>
        <v>0</v>
      </c>
      <c r="AO59" s="7">
        <f>HLOOKUP(AO$7,$L$66:$DM$120,ROWS($C$10:$C59)+2,FALSE)</f>
        <v>25</v>
      </c>
      <c r="AP59" s="7">
        <f>HLOOKUP(AP$7,$L$66:$DM$120,ROWS($C$10:$C59)+2,FALSE)</f>
        <v>107</v>
      </c>
      <c r="AQ59" s="7">
        <f>HLOOKUP(AQ$7,$L$66:$DM$120,ROWS($C$10:$C59)+2,FALSE)</f>
        <v>906</v>
      </c>
      <c r="AR59" s="7">
        <f>HLOOKUP(AR$7,$L$66:$DM$120,ROWS($C$10:$C59)+2,FALSE)</f>
        <v>0</v>
      </c>
      <c r="AS59" s="7">
        <f>HLOOKUP(AS$7,$L$66:$DM$120,ROWS($C$10:$C59)+2,FALSE)</f>
        <v>611</v>
      </c>
      <c r="AT59" s="7">
        <f>HLOOKUP(AT$7,$L$66:$DM$120,ROWS($C$10:$C59)+2,FALSE)</f>
        <v>2552</v>
      </c>
      <c r="AU59" s="7">
        <f>HLOOKUP(AU$7,$L$66:$DM$120,ROWS($C$10:$C59)+2,FALSE)</f>
        <v>268</v>
      </c>
      <c r="AV59" s="7">
        <f>HLOOKUP(AV$7,$L$66:$DM$120,ROWS($C$10:$C59)+2,FALSE)</f>
        <v>7925</v>
      </c>
      <c r="AW59" s="7">
        <f>HLOOKUP(AW$7,$L$66:$DM$120,ROWS($C$10:$C59)+2,FALSE)</f>
        <v>229</v>
      </c>
      <c r="AX59" s="7">
        <f>HLOOKUP(AX$7,$L$66:$DM$120,ROWS($C$10:$C59)+2,FALSE)</f>
        <v>0</v>
      </c>
      <c r="AY59" s="7">
        <f>HLOOKUP(AY$7,$L$66:$DM$120,ROWS($C$10:$C59)+2,FALSE)</f>
        <v>4908</v>
      </c>
      <c r="AZ59" s="7">
        <f>HLOOKUP(AZ$7,$L$66:$DM$120,ROWS($C$10:$C59)+2,FALSE)</f>
        <v>238</v>
      </c>
      <c r="BA59" s="7">
        <f>HLOOKUP(BA$7,$L$66:$DM$120,ROWS($C$10:$C59)+2,FALSE)</f>
        <v>647</v>
      </c>
      <c r="BB59" s="7">
        <f>HLOOKUP(BB$7,$L$66:$DM$120,ROWS($C$10:$C59)+2,FALSE)</f>
        <v>0</v>
      </c>
      <c r="BC59" s="7">
        <f>HLOOKUP(BC$7,$L$66:$DM$120,ROWS($C$10:$C59)+2,FALSE)</f>
        <v>1160</v>
      </c>
      <c r="BD59" s="7">
        <f>HLOOKUP(BD$7,$L$66:$DM$120,ROWS($C$10:$C59)+2,FALSE)</f>
        <v>968</v>
      </c>
      <c r="BE59" s="7">
        <f>HLOOKUP(BE$7,$L$66:$DM$120,ROWS($C$10:$C59)+2,FALSE)</f>
        <v>112</v>
      </c>
      <c r="BF59" s="7">
        <f>HLOOKUP(BF$7,$L$66:$DM$120,ROWS($C$10:$C59)+2,FALSE)</f>
        <v>208</v>
      </c>
      <c r="BG59" s="7">
        <f>HLOOKUP(BG$7,$L$66:$DM$120,ROWS($C$10:$C59)+2,FALSE)</f>
        <v>4999</v>
      </c>
      <c r="BH59" s="7">
        <f>HLOOKUP(BH$7,$L$66:$DM$120,ROWS($C$10:$C59)+2,FALSE)</f>
        <v>192</v>
      </c>
      <c r="BI59" s="7" t="str">
        <f>HLOOKUP(BI$7,$L$66:$DM$120,ROWS($C$10:$C59)+2,FALSE)</f>
        <v>N/A</v>
      </c>
      <c r="BJ59" s="7">
        <f>HLOOKUP(BJ$7,$L$66:$DM$120,ROWS($C$10:$C59)+2,FALSE)</f>
        <v>150</v>
      </c>
      <c r="BK59" s="7">
        <f>HLOOKUP(BK$7,$L$66:$DM$120,ROWS($C$10:$C59)+2,FALSE)</f>
        <v>0</v>
      </c>
      <c r="BL59" s="7">
        <f>HLOOKUP(BL$7,$L$66:$DM$120,ROWS($C$10:$C59)+2,FALSE)</f>
        <v>182</v>
      </c>
      <c r="BM59" s="8">
        <f>HLOOKUP(BM$7+0.5,$L$66:$DM$120,ROWS($C$10:$C59)+2,FALSE)</f>
        <v>4590</v>
      </c>
      <c r="BN59" s="8">
        <f>HLOOKUP(BN$7+0.5,$L$66:$DM$120,ROWS($C$10:$C59)+2,FALSE)</f>
        <v>69</v>
      </c>
      <c r="BO59" s="8">
        <f>HLOOKUP(BO$7+0.5,$L$66:$DM$120,ROWS($C$10:$C59)+2,FALSE)</f>
        <v>1210</v>
      </c>
      <c r="BP59" s="8">
        <f>HLOOKUP(BP$7+0.5,$L$66:$DM$120,ROWS($C$10:$C59)+2,FALSE)</f>
        <v>269</v>
      </c>
      <c r="BQ59" s="8">
        <f>HLOOKUP(BQ$7+0.5,$L$66:$DM$120,ROWS($C$10:$C59)+2,FALSE)</f>
        <v>269</v>
      </c>
      <c r="BR59" s="8">
        <f>HLOOKUP(BR$7+0.5,$L$66:$DM$120,ROWS($C$10:$C59)+2,FALSE)</f>
        <v>511</v>
      </c>
      <c r="BS59" s="8">
        <f>HLOOKUP(BS$7+0.5,$L$66:$DM$120,ROWS($C$10:$C59)+2,FALSE)</f>
        <v>553</v>
      </c>
      <c r="BT59" s="8">
        <f>HLOOKUP(BT$7+0.5,$L$66:$DM$120,ROWS($C$10:$C59)+2,FALSE)</f>
        <v>148</v>
      </c>
      <c r="BU59" s="8">
        <f>HLOOKUP(BU$7+0.5,$L$66:$DM$120,ROWS($C$10:$C59)+2,FALSE)</f>
        <v>506</v>
      </c>
      <c r="BV59" s="8">
        <f>HLOOKUP(BV$7+0.5,$L$66:$DM$120,ROWS($C$10:$C59)+2,FALSE)</f>
        <v>466</v>
      </c>
      <c r="BW59" s="8">
        <f>HLOOKUP(BW$7+0.5,$L$66:$DM$120,ROWS($C$10:$C59)+2,FALSE)</f>
        <v>825</v>
      </c>
      <c r="BX59" s="8">
        <f>HLOOKUP(BX$7+0.5,$L$66:$DM$120,ROWS($C$10:$C59)+2,FALSE)</f>
        <v>354</v>
      </c>
      <c r="BY59" s="8">
        <f>HLOOKUP(BY$7+0.5,$L$66:$DM$120,ROWS($C$10:$C59)+2,FALSE)</f>
        <v>269</v>
      </c>
      <c r="BZ59" s="8">
        <f>HLOOKUP(BZ$7+0.5,$L$66:$DM$120,ROWS($C$10:$C59)+2,FALSE)</f>
        <v>158</v>
      </c>
      <c r="CA59" s="8">
        <f>HLOOKUP(CA$7+0.5,$L$66:$DM$120,ROWS($C$10:$C59)+2,FALSE)</f>
        <v>338</v>
      </c>
      <c r="CB59" s="8">
        <f>HLOOKUP(CB$7+0.5,$L$66:$DM$120,ROWS($C$10:$C59)+2,FALSE)</f>
        <v>311</v>
      </c>
      <c r="CC59" s="8">
        <f>HLOOKUP(CC$7+0.5,$L$66:$DM$120,ROWS($C$10:$C59)+2,FALSE)</f>
        <v>269</v>
      </c>
      <c r="CD59" s="8">
        <f>HLOOKUP(CD$7+0.5,$L$66:$DM$120,ROWS($C$10:$C59)+2,FALSE)</f>
        <v>198</v>
      </c>
      <c r="CE59" s="8">
        <f>HLOOKUP(CE$7+0.5,$L$66:$DM$120,ROWS($C$10:$C59)+2,FALSE)</f>
        <v>732</v>
      </c>
      <c r="CF59" s="8">
        <f>HLOOKUP(CF$7+0.5,$L$66:$DM$120,ROWS($C$10:$C59)+2,FALSE)</f>
        <v>117</v>
      </c>
      <c r="CG59" s="8">
        <f>HLOOKUP(CG$7+0.5,$L$66:$DM$120,ROWS($C$10:$C59)+2,FALSE)</f>
        <v>269</v>
      </c>
      <c r="CH59" s="8">
        <f>HLOOKUP(CH$7+0.5,$L$66:$DM$120,ROWS($C$10:$C59)+2,FALSE)</f>
        <v>1182</v>
      </c>
      <c r="CI59" s="8">
        <f>HLOOKUP(CI$7+0.5,$L$66:$DM$120,ROWS($C$10:$C59)+2,FALSE)</f>
        <v>169</v>
      </c>
      <c r="CJ59" s="8">
        <f>HLOOKUP(CJ$7+0.5,$L$66:$DM$120,ROWS($C$10:$C59)+2,FALSE)</f>
        <v>379</v>
      </c>
      <c r="CK59" s="8">
        <f>HLOOKUP(CK$7+0.5,$L$66:$DM$120,ROWS($C$10:$C59)+2,FALSE)</f>
        <v>269</v>
      </c>
      <c r="CL59" s="8">
        <f>HLOOKUP(CL$7+0.5,$L$66:$DM$120,ROWS($C$10:$C59)+2,FALSE)</f>
        <v>75</v>
      </c>
      <c r="CM59" s="8">
        <f>HLOOKUP(CM$7+0.5,$L$66:$DM$120,ROWS($C$10:$C59)+2,FALSE)</f>
        <v>190</v>
      </c>
      <c r="CN59" s="8">
        <f>HLOOKUP(CN$7+0.5,$L$66:$DM$120,ROWS($C$10:$C59)+2,FALSE)</f>
        <v>62</v>
      </c>
      <c r="CO59" s="8">
        <f>HLOOKUP(CO$7+0.5,$L$66:$DM$120,ROWS($C$10:$C59)+2,FALSE)</f>
        <v>269</v>
      </c>
      <c r="CP59" s="8">
        <f>HLOOKUP(CP$7+0.5,$L$66:$DM$120,ROWS($C$10:$C59)+2,FALSE)</f>
        <v>42</v>
      </c>
      <c r="CQ59" s="8">
        <f>HLOOKUP(CQ$7+0.5,$L$66:$DM$120,ROWS($C$10:$C59)+2,FALSE)</f>
        <v>185</v>
      </c>
      <c r="CR59" s="8">
        <f>HLOOKUP(CR$7+0.5,$L$66:$DM$120,ROWS($C$10:$C59)+2,FALSE)</f>
        <v>537</v>
      </c>
      <c r="CS59" s="8">
        <f>HLOOKUP(CS$7+0.5,$L$66:$DM$120,ROWS($C$10:$C59)+2,FALSE)</f>
        <v>269</v>
      </c>
      <c r="CT59" s="8">
        <f>HLOOKUP(CT$7+0.5,$L$66:$DM$120,ROWS($C$10:$C59)+2,FALSE)</f>
        <v>416</v>
      </c>
      <c r="CU59" s="8">
        <f>HLOOKUP(CU$7+0.5,$L$66:$DM$120,ROWS($C$10:$C59)+2,FALSE)</f>
        <v>985</v>
      </c>
      <c r="CV59" s="8">
        <f>HLOOKUP(CV$7+0.5,$L$66:$DM$120,ROWS($C$10:$C59)+2,FALSE)</f>
        <v>399</v>
      </c>
      <c r="CW59" s="8">
        <f>HLOOKUP(CW$7+0.5,$L$66:$DM$120,ROWS($C$10:$C59)+2,FALSE)</f>
        <v>2201</v>
      </c>
      <c r="CX59" s="8">
        <f>HLOOKUP(CX$7+0.5,$L$66:$DM$120,ROWS($C$10:$C59)+2,FALSE)</f>
        <v>363</v>
      </c>
      <c r="CY59" s="8">
        <f>HLOOKUP(CY$7+0.5,$L$66:$DM$120,ROWS($C$10:$C59)+2,FALSE)</f>
        <v>269</v>
      </c>
      <c r="CZ59" s="8">
        <f>HLOOKUP(CZ$7+0.5,$L$66:$DM$120,ROWS($C$10:$C59)+2,FALSE)</f>
        <v>1396</v>
      </c>
      <c r="DA59" s="8">
        <f>HLOOKUP(DA$7+0.5,$L$66:$DM$120,ROWS($C$10:$C59)+2,FALSE)</f>
        <v>292</v>
      </c>
      <c r="DB59" s="8">
        <f>HLOOKUP(DB$7+0.5,$L$66:$DM$120,ROWS($C$10:$C59)+2,FALSE)</f>
        <v>493</v>
      </c>
      <c r="DC59" s="8">
        <f>HLOOKUP(DC$7+0.5,$L$66:$DM$120,ROWS($C$10:$C59)+2,FALSE)</f>
        <v>269</v>
      </c>
      <c r="DD59" s="8">
        <f>HLOOKUP(DD$7+0.5,$L$66:$DM$120,ROWS($C$10:$C59)+2,FALSE)</f>
        <v>833</v>
      </c>
      <c r="DE59" s="8">
        <f>HLOOKUP(DE$7+0.5,$L$66:$DM$120,ROWS($C$10:$C59)+2,FALSE)</f>
        <v>650</v>
      </c>
      <c r="DF59" s="8">
        <f>HLOOKUP(DF$7+0.5,$L$66:$DM$120,ROWS($C$10:$C59)+2,FALSE)</f>
        <v>144</v>
      </c>
      <c r="DG59" s="8">
        <f>HLOOKUP(DG$7+0.5,$L$66:$DM$120,ROWS($C$10:$C59)+2,FALSE)</f>
        <v>205</v>
      </c>
      <c r="DH59" s="8">
        <f>HLOOKUP(DH$7+0.5,$L$66:$DM$120,ROWS($C$10:$C59)+2,FALSE)</f>
        <v>1573</v>
      </c>
      <c r="DI59" s="8">
        <f>HLOOKUP(DI$7+0.5,$L$66:$DM$120,ROWS($C$10:$C59)+2,FALSE)</f>
        <v>199</v>
      </c>
      <c r="DJ59" s="8" t="str">
        <f>HLOOKUP(DJ$7+0.5,$L$66:$DM$120,ROWS($C$10:$C59)+2,FALSE)</f>
        <v>N/A</v>
      </c>
      <c r="DK59" s="8">
        <f>HLOOKUP(DK$7+0.5,$L$66:$DM$120,ROWS($C$10:$C59)+2,FALSE)</f>
        <v>188</v>
      </c>
      <c r="DL59" s="8">
        <f>HLOOKUP(DL$7+0.5,$L$66:$DM$120,ROWS($C$10:$C59)+2,FALSE)</f>
        <v>269</v>
      </c>
      <c r="DM59" s="8">
        <f>HLOOKUP(DM$7+0.5,$L$66:$DM$120,ROWS($C$10:$C59)+2,FALSE)</f>
        <v>232</v>
      </c>
    </row>
    <row r="60" spans="4:117" x14ac:dyDescent="0.2">
      <c r="D60" s="62" t="s">
        <v>56</v>
      </c>
      <c r="E60" s="11">
        <v>5623196</v>
      </c>
      <c r="F60" s="12">
        <v>3124</v>
      </c>
      <c r="G60" s="11">
        <v>4824045</v>
      </c>
      <c r="H60" s="12">
        <v>20412</v>
      </c>
      <c r="I60" s="11">
        <v>691592</v>
      </c>
      <c r="J60" s="12">
        <v>17462</v>
      </c>
      <c r="K60" s="103"/>
      <c r="L60" s="7">
        <f>HLOOKUP(L$7,$L$66:$DM$120,ROWS($C$10:$C60)+2,FALSE)</f>
        <v>93065</v>
      </c>
      <c r="M60" s="7">
        <f>HLOOKUP(M$7,$L$66:$DM$120,ROWS($C$10:$C60)+2,FALSE)</f>
        <v>552</v>
      </c>
      <c r="N60" s="7">
        <f>HLOOKUP(N$7,$L$66:$DM$120,ROWS($C$10:$C60)+2,FALSE)</f>
        <v>798</v>
      </c>
      <c r="O60" s="7">
        <f>HLOOKUP(O$7,$L$66:$DM$120,ROWS($C$10:$C60)+2,FALSE)</f>
        <v>1854</v>
      </c>
      <c r="P60" s="7">
        <f>HLOOKUP(P$7,$L$66:$DM$120,ROWS($C$10:$C60)+2,FALSE)</f>
        <v>518</v>
      </c>
      <c r="Q60" s="7">
        <f>HLOOKUP(Q$7,$L$66:$DM$120,ROWS($C$10:$C60)+2,FALSE)</f>
        <v>4506</v>
      </c>
      <c r="R60" s="7">
        <f>HLOOKUP(R$7,$L$66:$DM$120,ROWS($C$10:$C60)+2,FALSE)</f>
        <v>1890</v>
      </c>
      <c r="S60" s="7">
        <f>HLOOKUP(S$7,$L$66:$DM$120,ROWS($C$10:$C60)+2,FALSE)</f>
        <v>359</v>
      </c>
      <c r="T60" s="7">
        <f>HLOOKUP(T$7,$L$66:$DM$120,ROWS($C$10:$C60)+2,FALSE)</f>
        <v>351</v>
      </c>
      <c r="U60" s="7">
        <f>HLOOKUP(U$7,$L$66:$DM$120,ROWS($C$10:$C60)+2,FALSE)</f>
        <v>98</v>
      </c>
      <c r="V60" s="7">
        <f>HLOOKUP(V$7,$L$66:$DM$120,ROWS($C$10:$C60)+2,FALSE)</f>
        <v>4492</v>
      </c>
      <c r="W60" s="7">
        <f>HLOOKUP(W$7,$L$66:$DM$120,ROWS($C$10:$C60)+2,FALSE)</f>
        <v>1656</v>
      </c>
      <c r="X60" s="7">
        <f>HLOOKUP(X$7,$L$66:$DM$120,ROWS($C$10:$C60)+2,FALSE)</f>
        <v>550</v>
      </c>
      <c r="Y60" s="7">
        <f>HLOOKUP(Y$7,$L$66:$DM$120,ROWS($C$10:$C60)+2,FALSE)</f>
        <v>902</v>
      </c>
      <c r="Z60" s="7">
        <f>HLOOKUP(Z$7,$L$66:$DM$120,ROWS($C$10:$C60)+2,FALSE)</f>
        <v>20299</v>
      </c>
      <c r="AA60" s="7">
        <f>HLOOKUP(AA$7,$L$66:$DM$120,ROWS($C$10:$C60)+2,FALSE)</f>
        <v>2563</v>
      </c>
      <c r="AB60" s="7">
        <f>HLOOKUP(AB$7,$L$66:$DM$120,ROWS($C$10:$C60)+2,FALSE)</f>
        <v>2300</v>
      </c>
      <c r="AC60" s="7">
        <f>HLOOKUP(AC$7,$L$66:$DM$120,ROWS($C$10:$C60)+2,FALSE)</f>
        <v>752</v>
      </c>
      <c r="AD60" s="7">
        <f>HLOOKUP(AD$7,$L$66:$DM$120,ROWS($C$10:$C60)+2,FALSE)</f>
        <v>287</v>
      </c>
      <c r="AE60" s="7">
        <f>HLOOKUP(AE$7,$L$66:$DM$120,ROWS($C$10:$C60)+2,FALSE)</f>
        <v>331</v>
      </c>
      <c r="AF60" s="7">
        <f>HLOOKUP(AF$7,$L$66:$DM$120,ROWS($C$10:$C60)+2,FALSE)</f>
        <v>448</v>
      </c>
      <c r="AG60" s="7">
        <f>HLOOKUP(AG$7,$L$66:$DM$120,ROWS($C$10:$C60)+2,FALSE)</f>
        <v>1088</v>
      </c>
      <c r="AH60" s="7">
        <f>HLOOKUP(AH$7,$L$66:$DM$120,ROWS($C$10:$C60)+2,FALSE)</f>
        <v>992</v>
      </c>
      <c r="AI60" s="7">
        <f>HLOOKUP(AI$7,$L$66:$DM$120,ROWS($C$10:$C60)+2,FALSE)</f>
        <v>6317</v>
      </c>
      <c r="AJ60" s="7">
        <f>HLOOKUP(AJ$7,$L$66:$DM$120,ROWS($C$10:$C60)+2,FALSE)</f>
        <v>16741</v>
      </c>
      <c r="AK60" s="7">
        <f>HLOOKUP(AK$7,$L$66:$DM$120,ROWS($C$10:$C60)+2,FALSE)</f>
        <v>810</v>
      </c>
      <c r="AL60" s="7">
        <f>HLOOKUP(AL$7,$L$66:$DM$120,ROWS($C$10:$C60)+2,FALSE)</f>
        <v>1716</v>
      </c>
      <c r="AM60" s="7">
        <f>HLOOKUP(AM$7,$L$66:$DM$120,ROWS($C$10:$C60)+2,FALSE)</f>
        <v>154</v>
      </c>
      <c r="AN60" s="7">
        <f>HLOOKUP(AN$7,$L$66:$DM$120,ROWS($C$10:$C60)+2,FALSE)</f>
        <v>853</v>
      </c>
      <c r="AO60" s="7">
        <f>HLOOKUP(AO$7,$L$66:$DM$120,ROWS($C$10:$C60)+2,FALSE)</f>
        <v>1049</v>
      </c>
      <c r="AP60" s="7">
        <f>HLOOKUP(AP$7,$L$66:$DM$120,ROWS($C$10:$C60)+2,FALSE)</f>
        <v>69</v>
      </c>
      <c r="AQ60" s="7">
        <f>HLOOKUP(AQ$7,$L$66:$DM$120,ROWS($C$10:$C60)+2,FALSE)</f>
        <v>632</v>
      </c>
      <c r="AR60" s="7">
        <f>HLOOKUP(AR$7,$L$66:$DM$120,ROWS($C$10:$C60)+2,FALSE)</f>
        <v>123</v>
      </c>
      <c r="AS60" s="7">
        <f>HLOOKUP(AS$7,$L$66:$DM$120,ROWS($C$10:$C60)+2,FALSE)</f>
        <v>1291</v>
      </c>
      <c r="AT60" s="7">
        <f>HLOOKUP(AT$7,$L$66:$DM$120,ROWS($C$10:$C60)+2,FALSE)</f>
        <v>1817</v>
      </c>
      <c r="AU60" s="7">
        <f>HLOOKUP(AU$7,$L$66:$DM$120,ROWS($C$10:$C60)+2,FALSE)</f>
        <v>497</v>
      </c>
      <c r="AV60" s="7">
        <f>HLOOKUP(AV$7,$L$66:$DM$120,ROWS($C$10:$C60)+2,FALSE)</f>
        <v>1674</v>
      </c>
      <c r="AW60" s="7">
        <f>HLOOKUP(AW$7,$L$66:$DM$120,ROWS($C$10:$C60)+2,FALSE)</f>
        <v>89</v>
      </c>
      <c r="AX60" s="7">
        <f>HLOOKUP(AX$7,$L$66:$DM$120,ROWS($C$10:$C60)+2,FALSE)</f>
        <v>1444</v>
      </c>
      <c r="AY60" s="7">
        <f>HLOOKUP(AY$7,$L$66:$DM$120,ROWS($C$10:$C60)+2,FALSE)</f>
        <v>2211</v>
      </c>
      <c r="AZ60" s="7">
        <f>HLOOKUP(AZ$7,$L$66:$DM$120,ROWS($C$10:$C60)+2,FALSE)</f>
        <v>0</v>
      </c>
      <c r="BA60" s="7">
        <f>HLOOKUP(BA$7,$L$66:$DM$120,ROWS($C$10:$C60)+2,FALSE)</f>
        <v>1142</v>
      </c>
      <c r="BB60" s="7">
        <f>HLOOKUP(BB$7,$L$66:$DM$120,ROWS($C$10:$C60)+2,FALSE)</f>
        <v>235</v>
      </c>
      <c r="BC60" s="7">
        <f>HLOOKUP(BC$7,$L$66:$DM$120,ROWS($C$10:$C60)+2,FALSE)</f>
        <v>856</v>
      </c>
      <c r="BD60" s="7">
        <f>HLOOKUP(BD$7,$L$66:$DM$120,ROWS($C$10:$C60)+2,FALSE)</f>
        <v>3039</v>
      </c>
      <c r="BE60" s="7">
        <f>HLOOKUP(BE$7,$L$66:$DM$120,ROWS($C$10:$C60)+2,FALSE)</f>
        <v>476</v>
      </c>
      <c r="BF60" s="7">
        <f>HLOOKUP(BF$7,$L$66:$DM$120,ROWS($C$10:$C60)+2,FALSE)</f>
        <v>75</v>
      </c>
      <c r="BG60" s="7">
        <f>HLOOKUP(BG$7,$L$66:$DM$120,ROWS($C$10:$C60)+2,FALSE)</f>
        <v>771</v>
      </c>
      <c r="BH60" s="7">
        <f>HLOOKUP(BH$7,$L$66:$DM$120,ROWS($C$10:$C60)+2,FALSE)</f>
        <v>1013</v>
      </c>
      <c r="BI60" s="7">
        <f>HLOOKUP(BI$7,$L$66:$DM$120,ROWS($C$10:$C60)+2,FALSE)</f>
        <v>256</v>
      </c>
      <c r="BJ60" s="7" t="str">
        <f>HLOOKUP(BJ$7,$L$66:$DM$120,ROWS($C$10:$C60)+2,FALSE)</f>
        <v>N/A</v>
      </c>
      <c r="BK60" s="7">
        <f>HLOOKUP(BK$7,$L$66:$DM$120,ROWS($C$10:$C60)+2,FALSE)</f>
        <v>129</v>
      </c>
      <c r="BL60" s="7">
        <f>HLOOKUP(BL$7,$L$66:$DM$120,ROWS($C$10:$C60)+2,FALSE)</f>
        <v>521</v>
      </c>
      <c r="BM60" s="8">
        <f>HLOOKUP(BM$7+0.5,$L$66:$DM$120,ROWS($C$10:$C60)+2,FALSE)</f>
        <v>6949</v>
      </c>
      <c r="BN60" s="8">
        <f>HLOOKUP(BN$7+0.5,$L$66:$DM$120,ROWS($C$10:$C60)+2,FALSE)</f>
        <v>523</v>
      </c>
      <c r="BO60" s="8">
        <f>HLOOKUP(BO$7+0.5,$L$66:$DM$120,ROWS($C$10:$C60)+2,FALSE)</f>
        <v>549</v>
      </c>
      <c r="BP60" s="8">
        <f>HLOOKUP(BP$7+0.5,$L$66:$DM$120,ROWS($C$10:$C60)+2,FALSE)</f>
        <v>674</v>
      </c>
      <c r="BQ60" s="8">
        <f>HLOOKUP(BQ$7+0.5,$L$66:$DM$120,ROWS($C$10:$C60)+2,FALSE)</f>
        <v>299</v>
      </c>
      <c r="BR60" s="8">
        <f>HLOOKUP(BR$7+0.5,$L$66:$DM$120,ROWS($C$10:$C60)+2,FALSE)</f>
        <v>1080</v>
      </c>
      <c r="BS60" s="8">
        <f>HLOOKUP(BS$7+0.5,$L$66:$DM$120,ROWS($C$10:$C60)+2,FALSE)</f>
        <v>806</v>
      </c>
      <c r="BT60" s="8">
        <f>HLOOKUP(BT$7+0.5,$L$66:$DM$120,ROWS($C$10:$C60)+2,FALSE)</f>
        <v>356</v>
      </c>
      <c r="BU60" s="8">
        <f>HLOOKUP(BU$7+0.5,$L$66:$DM$120,ROWS($C$10:$C60)+2,FALSE)</f>
        <v>522</v>
      </c>
      <c r="BV60" s="8">
        <f>HLOOKUP(BV$7+0.5,$L$66:$DM$120,ROWS($C$10:$C60)+2,FALSE)</f>
        <v>118</v>
      </c>
      <c r="BW60" s="8">
        <f>HLOOKUP(BW$7+0.5,$L$66:$DM$120,ROWS($C$10:$C60)+2,FALSE)</f>
        <v>1416</v>
      </c>
      <c r="BX60" s="8">
        <f>HLOOKUP(BX$7+0.5,$L$66:$DM$120,ROWS($C$10:$C60)+2,FALSE)</f>
        <v>684</v>
      </c>
      <c r="BY60" s="8">
        <f>HLOOKUP(BY$7+0.5,$L$66:$DM$120,ROWS($C$10:$C60)+2,FALSE)</f>
        <v>532</v>
      </c>
      <c r="BZ60" s="8">
        <f>HLOOKUP(BZ$7+0.5,$L$66:$DM$120,ROWS($C$10:$C60)+2,FALSE)</f>
        <v>771</v>
      </c>
      <c r="CA60" s="8">
        <f>HLOOKUP(CA$7+0.5,$L$66:$DM$120,ROWS($C$10:$C60)+2,FALSE)</f>
        <v>3115</v>
      </c>
      <c r="CB60" s="8">
        <f>HLOOKUP(CB$7+0.5,$L$66:$DM$120,ROWS($C$10:$C60)+2,FALSE)</f>
        <v>921</v>
      </c>
      <c r="CC60" s="8">
        <f>HLOOKUP(CC$7+0.5,$L$66:$DM$120,ROWS($C$10:$C60)+2,FALSE)</f>
        <v>936</v>
      </c>
      <c r="CD60" s="8">
        <f>HLOOKUP(CD$7+0.5,$L$66:$DM$120,ROWS($C$10:$C60)+2,FALSE)</f>
        <v>696</v>
      </c>
      <c r="CE60" s="8">
        <f>HLOOKUP(CE$7+0.5,$L$66:$DM$120,ROWS($C$10:$C60)+2,FALSE)</f>
        <v>215</v>
      </c>
      <c r="CF60" s="8">
        <f>HLOOKUP(CF$7+0.5,$L$66:$DM$120,ROWS($C$10:$C60)+2,FALSE)</f>
        <v>302</v>
      </c>
      <c r="CG60" s="8">
        <f>HLOOKUP(CG$7+0.5,$L$66:$DM$120,ROWS($C$10:$C60)+2,FALSE)</f>
        <v>427</v>
      </c>
      <c r="CH60" s="8">
        <f>HLOOKUP(CH$7+0.5,$L$66:$DM$120,ROWS($C$10:$C60)+2,FALSE)</f>
        <v>700</v>
      </c>
      <c r="CI60" s="8">
        <f>HLOOKUP(CI$7+0.5,$L$66:$DM$120,ROWS($C$10:$C60)+2,FALSE)</f>
        <v>1121</v>
      </c>
      <c r="CJ60" s="8">
        <f>HLOOKUP(CJ$7+0.5,$L$66:$DM$120,ROWS($C$10:$C60)+2,FALSE)</f>
        <v>1567</v>
      </c>
      <c r="CK60" s="8">
        <f>HLOOKUP(CK$7+0.5,$L$66:$DM$120,ROWS($C$10:$C60)+2,FALSE)</f>
        <v>2575</v>
      </c>
      <c r="CL60" s="8">
        <f>HLOOKUP(CL$7+0.5,$L$66:$DM$120,ROWS($C$10:$C60)+2,FALSE)</f>
        <v>987</v>
      </c>
      <c r="CM60" s="8">
        <f>HLOOKUP(CM$7+0.5,$L$66:$DM$120,ROWS($C$10:$C60)+2,FALSE)</f>
        <v>890</v>
      </c>
      <c r="CN60" s="8">
        <f>HLOOKUP(CN$7+0.5,$L$66:$DM$120,ROWS($C$10:$C60)+2,FALSE)</f>
        <v>164</v>
      </c>
      <c r="CO60" s="8">
        <f>HLOOKUP(CO$7+0.5,$L$66:$DM$120,ROWS($C$10:$C60)+2,FALSE)</f>
        <v>685</v>
      </c>
      <c r="CP60" s="8">
        <f>HLOOKUP(CP$7+0.5,$L$66:$DM$120,ROWS($C$10:$C60)+2,FALSE)</f>
        <v>897</v>
      </c>
      <c r="CQ60" s="8">
        <f>HLOOKUP(CQ$7+0.5,$L$66:$DM$120,ROWS($C$10:$C60)+2,FALSE)</f>
        <v>116</v>
      </c>
      <c r="CR60" s="8">
        <f>HLOOKUP(CR$7+0.5,$L$66:$DM$120,ROWS($C$10:$C60)+2,FALSE)</f>
        <v>422</v>
      </c>
      <c r="CS60" s="8">
        <f>HLOOKUP(CS$7+0.5,$L$66:$DM$120,ROWS($C$10:$C60)+2,FALSE)</f>
        <v>115</v>
      </c>
      <c r="CT60" s="8">
        <f>HLOOKUP(CT$7+0.5,$L$66:$DM$120,ROWS($C$10:$C60)+2,FALSE)</f>
        <v>512</v>
      </c>
      <c r="CU60" s="8">
        <f>HLOOKUP(CU$7+0.5,$L$66:$DM$120,ROWS($C$10:$C60)+2,FALSE)</f>
        <v>1007</v>
      </c>
      <c r="CV60" s="8">
        <f>HLOOKUP(CV$7+0.5,$L$66:$DM$120,ROWS($C$10:$C60)+2,FALSE)</f>
        <v>373</v>
      </c>
      <c r="CW60" s="8">
        <f>HLOOKUP(CW$7+0.5,$L$66:$DM$120,ROWS($C$10:$C60)+2,FALSE)</f>
        <v>1063</v>
      </c>
      <c r="CX60" s="8">
        <f>HLOOKUP(CX$7+0.5,$L$66:$DM$120,ROWS($C$10:$C60)+2,FALSE)</f>
        <v>137</v>
      </c>
      <c r="CY60" s="8">
        <f>HLOOKUP(CY$7+0.5,$L$66:$DM$120,ROWS($C$10:$C60)+2,FALSE)</f>
        <v>768</v>
      </c>
      <c r="CZ60" s="8">
        <f>HLOOKUP(CZ$7+0.5,$L$66:$DM$120,ROWS($C$10:$C60)+2,FALSE)</f>
        <v>1428</v>
      </c>
      <c r="DA60" s="8">
        <f>HLOOKUP(DA$7+0.5,$L$66:$DM$120,ROWS($C$10:$C60)+2,FALSE)</f>
        <v>218</v>
      </c>
      <c r="DB60" s="8">
        <f>HLOOKUP(DB$7+0.5,$L$66:$DM$120,ROWS($C$10:$C60)+2,FALSE)</f>
        <v>626</v>
      </c>
      <c r="DC60" s="8">
        <f>HLOOKUP(DC$7+0.5,$L$66:$DM$120,ROWS($C$10:$C60)+2,FALSE)</f>
        <v>159</v>
      </c>
      <c r="DD60" s="8">
        <f>HLOOKUP(DD$7+0.5,$L$66:$DM$120,ROWS($C$10:$C60)+2,FALSE)</f>
        <v>469</v>
      </c>
      <c r="DE60" s="8">
        <f>HLOOKUP(DE$7+0.5,$L$66:$DM$120,ROWS($C$10:$C60)+2,FALSE)</f>
        <v>983</v>
      </c>
      <c r="DF60" s="8">
        <f>HLOOKUP(DF$7+0.5,$L$66:$DM$120,ROWS($C$10:$C60)+2,FALSE)</f>
        <v>398</v>
      </c>
      <c r="DG60" s="8">
        <f>HLOOKUP(DG$7+0.5,$L$66:$DM$120,ROWS($C$10:$C60)+2,FALSE)</f>
        <v>123</v>
      </c>
      <c r="DH60" s="8">
        <f>HLOOKUP(DH$7+0.5,$L$66:$DM$120,ROWS($C$10:$C60)+2,FALSE)</f>
        <v>543</v>
      </c>
      <c r="DI60" s="8">
        <f>HLOOKUP(DI$7+0.5,$L$66:$DM$120,ROWS($C$10:$C60)+2,FALSE)</f>
        <v>634</v>
      </c>
      <c r="DJ60" s="8">
        <f>HLOOKUP(DJ$7+0.5,$L$66:$DM$120,ROWS($C$10:$C60)+2,FALSE)</f>
        <v>229</v>
      </c>
      <c r="DK60" s="8" t="str">
        <f>HLOOKUP(DK$7+0.5,$L$66:$DM$120,ROWS($C$10:$C60)+2,FALSE)</f>
        <v>N/A</v>
      </c>
      <c r="DL60" s="8">
        <f>HLOOKUP(DL$7+0.5,$L$66:$DM$120,ROWS($C$10:$C60)+2,FALSE)</f>
        <v>104</v>
      </c>
      <c r="DM60" s="8">
        <f>HLOOKUP(DM$7+0.5,$L$66:$DM$120,ROWS($C$10:$C60)+2,FALSE)</f>
        <v>478</v>
      </c>
    </row>
    <row r="61" spans="4:117" x14ac:dyDescent="0.2">
      <c r="D61" s="62" t="s">
        <v>57</v>
      </c>
      <c r="E61" s="11">
        <v>556954</v>
      </c>
      <c r="F61" s="12">
        <v>1133</v>
      </c>
      <c r="G61" s="11">
        <v>444614</v>
      </c>
      <c r="H61" s="12">
        <v>8794</v>
      </c>
      <c r="I61" s="11">
        <v>82255</v>
      </c>
      <c r="J61" s="12">
        <v>8679</v>
      </c>
      <c r="K61" s="103"/>
      <c r="L61" s="7">
        <f>HLOOKUP(L$7,$L$66:$DM$120,ROWS($C$10:$C61)+2,FALSE)</f>
        <v>28046</v>
      </c>
      <c r="M61" s="7">
        <f>HLOOKUP(M$7,$L$66:$DM$120,ROWS($C$10:$C61)+2,FALSE)</f>
        <v>172</v>
      </c>
      <c r="N61" s="7">
        <f>HLOOKUP(N$7,$L$66:$DM$120,ROWS($C$10:$C61)+2,FALSE)</f>
        <v>0</v>
      </c>
      <c r="O61" s="7">
        <f>HLOOKUP(O$7,$L$66:$DM$120,ROWS($C$10:$C61)+2,FALSE)</f>
        <v>1511</v>
      </c>
      <c r="P61" s="7">
        <f>HLOOKUP(P$7,$L$66:$DM$120,ROWS($C$10:$C61)+2,FALSE)</f>
        <v>0</v>
      </c>
      <c r="Q61" s="7">
        <f>HLOOKUP(Q$7,$L$66:$DM$120,ROWS($C$10:$C61)+2,FALSE)</f>
        <v>2784</v>
      </c>
      <c r="R61" s="7">
        <f>HLOOKUP(R$7,$L$66:$DM$120,ROWS($C$10:$C61)+2,FALSE)</f>
        <v>4390</v>
      </c>
      <c r="S61" s="7">
        <f>HLOOKUP(S$7,$L$66:$DM$120,ROWS($C$10:$C61)+2,FALSE)</f>
        <v>0</v>
      </c>
      <c r="T61" s="7">
        <f>HLOOKUP(T$7,$L$66:$DM$120,ROWS($C$10:$C61)+2,FALSE)</f>
        <v>0</v>
      </c>
      <c r="U61" s="7">
        <f>HLOOKUP(U$7,$L$66:$DM$120,ROWS($C$10:$C61)+2,FALSE)</f>
        <v>0</v>
      </c>
      <c r="V61" s="7">
        <f>HLOOKUP(V$7,$L$66:$DM$120,ROWS($C$10:$C61)+2,FALSE)</f>
        <v>396</v>
      </c>
      <c r="W61" s="7">
        <f>HLOOKUP(W$7,$L$66:$DM$120,ROWS($C$10:$C61)+2,FALSE)</f>
        <v>745</v>
      </c>
      <c r="X61" s="7">
        <f>HLOOKUP(X$7,$L$66:$DM$120,ROWS($C$10:$C61)+2,FALSE)</f>
        <v>25</v>
      </c>
      <c r="Y61" s="7">
        <f>HLOOKUP(Y$7,$L$66:$DM$120,ROWS($C$10:$C61)+2,FALSE)</f>
        <v>942</v>
      </c>
      <c r="Z61" s="7">
        <f>HLOOKUP(Z$7,$L$66:$DM$120,ROWS($C$10:$C61)+2,FALSE)</f>
        <v>415</v>
      </c>
      <c r="AA61" s="7">
        <f>HLOOKUP(AA$7,$L$66:$DM$120,ROWS($C$10:$C61)+2,FALSE)</f>
        <v>132</v>
      </c>
      <c r="AB61" s="7">
        <f>HLOOKUP(AB$7,$L$66:$DM$120,ROWS($C$10:$C61)+2,FALSE)</f>
        <v>462</v>
      </c>
      <c r="AC61" s="7">
        <f>HLOOKUP(AC$7,$L$66:$DM$120,ROWS($C$10:$C61)+2,FALSE)</f>
        <v>532</v>
      </c>
      <c r="AD61" s="7">
        <f>HLOOKUP(AD$7,$L$66:$DM$120,ROWS($C$10:$C61)+2,FALSE)</f>
        <v>519</v>
      </c>
      <c r="AE61" s="7">
        <f>HLOOKUP(AE$7,$L$66:$DM$120,ROWS($C$10:$C61)+2,FALSE)</f>
        <v>107</v>
      </c>
      <c r="AF61" s="7">
        <f>HLOOKUP(AF$7,$L$66:$DM$120,ROWS($C$10:$C61)+2,FALSE)</f>
        <v>0</v>
      </c>
      <c r="AG61" s="7">
        <f>HLOOKUP(AG$7,$L$66:$DM$120,ROWS($C$10:$C61)+2,FALSE)</f>
        <v>51</v>
      </c>
      <c r="AH61" s="7">
        <f>HLOOKUP(AH$7,$L$66:$DM$120,ROWS($C$10:$C61)+2,FALSE)</f>
        <v>252</v>
      </c>
      <c r="AI61" s="7">
        <f>HLOOKUP(AI$7,$L$66:$DM$120,ROWS($C$10:$C61)+2,FALSE)</f>
        <v>570</v>
      </c>
      <c r="AJ61" s="7">
        <f>HLOOKUP(AJ$7,$L$66:$DM$120,ROWS($C$10:$C61)+2,FALSE)</f>
        <v>218</v>
      </c>
      <c r="AK61" s="7">
        <f>HLOOKUP(AK$7,$L$66:$DM$120,ROWS($C$10:$C61)+2,FALSE)</f>
        <v>0</v>
      </c>
      <c r="AL61" s="7">
        <f>HLOOKUP(AL$7,$L$66:$DM$120,ROWS($C$10:$C61)+2,FALSE)</f>
        <v>421</v>
      </c>
      <c r="AM61" s="7">
        <f>HLOOKUP(AM$7,$L$66:$DM$120,ROWS($C$10:$C61)+2,FALSE)</f>
        <v>2528</v>
      </c>
      <c r="AN61" s="7">
        <f>HLOOKUP(AN$7,$L$66:$DM$120,ROWS($C$10:$C61)+2,FALSE)</f>
        <v>1711</v>
      </c>
      <c r="AO61" s="7">
        <f>HLOOKUP(AO$7,$L$66:$DM$120,ROWS($C$10:$C61)+2,FALSE)</f>
        <v>416</v>
      </c>
      <c r="AP61" s="7">
        <f>HLOOKUP(AP$7,$L$66:$DM$120,ROWS($C$10:$C61)+2,FALSE)</f>
        <v>0</v>
      </c>
      <c r="AQ61" s="7">
        <f>HLOOKUP(AQ$7,$L$66:$DM$120,ROWS($C$10:$C61)+2,FALSE)</f>
        <v>0</v>
      </c>
      <c r="AR61" s="7">
        <f>HLOOKUP(AR$7,$L$66:$DM$120,ROWS($C$10:$C61)+2,FALSE)</f>
        <v>707</v>
      </c>
      <c r="AS61" s="7">
        <f>HLOOKUP(AS$7,$L$66:$DM$120,ROWS($C$10:$C61)+2,FALSE)</f>
        <v>146</v>
      </c>
      <c r="AT61" s="7">
        <f>HLOOKUP(AT$7,$L$66:$DM$120,ROWS($C$10:$C61)+2,FALSE)</f>
        <v>34</v>
      </c>
      <c r="AU61" s="7">
        <f>HLOOKUP(AU$7,$L$66:$DM$120,ROWS($C$10:$C61)+2,FALSE)</f>
        <v>233</v>
      </c>
      <c r="AV61" s="7">
        <f>HLOOKUP(AV$7,$L$66:$DM$120,ROWS($C$10:$C61)+2,FALSE)</f>
        <v>56</v>
      </c>
      <c r="AW61" s="7">
        <f>HLOOKUP(AW$7,$L$66:$DM$120,ROWS($C$10:$C61)+2,FALSE)</f>
        <v>62</v>
      </c>
      <c r="AX61" s="7">
        <f>HLOOKUP(AX$7,$L$66:$DM$120,ROWS($C$10:$C61)+2,FALSE)</f>
        <v>14</v>
      </c>
      <c r="AY61" s="7">
        <f>HLOOKUP(AY$7,$L$66:$DM$120,ROWS($C$10:$C61)+2,FALSE)</f>
        <v>95</v>
      </c>
      <c r="AZ61" s="7">
        <f>HLOOKUP(AZ$7,$L$66:$DM$120,ROWS($C$10:$C61)+2,FALSE)</f>
        <v>0</v>
      </c>
      <c r="BA61" s="7">
        <f>HLOOKUP(BA$7,$L$66:$DM$120,ROWS($C$10:$C61)+2,FALSE)</f>
        <v>220</v>
      </c>
      <c r="BB61" s="7">
        <f>HLOOKUP(BB$7,$L$66:$DM$120,ROWS($C$10:$C61)+2,FALSE)</f>
        <v>258</v>
      </c>
      <c r="BC61" s="7">
        <f>HLOOKUP(BC$7,$L$66:$DM$120,ROWS($C$10:$C61)+2,FALSE)</f>
        <v>495</v>
      </c>
      <c r="BD61" s="7">
        <f>HLOOKUP(BD$7,$L$66:$DM$120,ROWS($C$10:$C61)+2,FALSE)</f>
        <v>1990</v>
      </c>
      <c r="BE61" s="7">
        <f>HLOOKUP(BE$7,$L$66:$DM$120,ROWS($C$10:$C61)+2,FALSE)</f>
        <v>3226</v>
      </c>
      <c r="BF61" s="7">
        <f>HLOOKUP(BF$7,$L$66:$DM$120,ROWS($C$10:$C61)+2,FALSE)</f>
        <v>75</v>
      </c>
      <c r="BG61" s="7">
        <f>HLOOKUP(BG$7,$L$66:$DM$120,ROWS($C$10:$C61)+2,FALSE)</f>
        <v>580</v>
      </c>
      <c r="BH61" s="7">
        <f>HLOOKUP(BH$7,$L$66:$DM$120,ROWS($C$10:$C61)+2,FALSE)</f>
        <v>556</v>
      </c>
      <c r="BI61" s="7">
        <f>HLOOKUP(BI$7,$L$66:$DM$120,ROWS($C$10:$C61)+2,FALSE)</f>
        <v>0</v>
      </c>
      <c r="BJ61" s="7">
        <f>HLOOKUP(BJ$7,$L$66:$DM$120,ROWS($C$10:$C61)+2,FALSE)</f>
        <v>0</v>
      </c>
      <c r="BK61" s="7" t="str">
        <f>HLOOKUP(BK$7,$L$66:$DM$120,ROWS($C$10:$C61)+2,FALSE)</f>
        <v>N/A</v>
      </c>
      <c r="BL61" s="7">
        <f>HLOOKUP(BL$7,$L$66:$DM$120,ROWS($C$10:$C61)+2,FALSE)</f>
        <v>0</v>
      </c>
      <c r="BM61" s="8">
        <f>HLOOKUP(BM$7+0.5,$L$66:$DM$120,ROWS($C$10:$C61)+2,FALSE)</f>
        <v>4226</v>
      </c>
      <c r="BN61" s="8">
        <f>HLOOKUP(BN$7+0.5,$L$66:$DM$120,ROWS($C$10:$C61)+2,FALSE)</f>
        <v>257</v>
      </c>
      <c r="BO61" s="8">
        <f>HLOOKUP(BO$7+0.5,$L$66:$DM$120,ROWS($C$10:$C61)+2,FALSE)</f>
        <v>269</v>
      </c>
      <c r="BP61" s="8">
        <f>HLOOKUP(BP$7+0.5,$L$66:$DM$120,ROWS($C$10:$C61)+2,FALSE)</f>
        <v>915</v>
      </c>
      <c r="BQ61" s="8">
        <f>HLOOKUP(BQ$7+0.5,$L$66:$DM$120,ROWS($C$10:$C61)+2,FALSE)</f>
        <v>269</v>
      </c>
      <c r="BR61" s="8">
        <f>HLOOKUP(BR$7+0.5,$L$66:$DM$120,ROWS($C$10:$C61)+2,FALSE)</f>
        <v>1647</v>
      </c>
      <c r="BS61" s="8">
        <f>HLOOKUP(BS$7+0.5,$L$66:$DM$120,ROWS($C$10:$C61)+2,FALSE)</f>
        <v>1357</v>
      </c>
      <c r="BT61" s="8">
        <f>HLOOKUP(BT$7+0.5,$L$66:$DM$120,ROWS($C$10:$C61)+2,FALSE)</f>
        <v>269</v>
      </c>
      <c r="BU61" s="8">
        <f>HLOOKUP(BU$7+0.5,$L$66:$DM$120,ROWS($C$10:$C61)+2,FALSE)</f>
        <v>269</v>
      </c>
      <c r="BV61" s="8">
        <f>HLOOKUP(BV$7+0.5,$L$66:$DM$120,ROWS($C$10:$C61)+2,FALSE)</f>
        <v>269</v>
      </c>
      <c r="BW61" s="8">
        <f>HLOOKUP(BW$7+0.5,$L$66:$DM$120,ROWS($C$10:$C61)+2,FALSE)</f>
        <v>347</v>
      </c>
      <c r="BX61" s="8">
        <f>HLOOKUP(BX$7+0.5,$L$66:$DM$120,ROWS($C$10:$C61)+2,FALSE)</f>
        <v>553</v>
      </c>
      <c r="BY61" s="8">
        <f>HLOOKUP(BY$7+0.5,$L$66:$DM$120,ROWS($C$10:$C61)+2,FALSE)</f>
        <v>41</v>
      </c>
      <c r="BZ61" s="8">
        <f>HLOOKUP(BZ$7+0.5,$L$66:$DM$120,ROWS($C$10:$C61)+2,FALSE)</f>
        <v>849</v>
      </c>
      <c r="CA61" s="8">
        <f>HLOOKUP(CA$7+0.5,$L$66:$DM$120,ROWS($C$10:$C61)+2,FALSE)</f>
        <v>444</v>
      </c>
      <c r="CB61" s="8">
        <f>HLOOKUP(CB$7+0.5,$L$66:$DM$120,ROWS($C$10:$C61)+2,FALSE)</f>
        <v>217</v>
      </c>
      <c r="CC61" s="8">
        <f>HLOOKUP(CC$7+0.5,$L$66:$DM$120,ROWS($C$10:$C61)+2,FALSE)</f>
        <v>641</v>
      </c>
      <c r="CD61" s="8">
        <f>HLOOKUP(CD$7+0.5,$L$66:$DM$120,ROWS($C$10:$C61)+2,FALSE)</f>
        <v>514</v>
      </c>
      <c r="CE61" s="8">
        <f>HLOOKUP(CE$7+0.5,$L$66:$DM$120,ROWS($C$10:$C61)+2,FALSE)</f>
        <v>743</v>
      </c>
      <c r="CF61" s="8">
        <f>HLOOKUP(CF$7+0.5,$L$66:$DM$120,ROWS($C$10:$C61)+2,FALSE)</f>
        <v>144</v>
      </c>
      <c r="CG61" s="8">
        <f>HLOOKUP(CG$7+0.5,$L$66:$DM$120,ROWS($C$10:$C61)+2,FALSE)</f>
        <v>269</v>
      </c>
      <c r="CH61" s="8">
        <f>HLOOKUP(CH$7+0.5,$L$66:$DM$120,ROWS($C$10:$C61)+2,FALSE)</f>
        <v>92</v>
      </c>
      <c r="CI61" s="8">
        <f>HLOOKUP(CI$7+0.5,$L$66:$DM$120,ROWS($C$10:$C61)+2,FALSE)</f>
        <v>470</v>
      </c>
      <c r="CJ61" s="8">
        <f>HLOOKUP(CJ$7+0.5,$L$66:$DM$120,ROWS($C$10:$C61)+2,FALSE)</f>
        <v>597</v>
      </c>
      <c r="CK61" s="8">
        <f>HLOOKUP(CK$7+0.5,$L$66:$DM$120,ROWS($C$10:$C61)+2,FALSE)</f>
        <v>277</v>
      </c>
      <c r="CL61" s="8">
        <f>HLOOKUP(CL$7+0.5,$L$66:$DM$120,ROWS($C$10:$C61)+2,FALSE)</f>
        <v>269</v>
      </c>
      <c r="CM61" s="8">
        <f>HLOOKUP(CM$7+0.5,$L$66:$DM$120,ROWS($C$10:$C61)+2,FALSE)</f>
        <v>418</v>
      </c>
      <c r="CN61" s="8">
        <f>HLOOKUP(CN$7+0.5,$L$66:$DM$120,ROWS($C$10:$C61)+2,FALSE)</f>
        <v>1395</v>
      </c>
      <c r="CO61" s="8">
        <f>HLOOKUP(CO$7+0.5,$L$66:$DM$120,ROWS($C$10:$C61)+2,FALSE)</f>
        <v>1394</v>
      </c>
      <c r="CP61" s="8">
        <f>HLOOKUP(CP$7+0.5,$L$66:$DM$120,ROWS($C$10:$C61)+2,FALSE)</f>
        <v>383</v>
      </c>
      <c r="CQ61" s="8">
        <f>HLOOKUP(CQ$7+0.5,$L$66:$DM$120,ROWS($C$10:$C61)+2,FALSE)</f>
        <v>269</v>
      </c>
      <c r="CR61" s="8">
        <f>HLOOKUP(CR$7+0.5,$L$66:$DM$120,ROWS($C$10:$C61)+2,FALSE)</f>
        <v>269</v>
      </c>
      <c r="CS61" s="8">
        <f>HLOOKUP(CS$7+0.5,$L$66:$DM$120,ROWS($C$10:$C61)+2,FALSE)</f>
        <v>527</v>
      </c>
      <c r="CT61" s="8">
        <f>HLOOKUP(CT$7+0.5,$L$66:$DM$120,ROWS($C$10:$C61)+2,FALSE)</f>
        <v>144</v>
      </c>
      <c r="CU61" s="8">
        <f>HLOOKUP(CU$7+0.5,$L$66:$DM$120,ROWS($C$10:$C61)+2,FALSE)</f>
        <v>84</v>
      </c>
      <c r="CV61" s="8">
        <f>HLOOKUP(CV$7+0.5,$L$66:$DM$120,ROWS($C$10:$C61)+2,FALSE)</f>
        <v>228</v>
      </c>
      <c r="CW61" s="8">
        <f>HLOOKUP(CW$7+0.5,$L$66:$DM$120,ROWS($C$10:$C61)+2,FALSE)</f>
        <v>90</v>
      </c>
      <c r="CX61" s="8">
        <f>HLOOKUP(CX$7+0.5,$L$66:$DM$120,ROWS($C$10:$C61)+2,FALSE)</f>
        <v>79</v>
      </c>
      <c r="CY61" s="8">
        <f>HLOOKUP(CY$7+0.5,$L$66:$DM$120,ROWS($C$10:$C61)+2,FALSE)</f>
        <v>25</v>
      </c>
      <c r="CZ61" s="8">
        <f>HLOOKUP(CZ$7+0.5,$L$66:$DM$120,ROWS($C$10:$C61)+2,FALSE)</f>
        <v>118</v>
      </c>
      <c r="DA61" s="8">
        <f>HLOOKUP(DA$7+0.5,$L$66:$DM$120,ROWS($C$10:$C61)+2,FALSE)</f>
        <v>269</v>
      </c>
      <c r="DB61" s="8">
        <f>HLOOKUP(DB$7+0.5,$L$66:$DM$120,ROWS($C$10:$C61)+2,FALSE)</f>
        <v>235</v>
      </c>
      <c r="DC61" s="8">
        <f>HLOOKUP(DC$7+0.5,$L$66:$DM$120,ROWS($C$10:$C61)+2,FALSE)</f>
        <v>183</v>
      </c>
      <c r="DD61" s="8">
        <f>HLOOKUP(DD$7+0.5,$L$66:$DM$120,ROWS($C$10:$C61)+2,FALSE)</f>
        <v>638</v>
      </c>
      <c r="DE61" s="8">
        <f>HLOOKUP(DE$7+0.5,$L$66:$DM$120,ROWS($C$10:$C61)+2,FALSE)</f>
        <v>1143</v>
      </c>
      <c r="DF61" s="8">
        <f>HLOOKUP(DF$7+0.5,$L$66:$DM$120,ROWS($C$10:$C61)+2,FALSE)</f>
        <v>1437</v>
      </c>
      <c r="DG61" s="8">
        <f>HLOOKUP(DG$7+0.5,$L$66:$DM$120,ROWS($C$10:$C61)+2,FALSE)</f>
        <v>137</v>
      </c>
      <c r="DH61" s="8">
        <f>HLOOKUP(DH$7+0.5,$L$66:$DM$120,ROWS($C$10:$C61)+2,FALSE)</f>
        <v>459</v>
      </c>
      <c r="DI61" s="8">
        <f>HLOOKUP(DI$7+0.5,$L$66:$DM$120,ROWS($C$10:$C61)+2,FALSE)</f>
        <v>469</v>
      </c>
      <c r="DJ61" s="8">
        <f>HLOOKUP(DJ$7+0.5,$L$66:$DM$120,ROWS($C$10:$C61)+2,FALSE)</f>
        <v>269</v>
      </c>
      <c r="DK61" s="8">
        <f>HLOOKUP(DK$7+0.5,$L$66:$DM$120,ROWS($C$10:$C61)+2,FALSE)</f>
        <v>269</v>
      </c>
      <c r="DL61" s="8" t="str">
        <f>HLOOKUP(DL$7+0.5,$L$66:$DM$120,ROWS($C$10:$C61)+2,FALSE)</f>
        <v>N/A</v>
      </c>
      <c r="DM61" s="8">
        <f>HLOOKUP(DM$7+0.5,$L$66:$DM$120,ROWS($C$10:$C61)+2,FALSE)</f>
        <v>269</v>
      </c>
    </row>
    <row r="62" spans="4:117" x14ac:dyDescent="0.2">
      <c r="D62" s="62" t="s">
        <v>61</v>
      </c>
      <c r="E62" s="11">
        <v>3676493</v>
      </c>
      <c r="F62" s="12">
        <v>2933</v>
      </c>
      <c r="G62" s="11">
        <v>3392179</v>
      </c>
      <c r="H62" s="12">
        <v>13112</v>
      </c>
      <c r="I62" s="11">
        <v>247593</v>
      </c>
      <c r="J62" s="12">
        <v>12844</v>
      </c>
      <c r="K62" s="103"/>
      <c r="L62" s="7">
        <f>HLOOKUP(L$7,$L$66:$DM$120,ROWS($C$10:$C62)+2,FALSE)</f>
        <v>31732</v>
      </c>
      <c r="M62" s="7">
        <f>HLOOKUP(M$7,$L$66:$DM$120,ROWS($C$10:$C62)+2,FALSE)</f>
        <v>629</v>
      </c>
      <c r="N62" s="7">
        <f>HLOOKUP(N$7,$L$66:$DM$120,ROWS($C$10:$C62)+2,FALSE)</f>
        <v>156</v>
      </c>
      <c r="O62" s="7">
        <f>HLOOKUP(O$7,$L$66:$DM$120,ROWS($C$10:$C62)+2,FALSE)</f>
        <v>288</v>
      </c>
      <c r="P62" s="7">
        <f>HLOOKUP(P$7,$L$66:$DM$120,ROWS($C$10:$C62)+2,FALSE)</f>
        <v>0</v>
      </c>
      <c r="Q62" s="7">
        <f>HLOOKUP(Q$7,$L$66:$DM$120,ROWS($C$10:$C62)+2,FALSE)</f>
        <v>1177</v>
      </c>
      <c r="R62" s="7">
        <f>HLOOKUP(R$7,$L$66:$DM$120,ROWS($C$10:$C62)+2,FALSE)</f>
        <v>388</v>
      </c>
      <c r="S62" s="7">
        <f>HLOOKUP(S$7,$L$66:$DM$120,ROWS($C$10:$C62)+2,FALSE)</f>
        <v>899</v>
      </c>
      <c r="T62" s="7">
        <f>HLOOKUP(T$7,$L$66:$DM$120,ROWS($C$10:$C62)+2,FALSE)</f>
        <v>0</v>
      </c>
      <c r="U62" s="7">
        <f>HLOOKUP(U$7,$L$66:$DM$120,ROWS($C$10:$C62)+2,FALSE)</f>
        <v>0</v>
      </c>
      <c r="V62" s="7">
        <f>HLOOKUP(V$7,$L$66:$DM$120,ROWS($C$10:$C62)+2,FALSE)</f>
        <v>11262</v>
      </c>
      <c r="W62" s="7">
        <f>HLOOKUP(W$7,$L$66:$DM$120,ROWS($C$10:$C62)+2,FALSE)</f>
        <v>207</v>
      </c>
      <c r="X62" s="7">
        <f>HLOOKUP(X$7,$L$66:$DM$120,ROWS($C$10:$C62)+2,FALSE)</f>
        <v>0</v>
      </c>
      <c r="Y62" s="7">
        <f>HLOOKUP(Y$7,$L$66:$DM$120,ROWS($C$10:$C62)+2,FALSE)</f>
        <v>0</v>
      </c>
      <c r="Z62" s="7">
        <f>HLOOKUP(Z$7,$L$66:$DM$120,ROWS($C$10:$C62)+2,FALSE)</f>
        <v>1642</v>
      </c>
      <c r="AA62" s="7">
        <f>HLOOKUP(AA$7,$L$66:$DM$120,ROWS($C$10:$C62)+2,FALSE)</f>
        <v>109</v>
      </c>
      <c r="AB62" s="7">
        <f>HLOOKUP(AB$7,$L$66:$DM$120,ROWS($C$10:$C62)+2,FALSE)</f>
        <v>0</v>
      </c>
      <c r="AC62" s="7">
        <f>HLOOKUP(AC$7,$L$66:$DM$120,ROWS($C$10:$C62)+2,FALSE)</f>
        <v>112</v>
      </c>
      <c r="AD62" s="7">
        <f>HLOOKUP(AD$7,$L$66:$DM$120,ROWS($C$10:$C62)+2,FALSE)</f>
        <v>254</v>
      </c>
      <c r="AE62" s="7">
        <f>HLOOKUP(AE$7,$L$66:$DM$120,ROWS($C$10:$C62)+2,FALSE)</f>
        <v>109</v>
      </c>
      <c r="AF62" s="7">
        <f>HLOOKUP(AF$7,$L$66:$DM$120,ROWS($C$10:$C62)+2,FALSE)</f>
        <v>0</v>
      </c>
      <c r="AG62" s="7">
        <f>HLOOKUP(AG$7,$L$66:$DM$120,ROWS($C$10:$C62)+2,FALSE)</f>
        <v>59</v>
      </c>
      <c r="AH62" s="7">
        <f>HLOOKUP(AH$7,$L$66:$DM$120,ROWS($C$10:$C62)+2,FALSE)</f>
        <v>2004</v>
      </c>
      <c r="AI62" s="7">
        <f>HLOOKUP(AI$7,$L$66:$DM$120,ROWS($C$10:$C62)+2,FALSE)</f>
        <v>89</v>
      </c>
      <c r="AJ62" s="7">
        <f>HLOOKUP(AJ$7,$L$66:$DM$120,ROWS($C$10:$C62)+2,FALSE)</f>
        <v>50</v>
      </c>
      <c r="AK62" s="7">
        <f>HLOOKUP(AK$7,$L$66:$DM$120,ROWS($C$10:$C62)+2,FALSE)</f>
        <v>170</v>
      </c>
      <c r="AL62" s="7">
        <f>HLOOKUP(AL$7,$L$66:$DM$120,ROWS($C$10:$C62)+2,FALSE)</f>
        <v>221</v>
      </c>
      <c r="AM62" s="7">
        <f>HLOOKUP(AM$7,$L$66:$DM$120,ROWS($C$10:$C62)+2,FALSE)</f>
        <v>0</v>
      </c>
      <c r="AN62" s="7">
        <f>HLOOKUP(AN$7,$L$66:$DM$120,ROWS($C$10:$C62)+2,FALSE)</f>
        <v>0</v>
      </c>
      <c r="AO62" s="7">
        <f>HLOOKUP(AO$7,$L$66:$DM$120,ROWS($C$10:$C62)+2,FALSE)</f>
        <v>0</v>
      </c>
      <c r="AP62" s="7">
        <f>HLOOKUP(AP$7,$L$66:$DM$120,ROWS($C$10:$C62)+2,FALSE)</f>
        <v>0</v>
      </c>
      <c r="AQ62" s="7">
        <f>HLOOKUP(AQ$7,$L$66:$DM$120,ROWS($C$10:$C62)+2,FALSE)</f>
        <v>1244</v>
      </c>
      <c r="AR62" s="7">
        <f>HLOOKUP(AR$7,$L$66:$DM$120,ROWS($C$10:$C62)+2,FALSE)</f>
        <v>364</v>
      </c>
      <c r="AS62" s="7">
        <f>HLOOKUP(AS$7,$L$66:$DM$120,ROWS($C$10:$C62)+2,FALSE)</f>
        <v>4768</v>
      </c>
      <c r="AT62" s="7">
        <f>HLOOKUP(AT$7,$L$66:$DM$120,ROWS($C$10:$C62)+2,FALSE)</f>
        <v>146</v>
      </c>
      <c r="AU62" s="7">
        <f>HLOOKUP(AU$7,$L$66:$DM$120,ROWS($C$10:$C62)+2,FALSE)</f>
        <v>0</v>
      </c>
      <c r="AV62" s="7">
        <f>HLOOKUP(AV$7,$L$66:$DM$120,ROWS($C$10:$C62)+2,FALSE)</f>
        <v>69</v>
      </c>
      <c r="AW62" s="7">
        <f>HLOOKUP(AW$7,$L$66:$DM$120,ROWS($C$10:$C62)+2,FALSE)</f>
        <v>0</v>
      </c>
      <c r="AX62" s="7">
        <f>HLOOKUP(AX$7,$L$66:$DM$120,ROWS($C$10:$C62)+2,FALSE)</f>
        <v>0</v>
      </c>
      <c r="AY62" s="7">
        <f>HLOOKUP(AY$7,$L$66:$DM$120,ROWS($C$10:$C62)+2,FALSE)</f>
        <v>1516</v>
      </c>
      <c r="AZ62" s="7">
        <f>HLOOKUP(AZ$7,$L$66:$DM$120,ROWS($C$10:$C62)+2,FALSE)</f>
        <v>684</v>
      </c>
      <c r="BA62" s="7">
        <f>HLOOKUP(BA$7,$L$66:$DM$120,ROWS($C$10:$C62)+2,FALSE)</f>
        <v>109</v>
      </c>
      <c r="BB62" s="7">
        <f>HLOOKUP(BB$7,$L$66:$DM$120,ROWS($C$10:$C62)+2,FALSE)</f>
        <v>0</v>
      </c>
      <c r="BC62" s="7">
        <f>HLOOKUP(BC$7,$L$66:$DM$120,ROWS($C$10:$C62)+2,FALSE)</f>
        <v>30</v>
      </c>
      <c r="BD62" s="7">
        <f>HLOOKUP(BD$7,$L$66:$DM$120,ROWS($C$10:$C62)+2,FALSE)</f>
        <v>977</v>
      </c>
      <c r="BE62" s="7">
        <f>HLOOKUP(BE$7,$L$66:$DM$120,ROWS($C$10:$C62)+2,FALSE)</f>
        <v>882</v>
      </c>
      <c r="BF62" s="7">
        <f>HLOOKUP(BF$7,$L$66:$DM$120,ROWS($C$10:$C62)+2,FALSE)</f>
        <v>0</v>
      </c>
      <c r="BG62" s="7">
        <f>HLOOKUP(BG$7,$L$66:$DM$120,ROWS($C$10:$C62)+2,FALSE)</f>
        <v>392</v>
      </c>
      <c r="BH62" s="7">
        <f>HLOOKUP(BH$7,$L$66:$DM$120,ROWS($C$10:$C62)+2,FALSE)</f>
        <v>0</v>
      </c>
      <c r="BI62" s="7">
        <f>HLOOKUP(BI$7,$L$66:$DM$120,ROWS($C$10:$C62)+2,FALSE)</f>
        <v>141</v>
      </c>
      <c r="BJ62" s="7">
        <f>HLOOKUP(BJ$7,$L$66:$DM$120,ROWS($C$10:$C62)+2,FALSE)</f>
        <v>585</v>
      </c>
      <c r="BK62" s="7">
        <f>HLOOKUP(BK$7,$L$66:$DM$120,ROWS($C$10:$C62)+2,FALSE)</f>
        <v>0</v>
      </c>
      <c r="BL62" s="7">
        <v>0</v>
      </c>
      <c r="BM62" s="8">
        <f>HLOOKUP(BM$7+0.5,$L$66:$DM$120,ROWS($C$10:$C62)+2,FALSE)</f>
        <v>4381</v>
      </c>
      <c r="BN62" s="8">
        <f>HLOOKUP(BN$7+0.5,$L$66:$DM$120,ROWS($C$10:$C62)+2,FALSE)</f>
        <v>711</v>
      </c>
      <c r="BO62" s="8">
        <f>HLOOKUP(BO$7+0.5,$L$66:$DM$120,ROWS($C$10:$C62)+2,FALSE)</f>
        <v>259</v>
      </c>
      <c r="BP62" s="8">
        <f>HLOOKUP(BP$7+0.5,$L$66:$DM$120,ROWS($C$10:$C62)+2,FALSE)</f>
        <v>356</v>
      </c>
      <c r="BQ62" s="8">
        <f>HLOOKUP(BQ$7+0.5,$L$66:$DM$120,ROWS($C$10:$C62)+2,FALSE)</f>
        <v>285</v>
      </c>
      <c r="BR62" s="8">
        <f>HLOOKUP(BR$7+0.5,$L$66:$DM$120,ROWS($C$10:$C62)+2,FALSE)</f>
        <v>949</v>
      </c>
      <c r="BS62" s="8">
        <f>HLOOKUP(BS$7+0.5,$L$66:$DM$120,ROWS($C$10:$C62)+2,FALSE)</f>
        <v>492</v>
      </c>
      <c r="BT62" s="8">
        <f>HLOOKUP(BT$7+0.5,$L$66:$DM$120,ROWS($C$10:$C62)+2,FALSE)</f>
        <v>653</v>
      </c>
      <c r="BU62" s="8">
        <f>HLOOKUP(BU$7+0.5,$L$66:$DM$120,ROWS($C$10:$C62)+2,FALSE)</f>
        <v>285</v>
      </c>
      <c r="BV62" s="8">
        <f>HLOOKUP(BV$7+0.5,$L$66:$DM$120,ROWS($C$10:$C62)+2,FALSE)</f>
        <v>285</v>
      </c>
      <c r="BW62" s="8">
        <f>HLOOKUP(BW$7+0.5,$L$66:$DM$120,ROWS($C$10:$C62)+2,FALSE)</f>
        <v>2512</v>
      </c>
      <c r="BX62" s="8">
        <f>HLOOKUP(BX$7+0.5,$L$66:$DM$120,ROWS($C$10:$C62)+2,FALSE)</f>
        <v>334</v>
      </c>
      <c r="BY62" s="8">
        <f>HLOOKUP(BY$7+0.5,$L$66:$DM$120,ROWS($C$10:$C62)+2,FALSE)</f>
        <v>285</v>
      </c>
      <c r="BZ62" s="8">
        <f>HLOOKUP(BZ$7+0.5,$L$66:$DM$120,ROWS($C$10:$C62)+2,FALSE)</f>
        <v>285</v>
      </c>
      <c r="CA62" s="8">
        <f>HLOOKUP(CA$7+0.5,$L$66:$DM$120,ROWS($C$10:$C62)+2,FALSE)</f>
        <v>1175</v>
      </c>
      <c r="CB62" s="8">
        <f>HLOOKUP(CB$7+0.5,$L$66:$DM$120,ROWS($C$10:$C62)+2,FALSE)</f>
        <v>173</v>
      </c>
      <c r="CC62" s="8">
        <f>HLOOKUP(CC$7+0.5,$L$66:$DM$120,ROWS($C$10:$C62)+2,FALSE)</f>
        <v>285</v>
      </c>
      <c r="CD62" s="8">
        <f>HLOOKUP(CD$7+0.5,$L$66:$DM$120,ROWS($C$10:$C62)+2,FALSE)</f>
        <v>184</v>
      </c>
      <c r="CE62" s="8">
        <f>HLOOKUP(CE$7+0.5,$L$66:$DM$120,ROWS($C$10:$C62)+2,FALSE)</f>
        <v>211</v>
      </c>
      <c r="CF62" s="8">
        <f>HLOOKUP(CF$7+0.5,$L$66:$DM$120,ROWS($C$10:$C62)+2,FALSE)</f>
        <v>130</v>
      </c>
      <c r="CG62" s="8">
        <f>HLOOKUP(CG$7+0.5,$L$66:$DM$120,ROWS($C$10:$C62)+2,FALSE)</f>
        <v>285</v>
      </c>
      <c r="CH62" s="8">
        <f>HLOOKUP(CH$7+0.5,$L$66:$DM$120,ROWS($C$10:$C62)+2,FALSE)</f>
        <v>106</v>
      </c>
      <c r="CI62" s="8">
        <f>HLOOKUP(CI$7+0.5,$L$66:$DM$120,ROWS($C$10:$C62)+2,FALSE)</f>
        <v>960</v>
      </c>
      <c r="CJ62" s="8">
        <f>HLOOKUP(CJ$7+0.5,$L$66:$DM$120,ROWS($C$10:$C62)+2,FALSE)</f>
        <v>149</v>
      </c>
      <c r="CK62" s="8">
        <f>HLOOKUP(CK$7+0.5,$L$66:$DM$120,ROWS($C$10:$C62)+2,FALSE)</f>
        <v>83</v>
      </c>
      <c r="CL62" s="8">
        <f>HLOOKUP(CL$7+0.5,$L$66:$DM$120,ROWS($C$10:$C62)+2,FALSE)</f>
        <v>198</v>
      </c>
      <c r="CM62" s="8">
        <f>HLOOKUP(CM$7+0.5,$L$66:$DM$120,ROWS($C$10:$C62)+2,FALSE)</f>
        <v>258</v>
      </c>
      <c r="CN62" s="8">
        <f>HLOOKUP(CN$7+0.5,$L$66:$DM$120,ROWS($C$10:$C62)+2,FALSE)</f>
        <v>285</v>
      </c>
      <c r="CO62" s="8">
        <f>HLOOKUP(CO$7+0.5,$L$66:$DM$120,ROWS($C$10:$C62)+2,FALSE)</f>
        <v>285</v>
      </c>
      <c r="CP62" s="8">
        <f>HLOOKUP(CP$7+0.5,$L$66:$DM$120,ROWS($C$10:$C62)+2,FALSE)</f>
        <v>285</v>
      </c>
      <c r="CQ62" s="8">
        <f>HLOOKUP(CQ$7+0.5,$L$66:$DM$120,ROWS($C$10:$C62)+2,FALSE)</f>
        <v>285</v>
      </c>
      <c r="CR62" s="8">
        <f>HLOOKUP(CR$7+0.5,$L$66:$DM$120,ROWS($C$10:$C62)+2,FALSE)</f>
        <v>830</v>
      </c>
      <c r="CS62" s="8">
        <f>HLOOKUP(CS$7+0.5,$L$66:$DM$120,ROWS($C$10:$C62)+2,FALSE)</f>
        <v>603</v>
      </c>
      <c r="CT62" s="8">
        <f>HLOOKUP(CT$7+0.5,$L$66:$DM$120,ROWS($C$10:$C62)+2,FALSE)</f>
        <v>1546</v>
      </c>
      <c r="CU62" s="8">
        <f>HLOOKUP(CU$7+0.5,$L$66:$DM$120,ROWS($C$10:$C62)+2,FALSE)</f>
        <v>240</v>
      </c>
      <c r="CV62" s="8">
        <f>HLOOKUP(CV$7+0.5,$L$66:$DM$120,ROWS($C$10:$C62)+2,FALSE)</f>
        <v>285</v>
      </c>
      <c r="CW62" s="8">
        <f>HLOOKUP(CW$7+0.5,$L$66:$DM$120,ROWS($C$10:$C62)+2,FALSE)</f>
        <v>127</v>
      </c>
      <c r="CX62" s="8">
        <f>HLOOKUP(CX$7+0.5,$L$66:$DM$120,ROWS($C$10:$C62)+2,FALSE)</f>
        <v>285</v>
      </c>
      <c r="CY62" s="8">
        <f>HLOOKUP(CY$7+0.5,$L$66:$DM$120,ROWS($C$10:$C62)+2,FALSE)</f>
        <v>285</v>
      </c>
      <c r="CZ62" s="8">
        <f>HLOOKUP(CZ$7+0.5,$L$66:$DM$120,ROWS($C$10:$C62)+2,FALSE)</f>
        <v>772</v>
      </c>
      <c r="DA62" s="8">
        <f>HLOOKUP(DA$7+0.5,$L$66:$DM$120,ROWS($C$10:$C62)+2,FALSE)</f>
        <v>829</v>
      </c>
      <c r="DB62" s="8">
        <f>HLOOKUP(DB$7+0.5,$L$66:$DM$120,ROWS($C$10:$C62)+2,FALSE)</f>
        <v>173</v>
      </c>
      <c r="DC62" s="8">
        <f>HLOOKUP(DC$7+0.5,$L$66:$DM$120,ROWS($C$10:$C62)+2,FALSE)</f>
        <v>285</v>
      </c>
      <c r="DD62" s="8">
        <f>HLOOKUP(DD$7+0.5,$L$66:$DM$120,ROWS($C$10:$C62)+2,FALSE)</f>
        <v>56</v>
      </c>
      <c r="DE62" s="8">
        <f>HLOOKUP(DE$7+0.5,$L$66:$DM$120,ROWS($C$10:$C62)+2,FALSE)</f>
        <v>742</v>
      </c>
      <c r="DF62" s="8">
        <f>HLOOKUP(DF$7+0.5,$L$66:$DM$120,ROWS($C$10:$C62)+2,FALSE)</f>
        <v>1289</v>
      </c>
      <c r="DG62" s="8">
        <f>HLOOKUP(DG$7+0.5,$L$66:$DM$120,ROWS($C$10:$C62)+2,FALSE)</f>
        <v>285</v>
      </c>
      <c r="DH62" s="8">
        <f>HLOOKUP(DH$7+0.5,$L$66:$DM$120,ROWS($C$10:$C62)+2,FALSE)</f>
        <v>320</v>
      </c>
      <c r="DI62" s="8">
        <f>HLOOKUP(DI$7+0.5,$L$66:$DM$120,ROWS($C$10:$C62)+2,FALSE)</f>
        <v>285</v>
      </c>
      <c r="DJ62" s="8">
        <f>HLOOKUP(DJ$7+0.5,$L$66:$DM$120,ROWS($C$10:$C62)+2,FALSE)</f>
        <v>135</v>
      </c>
      <c r="DK62" s="8">
        <f>HLOOKUP(DK$7+0.5,$L$66:$DM$120,ROWS($C$10:$C62)+2,FALSE)</f>
        <v>815</v>
      </c>
      <c r="DL62" s="8">
        <f>HLOOKUP(DL$7+0.5,$L$66:$DM$120,ROWS($C$10:$C62)+2,FALSE)</f>
        <v>285</v>
      </c>
      <c r="DM62" s="8" t="str">
        <f>HLOOKUP(DM$7+0.5,$L$66:$DM$120,ROWS($C$10:$C62)+2,FALSE)</f>
        <v>N/A</v>
      </c>
    </row>
    <row r="66" spans="1:117" x14ac:dyDescent="0.2">
      <c r="L66" s="7">
        <v>1</v>
      </c>
      <c r="M66" s="7">
        <v>1.5</v>
      </c>
      <c r="N66" s="7">
        <v>2</v>
      </c>
      <c r="O66" s="7">
        <v>2.5</v>
      </c>
      <c r="P66" s="7">
        <v>3</v>
      </c>
      <c r="Q66" s="7">
        <v>3.5</v>
      </c>
      <c r="R66" s="7">
        <v>4</v>
      </c>
      <c r="S66" s="7">
        <v>4.5</v>
      </c>
      <c r="T66" s="7">
        <v>5</v>
      </c>
      <c r="U66" s="7">
        <v>5.5</v>
      </c>
      <c r="V66" s="7">
        <v>6</v>
      </c>
      <c r="W66" s="7">
        <v>6.5</v>
      </c>
      <c r="X66" s="7">
        <v>7</v>
      </c>
      <c r="Y66" s="7">
        <v>7.5</v>
      </c>
      <c r="Z66" s="7">
        <v>8</v>
      </c>
      <c r="AA66" s="7">
        <v>8.5</v>
      </c>
      <c r="AB66" s="7">
        <v>9</v>
      </c>
      <c r="AC66" s="7">
        <v>9.5</v>
      </c>
      <c r="AD66" s="7">
        <v>10</v>
      </c>
      <c r="AE66" s="7">
        <v>10.5</v>
      </c>
      <c r="AF66" s="7">
        <v>11</v>
      </c>
      <c r="AG66" s="7">
        <v>11.5</v>
      </c>
      <c r="AH66" s="7">
        <v>12</v>
      </c>
      <c r="AI66" s="7">
        <v>12.5</v>
      </c>
      <c r="AJ66" s="7">
        <v>13</v>
      </c>
      <c r="AK66" s="7">
        <v>13.5</v>
      </c>
      <c r="AL66" s="7">
        <v>14</v>
      </c>
      <c r="AM66" s="7">
        <v>14.5</v>
      </c>
      <c r="AN66" s="7">
        <v>15</v>
      </c>
      <c r="AO66" s="7">
        <v>15.5</v>
      </c>
      <c r="AP66" s="7">
        <v>16</v>
      </c>
      <c r="AQ66" s="7">
        <v>16.5</v>
      </c>
      <c r="AR66" s="7">
        <v>17</v>
      </c>
      <c r="AS66" s="7">
        <v>17.5</v>
      </c>
      <c r="AT66" s="7">
        <v>18</v>
      </c>
      <c r="AU66" s="7">
        <v>18.5</v>
      </c>
      <c r="AV66" s="7">
        <v>19</v>
      </c>
      <c r="AW66" s="7">
        <v>19.5</v>
      </c>
      <c r="AX66" s="7">
        <v>20</v>
      </c>
      <c r="AY66" s="7">
        <v>20.5</v>
      </c>
      <c r="AZ66" s="7">
        <v>21</v>
      </c>
      <c r="BA66" s="7">
        <v>21.5</v>
      </c>
      <c r="BB66" s="7">
        <v>22</v>
      </c>
      <c r="BC66" s="7">
        <v>22.5</v>
      </c>
      <c r="BD66" s="7">
        <v>23</v>
      </c>
      <c r="BE66" s="7">
        <v>23.5</v>
      </c>
      <c r="BF66" s="7">
        <v>24</v>
      </c>
      <c r="BG66" s="7">
        <v>24.5</v>
      </c>
      <c r="BH66" s="7">
        <v>25</v>
      </c>
      <c r="BI66" s="7">
        <v>25.5</v>
      </c>
      <c r="BJ66" s="7">
        <v>26</v>
      </c>
      <c r="BK66" s="7">
        <v>26.5</v>
      </c>
      <c r="BL66" s="7">
        <v>27</v>
      </c>
      <c r="BM66" s="7">
        <v>27.5</v>
      </c>
      <c r="BN66" s="7">
        <v>28</v>
      </c>
      <c r="BO66" s="7">
        <v>28.5</v>
      </c>
      <c r="BP66" s="7">
        <v>29</v>
      </c>
      <c r="BQ66" s="7">
        <v>29.5</v>
      </c>
      <c r="BR66" s="7">
        <v>30</v>
      </c>
      <c r="BS66" s="7">
        <v>30.5</v>
      </c>
      <c r="BT66" s="7">
        <v>31</v>
      </c>
      <c r="BU66" s="7">
        <v>31.5</v>
      </c>
      <c r="BV66" s="7">
        <v>32</v>
      </c>
      <c r="BW66" s="7">
        <v>32.5</v>
      </c>
      <c r="BX66" s="7">
        <v>33</v>
      </c>
      <c r="BY66" s="7">
        <v>33.5</v>
      </c>
      <c r="BZ66" s="7">
        <v>34</v>
      </c>
      <c r="CA66" s="7">
        <v>34.5</v>
      </c>
      <c r="CB66" s="7">
        <v>35</v>
      </c>
      <c r="CC66" s="7">
        <v>35.5</v>
      </c>
      <c r="CD66" s="7">
        <v>36</v>
      </c>
      <c r="CE66" s="7">
        <v>36.5</v>
      </c>
      <c r="CF66" s="7">
        <v>37</v>
      </c>
      <c r="CG66" s="7">
        <v>37.5</v>
      </c>
      <c r="CH66" s="7">
        <v>38</v>
      </c>
      <c r="CI66" s="7">
        <v>38.5</v>
      </c>
      <c r="CJ66" s="7">
        <v>39</v>
      </c>
      <c r="CK66" s="7">
        <v>39.5</v>
      </c>
      <c r="CL66" s="7">
        <v>40</v>
      </c>
      <c r="CM66" s="7">
        <v>40.5</v>
      </c>
      <c r="CN66" s="7">
        <v>41</v>
      </c>
      <c r="CO66" s="7">
        <v>41.5</v>
      </c>
      <c r="CP66" s="7">
        <v>42</v>
      </c>
      <c r="CQ66" s="7">
        <v>42.5</v>
      </c>
      <c r="CR66" s="7">
        <v>43</v>
      </c>
      <c r="CS66" s="7">
        <v>43.5</v>
      </c>
      <c r="CT66" s="7">
        <v>44</v>
      </c>
      <c r="CU66" s="7">
        <v>44.5</v>
      </c>
      <c r="CV66" s="7">
        <v>45</v>
      </c>
      <c r="CW66" s="7">
        <v>45.5</v>
      </c>
      <c r="CX66" s="7">
        <v>46</v>
      </c>
      <c r="CY66" s="7">
        <v>46.5</v>
      </c>
      <c r="CZ66" s="7">
        <v>47</v>
      </c>
      <c r="DA66" s="7">
        <v>47.5</v>
      </c>
      <c r="DB66" s="7">
        <v>48</v>
      </c>
      <c r="DC66" s="7">
        <v>48.5</v>
      </c>
      <c r="DD66" s="7">
        <v>49</v>
      </c>
      <c r="DE66" s="7">
        <v>49.5</v>
      </c>
      <c r="DF66" s="7">
        <v>50</v>
      </c>
      <c r="DG66" s="7">
        <v>50.5</v>
      </c>
      <c r="DH66" s="7">
        <v>51</v>
      </c>
      <c r="DI66" s="7">
        <v>51.5</v>
      </c>
      <c r="DJ66" s="7">
        <v>52</v>
      </c>
      <c r="DK66" s="7">
        <v>52.5</v>
      </c>
      <c r="DL66" s="7">
        <v>53</v>
      </c>
      <c r="DM66" s="7">
        <v>53.5</v>
      </c>
    </row>
    <row r="67" spans="1:117" x14ac:dyDescent="0.2">
      <c r="A67" s="109" t="s">
        <v>135</v>
      </c>
      <c r="B67" s="4" t="s">
        <v>310</v>
      </c>
      <c r="D67" s="64" t="str">
        <f>Dashboard!F5</f>
        <v>Texas</v>
      </c>
      <c r="E67" s="99" t="s">
        <v>74</v>
      </c>
      <c r="F67" s="99" t="s">
        <v>75</v>
      </c>
      <c r="G67" s="99" t="s">
        <v>76</v>
      </c>
      <c r="H67" s="99" t="s">
        <v>136</v>
      </c>
      <c r="I67" s="99" t="s">
        <v>137</v>
      </c>
      <c r="J67" s="99" t="s">
        <v>138</v>
      </c>
      <c r="K67" s="90"/>
      <c r="L67" s="82" t="s">
        <v>58</v>
      </c>
      <c r="M67" s="66" t="s">
        <v>59</v>
      </c>
      <c r="N67" s="67" t="s">
        <v>58</v>
      </c>
      <c r="O67" s="66" t="s">
        <v>59</v>
      </c>
      <c r="P67" s="67" t="s">
        <v>58</v>
      </c>
      <c r="Q67" s="66" t="s">
        <v>59</v>
      </c>
      <c r="R67" s="67" t="s">
        <v>58</v>
      </c>
      <c r="S67" s="66" t="s">
        <v>59</v>
      </c>
      <c r="T67" s="67" t="s">
        <v>58</v>
      </c>
      <c r="U67" s="66" t="s">
        <v>59</v>
      </c>
      <c r="V67" s="67" t="s">
        <v>58</v>
      </c>
      <c r="W67" s="66" t="s">
        <v>59</v>
      </c>
      <c r="X67" s="67" t="s">
        <v>58</v>
      </c>
      <c r="Y67" s="66" t="s">
        <v>59</v>
      </c>
      <c r="Z67" s="67" t="s">
        <v>58</v>
      </c>
      <c r="AA67" s="66" t="s">
        <v>59</v>
      </c>
      <c r="AB67" s="67" t="s">
        <v>58</v>
      </c>
      <c r="AC67" s="66" t="s">
        <v>59</v>
      </c>
      <c r="AD67" s="67" t="s">
        <v>58</v>
      </c>
      <c r="AE67" s="66" t="s">
        <v>59</v>
      </c>
      <c r="AF67" s="67" t="s">
        <v>58</v>
      </c>
      <c r="AG67" s="66" t="s">
        <v>59</v>
      </c>
      <c r="AH67" s="67" t="s">
        <v>58</v>
      </c>
      <c r="AI67" s="66" t="s">
        <v>59</v>
      </c>
      <c r="AJ67" s="67" t="s">
        <v>58</v>
      </c>
      <c r="AK67" s="66" t="s">
        <v>59</v>
      </c>
      <c r="AL67" s="67" t="s">
        <v>58</v>
      </c>
      <c r="AM67" s="66" t="s">
        <v>59</v>
      </c>
      <c r="AN67" s="67" t="s">
        <v>58</v>
      </c>
      <c r="AO67" s="66" t="s">
        <v>59</v>
      </c>
      <c r="AP67" s="67" t="s">
        <v>58</v>
      </c>
      <c r="AQ67" s="66" t="s">
        <v>59</v>
      </c>
      <c r="AR67" s="67" t="s">
        <v>58</v>
      </c>
      <c r="AS67" s="66" t="s">
        <v>59</v>
      </c>
      <c r="AT67" s="67" t="s">
        <v>58</v>
      </c>
      <c r="AU67" s="66" t="s">
        <v>59</v>
      </c>
      <c r="AV67" s="67" t="s">
        <v>58</v>
      </c>
      <c r="AW67" s="66" t="s">
        <v>59</v>
      </c>
      <c r="AX67" s="67" t="s">
        <v>58</v>
      </c>
      <c r="AY67" s="66" t="s">
        <v>59</v>
      </c>
      <c r="AZ67" s="67" t="s">
        <v>58</v>
      </c>
      <c r="BA67" s="66" t="s">
        <v>59</v>
      </c>
      <c r="BB67" s="67" t="s">
        <v>58</v>
      </c>
      <c r="BC67" s="66" t="s">
        <v>59</v>
      </c>
      <c r="BD67" s="67" t="s">
        <v>58</v>
      </c>
      <c r="BE67" s="66" t="s">
        <v>59</v>
      </c>
      <c r="BF67" s="67" t="s">
        <v>58</v>
      </c>
      <c r="BG67" s="66" t="s">
        <v>59</v>
      </c>
      <c r="BH67" s="67" t="s">
        <v>58</v>
      </c>
      <c r="BI67" s="66" t="s">
        <v>59</v>
      </c>
      <c r="BJ67" s="67" t="s">
        <v>58</v>
      </c>
      <c r="BK67" s="66" t="s">
        <v>59</v>
      </c>
      <c r="BL67" s="67" t="s">
        <v>58</v>
      </c>
      <c r="BM67" s="66" t="s">
        <v>59</v>
      </c>
      <c r="BN67" s="67" t="s">
        <v>58</v>
      </c>
      <c r="BO67" s="66" t="s">
        <v>59</v>
      </c>
      <c r="BP67" s="67" t="s">
        <v>58</v>
      </c>
      <c r="BQ67" s="66" t="s">
        <v>59</v>
      </c>
      <c r="BR67" s="67" t="s">
        <v>58</v>
      </c>
      <c r="BS67" s="66" t="s">
        <v>59</v>
      </c>
      <c r="BT67" s="67" t="s">
        <v>58</v>
      </c>
      <c r="BU67" s="66" t="s">
        <v>59</v>
      </c>
      <c r="BV67" s="67" t="s">
        <v>58</v>
      </c>
      <c r="BW67" s="66" t="s">
        <v>59</v>
      </c>
      <c r="BX67" s="67" t="s">
        <v>58</v>
      </c>
      <c r="BY67" s="66" t="s">
        <v>59</v>
      </c>
      <c r="BZ67" s="67" t="s">
        <v>58</v>
      </c>
      <c r="CA67" s="66" t="s">
        <v>59</v>
      </c>
      <c r="CB67" s="67" t="s">
        <v>58</v>
      </c>
      <c r="CC67" s="66" t="s">
        <v>59</v>
      </c>
      <c r="CD67" s="67" t="s">
        <v>58</v>
      </c>
      <c r="CE67" s="66" t="s">
        <v>59</v>
      </c>
      <c r="CF67" s="67" t="s">
        <v>58</v>
      </c>
      <c r="CG67" s="66" t="s">
        <v>59</v>
      </c>
      <c r="CH67" s="67" t="s">
        <v>58</v>
      </c>
      <c r="CI67" s="66" t="s">
        <v>59</v>
      </c>
      <c r="CJ67" s="67" t="s">
        <v>58</v>
      </c>
      <c r="CK67" s="66" t="s">
        <v>59</v>
      </c>
      <c r="CL67" s="67" t="s">
        <v>58</v>
      </c>
      <c r="CM67" s="66" t="s">
        <v>59</v>
      </c>
      <c r="CN67" s="67" t="s">
        <v>58</v>
      </c>
      <c r="CO67" s="66" t="s">
        <v>59</v>
      </c>
      <c r="CP67" s="67" t="s">
        <v>58</v>
      </c>
      <c r="CQ67" s="66" t="s">
        <v>59</v>
      </c>
      <c r="CR67" s="67" t="s">
        <v>58</v>
      </c>
      <c r="CS67" s="66" t="s">
        <v>59</v>
      </c>
      <c r="CT67" s="67" t="s">
        <v>58</v>
      </c>
      <c r="CU67" s="66" t="s">
        <v>59</v>
      </c>
      <c r="CV67" s="67" t="s">
        <v>58</v>
      </c>
      <c r="CW67" s="66" t="s">
        <v>59</v>
      </c>
      <c r="CX67" s="67" t="s">
        <v>58</v>
      </c>
      <c r="CY67" s="66" t="s">
        <v>59</v>
      </c>
      <c r="CZ67" s="67" t="s">
        <v>58</v>
      </c>
      <c r="DA67" s="66" t="s">
        <v>59</v>
      </c>
      <c r="DB67" s="67" t="s">
        <v>58</v>
      </c>
      <c r="DC67" s="66" t="s">
        <v>59</v>
      </c>
      <c r="DD67" s="67" t="s">
        <v>58</v>
      </c>
      <c r="DE67" s="66" t="s">
        <v>59</v>
      </c>
      <c r="DF67" s="67" t="s">
        <v>58</v>
      </c>
      <c r="DG67" s="66" t="s">
        <v>59</v>
      </c>
      <c r="DH67" s="67" t="s">
        <v>58</v>
      </c>
      <c r="DI67" s="66" t="s">
        <v>59</v>
      </c>
      <c r="DJ67" s="67" t="s">
        <v>58</v>
      </c>
      <c r="DK67" s="66" t="s">
        <v>59</v>
      </c>
      <c r="DL67" s="67" t="s">
        <v>58</v>
      </c>
      <c r="DM67" s="66" t="s">
        <v>59</v>
      </c>
    </row>
    <row r="68" spans="1:117" x14ac:dyDescent="0.2">
      <c r="D68" s="68" t="str">
        <f>"Total "&amp;D67&amp;" (includes PR)"</f>
        <v>Total Texas (includes PR)</v>
      </c>
      <c r="E68" s="13">
        <f t="shared" ref="E68:J68" si="0">SUM(E69:E120)</f>
        <v>490738</v>
      </c>
      <c r="F68" s="13">
        <f t="shared" si="0"/>
        <v>412618</v>
      </c>
      <c r="G68" s="13">
        <f t="shared" si="0"/>
        <v>78120</v>
      </c>
      <c r="H68" s="13">
        <f t="shared" si="0"/>
        <v>119314</v>
      </c>
      <c r="I68" s="13">
        <f t="shared" si="0"/>
        <v>105857</v>
      </c>
      <c r="J68" s="13">
        <f t="shared" si="0"/>
        <v>13457</v>
      </c>
      <c r="K68" s="91"/>
      <c r="L68" s="5">
        <v>6743229</v>
      </c>
      <c r="M68" s="6">
        <v>69387</v>
      </c>
      <c r="N68" s="5">
        <v>99221</v>
      </c>
      <c r="O68" s="6">
        <v>8532</v>
      </c>
      <c r="P68" s="15">
        <v>94692</v>
      </c>
      <c r="Q68" s="12">
        <v>9780</v>
      </c>
      <c r="R68" s="11">
        <v>176768</v>
      </c>
      <c r="S68" s="12">
        <v>9764</v>
      </c>
      <c r="T68" s="11">
        <v>64264</v>
      </c>
      <c r="U68" s="12">
        <v>6502</v>
      </c>
      <c r="V68" s="11">
        <v>573988</v>
      </c>
      <c r="W68" s="12">
        <v>20898</v>
      </c>
      <c r="X68" s="11">
        <v>140620</v>
      </c>
      <c r="Y68" s="12">
        <v>8392</v>
      </c>
      <c r="Z68" s="11">
        <v>89360</v>
      </c>
      <c r="AA68" s="12">
        <v>8104</v>
      </c>
      <c r="AB68" s="11">
        <v>30055</v>
      </c>
      <c r="AC68" s="12">
        <v>4817</v>
      </c>
      <c r="AD68" s="11">
        <v>56052</v>
      </c>
      <c r="AE68" s="12">
        <v>5274</v>
      </c>
      <c r="AF68" s="11">
        <v>427853</v>
      </c>
      <c r="AG68" s="12">
        <v>16117</v>
      </c>
      <c r="AH68" s="11">
        <v>244992</v>
      </c>
      <c r="AI68" s="12">
        <v>13712</v>
      </c>
      <c r="AJ68" s="11">
        <v>49218</v>
      </c>
      <c r="AK68" s="12">
        <v>5580</v>
      </c>
      <c r="AL68" s="11">
        <v>53122</v>
      </c>
      <c r="AM68" s="12">
        <v>6197</v>
      </c>
      <c r="AN68" s="11">
        <v>277579</v>
      </c>
      <c r="AO68" s="12">
        <v>14177</v>
      </c>
      <c r="AP68" s="11">
        <v>130170</v>
      </c>
      <c r="AQ68" s="12">
        <v>9685</v>
      </c>
      <c r="AR68" s="11">
        <v>66922</v>
      </c>
      <c r="AS68" s="12">
        <v>5441</v>
      </c>
      <c r="AT68" s="11">
        <v>90681</v>
      </c>
      <c r="AU68" s="12">
        <v>7300</v>
      </c>
      <c r="AV68" s="11">
        <v>92999</v>
      </c>
      <c r="AW68" s="12">
        <v>8240</v>
      </c>
      <c r="AX68" s="11">
        <v>88131</v>
      </c>
      <c r="AY68" s="12">
        <v>8540</v>
      </c>
      <c r="AZ68" s="11">
        <v>32209</v>
      </c>
      <c r="BA68" s="12">
        <v>4475</v>
      </c>
      <c r="BB68" s="11">
        <v>159866</v>
      </c>
      <c r="BC68" s="12">
        <v>9741</v>
      </c>
      <c r="BD68" s="11">
        <v>144152</v>
      </c>
      <c r="BE68" s="12">
        <v>8102</v>
      </c>
      <c r="BF68" s="11">
        <v>178207</v>
      </c>
      <c r="BG68" s="12">
        <v>11238</v>
      </c>
      <c r="BH68" s="11">
        <v>104765</v>
      </c>
      <c r="BI68" s="12">
        <v>7734</v>
      </c>
      <c r="BJ68" s="11">
        <v>68363</v>
      </c>
      <c r="BK68" s="12">
        <v>7286</v>
      </c>
      <c r="BL68" s="11">
        <v>148055</v>
      </c>
      <c r="BM68" s="12">
        <v>11141</v>
      </c>
      <c r="BN68" s="11">
        <v>35870</v>
      </c>
      <c r="BO68" s="12">
        <v>4482</v>
      </c>
      <c r="BP68" s="11">
        <v>43531</v>
      </c>
      <c r="BQ68" s="12">
        <v>5996</v>
      </c>
      <c r="BR68" s="11">
        <v>109409</v>
      </c>
      <c r="BS68" s="12">
        <v>10422</v>
      </c>
      <c r="BT68" s="11">
        <v>38399</v>
      </c>
      <c r="BU68" s="12">
        <v>4262</v>
      </c>
      <c r="BV68" s="11">
        <v>193972</v>
      </c>
      <c r="BW68" s="12">
        <v>11560</v>
      </c>
      <c r="BX68" s="11">
        <v>50438</v>
      </c>
      <c r="BY68" s="12">
        <v>5032</v>
      </c>
      <c r="BZ68" s="11">
        <v>363139</v>
      </c>
      <c r="CA68" s="12">
        <v>16245</v>
      </c>
      <c r="CB68" s="11">
        <v>207025</v>
      </c>
      <c r="CC68" s="12">
        <v>11068</v>
      </c>
      <c r="CD68" s="11">
        <v>24450</v>
      </c>
      <c r="CE68" s="12">
        <v>3757</v>
      </c>
      <c r="CF68" s="11">
        <v>188013</v>
      </c>
      <c r="CG68" s="12">
        <v>11207</v>
      </c>
      <c r="CH68" s="11">
        <v>90616</v>
      </c>
      <c r="CI68" s="12">
        <v>7414</v>
      </c>
      <c r="CJ68" s="11">
        <v>100185</v>
      </c>
      <c r="CK68" s="12">
        <v>8825</v>
      </c>
      <c r="CL68" s="11">
        <v>209810</v>
      </c>
      <c r="CM68" s="12">
        <v>10357</v>
      </c>
      <c r="CN68" s="11">
        <v>24948</v>
      </c>
      <c r="CO68" s="12">
        <v>3127</v>
      </c>
      <c r="CP68" s="11">
        <v>117569</v>
      </c>
      <c r="CQ68" s="12">
        <v>9315</v>
      </c>
      <c r="CR68" s="11">
        <v>27915</v>
      </c>
      <c r="CS68" s="12">
        <v>3665</v>
      </c>
      <c r="CT68" s="11">
        <v>143135</v>
      </c>
      <c r="CU68" s="12">
        <v>9159</v>
      </c>
      <c r="CV68" s="11">
        <v>411641</v>
      </c>
      <c r="CW68" s="12">
        <v>16805</v>
      </c>
      <c r="CX68" s="11">
        <v>75541</v>
      </c>
      <c r="CY68" s="12">
        <v>7183</v>
      </c>
      <c r="CZ68" s="11">
        <v>18380</v>
      </c>
      <c r="DA68" s="12">
        <v>3009</v>
      </c>
      <c r="DB68" s="11">
        <v>232002</v>
      </c>
      <c r="DC68" s="12">
        <v>11248</v>
      </c>
      <c r="DD68" s="11">
        <v>166162</v>
      </c>
      <c r="DE68" s="12">
        <v>10010</v>
      </c>
      <c r="DF68" s="11">
        <v>49349</v>
      </c>
      <c r="DG68" s="12">
        <v>5605</v>
      </c>
      <c r="DH68" s="11">
        <v>111240</v>
      </c>
      <c r="DI68" s="12">
        <v>9166</v>
      </c>
      <c r="DJ68" s="11">
        <v>28186</v>
      </c>
      <c r="DK68" s="12">
        <v>3185</v>
      </c>
      <c r="DL68" s="11">
        <v>59885</v>
      </c>
      <c r="DM68" s="12">
        <v>6923</v>
      </c>
    </row>
    <row r="69" spans="1:117" x14ac:dyDescent="0.2">
      <c r="A69" s="109">
        <f>IF($D69=$D$67,"",RANK($G69,$G$69:$G$120)+COUNTIF($G$69:G69,$G69)-1)</f>
        <v>16</v>
      </c>
      <c r="B69" s="1">
        <v>73</v>
      </c>
      <c r="C69" s="1" t="s">
        <v>77</v>
      </c>
      <c r="D69" s="7" t="s">
        <v>8</v>
      </c>
      <c r="E69" s="17">
        <f t="shared" ref="E69:E120" si="1">HLOOKUP($D69,$L$9:$BL$62,MATCH($D$67,$D$9:$D$62,0),FALSE)</f>
        <v>8636</v>
      </c>
      <c r="F69" s="17">
        <f t="shared" ref="F69:F120" si="2">VLOOKUP($D69,$D$9:$BL$62,MATCH($D$67,$D$9:$BL$9,0),FALSE)</f>
        <v>6500</v>
      </c>
      <c r="G69" s="18">
        <f>IF($D69=D$67,"",IF(ISERR(E69-F69),"",E69-F69))</f>
        <v>2136</v>
      </c>
      <c r="H69" s="17">
        <f>HLOOKUP($D69,$BM$8:$DM$62,MATCH($D$67,$D$8:$D$62,0),FALSE)</f>
        <v>2633</v>
      </c>
      <c r="I69" s="17">
        <f>VLOOKUP($D69,$D$8:$DM$62,MATCH($D$67,$D$8:$DM$8,0),FALSE)</f>
        <v>2016</v>
      </c>
      <c r="J69" s="17">
        <f>IF($D69=D$67,"",IF(ISERR(H69-I69),"",H69-I69))</f>
        <v>617</v>
      </c>
      <c r="K69" s="92"/>
      <c r="L69" s="9">
        <v>108723</v>
      </c>
      <c r="M69" s="10">
        <v>8781</v>
      </c>
      <c r="N69" s="20" t="s">
        <v>60</v>
      </c>
      <c r="O69" s="12" t="s">
        <v>60</v>
      </c>
      <c r="P69" s="15">
        <v>3013</v>
      </c>
      <c r="Q69" s="12">
        <v>1452</v>
      </c>
      <c r="R69" s="11">
        <v>676</v>
      </c>
      <c r="S69" s="12">
        <v>606</v>
      </c>
      <c r="T69" s="11">
        <v>1481</v>
      </c>
      <c r="U69" s="12">
        <v>1038</v>
      </c>
      <c r="V69" s="11">
        <v>3827</v>
      </c>
      <c r="W69" s="12">
        <v>1660</v>
      </c>
      <c r="X69" s="11">
        <v>1278</v>
      </c>
      <c r="Y69" s="12">
        <v>778</v>
      </c>
      <c r="Z69" s="11">
        <v>454</v>
      </c>
      <c r="AA69" s="12">
        <v>694</v>
      </c>
      <c r="AB69" s="11">
        <v>811</v>
      </c>
      <c r="AC69" s="12">
        <v>694</v>
      </c>
      <c r="AD69" s="11">
        <v>211</v>
      </c>
      <c r="AE69" s="12">
        <v>186</v>
      </c>
      <c r="AF69" s="11">
        <v>15062</v>
      </c>
      <c r="AG69" s="12">
        <v>3138</v>
      </c>
      <c r="AH69" s="11">
        <v>21644</v>
      </c>
      <c r="AI69" s="12">
        <v>3955</v>
      </c>
      <c r="AJ69" s="11">
        <v>267</v>
      </c>
      <c r="AK69" s="12">
        <v>440</v>
      </c>
      <c r="AL69" s="11">
        <v>304</v>
      </c>
      <c r="AM69" s="12">
        <v>399</v>
      </c>
      <c r="AN69" s="11">
        <v>2503</v>
      </c>
      <c r="AO69" s="12">
        <v>1224</v>
      </c>
      <c r="AP69" s="11">
        <v>3945</v>
      </c>
      <c r="AQ69" s="12">
        <v>1979</v>
      </c>
      <c r="AR69" s="11">
        <v>669</v>
      </c>
      <c r="AS69" s="12">
        <v>882</v>
      </c>
      <c r="AT69" s="11">
        <v>649</v>
      </c>
      <c r="AU69" s="12">
        <v>516</v>
      </c>
      <c r="AV69" s="11">
        <v>1967</v>
      </c>
      <c r="AW69" s="12">
        <v>1192</v>
      </c>
      <c r="AX69" s="11">
        <v>1901</v>
      </c>
      <c r="AY69" s="12">
        <v>868</v>
      </c>
      <c r="AZ69" s="11">
        <v>97</v>
      </c>
      <c r="BA69" s="12">
        <v>158</v>
      </c>
      <c r="BB69" s="11">
        <v>716</v>
      </c>
      <c r="BC69" s="12">
        <v>458</v>
      </c>
      <c r="BD69" s="11">
        <v>435</v>
      </c>
      <c r="BE69" s="12">
        <v>396</v>
      </c>
      <c r="BF69" s="11">
        <v>2334</v>
      </c>
      <c r="BG69" s="12">
        <v>1294</v>
      </c>
      <c r="BH69" s="11">
        <v>386</v>
      </c>
      <c r="BI69" s="12">
        <v>358</v>
      </c>
      <c r="BJ69" s="11">
        <v>7233</v>
      </c>
      <c r="BK69" s="12">
        <v>2367</v>
      </c>
      <c r="BL69" s="11">
        <v>1373</v>
      </c>
      <c r="BM69" s="12">
        <v>1180</v>
      </c>
      <c r="BN69" s="11">
        <v>229</v>
      </c>
      <c r="BO69" s="12">
        <v>182</v>
      </c>
      <c r="BP69" s="11">
        <v>169</v>
      </c>
      <c r="BQ69" s="12">
        <v>286</v>
      </c>
      <c r="BR69" s="11">
        <v>265</v>
      </c>
      <c r="BS69" s="12">
        <v>297</v>
      </c>
      <c r="BT69" s="11">
        <v>0</v>
      </c>
      <c r="BU69" s="12">
        <v>273</v>
      </c>
      <c r="BV69" s="11">
        <v>356</v>
      </c>
      <c r="BW69" s="12">
        <v>285</v>
      </c>
      <c r="BX69" s="11">
        <v>650</v>
      </c>
      <c r="BY69" s="12">
        <v>749</v>
      </c>
      <c r="BZ69" s="11">
        <v>3686</v>
      </c>
      <c r="CA69" s="12">
        <v>2920</v>
      </c>
      <c r="CB69" s="11">
        <v>2371</v>
      </c>
      <c r="CC69" s="12">
        <v>945</v>
      </c>
      <c r="CD69" s="11">
        <v>169</v>
      </c>
      <c r="CE69" s="12">
        <v>213</v>
      </c>
      <c r="CF69" s="11">
        <v>2222</v>
      </c>
      <c r="CG69" s="12">
        <v>931</v>
      </c>
      <c r="CH69" s="11">
        <v>880</v>
      </c>
      <c r="CI69" s="12">
        <v>609</v>
      </c>
      <c r="CJ69" s="11">
        <v>485</v>
      </c>
      <c r="CK69" s="12">
        <v>435</v>
      </c>
      <c r="CL69" s="11">
        <v>1477</v>
      </c>
      <c r="CM69" s="12">
        <v>696</v>
      </c>
      <c r="CN69" s="11">
        <v>0</v>
      </c>
      <c r="CO69" s="12">
        <v>273</v>
      </c>
      <c r="CP69" s="11">
        <v>2368</v>
      </c>
      <c r="CQ69" s="12">
        <v>1142</v>
      </c>
      <c r="CR69" s="11">
        <v>31</v>
      </c>
      <c r="CS69" s="12">
        <v>62</v>
      </c>
      <c r="CT69" s="11">
        <v>7409</v>
      </c>
      <c r="CU69" s="12">
        <v>1926</v>
      </c>
      <c r="CV69" s="11">
        <v>6500</v>
      </c>
      <c r="CW69" s="12">
        <v>2016</v>
      </c>
      <c r="CX69" s="11">
        <v>1336</v>
      </c>
      <c r="CY69" s="12">
        <v>1129</v>
      </c>
      <c r="CZ69" s="11">
        <v>0</v>
      </c>
      <c r="DA69" s="12">
        <v>273</v>
      </c>
      <c r="DB69" s="11">
        <v>2490</v>
      </c>
      <c r="DC69" s="12">
        <v>1026</v>
      </c>
      <c r="DD69" s="11">
        <v>1171</v>
      </c>
      <c r="DE69" s="12">
        <v>756</v>
      </c>
      <c r="DF69" s="11">
        <v>41</v>
      </c>
      <c r="DG69" s="12">
        <v>73</v>
      </c>
      <c r="DH69" s="11">
        <v>1155</v>
      </c>
      <c r="DI69" s="12">
        <v>895</v>
      </c>
      <c r="DJ69" s="11">
        <v>27</v>
      </c>
      <c r="DK69" s="12">
        <v>52</v>
      </c>
      <c r="DL69" s="11">
        <v>228</v>
      </c>
      <c r="DM69" s="12">
        <v>265</v>
      </c>
    </row>
    <row r="70" spans="1:117" x14ac:dyDescent="0.2">
      <c r="A70" s="109">
        <f>IF($D70=$D$67,"",RANK($G70,$G$69:$G$120)+COUNTIF($G$69:G70,$G70)-1)</f>
        <v>3</v>
      </c>
      <c r="B70" s="69">
        <v>193</v>
      </c>
      <c r="C70" s="1" t="s">
        <v>78</v>
      </c>
      <c r="D70" s="7" t="s">
        <v>9</v>
      </c>
      <c r="E70" s="17">
        <f t="shared" si="1"/>
        <v>11613</v>
      </c>
      <c r="F70" s="17">
        <f t="shared" si="2"/>
        <v>4123</v>
      </c>
      <c r="G70" s="18">
        <f t="shared" ref="G70:G120" si="3">IF($D70=D$67,"",IF(ISERR(E70-F70),"",E70-F70))</f>
        <v>7490</v>
      </c>
      <c r="H70" s="17">
        <f t="shared" ref="H70:H120" si="4">HLOOKUP($D70,$BM$8:$DM$62,MATCH($D$67,$D$8:$D$62,0),FALSE)</f>
        <v>3256</v>
      </c>
      <c r="I70" s="17">
        <f t="shared" ref="I70:I120" si="5">VLOOKUP($D70,$D$8:$DM$62,MATCH($D$67,$D$8:$DM$8,0),FALSE)</f>
        <v>1774</v>
      </c>
      <c r="J70" s="17">
        <f t="shared" ref="J70:J120" si="6">IF($D70=D$67,"",IF(ISERR(H70-I70),"",H70-I70))</f>
        <v>1482</v>
      </c>
      <c r="K70" s="92"/>
      <c r="L70" s="9">
        <v>36326</v>
      </c>
      <c r="M70" s="10">
        <v>3708</v>
      </c>
      <c r="N70" s="11">
        <v>477</v>
      </c>
      <c r="O70" s="12">
        <v>790</v>
      </c>
      <c r="P70" s="20" t="s">
        <v>60</v>
      </c>
      <c r="Q70" s="12" t="s">
        <v>60</v>
      </c>
      <c r="R70" s="11">
        <v>1354</v>
      </c>
      <c r="S70" s="12">
        <v>805</v>
      </c>
      <c r="T70" s="11">
        <v>47</v>
      </c>
      <c r="U70" s="12">
        <v>78</v>
      </c>
      <c r="V70" s="11">
        <v>3906</v>
      </c>
      <c r="W70" s="12">
        <v>1041</v>
      </c>
      <c r="X70" s="11">
        <v>1930</v>
      </c>
      <c r="Y70" s="12">
        <v>866</v>
      </c>
      <c r="Z70" s="11">
        <v>0</v>
      </c>
      <c r="AA70" s="12">
        <v>246</v>
      </c>
      <c r="AB70" s="11">
        <v>0</v>
      </c>
      <c r="AC70" s="12">
        <v>246</v>
      </c>
      <c r="AD70" s="11">
        <v>14</v>
      </c>
      <c r="AE70" s="12">
        <v>23</v>
      </c>
      <c r="AF70" s="11">
        <v>2315</v>
      </c>
      <c r="AG70" s="12">
        <v>1026</v>
      </c>
      <c r="AH70" s="11">
        <v>1251</v>
      </c>
      <c r="AI70" s="12">
        <v>902</v>
      </c>
      <c r="AJ70" s="11">
        <v>1705</v>
      </c>
      <c r="AK70" s="12">
        <v>1289</v>
      </c>
      <c r="AL70" s="11">
        <v>895</v>
      </c>
      <c r="AM70" s="12">
        <v>524</v>
      </c>
      <c r="AN70" s="11">
        <v>388</v>
      </c>
      <c r="AO70" s="12">
        <v>293</v>
      </c>
      <c r="AP70" s="11">
        <v>9</v>
      </c>
      <c r="AQ70" s="12">
        <v>24</v>
      </c>
      <c r="AR70" s="11">
        <v>262</v>
      </c>
      <c r="AS70" s="12">
        <v>349</v>
      </c>
      <c r="AT70" s="11">
        <v>106</v>
      </c>
      <c r="AU70" s="12">
        <v>107</v>
      </c>
      <c r="AV70" s="11">
        <v>1440</v>
      </c>
      <c r="AW70" s="12">
        <v>1506</v>
      </c>
      <c r="AX70" s="11">
        <v>100</v>
      </c>
      <c r="AY70" s="12">
        <v>171</v>
      </c>
      <c r="AZ70" s="11">
        <v>574</v>
      </c>
      <c r="BA70" s="12">
        <v>655</v>
      </c>
      <c r="BB70" s="11">
        <v>704</v>
      </c>
      <c r="BC70" s="12">
        <v>460</v>
      </c>
      <c r="BD70" s="11">
        <v>107</v>
      </c>
      <c r="BE70" s="12">
        <v>183</v>
      </c>
      <c r="BF70" s="11">
        <v>923</v>
      </c>
      <c r="BG70" s="12">
        <v>814</v>
      </c>
      <c r="BH70" s="11">
        <v>530</v>
      </c>
      <c r="BI70" s="12">
        <v>409</v>
      </c>
      <c r="BJ70" s="11">
        <v>263</v>
      </c>
      <c r="BK70" s="12">
        <v>386</v>
      </c>
      <c r="BL70" s="11">
        <v>0</v>
      </c>
      <c r="BM70" s="12">
        <v>246</v>
      </c>
      <c r="BN70" s="11">
        <v>616</v>
      </c>
      <c r="BO70" s="12">
        <v>507</v>
      </c>
      <c r="BP70" s="11">
        <v>215</v>
      </c>
      <c r="BQ70" s="12">
        <v>259</v>
      </c>
      <c r="BR70" s="11">
        <v>240</v>
      </c>
      <c r="BS70" s="12">
        <v>247</v>
      </c>
      <c r="BT70" s="11">
        <v>316</v>
      </c>
      <c r="BU70" s="12">
        <v>368</v>
      </c>
      <c r="BV70" s="11">
        <v>413</v>
      </c>
      <c r="BW70" s="12">
        <v>501</v>
      </c>
      <c r="BX70" s="11">
        <v>421</v>
      </c>
      <c r="BY70" s="12">
        <v>446</v>
      </c>
      <c r="BZ70" s="11">
        <v>255</v>
      </c>
      <c r="CA70" s="12">
        <v>206</v>
      </c>
      <c r="CB70" s="11">
        <v>698</v>
      </c>
      <c r="CC70" s="12">
        <v>587</v>
      </c>
      <c r="CD70" s="11">
        <v>69</v>
      </c>
      <c r="CE70" s="12">
        <v>89</v>
      </c>
      <c r="CF70" s="11">
        <v>156</v>
      </c>
      <c r="CG70" s="12">
        <v>213</v>
      </c>
      <c r="CH70" s="11">
        <v>1455</v>
      </c>
      <c r="CI70" s="12">
        <v>971</v>
      </c>
      <c r="CJ70" s="11">
        <v>1793</v>
      </c>
      <c r="CK70" s="12">
        <v>1104</v>
      </c>
      <c r="CL70" s="11">
        <v>126</v>
      </c>
      <c r="CM70" s="12">
        <v>164</v>
      </c>
      <c r="CN70" s="11">
        <v>0</v>
      </c>
      <c r="CO70" s="12">
        <v>246</v>
      </c>
      <c r="CP70" s="11">
        <v>121</v>
      </c>
      <c r="CQ70" s="12">
        <v>153</v>
      </c>
      <c r="CR70" s="11">
        <v>531</v>
      </c>
      <c r="CS70" s="12">
        <v>817</v>
      </c>
      <c r="CT70" s="11">
        <v>477</v>
      </c>
      <c r="CU70" s="12">
        <v>341</v>
      </c>
      <c r="CV70" s="11">
        <v>4123</v>
      </c>
      <c r="CW70" s="12">
        <v>1774</v>
      </c>
      <c r="CX70" s="11">
        <v>1274</v>
      </c>
      <c r="CY70" s="12">
        <v>926</v>
      </c>
      <c r="CZ70" s="11">
        <v>353</v>
      </c>
      <c r="DA70" s="12">
        <v>429</v>
      </c>
      <c r="DB70" s="11">
        <v>714</v>
      </c>
      <c r="DC70" s="12">
        <v>681</v>
      </c>
      <c r="DD70" s="11">
        <v>2421</v>
      </c>
      <c r="DE70" s="12">
        <v>790</v>
      </c>
      <c r="DF70" s="11">
        <v>0</v>
      </c>
      <c r="DG70" s="12">
        <v>246</v>
      </c>
      <c r="DH70" s="11">
        <v>158</v>
      </c>
      <c r="DI70" s="12">
        <v>198</v>
      </c>
      <c r="DJ70" s="11">
        <v>81</v>
      </c>
      <c r="DK70" s="12">
        <v>131</v>
      </c>
      <c r="DL70" s="11">
        <v>19</v>
      </c>
      <c r="DM70" s="12">
        <v>30</v>
      </c>
    </row>
    <row r="71" spans="1:117" x14ac:dyDescent="0.2">
      <c r="A71" s="109">
        <f>IF($D71=$D$67,"",RANK($G71,$G$69:$G$120)+COUNTIF($G$69:G71,$G71)-1)</f>
        <v>18</v>
      </c>
      <c r="B71" s="1">
        <v>42</v>
      </c>
      <c r="C71" s="1" t="s">
        <v>79</v>
      </c>
      <c r="D71" s="7" t="s">
        <v>10</v>
      </c>
      <c r="E71" s="17">
        <f t="shared" si="1"/>
        <v>16521</v>
      </c>
      <c r="F71" s="17">
        <f t="shared" si="2"/>
        <v>14705</v>
      </c>
      <c r="G71" s="18">
        <f t="shared" si="3"/>
        <v>1816</v>
      </c>
      <c r="H71" s="17">
        <f t="shared" si="4"/>
        <v>3719</v>
      </c>
      <c r="I71" s="17">
        <f t="shared" si="5"/>
        <v>3301</v>
      </c>
      <c r="J71" s="17">
        <f t="shared" si="6"/>
        <v>418</v>
      </c>
      <c r="K71" s="92"/>
      <c r="L71" s="9">
        <v>222725</v>
      </c>
      <c r="M71" s="10">
        <v>11873</v>
      </c>
      <c r="N71" s="11">
        <v>416</v>
      </c>
      <c r="O71" s="12">
        <v>305</v>
      </c>
      <c r="P71" s="15">
        <v>3109</v>
      </c>
      <c r="Q71" s="12">
        <v>1297</v>
      </c>
      <c r="R71" s="20" t="s">
        <v>60</v>
      </c>
      <c r="S71" s="12" t="s">
        <v>60</v>
      </c>
      <c r="T71" s="11">
        <v>689</v>
      </c>
      <c r="U71" s="12">
        <v>415</v>
      </c>
      <c r="V71" s="11">
        <v>47164</v>
      </c>
      <c r="W71" s="12">
        <v>6018</v>
      </c>
      <c r="X71" s="11">
        <v>7687</v>
      </c>
      <c r="Y71" s="12">
        <v>2494</v>
      </c>
      <c r="Z71" s="11">
        <v>479</v>
      </c>
      <c r="AA71" s="12">
        <v>386</v>
      </c>
      <c r="AB71" s="11">
        <v>738</v>
      </c>
      <c r="AC71" s="12">
        <v>774</v>
      </c>
      <c r="AD71" s="11">
        <v>0</v>
      </c>
      <c r="AE71" s="12">
        <v>305</v>
      </c>
      <c r="AF71" s="11">
        <v>7712</v>
      </c>
      <c r="AG71" s="12">
        <v>2149</v>
      </c>
      <c r="AH71" s="11">
        <v>4261</v>
      </c>
      <c r="AI71" s="12">
        <v>1828</v>
      </c>
      <c r="AJ71" s="11">
        <v>1966</v>
      </c>
      <c r="AK71" s="12">
        <v>928</v>
      </c>
      <c r="AL71" s="11">
        <v>2147</v>
      </c>
      <c r="AM71" s="12">
        <v>984</v>
      </c>
      <c r="AN71" s="11">
        <v>12250</v>
      </c>
      <c r="AO71" s="12">
        <v>3263</v>
      </c>
      <c r="AP71" s="11">
        <v>2690</v>
      </c>
      <c r="AQ71" s="12">
        <v>1358</v>
      </c>
      <c r="AR71" s="11">
        <v>3008</v>
      </c>
      <c r="AS71" s="12">
        <v>1405</v>
      </c>
      <c r="AT71" s="11">
        <v>1935</v>
      </c>
      <c r="AU71" s="12">
        <v>1008</v>
      </c>
      <c r="AV71" s="11">
        <v>1705</v>
      </c>
      <c r="AW71" s="12">
        <v>928</v>
      </c>
      <c r="AX71" s="11">
        <v>2014</v>
      </c>
      <c r="AY71" s="12">
        <v>1697</v>
      </c>
      <c r="AZ71" s="11">
        <v>241</v>
      </c>
      <c r="BA71" s="12">
        <v>308</v>
      </c>
      <c r="BB71" s="11">
        <v>1284</v>
      </c>
      <c r="BC71" s="12">
        <v>1052</v>
      </c>
      <c r="BD71" s="11">
        <v>1449</v>
      </c>
      <c r="BE71" s="12">
        <v>975</v>
      </c>
      <c r="BF71" s="11">
        <v>6354</v>
      </c>
      <c r="BG71" s="12">
        <v>1796</v>
      </c>
      <c r="BH71" s="11">
        <v>5421</v>
      </c>
      <c r="BI71" s="12">
        <v>1542</v>
      </c>
      <c r="BJ71" s="11">
        <v>272</v>
      </c>
      <c r="BK71" s="12">
        <v>238</v>
      </c>
      <c r="BL71" s="11">
        <v>4567</v>
      </c>
      <c r="BM71" s="12">
        <v>1621</v>
      </c>
      <c r="BN71" s="11">
        <v>1343</v>
      </c>
      <c r="BO71" s="12">
        <v>1038</v>
      </c>
      <c r="BP71" s="11">
        <v>1750</v>
      </c>
      <c r="BQ71" s="12">
        <v>1130</v>
      </c>
      <c r="BR71" s="11">
        <v>10342</v>
      </c>
      <c r="BS71" s="12">
        <v>3881</v>
      </c>
      <c r="BT71" s="11">
        <v>64</v>
      </c>
      <c r="BU71" s="12">
        <v>105</v>
      </c>
      <c r="BV71" s="11">
        <v>1782</v>
      </c>
      <c r="BW71" s="12">
        <v>762</v>
      </c>
      <c r="BX71" s="11">
        <v>4419</v>
      </c>
      <c r="BY71" s="12">
        <v>1430</v>
      </c>
      <c r="BZ71" s="11">
        <v>6618</v>
      </c>
      <c r="CA71" s="12">
        <v>2661</v>
      </c>
      <c r="CB71" s="11">
        <v>4463</v>
      </c>
      <c r="CC71" s="12">
        <v>1627</v>
      </c>
      <c r="CD71" s="11">
        <v>826</v>
      </c>
      <c r="CE71" s="12">
        <v>612</v>
      </c>
      <c r="CF71" s="11">
        <v>5225</v>
      </c>
      <c r="CG71" s="12">
        <v>1513</v>
      </c>
      <c r="CH71" s="11">
        <v>2910</v>
      </c>
      <c r="CI71" s="12">
        <v>1310</v>
      </c>
      <c r="CJ71" s="11">
        <v>5430</v>
      </c>
      <c r="CK71" s="12">
        <v>1887</v>
      </c>
      <c r="CL71" s="11">
        <v>5535</v>
      </c>
      <c r="CM71" s="12">
        <v>2842</v>
      </c>
      <c r="CN71" s="11">
        <v>403</v>
      </c>
      <c r="CO71" s="12">
        <v>336</v>
      </c>
      <c r="CP71" s="11">
        <v>2310</v>
      </c>
      <c r="CQ71" s="12">
        <v>1189</v>
      </c>
      <c r="CR71" s="11">
        <v>1351</v>
      </c>
      <c r="CS71" s="12">
        <v>843</v>
      </c>
      <c r="CT71" s="11">
        <v>3061</v>
      </c>
      <c r="CU71" s="12">
        <v>1643</v>
      </c>
      <c r="CV71" s="11">
        <v>14705</v>
      </c>
      <c r="CW71" s="12">
        <v>3301</v>
      </c>
      <c r="CX71" s="11">
        <v>7164</v>
      </c>
      <c r="CY71" s="12">
        <v>3154</v>
      </c>
      <c r="CZ71" s="11">
        <v>664</v>
      </c>
      <c r="DA71" s="12">
        <v>498</v>
      </c>
      <c r="DB71" s="11">
        <v>3413</v>
      </c>
      <c r="DC71" s="12">
        <v>1613</v>
      </c>
      <c r="DD71" s="11">
        <v>12645</v>
      </c>
      <c r="DE71" s="12">
        <v>2459</v>
      </c>
      <c r="DF71" s="11">
        <v>595</v>
      </c>
      <c r="DG71" s="12">
        <v>563</v>
      </c>
      <c r="DH71" s="11">
        <v>5556</v>
      </c>
      <c r="DI71" s="12">
        <v>1827</v>
      </c>
      <c r="DJ71" s="11">
        <v>593</v>
      </c>
      <c r="DK71" s="12">
        <v>393</v>
      </c>
      <c r="DL71" s="11">
        <v>599</v>
      </c>
      <c r="DM71" s="12">
        <v>771</v>
      </c>
    </row>
    <row r="72" spans="1:117" x14ac:dyDescent="0.2">
      <c r="A72" s="109">
        <f>IF($D72=$D$67,"",RANK($G72,$G$69:$G$120)+COUNTIF($G$69:G72,$G72)-1)</f>
        <v>19</v>
      </c>
      <c r="B72" s="1">
        <v>30</v>
      </c>
      <c r="C72" s="1" t="s">
        <v>80</v>
      </c>
      <c r="D72" s="7" t="s">
        <v>11</v>
      </c>
      <c r="E72" s="17">
        <f t="shared" si="1"/>
        <v>15251</v>
      </c>
      <c r="F72" s="17">
        <f t="shared" si="2"/>
        <v>13707</v>
      </c>
      <c r="G72" s="18">
        <f t="shared" si="3"/>
        <v>1544</v>
      </c>
      <c r="H72" s="17">
        <f t="shared" si="4"/>
        <v>3182</v>
      </c>
      <c r="I72" s="17">
        <f t="shared" si="5"/>
        <v>2911</v>
      </c>
      <c r="J72" s="17">
        <f t="shared" si="6"/>
        <v>271</v>
      </c>
      <c r="K72" s="92"/>
      <c r="L72" s="9">
        <v>79127</v>
      </c>
      <c r="M72" s="10">
        <v>7901</v>
      </c>
      <c r="N72" s="11">
        <v>1405</v>
      </c>
      <c r="O72" s="12">
        <v>1001</v>
      </c>
      <c r="P72" s="15">
        <v>934</v>
      </c>
      <c r="Q72" s="12">
        <v>798</v>
      </c>
      <c r="R72" s="11">
        <v>777</v>
      </c>
      <c r="S72" s="12">
        <v>557</v>
      </c>
      <c r="T72" s="20" t="s">
        <v>60</v>
      </c>
      <c r="U72" s="12" t="s">
        <v>60</v>
      </c>
      <c r="V72" s="11">
        <v>4457</v>
      </c>
      <c r="W72" s="12">
        <v>1991</v>
      </c>
      <c r="X72" s="11">
        <v>2535</v>
      </c>
      <c r="Y72" s="12">
        <v>1149</v>
      </c>
      <c r="Z72" s="11">
        <v>451</v>
      </c>
      <c r="AA72" s="12">
        <v>315</v>
      </c>
      <c r="AB72" s="11">
        <v>0</v>
      </c>
      <c r="AC72" s="12">
        <v>273</v>
      </c>
      <c r="AD72" s="11">
        <v>154</v>
      </c>
      <c r="AE72" s="12">
        <v>264</v>
      </c>
      <c r="AF72" s="11">
        <v>3578</v>
      </c>
      <c r="AG72" s="12">
        <v>1239</v>
      </c>
      <c r="AH72" s="11">
        <v>3921</v>
      </c>
      <c r="AI72" s="12">
        <v>2077</v>
      </c>
      <c r="AJ72" s="11">
        <v>129</v>
      </c>
      <c r="AK72" s="12">
        <v>166</v>
      </c>
      <c r="AL72" s="11">
        <v>618</v>
      </c>
      <c r="AM72" s="12">
        <v>754</v>
      </c>
      <c r="AN72" s="11">
        <v>3221</v>
      </c>
      <c r="AO72" s="12">
        <v>1474</v>
      </c>
      <c r="AP72" s="11">
        <v>722</v>
      </c>
      <c r="AQ72" s="12">
        <v>498</v>
      </c>
      <c r="AR72" s="11">
        <v>85</v>
      </c>
      <c r="AS72" s="12">
        <v>143</v>
      </c>
      <c r="AT72" s="11">
        <v>3611</v>
      </c>
      <c r="AU72" s="12">
        <v>1704</v>
      </c>
      <c r="AV72" s="11">
        <v>2540</v>
      </c>
      <c r="AW72" s="12">
        <v>1895</v>
      </c>
      <c r="AX72" s="11">
        <v>4012</v>
      </c>
      <c r="AY72" s="12">
        <v>1625</v>
      </c>
      <c r="AZ72" s="11">
        <v>0</v>
      </c>
      <c r="BA72" s="12">
        <v>273</v>
      </c>
      <c r="BB72" s="11">
        <v>306</v>
      </c>
      <c r="BC72" s="12">
        <v>254</v>
      </c>
      <c r="BD72" s="11">
        <v>190</v>
      </c>
      <c r="BE72" s="12">
        <v>196</v>
      </c>
      <c r="BF72" s="11">
        <v>1506</v>
      </c>
      <c r="BG72" s="12">
        <v>674</v>
      </c>
      <c r="BH72" s="11">
        <v>222</v>
      </c>
      <c r="BI72" s="12">
        <v>153</v>
      </c>
      <c r="BJ72" s="11">
        <v>2764</v>
      </c>
      <c r="BK72" s="12">
        <v>1337</v>
      </c>
      <c r="BL72" s="11">
        <v>7320</v>
      </c>
      <c r="BM72" s="12">
        <v>2181</v>
      </c>
      <c r="BN72" s="11">
        <v>85</v>
      </c>
      <c r="BO72" s="12">
        <v>159</v>
      </c>
      <c r="BP72" s="11">
        <v>394</v>
      </c>
      <c r="BQ72" s="12">
        <v>538</v>
      </c>
      <c r="BR72" s="11">
        <v>67</v>
      </c>
      <c r="BS72" s="12">
        <v>104</v>
      </c>
      <c r="BT72" s="11">
        <v>0</v>
      </c>
      <c r="BU72" s="12">
        <v>273</v>
      </c>
      <c r="BV72" s="11">
        <v>77</v>
      </c>
      <c r="BW72" s="12">
        <v>130</v>
      </c>
      <c r="BX72" s="11">
        <v>0</v>
      </c>
      <c r="BY72" s="12">
        <v>273</v>
      </c>
      <c r="BZ72" s="11">
        <v>289</v>
      </c>
      <c r="CA72" s="12">
        <v>336</v>
      </c>
      <c r="CB72" s="11">
        <v>1561</v>
      </c>
      <c r="CC72" s="12">
        <v>900</v>
      </c>
      <c r="CD72" s="11">
        <v>0</v>
      </c>
      <c r="CE72" s="12">
        <v>273</v>
      </c>
      <c r="CF72" s="11">
        <v>1137</v>
      </c>
      <c r="CG72" s="12">
        <v>811</v>
      </c>
      <c r="CH72" s="11">
        <v>8607</v>
      </c>
      <c r="CI72" s="12">
        <v>3434</v>
      </c>
      <c r="CJ72" s="11">
        <v>239</v>
      </c>
      <c r="CK72" s="12">
        <v>174</v>
      </c>
      <c r="CL72" s="11">
        <v>731</v>
      </c>
      <c r="CM72" s="12">
        <v>570</v>
      </c>
      <c r="CN72" s="11">
        <v>0</v>
      </c>
      <c r="CO72" s="12">
        <v>273</v>
      </c>
      <c r="CP72" s="11">
        <v>1496</v>
      </c>
      <c r="CQ72" s="12">
        <v>983</v>
      </c>
      <c r="CR72" s="11">
        <v>243</v>
      </c>
      <c r="CS72" s="12">
        <v>264</v>
      </c>
      <c r="CT72" s="11">
        <v>2653</v>
      </c>
      <c r="CU72" s="12">
        <v>1121</v>
      </c>
      <c r="CV72" s="11">
        <v>13707</v>
      </c>
      <c r="CW72" s="12">
        <v>2911</v>
      </c>
      <c r="CX72" s="11">
        <v>361</v>
      </c>
      <c r="CY72" s="12">
        <v>322</v>
      </c>
      <c r="CZ72" s="11">
        <v>0</v>
      </c>
      <c r="DA72" s="12">
        <v>273</v>
      </c>
      <c r="DB72" s="11">
        <v>494</v>
      </c>
      <c r="DC72" s="12">
        <v>382</v>
      </c>
      <c r="DD72" s="11">
        <v>264</v>
      </c>
      <c r="DE72" s="12">
        <v>228</v>
      </c>
      <c r="DF72" s="11">
        <v>0</v>
      </c>
      <c r="DG72" s="12">
        <v>273</v>
      </c>
      <c r="DH72" s="11">
        <v>821</v>
      </c>
      <c r="DI72" s="12">
        <v>503</v>
      </c>
      <c r="DJ72" s="11">
        <v>443</v>
      </c>
      <c r="DK72" s="12">
        <v>513</v>
      </c>
      <c r="DL72" s="11">
        <v>87</v>
      </c>
      <c r="DM72" s="12">
        <v>146</v>
      </c>
    </row>
    <row r="73" spans="1:117" x14ac:dyDescent="0.2">
      <c r="A73" s="109">
        <f>IF($D73=$D$67,"",RANK($G73,$G$69:$G$120)+COUNTIF($G$69:G73,$G73)-1)</f>
        <v>1</v>
      </c>
      <c r="B73" s="1">
        <v>2</v>
      </c>
      <c r="C73" s="1" t="s">
        <v>81</v>
      </c>
      <c r="D73" s="7" t="s">
        <v>12</v>
      </c>
      <c r="E73" s="17">
        <f t="shared" si="1"/>
        <v>68959</v>
      </c>
      <c r="F73" s="17">
        <f t="shared" si="2"/>
        <v>36582</v>
      </c>
      <c r="G73" s="18">
        <f t="shared" si="3"/>
        <v>32377</v>
      </c>
      <c r="H73" s="17">
        <f t="shared" si="4"/>
        <v>7058</v>
      </c>
      <c r="I73" s="17">
        <f t="shared" si="5"/>
        <v>5299</v>
      </c>
      <c r="J73" s="17">
        <f t="shared" si="6"/>
        <v>1759</v>
      </c>
      <c r="K73" s="92"/>
      <c r="L73" s="9">
        <v>444749</v>
      </c>
      <c r="M73" s="10">
        <v>18415</v>
      </c>
      <c r="N73" s="11">
        <v>3364</v>
      </c>
      <c r="O73" s="12">
        <v>1977</v>
      </c>
      <c r="P73" s="15">
        <v>9579</v>
      </c>
      <c r="Q73" s="12">
        <v>2911</v>
      </c>
      <c r="R73" s="11">
        <v>33854</v>
      </c>
      <c r="S73" s="12">
        <v>4816</v>
      </c>
      <c r="T73" s="11">
        <v>4172</v>
      </c>
      <c r="U73" s="12">
        <v>1340</v>
      </c>
      <c r="V73" s="20" t="s">
        <v>60</v>
      </c>
      <c r="W73" s="12" t="s">
        <v>60</v>
      </c>
      <c r="X73" s="11">
        <v>15662</v>
      </c>
      <c r="Y73" s="12">
        <v>3236</v>
      </c>
      <c r="Z73" s="11">
        <v>4631</v>
      </c>
      <c r="AA73" s="12">
        <v>1802</v>
      </c>
      <c r="AB73" s="11">
        <v>643</v>
      </c>
      <c r="AC73" s="12">
        <v>408</v>
      </c>
      <c r="AD73" s="11">
        <v>3683</v>
      </c>
      <c r="AE73" s="12">
        <v>1306</v>
      </c>
      <c r="AF73" s="11">
        <v>20362</v>
      </c>
      <c r="AG73" s="12">
        <v>4008</v>
      </c>
      <c r="AH73" s="11">
        <v>8820</v>
      </c>
      <c r="AI73" s="12">
        <v>2545</v>
      </c>
      <c r="AJ73" s="11">
        <v>9528</v>
      </c>
      <c r="AK73" s="12">
        <v>2191</v>
      </c>
      <c r="AL73" s="11">
        <v>5719</v>
      </c>
      <c r="AM73" s="12">
        <v>1572</v>
      </c>
      <c r="AN73" s="11">
        <v>16482</v>
      </c>
      <c r="AO73" s="12">
        <v>2806</v>
      </c>
      <c r="AP73" s="11">
        <v>6550</v>
      </c>
      <c r="AQ73" s="12">
        <v>1860</v>
      </c>
      <c r="AR73" s="11">
        <v>3163</v>
      </c>
      <c r="AS73" s="12">
        <v>1259</v>
      </c>
      <c r="AT73" s="11">
        <v>3857</v>
      </c>
      <c r="AU73" s="12">
        <v>1813</v>
      </c>
      <c r="AV73" s="11">
        <v>3394</v>
      </c>
      <c r="AW73" s="12">
        <v>1797</v>
      </c>
      <c r="AX73" s="11">
        <v>2989</v>
      </c>
      <c r="AY73" s="12">
        <v>1207</v>
      </c>
      <c r="AZ73" s="11">
        <v>1796</v>
      </c>
      <c r="BA73" s="12">
        <v>1139</v>
      </c>
      <c r="BB73" s="11">
        <v>10626</v>
      </c>
      <c r="BC73" s="12">
        <v>2848</v>
      </c>
      <c r="BD73" s="11">
        <v>11969</v>
      </c>
      <c r="BE73" s="12">
        <v>2774</v>
      </c>
      <c r="BF73" s="11">
        <v>10435</v>
      </c>
      <c r="BG73" s="12">
        <v>2487</v>
      </c>
      <c r="BH73" s="11">
        <v>5095</v>
      </c>
      <c r="BI73" s="12">
        <v>1319</v>
      </c>
      <c r="BJ73" s="11">
        <v>2757</v>
      </c>
      <c r="BK73" s="12">
        <v>1338</v>
      </c>
      <c r="BL73" s="11">
        <v>6921</v>
      </c>
      <c r="BM73" s="12">
        <v>2357</v>
      </c>
      <c r="BN73" s="11">
        <v>3009</v>
      </c>
      <c r="BO73" s="12">
        <v>1511</v>
      </c>
      <c r="BP73" s="11">
        <v>3062</v>
      </c>
      <c r="BQ73" s="12">
        <v>1860</v>
      </c>
      <c r="BR73" s="11">
        <v>27724</v>
      </c>
      <c r="BS73" s="12">
        <v>4878</v>
      </c>
      <c r="BT73" s="11">
        <v>1614</v>
      </c>
      <c r="BU73" s="12">
        <v>1059</v>
      </c>
      <c r="BV73" s="11">
        <v>10108</v>
      </c>
      <c r="BW73" s="12">
        <v>2848</v>
      </c>
      <c r="BX73" s="11">
        <v>4632</v>
      </c>
      <c r="BY73" s="12">
        <v>1266</v>
      </c>
      <c r="BZ73" s="11">
        <v>20981</v>
      </c>
      <c r="CA73" s="12">
        <v>2977</v>
      </c>
      <c r="CB73" s="11">
        <v>9593</v>
      </c>
      <c r="CC73" s="12">
        <v>2005</v>
      </c>
      <c r="CD73" s="11">
        <v>392</v>
      </c>
      <c r="CE73" s="12">
        <v>343</v>
      </c>
      <c r="CF73" s="11">
        <v>8170</v>
      </c>
      <c r="CG73" s="12">
        <v>2399</v>
      </c>
      <c r="CH73" s="11">
        <v>5708</v>
      </c>
      <c r="CI73" s="12">
        <v>1591</v>
      </c>
      <c r="CJ73" s="11">
        <v>20913</v>
      </c>
      <c r="CK73" s="12">
        <v>3580</v>
      </c>
      <c r="CL73" s="11">
        <v>9948</v>
      </c>
      <c r="CM73" s="12">
        <v>1991</v>
      </c>
      <c r="CN73" s="11">
        <v>526</v>
      </c>
      <c r="CO73" s="12">
        <v>264</v>
      </c>
      <c r="CP73" s="11">
        <v>5016</v>
      </c>
      <c r="CQ73" s="12">
        <v>2183</v>
      </c>
      <c r="CR73" s="11">
        <v>1604</v>
      </c>
      <c r="CS73" s="12">
        <v>1117</v>
      </c>
      <c r="CT73" s="11">
        <v>4349</v>
      </c>
      <c r="CU73" s="12">
        <v>1174</v>
      </c>
      <c r="CV73" s="11">
        <v>36582</v>
      </c>
      <c r="CW73" s="12">
        <v>5299</v>
      </c>
      <c r="CX73" s="11">
        <v>10653</v>
      </c>
      <c r="CY73" s="12">
        <v>2235</v>
      </c>
      <c r="CZ73" s="11">
        <v>525</v>
      </c>
      <c r="DA73" s="12">
        <v>369</v>
      </c>
      <c r="DB73" s="11">
        <v>14232</v>
      </c>
      <c r="DC73" s="12">
        <v>2597</v>
      </c>
      <c r="DD73" s="11">
        <v>30544</v>
      </c>
      <c r="DE73" s="12">
        <v>4481</v>
      </c>
      <c r="DF73" s="11">
        <v>1446</v>
      </c>
      <c r="DG73" s="12">
        <v>919</v>
      </c>
      <c r="DH73" s="11">
        <v>6031</v>
      </c>
      <c r="DI73" s="12">
        <v>2181</v>
      </c>
      <c r="DJ73" s="11">
        <v>1336</v>
      </c>
      <c r="DK73" s="12">
        <v>664</v>
      </c>
      <c r="DL73" s="11">
        <v>1223</v>
      </c>
      <c r="DM73" s="12">
        <v>1128</v>
      </c>
    </row>
    <row r="74" spans="1:117" x14ac:dyDescent="0.2">
      <c r="A74" s="109">
        <f>IF($D74=$D$67,"",RANK($G74,$G$69:$G$120)+COUNTIF($G$69:G74,$G74)-1)</f>
        <v>50</v>
      </c>
      <c r="B74" s="1">
        <v>39</v>
      </c>
      <c r="C74" s="1" t="s">
        <v>82</v>
      </c>
      <c r="D74" s="7" t="s">
        <v>13</v>
      </c>
      <c r="E74" s="17">
        <f t="shared" si="1"/>
        <v>16361</v>
      </c>
      <c r="F74" s="17">
        <f t="shared" si="2"/>
        <v>22253</v>
      </c>
      <c r="G74" s="18">
        <f t="shared" si="3"/>
        <v>-5892</v>
      </c>
      <c r="H74" s="17">
        <f t="shared" si="4"/>
        <v>3311</v>
      </c>
      <c r="I74" s="17">
        <f t="shared" si="5"/>
        <v>4494</v>
      </c>
      <c r="J74" s="17">
        <f t="shared" si="6"/>
        <v>-1183</v>
      </c>
      <c r="K74" s="92"/>
      <c r="L74" s="9">
        <v>186366</v>
      </c>
      <c r="M74" s="10">
        <v>9897</v>
      </c>
      <c r="N74" s="11">
        <v>954</v>
      </c>
      <c r="O74" s="12">
        <v>803</v>
      </c>
      <c r="P74" s="15">
        <v>2225</v>
      </c>
      <c r="Q74" s="12">
        <v>1220</v>
      </c>
      <c r="R74" s="11">
        <v>12287</v>
      </c>
      <c r="S74" s="12">
        <v>2324</v>
      </c>
      <c r="T74" s="11">
        <v>1034</v>
      </c>
      <c r="U74" s="12">
        <v>739</v>
      </c>
      <c r="V74" s="11">
        <v>26089</v>
      </c>
      <c r="W74" s="12">
        <v>4183</v>
      </c>
      <c r="X74" s="20" t="s">
        <v>60</v>
      </c>
      <c r="Y74" s="12" t="s">
        <v>60</v>
      </c>
      <c r="Z74" s="11">
        <v>459</v>
      </c>
      <c r="AA74" s="12">
        <v>360</v>
      </c>
      <c r="AB74" s="11">
        <v>486</v>
      </c>
      <c r="AC74" s="12">
        <v>486</v>
      </c>
      <c r="AD74" s="11">
        <v>479</v>
      </c>
      <c r="AE74" s="12">
        <v>381</v>
      </c>
      <c r="AF74" s="11">
        <v>8849</v>
      </c>
      <c r="AG74" s="12">
        <v>2300</v>
      </c>
      <c r="AH74" s="11">
        <v>6445</v>
      </c>
      <c r="AI74" s="12">
        <v>2553</v>
      </c>
      <c r="AJ74" s="11">
        <v>2355</v>
      </c>
      <c r="AK74" s="12">
        <v>1220</v>
      </c>
      <c r="AL74" s="11">
        <v>839</v>
      </c>
      <c r="AM74" s="12">
        <v>572</v>
      </c>
      <c r="AN74" s="11">
        <v>6950</v>
      </c>
      <c r="AO74" s="12">
        <v>1968</v>
      </c>
      <c r="AP74" s="11">
        <v>3296</v>
      </c>
      <c r="AQ74" s="12">
        <v>1584</v>
      </c>
      <c r="AR74" s="11">
        <v>2140</v>
      </c>
      <c r="AS74" s="12">
        <v>1179</v>
      </c>
      <c r="AT74" s="11">
        <v>4308</v>
      </c>
      <c r="AU74" s="12">
        <v>1577</v>
      </c>
      <c r="AV74" s="11">
        <v>1961</v>
      </c>
      <c r="AW74" s="12">
        <v>1194</v>
      </c>
      <c r="AX74" s="11">
        <v>968</v>
      </c>
      <c r="AY74" s="12">
        <v>664</v>
      </c>
      <c r="AZ74" s="11">
        <v>532</v>
      </c>
      <c r="BA74" s="12">
        <v>385</v>
      </c>
      <c r="BB74" s="11">
        <v>1532</v>
      </c>
      <c r="BC74" s="12">
        <v>978</v>
      </c>
      <c r="BD74" s="11">
        <v>2242</v>
      </c>
      <c r="BE74" s="12">
        <v>778</v>
      </c>
      <c r="BF74" s="11">
        <v>4587</v>
      </c>
      <c r="BG74" s="12">
        <v>1679</v>
      </c>
      <c r="BH74" s="11">
        <v>2878</v>
      </c>
      <c r="BI74" s="12">
        <v>1093</v>
      </c>
      <c r="BJ74" s="11">
        <v>1277</v>
      </c>
      <c r="BK74" s="12">
        <v>883</v>
      </c>
      <c r="BL74" s="11">
        <v>1978</v>
      </c>
      <c r="BM74" s="12">
        <v>803</v>
      </c>
      <c r="BN74" s="11">
        <v>2042</v>
      </c>
      <c r="BO74" s="12">
        <v>1490</v>
      </c>
      <c r="BP74" s="11">
        <v>4065</v>
      </c>
      <c r="BQ74" s="12">
        <v>1455</v>
      </c>
      <c r="BR74" s="11">
        <v>4131</v>
      </c>
      <c r="BS74" s="12">
        <v>1784</v>
      </c>
      <c r="BT74" s="11">
        <v>791</v>
      </c>
      <c r="BU74" s="12">
        <v>521</v>
      </c>
      <c r="BV74" s="11">
        <v>1259</v>
      </c>
      <c r="BW74" s="12">
        <v>537</v>
      </c>
      <c r="BX74" s="11">
        <v>3921</v>
      </c>
      <c r="BY74" s="12">
        <v>1326</v>
      </c>
      <c r="BZ74" s="11">
        <v>4594</v>
      </c>
      <c r="CA74" s="12">
        <v>1518</v>
      </c>
      <c r="CB74" s="11">
        <v>2940</v>
      </c>
      <c r="CC74" s="12">
        <v>1376</v>
      </c>
      <c r="CD74" s="11">
        <v>802</v>
      </c>
      <c r="CE74" s="12">
        <v>598</v>
      </c>
      <c r="CF74" s="11">
        <v>2838</v>
      </c>
      <c r="CG74" s="12">
        <v>1325</v>
      </c>
      <c r="CH74" s="11">
        <v>3464</v>
      </c>
      <c r="CI74" s="12">
        <v>1440</v>
      </c>
      <c r="CJ74" s="11">
        <v>4330</v>
      </c>
      <c r="CK74" s="12">
        <v>1962</v>
      </c>
      <c r="CL74" s="11">
        <v>3928</v>
      </c>
      <c r="CM74" s="12">
        <v>1124</v>
      </c>
      <c r="CN74" s="11">
        <v>192</v>
      </c>
      <c r="CO74" s="12">
        <v>248</v>
      </c>
      <c r="CP74" s="11">
        <v>1231</v>
      </c>
      <c r="CQ74" s="12">
        <v>796</v>
      </c>
      <c r="CR74" s="11">
        <v>1847</v>
      </c>
      <c r="CS74" s="12">
        <v>826</v>
      </c>
      <c r="CT74" s="11">
        <v>1628</v>
      </c>
      <c r="CU74" s="12">
        <v>706</v>
      </c>
      <c r="CV74" s="11">
        <v>22253</v>
      </c>
      <c r="CW74" s="12">
        <v>4494</v>
      </c>
      <c r="CX74" s="11">
        <v>4748</v>
      </c>
      <c r="CY74" s="12">
        <v>1658</v>
      </c>
      <c r="CZ74" s="11">
        <v>350</v>
      </c>
      <c r="DA74" s="12">
        <v>246</v>
      </c>
      <c r="DB74" s="11">
        <v>2739</v>
      </c>
      <c r="DC74" s="12">
        <v>1077</v>
      </c>
      <c r="DD74" s="11">
        <v>7583</v>
      </c>
      <c r="DE74" s="12">
        <v>3004</v>
      </c>
      <c r="DF74" s="11">
        <v>623</v>
      </c>
      <c r="DG74" s="12">
        <v>493</v>
      </c>
      <c r="DH74" s="11">
        <v>2499</v>
      </c>
      <c r="DI74" s="12">
        <v>1153</v>
      </c>
      <c r="DJ74" s="11">
        <v>4418</v>
      </c>
      <c r="DK74" s="12">
        <v>1439</v>
      </c>
      <c r="DL74" s="11">
        <v>874</v>
      </c>
      <c r="DM74" s="12">
        <v>880</v>
      </c>
    </row>
    <row r="75" spans="1:117" x14ac:dyDescent="0.2">
      <c r="A75" s="109">
        <f>IF($D75=$D$67,"",RANK($G75,$G$69:$G$120)+COUNTIF($G$69:G75,$G75)-1)</f>
        <v>42</v>
      </c>
      <c r="B75" s="1">
        <v>110</v>
      </c>
      <c r="C75" s="1" t="s">
        <v>83</v>
      </c>
      <c r="D75" s="7" t="s">
        <v>14</v>
      </c>
      <c r="E75" s="17">
        <f t="shared" si="1"/>
        <v>924</v>
      </c>
      <c r="F75" s="17">
        <f t="shared" si="2"/>
        <v>1887</v>
      </c>
      <c r="G75" s="18">
        <f t="shared" si="3"/>
        <v>-963</v>
      </c>
      <c r="H75" s="17">
        <f t="shared" si="4"/>
        <v>551</v>
      </c>
      <c r="I75" s="17">
        <f t="shared" si="5"/>
        <v>1100</v>
      </c>
      <c r="J75" s="17">
        <f t="shared" si="6"/>
        <v>-549</v>
      </c>
      <c r="K75" s="92"/>
      <c r="L75" s="9">
        <v>77333</v>
      </c>
      <c r="M75" s="10">
        <v>6651</v>
      </c>
      <c r="N75" s="11">
        <v>896</v>
      </c>
      <c r="O75" s="12">
        <v>891</v>
      </c>
      <c r="P75" s="15">
        <v>0</v>
      </c>
      <c r="Q75" s="12">
        <v>281</v>
      </c>
      <c r="R75" s="11">
        <v>664</v>
      </c>
      <c r="S75" s="12">
        <v>484</v>
      </c>
      <c r="T75" s="11">
        <v>334</v>
      </c>
      <c r="U75" s="12">
        <v>517</v>
      </c>
      <c r="V75" s="11">
        <v>4479</v>
      </c>
      <c r="W75" s="12">
        <v>1653</v>
      </c>
      <c r="X75" s="11">
        <v>547</v>
      </c>
      <c r="Y75" s="12">
        <v>487</v>
      </c>
      <c r="Z75" s="20" t="s">
        <v>60</v>
      </c>
      <c r="AA75" s="12" t="s">
        <v>60</v>
      </c>
      <c r="AB75" s="11">
        <v>149</v>
      </c>
      <c r="AC75" s="12">
        <v>227</v>
      </c>
      <c r="AD75" s="11">
        <v>331</v>
      </c>
      <c r="AE75" s="12">
        <v>343</v>
      </c>
      <c r="AF75" s="11">
        <v>9207</v>
      </c>
      <c r="AG75" s="12">
        <v>2532</v>
      </c>
      <c r="AH75" s="11">
        <v>748</v>
      </c>
      <c r="AI75" s="12">
        <v>467</v>
      </c>
      <c r="AJ75" s="11">
        <v>182</v>
      </c>
      <c r="AK75" s="12">
        <v>171</v>
      </c>
      <c r="AL75" s="11">
        <v>147</v>
      </c>
      <c r="AM75" s="12">
        <v>130</v>
      </c>
      <c r="AN75" s="11">
        <v>3391</v>
      </c>
      <c r="AO75" s="12">
        <v>1847</v>
      </c>
      <c r="AP75" s="11">
        <v>1074</v>
      </c>
      <c r="AQ75" s="12">
        <v>798</v>
      </c>
      <c r="AR75" s="11">
        <v>108</v>
      </c>
      <c r="AS75" s="12">
        <v>131</v>
      </c>
      <c r="AT75" s="11">
        <v>0</v>
      </c>
      <c r="AU75" s="12">
        <v>281</v>
      </c>
      <c r="AV75" s="11">
        <v>400</v>
      </c>
      <c r="AW75" s="12">
        <v>430</v>
      </c>
      <c r="AX75" s="11">
        <v>0</v>
      </c>
      <c r="AY75" s="12">
        <v>281</v>
      </c>
      <c r="AZ75" s="11">
        <v>528</v>
      </c>
      <c r="BA75" s="12">
        <v>447</v>
      </c>
      <c r="BB75" s="11">
        <v>1531</v>
      </c>
      <c r="BC75" s="12">
        <v>814</v>
      </c>
      <c r="BD75" s="11">
        <v>8510</v>
      </c>
      <c r="BE75" s="12">
        <v>2107</v>
      </c>
      <c r="BF75" s="11">
        <v>770</v>
      </c>
      <c r="BG75" s="12">
        <v>486</v>
      </c>
      <c r="BH75" s="11">
        <v>934</v>
      </c>
      <c r="BI75" s="12">
        <v>659</v>
      </c>
      <c r="BJ75" s="11">
        <v>67</v>
      </c>
      <c r="BK75" s="12">
        <v>111</v>
      </c>
      <c r="BL75" s="11">
        <v>42</v>
      </c>
      <c r="BM75" s="12">
        <v>68</v>
      </c>
      <c r="BN75" s="11">
        <v>0</v>
      </c>
      <c r="BO75" s="12">
        <v>281</v>
      </c>
      <c r="BP75" s="11">
        <v>0</v>
      </c>
      <c r="BQ75" s="12">
        <v>281</v>
      </c>
      <c r="BR75" s="11">
        <v>507</v>
      </c>
      <c r="BS75" s="12">
        <v>424</v>
      </c>
      <c r="BT75" s="11">
        <v>1049</v>
      </c>
      <c r="BU75" s="12">
        <v>628</v>
      </c>
      <c r="BV75" s="11">
        <v>3475</v>
      </c>
      <c r="BW75" s="12">
        <v>1175</v>
      </c>
      <c r="BX75" s="11">
        <v>112</v>
      </c>
      <c r="BY75" s="12">
        <v>189</v>
      </c>
      <c r="BZ75" s="11">
        <v>20727</v>
      </c>
      <c r="CA75" s="12">
        <v>3325</v>
      </c>
      <c r="CB75" s="11">
        <v>1345</v>
      </c>
      <c r="CC75" s="12">
        <v>587</v>
      </c>
      <c r="CD75" s="11">
        <v>0</v>
      </c>
      <c r="CE75" s="12">
        <v>281</v>
      </c>
      <c r="CF75" s="11">
        <v>1296</v>
      </c>
      <c r="CG75" s="12">
        <v>710</v>
      </c>
      <c r="CH75" s="11">
        <v>145</v>
      </c>
      <c r="CI75" s="12">
        <v>171</v>
      </c>
      <c r="CJ75" s="11">
        <v>640</v>
      </c>
      <c r="CK75" s="12">
        <v>592</v>
      </c>
      <c r="CL75" s="11">
        <v>1955</v>
      </c>
      <c r="CM75" s="12">
        <v>808</v>
      </c>
      <c r="CN75" s="11">
        <v>1728</v>
      </c>
      <c r="CO75" s="12">
        <v>796</v>
      </c>
      <c r="CP75" s="11">
        <v>1140</v>
      </c>
      <c r="CQ75" s="12">
        <v>627</v>
      </c>
      <c r="CR75" s="11">
        <v>0</v>
      </c>
      <c r="CS75" s="12">
        <v>281</v>
      </c>
      <c r="CT75" s="11">
        <v>430</v>
      </c>
      <c r="CU75" s="12">
        <v>389</v>
      </c>
      <c r="CV75" s="11">
        <v>1887</v>
      </c>
      <c r="CW75" s="12">
        <v>1100</v>
      </c>
      <c r="CX75" s="11">
        <v>0</v>
      </c>
      <c r="CY75" s="12">
        <v>281</v>
      </c>
      <c r="CZ75" s="11">
        <v>458</v>
      </c>
      <c r="DA75" s="12">
        <v>419</v>
      </c>
      <c r="DB75" s="11">
        <v>1735</v>
      </c>
      <c r="DC75" s="12">
        <v>691</v>
      </c>
      <c r="DD75" s="11">
        <v>2084</v>
      </c>
      <c r="DE75" s="12">
        <v>1631</v>
      </c>
      <c r="DF75" s="11">
        <v>442</v>
      </c>
      <c r="DG75" s="12">
        <v>674</v>
      </c>
      <c r="DH75" s="11">
        <v>1092</v>
      </c>
      <c r="DI75" s="12">
        <v>1321</v>
      </c>
      <c r="DJ75" s="11">
        <v>47</v>
      </c>
      <c r="DK75" s="12">
        <v>78</v>
      </c>
      <c r="DL75" s="11">
        <v>2027</v>
      </c>
      <c r="DM75" s="12">
        <v>1233</v>
      </c>
    </row>
    <row r="76" spans="1:117" x14ac:dyDescent="0.2">
      <c r="A76" s="109">
        <f>IF($D76=$D$67,"",RANK($G76,$G$69:$G$120)+COUNTIF($G$69:G76,$G76)-1)</f>
        <v>27</v>
      </c>
      <c r="B76" s="1">
        <v>164</v>
      </c>
      <c r="C76" s="1" t="s">
        <v>84</v>
      </c>
      <c r="D76" s="7" t="s">
        <v>15</v>
      </c>
      <c r="E76" s="17">
        <f t="shared" si="1"/>
        <v>704</v>
      </c>
      <c r="F76" s="17">
        <f t="shared" si="2"/>
        <v>178</v>
      </c>
      <c r="G76" s="18">
        <f t="shared" si="3"/>
        <v>526</v>
      </c>
      <c r="H76" s="17">
        <f t="shared" si="4"/>
        <v>533</v>
      </c>
      <c r="I76" s="17">
        <f t="shared" si="5"/>
        <v>313</v>
      </c>
      <c r="J76" s="17">
        <f t="shared" si="6"/>
        <v>220</v>
      </c>
      <c r="K76" s="92"/>
      <c r="L76" s="9">
        <v>30759</v>
      </c>
      <c r="M76" s="10">
        <v>4030</v>
      </c>
      <c r="N76" s="11">
        <v>128</v>
      </c>
      <c r="O76" s="12">
        <v>211</v>
      </c>
      <c r="P76" s="15">
        <v>68</v>
      </c>
      <c r="Q76" s="12">
        <v>111</v>
      </c>
      <c r="R76" s="11">
        <v>60</v>
      </c>
      <c r="S76" s="12">
        <v>78</v>
      </c>
      <c r="T76" s="11">
        <v>0</v>
      </c>
      <c r="U76" s="12">
        <v>265</v>
      </c>
      <c r="V76" s="11">
        <v>353</v>
      </c>
      <c r="W76" s="12">
        <v>290</v>
      </c>
      <c r="X76" s="11">
        <v>178</v>
      </c>
      <c r="Y76" s="12">
        <v>249</v>
      </c>
      <c r="Z76" s="11">
        <v>714</v>
      </c>
      <c r="AA76" s="12">
        <v>693</v>
      </c>
      <c r="AB76" s="20" t="s">
        <v>60</v>
      </c>
      <c r="AC76" s="12" t="s">
        <v>60</v>
      </c>
      <c r="AD76" s="11">
        <v>432</v>
      </c>
      <c r="AE76" s="12">
        <v>467</v>
      </c>
      <c r="AF76" s="11">
        <v>2362</v>
      </c>
      <c r="AG76" s="12">
        <v>996</v>
      </c>
      <c r="AH76" s="11">
        <v>585</v>
      </c>
      <c r="AI76" s="12">
        <v>575</v>
      </c>
      <c r="AJ76" s="11">
        <v>0</v>
      </c>
      <c r="AK76" s="12">
        <v>265</v>
      </c>
      <c r="AL76" s="11">
        <v>0</v>
      </c>
      <c r="AM76" s="12">
        <v>265</v>
      </c>
      <c r="AN76" s="11">
        <v>612</v>
      </c>
      <c r="AO76" s="12">
        <v>583</v>
      </c>
      <c r="AP76" s="11">
        <v>0</v>
      </c>
      <c r="AQ76" s="12">
        <v>265</v>
      </c>
      <c r="AR76" s="11">
        <v>0</v>
      </c>
      <c r="AS76" s="12">
        <v>265</v>
      </c>
      <c r="AT76" s="11">
        <v>28</v>
      </c>
      <c r="AU76" s="12">
        <v>47</v>
      </c>
      <c r="AV76" s="11">
        <v>163</v>
      </c>
      <c r="AW76" s="12">
        <v>273</v>
      </c>
      <c r="AX76" s="11">
        <v>0</v>
      </c>
      <c r="AY76" s="12">
        <v>265</v>
      </c>
      <c r="AZ76" s="11">
        <v>294</v>
      </c>
      <c r="BA76" s="12">
        <v>406</v>
      </c>
      <c r="BB76" s="11">
        <v>4969</v>
      </c>
      <c r="BC76" s="12">
        <v>1144</v>
      </c>
      <c r="BD76" s="11">
        <v>689</v>
      </c>
      <c r="BE76" s="12">
        <v>538</v>
      </c>
      <c r="BF76" s="11">
        <v>61</v>
      </c>
      <c r="BG76" s="12">
        <v>102</v>
      </c>
      <c r="BH76" s="11">
        <v>55</v>
      </c>
      <c r="BI76" s="12">
        <v>92</v>
      </c>
      <c r="BJ76" s="11">
        <v>0</v>
      </c>
      <c r="BK76" s="12">
        <v>265</v>
      </c>
      <c r="BL76" s="11">
        <v>539</v>
      </c>
      <c r="BM76" s="12">
        <v>842</v>
      </c>
      <c r="BN76" s="11">
        <v>73</v>
      </c>
      <c r="BO76" s="12">
        <v>120</v>
      </c>
      <c r="BP76" s="11">
        <v>0</v>
      </c>
      <c r="BQ76" s="12">
        <v>265</v>
      </c>
      <c r="BR76" s="11">
        <v>106</v>
      </c>
      <c r="BS76" s="12">
        <v>183</v>
      </c>
      <c r="BT76" s="11">
        <v>139</v>
      </c>
      <c r="BU76" s="12">
        <v>246</v>
      </c>
      <c r="BV76" s="11">
        <v>3678</v>
      </c>
      <c r="BW76" s="12">
        <v>935</v>
      </c>
      <c r="BX76" s="11">
        <v>59</v>
      </c>
      <c r="BY76" s="12">
        <v>98</v>
      </c>
      <c r="BZ76" s="11">
        <v>4251</v>
      </c>
      <c r="CA76" s="12">
        <v>1555</v>
      </c>
      <c r="CB76" s="11">
        <v>424</v>
      </c>
      <c r="CC76" s="12">
        <v>466</v>
      </c>
      <c r="CD76" s="11">
        <v>0</v>
      </c>
      <c r="CE76" s="12">
        <v>265</v>
      </c>
      <c r="CF76" s="11">
        <v>325</v>
      </c>
      <c r="CG76" s="12">
        <v>339</v>
      </c>
      <c r="CH76" s="11">
        <v>0</v>
      </c>
      <c r="CI76" s="12">
        <v>265</v>
      </c>
      <c r="CJ76" s="11">
        <v>0</v>
      </c>
      <c r="CK76" s="12">
        <v>265</v>
      </c>
      <c r="CL76" s="11">
        <v>7318</v>
      </c>
      <c r="CM76" s="12">
        <v>2368</v>
      </c>
      <c r="CN76" s="11">
        <v>149</v>
      </c>
      <c r="CO76" s="12">
        <v>241</v>
      </c>
      <c r="CP76" s="11">
        <v>195</v>
      </c>
      <c r="CQ76" s="12">
        <v>272</v>
      </c>
      <c r="CR76" s="11">
        <v>0</v>
      </c>
      <c r="CS76" s="12">
        <v>265</v>
      </c>
      <c r="CT76" s="11">
        <v>146</v>
      </c>
      <c r="CU76" s="12">
        <v>248</v>
      </c>
      <c r="CV76" s="11">
        <v>178</v>
      </c>
      <c r="CW76" s="12">
        <v>313</v>
      </c>
      <c r="CX76" s="11">
        <v>0</v>
      </c>
      <c r="CY76" s="12">
        <v>265</v>
      </c>
      <c r="CZ76" s="11">
        <v>0</v>
      </c>
      <c r="DA76" s="12">
        <v>265</v>
      </c>
      <c r="DB76" s="11">
        <v>1051</v>
      </c>
      <c r="DC76" s="12">
        <v>538</v>
      </c>
      <c r="DD76" s="11">
        <v>377</v>
      </c>
      <c r="DE76" s="12">
        <v>280</v>
      </c>
      <c r="DF76" s="11">
        <v>0</v>
      </c>
      <c r="DG76" s="12">
        <v>265</v>
      </c>
      <c r="DH76" s="11">
        <v>0</v>
      </c>
      <c r="DI76" s="12">
        <v>265</v>
      </c>
      <c r="DJ76" s="11">
        <v>0</v>
      </c>
      <c r="DK76" s="12">
        <v>265</v>
      </c>
      <c r="DL76" s="11">
        <v>954</v>
      </c>
      <c r="DM76" s="12">
        <v>1095</v>
      </c>
    </row>
    <row r="77" spans="1:117" x14ac:dyDescent="0.2">
      <c r="A77" s="109">
        <f>IF($D77=$D$67,"",RANK($G77,$G$69:$G$120)+COUNTIF($G$69:G77,$G77)-1)</f>
        <v>40</v>
      </c>
      <c r="B77" s="1">
        <v>109</v>
      </c>
      <c r="C77" s="1" t="s">
        <v>85</v>
      </c>
      <c r="D77" s="7" t="s">
        <v>153</v>
      </c>
      <c r="E77" s="17">
        <f t="shared" si="1"/>
        <v>460</v>
      </c>
      <c r="F77" s="17">
        <f t="shared" si="2"/>
        <v>1180</v>
      </c>
      <c r="G77" s="18">
        <f t="shared" si="3"/>
        <v>-720</v>
      </c>
      <c r="H77" s="17">
        <f t="shared" si="4"/>
        <v>400</v>
      </c>
      <c r="I77" s="17">
        <f t="shared" si="5"/>
        <v>605</v>
      </c>
      <c r="J77" s="17">
        <f t="shared" si="6"/>
        <v>-205</v>
      </c>
      <c r="K77" s="92"/>
      <c r="L77" s="9">
        <v>51244</v>
      </c>
      <c r="M77" s="10">
        <v>4828</v>
      </c>
      <c r="N77" s="11">
        <v>360</v>
      </c>
      <c r="O77" s="12">
        <v>418</v>
      </c>
      <c r="P77" s="15">
        <v>591</v>
      </c>
      <c r="Q77" s="12">
        <v>529</v>
      </c>
      <c r="R77" s="11">
        <v>662</v>
      </c>
      <c r="S77" s="12">
        <v>466</v>
      </c>
      <c r="T77" s="11">
        <v>155</v>
      </c>
      <c r="U77" s="12">
        <v>195</v>
      </c>
      <c r="V77" s="11">
        <v>4205</v>
      </c>
      <c r="W77" s="12">
        <v>1255</v>
      </c>
      <c r="X77" s="11">
        <v>656</v>
      </c>
      <c r="Y77" s="12">
        <v>637</v>
      </c>
      <c r="Z77" s="11">
        <v>926</v>
      </c>
      <c r="AA77" s="12">
        <v>592</v>
      </c>
      <c r="AB77" s="11">
        <v>0</v>
      </c>
      <c r="AC77" s="12">
        <v>292</v>
      </c>
      <c r="AD77" s="20" t="s">
        <v>60</v>
      </c>
      <c r="AE77" s="12" t="s">
        <v>60</v>
      </c>
      <c r="AF77" s="11">
        <v>1100</v>
      </c>
      <c r="AG77" s="12">
        <v>609</v>
      </c>
      <c r="AH77" s="11">
        <v>1597</v>
      </c>
      <c r="AI77" s="12">
        <v>795</v>
      </c>
      <c r="AJ77" s="11">
        <v>0</v>
      </c>
      <c r="AK77" s="12">
        <v>292</v>
      </c>
      <c r="AL77" s="11">
        <v>0</v>
      </c>
      <c r="AM77" s="12">
        <v>292</v>
      </c>
      <c r="AN77" s="11">
        <v>615</v>
      </c>
      <c r="AO77" s="12">
        <v>373</v>
      </c>
      <c r="AP77" s="11">
        <v>711</v>
      </c>
      <c r="AQ77" s="12">
        <v>461</v>
      </c>
      <c r="AR77" s="11">
        <v>392</v>
      </c>
      <c r="AS77" s="12">
        <v>377</v>
      </c>
      <c r="AT77" s="11">
        <v>83</v>
      </c>
      <c r="AU77" s="12">
        <v>137</v>
      </c>
      <c r="AV77" s="11">
        <v>94</v>
      </c>
      <c r="AW77" s="12">
        <v>155</v>
      </c>
      <c r="AX77" s="11">
        <v>0</v>
      </c>
      <c r="AY77" s="12">
        <v>292</v>
      </c>
      <c r="AZ77" s="11">
        <v>76</v>
      </c>
      <c r="BA77" s="12">
        <v>121</v>
      </c>
      <c r="BB77" s="11">
        <v>13503</v>
      </c>
      <c r="BC77" s="12">
        <v>2647</v>
      </c>
      <c r="BD77" s="11">
        <v>1376</v>
      </c>
      <c r="BE77" s="12">
        <v>540</v>
      </c>
      <c r="BF77" s="11">
        <v>126</v>
      </c>
      <c r="BG77" s="12">
        <v>153</v>
      </c>
      <c r="BH77" s="11">
        <v>87</v>
      </c>
      <c r="BI77" s="12">
        <v>105</v>
      </c>
      <c r="BJ77" s="11">
        <v>0</v>
      </c>
      <c r="BK77" s="12">
        <v>292</v>
      </c>
      <c r="BL77" s="11">
        <v>272</v>
      </c>
      <c r="BM77" s="12">
        <v>371</v>
      </c>
      <c r="BN77" s="11">
        <v>0</v>
      </c>
      <c r="BO77" s="12">
        <v>292</v>
      </c>
      <c r="BP77" s="11">
        <v>62</v>
      </c>
      <c r="BQ77" s="12">
        <v>103</v>
      </c>
      <c r="BR77" s="11">
        <v>0</v>
      </c>
      <c r="BS77" s="12">
        <v>292</v>
      </c>
      <c r="BT77" s="11">
        <v>137</v>
      </c>
      <c r="BU77" s="12">
        <v>136</v>
      </c>
      <c r="BV77" s="11">
        <v>1924</v>
      </c>
      <c r="BW77" s="12">
        <v>694</v>
      </c>
      <c r="BX77" s="11">
        <v>61</v>
      </c>
      <c r="BY77" s="12">
        <v>100</v>
      </c>
      <c r="BZ77" s="11">
        <v>3852</v>
      </c>
      <c r="CA77" s="12">
        <v>1325</v>
      </c>
      <c r="CB77" s="11">
        <v>1897</v>
      </c>
      <c r="CC77" s="12">
        <v>1089</v>
      </c>
      <c r="CD77" s="11">
        <v>98</v>
      </c>
      <c r="CE77" s="12">
        <v>165</v>
      </c>
      <c r="CF77" s="11">
        <v>598</v>
      </c>
      <c r="CG77" s="12">
        <v>359</v>
      </c>
      <c r="CH77" s="11">
        <v>0</v>
      </c>
      <c r="CI77" s="12">
        <v>292</v>
      </c>
      <c r="CJ77" s="11">
        <v>601</v>
      </c>
      <c r="CK77" s="12">
        <v>520</v>
      </c>
      <c r="CL77" s="11">
        <v>2378</v>
      </c>
      <c r="CM77" s="12">
        <v>771</v>
      </c>
      <c r="CN77" s="11">
        <v>249</v>
      </c>
      <c r="CO77" s="12">
        <v>206</v>
      </c>
      <c r="CP77" s="11">
        <v>380</v>
      </c>
      <c r="CQ77" s="12">
        <v>339</v>
      </c>
      <c r="CR77" s="11">
        <v>0</v>
      </c>
      <c r="CS77" s="12">
        <v>292</v>
      </c>
      <c r="CT77" s="11">
        <v>591</v>
      </c>
      <c r="CU77" s="12">
        <v>543</v>
      </c>
      <c r="CV77" s="11">
        <v>1180</v>
      </c>
      <c r="CW77" s="12">
        <v>605</v>
      </c>
      <c r="CX77" s="11">
        <v>0</v>
      </c>
      <c r="CY77" s="12">
        <v>292</v>
      </c>
      <c r="CZ77" s="11">
        <v>199</v>
      </c>
      <c r="DA77" s="12">
        <v>245</v>
      </c>
      <c r="DB77" s="11">
        <v>7915</v>
      </c>
      <c r="DC77" s="12">
        <v>1638</v>
      </c>
      <c r="DD77" s="11">
        <v>284</v>
      </c>
      <c r="DE77" s="12">
        <v>220</v>
      </c>
      <c r="DF77" s="11">
        <v>860</v>
      </c>
      <c r="DG77" s="12">
        <v>754</v>
      </c>
      <c r="DH77" s="11">
        <v>391</v>
      </c>
      <c r="DI77" s="12">
        <v>325</v>
      </c>
      <c r="DJ77" s="11">
        <v>0</v>
      </c>
      <c r="DK77" s="12">
        <v>292</v>
      </c>
      <c r="DL77" s="11">
        <v>0</v>
      </c>
      <c r="DM77" s="12">
        <v>292</v>
      </c>
    </row>
    <row r="78" spans="1:117" x14ac:dyDescent="0.2">
      <c r="A78" s="109">
        <f>IF($D78=$D$67,"",RANK($G78,$G$69:$G$120)+COUNTIF($G$69:G78,$G78)-1)</f>
        <v>14</v>
      </c>
      <c r="B78" s="1">
        <v>80</v>
      </c>
      <c r="C78" s="1" t="s">
        <v>86</v>
      </c>
      <c r="D78" s="7" t="s">
        <v>16</v>
      </c>
      <c r="E78" s="17">
        <f t="shared" si="1"/>
        <v>26668</v>
      </c>
      <c r="F78" s="17">
        <f t="shared" si="2"/>
        <v>24039</v>
      </c>
      <c r="G78" s="18">
        <f t="shared" si="3"/>
        <v>2629</v>
      </c>
      <c r="H78" s="17">
        <f t="shared" si="4"/>
        <v>4238</v>
      </c>
      <c r="I78" s="17">
        <f t="shared" si="5"/>
        <v>5038</v>
      </c>
      <c r="J78" s="17">
        <f t="shared" si="6"/>
        <v>-800</v>
      </c>
      <c r="K78" s="92"/>
      <c r="L78" s="9">
        <v>482889</v>
      </c>
      <c r="M78" s="10">
        <v>22701</v>
      </c>
      <c r="N78" s="11">
        <v>15830</v>
      </c>
      <c r="O78" s="12">
        <v>3829</v>
      </c>
      <c r="P78" s="15">
        <v>5887</v>
      </c>
      <c r="Q78" s="12">
        <v>2502</v>
      </c>
      <c r="R78" s="11">
        <v>3907</v>
      </c>
      <c r="S78" s="12">
        <v>1463</v>
      </c>
      <c r="T78" s="11">
        <v>3611</v>
      </c>
      <c r="U78" s="12">
        <v>1562</v>
      </c>
      <c r="V78" s="11">
        <v>22130</v>
      </c>
      <c r="W78" s="12">
        <v>3867</v>
      </c>
      <c r="X78" s="11">
        <v>6428</v>
      </c>
      <c r="Y78" s="12">
        <v>1941</v>
      </c>
      <c r="Z78" s="11">
        <v>11183</v>
      </c>
      <c r="AA78" s="12">
        <v>2730</v>
      </c>
      <c r="AB78" s="11">
        <v>3099</v>
      </c>
      <c r="AC78" s="12">
        <v>1603</v>
      </c>
      <c r="AD78" s="11">
        <v>1110</v>
      </c>
      <c r="AE78" s="12">
        <v>564</v>
      </c>
      <c r="AF78" s="20" t="s">
        <v>60</v>
      </c>
      <c r="AG78" s="12" t="s">
        <v>60</v>
      </c>
      <c r="AH78" s="11">
        <v>35615</v>
      </c>
      <c r="AI78" s="12">
        <v>5500</v>
      </c>
      <c r="AJ78" s="11">
        <v>2021</v>
      </c>
      <c r="AK78" s="12">
        <v>990</v>
      </c>
      <c r="AL78" s="11">
        <v>884</v>
      </c>
      <c r="AM78" s="12">
        <v>747</v>
      </c>
      <c r="AN78" s="11">
        <v>17432</v>
      </c>
      <c r="AO78" s="12">
        <v>3007</v>
      </c>
      <c r="AP78" s="11">
        <v>9030</v>
      </c>
      <c r="AQ78" s="12">
        <v>2849</v>
      </c>
      <c r="AR78" s="11">
        <v>2921</v>
      </c>
      <c r="AS78" s="12">
        <v>1091</v>
      </c>
      <c r="AT78" s="11">
        <v>4136</v>
      </c>
      <c r="AU78" s="12">
        <v>2062</v>
      </c>
      <c r="AV78" s="11">
        <v>6321</v>
      </c>
      <c r="AW78" s="12">
        <v>1902</v>
      </c>
      <c r="AX78" s="11">
        <v>7232</v>
      </c>
      <c r="AY78" s="12">
        <v>2781</v>
      </c>
      <c r="AZ78" s="11">
        <v>5497</v>
      </c>
      <c r="BA78" s="12">
        <v>1861</v>
      </c>
      <c r="BB78" s="11">
        <v>13241</v>
      </c>
      <c r="BC78" s="12">
        <v>2929</v>
      </c>
      <c r="BD78" s="11">
        <v>13900</v>
      </c>
      <c r="BE78" s="12">
        <v>2269</v>
      </c>
      <c r="BF78" s="11">
        <v>21359</v>
      </c>
      <c r="BG78" s="12">
        <v>4622</v>
      </c>
      <c r="BH78" s="11">
        <v>5439</v>
      </c>
      <c r="BI78" s="12">
        <v>2349</v>
      </c>
      <c r="BJ78" s="11">
        <v>7929</v>
      </c>
      <c r="BK78" s="12">
        <v>3596</v>
      </c>
      <c r="BL78" s="11">
        <v>7984</v>
      </c>
      <c r="BM78" s="12">
        <v>2232</v>
      </c>
      <c r="BN78" s="11">
        <v>338</v>
      </c>
      <c r="BO78" s="12">
        <v>289</v>
      </c>
      <c r="BP78" s="11">
        <v>1544</v>
      </c>
      <c r="BQ78" s="12">
        <v>1314</v>
      </c>
      <c r="BR78" s="11">
        <v>7050</v>
      </c>
      <c r="BS78" s="12">
        <v>3281</v>
      </c>
      <c r="BT78" s="11">
        <v>3645</v>
      </c>
      <c r="BU78" s="12">
        <v>1193</v>
      </c>
      <c r="BV78" s="11">
        <v>22344</v>
      </c>
      <c r="BW78" s="12">
        <v>3256</v>
      </c>
      <c r="BX78" s="11">
        <v>900</v>
      </c>
      <c r="BY78" s="12">
        <v>872</v>
      </c>
      <c r="BZ78" s="11">
        <v>55011</v>
      </c>
      <c r="CA78" s="12">
        <v>6848</v>
      </c>
      <c r="CB78" s="11">
        <v>19108</v>
      </c>
      <c r="CC78" s="12">
        <v>3464</v>
      </c>
      <c r="CD78" s="11">
        <v>794</v>
      </c>
      <c r="CE78" s="12">
        <v>720</v>
      </c>
      <c r="CF78" s="11">
        <v>21047</v>
      </c>
      <c r="CG78" s="12">
        <v>3825</v>
      </c>
      <c r="CH78" s="11">
        <v>3466</v>
      </c>
      <c r="CI78" s="12">
        <v>1518</v>
      </c>
      <c r="CJ78" s="11">
        <v>1655</v>
      </c>
      <c r="CK78" s="12">
        <v>1187</v>
      </c>
      <c r="CL78" s="11">
        <v>19935</v>
      </c>
      <c r="CM78" s="12">
        <v>3976</v>
      </c>
      <c r="CN78" s="11">
        <v>1982</v>
      </c>
      <c r="CO78" s="12">
        <v>813</v>
      </c>
      <c r="CP78" s="11">
        <v>10759</v>
      </c>
      <c r="CQ78" s="12">
        <v>2906</v>
      </c>
      <c r="CR78" s="11">
        <v>430</v>
      </c>
      <c r="CS78" s="12">
        <v>473</v>
      </c>
      <c r="CT78" s="11">
        <v>12882</v>
      </c>
      <c r="CU78" s="12">
        <v>2482</v>
      </c>
      <c r="CV78" s="11">
        <v>24039</v>
      </c>
      <c r="CW78" s="12">
        <v>5038</v>
      </c>
      <c r="CX78" s="11">
        <v>2833</v>
      </c>
      <c r="CY78" s="12">
        <v>1249</v>
      </c>
      <c r="CZ78" s="11">
        <v>1442</v>
      </c>
      <c r="DA78" s="12">
        <v>935</v>
      </c>
      <c r="DB78" s="11">
        <v>20080</v>
      </c>
      <c r="DC78" s="12">
        <v>4137</v>
      </c>
      <c r="DD78" s="11">
        <v>3573</v>
      </c>
      <c r="DE78" s="12">
        <v>1239</v>
      </c>
      <c r="DF78" s="11">
        <v>5634</v>
      </c>
      <c r="DG78" s="12">
        <v>2872</v>
      </c>
      <c r="DH78" s="11">
        <v>8081</v>
      </c>
      <c r="DI78" s="12">
        <v>2929</v>
      </c>
      <c r="DJ78" s="11">
        <v>191</v>
      </c>
      <c r="DK78" s="12">
        <v>258</v>
      </c>
      <c r="DL78" s="11">
        <v>12968</v>
      </c>
      <c r="DM78" s="12">
        <v>4149</v>
      </c>
    </row>
    <row r="79" spans="1:117" x14ac:dyDescent="0.2">
      <c r="A79" s="109">
        <f>IF($D79=$D$67,"",RANK($G79,$G$69:$G$120)+COUNTIF($G$69:G79,$G79)-1)</f>
        <v>6</v>
      </c>
      <c r="B79" s="1">
        <v>76</v>
      </c>
      <c r="C79" s="1" t="s">
        <v>87</v>
      </c>
      <c r="D79" s="7" t="s">
        <v>17</v>
      </c>
      <c r="E79" s="17">
        <f t="shared" si="1"/>
        <v>16671</v>
      </c>
      <c r="F79" s="17">
        <f t="shared" si="2"/>
        <v>11424</v>
      </c>
      <c r="G79" s="18">
        <f t="shared" si="3"/>
        <v>5247</v>
      </c>
      <c r="H79" s="17">
        <f t="shared" si="4"/>
        <v>3792</v>
      </c>
      <c r="I79" s="17">
        <f t="shared" si="5"/>
        <v>2574</v>
      </c>
      <c r="J79" s="17">
        <f t="shared" si="6"/>
        <v>1218</v>
      </c>
      <c r="K79" s="92"/>
      <c r="L79" s="9">
        <v>249459</v>
      </c>
      <c r="M79" s="10">
        <v>15858</v>
      </c>
      <c r="N79" s="11">
        <v>13840</v>
      </c>
      <c r="O79" s="12">
        <v>2473</v>
      </c>
      <c r="P79" s="15">
        <v>3645</v>
      </c>
      <c r="Q79" s="12">
        <v>1932</v>
      </c>
      <c r="R79" s="11">
        <v>2554</v>
      </c>
      <c r="S79" s="12">
        <v>1303</v>
      </c>
      <c r="T79" s="11">
        <v>599</v>
      </c>
      <c r="U79" s="12">
        <v>436</v>
      </c>
      <c r="V79" s="11">
        <v>8909</v>
      </c>
      <c r="W79" s="12">
        <v>2412</v>
      </c>
      <c r="X79" s="11">
        <v>3224</v>
      </c>
      <c r="Y79" s="12">
        <v>2058</v>
      </c>
      <c r="Z79" s="11">
        <v>2619</v>
      </c>
      <c r="AA79" s="12">
        <v>1473</v>
      </c>
      <c r="AB79" s="11">
        <v>837</v>
      </c>
      <c r="AC79" s="12">
        <v>753</v>
      </c>
      <c r="AD79" s="11">
        <v>1708</v>
      </c>
      <c r="AE79" s="12">
        <v>1278</v>
      </c>
      <c r="AF79" s="11">
        <v>49901</v>
      </c>
      <c r="AG79" s="12">
        <v>5558</v>
      </c>
      <c r="AH79" s="20" t="s">
        <v>60</v>
      </c>
      <c r="AI79" s="12" t="s">
        <v>60</v>
      </c>
      <c r="AJ79" s="11">
        <v>1040</v>
      </c>
      <c r="AK79" s="12">
        <v>658</v>
      </c>
      <c r="AL79" s="11">
        <v>414</v>
      </c>
      <c r="AM79" s="12">
        <v>478</v>
      </c>
      <c r="AN79" s="11">
        <v>9736</v>
      </c>
      <c r="AO79" s="12">
        <v>3665</v>
      </c>
      <c r="AP79" s="11">
        <v>2649</v>
      </c>
      <c r="AQ79" s="12">
        <v>1023</v>
      </c>
      <c r="AR79" s="11">
        <v>1096</v>
      </c>
      <c r="AS79" s="12">
        <v>821</v>
      </c>
      <c r="AT79" s="11">
        <v>1355</v>
      </c>
      <c r="AU79" s="12">
        <v>1097</v>
      </c>
      <c r="AV79" s="11">
        <v>6525</v>
      </c>
      <c r="AW79" s="12">
        <v>2248</v>
      </c>
      <c r="AX79" s="11">
        <v>3645</v>
      </c>
      <c r="AY79" s="12">
        <v>1604</v>
      </c>
      <c r="AZ79" s="11">
        <v>0</v>
      </c>
      <c r="BA79" s="12">
        <v>300</v>
      </c>
      <c r="BB79" s="11">
        <v>5382</v>
      </c>
      <c r="BC79" s="12">
        <v>1767</v>
      </c>
      <c r="BD79" s="11">
        <v>3910</v>
      </c>
      <c r="BE79" s="12">
        <v>2127</v>
      </c>
      <c r="BF79" s="11">
        <v>6857</v>
      </c>
      <c r="BG79" s="12">
        <v>1831</v>
      </c>
      <c r="BH79" s="11">
        <v>1169</v>
      </c>
      <c r="BI79" s="12">
        <v>718</v>
      </c>
      <c r="BJ79" s="11">
        <v>2380</v>
      </c>
      <c r="BK79" s="12">
        <v>959</v>
      </c>
      <c r="BL79" s="11">
        <v>3072</v>
      </c>
      <c r="BM79" s="12">
        <v>1087</v>
      </c>
      <c r="BN79" s="11">
        <v>52</v>
      </c>
      <c r="BO79" s="12">
        <v>92</v>
      </c>
      <c r="BP79" s="11">
        <v>148</v>
      </c>
      <c r="BQ79" s="12">
        <v>139</v>
      </c>
      <c r="BR79" s="11">
        <v>1155</v>
      </c>
      <c r="BS79" s="12">
        <v>684</v>
      </c>
      <c r="BT79" s="11">
        <v>162</v>
      </c>
      <c r="BU79" s="12">
        <v>161</v>
      </c>
      <c r="BV79" s="11">
        <v>4151</v>
      </c>
      <c r="BW79" s="12">
        <v>1203</v>
      </c>
      <c r="BX79" s="11">
        <v>826</v>
      </c>
      <c r="BY79" s="12">
        <v>509</v>
      </c>
      <c r="BZ79" s="11">
        <v>12472</v>
      </c>
      <c r="CA79" s="12">
        <v>2568</v>
      </c>
      <c r="CB79" s="11">
        <v>15361</v>
      </c>
      <c r="CC79" s="12">
        <v>3426</v>
      </c>
      <c r="CD79" s="11">
        <v>0</v>
      </c>
      <c r="CE79" s="12">
        <v>300</v>
      </c>
      <c r="CF79" s="11">
        <v>9323</v>
      </c>
      <c r="CG79" s="12">
        <v>2446</v>
      </c>
      <c r="CH79" s="11">
        <v>2070</v>
      </c>
      <c r="CI79" s="12">
        <v>1458</v>
      </c>
      <c r="CJ79" s="11">
        <v>843</v>
      </c>
      <c r="CK79" s="12">
        <v>626</v>
      </c>
      <c r="CL79" s="11">
        <v>6294</v>
      </c>
      <c r="CM79" s="12">
        <v>1914</v>
      </c>
      <c r="CN79" s="11">
        <v>43</v>
      </c>
      <c r="CO79" s="12">
        <v>70</v>
      </c>
      <c r="CP79" s="11">
        <v>15562</v>
      </c>
      <c r="CQ79" s="12">
        <v>3592</v>
      </c>
      <c r="CR79" s="11">
        <v>557</v>
      </c>
      <c r="CS79" s="12">
        <v>540</v>
      </c>
      <c r="CT79" s="11">
        <v>14445</v>
      </c>
      <c r="CU79" s="12">
        <v>3273</v>
      </c>
      <c r="CV79" s="11">
        <v>11424</v>
      </c>
      <c r="CW79" s="12">
        <v>2574</v>
      </c>
      <c r="CX79" s="11">
        <v>380</v>
      </c>
      <c r="CY79" s="12">
        <v>291</v>
      </c>
      <c r="CZ79" s="11">
        <v>361</v>
      </c>
      <c r="DA79" s="12">
        <v>458</v>
      </c>
      <c r="DB79" s="11">
        <v>8393</v>
      </c>
      <c r="DC79" s="12">
        <v>2087</v>
      </c>
      <c r="DD79" s="11">
        <v>4495</v>
      </c>
      <c r="DE79" s="12">
        <v>2034</v>
      </c>
      <c r="DF79" s="11">
        <v>358</v>
      </c>
      <c r="DG79" s="12">
        <v>295</v>
      </c>
      <c r="DH79" s="11">
        <v>3416</v>
      </c>
      <c r="DI79" s="12">
        <v>2022</v>
      </c>
      <c r="DJ79" s="11">
        <v>102</v>
      </c>
      <c r="DK79" s="12">
        <v>118</v>
      </c>
      <c r="DL79" s="11">
        <v>1010</v>
      </c>
      <c r="DM79" s="12">
        <v>742</v>
      </c>
    </row>
    <row r="80" spans="1:117" x14ac:dyDescent="0.2">
      <c r="A80" s="109">
        <f>IF($D80=$D$67,"",RANK($G80,$G$69:$G$120)+COUNTIF($G$69:G80,$G80)-1)</f>
        <v>48</v>
      </c>
      <c r="B80" s="69">
        <v>196</v>
      </c>
      <c r="C80" s="1" t="s">
        <v>88</v>
      </c>
      <c r="D80" s="7" t="s">
        <v>18</v>
      </c>
      <c r="E80" s="17">
        <f t="shared" si="1"/>
        <v>3718</v>
      </c>
      <c r="F80" s="17">
        <f t="shared" si="2"/>
        <v>6694</v>
      </c>
      <c r="G80" s="18">
        <f t="shared" si="3"/>
        <v>-2976</v>
      </c>
      <c r="H80" s="17">
        <f t="shared" si="4"/>
        <v>1263</v>
      </c>
      <c r="I80" s="17">
        <f t="shared" si="5"/>
        <v>2760</v>
      </c>
      <c r="J80" s="17">
        <f t="shared" si="6"/>
        <v>-1497</v>
      </c>
      <c r="K80" s="92"/>
      <c r="L80" s="9">
        <v>53581</v>
      </c>
      <c r="M80" s="10">
        <v>6065</v>
      </c>
      <c r="N80" s="11">
        <v>749</v>
      </c>
      <c r="O80" s="12">
        <v>542</v>
      </c>
      <c r="P80" s="15">
        <v>743</v>
      </c>
      <c r="Q80" s="12">
        <v>609</v>
      </c>
      <c r="R80" s="11">
        <v>1398</v>
      </c>
      <c r="S80" s="12">
        <v>849</v>
      </c>
      <c r="T80" s="11">
        <v>0</v>
      </c>
      <c r="U80" s="12">
        <v>275</v>
      </c>
      <c r="V80" s="11">
        <v>12677</v>
      </c>
      <c r="W80" s="12">
        <v>2325</v>
      </c>
      <c r="X80" s="11">
        <v>1073</v>
      </c>
      <c r="Y80" s="12">
        <v>667</v>
      </c>
      <c r="Z80" s="11">
        <v>307</v>
      </c>
      <c r="AA80" s="12">
        <v>392</v>
      </c>
      <c r="AB80" s="11">
        <v>0</v>
      </c>
      <c r="AC80" s="12">
        <v>275</v>
      </c>
      <c r="AD80" s="11">
        <v>0</v>
      </c>
      <c r="AE80" s="12">
        <v>275</v>
      </c>
      <c r="AF80" s="11">
        <v>4599</v>
      </c>
      <c r="AG80" s="12">
        <v>2610</v>
      </c>
      <c r="AH80" s="11">
        <v>2013</v>
      </c>
      <c r="AI80" s="12">
        <v>1185</v>
      </c>
      <c r="AJ80" s="20" t="s">
        <v>60</v>
      </c>
      <c r="AK80" s="12" t="s">
        <v>60</v>
      </c>
      <c r="AL80" s="11">
        <v>42</v>
      </c>
      <c r="AM80" s="12">
        <v>70</v>
      </c>
      <c r="AN80" s="11">
        <v>715</v>
      </c>
      <c r="AO80" s="12">
        <v>412</v>
      </c>
      <c r="AP80" s="11">
        <v>192</v>
      </c>
      <c r="AQ80" s="12">
        <v>209</v>
      </c>
      <c r="AR80" s="11">
        <v>68</v>
      </c>
      <c r="AS80" s="12">
        <v>118</v>
      </c>
      <c r="AT80" s="11">
        <v>387</v>
      </c>
      <c r="AU80" s="12">
        <v>345</v>
      </c>
      <c r="AV80" s="11">
        <v>95</v>
      </c>
      <c r="AW80" s="12">
        <v>159</v>
      </c>
      <c r="AX80" s="11">
        <v>88</v>
      </c>
      <c r="AY80" s="12">
        <v>151</v>
      </c>
      <c r="AZ80" s="11">
        <v>89</v>
      </c>
      <c r="BA80" s="12">
        <v>145</v>
      </c>
      <c r="BB80" s="11">
        <v>990</v>
      </c>
      <c r="BC80" s="12">
        <v>737</v>
      </c>
      <c r="BD80" s="11">
        <v>1283</v>
      </c>
      <c r="BE80" s="12">
        <v>944</v>
      </c>
      <c r="BF80" s="11">
        <v>627</v>
      </c>
      <c r="BG80" s="12">
        <v>548</v>
      </c>
      <c r="BH80" s="11">
        <v>476</v>
      </c>
      <c r="BI80" s="12">
        <v>350</v>
      </c>
      <c r="BJ80" s="11">
        <v>234</v>
      </c>
      <c r="BK80" s="12">
        <v>368</v>
      </c>
      <c r="BL80" s="11">
        <v>170</v>
      </c>
      <c r="BM80" s="12">
        <v>171</v>
      </c>
      <c r="BN80" s="11">
        <v>150</v>
      </c>
      <c r="BO80" s="12">
        <v>261</v>
      </c>
      <c r="BP80" s="11">
        <v>0</v>
      </c>
      <c r="BQ80" s="12">
        <v>275</v>
      </c>
      <c r="BR80" s="11">
        <v>1925</v>
      </c>
      <c r="BS80" s="12">
        <v>1184</v>
      </c>
      <c r="BT80" s="11">
        <v>496</v>
      </c>
      <c r="BU80" s="12">
        <v>685</v>
      </c>
      <c r="BV80" s="11">
        <v>443</v>
      </c>
      <c r="BW80" s="12">
        <v>417</v>
      </c>
      <c r="BX80" s="11">
        <v>11</v>
      </c>
      <c r="BY80" s="12">
        <v>19</v>
      </c>
      <c r="BZ80" s="11">
        <v>1339</v>
      </c>
      <c r="CA80" s="12">
        <v>794</v>
      </c>
      <c r="CB80" s="11">
        <v>1510</v>
      </c>
      <c r="CC80" s="12">
        <v>994</v>
      </c>
      <c r="CD80" s="11">
        <v>69</v>
      </c>
      <c r="CE80" s="12">
        <v>116</v>
      </c>
      <c r="CF80" s="11">
        <v>625</v>
      </c>
      <c r="CG80" s="12">
        <v>515</v>
      </c>
      <c r="CH80" s="11">
        <v>57</v>
      </c>
      <c r="CI80" s="12">
        <v>94</v>
      </c>
      <c r="CJ80" s="11">
        <v>1834</v>
      </c>
      <c r="CK80" s="12">
        <v>958</v>
      </c>
      <c r="CL80" s="11">
        <v>553</v>
      </c>
      <c r="CM80" s="12">
        <v>478</v>
      </c>
      <c r="CN80" s="11">
        <v>644</v>
      </c>
      <c r="CO80" s="12">
        <v>829</v>
      </c>
      <c r="CP80" s="11">
        <v>322</v>
      </c>
      <c r="CQ80" s="12">
        <v>378</v>
      </c>
      <c r="CR80" s="11">
        <v>267</v>
      </c>
      <c r="CS80" s="12">
        <v>380</v>
      </c>
      <c r="CT80" s="11">
        <v>142</v>
      </c>
      <c r="CU80" s="12">
        <v>205</v>
      </c>
      <c r="CV80" s="11">
        <v>6694</v>
      </c>
      <c r="CW80" s="12">
        <v>2760</v>
      </c>
      <c r="CX80" s="11">
        <v>467</v>
      </c>
      <c r="CY80" s="12">
        <v>369</v>
      </c>
      <c r="CZ80" s="11">
        <v>0</v>
      </c>
      <c r="DA80" s="12">
        <v>275</v>
      </c>
      <c r="DB80" s="11">
        <v>2644</v>
      </c>
      <c r="DC80" s="12">
        <v>1136</v>
      </c>
      <c r="DD80" s="11">
        <v>2705</v>
      </c>
      <c r="DE80" s="12">
        <v>883</v>
      </c>
      <c r="DF80" s="11">
        <v>483</v>
      </c>
      <c r="DG80" s="12">
        <v>782</v>
      </c>
      <c r="DH80" s="11">
        <v>1168</v>
      </c>
      <c r="DI80" s="12">
        <v>1133</v>
      </c>
      <c r="DJ80" s="11">
        <v>18</v>
      </c>
      <c r="DK80" s="12">
        <v>33</v>
      </c>
      <c r="DL80" s="11">
        <v>0</v>
      </c>
      <c r="DM80" s="12">
        <v>275</v>
      </c>
    </row>
    <row r="81" spans="1:117" x14ac:dyDescent="0.2">
      <c r="A81" s="109">
        <f>IF($D81=$D$67,"",RANK($G81,$G$69:$G$120)+COUNTIF($G$69:G81,$G81)-1)</f>
        <v>30</v>
      </c>
      <c r="B81" s="1">
        <v>11</v>
      </c>
      <c r="C81" s="1" t="s">
        <v>89</v>
      </c>
      <c r="D81" s="7" t="s">
        <v>19</v>
      </c>
      <c r="E81" s="17">
        <f t="shared" si="1"/>
        <v>2033</v>
      </c>
      <c r="F81" s="17">
        <f t="shared" si="2"/>
        <v>1746</v>
      </c>
      <c r="G81" s="18">
        <f t="shared" si="3"/>
        <v>287</v>
      </c>
      <c r="H81" s="17">
        <f t="shared" si="4"/>
        <v>1171</v>
      </c>
      <c r="I81" s="17">
        <f t="shared" si="5"/>
        <v>951</v>
      </c>
      <c r="J81" s="17">
        <f t="shared" si="6"/>
        <v>220</v>
      </c>
      <c r="K81" s="92"/>
      <c r="L81" s="9">
        <v>55638</v>
      </c>
      <c r="M81" s="10">
        <v>6079</v>
      </c>
      <c r="N81" s="11">
        <v>376</v>
      </c>
      <c r="O81" s="12">
        <v>369</v>
      </c>
      <c r="P81" s="15">
        <v>3264</v>
      </c>
      <c r="Q81" s="12">
        <v>1813</v>
      </c>
      <c r="R81" s="11">
        <v>3086</v>
      </c>
      <c r="S81" s="12">
        <v>2015</v>
      </c>
      <c r="T81" s="11">
        <v>45</v>
      </c>
      <c r="U81" s="12">
        <v>73</v>
      </c>
      <c r="V81" s="11">
        <v>8932</v>
      </c>
      <c r="W81" s="12">
        <v>2415</v>
      </c>
      <c r="X81" s="11">
        <v>1372</v>
      </c>
      <c r="Y81" s="12">
        <v>867</v>
      </c>
      <c r="Z81" s="11">
        <v>0</v>
      </c>
      <c r="AA81" s="12">
        <v>267</v>
      </c>
      <c r="AB81" s="11">
        <v>0</v>
      </c>
      <c r="AC81" s="12">
        <v>267</v>
      </c>
      <c r="AD81" s="11">
        <v>144</v>
      </c>
      <c r="AE81" s="12">
        <v>233</v>
      </c>
      <c r="AF81" s="11">
        <v>612</v>
      </c>
      <c r="AG81" s="12">
        <v>508</v>
      </c>
      <c r="AH81" s="11">
        <v>313</v>
      </c>
      <c r="AI81" s="12">
        <v>280</v>
      </c>
      <c r="AJ81" s="11">
        <v>123</v>
      </c>
      <c r="AK81" s="12">
        <v>206</v>
      </c>
      <c r="AL81" s="20" t="s">
        <v>60</v>
      </c>
      <c r="AM81" s="12" t="s">
        <v>60</v>
      </c>
      <c r="AN81" s="11">
        <v>169</v>
      </c>
      <c r="AO81" s="12">
        <v>236</v>
      </c>
      <c r="AP81" s="11">
        <v>132</v>
      </c>
      <c r="AQ81" s="12">
        <v>133</v>
      </c>
      <c r="AR81" s="11">
        <v>773</v>
      </c>
      <c r="AS81" s="12">
        <v>470</v>
      </c>
      <c r="AT81" s="11">
        <v>422</v>
      </c>
      <c r="AU81" s="12">
        <v>415</v>
      </c>
      <c r="AV81" s="11">
        <v>315</v>
      </c>
      <c r="AW81" s="12">
        <v>272</v>
      </c>
      <c r="AX81" s="11">
        <v>59</v>
      </c>
      <c r="AY81" s="12">
        <v>102</v>
      </c>
      <c r="AZ81" s="11">
        <v>202</v>
      </c>
      <c r="BA81" s="12">
        <v>272</v>
      </c>
      <c r="BB81" s="11">
        <v>44</v>
      </c>
      <c r="BC81" s="12">
        <v>73</v>
      </c>
      <c r="BD81" s="11">
        <v>115</v>
      </c>
      <c r="BE81" s="12">
        <v>135</v>
      </c>
      <c r="BF81" s="11">
        <v>427</v>
      </c>
      <c r="BG81" s="12">
        <v>363</v>
      </c>
      <c r="BH81" s="11">
        <v>465</v>
      </c>
      <c r="BI81" s="12">
        <v>613</v>
      </c>
      <c r="BJ81" s="11">
        <v>37</v>
      </c>
      <c r="BK81" s="12">
        <v>61</v>
      </c>
      <c r="BL81" s="11">
        <v>425</v>
      </c>
      <c r="BM81" s="12">
        <v>345</v>
      </c>
      <c r="BN81" s="11">
        <v>1509</v>
      </c>
      <c r="BO81" s="12">
        <v>584</v>
      </c>
      <c r="BP81" s="11">
        <v>0</v>
      </c>
      <c r="BQ81" s="12">
        <v>267</v>
      </c>
      <c r="BR81" s="11">
        <v>2110</v>
      </c>
      <c r="BS81" s="12">
        <v>1061</v>
      </c>
      <c r="BT81" s="11">
        <v>109</v>
      </c>
      <c r="BU81" s="12">
        <v>147</v>
      </c>
      <c r="BV81" s="11">
        <v>97</v>
      </c>
      <c r="BW81" s="12">
        <v>148</v>
      </c>
      <c r="BX81" s="11">
        <v>694</v>
      </c>
      <c r="BY81" s="12">
        <v>811</v>
      </c>
      <c r="BZ81" s="11">
        <v>155</v>
      </c>
      <c r="CA81" s="12">
        <v>169</v>
      </c>
      <c r="CB81" s="11">
        <v>134</v>
      </c>
      <c r="CC81" s="12">
        <v>164</v>
      </c>
      <c r="CD81" s="11">
        <v>96</v>
      </c>
      <c r="CE81" s="12">
        <v>112</v>
      </c>
      <c r="CF81" s="11">
        <v>325</v>
      </c>
      <c r="CG81" s="12">
        <v>261</v>
      </c>
      <c r="CH81" s="11">
        <v>711</v>
      </c>
      <c r="CI81" s="12">
        <v>702</v>
      </c>
      <c r="CJ81" s="11">
        <v>3202</v>
      </c>
      <c r="CK81" s="12">
        <v>1259</v>
      </c>
      <c r="CL81" s="11">
        <v>172</v>
      </c>
      <c r="CM81" s="12">
        <v>206</v>
      </c>
      <c r="CN81" s="11">
        <v>0</v>
      </c>
      <c r="CO81" s="12">
        <v>267</v>
      </c>
      <c r="CP81" s="11">
        <v>0</v>
      </c>
      <c r="CQ81" s="12">
        <v>267</v>
      </c>
      <c r="CR81" s="11">
        <v>296</v>
      </c>
      <c r="CS81" s="12">
        <v>375</v>
      </c>
      <c r="CT81" s="11">
        <v>1153</v>
      </c>
      <c r="CU81" s="12">
        <v>995</v>
      </c>
      <c r="CV81" s="11">
        <v>1746</v>
      </c>
      <c r="CW81" s="12">
        <v>951</v>
      </c>
      <c r="CX81" s="11">
        <v>8014</v>
      </c>
      <c r="CY81" s="12">
        <v>2403</v>
      </c>
      <c r="CZ81" s="11">
        <v>0</v>
      </c>
      <c r="DA81" s="12">
        <v>267</v>
      </c>
      <c r="DB81" s="11">
        <v>611</v>
      </c>
      <c r="DC81" s="12">
        <v>662</v>
      </c>
      <c r="DD81" s="11">
        <v>10876</v>
      </c>
      <c r="DE81" s="12">
        <v>2438</v>
      </c>
      <c r="DF81" s="11">
        <v>133</v>
      </c>
      <c r="DG81" s="12">
        <v>158</v>
      </c>
      <c r="DH81" s="11">
        <v>233</v>
      </c>
      <c r="DI81" s="12">
        <v>292</v>
      </c>
      <c r="DJ81" s="11">
        <v>1410</v>
      </c>
      <c r="DK81" s="12">
        <v>723</v>
      </c>
      <c r="DL81" s="11">
        <v>233</v>
      </c>
      <c r="DM81" s="12">
        <v>374</v>
      </c>
    </row>
    <row r="82" spans="1:117" x14ac:dyDescent="0.2">
      <c r="A82" s="109">
        <f>IF($D82=$D$67,"",RANK($G82,$G$69:$G$120)+COUNTIF($G$69:G82,$G82)-1)</f>
        <v>2</v>
      </c>
      <c r="B82" s="1">
        <v>139</v>
      </c>
      <c r="C82" s="1" t="s">
        <v>90</v>
      </c>
      <c r="D82" s="7" t="s">
        <v>20</v>
      </c>
      <c r="E82" s="17">
        <f t="shared" si="1"/>
        <v>20169</v>
      </c>
      <c r="F82" s="17">
        <f t="shared" si="2"/>
        <v>12245</v>
      </c>
      <c r="G82" s="18">
        <f t="shared" si="3"/>
        <v>7924</v>
      </c>
      <c r="H82" s="17">
        <f t="shared" si="4"/>
        <v>3942</v>
      </c>
      <c r="I82" s="17">
        <f t="shared" si="5"/>
        <v>3113</v>
      </c>
      <c r="J82" s="17">
        <f t="shared" si="6"/>
        <v>829</v>
      </c>
      <c r="K82" s="92"/>
      <c r="L82" s="9">
        <v>203959</v>
      </c>
      <c r="M82" s="10">
        <v>11573</v>
      </c>
      <c r="N82" s="11">
        <v>1397</v>
      </c>
      <c r="O82" s="12">
        <v>596</v>
      </c>
      <c r="P82" s="15">
        <v>1764</v>
      </c>
      <c r="Q82" s="12">
        <v>1078</v>
      </c>
      <c r="R82" s="11">
        <v>5921</v>
      </c>
      <c r="S82" s="12">
        <v>1897</v>
      </c>
      <c r="T82" s="11">
        <v>1194</v>
      </c>
      <c r="U82" s="12">
        <v>665</v>
      </c>
      <c r="V82" s="11">
        <v>16205</v>
      </c>
      <c r="W82" s="12">
        <v>3236</v>
      </c>
      <c r="X82" s="11">
        <v>3850</v>
      </c>
      <c r="Y82" s="12">
        <v>1360</v>
      </c>
      <c r="Z82" s="11">
        <v>2264</v>
      </c>
      <c r="AA82" s="12">
        <v>1125</v>
      </c>
      <c r="AB82" s="11">
        <v>56</v>
      </c>
      <c r="AC82" s="12">
        <v>57</v>
      </c>
      <c r="AD82" s="11">
        <v>1047</v>
      </c>
      <c r="AE82" s="12">
        <v>581</v>
      </c>
      <c r="AF82" s="11">
        <v>8051</v>
      </c>
      <c r="AG82" s="12">
        <v>1715</v>
      </c>
      <c r="AH82" s="11">
        <v>6781</v>
      </c>
      <c r="AI82" s="12">
        <v>2524</v>
      </c>
      <c r="AJ82" s="11">
        <v>1224</v>
      </c>
      <c r="AK82" s="12">
        <v>776</v>
      </c>
      <c r="AL82" s="11">
        <v>313</v>
      </c>
      <c r="AM82" s="12">
        <v>258</v>
      </c>
      <c r="AN82" s="20" t="s">
        <v>60</v>
      </c>
      <c r="AO82" s="12" t="s">
        <v>60</v>
      </c>
      <c r="AP82" s="11">
        <v>21918</v>
      </c>
      <c r="AQ82" s="12">
        <v>4147</v>
      </c>
      <c r="AR82" s="11">
        <v>9141</v>
      </c>
      <c r="AS82" s="12">
        <v>1866</v>
      </c>
      <c r="AT82" s="11">
        <v>1970</v>
      </c>
      <c r="AU82" s="12">
        <v>991</v>
      </c>
      <c r="AV82" s="11">
        <v>2921</v>
      </c>
      <c r="AW82" s="12">
        <v>831</v>
      </c>
      <c r="AX82" s="11">
        <v>1419</v>
      </c>
      <c r="AY82" s="12">
        <v>687</v>
      </c>
      <c r="AZ82" s="11">
        <v>55</v>
      </c>
      <c r="BA82" s="12">
        <v>93</v>
      </c>
      <c r="BB82" s="11">
        <v>1985</v>
      </c>
      <c r="BC82" s="12">
        <v>1210</v>
      </c>
      <c r="BD82" s="11">
        <v>2811</v>
      </c>
      <c r="BE82" s="12">
        <v>1111</v>
      </c>
      <c r="BF82" s="11">
        <v>11865</v>
      </c>
      <c r="BG82" s="12">
        <v>2138</v>
      </c>
      <c r="BH82" s="11">
        <v>4300</v>
      </c>
      <c r="BI82" s="12">
        <v>1815</v>
      </c>
      <c r="BJ82" s="11">
        <v>1093</v>
      </c>
      <c r="BK82" s="12">
        <v>861</v>
      </c>
      <c r="BL82" s="11">
        <v>16703</v>
      </c>
      <c r="BM82" s="12">
        <v>3325</v>
      </c>
      <c r="BN82" s="11">
        <v>928</v>
      </c>
      <c r="BO82" s="12">
        <v>937</v>
      </c>
      <c r="BP82" s="11">
        <v>546</v>
      </c>
      <c r="BQ82" s="12">
        <v>373</v>
      </c>
      <c r="BR82" s="11">
        <v>2541</v>
      </c>
      <c r="BS82" s="12">
        <v>1214</v>
      </c>
      <c r="BT82" s="11">
        <v>206</v>
      </c>
      <c r="BU82" s="12">
        <v>202</v>
      </c>
      <c r="BV82" s="11">
        <v>2331</v>
      </c>
      <c r="BW82" s="12">
        <v>1262</v>
      </c>
      <c r="BX82" s="11">
        <v>996</v>
      </c>
      <c r="BY82" s="12">
        <v>709</v>
      </c>
      <c r="BZ82" s="11">
        <v>8479</v>
      </c>
      <c r="CA82" s="12">
        <v>2555</v>
      </c>
      <c r="CB82" s="11">
        <v>5504</v>
      </c>
      <c r="CC82" s="12">
        <v>2479</v>
      </c>
      <c r="CD82" s="11">
        <v>1112</v>
      </c>
      <c r="CE82" s="12">
        <v>788</v>
      </c>
      <c r="CF82" s="11">
        <v>5103</v>
      </c>
      <c r="CG82" s="12">
        <v>1201</v>
      </c>
      <c r="CH82" s="11">
        <v>1459</v>
      </c>
      <c r="CI82" s="12">
        <v>777</v>
      </c>
      <c r="CJ82" s="11">
        <v>1224</v>
      </c>
      <c r="CK82" s="12">
        <v>789</v>
      </c>
      <c r="CL82" s="11">
        <v>5190</v>
      </c>
      <c r="CM82" s="12">
        <v>1822</v>
      </c>
      <c r="CN82" s="11">
        <v>838</v>
      </c>
      <c r="CO82" s="12">
        <v>643</v>
      </c>
      <c r="CP82" s="11">
        <v>1565</v>
      </c>
      <c r="CQ82" s="12">
        <v>787</v>
      </c>
      <c r="CR82" s="11">
        <v>292</v>
      </c>
      <c r="CS82" s="12">
        <v>264</v>
      </c>
      <c r="CT82" s="11">
        <v>3999</v>
      </c>
      <c r="CU82" s="12">
        <v>1131</v>
      </c>
      <c r="CV82" s="11">
        <v>12245</v>
      </c>
      <c r="CW82" s="12">
        <v>3113</v>
      </c>
      <c r="CX82" s="11">
        <v>658</v>
      </c>
      <c r="CY82" s="12">
        <v>427</v>
      </c>
      <c r="CZ82" s="11">
        <v>260</v>
      </c>
      <c r="DA82" s="12">
        <v>257</v>
      </c>
      <c r="DB82" s="11">
        <v>3831</v>
      </c>
      <c r="DC82" s="12">
        <v>1241</v>
      </c>
      <c r="DD82" s="11">
        <v>1642</v>
      </c>
      <c r="DE82" s="12">
        <v>707</v>
      </c>
      <c r="DF82" s="11">
        <v>812</v>
      </c>
      <c r="DG82" s="12">
        <v>523</v>
      </c>
      <c r="DH82" s="11">
        <v>15364</v>
      </c>
      <c r="DI82" s="12">
        <v>2866</v>
      </c>
      <c r="DJ82" s="11">
        <v>586</v>
      </c>
      <c r="DK82" s="12">
        <v>432</v>
      </c>
      <c r="DL82" s="11">
        <v>2055</v>
      </c>
      <c r="DM82" s="12">
        <v>820</v>
      </c>
    </row>
    <row r="83" spans="1:117" x14ac:dyDescent="0.2">
      <c r="A83" s="109">
        <f>IF($D83=$D$67,"",RANK($G83,$G$69:$G$120)+COUNTIF($G$69:G83,$G83)-1)</f>
        <v>24</v>
      </c>
      <c r="B83" s="1">
        <v>145</v>
      </c>
      <c r="C83" s="1" t="s">
        <v>91</v>
      </c>
      <c r="D83" s="7" t="s">
        <v>21</v>
      </c>
      <c r="E83" s="17">
        <f t="shared" si="1"/>
        <v>6985</v>
      </c>
      <c r="F83" s="17">
        <f t="shared" si="2"/>
        <v>6335</v>
      </c>
      <c r="G83" s="18">
        <f t="shared" si="3"/>
        <v>650</v>
      </c>
      <c r="H83" s="17">
        <f t="shared" si="4"/>
        <v>2350</v>
      </c>
      <c r="I83" s="17">
        <f t="shared" si="5"/>
        <v>1643</v>
      </c>
      <c r="J83" s="17">
        <f t="shared" si="6"/>
        <v>707</v>
      </c>
      <c r="K83" s="92"/>
      <c r="L83" s="9">
        <v>127353</v>
      </c>
      <c r="M83" s="10">
        <v>8463</v>
      </c>
      <c r="N83" s="11">
        <v>1502</v>
      </c>
      <c r="O83" s="12">
        <v>1110</v>
      </c>
      <c r="P83" s="15">
        <v>177</v>
      </c>
      <c r="Q83" s="12">
        <v>143</v>
      </c>
      <c r="R83" s="11">
        <v>2210</v>
      </c>
      <c r="S83" s="12">
        <v>914</v>
      </c>
      <c r="T83" s="11">
        <v>1548</v>
      </c>
      <c r="U83" s="12">
        <v>1104</v>
      </c>
      <c r="V83" s="11">
        <v>8959</v>
      </c>
      <c r="W83" s="12">
        <v>2863</v>
      </c>
      <c r="X83" s="11">
        <v>1362</v>
      </c>
      <c r="Y83" s="12">
        <v>658</v>
      </c>
      <c r="Z83" s="11">
        <v>544</v>
      </c>
      <c r="AA83" s="12">
        <v>404</v>
      </c>
      <c r="AB83" s="11">
        <v>0</v>
      </c>
      <c r="AC83" s="12">
        <v>267</v>
      </c>
      <c r="AD83" s="11">
        <v>181</v>
      </c>
      <c r="AE83" s="12">
        <v>156</v>
      </c>
      <c r="AF83" s="11">
        <v>5496</v>
      </c>
      <c r="AG83" s="12">
        <v>1564</v>
      </c>
      <c r="AH83" s="11">
        <v>1623</v>
      </c>
      <c r="AI83" s="12">
        <v>913</v>
      </c>
      <c r="AJ83" s="11">
        <v>267</v>
      </c>
      <c r="AK83" s="12">
        <v>316</v>
      </c>
      <c r="AL83" s="11">
        <v>772</v>
      </c>
      <c r="AM83" s="12">
        <v>604</v>
      </c>
      <c r="AN83" s="11">
        <v>27950</v>
      </c>
      <c r="AO83" s="12">
        <v>4658</v>
      </c>
      <c r="AP83" s="20" t="s">
        <v>60</v>
      </c>
      <c r="AQ83" s="12" t="s">
        <v>60</v>
      </c>
      <c r="AR83" s="11">
        <v>1885</v>
      </c>
      <c r="AS83" s="12">
        <v>1191</v>
      </c>
      <c r="AT83" s="11">
        <v>1582</v>
      </c>
      <c r="AU83" s="12">
        <v>996</v>
      </c>
      <c r="AV83" s="11">
        <v>10643</v>
      </c>
      <c r="AW83" s="12">
        <v>2402</v>
      </c>
      <c r="AX83" s="11">
        <v>749</v>
      </c>
      <c r="AY83" s="12">
        <v>599</v>
      </c>
      <c r="AZ83" s="11">
        <v>30</v>
      </c>
      <c r="BA83" s="12">
        <v>50</v>
      </c>
      <c r="BB83" s="11">
        <v>1641</v>
      </c>
      <c r="BC83" s="12">
        <v>950</v>
      </c>
      <c r="BD83" s="11">
        <v>103</v>
      </c>
      <c r="BE83" s="12">
        <v>135</v>
      </c>
      <c r="BF83" s="11">
        <v>9361</v>
      </c>
      <c r="BG83" s="12">
        <v>1837</v>
      </c>
      <c r="BH83" s="11">
        <v>916</v>
      </c>
      <c r="BI83" s="12">
        <v>385</v>
      </c>
      <c r="BJ83" s="11">
        <v>270</v>
      </c>
      <c r="BK83" s="12">
        <v>255</v>
      </c>
      <c r="BL83" s="11">
        <v>3893</v>
      </c>
      <c r="BM83" s="12">
        <v>2531</v>
      </c>
      <c r="BN83" s="11">
        <v>164</v>
      </c>
      <c r="BO83" s="12">
        <v>201</v>
      </c>
      <c r="BP83" s="11">
        <v>705</v>
      </c>
      <c r="BQ83" s="12">
        <v>654</v>
      </c>
      <c r="BR83" s="11">
        <v>227</v>
      </c>
      <c r="BS83" s="12">
        <v>239</v>
      </c>
      <c r="BT83" s="11">
        <v>114</v>
      </c>
      <c r="BU83" s="12">
        <v>134</v>
      </c>
      <c r="BV83" s="11">
        <v>1876</v>
      </c>
      <c r="BW83" s="12">
        <v>1526</v>
      </c>
      <c r="BX83" s="11">
        <v>188</v>
      </c>
      <c r="BY83" s="12">
        <v>229</v>
      </c>
      <c r="BZ83" s="11">
        <v>2564</v>
      </c>
      <c r="CA83" s="12">
        <v>952</v>
      </c>
      <c r="CB83" s="11">
        <v>2828</v>
      </c>
      <c r="CC83" s="12">
        <v>1141</v>
      </c>
      <c r="CD83" s="11">
        <v>0</v>
      </c>
      <c r="CE83" s="12">
        <v>267</v>
      </c>
      <c r="CF83" s="11">
        <v>13272</v>
      </c>
      <c r="CG83" s="12">
        <v>2750</v>
      </c>
      <c r="CH83" s="11">
        <v>681</v>
      </c>
      <c r="CI83" s="12">
        <v>563</v>
      </c>
      <c r="CJ83" s="11">
        <v>423</v>
      </c>
      <c r="CK83" s="12">
        <v>380</v>
      </c>
      <c r="CL83" s="11">
        <v>2668</v>
      </c>
      <c r="CM83" s="12">
        <v>1128</v>
      </c>
      <c r="CN83" s="11">
        <v>174</v>
      </c>
      <c r="CO83" s="12">
        <v>284</v>
      </c>
      <c r="CP83" s="11">
        <v>584</v>
      </c>
      <c r="CQ83" s="12">
        <v>405</v>
      </c>
      <c r="CR83" s="11">
        <v>216</v>
      </c>
      <c r="CS83" s="12">
        <v>258</v>
      </c>
      <c r="CT83" s="11">
        <v>3093</v>
      </c>
      <c r="CU83" s="12">
        <v>1261</v>
      </c>
      <c r="CV83" s="11">
        <v>6335</v>
      </c>
      <c r="CW83" s="12">
        <v>1643</v>
      </c>
      <c r="CX83" s="11">
        <v>444</v>
      </c>
      <c r="CY83" s="12">
        <v>432</v>
      </c>
      <c r="CZ83" s="11">
        <v>45</v>
      </c>
      <c r="DA83" s="12">
        <v>73</v>
      </c>
      <c r="DB83" s="11">
        <v>3673</v>
      </c>
      <c r="DC83" s="12">
        <v>1633</v>
      </c>
      <c r="DD83" s="11">
        <v>571</v>
      </c>
      <c r="DE83" s="12">
        <v>340</v>
      </c>
      <c r="DF83" s="11">
        <v>669</v>
      </c>
      <c r="DG83" s="12">
        <v>562</v>
      </c>
      <c r="DH83" s="11">
        <v>1762</v>
      </c>
      <c r="DI83" s="12">
        <v>893</v>
      </c>
      <c r="DJ83" s="11">
        <v>413</v>
      </c>
      <c r="DK83" s="12">
        <v>403</v>
      </c>
      <c r="DL83" s="11">
        <v>572</v>
      </c>
      <c r="DM83" s="12">
        <v>457</v>
      </c>
    </row>
    <row r="84" spans="1:117" x14ac:dyDescent="0.2">
      <c r="A84" s="109">
        <f>IF($D84=$D$67,"",RANK($G84,$G$69:$G$120)+COUNTIF($G$69:G84,$G84)-1)</f>
        <v>35</v>
      </c>
      <c r="B84" s="1">
        <v>136</v>
      </c>
      <c r="C84" s="1" t="s">
        <v>130</v>
      </c>
      <c r="D84" s="7" t="s">
        <v>22</v>
      </c>
      <c r="E84" s="17">
        <f t="shared" si="1"/>
        <v>3946</v>
      </c>
      <c r="F84" s="17">
        <f t="shared" si="2"/>
        <v>4131</v>
      </c>
      <c r="G84" s="18">
        <f t="shared" si="3"/>
        <v>-185</v>
      </c>
      <c r="H84" s="17">
        <f t="shared" si="4"/>
        <v>1452</v>
      </c>
      <c r="I84" s="17">
        <f t="shared" si="5"/>
        <v>1470</v>
      </c>
      <c r="J84" s="17">
        <f t="shared" si="6"/>
        <v>-18</v>
      </c>
      <c r="K84" s="92"/>
      <c r="L84" s="9">
        <v>72557</v>
      </c>
      <c r="M84" s="10">
        <v>5707</v>
      </c>
      <c r="N84" s="11">
        <v>330</v>
      </c>
      <c r="O84" s="12">
        <v>202</v>
      </c>
      <c r="P84" s="15">
        <v>519</v>
      </c>
      <c r="Q84" s="12">
        <v>407</v>
      </c>
      <c r="R84" s="11">
        <v>1483</v>
      </c>
      <c r="S84" s="12">
        <v>623</v>
      </c>
      <c r="T84" s="11">
        <v>247</v>
      </c>
      <c r="U84" s="12">
        <v>190</v>
      </c>
      <c r="V84" s="11">
        <v>2847</v>
      </c>
      <c r="W84" s="12">
        <v>1227</v>
      </c>
      <c r="X84" s="11">
        <v>2554</v>
      </c>
      <c r="Y84" s="12">
        <v>865</v>
      </c>
      <c r="Z84" s="11">
        <v>114</v>
      </c>
      <c r="AA84" s="12">
        <v>155</v>
      </c>
      <c r="AB84" s="11">
        <v>0</v>
      </c>
      <c r="AC84" s="12">
        <v>228</v>
      </c>
      <c r="AD84" s="11">
        <v>53</v>
      </c>
      <c r="AE84" s="12">
        <v>85</v>
      </c>
      <c r="AF84" s="11">
        <v>1364</v>
      </c>
      <c r="AG84" s="12">
        <v>573</v>
      </c>
      <c r="AH84" s="11">
        <v>973</v>
      </c>
      <c r="AI84" s="12">
        <v>472</v>
      </c>
      <c r="AJ84" s="11">
        <v>866</v>
      </c>
      <c r="AK84" s="12">
        <v>651</v>
      </c>
      <c r="AL84" s="11">
        <v>315</v>
      </c>
      <c r="AM84" s="12">
        <v>415</v>
      </c>
      <c r="AN84" s="11">
        <v>17016</v>
      </c>
      <c r="AO84" s="12">
        <v>2840</v>
      </c>
      <c r="AP84" s="11">
        <v>1710</v>
      </c>
      <c r="AQ84" s="12">
        <v>917</v>
      </c>
      <c r="AR84" s="20" t="s">
        <v>60</v>
      </c>
      <c r="AS84" s="12" t="s">
        <v>60</v>
      </c>
      <c r="AT84" s="11">
        <v>1520</v>
      </c>
      <c r="AU84" s="12">
        <v>741</v>
      </c>
      <c r="AV84" s="11">
        <v>334</v>
      </c>
      <c r="AW84" s="12">
        <v>377</v>
      </c>
      <c r="AX84" s="11">
        <v>315</v>
      </c>
      <c r="AY84" s="12">
        <v>384</v>
      </c>
      <c r="AZ84" s="11">
        <v>0</v>
      </c>
      <c r="BA84" s="12">
        <v>228</v>
      </c>
      <c r="BB84" s="11">
        <v>134</v>
      </c>
      <c r="BC84" s="12">
        <v>156</v>
      </c>
      <c r="BD84" s="11">
        <v>189</v>
      </c>
      <c r="BE84" s="12">
        <v>175</v>
      </c>
      <c r="BF84" s="11">
        <v>1439</v>
      </c>
      <c r="BG84" s="12">
        <v>652</v>
      </c>
      <c r="BH84" s="11">
        <v>7564</v>
      </c>
      <c r="BI84" s="12">
        <v>1722</v>
      </c>
      <c r="BJ84" s="11">
        <v>117</v>
      </c>
      <c r="BK84" s="12">
        <v>138</v>
      </c>
      <c r="BL84" s="11">
        <v>6031</v>
      </c>
      <c r="BM84" s="12">
        <v>2253</v>
      </c>
      <c r="BN84" s="11">
        <v>836</v>
      </c>
      <c r="BO84" s="12">
        <v>743</v>
      </c>
      <c r="BP84" s="11">
        <v>4783</v>
      </c>
      <c r="BQ84" s="12">
        <v>1799</v>
      </c>
      <c r="BR84" s="11">
        <v>623</v>
      </c>
      <c r="BS84" s="12">
        <v>371</v>
      </c>
      <c r="BT84" s="11">
        <v>381</v>
      </c>
      <c r="BU84" s="12">
        <v>531</v>
      </c>
      <c r="BV84" s="11">
        <v>472</v>
      </c>
      <c r="BW84" s="12">
        <v>405</v>
      </c>
      <c r="BX84" s="11">
        <v>492</v>
      </c>
      <c r="BY84" s="12">
        <v>490</v>
      </c>
      <c r="BZ84" s="11">
        <v>273</v>
      </c>
      <c r="CA84" s="12">
        <v>270</v>
      </c>
      <c r="CB84" s="11">
        <v>1123</v>
      </c>
      <c r="CC84" s="12">
        <v>744</v>
      </c>
      <c r="CD84" s="11">
        <v>601</v>
      </c>
      <c r="CE84" s="12">
        <v>617</v>
      </c>
      <c r="CF84" s="11">
        <v>632</v>
      </c>
      <c r="CG84" s="12">
        <v>421</v>
      </c>
      <c r="CH84" s="11">
        <v>679</v>
      </c>
      <c r="CI84" s="12">
        <v>491</v>
      </c>
      <c r="CJ84" s="11">
        <v>1071</v>
      </c>
      <c r="CK84" s="12">
        <v>568</v>
      </c>
      <c r="CL84" s="11">
        <v>378</v>
      </c>
      <c r="CM84" s="12">
        <v>242</v>
      </c>
      <c r="CN84" s="11">
        <v>0</v>
      </c>
      <c r="CO84" s="12">
        <v>228</v>
      </c>
      <c r="CP84" s="11">
        <v>591</v>
      </c>
      <c r="CQ84" s="12">
        <v>442</v>
      </c>
      <c r="CR84" s="11">
        <v>1992</v>
      </c>
      <c r="CS84" s="12">
        <v>980</v>
      </c>
      <c r="CT84" s="11">
        <v>1617</v>
      </c>
      <c r="CU84" s="12">
        <v>1222</v>
      </c>
      <c r="CV84" s="11">
        <v>4131</v>
      </c>
      <c r="CW84" s="12">
        <v>1470</v>
      </c>
      <c r="CX84" s="11">
        <v>146</v>
      </c>
      <c r="CY84" s="12">
        <v>156</v>
      </c>
      <c r="CZ84" s="11">
        <v>45</v>
      </c>
      <c r="DA84" s="12">
        <v>81</v>
      </c>
      <c r="DB84" s="11">
        <v>303</v>
      </c>
      <c r="DC84" s="12">
        <v>329</v>
      </c>
      <c r="DD84" s="11">
        <v>538</v>
      </c>
      <c r="DE84" s="12">
        <v>365</v>
      </c>
      <c r="DF84" s="11">
        <v>0</v>
      </c>
      <c r="DG84" s="12">
        <v>228</v>
      </c>
      <c r="DH84" s="11">
        <v>2705</v>
      </c>
      <c r="DI84" s="12">
        <v>1206</v>
      </c>
      <c r="DJ84" s="11">
        <v>111</v>
      </c>
      <c r="DK84" s="12">
        <v>119</v>
      </c>
      <c r="DL84" s="11">
        <v>149</v>
      </c>
      <c r="DM84" s="12">
        <v>176</v>
      </c>
    </row>
    <row r="85" spans="1:117" x14ac:dyDescent="0.2">
      <c r="A85" s="109">
        <f>IF($D85=$D$67,"",RANK($G85,$G$69:$G$120)+COUNTIF($G$69:G85,$G85)-1)</f>
        <v>15</v>
      </c>
      <c r="B85" s="1">
        <v>53</v>
      </c>
      <c r="C85" s="1" t="s">
        <v>92</v>
      </c>
      <c r="D85" s="7" t="s">
        <v>23</v>
      </c>
      <c r="E85" s="17">
        <f t="shared" si="1"/>
        <v>11598</v>
      </c>
      <c r="F85" s="17">
        <f t="shared" si="2"/>
        <v>9217</v>
      </c>
      <c r="G85" s="18">
        <f t="shared" si="3"/>
        <v>2381</v>
      </c>
      <c r="H85" s="17">
        <f t="shared" si="4"/>
        <v>2743</v>
      </c>
      <c r="I85" s="17">
        <f t="shared" si="5"/>
        <v>2824</v>
      </c>
      <c r="J85" s="17">
        <f t="shared" si="6"/>
        <v>-81</v>
      </c>
      <c r="K85" s="92"/>
      <c r="L85" s="9">
        <v>95059</v>
      </c>
      <c r="M85" s="10">
        <v>7804</v>
      </c>
      <c r="N85" s="11">
        <v>44</v>
      </c>
      <c r="O85" s="12">
        <v>75</v>
      </c>
      <c r="P85" s="15">
        <v>1050</v>
      </c>
      <c r="Q85" s="12">
        <v>697</v>
      </c>
      <c r="R85" s="11">
        <v>2238</v>
      </c>
      <c r="S85" s="12">
        <v>878</v>
      </c>
      <c r="T85" s="11">
        <v>1596</v>
      </c>
      <c r="U85" s="12">
        <v>1073</v>
      </c>
      <c r="V85" s="11">
        <v>6125</v>
      </c>
      <c r="W85" s="12">
        <v>1459</v>
      </c>
      <c r="X85" s="11">
        <v>6022</v>
      </c>
      <c r="Y85" s="12">
        <v>2519</v>
      </c>
      <c r="Z85" s="11">
        <v>85</v>
      </c>
      <c r="AA85" s="12">
        <v>140</v>
      </c>
      <c r="AB85" s="11">
        <v>238</v>
      </c>
      <c r="AC85" s="12">
        <v>275</v>
      </c>
      <c r="AD85" s="11">
        <v>0</v>
      </c>
      <c r="AE85" s="12">
        <v>248</v>
      </c>
      <c r="AF85" s="11">
        <v>2863</v>
      </c>
      <c r="AG85" s="12">
        <v>1848</v>
      </c>
      <c r="AH85" s="11">
        <v>1916</v>
      </c>
      <c r="AI85" s="12">
        <v>1039</v>
      </c>
      <c r="AJ85" s="11">
        <v>128</v>
      </c>
      <c r="AK85" s="12">
        <v>154</v>
      </c>
      <c r="AL85" s="11">
        <v>398</v>
      </c>
      <c r="AM85" s="12">
        <v>407</v>
      </c>
      <c r="AN85" s="11">
        <v>2943</v>
      </c>
      <c r="AO85" s="12">
        <v>1096</v>
      </c>
      <c r="AP85" s="11">
        <v>1544</v>
      </c>
      <c r="AQ85" s="12">
        <v>859</v>
      </c>
      <c r="AR85" s="11">
        <v>1875</v>
      </c>
      <c r="AS85" s="12">
        <v>1184</v>
      </c>
      <c r="AT85" s="20" t="s">
        <v>60</v>
      </c>
      <c r="AU85" s="12" t="s">
        <v>60</v>
      </c>
      <c r="AV85" s="11">
        <v>1048</v>
      </c>
      <c r="AW85" s="12">
        <v>1402</v>
      </c>
      <c r="AX85" s="11">
        <v>890</v>
      </c>
      <c r="AY85" s="12">
        <v>580</v>
      </c>
      <c r="AZ85" s="11">
        <v>0</v>
      </c>
      <c r="BA85" s="12">
        <v>248</v>
      </c>
      <c r="BB85" s="11">
        <v>1369</v>
      </c>
      <c r="BC85" s="12">
        <v>1103</v>
      </c>
      <c r="BD85" s="11">
        <v>100</v>
      </c>
      <c r="BE85" s="12">
        <v>120</v>
      </c>
      <c r="BF85" s="11">
        <v>806</v>
      </c>
      <c r="BG85" s="12">
        <v>457</v>
      </c>
      <c r="BH85" s="11">
        <v>1562</v>
      </c>
      <c r="BI85" s="12">
        <v>1147</v>
      </c>
      <c r="BJ85" s="11">
        <v>167</v>
      </c>
      <c r="BK85" s="12">
        <v>146</v>
      </c>
      <c r="BL85" s="11">
        <v>23384</v>
      </c>
      <c r="BM85" s="12">
        <v>3524</v>
      </c>
      <c r="BN85" s="11">
        <v>289</v>
      </c>
      <c r="BO85" s="12">
        <v>318</v>
      </c>
      <c r="BP85" s="11">
        <v>2678</v>
      </c>
      <c r="BQ85" s="12">
        <v>875</v>
      </c>
      <c r="BR85" s="11">
        <v>1318</v>
      </c>
      <c r="BS85" s="12">
        <v>1245</v>
      </c>
      <c r="BT85" s="11">
        <v>76</v>
      </c>
      <c r="BU85" s="12">
        <v>130</v>
      </c>
      <c r="BV85" s="11">
        <v>1743</v>
      </c>
      <c r="BW85" s="12">
        <v>1236</v>
      </c>
      <c r="BX85" s="11">
        <v>873</v>
      </c>
      <c r="BY85" s="12">
        <v>580</v>
      </c>
      <c r="BZ85" s="11">
        <v>2390</v>
      </c>
      <c r="CA85" s="12">
        <v>1235</v>
      </c>
      <c r="CB85" s="11">
        <v>1083</v>
      </c>
      <c r="CC85" s="12">
        <v>649</v>
      </c>
      <c r="CD85" s="11">
        <v>225</v>
      </c>
      <c r="CE85" s="12">
        <v>373</v>
      </c>
      <c r="CF85" s="11">
        <v>1509</v>
      </c>
      <c r="CG85" s="12">
        <v>1127</v>
      </c>
      <c r="CH85" s="11">
        <v>7568</v>
      </c>
      <c r="CI85" s="12">
        <v>2302</v>
      </c>
      <c r="CJ85" s="11">
        <v>514</v>
      </c>
      <c r="CK85" s="12">
        <v>610</v>
      </c>
      <c r="CL85" s="11">
        <v>563</v>
      </c>
      <c r="CM85" s="12">
        <v>537</v>
      </c>
      <c r="CN85" s="11">
        <v>39</v>
      </c>
      <c r="CO85" s="12">
        <v>79</v>
      </c>
      <c r="CP85" s="11">
        <v>137</v>
      </c>
      <c r="CQ85" s="12">
        <v>211</v>
      </c>
      <c r="CR85" s="11">
        <v>352</v>
      </c>
      <c r="CS85" s="12">
        <v>227</v>
      </c>
      <c r="CT85" s="11">
        <v>1152</v>
      </c>
      <c r="CU85" s="12">
        <v>821</v>
      </c>
      <c r="CV85" s="11">
        <v>9217</v>
      </c>
      <c r="CW85" s="12">
        <v>2824</v>
      </c>
      <c r="CX85" s="11">
        <v>238</v>
      </c>
      <c r="CY85" s="12">
        <v>298</v>
      </c>
      <c r="CZ85" s="11">
        <v>75</v>
      </c>
      <c r="DA85" s="12">
        <v>126</v>
      </c>
      <c r="DB85" s="11">
        <v>1648</v>
      </c>
      <c r="DC85" s="12">
        <v>934</v>
      </c>
      <c r="DD85" s="11">
        <v>1175</v>
      </c>
      <c r="DE85" s="12">
        <v>792</v>
      </c>
      <c r="DF85" s="11">
        <v>0</v>
      </c>
      <c r="DG85" s="12">
        <v>248</v>
      </c>
      <c r="DH85" s="11">
        <v>1233</v>
      </c>
      <c r="DI85" s="12">
        <v>898</v>
      </c>
      <c r="DJ85" s="11">
        <v>573</v>
      </c>
      <c r="DK85" s="12">
        <v>531</v>
      </c>
      <c r="DL85" s="11">
        <v>68</v>
      </c>
      <c r="DM85" s="12">
        <v>88</v>
      </c>
    </row>
    <row r="86" spans="1:117" x14ac:dyDescent="0.2">
      <c r="A86" s="109">
        <f>IF($D86=$D$67,"",RANK($G86,$G$69:$G$120)+COUNTIF($G$69:G86,$G86)-1)</f>
        <v>38</v>
      </c>
      <c r="B86" s="1">
        <v>126</v>
      </c>
      <c r="C86" s="1" t="s">
        <v>93</v>
      </c>
      <c r="D86" s="7" t="s">
        <v>24</v>
      </c>
      <c r="E86" s="17">
        <f t="shared" si="1"/>
        <v>5153</v>
      </c>
      <c r="F86" s="17">
        <f t="shared" si="2"/>
        <v>5758</v>
      </c>
      <c r="G86" s="18">
        <f t="shared" si="3"/>
        <v>-605</v>
      </c>
      <c r="H86" s="17">
        <f t="shared" si="4"/>
        <v>1839</v>
      </c>
      <c r="I86" s="17">
        <f t="shared" si="5"/>
        <v>1631</v>
      </c>
      <c r="J86" s="17">
        <f t="shared" si="6"/>
        <v>208</v>
      </c>
      <c r="K86" s="92"/>
      <c r="L86" s="9">
        <v>118443</v>
      </c>
      <c r="M86" s="10">
        <v>8947</v>
      </c>
      <c r="N86" s="11">
        <v>2161</v>
      </c>
      <c r="O86" s="12">
        <v>871</v>
      </c>
      <c r="P86" s="15">
        <v>3017</v>
      </c>
      <c r="Q86" s="12">
        <v>2024</v>
      </c>
      <c r="R86" s="11">
        <v>2598</v>
      </c>
      <c r="S86" s="12">
        <v>1483</v>
      </c>
      <c r="T86" s="11">
        <v>558</v>
      </c>
      <c r="U86" s="12">
        <v>547</v>
      </c>
      <c r="V86" s="11">
        <v>3779</v>
      </c>
      <c r="W86" s="12">
        <v>1387</v>
      </c>
      <c r="X86" s="11">
        <v>329</v>
      </c>
      <c r="Y86" s="12">
        <v>363</v>
      </c>
      <c r="Z86" s="11">
        <v>698</v>
      </c>
      <c r="AA86" s="12">
        <v>710</v>
      </c>
      <c r="AB86" s="11">
        <v>38</v>
      </c>
      <c r="AC86" s="12">
        <v>64</v>
      </c>
      <c r="AD86" s="11">
        <v>147</v>
      </c>
      <c r="AE86" s="12">
        <v>210</v>
      </c>
      <c r="AF86" s="11">
        <v>10119</v>
      </c>
      <c r="AG86" s="12">
        <v>2893</v>
      </c>
      <c r="AH86" s="11">
        <v>6397</v>
      </c>
      <c r="AI86" s="12">
        <v>2093</v>
      </c>
      <c r="AJ86" s="11">
        <v>520</v>
      </c>
      <c r="AK86" s="12">
        <v>520</v>
      </c>
      <c r="AL86" s="11">
        <v>71</v>
      </c>
      <c r="AM86" s="12">
        <v>119</v>
      </c>
      <c r="AN86" s="11">
        <v>4659</v>
      </c>
      <c r="AO86" s="12">
        <v>1887</v>
      </c>
      <c r="AP86" s="11">
        <v>11906</v>
      </c>
      <c r="AQ86" s="12">
        <v>2334</v>
      </c>
      <c r="AR86" s="11">
        <v>656</v>
      </c>
      <c r="AS86" s="12">
        <v>788</v>
      </c>
      <c r="AT86" s="11">
        <v>1109</v>
      </c>
      <c r="AU86" s="12">
        <v>1031</v>
      </c>
      <c r="AV86" s="20" t="s">
        <v>60</v>
      </c>
      <c r="AW86" s="12" t="s">
        <v>60</v>
      </c>
      <c r="AX86" s="11">
        <v>437</v>
      </c>
      <c r="AY86" s="12">
        <v>435</v>
      </c>
      <c r="AZ86" s="11">
        <v>0</v>
      </c>
      <c r="BA86" s="12">
        <v>271</v>
      </c>
      <c r="BB86" s="11">
        <v>1395</v>
      </c>
      <c r="BC86" s="12">
        <v>995</v>
      </c>
      <c r="BD86" s="11">
        <v>1036</v>
      </c>
      <c r="BE86" s="12">
        <v>738</v>
      </c>
      <c r="BF86" s="11">
        <v>4672</v>
      </c>
      <c r="BG86" s="12">
        <v>1897</v>
      </c>
      <c r="BH86" s="11">
        <v>930</v>
      </c>
      <c r="BI86" s="12">
        <v>781</v>
      </c>
      <c r="BJ86" s="11">
        <v>1442</v>
      </c>
      <c r="BK86" s="12">
        <v>917</v>
      </c>
      <c r="BL86" s="11">
        <v>3153</v>
      </c>
      <c r="BM86" s="12">
        <v>1147</v>
      </c>
      <c r="BN86" s="11">
        <v>0</v>
      </c>
      <c r="BO86" s="12">
        <v>271</v>
      </c>
      <c r="BP86" s="11">
        <v>858</v>
      </c>
      <c r="BQ86" s="12">
        <v>809</v>
      </c>
      <c r="BR86" s="11">
        <v>76</v>
      </c>
      <c r="BS86" s="12">
        <v>129</v>
      </c>
      <c r="BT86" s="11">
        <v>0</v>
      </c>
      <c r="BU86" s="12">
        <v>271</v>
      </c>
      <c r="BV86" s="11">
        <v>1147</v>
      </c>
      <c r="BW86" s="12">
        <v>807</v>
      </c>
      <c r="BX86" s="11">
        <v>122</v>
      </c>
      <c r="BY86" s="12">
        <v>189</v>
      </c>
      <c r="BZ86" s="11">
        <v>2057</v>
      </c>
      <c r="CA86" s="12">
        <v>1057</v>
      </c>
      <c r="CB86" s="11">
        <v>3758</v>
      </c>
      <c r="CC86" s="12">
        <v>1216</v>
      </c>
      <c r="CD86" s="11">
        <v>0</v>
      </c>
      <c r="CE86" s="12">
        <v>271</v>
      </c>
      <c r="CF86" s="11">
        <v>15598</v>
      </c>
      <c r="CG86" s="12">
        <v>2549</v>
      </c>
      <c r="CH86" s="11">
        <v>1153</v>
      </c>
      <c r="CI86" s="12">
        <v>900</v>
      </c>
      <c r="CJ86" s="11">
        <v>181</v>
      </c>
      <c r="CK86" s="12">
        <v>220</v>
      </c>
      <c r="CL86" s="11">
        <v>2618</v>
      </c>
      <c r="CM86" s="12">
        <v>1480</v>
      </c>
      <c r="CN86" s="11">
        <v>289</v>
      </c>
      <c r="CO86" s="12">
        <v>381</v>
      </c>
      <c r="CP86" s="11">
        <v>1286</v>
      </c>
      <c r="CQ86" s="12">
        <v>741</v>
      </c>
      <c r="CR86" s="11">
        <v>163</v>
      </c>
      <c r="CS86" s="12">
        <v>262</v>
      </c>
      <c r="CT86" s="11">
        <v>11153</v>
      </c>
      <c r="CU86" s="12">
        <v>3003</v>
      </c>
      <c r="CV86" s="11">
        <v>5758</v>
      </c>
      <c r="CW86" s="12">
        <v>1631</v>
      </c>
      <c r="CX86" s="11">
        <v>905</v>
      </c>
      <c r="CY86" s="12">
        <v>721</v>
      </c>
      <c r="CZ86" s="11">
        <v>525</v>
      </c>
      <c r="DA86" s="12">
        <v>515</v>
      </c>
      <c r="DB86" s="11">
        <v>3671</v>
      </c>
      <c r="DC86" s="12">
        <v>1981</v>
      </c>
      <c r="DD86" s="11">
        <v>716</v>
      </c>
      <c r="DE86" s="12">
        <v>599</v>
      </c>
      <c r="DF86" s="11">
        <v>2297</v>
      </c>
      <c r="DG86" s="12">
        <v>1276</v>
      </c>
      <c r="DH86" s="11">
        <v>1993</v>
      </c>
      <c r="DI86" s="12">
        <v>1413</v>
      </c>
      <c r="DJ86" s="11">
        <v>292</v>
      </c>
      <c r="DK86" s="12">
        <v>462</v>
      </c>
      <c r="DL86" s="11">
        <v>179</v>
      </c>
      <c r="DM86" s="12">
        <v>240</v>
      </c>
    </row>
    <row r="87" spans="1:117" x14ac:dyDescent="0.2">
      <c r="A87" s="109">
        <f>IF($D87=$D$67,"",RANK($G87,$G$69:$G$120)+COUNTIF($G$69:G87,$G87)-1)</f>
        <v>7</v>
      </c>
      <c r="B87" s="1">
        <v>65</v>
      </c>
      <c r="C87" s="1" t="s">
        <v>94</v>
      </c>
      <c r="D87" s="7" t="s">
        <v>25</v>
      </c>
      <c r="E87" s="17">
        <f t="shared" si="1"/>
        <v>31149</v>
      </c>
      <c r="F87" s="17">
        <f t="shared" si="2"/>
        <v>26134</v>
      </c>
      <c r="G87" s="18">
        <f t="shared" si="3"/>
        <v>5015</v>
      </c>
      <c r="H87" s="17">
        <f t="shared" si="4"/>
        <v>5628</v>
      </c>
      <c r="I87" s="17">
        <f t="shared" si="5"/>
        <v>3903</v>
      </c>
      <c r="J87" s="17">
        <f t="shared" si="6"/>
        <v>1725</v>
      </c>
      <c r="K87" s="92"/>
      <c r="L87" s="9">
        <v>97889</v>
      </c>
      <c r="M87" s="10">
        <v>8319</v>
      </c>
      <c r="N87" s="11">
        <v>5740</v>
      </c>
      <c r="O87" s="12">
        <v>2537</v>
      </c>
      <c r="P87" s="15">
        <v>1504</v>
      </c>
      <c r="Q87" s="12">
        <v>922</v>
      </c>
      <c r="R87" s="11">
        <v>1960</v>
      </c>
      <c r="S87" s="12">
        <v>1204</v>
      </c>
      <c r="T87" s="11">
        <v>2382</v>
      </c>
      <c r="U87" s="12">
        <v>1114</v>
      </c>
      <c r="V87" s="11">
        <v>5751</v>
      </c>
      <c r="W87" s="12">
        <v>1933</v>
      </c>
      <c r="X87" s="11">
        <v>1215</v>
      </c>
      <c r="Y87" s="12">
        <v>567</v>
      </c>
      <c r="Z87" s="11">
        <v>89</v>
      </c>
      <c r="AA87" s="12">
        <v>120</v>
      </c>
      <c r="AB87" s="11">
        <v>0</v>
      </c>
      <c r="AC87" s="12">
        <v>281</v>
      </c>
      <c r="AD87" s="11">
        <v>264</v>
      </c>
      <c r="AE87" s="12">
        <v>228</v>
      </c>
      <c r="AF87" s="11">
        <v>9394</v>
      </c>
      <c r="AG87" s="12">
        <v>2799</v>
      </c>
      <c r="AH87" s="11">
        <v>5766</v>
      </c>
      <c r="AI87" s="12">
        <v>1868</v>
      </c>
      <c r="AJ87" s="11">
        <v>342</v>
      </c>
      <c r="AK87" s="12">
        <v>502</v>
      </c>
      <c r="AL87" s="11">
        <v>202</v>
      </c>
      <c r="AM87" s="12">
        <v>205</v>
      </c>
      <c r="AN87" s="11">
        <v>2131</v>
      </c>
      <c r="AO87" s="12">
        <v>1394</v>
      </c>
      <c r="AP87" s="11">
        <v>948</v>
      </c>
      <c r="AQ87" s="12">
        <v>651</v>
      </c>
      <c r="AR87" s="11">
        <v>625</v>
      </c>
      <c r="AS87" s="12">
        <v>656</v>
      </c>
      <c r="AT87" s="11">
        <v>706</v>
      </c>
      <c r="AU87" s="12">
        <v>483</v>
      </c>
      <c r="AV87" s="11">
        <v>1656</v>
      </c>
      <c r="AW87" s="12">
        <v>1093</v>
      </c>
      <c r="AX87" s="20" t="s">
        <v>60</v>
      </c>
      <c r="AY87" s="12" t="s">
        <v>60</v>
      </c>
      <c r="AZ87" s="11">
        <v>162</v>
      </c>
      <c r="BA87" s="12">
        <v>269</v>
      </c>
      <c r="BB87" s="11">
        <v>963</v>
      </c>
      <c r="BC87" s="12">
        <v>699</v>
      </c>
      <c r="BD87" s="11">
        <v>995</v>
      </c>
      <c r="BE87" s="12">
        <v>702</v>
      </c>
      <c r="BF87" s="11">
        <v>1301</v>
      </c>
      <c r="BG87" s="12">
        <v>886</v>
      </c>
      <c r="BH87" s="11">
        <v>569</v>
      </c>
      <c r="BI87" s="12">
        <v>513</v>
      </c>
      <c r="BJ87" s="11">
        <v>7032</v>
      </c>
      <c r="BK87" s="12">
        <v>2217</v>
      </c>
      <c r="BL87" s="11">
        <v>2852</v>
      </c>
      <c r="BM87" s="12">
        <v>1534</v>
      </c>
      <c r="BN87" s="11">
        <v>40</v>
      </c>
      <c r="BO87" s="12">
        <v>72</v>
      </c>
      <c r="BP87" s="11">
        <v>119</v>
      </c>
      <c r="BQ87" s="12">
        <v>193</v>
      </c>
      <c r="BR87" s="11">
        <v>1552</v>
      </c>
      <c r="BS87" s="12">
        <v>785</v>
      </c>
      <c r="BT87" s="11">
        <v>462</v>
      </c>
      <c r="BU87" s="12">
        <v>427</v>
      </c>
      <c r="BV87" s="11">
        <v>171</v>
      </c>
      <c r="BW87" s="12">
        <v>249</v>
      </c>
      <c r="BX87" s="11">
        <v>294</v>
      </c>
      <c r="BY87" s="12">
        <v>256</v>
      </c>
      <c r="BZ87" s="11">
        <v>2161</v>
      </c>
      <c r="CA87" s="12">
        <v>822</v>
      </c>
      <c r="CB87" s="11">
        <v>1443</v>
      </c>
      <c r="CC87" s="12">
        <v>686</v>
      </c>
      <c r="CD87" s="11">
        <v>438</v>
      </c>
      <c r="CE87" s="12">
        <v>514</v>
      </c>
      <c r="CF87" s="11">
        <v>1100</v>
      </c>
      <c r="CG87" s="12">
        <v>774</v>
      </c>
      <c r="CH87" s="11">
        <v>1074</v>
      </c>
      <c r="CI87" s="12">
        <v>675</v>
      </c>
      <c r="CJ87" s="11">
        <v>281</v>
      </c>
      <c r="CK87" s="12">
        <v>277</v>
      </c>
      <c r="CL87" s="11">
        <v>1350</v>
      </c>
      <c r="CM87" s="12">
        <v>747</v>
      </c>
      <c r="CN87" s="11">
        <v>0</v>
      </c>
      <c r="CO87" s="12">
        <v>281</v>
      </c>
      <c r="CP87" s="11">
        <v>1130</v>
      </c>
      <c r="CQ87" s="12">
        <v>706</v>
      </c>
      <c r="CR87" s="11">
        <v>0</v>
      </c>
      <c r="CS87" s="12">
        <v>281</v>
      </c>
      <c r="CT87" s="11">
        <v>1853</v>
      </c>
      <c r="CU87" s="12">
        <v>621</v>
      </c>
      <c r="CV87" s="11">
        <v>26134</v>
      </c>
      <c r="CW87" s="12">
        <v>3903</v>
      </c>
      <c r="CX87" s="11">
        <v>473</v>
      </c>
      <c r="CY87" s="12">
        <v>380</v>
      </c>
      <c r="CZ87" s="11">
        <v>0</v>
      </c>
      <c r="DA87" s="12">
        <v>281</v>
      </c>
      <c r="DB87" s="11">
        <v>1278</v>
      </c>
      <c r="DC87" s="12">
        <v>733</v>
      </c>
      <c r="DD87" s="11">
        <v>1509</v>
      </c>
      <c r="DE87" s="12">
        <v>1126</v>
      </c>
      <c r="DF87" s="11">
        <v>210</v>
      </c>
      <c r="DG87" s="12">
        <v>254</v>
      </c>
      <c r="DH87" s="11">
        <v>237</v>
      </c>
      <c r="DI87" s="12">
        <v>229</v>
      </c>
      <c r="DJ87" s="11">
        <v>31</v>
      </c>
      <c r="DK87" s="12">
        <v>67</v>
      </c>
      <c r="DL87" s="11">
        <v>402</v>
      </c>
      <c r="DM87" s="12">
        <v>285</v>
      </c>
    </row>
    <row r="88" spans="1:117" x14ac:dyDescent="0.2">
      <c r="A88" s="109">
        <f>IF($D88=$D$67,"",RANK($G88,$G$69:$G$120)+COUNTIF($G$69:G88,$G88)-1)</f>
        <v>21</v>
      </c>
      <c r="B88" s="1">
        <v>89</v>
      </c>
      <c r="C88" s="1" t="s">
        <v>95</v>
      </c>
      <c r="D88" s="7" t="s">
        <v>26</v>
      </c>
      <c r="E88" s="17">
        <f t="shared" si="1"/>
        <v>1318</v>
      </c>
      <c r="F88" s="17">
        <f t="shared" si="2"/>
        <v>458</v>
      </c>
      <c r="G88" s="18">
        <f t="shared" si="3"/>
        <v>860</v>
      </c>
      <c r="H88" s="17">
        <f t="shared" si="4"/>
        <v>889</v>
      </c>
      <c r="I88" s="17">
        <f t="shared" si="5"/>
        <v>327</v>
      </c>
      <c r="J88" s="17">
        <f t="shared" si="6"/>
        <v>562</v>
      </c>
      <c r="K88" s="92"/>
      <c r="L88" s="9">
        <v>27758</v>
      </c>
      <c r="M88" s="10">
        <v>3059</v>
      </c>
      <c r="N88" s="11">
        <v>402</v>
      </c>
      <c r="O88" s="12">
        <v>311</v>
      </c>
      <c r="P88" s="15">
        <v>424</v>
      </c>
      <c r="Q88" s="12">
        <v>439</v>
      </c>
      <c r="R88" s="11">
        <v>254</v>
      </c>
      <c r="S88" s="12">
        <v>290</v>
      </c>
      <c r="T88" s="11">
        <v>67</v>
      </c>
      <c r="U88" s="12">
        <v>112</v>
      </c>
      <c r="V88" s="11">
        <v>1066</v>
      </c>
      <c r="W88" s="12">
        <v>740</v>
      </c>
      <c r="X88" s="11">
        <v>478</v>
      </c>
      <c r="Y88" s="12">
        <v>377</v>
      </c>
      <c r="Z88" s="11">
        <v>1361</v>
      </c>
      <c r="AA88" s="12">
        <v>689</v>
      </c>
      <c r="AB88" s="11">
        <v>174</v>
      </c>
      <c r="AC88" s="12">
        <v>229</v>
      </c>
      <c r="AD88" s="11">
        <v>55</v>
      </c>
      <c r="AE88" s="12">
        <v>89</v>
      </c>
      <c r="AF88" s="11">
        <v>3025</v>
      </c>
      <c r="AG88" s="12">
        <v>924</v>
      </c>
      <c r="AH88" s="11">
        <v>844</v>
      </c>
      <c r="AI88" s="12">
        <v>817</v>
      </c>
      <c r="AJ88" s="11">
        <v>62</v>
      </c>
      <c r="AK88" s="12">
        <v>102</v>
      </c>
      <c r="AL88" s="11">
        <v>0</v>
      </c>
      <c r="AM88" s="12">
        <v>230</v>
      </c>
      <c r="AN88" s="11">
        <v>311</v>
      </c>
      <c r="AO88" s="12">
        <v>251</v>
      </c>
      <c r="AP88" s="11">
        <v>259</v>
      </c>
      <c r="AQ88" s="12">
        <v>379</v>
      </c>
      <c r="AR88" s="11">
        <v>337</v>
      </c>
      <c r="AS88" s="12">
        <v>561</v>
      </c>
      <c r="AT88" s="11">
        <v>56</v>
      </c>
      <c r="AU88" s="12">
        <v>92</v>
      </c>
      <c r="AV88" s="11">
        <v>484</v>
      </c>
      <c r="AW88" s="12">
        <v>643</v>
      </c>
      <c r="AX88" s="11">
        <v>115</v>
      </c>
      <c r="AY88" s="12">
        <v>211</v>
      </c>
      <c r="AZ88" s="20" t="s">
        <v>60</v>
      </c>
      <c r="BA88" s="12" t="s">
        <v>60</v>
      </c>
      <c r="BB88" s="11">
        <v>243</v>
      </c>
      <c r="BC88" s="12">
        <v>223</v>
      </c>
      <c r="BD88" s="11">
        <v>3521</v>
      </c>
      <c r="BE88" s="12">
        <v>958</v>
      </c>
      <c r="BF88" s="11">
        <v>122</v>
      </c>
      <c r="BG88" s="12">
        <v>133</v>
      </c>
      <c r="BH88" s="11">
        <v>91</v>
      </c>
      <c r="BI88" s="12">
        <v>109</v>
      </c>
      <c r="BJ88" s="11">
        <v>0</v>
      </c>
      <c r="BK88" s="12">
        <v>230</v>
      </c>
      <c r="BL88" s="11">
        <v>201</v>
      </c>
      <c r="BM88" s="12">
        <v>260</v>
      </c>
      <c r="BN88" s="11">
        <v>275</v>
      </c>
      <c r="BO88" s="12">
        <v>335</v>
      </c>
      <c r="BP88" s="11">
        <v>204</v>
      </c>
      <c r="BQ88" s="12">
        <v>283</v>
      </c>
      <c r="BR88" s="11">
        <v>345</v>
      </c>
      <c r="BS88" s="12">
        <v>344</v>
      </c>
      <c r="BT88" s="11">
        <v>4058</v>
      </c>
      <c r="BU88" s="12">
        <v>1966</v>
      </c>
      <c r="BV88" s="11">
        <v>902</v>
      </c>
      <c r="BW88" s="12">
        <v>508</v>
      </c>
      <c r="BX88" s="11">
        <v>234</v>
      </c>
      <c r="BY88" s="12">
        <v>298</v>
      </c>
      <c r="BZ88" s="11">
        <v>2339</v>
      </c>
      <c r="CA88" s="12">
        <v>962</v>
      </c>
      <c r="CB88" s="11">
        <v>1001</v>
      </c>
      <c r="CC88" s="12">
        <v>1161</v>
      </c>
      <c r="CD88" s="11">
        <v>55</v>
      </c>
      <c r="CE88" s="12">
        <v>89</v>
      </c>
      <c r="CF88" s="11">
        <v>315</v>
      </c>
      <c r="CG88" s="12">
        <v>362</v>
      </c>
      <c r="CH88" s="11">
        <v>124</v>
      </c>
      <c r="CI88" s="12">
        <v>215</v>
      </c>
      <c r="CJ88" s="11">
        <v>0</v>
      </c>
      <c r="CK88" s="12">
        <v>230</v>
      </c>
      <c r="CL88" s="11">
        <v>375</v>
      </c>
      <c r="CM88" s="12">
        <v>287</v>
      </c>
      <c r="CN88" s="11">
        <v>379</v>
      </c>
      <c r="CO88" s="12">
        <v>284</v>
      </c>
      <c r="CP88" s="11">
        <v>148</v>
      </c>
      <c r="CQ88" s="12">
        <v>160</v>
      </c>
      <c r="CR88" s="11">
        <v>0</v>
      </c>
      <c r="CS88" s="12">
        <v>230</v>
      </c>
      <c r="CT88" s="11">
        <v>249</v>
      </c>
      <c r="CU88" s="12">
        <v>231</v>
      </c>
      <c r="CV88" s="11">
        <v>458</v>
      </c>
      <c r="CW88" s="12">
        <v>327</v>
      </c>
      <c r="CX88" s="11">
        <v>390</v>
      </c>
      <c r="CY88" s="12">
        <v>427</v>
      </c>
      <c r="CZ88" s="11">
        <v>420</v>
      </c>
      <c r="DA88" s="12">
        <v>368</v>
      </c>
      <c r="DB88" s="11">
        <v>654</v>
      </c>
      <c r="DC88" s="12">
        <v>307</v>
      </c>
      <c r="DD88" s="11">
        <v>381</v>
      </c>
      <c r="DE88" s="12">
        <v>533</v>
      </c>
      <c r="DF88" s="11">
        <v>0</v>
      </c>
      <c r="DG88" s="12">
        <v>230</v>
      </c>
      <c r="DH88" s="11">
        <v>0</v>
      </c>
      <c r="DI88" s="12">
        <v>230</v>
      </c>
      <c r="DJ88" s="11">
        <v>500</v>
      </c>
      <c r="DK88" s="12">
        <v>766</v>
      </c>
      <c r="DL88" s="11">
        <v>204</v>
      </c>
      <c r="DM88" s="12">
        <v>355</v>
      </c>
    </row>
    <row r="89" spans="1:117" x14ac:dyDescent="0.2">
      <c r="A89" s="109">
        <f>IF($D89=$D$67,"",RANK($G89,$G$69:$G$120)+COUNTIF($G$69:G89,$G89)-1)</f>
        <v>44</v>
      </c>
      <c r="B89" s="1">
        <v>166</v>
      </c>
      <c r="C89" s="1" t="s">
        <v>96</v>
      </c>
      <c r="D89" s="7" t="s">
        <v>27</v>
      </c>
      <c r="E89" s="17">
        <f t="shared" si="1"/>
        <v>4724</v>
      </c>
      <c r="F89" s="17">
        <f t="shared" si="2"/>
        <v>5883</v>
      </c>
      <c r="G89" s="18">
        <f t="shared" si="3"/>
        <v>-1159</v>
      </c>
      <c r="H89" s="17">
        <f t="shared" si="4"/>
        <v>1564</v>
      </c>
      <c r="I89" s="17">
        <f t="shared" si="5"/>
        <v>1511</v>
      </c>
      <c r="J89" s="17">
        <f t="shared" si="6"/>
        <v>53</v>
      </c>
      <c r="K89" s="92"/>
      <c r="L89" s="9">
        <v>164484</v>
      </c>
      <c r="M89" s="10">
        <v>9180</v>
      </c>
      <c r="N89" s="11">
        <v>1641</v>
      </c>
      <c r="O89" s="12">
        <v>1004</v>
      </c>
      <c r="P89" s="15">
        <v>2672</v>
      </c>
      <c r="Q89" s="12">
        <v>1268</v>
      </c>
      <c r="R89" s="11">
        <v>1124</v>
      </c>
      <c r="S89" s="12">
        <v>770</v>
      </c>
      <c r="T89" s="11">
        <v>273</v>
      </c>
      <c r="U89" s="12">
        <v>418</v>
      </c>
      <c r="V89" s="11">
        <v>8206</v>
      </c>
      <c r="W89" s="12">
        <v>2230</v>
      </c>
      <c r="X89" s="11">
        <v>2501</v>
      </c>
      <c r="Y89" s="12">
        <v>1523</v>
      </c>
      <c r="Z89" s="11">
        <v>1603</v>
      </c>
      <c r="AA89" s="12">
        <v>798</v>
      </c>
      <c r="AB89" s="11">
        <v>8340</v>
      </c>
      <c r="AC89" s="12">
        <v>3099</v>
      </c>
      <c r="AD89" s="11">
        <v>23202</v>
      </c>
      <c r="AE89" s="12">
        <v>3764</v>
      </c>
      <c r="AF89" s="11">
        <v>6564</v>
      </c>
      <c r="AG89" s="12">
        <v>1906</v>
      </c>
      <c r="AH89" s="11">
        <v>3454</v>
      </c>
      <c r="AI89" s="12">
        <v>1271</v>
      </c>
      <c r="AJ89" s="11">
        <v>422</v>
      </c>
      <c r="AK89" s="12">
        <v>439</v>
      </c>
      <c r="AL89" s="11">
        <v>357</v>
      </c>
      <c r="AM89" s="12">
        <v>415</v>
      </c>
      <c r="AN89" s="11">
        <v>3300</v>
      </c>
      <c r="AO89" s="12">
        <v>1310</v>
      </c>
      <c r="AP89" s="11">
        <v>431</v>
      </c>
      <c r="AQ89" s="12">
        <v>330</v>
      </c>
      <c r="AR89" s="11">
        <v>160</v>
      </c>
      <c r="AS89" s="12">
        <v>190</v>
      </c>
      <c r="AT89" s="11">
        <v>781</v>
      </c>
      <c r="AU89" s="12">
        <v>822</v>
      </c>
      <c r="AV89" s="11">
        <v>396</v>
      </c>
      <c r="AW89" s="12">
        <v>362</v>
      </c>
      <c r="AX89" s="11">
        <v>1376</v>
      </c>
      <c r="AY89" s="12">
        <v>695</v>
      </c>
      <c r="AZ89" s="11">
        <v>53</v>
      </c>
      <c r="BA89" s="12">
        <v>96</v>
      </c>
      <c r="BB89" s="20" t="s">
        <v>60</v>
      </c>
      <c r="BC89" s="12" t="s">
        <v>60</v>
      </c>
      <c r="BD89" s="11">
        <v>1983</v>
      </c>
      <c r="BE89" s="12">
        <v>730</v>
      </c>
      <c r="BF89" s="11">
        <v>3572</v>
      </c>
      <c r="BG89" s="12">
        <v>1269</v>
      </c>
      <c r="BH89" s="11">
        <v>820</v>
      </c>
      <c r="BI89" s="12">
        <v>543</v>
      </c>
      <c r="BJ89" s="11">
        <v>403</v>
      </c>
      <c r="BK89" s="12">
        <v>383</v>
      </c>
      <c r="BL89" s="11">
        <v>1147</v>
      </c>
      <c r="BM89" s="12">
        <v>633</v>
      </c>
      <c r="BN89" s="11">
        <v>86</v>
      </c>
      <c r="BO89" s="12">
        <v>106</v>
      </c>
      <c r="BP89" s="11">
        <v>54</v>
      </c>
      <c r="BQ89" s="12">
        <v>88</v>
      </c>
      <c r="BR89" s="11">
        <v>979</v>
      </c>
      <c r="BS89" s="12">
        <v>800</v>
      </c>
      <c r="BT89" s="11">
        <v>1369</v>
      </c>
      <c r="BU89" s="12">
        <v>1276</v>
      </c>
      <c r="BV89" s="11">
        <v>9058</v>
      </c>
      <c r="BW89" s="12">
        <v>2330</v>
      </c>
      <c r="BX89" s="11">
        <v>238</v>
      </c>
      <c r="BY89" s="12">
        <v>287</v>
      </c>
      <c r="BZ89" s="11">
        <v>10736</v>
      </c>
      <c r="CA89" s="12">
        <v>2103</v>
      </c>
      <c r="CB89" s="11">
        <v>5787</v>
      </c>
      <c r="CC89" s="12">
        <v>2059</v>
      </c>
      <c r="CD89" s="11">
        <v>0</v>
      </c>
      <c r="CE89" s="12">
        <v>289</v>
      </c>
      <c r="CF89" s="11">
        <v>3277</v>
      </c>
      <c r="CG89" s="12">
        <v>1497</v>
      </c>
      <c r="CH89" s="11">
        <v>607</v>
      </c>
      <c r="CI89" s="12">
        <v>541</v>
      </c>
      <c r="CJ89" s="11">
        <v>723</v>
      </c>
      <c r="CK89" s="12">
        <v>654</v>
      </c>
      <c r="CL89" s="11">
        <v>13467</v>
      </c>
      <c r="CM89" s="12">
        <v>3147</v>
      </c>
      <c r="CN89" s="11">
        <v>782</v>
      </c>
      <c r="CO89" s="12">
        <v>626</v>
      </c>
      <c r="CP89" s="11">
        <v>1710</v>
      </c>
      <c r="CQ89" s="12">
        <v>852</v>
      </c>
      <c r="CR89" s="11">
        <v>49</v>
      </c>
      <c r="CS89" s="12">
        <v>81</v>
      </c>
      <c r="CT89" s="11">
        <v>2669</v>
      </c>
      <c r="CU89" s="12">
        <v>1332</v>
      </c>
      <c r="CV89" s="11">
        <v>5883</v>
      </c>
      <c r="CW89" s="12">
        <v>1511</v>
      </c>
      <c r="CX89" s="11">
        <v>655</v>
      </c>
      <c r="CY89" s="12">
        <v>451</v>
      </c>
      <c r="CZ89" s="11">
        <v>350</v>
      </c>
      <c r="DA89" s="12">
        <v>328</v>
      </c>
      <c r="DB89" s="11">
        <v>24765</v>
      </c>
      <c r="DC89" s="12">
        <v>4735</v>
      </c>
      <c r="DD89" s="11">
        <v>1542</v>
      </c>
      <c r="DE89" s="12">
        <v>1004</v>
      </c>
      <c r="DF89" s="11">
        <v>4363</v>
      </c>
      <c r="DG89" s="12">
        <v>1701</v>
      </c>
      <c r="DH89" s="11">
        <v>324</v>
      </c>
      <c r="DI89" s="12">
        <v>241</v>
      </c>
      <c r="DJ89" s="11">
        <v>230</v>
      </c>
      <c r="DK89" s="12">
        <v>299</v>
      </c>
      <c r="DL89" s="11">
        <v>612</v>
      </c>
      <c r="DM89" s="12">
        <v>678</v>
      </c>
    </row>
    <row r="90" spans="1:117" x14ac:dyDescent="0.2">
      <c r="A90" s="109">
        <f>IF($D90=$D$67,"",RANK($G90,$G$69:$G$120)+COUNTIF($G$69:G90,$G90)-1)</f>
        <v>32</v>
      </c>
      <c r="B90" s="1">
        <v>98</v>
      </c>
      <c r="C90" s="1" t="s">
        <v>97</v>
      </c>
      <c r="D90" s="7" t="s">
        <v>28</v>
      </c>
      <c r="E90" s="17">
        <f t="shared" si="1"/>
        <v>7139</v>
      </c>
      <c r="F90" s="17">
        <f t="shared" si="2"/>
        <v>7073</v>
      </c>
      <c r="G90" s="18">
        <f t="shared" si="3"/>
        <v>66</v>
      </c>
      <c r="H90" s="17">
        <f t="shared" si="4"/>
        <v>2275</v>
      </c>
      <c r="I90" s="17">
        <f t="shared" si="5"/>
        <v>2465</v>
      </c>
      <c r="J90" s="17">
        <f t="shared" si="6"/>
        <v>-190</v>
      </c>
      <c r="K90" s="92"/>
      <c r="L90" s="9">
        <v>140162</v>
      </c>
      <c r="M90" s="10">
        <v>8906</v>
      </c>
      <c r="N90" s="11">
        <v>583</v>
      </c>
      <c r="O90" s="12">
        <v>382</v>
      </c>
      <c r="P90" s="15">
        <v>1891</v>
      </c>
      <c r="Q90" s="12">
        <v>1205</v>
      </c>
      <c r="R90" s="11">
        <v>1572</v>
      </c>
      <c r="S90" s="12">
        <v>1170</v>
      </c>
      <c r="T90" s="11">
        <v>206</v>
      </c>
      <c r="U90" s="12">
        <v>343</v>
      </c>
      <c r="V90" s="11">
        <v>14971</v>
      </c>
      <c r="W90" s="12">
        <v>3388</v>
      </c>
      <c r="X90" s="11">
        <v>1051</v>
      </c>
      <c r="Y90" s="12">
        <v>527</v>
      </c>
      <c r="Z90" s="11">
        <v>13270</v>
      </c>
      <c r="AA90" s="12">
        <v>2422</v>
      </c>
      <c r="AB90" s="11">
        <v>131</v>
      </c>
      <c r="AC90" s="12">
        <v>214</v>
      </c>
      <c r="AD90" s="11">
        <v>1539</v>
      </c>
      <c r="AE90" s="12">
        <v>649</v>
      </c>
      <c r="AF90" s="11">
        <v>11118</v>
      </c>
      <c r="AG90" s="12">
        <v>2520</v>
      </c>
      <c r="AH90" s="11">
        <v>1409</v>
      </c>
      <c r="AI90" s="12">
        <v>612</v>
      </c>
      <c r="AJ90" s="11">
        <v>682</v>
      </c>
      <c r="AK90" s="12">
        <v>598</v>
      </c>
      <c r="AL90" s="11">
        <v>79</v>
      </c>
      <c r="AM90" s="12">
        <v>128</v>
      </c>
      <c r="AN90" s="11">
        <v>2842</v>
      </c>
      <c r="AO90" s="12">
        <v>1071</v>
      </c>
      <c r="AP90" s="11">
        <v>1891</v>
      </c>
      <c r="AQ90" s="12">
        <v>857</v>
      </c>
      <c r="AR90" s="11">
        <v>307</v>
      </c>
      <c r="AS90" s="12">
        <v>253</v>
      </c>
      <c r="AT90" s="11">
        <v>0</v>
      </c>
      <c r="AU90" s="12">
        <v>285</v>
      </c>
      <c r="AV90" s="11">
        <v>340</v>
      </c>
      <c r="AW90" s="12">
        <v>397</v>
      </c>
      <c r="AX90" s="11">
        <v>0</v>
      </c>
      <c r="AY90" s="12">
        <v>285</v>
      </c>
      <c r="AZ90" s="11">
        <v>4666</v>
      </c>
      <c r="BA90" s="12">
        <v>1266</v>
      </c>
      <c r="BB90" s="11">
        <v>3660</v>
      </c>
      <c r="BC90" s="12">
        <v>1356</v>
      </c>
      <c r="BD90" s="20" t="s">
        <v>60</v>
      </c>
      <c r="BE90" s="12" t="s">
        <v>60</v>
      </c>
      <c r="BF90" s="11">
        <v>1624</v>
      </c>
      <c r="BG90" s="12">
        <v>931</v>
      </c>
      <c r="BH90" s="11">
        <v>2185</v>
      </c>
      <c r="BI90" s="12">
        <v>2035</v>
      </c>
      <c r="BJ90" s="11">
        <v>453</v>
      </c>
      <c r="BK90" s="12">
        <v>534</v>
      </c>
      <c r="BL90" s="11">
        <v>1957</v>
      </c>
      <c r="BM90" s="12">
        <v>1987</v>
      </c>
      <c r="BN90" s="11">
        <v>388</v>
      </c>
      <c r="BO90" s="12">
        <v>356</v>
      </c>
      <c r="BP90" s="11">
        <v>46</v>
      </c>
      <c r="BQ90" s="12">
        <v>77</v>
      </c>
      <c r="BR90" s="11">
        <v>792</v>
      </c>
      <c r="BS90" s="12">
        <v>705</v>
      </c>
      <c r="BT90" s="11">
        <v>9911</v>
      </c>
      <c r="BU90" s="12">
        <v>1876</v>
      </c>
      <c r="BV90" s="11">
        <v>4709</v>
      </c>
      <c r="BW90" s="12">
        <v>1295</v>
      </c>
      <c r="BX90" s="11">
        <v>161</v>
      </c>
      <c r="BY90" s="12">
        <v>271</v>
      </c>
      <c r="BZ90" s="11">
        <v>20002</v>
      </c>
      <c r="CA90" s="12">
        <v>3186</v>
      </c>
      <c r="CB90" s="11">
        <v>2798</v>
      </c>
      <c r="CC90" s="12">
        <v>1277</v>
      </c>
      <c r="CD90" s="11">
        <v>0</v>
      </c>
      <c r="CE90" s="12">
        <v>285</v>
      </c>
      <c r="CF90" s="11">
        <v>2163</v>
      </c>
      <c r="CG90" s="12">
        <v>975</v>
      </c>
      <c r="CH90" s="11">
        <v>158</v>
      </c>
      <c r="CI90" s="12">
        <v>204</v>
      </c>
      <c r="CJ90" s="11">
        <v>228</v>
      </c>
      <c r="CK90" s="12">
        <v>217</v>
      </c>
      <c r="CL90" s="11">
        <v>5316</v>
      </c>
      <c r="CM90" s="12">
        <v>1681</v>
      </c>
      <c r="CN90" s="11">
        <v>6965</v>
      </c>
      <c r="CO90" s="12">
        <v>1573</v>
      </c>
      <c r="CP90" s="11">
        <v>1659</v>
      </c>
      <c r="CQ90" s="12">
        <v>1086</v>
      </c>
      <c r="CR90" s="11">
        <v>0</v>
      </c>
      <c r="CS90" s="12">
        <v>285</v>
      </c>
      <c r="CT90" s="11">
        <v>918</v>
      </c>
      <c r="CU90" s="12">
        <v>591</v>
      </c>
      <c r="CV90" s="11">
        <v>7073</v>
      </c>
      <c r="CW90" s="12">
        <v>2465</v>
      </c>
      <c r="CX90" s="11">
        <v>207</v>
      </c>
      <c r="CY90" s="12">
        <v>159</v>
      </c>
      <c r="CZ90" s="11">
        <v>1526</v>
      </c>
      <c r="DA90" s="12">
        <v>673</v>
      </c>
      <c r="DB90" s="11">
        <v>4542</v>
      </c>
      <c r="DC90" s="12">
        <v>1704</v>
      </c>
      <c r="DD90" s="11">
        <v>1627</v>
      </c>
      <c r="DE90" s="12">
        <v>791</v>
      </c>
      <c r="DF90" s="11">
        <v>0</v>
      </c>
      <c r="DG90" s="12">
        <v>285</v>
      </c>
      <c r="DH90" s="11">
        <v>546</v>
      </c>
      <c r="DI90" s="12">
        <v>404</v>
      </c>
      <c r="DJ90" s="11">
        <v>0</v>
      </c>
      <c r="DK90" s="12">
        <v>285</v>
      </c>
      <c r="DL90" s="11">
        <v>3085</v>
      </c>
      <c r="DM90" s="12">
        <v>1219</v>
      </c>
    </row>
    <row r="91" spans="1:117" x14ac:dyDescent="0.2">
      <c r="A91" s="109">
        <f>IF($D91=$D$67,"",RANK($G91,$G$69:$G$120)+COUNTIF($G$69:G91,$G91)-1)</f>
        <v>5</v>
      </c>
      <c r="B91" s="1">
        <v>83</v>
      </c>
      <c r="C91" s="1" t="s">
        <v>98</v>
      </c>
      <c r="D91" s="7" t="s">
        <v>29</v>
      </c>
      <c r="E91" s="17">
        <f t="shared" si="1"/>
        <v>13775</v>
      </c>
      <c r="F91" s="17">
        <f t="shared" si="2"/>
        <v>7184</v>
      </c>
      <c r="G91" s="18">
        <f t="shared" si="3"/>
        <v>6591</v>
      </c>
      <c r="H91" s="17">
        <f t="shared" si="4"/>
        <v>3091</v>
      </c>
      <c r="I91" s="17">
        <f t="shared" si="5"/>
        <v>2265</v>
      </c>
      <c r="J91" s="17">
        <f t="shared" si="6"/>
        <v>826</v>
      </c>
      <c r="K91" s="92"/>
      <c r="L91" s="9">
        <v>116149</v>
      </c>
      <c r="M91" s="10">
        <v>8123</v>
      </c>
      <c r="N91" s="11">
        <v>2403</v>
      </c>
      <c r="O91" s="12">
        <v>1803</v>
      </c>
      <c r="P91" s="15">
        <v>1040</v>
      </c>
      <c r="Q91" s="12">
        <v>758</v>
      </c>
      <c r="R91" s="11">
        <v>3197</v>
      </c>
      <c r="S91" s="12">
        <v>1076</v>
      </c>
      <c r="T91" s="11">
        <v>636</v>
      </c>
      <c r="U91" s="12">
        <v>434</v>
      </c>
      <c r="V91" s="11">
        <v>6726</v>
      </c>
      <c r="W91" s="12">
        <v>2018</v>
      </c>
      <c r="X91" s="11">
        <v>2031</v>
      </c>
      <c r="Y91" s="12">
        <v>695</v>
      </c>
      <c r="Z91" s="11">
        <v>277</v>
      </c>
      <c r="AA91" s="12">
        <v>303</v>
      </c>
      <c r="AB91" s="11">
        <v>167</v>
      </c>
      <c r="AC91" s="12">
        <v>160</v>
      </c>
      <c r="AD91" s="11">
        <v>471</v>
      </c>
      <c r="AE91" s="12">
        <v>272</v>
      </c>
      <c r="AF91" s="11">
        <v>11646</v>
      </c>
      <c r="AG91" s="12">
        <v>2178</v>
      </c>
      <c r="AH91" s="11">
        <v>3913</v>
      </c>
      <c r="AI91" s="12">
        <v>1925</v>
      </c>
      <c r="AJ91" s="11">
        <v>313</v>
      </c>
      <c r="AK91" s="12">
        <v>337</v>
      </c>
      <c r="AL91" s="11">
        <v>66</v>
      </c>
      <c r="AM91" s="12">
        <v>79</v>
      </c>
      <c r="AN91" s="11">
        <v>10651</v>
      </c>
      <c r="AO91" s="12">
        <v>1903</v>
      </c>
      <c r="AP91" s="11">
        <v>7816</v>
      </c>
      <c r="AQ91" s="12">
        <v>2004</v>
      </c>
      <c r="AR91" s="11">
        <v>758</v>
      </c>
      <c r="AS91" s="12">
        <v>493</v>
      </c>
      <c r="AT91" s="11">
        <v>640</v>
      </c>
      <c r="AU91" s="12">
        <v>469</v>
      </c>
      <c r="AV91" s="11">
        <v>2353</v>
      </c>
      <c r="AW91" s="12">
        <v>1473</v>
      </c>
      <c r="AX91" s="11">
        <v>1342</v>
      </c>
      <c r="AY91" s="12">
        <v>747</v>
      </c>
      <c r="AZ91" s="11">
        <v>645</v>
      </c>
      <c r="BA91" s="12">
        <v>477</v>
      </c>
      <c r="BB91" s="11">
        <v>620</v>
      </c>
      <c r="BC91" s="12">
        <v>428</v>
      </c>
      <c r="BD91" s="11">
        <v>1206</v>
      </c>
      <c r="BE91" s="12">
        <v>574</v>
      </c>
      <c r="BF91" s="20" t="s">
        <v>60</v>
      </c>
      <c r="BG91" s="12" t="s">
        <v>60</v>
      </c>
      <c r="BH91" s="11">
        <v>1275</v>
      </c>
      <c r="BI91" s="12">
        <v>646</v>
      </c>
      <c r="BJ91" s="11">
        <v>656</v>
      </c>
      <c r="BK91" s="12">
        <v>474</v>
      </c>
      <c r="BL91" s="11">
        <v>2921</v>
      </c>
      <c r="BM91" s="12">
        <v>1486</v>
      </c>
      <c r="BN91" s="11">
        <v>312</v>
      </c>
      <c r="BO91" s="12">
        <v>235</v>
      </c>
      <c r="BP91" s="11">
        <v>213</v>
      </c>
      <c r="BQ91" s="12">
        <v>214</v>
      </c>
      <c r="BR91" s="11">
        <v>1874</v>
      </c>
      <c r="BS91" s="12">
        <v>1028</v>
      </c>
      <c r="BT91" s="11">
        <v>437</v>
      </c>
      <c r="BU91" s="12">
        <v>357</v>
      </c>
      <c r="BV91" s="11">
        <v>1676</v>
      </c>
      <c r="BW91" s="12">
        <v>861</v>
      </c>
      <c r="BX91" s="11">
        <v>669</v>
      </c>
      <c r="BY91" s="12">
        <v>411</v>
      </c>
      <c r="BZ91" s="11">
        <v>3135</v>
      </c>
      <c r="CA91" s="12">
        <v>871</v>
      </c>
      <c r="CB91" s="11">
        <v>2444</v>
      </c>
      <c r="CC91" s="12">
        <v>903</v>
      </c>
      <c r="CD91" s="11">
        <v>53</v>
      </c>
      <c r="CE91" s="12">
        <v>71</v>
      </c>
      <c r="CF91" s="11">
        <v>9783</v>
      </c>
      <c r="CG91" s="12">
        <v>1851</v>
      </c>
      <c r="CH91" s="11">
        <v>2276</v>
      </c>
      <c r="CI91" s="12">
        <v>1296</v>
      </c>
      <c r="CJ91" s="11">
        <v>537</v>
      </c>
      <c r="CK91" s="12">
        <v>341</v>
      </c>
      <c r="CL91" s="11">
        <v>3134</v>
      </c>
      <c r="CM91" s="12">
        <v>1226</v>
      </c>
      <c r="CN91" s="11">
        <v>653</v>
      </c>
      <c r="CO91" s="12">
        <v>702</v>
      </c>
      <c r="CP91" s="11">
        <v>1446</v>
      </c>
      <c r="CQ91" s="12">
        <v>869</v>
      </c>
      <c r="CR91" s="11">
        <v>706</v>
      </c>
      <c r="CS91" s="12">
        <v>521</v>
      </c>
      <c r="CT91" s="11">
        <v>4453</v>
      </c>
      <c r="CU91" s="12">
        <v>1559</v>
      </c>
      <c r="CV91" s="11">
        <v>7184</v>
      </c>
      <c r="CW91" s="12">
        <v>2265</v>
      </c>
      <c r="CX91" s="11">
        <v>545</v>
      </c>
      <c r="CY91" s="12">
        <v>388</v>
      </c>
      <c r="CZ91" s="11">
        <v>45</v>
      </c>
      <c r="DA91" s="12">
        <v>77</v>
      </c>
      <c r="DB91" s="11">
        <v>2073</v>
      </c>
      <c r="DC91" s="12">
        <v>807</v>
      </c>
      <c r="DD91" s="11">
        <v>1427</v>
      </c>
      <c r="DE91" s="12">
        <v>666</v>
      </c>
      <c r="DF91" s="11">
        <v>446</v>
      </c>
      <c r="DG91" s="12">
        <v>319</v>
      </c>
      <c r="DH91" s="11">
        <v>6291</v>
      </c>
      <c r="DI91" s="12">
        <v>1731</v>
      </c>
      <c r="DJ91" s="11">
        <v>568</v>
      </c>
      <c r="DK91" s="12">
        <v>429</v>
      </c>
      <c r="DL91" s="11">
        <v>1432</v>
      </c>
      <c r="DM91" s="12">
        <v>1082</v>
      </c>
    </row>
    <row r="92" spans="1:117" x14ac:dyDescent="0.2">
      <c r="A92" s="109">
        <f>IF($D92=$D$67,"",RANK($G92,$G$69:$G$120)+COUNTIF($G$69:G92,$G92)-1)</f>
        <v>10</v>
      </c>
      <c r="B92" s="1">
        <v>133</v>
      </c>
      <c r="C92" s="1" t="s">
        <v>99</v>
      </c>
      <c r="D92" s="7" t="s">
        <v>30</v>
      </c>
      <c r="E92" s="17">
        <f t="shared" si="1"/>
        <v>6088</v>
      </c>
      <c r="F92" s="17">
        <f t="shared" si="2"/>
        <v>2619</v>
      </c>
      <c r="G92" s="18">
        <f t="shared" si="3"/>
        <v>3469</v>
      </c>
      <c r="H92" s="17">
        <f t="shared" si="4"/>
        <v>2182</v>
      </c>
      <c r="I92" s="17">
        <f t="shared" si="5"/>
        <v>1241</v>
      </c>
      <c r="J92" s="17">
        <f t="shared" si="6"/>
        <v>941</v>
      </c>
      <c r="K92" s="92"/>
      <c r="L92" s="9">
        <v>89872</v>
      </c>
      <c r="M92" s="10">
        <v>6022</v>
      </c>
      <c r="N92" s="11">
        <v>266</v>
      </c>
      <c r="O92" s="12">
        <v>342</v>
      </c>
      <c r="P92" s="15">
        <v>1169</v>
      </c>
      <c r="Q92" s="12">
        <v>851</v>
      </c>
      <c r="R92" s="11">
        <v>4165</v>
      </c>
      <c r="S92" s="12">
        <v>1655</v>
      </c>
      <c r="T92" s="11">
        <v>279</v>
      </c>
      <c r="U92" s="12">
        <v>321</v>
      </c>
      <c r="V92" s="11">
        <v>6233</v>
      </c>
      <c r="W92" s="12">
        <v>1680</v>
      </c>
      <c r="X92" s="11">
        <v>2521</v>
      </c>
      <c r="Y92" s="12">
        <v>1122</v>
      </c>
      <c r="Z92" s="11">
        <v>211</v>
      </c>
      <c r="AA92" s="12">
        <v>259</v>
      </c>
      <c r="AB92" s="11">
        <v>176</v>
      </c>
      <c r="AC92" s="12">
        <v>171</v>
      </c>
      <c r="AD92" s="11">
        <v>306</v>
      </c>
      <c r="AE92" s="12">
        <v>353</v>
      </c>
      <c r="AF92" s="11">
        <v>2575</v>
      </c>
      <c r="AG92" s="12">
        <v>951</v>
      </c>
      <c r="AH92" s="11">
        <v>1776</v>
      </c>
      <c r="AI92" s="12">
        <v>1237</v>
      </c>
      <c r="AJ92" s="11">
        <v>227</v>
      </c>
      <c r="AK92" s="12">
        <v>253</v>
      </c>
      <c r="AL92" s="11">
        <v>231</v>
      </c>
      <c r="AM92" s="12">
        <v>314</v>
      </c>
      <c r="AN92" s="11">
        <v>6641</v>
      </c>
      <c r="AO92" s="12">
        <v>2137</v>
      </c>
      <c r="AP92" s="11">
        <v>1120</v>
      </c>
      <c r="AQ92" s="12">
        <v>433</v>
      </c>
      <c r="AR92" s="11">
        <v>4948</v>
      </c>
      <c r="AS92" s="12">
        <v>2094</v>
      </c>
      <c r="AT92" s="11">
        <v>1067</v>
      </c>
      <c r="AU92" s="12">
        <v>576</v>
      </c>
      <c r="AV92" s="11">
        <v>402</v>
      </c>
      <c r="AW92" s="12">
        <v>273</v>
      </c>
      <c r="AX92" s="11">
        <v>519</v>
      </c>
      <c r="AY92" s="12">
        <v>402</v>
      </c>
      <c r="AZ92" s="11">
        <v>172</v>
      </c>
      <c r="BA92" s="12">
        <v>199</v>
      </c>
      <c r="BB92" s="11">
        <v>1259</v>
      </c>
      <c r="BC92" s="12">
        <v>797</v>
      </c>
      <c r="BD92" s="11">
        <v>1092</v>
      </c>
      <c r="BE92" s="12">
        <v>531</v>
      </c>
      <c r="BF92" s="11">
        <v>2631</v>
      </c>
      <c r="BG92" s="12">
        <v>1867</v>
      </c>
      <c r="BH92" s="20" t="s">
        <v>60</v>
      </c>
      <c r="BI92" s="12" t="s">
        <v>60</v>
      </c>
      <c r="BJ92" s="11">
        <v>196</v>
      </c>
      <c r="BK92" s="12">
        <v>169</v>
      </c>
      <c r="BL92" s="11">
        <v>1549</v>
      </c>
      <c r="BM92" s="12">
        <v>898</v>
      </c>
      <c r="BN92" s="11">
        <v>1020</v>
      </c>
      <c r="BO92" s="12">
        <v>547</v>
      </c>
      <c r="BP92" s="11">
        <v>734</v>
      </c>
      <c r="BQ92" s="12">
        <v>415</v>
      </c>
      <c r="BR92" s="11">
        <v>540</v>
      </c>
      <c r="BS92" s="12">
        <v>364</v>
      </c>
      <c r="BT92" s="11">
        <v>183</v>
      </c>
      <c r="BU92" s="12">
        <v>142</v>
      </c>
      <c r="BV92" s="11">
        <v>513</v>
      </c>
      <c r="BW92" s="12">
        <v>416</v>
      </c>
      <c r="BX92" s="11">
        <v>151</v>
      </c>
      <c r="BY92" s="12">
        <v>137</v>
      </c>
      <c r="BZ92" s="11">
        <v>1309</v>
      </c>
      <c r="CA92" s="12">
        <v>650</v>
      </c>
      <c r="CB92" s="11">
        <v>1673</v>
      </c>
      <c r="CC92" s="12">
        <v>808</v>
      </c>
      <c r="CD92" s="11">
        <v>7316</v>
      </c>
      <c r="CE92" s="12">
        <v>1621</v>
      </c>
      <c r="CF92" s="11">
        <v>1035</v>
      </c>
      <c r="CG92" s="12">
        <v>669</v>
      </c>
      <c r="CH92" s="11">
        <v>284</v>
      </c>
      <c r="CI92" s="12">
        <v>299</v>
      </c>
      <c r="CJ92" s="11">
        <v>738</v>
      </c>
      <c r="CK92" s="12">
        <v>390</v>
      </c>
      <c r="CL92" s="11">
        <v>730</v>
      </c>
      <c r="CM92" s="12">
        <v>459</v>
      </c>
      <c r="CN92" s="11">
        <v>123</v>
      </c>
      <c r="CO92" s="12">
        <v>148</v>
      </c>
      <c r="CP92" s="11">
        <v>1597</v>
      </c>
      <c r="CQ92" s="12">
        <v>1554</v>
      </c>
      <c r="CR92" s="11">
        <v>3237</v>
      </c>
      <c r="CS92" s="12">
        <v>922</v>
      </c>
      <c r="CT92" s="11">
        <v>1155</v>
      </c>
      <c r="CU92" s="12">
        <v>1037</v>
      </c>
      <c r="CV92" s="11">
        <v>2619</v>
      </c>
      <c r="CW92" s="12">
        <v>1241</v>
      </c>
      <c r="CX92" s="11">
        <v>1013</v>
      </c>
      <c r="CY92" s="12">
        <v>792</v>
      </c>
      <c r="CZ92" s="11">
        <v>0</v>
      </c>
      <c r="DA92" s="12">
        <v>211</v>
      </c>
      <c r="DB92" s="11">
        <v>2371</v>
      </c>
      <c r="DC92" s="12">
        <v>1485</v>
      </c>
      <c r="DD92" s="11">
        <v>1328</v>
      </c>
      <c r="DE92" s="12">
        <v>604</v>
      </c>
      <c r="DF92" s="11">
        <v>200</v>
      </c>
      <c r="DG92" s="12">
        <v>211</v>
      </c>
      <c r="DH92" s="11">
        <v>17929</v>
      </c>
      <c r="DI92" s="12">
        <v>2252</v>
      </c>
      <c r="DJ92" s="11">
        <v>343</v>
      </c>
      <c r="DK92" s="12">
        <v>280</v>
      </c>
      <c r="DL92" s="11">
        <v>39</v>
      </c>
      <c r="DM92" s="12">
        <v>62</v>
      </c>
    </row>
    <row r="93" spans="1:117" x14ac:dyDescent="0.2">
      <c r="A93" s="109">
        <f>IF($D93=$D$67,"",RANK($G93,$G$69:$G$120)+COUNTIF($G$69:G93,$G93)-1)</f>
        <v>17</v>
      </c>
      <c r="B93" s="1">
        <v>70</v>
      </c>
      <c r="C93" s="1" t="s">
        <v>100</v>
      </c>
      <c r="D93" s="7" t="s">
        <v>31</v>
      </c>
      <c r="E93" s="17">
        <f t="shared" si="1"/>
        <v>7773</v>
      </c>
      <c r="F93" s="17">
        <f t="shared" si="2"/>
        <v>5755</v>
      </c>
      <c r="G93" s="18">
        <f t="shared" si="3"/>
        <v>2018</v>
      </c>
      <c r="H93" s="17">
        <f t="shared" si="4"/>
        <v>2477</v>
      </c>
      <c r="I93" s="17">
        <f t="shared" si="5"/>
        <v>1663</v>
      </c>
      <c r="J93" s="17">
        <f t="shared" si="6"/>
        <v>814</v>
      </c>
      <c r="K93" s="92"/>
      <c r="L93" s="9">
        <v>72321</v>
      </c>
      <c r="M93" s="10">
        <v>5412</v>
      </c>
      <c r="N93" s="11">
        <v>8306</v>
      </c>
      <c r="O93" s="12">
        <v>2433</v>
      </c>
      <c r="P93" s="15">
        <v>1192</v>
      </c>
      <c r="Q93" s="12">
        <v>1055</v>
      </c>
      <c r="R93" s="11">
        <v>187</v>
      </c>
      <c r="S93" s="12">
        <v>188</v>
      </c>
      <c r="T93" s="11">
        <v>4941</v>
      </c>
      <c r="U93" s="12">
        <v>2495</v>
      </c>
      <c r="V93" s="11">
        <v>3000</v>
      </c>
      <c r="W93" s="12">
        <v>1221</v>
      </c>
      <c r="X93" s="11">
        <v>1167</v>
      </c>
      <c r="Y93" s="12">
        <v>854</v>
      </c>
      <c r="Z93" s="11">
        <v>71</v>
      </c>
      <c r="AA93" s="12">
        <v>140</v>
      </c>
      <c r="AB93" s="11">
        <v>0</v>
      </c>
      <c r="AC93" s="12">
        <v>287</v>
      </c>
      <c r="AD93" s="11">
        <v>0</v>
      </c>
      <c r="AE93" s="12">
        <v>287</v>
      </c>
      <c r="AF93" s="11">
        <v>4814</v>
      </c>
      <c r="AG93" s="12">
        <v>1372</v>
      </c>
      <c r="AH93" s="11">
        <v>4014</v>
      </c>
      <c r="AI93" s="12">
        <v>1632</v>
      </c>
      <c r="AJ93" s="11">
        <v>276</v>
      </c>
      <c r="AK93" s="12">
        <v>383</v>
      </c>
      <c r="AL93" s="11">
        <v>121</v>
      </c>
      <c r="AM93" s="12">
        <v>172</v>
      </c>
      <c r="AN93" s="11">
        <v>3030</v>
      </c>
      <c r="AO93" s="12">
        <v>1391</v>
      </c>
      <c r="AP93" s="11">
        <v>1403</v>
      </c>
      <c r="AQ93" s="12">
        <v>1445</v>
      </c>
      <c r="AR93" s="11">
        <v>114</v>
      </c>
      <c r="AS93" s="12">
        <v>136</v>
      </c>
      <c r="AT93" s="11">
        <v>330</v>
      </c>
      <c r="AU93" s="12">
        <v>360</v>
      </c>
      <c r="AV93" s="11">
        <v>407</v>
      </c>
      <c r="AW93" s="12">
        <v>350</v>
      </c>
      <c r="AX93" s="11">
        <v>7390</v>
      </c>
      <c r="AY93" s="12">
        <v>1780</v>
      </c>
      <c r="AZ93" s="11">
        <v>0</v>
      </c>
      <c r="BA93" s="12">
        <v>287</v>
      </c>
      <c r="BB93" s="11">
        <v>649</v>
      </c>
      <c r="BC93" s="12">
        <v>529</v>
      </c>
      <c r="BD93" s="11">
        <v>107</v>
      </c>
      <c r="BE93" s="12">
        <v>154</v>
      </c>
      <c r="BF93" s="11">
        <v>2495</v>
      </c>
      <c r="BG93" s="12">
        <v>1469</v>
      </c>
      <c r="BH93" s="11">
        <v>863</v>
      </c>
      <c r="BI93" s="12">
        <v>996</v>
      </c>
      <c r="BJ93" s="20" t="s">
        <v>60</v>
      </c>
      <c r="BK93" s="12" t="s">
        <v>60</v>
      </c>
      <c r="BL93" s="11">
        <v>959</v>
      </c>
      <c r="BM93" s="12">
        <v>544</v>
      </c>
      <c r="BN93" s="11">
        <v>314</v>
      </c>
      <c r="BO93" s="12">
        <v>278</v>
      </c>
      <c r="BP93" s="11">
        <v>0</v>
      </c>
      <c r="BQ93" s="12">
        <v>287</v>
      </c>
      <c r="BR93" s="11">
        <v>408</v>
      </c>
      <c r="BS93" s="12">
        <v>323</v>
      </c>
      <c r="BT93" s="11">
        <v>0</v>
      </c>
      <c r="BU93" s="12">
        <v>287</v>
      </c>
      <c r="BV93" s="11">
        <v>403</v>
      </c>
      <c r="BW93" s="12">
        <v>398</v>
      </c>
      <c r="BX93" s="11">
        <v>633</v>
      </c>
      <c r="BY93" s="12">
        <v>669</v>
      </c>
      <c r="BZ93" s="11">
        <v>1026</v>
      </c>
      <c r="CA93" s="12">
        <v>524</v>
      </c>
      <c r="CB93" s="11">
        <v>2227</v>
      </c>
      <c r="CC93" s="12">
        <v>1080</v>
      </c>
      <c r="CD93" s="11">
        <v>0</v>
      </c>
      <c r="CE93" s="12">
        <v>287</v>
      </c>
      <c r="CF93" s="11">
        <v>1312</v>
      </c>
      <c r="CG93" s="12">
        <v>783</v>
      </c>
      <c r="CH93" s="11">
        <v>663</v>
      </c>
      <c r="CI93" s="12">
        <v>520</v>
      </c>
      <c r="CJ93" s="11">
        <v>0</v>
      </c>
      <c r="CK93" s="12">
        <v>287</v>
      </c>
      <c r="CL93" s="11">
        <v>750</v>
      </c>
      <c r="CM93" s="12">
        <v>499</v>
      </c>
      <c r="CN93" s="11">
        <v>145</v>
      </c>
      <c r="CO93" s="12">
        <v>241</v>
      </c>
      <c r="CP93" s="11">
        <v>1860</v>
      </c>
      <c r="CQ93" s="12">
        <v>982</v>
      </c>
      <c r="CR93" s="11">
        <v>56</v>
      </c>
      <c r="CS93" s="12">
        <v>99</v>
      </c>
      <c r="CT93" s="11">
        <v>8158</v>
      </c>
      <c r="CU93" s="12">
        <v>2173</v>
      </c>
      <c r="CV93" s="11">
        <v>5755</v>
      </c>
      <c r="CW93" s="12">
        <v>1663</v>
      </c>
      <c r="CX93" s="11">
        <v>232</v>
      </c>
      <c r="CY93" s="12">
        <v>229</v>
      </c>
      <c r="CZ93" s="11">
        <v>0</v>
      </c>
      <c r="DA93" s="12">
        <v>287</v>
      </c>
      <c r="DB93" s="11">
        <v>572</v>
      </c>
      <c r="DC93" s="12">
        <v>350</v>
      </c>
      <c r="DD93" s="11">
        <v>508</v>
      </c>
      <c r="DE93" s="12">
        <v>492</v>
      </c>
      <c r="DF93" s="11">
        <v>94</v>
      </c>
      <c r="DG93" s="12">
        <v>177</v>
      </c>
      <c r="DH93" s="11">
        <v>879</v>
      </c>
      <c r="DI93" s="12">
        <v>630</v>
      </c>
      <c r="DJ93" s="11">
        <v>490</v>
      </c>
      <c r="DK93" s="12">
        <v>422</v>
      </c>
      <c r="DL93" s="11">
        <v>814</v>
      </c>
      <c r="DM93" s="12">
        <v>728</v>
      </c>
    </row>
    <row r="94" spans="1:117" x14ac:dyDescent="0.2">
      <c r="A94" s="109">
        <f>IF($D94=$D$67,"",RANK($G94,$G$69:$G$120)+COUNTIF($G$69:G94,$G94)-1)</f>
        <v>41</v>
      </c>
      <c r="B94" s="1">
        <v>60</v>
      </c>
      <c r="C94" s="1" t="s">
        <v>101</v>
      </c>
      <c r="D94" s="7" t="s">
        <v>32</v>
      </c>
      <c r="E94" s="17">
        <f t="shared" si="1"/>
        <v>12061</v>
      </c>
      <c r="F94" s="17">
        <f t="shared" si="2"/>
        <v>12884</v>
      </c>
      <c r="G94" s="18">
        <f t="shared" si="3"/>
        <v>-823</v>
      </c>
      <c r="H94" s="17">
        <f t="shared" si="4"/>
        <v>2517</v>
      </c>
      <c r="I94" s="17">
        <f t="shared" si="5"/>
        <v>3043</v>
      </c>
      <c r="J94" s="17">
        <f t="shared" si="6"/>
        <v>-526</v>
      </c>
      <c r="K94" s="92"/>
      <c r="L94" s="9">
        <v>145226</v>
      </c>
      <c r="M94" s="10">
        <v>7633</v>
      </c>
      <c r="N94" s="11">
        <v>819</v>
      </c>
      <c r="O94" s="12">
        <v>561</v>
      </c>
      <c r="P94" s="15">
        <v>1051</v>
      </c>
      <c r="Q94" s="12">
        <v>822</v>
      </c>
      <c r="R94" s="11">
        <v>2988</v>
      </c>
      <c r="S94" s="12">
        <v>1145</v>
      </c>
      <c r="T94" s="11">
        <v>4381</v>
      </c>
      <c r="U94" s="12">
        <v>1133</v>
      </c>
      <c r="V94" s="11">
        <v>9840</v>
      </c>
      <c r="W94" s="12">
        <v>2218</v>
      </c>
      <c r="X94" s="11">
        <v>1903</v>
      </c>
      <c r="Y94" s="12">
        <v>781</v>
      </c>
      <c r="Z94" s="11">
        <v>243</v>
      </c>
      <c r="AA94" s="12">
        <v>282</v>
      </c>
      <c r="AB94" s="11">
        <v>314</v>
      </c>
      <c r="AC94" s="12">
        <v>322</v>
      </c>
      <c r="AD94" s="11">
        <v>478</v>
      </c>
      <c r="AE94" s="12">
        <v>322</v>
      </c>
      <c r="AF94" s="11">
        <v>8317</v>
      </c>
      <c r="AG94" s="12">
        <v>2320</v>
      </c>
      <c r="AH94" s="11">
        <v>2492</v>
      </c>
      <c r="AI94" s="12">
        <v>1119</v>
      </c>
      <c r="AJ94" s="11">
        <v>380</v>
      </c>
      <c r="AK94" s="12">
        <v>294</v>
      </c>
      <c r="AL94" s="11">
        <v>830</v>
      </c>
      <c r="AM94" s="12">
        <v>909</v>
      </c>
      <c r="AN94" s="11">
        <v>21277</v>
      </c>
      <c r="AO94" s="12">
        <v>3689</v>
      </c>
      <c r="AP94" s="11">
        <v>3351</v>
      </c>
      <c r="AQ94" s="12">
        <v>1123</v>
      </c>
      <c r="AR94" s="11">
        <v>4708</v>
      </c>
      <c r="AS94" s="12">
        <v>1328</v>
      </c>
      <c r="AT94" s="11">
        <v>23427</v>
      </c>
      <c r="AU94" s="12">
        <v>3689</v>
      </c>
      <c r="AV94" s="11">
        <v>2552</v>
      </c>
      <c r="AW94" s="12">
        <v>1075</v>
      </c>
      <c r="AX94" s="11">
        <v>2238</v>
      </c>
      <c r="AY94" s="12">
        <v>2007</v>
      </c>
      <c r="AZ94" s="11">
        <v>171</v>
      </c>
      <c r="BA94" s="12">
        <v>179</v>
      </c>
      <c r="BB94" s="11">
        <v>1359</v>
      </c>
      <c r="BC94" s="12">
        <v>812</v>
      </c>
      <c r="BD94" s="11">
        <v>1395</v>
      </c>
      <c r="BE94" s="12">
        <v>931</v>
      </c>
      <c r="BF94" s="11">
        <v>2610</v>
      </c>
      <c r="BG94" s="12">
        <v>954</v>
      </c>
      <c r="BH94" s="11">
        <v>1701</v>
      </c>
      <c r="BI94" s="12">
        <v>810</v>
      </c>
      <c r="BJ94" s="11">
        <v>1183</v>
      </c>
      <c r="BK94" s="12">
        <v>510</v>
      </c>
      <c r="BL94" s="20" t="s">
        <v>60</v>
      </c>
      <c r="BM94" s="12" t="s">
        <v>60</v>
      </c>
      <c r="BN94" s="11">
        <v>220</v>
      </c>
      <c r="BO94" s="12">
        <v>192</v>
      </c>
      <c r="BP94" s="11">
        <v>2636</v>
      </c>
      <c r="BQ94" s="12">
        <v>1240</v>
      </c>
      <c r="BR94" s="11">
        <v>1060</v>
      </c>
      <c r="BS94" s="12">
        <v>648</v>
      </c>
      <c r="BT94" s="11">
        <v>108</v>
      </c>
      <c r="BU94" s="12">
        <v>180</v>
      </c>
      <c r="BV94" s="11">
        <v>1320</v>
      </c>
      <c r="BW94" s="12">
        <v>804</v>
      </c>
      <c r="BX94" s="11">
        <v>150</v>
      </c>
      <c r="BY94" s="12">
        <v>147</v>
      </c>
      <c r="BZ94" s="11">
        <v>2630</v>
      </c>
      <c r="CA94" s="12">
        <v>1474</v>
      </c>
      <c r="CB94" s="11">
        <v>1825</v>
      </c>
      <c r="CC94" s="12">
        <v>760</v>
      </c>
      <c r="CD94" s="11">
        <v>848</v>
      </c>
      <c r="CE94" s="12">
        <v>1186</v>
      </c>
      <c r="CF94" s="11">
        <v>2163</v>
      </c>
      <c r="CG94" s="12">
        <v>847</v>
      </c>
      <c r="CH94" s="11">
        <v>4647</v>
      </c>
      <c r="CI94" s="12">
        <v>1478</v>
      </c>
      <c r="CJ94" s="11">
        <v>314</v>
      </c>
      <c r="CK94" s="12">
        <v>204</v>
      </c>
      <c r="CL94" s="11">
        <v>1639</v>
      </c>
      <c r="CM94" s="12">
        <v>755</v>
      </c>
      <c r="CN94" s="11">
        <v>0</v>
      </c>
      <c r="CO94" s="12">
        <v>259</v>
      </c>
      <c r="CP94" s="11">
        <v>954</v>
      </c>
      <c r="CQ94" s="12">
        <v>578</v>
      </c>
      <c r="CR94" s="11">
        <v>512</v>
      </c>
      <c r="CS94" s="12">
        <v>445</v>
      </c>
      <c r="CT94" s="11">
        <v>3311</v>
      </c>
      <c r="CU94" s="12">
        <v>1272</v>
      </c>
      <c r="CV94" s="11">
        <v>12884</v>
      </c>
      <c r="CW94" s="12">
        <v>3043</v>
      </c>
      <c r="CX94" s="11">
        <v>1319</v>
      </c>
      <c r="CY94" s="12">
        <v>664</v>
      </c>
      <c r="CZ94" s="11">
        <v>498</v>
      </c>
      <c r="DA94" s="12">
        <v>524</v>
      </c>
      <c r="DB94" s="11">
        <v>3206</v>
      </c>
      <c r="DC94" s="12">
        <v>1413</v>
      </c>
      <c r="DD94" s="11">
        <v>1107</v>
      </c>
      <c r="DE94" s="12">
        <v>748</v>
      </c>
      <c r="DF94" s="11">
        <v>177</v>
      </c>
      <c r="DG94" s="12">
        <v>231</v>
      </c>
      <c r="DH94" s="11">
        <v>1331</v>
      </c>
      <c r="DI94" s="12">
        <v>693</v>
      </c>
      <c r="DJ94" s="11">
        <v>359</v>
      </c>
      <c r="DK94" s="12">
        <v>496</v>
      </c>
      <c r="DL94" s="11">
        <v>867</v>
      </c>
      <c r="DM94" s="12">
        <v>658</v>
      </c>
    </row>
    <row r="95" spans="1:117" x14ac:dyDescent="0.2">
      <c r="A95" s="109">
        <f>IF($D95=$D$67,"",RANK($G95,$G$69:$G$120)+COUNTIF($G$69:G95,$G95)-1)</f>
        <v>43</v>
      </c>
      <c r="B95" s="1">
        <v>18</v>
      </c>
      <c r="C95" s="1" t="s">
        <v>102</v>
      </c>
      <c r="D95" s="7" t="s">
        <v>33</v>
      </c>
      <c r="E95" s="17">
        <f t="shared" si="1"/>
        <v>1027</v>
      </c>
      <c r="F95" s="17">
        <f t="shared" si="2"/>
        <v>2101</v>
      </c>
      <c r="G95" s="18">
        <f t="shared" si="3"/>
        <v>-1074</v>
      </c>
      <c r="H95" s="17">
        <f t="shared" si="4"/>
        <v>614</v>
      </c>
      <c r="I95" s="17">
        <f t="shared" si="5"/>
        <v>1013</v>
      </c>
      <c r="J95" s="17">
        <f t="shared" si="6"/>
        <v>-399</v>
      </c>
      <c r="K95" s="92"/>
      <c r="L95" s="9">
        <v>35630</v>
      </c>
      <c r="M95" s="10">
        <v>3807</v>
      </c>
      <c r="N95" s="11">
        <v>212</v>
      </c>
      <c r="O95" s="12">
        <v>332</v>
      </c>
      <c r="P95" s="15">
        <v>650</v>
      </c>
      <c r="Q95" s="12">
        <v>561</v>
      </c>
      <c r="R95" s="11">
        <v>1909</v>
      </c>
      <c r="S95" s="12">
        <v>1125</v>
      </c>
      <c r="T95" s="11">
        <v>672</v>
      </c>
      <c r="U95" s="12">
        <v>487</v>
      </c>
      <c r="V95" s="11">
        <v>5756</v>
      </c>
      <c r="W95" s="12">
        <v>1903</v>
      </c>
      <c r="X95" s="11">
        <v>2185</v>
      </c>
      <c r="Y95" s="12">
        <v>870</v>
      </c>
      <c r="Z95" s="11">
        <v>128</v>
      </c>
      <c r="AA95" s="12">
        <v>148</v>
      </c>
      <c r="AB95" s="11">
        <v>71</v>
      </c>
      <c r="AC95" s="12">
        <v>120</v>
      </c>
      <c r="AD95" s="11">
        <v>0</v>
      </c>
      <c r="AE95" s="12">
        <v>237</v>
      </c>
      <c r="AF95" s="11">
        <v>1373</v>
      </c>
      <c r="AG95" s="12">
        <v>1173</v>
      </c>
      <c r="AH95" s="11">
        <v>46</v>
      </c>
      <c r="AI95" s="12">
        <v>87</v>
      </c>
      <c r="AJ95" s="11">
        <v>0</v>
      </c>
      <c r="AK95" s="12">
        <v>237</v>
      </c>
      <c r="AL95" s="11">
        <v>1458</v>
      </c>
      <c r="AM95" s="12">
        <v>859</v>
      </c>
      <c r="AN95" s="11">
        <v>1094</v>
      </c>
      <c r="AO95" s="12">
        <v>789</v>
      </c>
      <c r="AP95" s="11">
        <v>251</v>
      </c>
      <c r="AQ95" s="12">
        <v>233</v>
      </c>
      <c r="AR95" s="11">
        <v>169</v>
      </c>
      <c r="AS95" s="12">
        <v>198</v>
      </c>
      <c r="AT95" s="11">
        <v>60</v>
      </c>
      <c r="AU95" s="12">
        <v>93</v>
      </c>
      <c r="AV95" s="11">
        <v>321</v>
      </c>
      <c r="AW95" s="12">
        <v>490</v>
      </c>
      <c r="AX95" s="11">
        <v>85</v>
      </c>
      <c r="AY95" s="12">
        <v>118</v>
      </c>
      <c r="AZ95" s="11">
        <v>76</v>
      </c>
      <c r="BA95" s="12">
        <v>102</v>
      </c>
      <c r="BB95" s="11">
        <v>51</v>
      </c>
      <c r="BC95" s="12">
        <v>86</v>
      </c>
      <c r="BD95" s="11">
        <v>59</v>
      </c>
      <c r="BE95" s="12">
        <v>97</v>
      </c>
      <c r="BF95" s="11">
        <v>648</v>
      </c>
      <c r="BG95" s="12">
        <v>534</v>
      </c>
      <c r="BH95" s="11">
        <v>1323</v>
      </c>
      <c r="BI95" s="12">
        <v>603</v>
      </c>
      <c r="BJ95" s="11">
        <v>242</v>
      </c>
      <c r="BK95" s="12">
        <v>356</v>
      </c>
      <c r="BL95" s="11">
        <v>564</v>
      </c>
      <c r="BM95" s="12">
        <v>481</v>
      </c>
      <c r="BN95" s="20" t="s">
        <v>60</v>
      </c>
      <c r="BO95" s="12" t="s">
        <v>60</v>
      </c>
      <c r="BP95" s="11">
        <v>340</v>
      </c>
      <c r="BQ95" s="12">
        <v>424</v>
      </c>
      <c r="BR95" s="11">
        <v>548</v>
      </c>
      <c r="BS95" s="12">
        <v>386</v>
      </c>
      <c r="BT95" s="11">
        <v>0</v>
      </c>
      <c r="BU95" s="12">
        <v>237</v>
      </c>
      <c r="BV95" s="11">
        <v>0</v>
      </c>
      <c r="BW95" s="12">
        <v>237</v>
      </c>
      <c r="BX95" s="11">
        <v>660</v>
      </c>
      <c r="BY95" s="12">
        <v>688</v>
      </c>
      <c r="BZ95" s="11">
        <v>246</v>
      </c>
      <c r="CA95" s="12">
        <v>282</v>
      </c>
      <c r="CB95" s="11">
        <v>1072</v>
      </c>
      <c r="CC95" s="12">
        <v>1127</v>
      </c>
      <c r="CD95" s="11">
        <v>1677</v>
      </c>
      <c r="CE95" s="12">
        <v>1012</v>
      </c>
      <c r="CF95" s="11">
        <v>89</v>
      </c>
      <c r="CG95" s="12">
        <v>118</v>
      </c>
      <c r="CH95" s="11">
        <v>182</v>
      </c>
      <c r="CI95" s="12">
        <v>174</v>
      </c>
      <c r="CJ95" s="11">
        <v>1620</v>
      </c>
      <c r="CK95" s="12">
        <v>861</v>
      </c>
      <c r="CL95" s="11">
        <v>419</v>
      </c>
      <c r="CM95" s="12">
        <v>319</v>
      </c>
      <c r="CN95" s="11">
        <v>0</v>
      </c>
      <c r="CO95" s="12">
        <v>237</v>
      </c>
      <c r="CP95" s="11">
        <v>110</v>
      </c>
      <c r="CQ95" s="12">
        <v>150</v>
      </c>
      <c r="CR95" s="11">
        <v>295</v>
      </c>
      <c r="CS95" s="12">
        <v>258</v>
      </c>
      <c r="CT95" s="11">
        <v>111</v>
      </c>
      <c r="CU95" s="12">
        <v>193</v>
      </c>
      <c r="CV95" s="11">
        <v>2101</v>
      </c>
      <c r="CW95" s="12">
        <v>1013</v>
      </c>
      <c r="CX95" s="11">
        <v>964</v>
      </c>
      <c r="CY95" s="12">
        <v>618</v>
      </c>
      <c r="CZ95" s="11">
        <v>0</v>
      </c>
      <c r="DA95" s="12">
        <v>237</v>
      </c>
      <c r="DB95" s="11">
        <v>497</v>
      </c>
      <c r="DC95" s="12">
        <v>401</v>
      </c>
      <c r="DD95" s="11">
        <v>3250</v>
      </c>
      <c r="DE95" s="12">
        <v>1281</v>
      </c>
      <c r="DF95" s="11">
        <v>0</v>
      </c>
      <c r="DG95" s="12">
        <v>237</v>
      </c>
      <c r="DH95" s="11">
        <v>357</v>
      </c>
      <c r="DI95" s="12">
        <v>267</v>
      </c>
      <c r="DJ95" s="11">
        <v>1689</v>
      </c>
      <c r="DK95" s="12">
        <v>672</v>
      </c>
      <c r="DL95" s="11">
        <v>11</v>
      </c>
      <c r="DM95" s="12">
        <v>19</v>
      </c>
    </row>
    <row r="96" spans="1:117" x14ac:dyDescent="0.2">
      <c r="A96" s="109">
        <f>IF($D96=$D$67,"",RANK($G96,$G$69:$G$120)+COUNTIF($G$69:G96,$G96)-1)</f>
        <v>28</v>
      </c>
      <c r="B96" s="1">
        <v>31</v>
      </c>
      <c r="C96" s="1" t="s">
        <v>103</v>
      </c>
      <c r="D96" s="7" t="s">
        <v>34</v>
      </c>
      <c r="E96" s="17">
        <f t="shared" si="1"/>
        <v>4893</v>
      </c>
      <c r="F96" s="17">
        <f t="shared" si="2"/>
        <v>4445</v>
      </c>
      <c r="G96" s="18">
        <f t="shared" si="3"/>
        <v>448</v>
      </c>
      <c r="H96" s="17">
        <f t="shared" si="4"/>
        <v>2391</v>
      </c>
      <c r="I96" s="17">
        <f t="shared" si="5"/>
        <v>1562</v>
      </c>
      <c r="J96" s="17">
        <f t="shared" si="6"/>
        <v>829</v>
      </c>
      <c r="K96" s="92"/>
      <c r="L96" s="9">
        <v>51290</v>
      </c>
      <c r="M96" s="10">
        <v>4521</v>
      </c>
      <c r="N96" s="11">
        <v>232</v>
      </c>
      <c r="O96" s="12">
        <v>262</v>
      </c>
      <c r="P96" s="11">
        <v>35</v>
      </c>
      <c r="Q96" s="12">
        <v>46</v>
      </c>
      <c r="R96" s="11">
        <v>2322</v>
      </c>
      <c r="S96" s="12">
        <v>1501</v>
      </c>
      <c r="T96" s="11">
        <v>674</v>
      </c>
      <c r="U96" s="12">
        <v>587</v>
      </c>
      <c r="V96" s="11">
        <v>4430</v>
      </c>
      <c r="W96" s="12">
        <v>1419</v>
      </c>
      <c r="X96" s="11">
        <v>4182</v>
      </c>
      <c r="Y96" s="12">
        <v>1393</v>
      </c>
      <c r="Z96" s="11">
        <v>361</v>
      </c>
      <c r="AA96" s="12">
        <v>562</v>
      </c>
      <c r="AB96" s="11">
        <v>177</v>
      </c>
      <c r="AC96" s="12">
        <v>235</v>
      </c>
      <c r="AD96" s="11">
        <v>0</v>
      </c>
      <c r="AE96" s="12">
        <v>228</v>
      </c>
      <c r="AF96" s="11">
        <v>1775</v>
      </c>
      <c r="AG96" s="12">
        <v>992</v>
      </c>
      <c r="AH96" s="11">
        <v>1202</v>
      </c>
      <c r="AI96" s="12">
        <v>870</v>
      </c>
      <c r="AJ96" s="11">
        <v>257</v>
      </c>
      <c r="AK96" s="12">
        <v>213</v>
      </c>
      <c r="AL96" s="11">
        <v>127</v>
      </c>
      <c r="AM96" s="12">
        <v>135</v>
      </c>
      <c r="AN96" s="11">
        <v>1820</v>
      </c>
      <c r="AO96" s="12">
        <v>1218</v>
      </c>
      <c r="AP96" s="11">
        <v>639</v>
      </c>
      <c r="AQ96" s="12">
        <v>453</v>
      </c>
      <c r="AR96" s="11">
        <v>5536</v>
      </c>
      <c r="AS96" s="12">
        <v>1473</v>
      </c>
      <c r="AT96" s="11">
        <v>2484</v>
      </c>
      <c r="AU96" s="12">
        <v>869</v>
      </c>
      <c r="AV96" s="11">
        <v>153</v>
      </c>
      <c r="AW96" s="12">
        <v>166</v>
      </c>
      <c r="AX96" s="11">
        <v>89</v>
      </c>
      <c r="AY96" s="12">
        <v>166</v>
      </c>
      <c r="AZ96" s="11">
        <v>0</v>
      </c>
      <c r="BA96" s="12">
        <v>228</v>
      </c>
      <c r="BB96" s="11">
        <v>77</v>
      </c>
      <c r="BC96" s="12">
        <v>100</v>
      </c>
      <c r="BD96" s="11">
        <v>100</v>
      </c>
      <c r="BE96" s="12">
        <v>167</v>
      </c>
      <c r="BF96" s="11">
        <v>726</v>
      </c>
      <c r="BG96" s="12">
        <v>440</v>
      </c>
      <c r="BH96" s="11">
        <v>2254</v>
      </c>
      <c r="BI96" s="12">
        <v>1114</v>
      </c>
      <c r="BJ96" s="11">
        <v>823</v>
      </c>
      <c r="BK96" s="12">
        <v>865</v>
      </c>
      <c r="BL96" s="11">
        <v>2723</v>
      </c>
      <c r="BM96" s="12">
        <v>1319</v>
      </c>
      <c r="BN96" s="11">
        <v>112</v>
      </c>
      <c r="BO96" s="12">
        <v>160</v>
      </c>
      <c r="BP96" s="20" t="s">
        <v>60</v>
      </c>
      <c r="BQ96" s="12" t="s">
        <v>60</v>
      </c>
      <c r="BR96" s="11">
        <v>232</v>
      </c>
      <c r="BS96" s="12">
        <v>180</v>
      </c>
      <c r="BT96" s="11">
        <v>0</v>
      </c>
      <c r="BU96" s="12">
        <v>228</v>
      </c>
      <c r="BV96" s="11">
        <v>143</v>
      </c>
      <c r="BW96" s="12">
        <v>171</v>
      </c>
      <c r="BX96" s="11">
        <v>831</v>
      </c>
      <c r="BY96" s="12">
        <v>805</v>
      </c>
      <c r="BZ96" s="11">
        <v>111</v>
      </c>
      <c r="CA96" s="12">
        <v>115</v>
      </c>
      <c r="CB96" s="11">
        <v>442</v>
      </c>
      <c r="CC96" s="12">
        <v>284</v>
      </c>
      <c r="CD96" s="11">
        <v>777</v>
      </c>
      <c r="CE96" s="12">
        <v>978</v>
      </c>
      <c r="CF96" s="11">
        <v>1232</v>
      </c>
      <c r="CG96" s="12">
        <v>966</v>
      </c>
      <c r="CH96" s="11">
        <v>702</v>
      </c>
      <c r="CI96" s="12">
        <v>393</v>
      </c>
      <c r="CJ96" s="11">
        <v>506</v>
      </c>
      <c r="CK96" s="12">
        <v>385</v>
      </c>
      <c r="CL96" s="11">
        <v>345</v>
      </c>
      <c r="CM96" s="12">
        <v>347</v>
      </c>
      <c r="CN96" s="11">
        <v>0</v>
      </c>
      <c r="CO96" s="12">
        <v>228</v>
      </c>
      <c r="CP96" s="11">
        <v>65</v>
      </c>
      <c r="CQ96" s="12">
        <v>105</v>
      </c>
      <c r="CR96" s="11">
        <v>2936</v>
      </c>
      <c r="CS96" s="12">
        <v>1369</v>
      </c>
      <c r="CT96" s="11">
        <v>77</v>
      </c>
      <c r="CU96" s="12">
        <v>129</v>
      </c>
      <c r="CV96" s="11">
        <v>4445</v>
      </c>
      <c r="CW96" s="12">
        <v>1562</v>
      </c>
      <c r="CX96" s="11">
        <v>537</v>
      </c>
      <c r="CY96" s="12">
        <v>495</v>
      </c>
      <c r="CZ96" s="11">
        <v>0</v>
      </c>
      <c r="DA96" s="12">
        <v>228</v>
      </c>
      <c r="DB96" s="11">
        <v>772</v>
      </c>
      <c r="DC96" s="12">
        <v>604</v>
      </c>
      <c r="DD96" s="11">
        <v>1230</v>
      </c>
      <c r="DE96" s="12">
        <v>793</v>
      </c>
      <c r="DF96" s="11">
        <v>73</v>
      </c>
      <c r="DG96" s="12">
        <v>89</v>
      </c>
      <c r="DH96" s="11">
        <v>1046</v>
      </c>
      <c r="DI96" s="12">
        <v>585</v>
      </c>
      <c r="DJ96" s="11">
        <v>1478</v>
      </c>
      <c r="DK96" s="12">
        <v>545</v>
      </c>
      <c r="DL96" s="11">
        <v>0</v>
      </c>
      <c r="DM96" s="12">
        <v>228</v>
      </c>
    </row>
    <row r="97" spans="1:117" x14ac:dyDescent="0.2">
      <c r="A97" s="109">
        <f>IF($D97=$D$67,"",RANK($G97,$G$69:$G$120)+COUNTIF($G$69:G97,$G97)-1)</f>
        <v>12</v>
      </c>
      <c r="B97" s="1">
        <v>4</v>
      </c>
      <c r="C97" s="1" t="s">
        <v>104</v>
      </c>
      <c r="D97" s="7" t="s">
        <v>35</v>
      </c>
      <c r="E97" s="17">
        <f t="shared" si="1"/>
        <v>8324</v>
      </c>
      <c r="F97" s="17">
        <f t="shared" si="2"/>
        <v>5224</v>
      </c>
      <c r="G97" s="18">
        <f t="shared" si="3"/>
        <v>3100</v>
      </c>
      <c r="H97" s="17">
        <f t="shared" si="4"/>
        <v>2790</v>
      </c>
      <c r="I97" s="17">
        <f t="shared" si="5"/>
        <v>2241</v>
      </c>
      <c r="J97" s="17">
        <f t="shared" si="6"/>
        <v>549</v>
      </c>
      <c r="K97" s="92"/>
      <c r="L97" s="9">
        <v>102677</v>
      </c>
      <c r="M97" s="10">
        <v>8786</v>
      </c>
      <c r="N97" s="11">
        <v>150</v>
      </c>
      <c r="O97" s="12">
        <v>246</v>
      </c>
      <c r="P97" s="11">
        <v>511</v>
      </c>
      <c r="Q97" s="12">
        <v>659</v>
      </c>
      <c r="R97" s="11">
        <v>7818</v>
      </c>
      <c r="S97" s="12">
        <v>2342</v>
      </c>
      <c r="T97" s="11">
        <v>530</v>
      </c>
      <c r="U97" s="12">
        <v>421</v>
      </c>
      <c r="V97" s="11">
        <v>35472</v>
      </c>
      <c r="W97" s="12">
        <v>5381</v>
      </c>
      <c r="X97" s="11">
        <v>2935</v>
      </c>
      <c r="Y97" s="12">
        <v>1969</v>
      </c>
      <c r="Z97" s="11">
        <v>648</v>
      </c>
      <c r="AA97" s="12">
        <v>868</v>
      </c>
      <c r="AB97" s="11">
        <v>0</v>
      </c>
      <c r="AC97" s="12">
        <v>309</v>
      </c>
      <c r="AD97" s="11">
        <v>0</v>
      </c>
      <c r="AE97" s="12">
        <v>309</v>
      </c>
      <c r="AF97" s="11">
        <v>3579</v>
      </c>
      <c r="AG97" s="12">
        <v>2182</v>
      </c>
      <c r="AH97" s="11">
        <v>1187</v>
      </c>
      <c r="AI97" s="12">
        <v>1333</v>
      </c>
      <c r="AJ97" s="11">
        <v>4363</v>
      </c>
      <c r="AK97" s="12">
        <v>2688</v>
      </c>
      <c r="AL97" s="11">
        <v>1686</v>
      </c>
      <c r="AM97" s="12">
        <v>984</v>
      </c>
      <c r="AN97" s="11">
        <v>1711</v>
      </c>
      <c r="AO97" s="12">
        <v>927</v>
      </c>
      <c r="AP97" s="11">
        <v>739</v>
      </c>
      <c r="AQ97" s="12">
        <v>545</v>
      </c>
      <c r="AR97" s="11">
        <v>543</v>
      </c>
      <c r="AS97" s="12">
        <v>371</v>
      </c>
      <c r="AT97" s="11">
        <v>453</v>
      </c>
      <c r="AU97" s="12">
        <v>654</v>
      </c>
      <c r="AV97" s="11">
        <v>569</v>
      </c>
      <c r="AW97" s="12">
        <v>668</v>
      </c>
      <c r="AX97" s="11">
        <v>733</v>
      </c>
      <c r="AY97" s="12">
        <v>757</v>
      </c>
      <c r="AZ97" s="11">
        <v>0</v>
      </c>
      <c r="BA97" s="12">
        <v>309</v>
      </c>
      <c r="BB97" s="11">
        <v>485</v>
      </c>
      <c r="BC97" s="12">
        <v>402</v>
      </c>
      <c r="BD97" s="11">
        <v>1275</v>
      </c>
      <c r="BE97" s="12">
        <v>752</v>
      </c>
      <c r="BF97" s="11">
        <v>2202</v>
      </c>
      <c r="BG97" s="12">
        <v>861</v>
      </c>
      <c r="BH97" s="11">
        <v>805</v>
      </c>
      <c r="BI97" s="12">
        <v>528</v>
      </c>
      <c r="BJ97" s="11">
        <v>946</v>
      </c>
      <c r="BK97" s="12">
        <v>748</v>
      </c>
      <c r="BL97" s="11">
        <v>1747</v>
      </c>
      <c r="BM97" s="12">
        <v>1218</v>
      </c>
      <c r="BN97" s="11">
        <v>770</v>
      </c>
      <c r="BO97" s="12">
        <v>742</v>
      </c>
      <c r="BP97" s="11">
        <v>1129</v>
      </c>
      <c r="BQ97" s="12">
        <v>951</v>
      </c>
      <c r="BR97" s="20" t="s">
        <v>60</v>
      </c>
      <c r="BS97" s="12" t="s">
        <v>60</v>
      </c>
      <c r="BT97" s="11">
        <v>59</v>
      </c>
      <c r="BU97" s="12">
        <v>97</v>
      </c>
      <c r="BV97" s="11">
        <v>1528</v>
      </c>
      <c r="BW97" s="12">
        <v>1205</v>
      </c>
      <c r="BX97" s="11">
        <v>1220</v>
      </c>
      <c r="BY97" s="12">
        <v>715</v>
      </c>
      <c r="BZ97" s="11">
        <v>1204</v>
      </c>
      <c r="CA97" s="12">
        <v>753</v>
      </c>
      <c r="CB97" s="11">
        <v>957</v>
      </c>
      <c r="CC97" s="12">
        <v>531</v>
      </c>
      <c r="CD97" s="11">
        <v>37</v>
      </c>
      <c r="CE97" s="12">
        <v>64</v>
      </c>
      <c r="CF97" s="11">
        <v>1554</v>
      </c>
      <c r="CG97" s="12">
        <v>852</v>
      </c>
      <c r="CH97" s="11">
        <v>886</v>
      </c>
      <c r="CI97" s="12">
        <v>600</v>
      </c>
      <c r="CJ97" s="11">
        <v>2629</v>
      </c>
      <c r="CK97" s="12">
        <v>1056</v>
      </c>
      <c r="CL97" s="11">
        <v>1567</v>
      </c>
      <c r="CM97" s="12">
        <v>752</v>
      </c>
      <c r="CN97" s="11">
        <v>167</v>
      </c>
      <c r="CO97" s="12">
        <v>223</v>
      </c>
      <c r="CP97" s="11">
        <v>312</v>
      </c>
      <c r="CQ97" s="12">
        <v>291</v>
      </c>
      <c r="CR97" s="11">
        <v>1203</v>
      </c>
      <c r="CS97" s="12">
        <v>803</v>
      </c>
      <c r="CT97" s="11">
        <v>706</v>
      </c>
      <c r="CU97" s="12">
        <v>681</v>
      </c>
      <c r="CV97" s="11">
        <v>5224</v>
      </c>
      <c r="CW97" s="12">
        <v>2241</v>
      </c>
      <c r="CX97" s="11">
        <v>4500</v>
      </c>
      <c r="CY97" s="12">
        <v>2410</v>
      </c>
      <c r="CZ97" s="11">
        <v>197</v>
      </c>
      <c r="DA97" s="12">
        <v>328</v>
      </c>
      <c r="DB97" s="11">
        <v>1832</v>
      </c>
      <c r="DC97" s="12">
        <v>1429</v>
      </c>
      <c r="DD97" s="11">
        <v>3290</v>
      </c>
      <c r="DE97" s="12">
        <v>1219</v>
      </c>
      <c r="DF97" s="11">
        <v>56</v>
      </c>
      <c r="DG97" s="12">
        <v>101</v>
      </c>
      <c r="DH97" s="11">
        <v>419</v>
      </c>
      <c r="DI97" s="12">
        <v>244</v>
      </c>
      <c r="DJ97" s="11">
        <v>144</v>
      </c>
      <c r="DK97" s="12">
        <v>144</v>
      </c>
      <c r="DL97" s="11">
        <v>502</v>
      </c>
      <c r="DM97" s="12">
        <v>618</v>
      </c>
    </row>
    <row r="98" spans="1:117" x14ac:dyDescent="0.2">
      <c r="A98" s="109">
        <f>IF($D98=$D$67,"",RANK($G98,$G$69:$G$120)+COUNTIF($G$69:G98,$G98)-1)</f>
        <v>36</v>
      </c>
      <c r="B98" s="1">
        <v>92</v>
      </c>
      <c r="C98" s="1" t="s">
        <v>105</v>
      </c>
      <c r="D98" s="7" t="s">
        <v>36</v>
      </c>
      <c r="E98" s="17">
        <f t="shared" si="1"/>
        <v>1067</v>
      </c>
      <c r="F98" s="17">
        <f t="shared" si="2"/>
        <v>1570</v>
      </c>
      <c r="G98" s="18">
        <f t="shared" si="3"/>
        <v>-503</v>
      </c>
      <c r="H98" s="17">
        <f t="shared" si="4"/>
        <v>637</v>
      </c>
      <c r="I98" s="17">
        <f t="shared" si="5"/>
        <v>1644</v>
      </c>
      <c r="J98" s="17">
        <f t="shared" si="6"/>
        <v>-1007</v>
      </c>
      <c r="K98" s="92"/>
      <c r="L98" s="9">
        <v>39367</v>
      </c>
      <c r="M98" s="10">
        <v>4220</v>
      </c>
      <c r="N98" s="11">
        <v>152</v>
      </c>
      <c r="O98" s="12">
        <v>235</v>
      </c>
      <c r="P98" s="11">
        <v>0</v>
      </c>
      <c r="Q98" s="12">
        <v>257</v>
      </c>
      <c r="R98" s="11">
        <v>544</v>
      </c>
      <c r="S98" s="12">
        <v>383</v>
      </c>
      <c r="T98" s="11">
        <v>0</v>
      </c>
      <c r="U98" s="12">
        <v>257</v>
      </c>
      <c r="V98" s="11">
        <v>1692</v>
      </c>
      <c r="W98" s="12">
        <v>969</v>
      </c>
      <c r="X98" s="11">
        <v>240</v>
      </c>
      <c r="Y98" s="12">
        <v>250</v>
      </c>
      <c r="Z98" s="11">
        <v>3134</v>
      </c>
      <c r="AA98" s="12">
        <v>1187</v>
      </c>
      <c r="AB98" s="11">
        <v>0</v>
      </c>
      <c r="AC98" s="12">
        <v>257</v>
      </c>
      <c r="AD98" s="11">
        <v>298</v>
      </c>
      <c r="AE98" s="12">
        <v>389</v>
      </c>
      <c r="AF98" s="11">
        <v>1659</v>
      </c>
      <c r="AG98" s="12">
        <v>699</v>
      </c>
      <c r="AH98" s="11">
        <v>0</v>
      </c>
      <c r="AI98" s="12">
        <v>257</v>
      </c>
      <c r="AJ98" s="11">
        <v>51</v>
      </c>
      <c r="AK98" s="12">
        <v>83</v>
      </c>
      <c r="AL98" s="11">
        <v>66</v>
      </c>
      <c r="AM98" s="12">
        <v>113</v>
      </c>
      <c r="AN98" s="11">
        <v>850</v>
      </c>
      <c r="AO98" s="12">
        <v>741</v>
      </c>
      <c r="AP98" s="11">
        <v>23</v>
      </c>
      <c r="AQ98" s="12">
        <v>37</v>
      </c>
      <c r="AR98" s="11">
        <v>109</v>
      </c>
      <c r="AS98" s="12">
        <v>124</v>
      </c>
      <c r="AT98" s="11">
        <v>57</v>
      </c>
      <c r="AU98" s="12">
        <v>100</v>
      </c>
      <c r="AV98" s="11">
        <v>0</v>
      </c>
      <c r="AW98" s="12">
        <v>257</v>
      </c>
      <c r="AX98" s="11">
        <v>19</v>
      </c>
      <c r="AY98" s="12">
        <v>33</v>
      </c>
      <c r="AZ98" s="11">
        <v>3242</v>
      </c>
      <c r="BA98" s="12">
        <v>983</v>
      </c>
      <c r="BB98" s="11">
        <v>49</v>
      </c>
      <c r="BC98" s="12">
        <v>81</v>
      </c>
      <c r="BD98" s="11">
        <v>13752</v>
      </c>
      <c r="BE98" s="12">
        <v>2615</v>
      </c>
      <c r="BF98" s="11">
        <v>230</v>
      </c>
      <c r="BG98" s="12">
        <v>222</v>
      </c>
      <c r="BH98" s="11">
        <v>240</v>
      </c>
      <c r="BI98" s="12">
        <v>270</v>
      </c>
      <c r="BJ98" s="11">
        <v>25</v>
      </c>
      <c r="BK98" s="12">
        <v>41</v>
      </c>
      <c r="BL98" s="11">
        <v>295</v>
      </c>
      <c r="BM98" s="12">
        <v>387</v>
      </c>
      <c r="BN98" s="11">
        <v>486</v>
      </c>
      <c r="BO98" s="12">
        <v>638</v>
      </c>
      <c r="BP98" s="11">
        <v>0</v>
      </c>
      <c r="BQ98" s="12">
        <v>257</v>
      </c>
      <c r="BR98" s="11">
        <v>95</v>
      </c>
      <c r="BS98" s="12">
        <v>123</v>
      </c>
      <c r="BT98" s="20" t="s">
        <v>60</v>
      </c>
      <c r="BU98" s="12" t="s">
        <v>60</v>
      </c>
      <c r="BV98" s="11">
        <v>540</v>
      </c>
      <c r="BW98" s="12">
        <v>365</v>
      </c>
      <c r="BX98" s="11">
        <v>276</v>
      </c>
      <c r="BY98" s="12">
        <v>394</v>
      </c>
      <c r="BZ98" s="11">
        <v>2462</v>
      </c>
      <c r="CA98" s="12">
        <v>997</v>
      </c>
      <c r="CB98" s="11">
        <v>471</v>
      </c>
      <c r="CC98" s="12">
        <v>439</v>
      </c>
      <c r="CD98" s="11">
        <v>0</v>
      </c>
      <c r="CE98" s="12">
        <v>257</v>
      </c>
      <c r="CF98" s="11">
        <v>28</v>
      </c>
      <c r="CG98" s="12">
        <v>35</v>
      </c>
      <c r="CH98" s="11">
        <v>0</v>
      </c>
      <c r="CI98" s="12">
        <v>257</v>
      </c>
      <c r="CJ98" s="11">
        <v>508</v>
      </c>
      <c r="CK98" s="12">
        <v>544</v>
      </c>
      <c r="CL98" s="11">
        <v>674</v>
      </c>
      <c r="CM98" s="12">
        <v>406</v>
      </c>
      <c r="CN98" s="11">
        <v>988</v>
      </c>
      <c r="CO98" s="12">
        <v>677</v>
      </c>
      <c r="CP98" s="11">
        <v>51</v>
      </c>
      <c r="CQ98" s="12">
        <v>85</v>
      </c>
      <c r="CR98" s="11">
        <v>0</v>
      </c>
      <c r="CS98" s="12">
        <v>257</v>
      </c>
      <c r="CT98" s="11">
        <v>372</v>
      </c>
      <c r="CU98" s="12">
        <v>387</v>
      </c>
      <c r="CV98" s="11">
        <v>1570</v>
      </c>
      <c r="CW98" s="12">
        <v>1644</v>
      </c>
      <c r="CX98" s="11">
        <v>279</v>
      </c>
      <c r="CY98" s="12">
        <v>223</v>
      </c>
      <c r="CZ98" s="11">
        <v>2566</v>
      </c>
      <c r="DA98" s="12">
        <v>1011</v>
      </c>
      <c r="DB98" s="11">
        <v>745</v>
      </c>
      <c r="DC98" s="12">
        <v>807</v>
      </c>
      <c r="DD98" s="11">
        <v>261</v>
      </c>
      <c r="DE98" s="12">
        <v>434</v>
      </c>
      <c r="DF98" s="11">
        <v>0</v>
      </c>
      <c r="DG98" s="12">
        <v>257</v>
      </c>
      <c r="DH98" s="11">
        <v>268</v>
      </c>
      <c r="DI98" s="12">
        <v>418</v>
      </c>
      <c r="DJ98" s="11">
        <v>0</v>
      </c>
      <c r="DK98" s="12">
        <v>257</v>
      </c>
      <c r="DL98" s="11">
        <v>56</v>
      </c>
      <c r="DM98" s="12">
        <v>93</v>
      </c>
    </row>
    <row r="99" spans="1:117" x14ac:dyDescent="0.2">
      <c r="A99" s="109">
        <f>IF($D99=$D$67,"",RANK($G99,$G$69:$G$120)+COUNTIF($G$69:G99,$G99)-1)</f>
        <v>9</v>
      </c>
      <c r="B99" s="1">
        <v>160</v>
      </c>
      <c r="C99" s="1" t="s">
        <v>106</v>
      </c>
      <c r="D99" s="7" t="s">
        <v>37</v>
      </c>
      <c r="E99" s="17">
        <f t="shared" si="1"/>
        <v>7058</v>
      </c>
      <c r="F99" s="17">
        <f t="shared" si="2"/>
        <v>3434</v>
      </c>
      <c r="G99" s="18">
        <f t="shared" si="3"/>
        <v>3624</v>
      </c>
      <c r="H99" s="17">
        <f t="shared" si="4"/>
        <v>2884</v>
      </c>
      <c r="I99" s="17">
        <f t="shared" si="5"/>
        <v>1520</v>
      </c>
      <c r="J99" s="17">
        <f t="shared" si="6"/>
        <v>1364</v>
      </c>
      <c r="K99" s="92"/>
      <c r="L99" s="11">
        <v>127369</v>
      </c>
      <c r="M99" s="12">
        <v>8536</v>
      </c>
      <c r="N99" s="11">
        <v>616</v>
      </c>
      <c r="O99" s="12">
        <v>406</v>
      </c>
      <c r="P99" s="11">
        <v>383</v>
      </c>
      <c r="Q99" s="12">
        <v>407</v>
      </c>
      <c r="R99" s="11">
        <v>1625</v>
      </c>
      <c r="S99" s="12">
        <v>847</v>
      </c>
      <c r="T99" s="11">
        <v>258</v>
      </c>
      <c r="U99" s="12">
        <v>346</v>
      </c>
      <c r="V99" s="11">
        <v>8777</v>
      </c>
      <c r="W99" s="12">
        <v>2628</v>
      </c>
      <c r="X99" s="11">
        <v>807</v>
      </c>
      <c r="Y99" s="12">
        <v>590</v>
      </c>
      <c r="Z99" s="11">
        <v>2503</v>
      </c>
      <c r="AA99" s="12">
        <v>1323</v>
      </c>
      <c r="AB99" s="11">
        <v>1543</v>
      </c>
      <c r="AC99" s="12">
        <v>702</v>
      </c>
      <c r="AD99" s="11">
        <v>431</v>
      </c>
      <c r="AE99" s="12">
        <v>335</v>
      </c>
      <c r="AF99" s="11">
        <v>9841</v>
      </c>
      <c r="AG99" s="12">
        <v>2289</v>
      </c>
      <c r="AH99" s="11">
        <v>4588</v>
      </c>
      <c r="AI99" s="12">
        <v>2901</v>
      </c>
      <c r="AJ99" s="11">
        <v>385</v>
      </c>
      <c r="AK99" s="12">
        <v>422</v>
      </c>
      <c r="AL99" s="11">
        <v>91</v>
      </c>
      <c r="AM99" s="12">
        <v>148</v>
      </c>
      <c r="AN99" s="11">
        <v>2656</v>
      </c>
      <c r="AO99" s="12">
        <v>995</v>
      </c>
      <c r="AP99" s="11">
        <v>402</v>
      </c>
      <c r="AQ99" s="12">
        <v>471</v>
      </c>
      <c r="AR99" s="11">
        <v>332</v>
      </c>
      <c r="AS99" s="12">
        <v>331</v>
      </c>
      <c r="AT99" s="11">
        <v>442</v>
      </c>
      <c r="AU99" s="12">
        <v>403</v>
      </c>
      <c r="AV99" s="11">
        <v>91</v>
      </c>
      <c r="AW99" s="12">
        <v>147</v>
      </c>
      <c r="AX99" s="11">
        <v>249</v>
      </c>
      <c r="AY99" s="12">
        <v>264</v>
      </c>
      <c r="AZ99" s="11">
        <v>95</v>
      </c>
      <c r="BA99" s="12">
        <v>112</v>
      </c>
      <c r="BB99" s="11">
        <v>4231</v>
      </c>
      <c r="BC99" s="12">
        <v>2100</v>
      </c>
      <c r="BD99" s="11">
        <v>2626</v>
      </c>
      <c r="BE99" s="12">
        <v>973</v>
      </c>
      <c r="BF99" s="11">
        <v>1070</v>
      </c>
      <c r="BG99" s="12">
        <v>578</v>
      </c>
      <c r="BH99" s="11">
        <v>322</v>
      </c>
      <c r="BI99" s="12">
        <v>274</v>
      </c>
      <c r="BJ99" s="11">
        <v>450</v>
      </c>
      <c r="BK99" s="12">
        <v>478</v>
      </c>
      <c r="BL99" s="11">
        <v>727</v>
      </c>
      <c r="BM99" s="12">
        <v>417</v>
      </c>
      <c r="BN99" s="11">
        <v>122</v>
      </c>
      <c r="BO99" s="12">
        <v>206</v>
      </c>
      <c r="BP99" s="11">
        <v>261</v>
      </c>
      <c r="BQ99" s="12">
        <v>361</v>
      </c>
      <c r="BR99" s="11">
        <v>874</v>
      </c>
      <c r="BS99" s="12">
        <v>616</v>
      </c>
      <c r="BT99" s="11">
        <v>705</v>
      </c>
      <c r="BU99" s="12">
        <v>380</v>
      </c>
      <c r="BV99" s="20" t="s">
        <v>60</v>
      </c>
      <c r="BW99" s="12" t="s">
        <v>60</v>
      </c>
      <c r="BX99" s="11">
        <v>421</v>
      </c>
      <c r="BY99" s="12">
        <v>281</v>
      </c>
      <c r="BZ99" s="11">
        <v>41374</v>
      </c>
      <c r="CA99" s="12">
        <v>5068</v>
      </c>
      <c r="CB99" s="11">
        <v>3052</v>
      </c>
      <c r="CC99" s="12">
        <v>1042</v>
      </c>
      <c r="CD99" s="11">
        <v>0</v>
      </c>
      <c r="CE99" s="12">
        <v>281</v>
      </c>
      <c r="CF99" s="11">
        <v>1584</v>
      </c>
      <c r="CG99" s="12">
        <v>1069</v>
      </c>
      <c r="CH99" s="11">
        <v>32</v>
      </c>
      <c r="CI99" s="12">
        <v>51</v>
      </c>
      <c r="CJ99" s="11">
        <v>613</v>
      </c>
      <c r="CK99" s="12">
        <v>578</v>
      </c>
      <c r="CL99" s="11">
        <v>22225</v>
      </c>
      <c r="CM99" s="12">
        <v>3517</v>
      </c>
      <c r="CN99" s="11">
        <v>332</v>
      </c>
      <c r="CO99" s="12">
        <v>376</v>
      </c>
      <c r="CP99" s="11">
        <v>1134</v>
      </c>
      <c r="CQ99" s="12">
        <v>598</v>
      </c>
      <c r="CR99" s="11">
        <v>0</v>
      </c>
      <c r="CS99" s="12">
        <v>281</v>
      </c>
      <c r="CT99" s="11">
        <v>852</v>
      </c>
      <c r="CU99" s="12">
        <v>631</v>
      </c>
      <c r="CV99" s="11">
        <v>3434</v>
      </c>
      <c r="CW99" s="12">
        <v>1520</v>
      </c>
      <c r="CX99" s="11">
        <v>178</v>
      </c>
      <c r="CY99" s="12">
        <v>205</v>
      </c>
      <c r="CZ99" s="11">
        <v>57</v>
      </c>
      <c r="DA99" s="12">
        <v>98</v>
      </c>
      <c r="DB99" s="11">
        <v>2670</v>
      </c>
      <c r="DC99" s="12">
        <v>1099</v>
      </c>
      <c r="DD99" s="11">
        <v>964</v>
      </c>
      <c r="DE99" s="12">
        <v>617</v>
      </c>
      <c r="DF99" s="11">
        <v>358</v>
      </c>
      <c r="DG99" s="12">
        <v>353</v>
      </c>
      <c r="DH99" s="11">
        <v>586</v>
      </c>
      <c r="DI99" s="12">
        <v>571</v>
      </c>
      <c r="DJ99" s="11">
        <v>0</v>
      </c>
      <c r="DK99" s="12">
        <v>281</v>
      </c>
      <c r="DL99" s="11">
        <v>2732</v>
      </c>
      <c r="DM99" s="12">
        <v>1263</v>
      </c>
    </row>
    <row r="100" spans="1:117" x14ac:dyDescent="0.2">
      <c r="A100" s="109">
        <f>IF($D100=$D$67,"",RANK($G100,$G$69:$G$120)+COUNTIF($G$69:G100,$G100)-1)</f>
        <v>51</v>
      </c>
      <c r="B100" s="1">
        <v>45</v>
      </c>
      <c r="C100" s="1" t="s">
        <v>107</v>
      </c>
      <c r="D100" s="7" t="s">
        <v>38</v>
      </c>
      <c r="E100" s="17">
        <f t="shared" si="1"/>
        <v>11752</v>
      </c>
      <c r="F100" s="17">
        <f t="shared" si="2"/>
        <v>18511</v>
      </c>
      <c r="G100" s="18">
        <f t="shared" si="3"/>
        <v>-6759</v>
      </c>
      <c r="H100" s="17">
        <f t="shared" si="4"/>
        <v>2780</v>
      </c>
      <c r="I100" s="17">
        <f t="shared" si="5"/>
        <v>3785</v>
      </c>
      <c r="J100" s="17">
        <f t="shared" si="6"/>
        <v>-1005</v>
      </c>
      <c r="K100" s="92"/>
      <c r="L100" s="11">
        <v>73605</v>
      </c>
      <c r="M100" s="12">
        <v>7703</v>
      </c>
      <c r="N100" s="11">
        <v>751</v>
      </c>
      <c r="O100" s="12">
        <v>550</v>
      </c>
      <c r="P100" s="11">
        <v>969</v>
      </c>
      <c r="Q100" s="12">
        <v>801</v>
      </c>
      <c r="R100" s="11">
        <v>6117</v>
      </c>
      <c r="S100" s="12">
        <v>2902</v>
      </c>
      <c r="T100" s="11">
        <v>77</v>
      </c>
      <c r="U100" s="12">
        <v>109</v>
      </c>
      <c r="V100" s="11">
        <v>6547</v>
      </c>
      <c r="W100" s="12">
        <v>2252</v>
      </c>
      <c r="X100" s="11">
        <v>2852</v>
      </c>
      <c r="Y100" s="12">
        <v>1095</v>
      </c>
      <c r="Z100" s="11">
        <v>25</v>
      </c>
      <c r="AA100" s="12">
        <v>41</v>
      </c>
      <c r="AB100" s="11">
        <v>391</v>
      </c>
      <c r="AC100" s="12">
        <v>444</v>
      </c>
      <c r="AD100" s="11">
        <v>56</v>
      </c>
      <c r="AE100" s="12">
        <v>95</v>
      </c>
      <c r="AF100" s="11">
        <v>3259</v>
      </c>
      <c r="AG100" s="12">
        <v>1428</v>
      </c>
      <c r="AH100" s="11">
        <v>1977</v>
      </c>
      <c r="AI100" s="12">
        <v>1097</v>
      </c>
      <c r="AJ100" s="11">
        <v>122</v>
      </c>
      <c r="AK100" s="12">
        <v>185</v>
      </c>
      <c r="AL100" s="11">
        <v>755</v>
      </c>
      <c r="AM100" s="12">
        <v>565</v>
      </c>
      <c r="AN100" s="11">
        <v>526</v>
      </c>
      <c r="AO100" s="12">
        <v>362</v>
      </c>
      <c r="AP100" s="11">
        <v>465</v>
      </c>
      <c r="AQ100" s="12">
        <v>458</v>
      </c>
      <c r="AR100" s="11">
        <v>0</v>
      </c>
      <c r="AS100" s="12">
        <v>285</v>
      </c>
      <c r="AT100" s="11">
        <v>751</v>
      </c>
      <c r="AU100" s="12">
        <v>581</v>
      </c>
      <c r="AV100" s="11">
        <v>739</v>
      </c>
      <c r="AW100" s="12">
        <v>1131</v>
      </c>
      <c r="AX100" s="11">
        <v>65</v>
      </c>
      <c r="AY100" s="12">
        <v>87</v>
      </c>
      <c r="AZ100" s="11">
        <v>94</v>
      </c>
      <c r="BA100" s="12">
        <v>155</v>
      </c>
      <c r="BB100" s="11">
        <v>1968</v>
      </c>
      <c r="BC100" s="12">
        <v>1112</v>
      </c>
      <c r="BD100" s="11">
        <v>2076</v>
      </c>
      <c r="BE100" s="12">
        <v>1567</v>
      </c>
      <c r="BF100" s="11">
        <v>1460</v>
      </c>
      <c r="BG100" s="12">
        <v>843</v>
      </c>
      <c r="BH100" s="11">
        <v>179</v>
      </c>
      <c r="BI100" s="12">
        <v>231</v>
      </c>
      <c r="BJ100" s="11">
        <v>719</v>
      </c>
      <c r="BK100" s="12">
        <v>630</v>
      </c>
      <c r="BL100" s="11">
        <v>138</v>
      </c>
      <c r="BM100" s="12">
        <v>211</v>
      </c>
      <c r="BN100" s="11">
        <v>1003</v>
      </c>
      <c r="BO100" s="12">
        <v>1419</v>
      </c>
      <c r="BP100" s="11">
        <v>530</v>
      </c>
      <c r="BQ100" s="12">
        <v>726</v>
      </c>
      <c r="BR100" s="11">
        <v>4192</v>
      </c>
      <c r="BS100" s="12">
        <v>2452</v>
      </c>
      <c r="BT100" s="11">
        <v>79</v>
      </c>
      <c r="BU100" s="12">
        <v>130</v>
      </c>
      <c r="BV100" s="11">
        <v>160</v>
      </c>
      <c r="BW100" s="12">
        <v>200</v>
      </c>
      <c r="BX100" s="20" t="s">
        <v>60</v>
      </c>
      <c r="BY100" s="12" t="s">
        <v>60</v>
      </c>
      <c r="BZ100" s="11">
        <v>784</v>
      </c>
      <c r="CA100" s="12">
        <v>581</v>
      </c>
      <c r="CB100" s="11">
        <v>1793</v>
      </c>
      <c r="CC100" s="12">
        <v>844</v>
      </c>
      <c r="CD100" s="11">
        <v>79</v>
      </c>
      <c r="CE100" s="12">
        <v>150</v>
      </c>
      <c r="CF100" s="11">
        <v>1712</v>
      </c>
      <c r="CG100" s="12">
        <v>883</v>
      </c>
      <c r="CH100" s="11">
        <v>1182</v>
      </c>
      <c r="CI100" s="12">
        <v>854</v>
      </c>
      <c r="CJ100" s="11">
        <v>1659</v>
      </c>
      <c r="CK100" s="12">
        <v>1403</v>
      </c>
      <c r="CL100" s="11">
        <v>809</v>
      </c>
      <c r="CM100" s="12">
        <v>526</v>
      </c>
      <c r="CN100" s="11">
        <v>46</v>
      </c>
      <c r="CO100" s="12">
        <v>81</v>
      </c>
      <c r="CP100" s="11">
        <v>152</v>
      </c>
      <c r="CQ100" s="12">
        <v>182</v>
      </c>
      <c r="CR100" s="11">
        <v>204</v>
      </c>
      <c r="CS100" s="12">
        <v>322</v>
      </c>
      <c r="CT100" s="11">
        <v>1269</v>
      </c>
      <c r="CU100" s="12">
        <v>801</v>
      </c>
      <c r="CV100" s="11">
        <v>18511</v>
      </c>
      <c r="CW100" s="12">
        <v>3785</v>
      </c>
      <c r="CX100" s="11">
        <v>1601</v>
      </c>
      <c r="CY100" s="12">
        <v>1033</v>
      </c>
      <c r="CZ100" s="11">
        <v>309</v>
      </c>
      <c r="DA100" s="12">
        <v>435</v>
      </c>
      <c r="DB100" s="11">
        <v>290</v>
      </c>
      <c r="DC100" s="12">
        <v>249</v>
      </c>
      <c r="DD100" s="11">
        <v>3004</v>
      </c>
      <c r="DE100" s="12">
        <v>1315</v>
      </c>
      <c r="DF100" s="11">
        <v>0</v>
      </c>
      <c r="DG100" s="12">
        <v>285</v>
      </c>
      <c r="DH100" s="11">
        <v>407</v>
      </c>
      <c r="DI100" s="12">
        <v>339</v>
      </c>
      <c r="DJ100" s="11">
        <v>752</v>
      </c>
      <c r="DK100" s="12">
        <v>727</v>
      </c>
      <c r="DL100" s="11">
        <v>632</v>
      </c>
      <c r="DM100" s="12">
        <v>678</v>
      </c>
    </row>
    <row r="101" spans="1:117" x14ac:dyDescent="0.2">
      <c r="A101" s="109">
        <f>IF($D101=$D$67,"",RANK($G101,$G$69:$G$120)+COUNTIF($G$69:G101,$G101)-1)</f>
        <v>4</v>
      </c>
      <c r="B101" s="1">
        <v>113</v>
      </c>
      <c r="C101" s="1" t="s">
        <v>108</v>
      </c>
      <c r="D101" s="7" t="s">
        <v>39</v>
      </c>
      <c r="E101" s="17">
        <f t="shared" si="1"/>
        <v>16624</v>
      </c>
      <c r="F101" s="17">
        <f t="shared" si="2"/>
        <v>9692</v>
      </c>
      <c r="G101" s="18">
        <f t="shared" si="3"/>
        <v>6932</v>
      </c>
      <c r="H101" s="17">
        <f t="shared" si="4"/>
        <v>4092</v>
      </c>
      <c r="I101" s="17">
        <f t="shared" si="5"/>
        <v>2018</v>
      </c>
      <c r="J101" s="17">
        <f t="shared" si="6"/>
        <v>2074</v>
      </c>
      <c r="K101" s="92"/>
      <c r="L101" s="11">
        <v>269427</v>
      </c>
      <c r="M101" s="12">
        <v>14924</v>
      </c>
      <c r="N101" s="11">
        <v>1310</v>
      </c>
      <c r="O101" s="12">
        <v>924</v>
      </c>
      <c r="P101" s="11">
        <v>5070</v>
      </c>
      <c r="Q101" s="12">
        <v>2375</v>
      </c>
      <c r="R101" s="11">
        <v>2649</v>
      </c>
      <c r="S101" s="12">
        <v>799</v>
      </c>
      <c r="T101" s="11">
        <v>362</v>
      </c>
      <c r="U101" s="12">
        <v>249</v>
      </c>
      <c r="V101" s="11">
        <v>25177</v>
      </c>
      <c r="W101" s="12">
        <v>4560</v>
      </c>
      <c r="X101" s="11">
        <v>3135</v>
      </c>
      <c r="Y101" s="12">
        <v>1173</v>
      </c>
      <c r="Z101" s="11">
        <v>15338</v>
      </c>
      <c r="AA101" s="12">
        <v>2651</v>
      </c>
      <c r="AB101" s="11">
        <v>2603</v>
      </c>
      <c r="AC101" s="12">
        <v>1828</v>
      </c>
      <c r="AD101" s="11">
        <v>1983</v>
      </c>
      <c r="AE101" s="12">
        <v>820</v>
      </c>
      <c r="AF101" s="11">
        <v>30553</v>
      </c>
      <c r="AG101" s="12">
        <v>4156</v>
      </c>
      <c r="AH101" s="11">
        <v>7676</v>
      </c>
      <c r="AI101" s="12">
        <v>1970</v>
      </c>
      <c r="AJ101" s="11">
        <v>259</v>
      </c>
      <c r="AK101" s="12">
        <v>195</v>
      </c>
      <c r="AL101" s="11">
        <v>198</v>
      </c>
      <c r="AM101" s="12">
        <v>198</v>
      </c>
      <c r="AN101" s="11">
        <v>6533</v>
      </c>
      <c r="AO101" s="12">
        <v>2144</v>
      </c>
      <c r="AP101" s="11">
        <v>2497</v>
      </c>
      <c r="AQ101" s="12">
        <v>1311</v>
      </c>
      <c r="AR101" s="11">
        <v>477</v>
      </c>
      <c r="AS101" s="12">
        <v>319</v>
      </c>
      <c r="AT101" s="11">
        <v>1189</v>
      </c>
      <c r="AU101" s="12">
        <v>712</v>
      </c>
      <c r="AV101" s="11">
        <v>804</v>
      </c>
      <c r="AW101" s="12">
        <v>500</v>
      </c>
      <c r="AX101" s="11">
        <v>1321</v>
      </c>
      <c r="AY101" s="12">
        <v>847</v>
      </c>
      <c r="AZ101" s="11">
        <v>2270</v>
      </c>
      <c r="BA101" s="12">
        <v>1705</v>
      </c>
      <c r="BB101" s="11">
        <v>5912</v>
      </c>
      <c r="BC101" s="12">
        <v>1583</v>
      </c>
      <c r="BD101" s="11">
        <v>16855</v>
      </c>
      <c r="BE101" s="12">
        <v>3094</v>
      </c>
      <c r="BF101" s="11">
        <v>4779</v>
      </c>
      <c r="BG101" s="12">
        <v>1496</v>
      </c>
      <c r="BH101" s="11">
        <v>1649</v>
      </c>
      <c r="BI101" s="12">
        <v>1086</v>
      </c>
      <c r="BJ101" s="11">
        <v>872</v>
      </c>
      <c r="BK101" s="12">
        <v>381</v>
      </c>
      <c r="BL101" s="11">
        <v>1870</v>
      </c>
      <c r="BM101" s="12">
        <v>961</v>
      </c>
      <c r="BN101" s="11">
        <v>237</v>
      </c>
      <c r="BO101" s="12">
        <v>210</v>
      </c>
      <c r="BP101" s="11">
        <v>886</v>
      </c>
      <c r="BQ101" s="12">
        <v>564</v>
      </c>
      <c r="BR101" s="11">
        <v>2077</v>
      </c>
      <c r="BS101" s="12">
        <v>810</v>
      </c>
      <c r="BT101" s="11">
        <v>2636</v>
      </c>
      <c r="BU101" s="12">
        <v>1065</v>
      </c>
      <c r="BV101" s="11">
        <v>35333</v>
      </c>
      <c r="BW101" s="12">
        <v>4610</v>
      </c>
      <c r="BX101" s="11">
        <v>829</v>
      </c>
      <c r="BY101" s="12">
        <v>596</v>
      </c>
      <c r="BZ101" s="20" t="s">
        <v>60</v>
      </c>
      <c r="CA101" s="12" t="s">
        <v>60</v>
      </c>
      <c r="CB101" s="11">
        <v>13322</v>
      </c>
      <c r="CC101" s="12">
        <v>3003</v>
      </c>
      <c r="CD101" s="11">
        <v>0</v>
      </c>
      <c r="CE101" s="12">
        <v>275</v>
      </c>
      <c r="CF101" s="11">
        <v>6510</v>
      </c>
      <c r="CG101" s="12">
        <v>1610</v>
      </c>
      <c r="CH101" s="11">
        <v>2298</v>
      </c>
      <c r="CI101" s="12">
        <v>1033</v>
      </c>
      <c r="CJ101" s="11">
        <v>2284</v>
      </c>
      <c r="CK101" s="12">
        <v>1098</v>
      </c>
      <c r="CL101" s="11">
        <v>20514</v>
      </c>
      <c r="CM101" s="12">
        <v>3022</v>
      </c>
      <c r="CN101" s="11">
        <v>1913</v>
      </c>
      <c r="CO101" s="12">
        <v>1041</v>
      </c>
      <c r="CP101" s="11">
        <v>7161</v>
      </c>
      <c r="CQ101" s="12">
        <v>2607</v>
      </c>
      <c r="CR101" s="11">
        <v>521</v>
      </c>
      <c r="CS101" s="12">
        <v>509</v>
      </c>
      <c r="CT101" s="11">
        <v>1730</v>
      </c>
      <c r="CU101" s="12">
        <v>835</v>
      </c>
      <c r="CV101" s="11">
        <v>9692</v>
      </c>
      <c r="CW101" s="12">
        <v>2018</v>
      </c>
      <c r="CX101" s="11">
        <v>910</v>
      </c>
      <c r="CY101" s="12">
        <v>988</v>
      </c>
      <c r="CZ101" s="11">
        <v>2900</v>
      </c>
      <c r="DA101" s="12">
        <v>908</v>
      </c>
      <c r="DB101" s="11">
        <v>8881</v>
      </c>
      <c r="DC101" s="12">
        <v>1939</v>
      </c>
      <c r="DD101" s="11">
        <v>2503</v>
      </c>
      <c r="DE101" s="12">
        <v>976</v>
      </c>
      <c r="DF101" s="11">
        <v>444</v>
      </c>
      <c r="DG101" s="12">
        <v>285</v>
      </c>
      <c r="DH101" s="11">
        <v>2354</v>
      </c>
      <c r="DI101" s="12">
        <v>1588</v>
      </c>
      <c r="DJ101" s="11">
        <v>151</v>
      </c>
      <c r="DK101" s="12">
        <v>148</v>
      </c>
      <c r="DL101" s="11">
        <v>6740</v>
      </c>
      <c r="DM101" s="12">
        <v>2049</v>
      </c>
    </row>
    <row r="102" spans="1:117" x14ac:dyDescent="0.2">
      <c r="A102" s="109">
        <f>IF($D102=$D$67,"",RANK($G102,$G$69:$G$120)+COUNTIF($G$69:G102,$G102)-1)</f>
        <v>46</v>
      </c>
      <c r="B102" s="1">
        <v>120</v>
      </c>
      <c r="C102" s="1" t="s">
        <v>109</v>
      </c>
      <c r="D102" s="7" t="s">
        <v>40</v>
      </c>
      <c r="E102" s="17">
        <f t="shared" si="1"/>
        <v>12183</v>
      </c>
      <c r="F102" s="17">
        <f t="shared" si="2"/>
        <v>14329</v>
      </c>
      <c r="G102" s="18">
        <f t="shared" si="3"/>
        <v>-2146</v>
      </c>
      <c r="H102" s="17">
        <f t="shared" si="4"/>
        <v>3708</v>
      </c>
      <c r="I102" s="17">
        <f t="shared" si="5"/>
        <v>3409</v>
      </c>
      <c r="J102" s="17">
        <f t="shared" si="6"/>
        <v>299</v>
      </c>
      <c r="K102" s="92"/>
      <c r="L102" s="11">
        <v>263256</v>
      </c>
      <c r="M102" s="12">
        <v>13976</v>
      </c>
      <c r="N102" s="11">
        <v>3044</v>
      </c>
      <c r="O102" s="12">
        <v>1381</v>
      </c>
      <c r="P102" s="11">
        <v>1618</v>
      </c>
      <c r="Q102" s="12">
        <v>1103</v>
      </c>
      <c r="R102" s="11">
        <v>2847</v>
      </c>
      <c r="S102" s="12">
        <v>1062</v>
      </c>
      <c r="T102" s="11">
        <v>550</v>
      </c>
      <c r="U102" s="12">
        <v>306</v>
      </c>
      <c r="V102" s="11">
        <v>16699</v>
      </c>
      <c r="W102" s="12">
        <v>3085</v>
      </c>
      <c r="X102" s="11">
        <v>1842</v>
      </c>
      <c r="Y102" s="12">
        <v>1052</v>
      </c>
      <c r="Z102" s="11">
        <v>3752</v>
      </c>
      <c r="AA102" s="12">
        <v>1748</v>
      </c>
      <c r="AB102" s="11">
        <v>479</v>
      </c>
      <c r="AC102" s="12">
        <v>354</v>
      </c>
      <c r="AD102" s="11">
        <v>1691</v>
      </c>
      <c r="AE102" s="12">
        <v>548</v>
      </c>
      <c r="AF102" s="11">
        <v>28983</v>
      </c>
      <c r="AG102" s="12">
        <v>4184</v>
      </c>
      <c r="AH102" s="11">
        <v>15943</v>
      </c>
      <c r="AI102" s="12">
        <v>3370</v>
      </c>
      <c r="AJ102" s="11">
        <v>1567</v>
      </c>
      <c r="AK102" s="12">
        <v>871</v>
      </c>
      <c r="AL102" s="11">
        <v>724</v>
      </c>
      <c r="AM102" s="12">
        <v>564</v>
      </c>
      <c r="AN102" s="11">
        <v>5657</v>
      </c>
      <c r="AO102" s="12">
        <v>1875</v>
      </c>
      <c r="AP102" s="11">
        <v>4132</v>
      </c>
      <c r="AQ102" s="12">
        <v>1280</v>
      </c>
      <c r="AR102" s="11">
        <v>1077</v>
      </c>
      <c r="AS102" s="12">
        <v>806</v>
      </c>
      <c r="AT102" s="11">
        <v>2192</v>
      </c>
      <c r="AU102" s="12">
        <v>1266</v>
      </c>
      <c r="AV102" s="11">
        <v>4419</v>
      </c>
      <c r="AW102" s="12">
        <v>1984</v>
      </c>
      <c r="AX102" s="11">
        <v>2180</v>
      </c>
      <c r="AY102" s="12">
        <v>1222</v>
      </c>
      <c r="AZ102" s="11">
        <v>2259</v>
      </c>
      <c r="BA102" s="12">
        <v>990</v>
      </c>
      <c r="BB102" s="11">
        <v>9881</v>
      </c>
      <c r="BC102" s="12">
        <v>2730</v>
      </c>
      <c r="BD102" s="11">
        <v>4052</v>
      </c>
      <c r="BE102" s="12">
        <v>1420</v>
      </c>
      <c r="BF102" s="11">
        <v>5789</v>
      </c>
      <c r="BG102" s="12">
        <v>2071</v>
      </c>
      <c r="BH102" s="11">
        <v>1839</v>
      </c>
      <c r="BI102" s="12">
        <v>844</v>
      </c>
      <c r="BJ102" s="11">
        <v>1187</v>
      </c>
      <c r="BK102" s="12">
        <v>818</v>
      </c>
      <c r="BL102" s="11">
        <v>1932</v>
      </c>
      <c r="BM102" s="12">
        <v>965</v>
      </c>
      <c r="BN102" s="11">
        <v>230</v>
      </c>
      <c r="BO102" s="12">
        <v>274</v>
      </c>
      <c r="BP102" s="11">
        <v>516</v>
      </c>
      <c r="BQ102" s="12">
        <v>357</v>
      </c>
      <c r="BR102" s="11">
        <v>698</v>
      </c>
      <c r="BS102" s="12">
        <v>639</v>
      </c>
      <c r="BT102" s="11">
        <v>2130</v>
      </c>
      <c r="BU102" s="12">
        <v>1440</v>
      </c>
      <c r="BV102" s="11">
        <v>7195</v>
      </c>
      <c r="BW102" s="12">
        <v>1847</v>
      </c>
      <c r="BX102" s="11">
        <v>1186</v>
      </c>
      <c r="BY102" s="12">
        <v>1065</v>
      </c>
      <c r="BZ102" s="11">
        <v>19406</v>
      </c>
      <c r="CA102" s="12">
        <v>3099</v>
      </c>
      <c r="CB102" s="20" t="s">
        <v>60</v>
      </c>
      <c r="CC102" s="12" t="s">
        <v>60</v>
      </c>
      <c r="CD102" s="11">
        <v>243</v>
      </c>
      <c r="CE102" s="12">
        <v>402</v>
      </c>
      <c r="CF102" s="11">
        <v>8661</v>
      </c>
      <c r="CG102" s="12">
        <v>2362</v>
      </c>
      <c r="CH102" s="11">
        <v>1453</v>
      </c>
      <c r="CI102" s="12">
        <v>717</v>
      </c>
      <c r="CJ102" s="11">
        <v>1796</v>
      </c>
      <c r="CK102" s="12">
        <v>1013</v>
      </c>
      <c r="CL102" s="11">
        <v>11155</v>
      </c>
      <c r="CM102" s="12">
        <v>2465</v>
      </c>
      <c r="CN102" s="11">
        <v>97</v>
      </c>
      <c r="CO102" s="12">
        <v>161</v>
      </c>
      <c r="CP102" s="11">
        <v>23196</v>
      </c>
      <c r="CQ102" s="12">
        <v>4788</v>
      </c>
      <c r="CR102" s="11">
        <v>362</v>
      </c>
      <c r="CS102" s="12">
        <v>304</v>
      </c>
      <c r="CT102" s="11">
        <v>8685</v>
      </c>
      <c r="CU102" s="12">
        <v>2249</v>
      </c>
      <c r="CV102" s="11">
        <v>14329</v>
      </c>
      <c r="CW102" s="12">
        <v>3409</v>
      </c>
      <c r="CX102" s="11">
        <v>790</v>
      </c>
      <c r="CY102" s="12">
        <v>551</v>
      </c>
      <c r="CZ102" s="11">
        <v>350</v>
      </c>
      <c r="DA102" s="12">
        <v>244</v>
      </c>
      <c r="DB102" s="11">
        <v>25662</v>
      </c>
      <c r="DC102" s="12">
        <v>3825</v>
      </c>
      <c r="DD102" s="11">
        <v>2874</v>
      </c>
      <c r="DE102" s="12">
        <v>1166</v>
      </c>
      <c r="DF102" s="11">
        <v>3025</v>
      </c>
      <c r="DG102" s="12">
        <v>1129</v>
      </c>
      <c r="DH102" s="11">
        <v>2012</v>
      </c>
      <c r="DI102" s="12">
        <v>910</v>
      </c>
      <c r="DJ102" s="11">
        <v>870</v>
      </c>
      <c r="DK102" s="12">
        <v>819</v>
      </c>
      <c r="DL102" s="11">
        <v>1950</v>
      </c>
      <c r="DM102" s="12">
        <v>1463</v>
      </c>
    </row>
    <row r="103" spans="1:117" x14ac:dyDescent="0.2">
      <c r="A103" s="109">
        <f>IF($D103=$D$67,"",RANK($G103,$G$69:$G$120)+COUNTIF($G$69:G103,$G103)-1)</f>
        <v>33</v>
      </c>
      <c r="B103" s="1">
        <v>24</v>
      </c>
      <c r="C103" s="1" t="s">
        <v>110</v>
      </c>
      <c r="D103" s="7" t="s">
        <v>41</v>
      </c>
      <c r="E103" s="17">
        <f t="shared" si="1"/>
        <v>2452</v>
      </c>
      <c r="F103" s="17">
        <f t="shared" si="2"/>
        <v>2513</v>
      </c>
      <c r="G103" s="18">
        <f t="shared" si="3"/>
        <v>-61</v>
      </c>
      <c r="H103" s="17">
        <f t="shared" si="4"/>
        <v>1624</v>
      </c>
      <c r="I103" s="17">
        <f t="shared" si="5"/>
        <v>1293</v>
      </c>
      <c r="J103" s="17">
        <f t="shared" si="6"/>
        <v>331</v>
      </c>
      <c r="K103" s="92"/>
      <c r="L103" s="11">
        <v>30100</v>
      </c>
      <c r="M103" s="12">
        <v>3890</v>
      </c>
      <c r="N103" s="11">
        <v>109</v>
      </c>
      <c r="O103" s="12">
        <v>108</v>
      </c>
      <c r="P103" s="11">
        <v>1066</v>
      </c>
      <c r="Q103" s="12">
        <v>823</v>
      </c>
      <c r="R103" s="11">
        <v>662</v>
      </c>
      <c r="S103" s="12">
        <v>481</v>
      </c>
      <c r="T103" s="11">
        <v>168</v>
      </c>
      <c r="U103" s="12">
        <v>206</v>
      </c>
      <c r="V103" s="11">
        <v>1411</v>
      </c>
      <c r="W103" s="12">
        <v>873</v>
      </c>
      <c r="X103" s="11">
        <v>873</v>
      </c>
      <c r="Y103" s="12">
        <v>614</v>
      </c>
      <c r="Z103" s="11">
        <v>30</v>
      </c>
      <c r="AA103" s="12">
        <v>47</v>
      </c>
      <c r="AB103" s="11">
        <v>0</v>
      </c>
      <c r="AC103" s="12">
        <v>211</v>
      </c>
      <c r="AD103" s="11">
        <v>175</v>
      </c>
      <c r="AE103" s="12">
        <v>275</v>
      </c>
      <c r="AF103" s="11">
        <v>492</v>
      </c>
      <c r="AG103" s="12">
        <v>376</v>
      </c>
      <c r="AH103" s="11">
        <v>799</v>
      </c>
      <c r="AI103" s="12">
        <v>837</v>
      </c>
      <c r="AJ103" s="11">
        <v>53</v>
      </c>
      <c r="AK103" s="12">
        <v>84</v>
      </c>
      <c r="AL103" s="11">
        <v>69</v>
      </c>
      <c r="AM103" s="12">
        <v>82</v>
      </c>
      <c r="AN103" s="11">
        <v>39</v>
      </c>
      <c r="AO103" s="12">
        <v>54</v>
      </c>
      <c r="AP103" s="11">
        <v>45</v>
      </c>
      <c r="AQ103" s="12">
        <v>77</v>
      </c>
      <c r="AR103" s="11">
        <v>289</v>
      </c>
      <c r="AS103" s="12">
        <v>376</v>
      </c>
      <c r="AT103" s="11">
        <v>114</v>
      </c>
      <c r="AU103" s="12">
        <v>154</v>
      </c>
      <c r="AV103" s="11">
        <v>97</v>
      </c>
      <c r="AW103" s="12">
        <v>85</v>
      </c>
      <c r="AX103" s="11">
        <v>374</v>
      </c>
      <c r="AY103" s="12">
        <v>422</v>
      </c>
      <c r="AZ103" s="11">
        <v>0</v>
      </c>
      <c r="BA103" s="12">
        <v>211</v>
      </c>
      <c r="BB103" s="11">
        <v>121</v>
      </c>
      <c r="BC103" s="12">
        <v>94</v>
      </c>
      <c r="BD103" s="11">
        <v>52</v>
      </c>
      <c r="BE103" s="12">
        <v>84</v>
      </c>
      <c r="BF103" s="11">
        <v>298</v>
      </c>
      <c r="BG103" s="12">
        <v>250</v>
      </c>
      <c r="BH103" s="11">
        <v>12350</v>
      </c>
      <c r="BI103" s="12">
        <v>2469</v>
      </c>
      <c r="BJ103" s="11">
        <v>0</v>
      </c>
      <c r="BK103" s="12">
        <v>211</v>
      </c>
      <c r="BL103" s="11">
        <v>197</v>
      </c>
      <c r="BM103" s="12">
        <v>208</v>
      </c>
      <c r="BN103" s="11">
        <v>1236</v>
      </c>
      <c r="BO103" s="12">
        <v>733</v>
      </c>
      <c r="BP103" s="11">
        <v>328</v>
      </c>
      <c r="BQ103" s="12">
        <v>316</v>
      </c>
      <c r="BR103" s="11">
        <v>382</v>
      </c>
      <c r="BS103" s="12">
        <v>357</v>
      </c>
      <c r="BT103" s="11">
        <v>0</v>
      </c>
      <c r="BU103" s="12">
        <v>211</v>
      </c>
      <c r="BV103" s="11">
        <v>144</v>
      </c>
      <c r="BW103" s="12">
        <v>183</v>
      </c>
      <c r="BX103" s="11">
        <v>380</v>
      </c>
      <c r="BY103" s="12">
        <v>517</v>
      </c>
      <c r="BZ103" s="11">
        <v>188</v>
      </c>
      <c r="CA103" s="12">
        <v>224</v>
      </c>
      <c r="CB103" s="11">
        <v>637</v>
      </c>
      <c r="CC103" s="12">
        <v>680</v>
      </c>
      <c r="CD103" s="20" t="s">
        <v>60</v>
      </c>
      <c r="CE103" s="12" t="s">
        <v>60</v>
      </c>
      <c r="CF103" s="11">
        <v>134</v>
      </c>
      <c r="CG103" s="12">
        <v>167</v>
      </c>
      <c r="CH103" s="11">
        <v>108</v>
      </c>
      <c r="CI103" s="12">
        <v>120</v>
      </c>
      <c r="CJ103" s="11">
        <v>313</v>
      </c>
      <c r="CK103" s="12">
        <v>439</v>
      </c>
      <c r="CL103" s="11">
        <v>392</v>
      </c>
      <c r="CM103" s="12">
        <v>377</v>
      </c>
      <c r="CN103" s="11">
        <v>0</v>
      </c>
      <c r="CO103" s="12">
        <v>211</v>
      </c>
      <c r="CP103" s="11">
        <v>0</v>
      </c>
      <c r="CQ103" s="12">
        <v>211</v>
      </c>
      <c r="CR103" s="11">
        <v>1038</v>
      </c>
      <c r="CS103" s="12">
        <v>510</v>
      </c>
      <c r="CT103" s="11">
        <v>273</v>
      </c>
      <c r="CU103" s="12">
        <v>270</v>
      </c>
      <c r="CV103" s="11">
        <v>2513</v>
      </c>
      <c r="CW103" s="12">
        <v>1293</v>
      </c>
      <c r="CX103" s="11">
        <v>462</v>
      </c>
      <c r="CY103" s="12">
        <v>431</v>
      </c>
      <c r="CZ103" s="11">
        <v>0</v>
      </c>
      <c r="DA103" s="12">
        <v>211</v>
      </c>
      <c r="DB103" s="11">
        <v>25</v>
      </c>
      <c r="DC103" s="12">
        <v>39</v>
      </c>
      <c r="DD103" s="11">
        <v>696</v>
      </c>
      <c r="DE103" s="12">
        <v>344</v>
      </c>
      <c r="DF103" s="11">
        <v>0</v>
      </c>
      <c r="DG103" s="12">
        <v>211</v>
      </c>
      <c r="DH103" s="11">
        <v>749</v>
      </c>
      <c r="DI103" s="12">
        <v>480</v>
      </c>
      <c r="DJ103" s="11">
        <v>219</v>
      </c>
      <c r="DK103" s="12">
        <v>206</v>
      </c>
      <c r="DL103" s="11">
        <v>0</v>
      </c>
      <c r="DM103" s="12">
        <v>211</v>
      </c>
    </row>
    <row r="104" spans="1:117" x14ac:dyDescent="0.2">
      <c r="A104" s="109">
        <f>IF($D104=$D$67,"",RANK($G104,$G$69:$G$120)+COUNTIF($G$69:G104,$G104)-1)</f>
        <v>22</v>
      </c>
      <c r="B104" s="1">
        <v>96</v>
      </c>
      <c r="C104" s="1" t="s">
        <v>111</v>
      </c>
      <c r="D104" s="7" t="s">
        <v>42</v>
      </c>
      <c r="E104" s="17">
        <f t="shared" si="1"/>
        <v>8317</v>
      </c>
      <c r="F104" s="17">
        <f t="shared" si="2"/>
        <v>7465</v>
      </c>
      <c r="G104" s="18">
        <f t="shared" si="3"/>
        <v>852</v>
      </c>
      <c r="H104" s="17">
        <f t="shared" si="4"/>
        <v>1971</v>
      </c>
      <c r="I104" s="17">
        <f t="shared" si="5"/>
        <v>2241</v>
      </c>
      <c r="J104" s="17">
        <f t="shared" si="6"/>
        <v>-270</v>
      </c>
      <c r="K104" s="92"/>
      <c r="L104" s="11">
        <v>172633</v>
      </c>
      <c r="M104" s="12">
        <v>10673</v>
      </c>
      <c r="N104" s="11">
        <v>1289</v>
      </c>
      <c r="O104" s="12">
        <v>751</v>
      </c>
      <c r="P104" s="11">
        <v>1556</v>
      </c>
      <c r="Q104" s="12">
        <v>1531</v>
      </c>
      <c r="R104" s="11">
        <v>4715</v>
      </c>
      <c r="S104" s="12">
        <v>2132</v>
      </c>
      <c r="T104" s="11">
        <v>434</v>
      </c>
      <c r="U104" s="12">
        <v>504</v>
      </c>
      <c r="V104" s="11">
        <v>8997</v>
      </c>
      <c r="W104" s="12">
        <v>1767</v>
      </c>
      <c r="X104" s="11">
        <v>2859</v>
      </c>
      <c r="Y104" s="12">
        <v>1134</v>
      </c>
      <c r="Z104" s="11">
        <v>1307</v>
      </c>
      <c r="AA104" s="12">
        <v>819</v>
      </c>
      <c r="AB104" s="11">
        <v>15</v>
      </c>
      <c r="AC104" s="12">
        <v>25</v>
      </c>
      <c r="AD104" s="11">
        <v>972</v>
      </c>
      <c r="AE104" s="12">
        <v>768</v>
      </c>
      <c r="AF104" s="11">
        <v>16495</v>
      </c>
      <c r="AG104" s="12">
        <v>2765</v>
      </c>
      <c r="AH104" s="11">
        <v>9502</v>
      </c>
      <c r="AI104" s="12">
        <v>2685</v>
      </c>
      <c r="AJ104" s="11">
        <v>436</v>
      </c>
      <c r="AK104" s="12">
        <v>331</v>
      </c>
      <c r="AL104" s="11">
        <v>564</v>
      </c>
      <c r="AM104" s="12">
        <v>694</v>
      </c>
      <c r="AN104" s="11">
        <v>7092</v>
      </c>
      <c r="AO104" s="12">
        <v>1635</v>
      </c>
      <c r="AP104" s="11">
        <v>9438</v>
      </c>
      <c r="AQ104" s="12">
        <v>2077</v>
      </c>
      <c r="AR104" s="11">
        <v>1270</v>
      </c>
      <c r="AS104" s="12">
        <v>757</v>
      </c>
      <c r="AT104" s="11">
        <v>1016</v>
      </c>
      <c r="AU104" s="12">
        <v>494</v>
      </c>
      <c r="AV104" s="11">
        <v>9159</v>
      </c>
      <c r="AW104" s="12">
        <v>1874</v>
      </c>
      <c r="AX104" s="11">
        <v>743</v>
      </c>
      <c r="AY104" s="12">
        <v>511</v>
      </c>
      <c r="AZ104" s="11">
        <v>291</v>
      </c>
      <c r="BA104" s="12">
        <v>238</v>
      </c>
      <c r="BB104" s="11">
        <v>3828</v>
      </c>
      <c r="BC104" s="12">
        <v>1666</v>
      </c>
      <c r="BD104" s="11">
        <v>3686</v>
      </c>
      <c r="BE104" s="12">
        <v>1712</v>
      </c>
      <c r="BF104" s="11">
        <v>15130</v>
      </c>
      <c r="BG104" s="12">
        <v>3104</v>
      </c>
      <c r="BH104" s="11">
        <v>2298</v>
      </c>
      <c r="BI104" s="12">
        <v>1327</v>
      </c>
      <c r="BJ104" s="11">
        <v>89</v>
      </c>
      <c r="BK104" s="12">
        <v>105</v>
      </c>
      <c r="BL104" s="11">
        <v>1171</v>
      </c>
      <c r="BM104" s="12">
        <v>569</v>
      </c>
      <c r="BN104" s="11">
        <v>460</v>
      </c>
      <c r="BO104" s="12">
        <v>450</v>
      </c>
      <c r="BP104" s="11">
        <v>1531</v>
      </c>
      <c r="BQ104" s="12">
        <v>983</v>
      </c>
      <c r="BR104" s="11">
        <v>2240</v>
      </c>
      <c r="BS104" s="12">
        <v>1351</v>
      </c>
      <c r="BT104" s="11">
        <v>175</v>
      </c>
      <c r="BU104" s="12">
        <v>205</v>
      </c>
      <c r="BV104" s="11">
        <v>2465</v>
      </c>
      <c r="BW104" s="12">
        <v>1028</v>
      </c>
      <c r="BX104" s="11">
        <v>515</v>
      </c>
      <c r="BY104" s="12">
        <v>380</v>
      </c>
      <c r="BZ104" s="11">
        <v>5988</v>
      </c>
      <c r="CA104" s="12">
        <v>1895</v>
      </c>
      <c r="CB104" s="11">
        <v>5985</v>
      </c>
      <c r="CC104" s="12">
        <v>1492</v>
      </c>
      <c r="CD104" s="11">
        <v>26</v>
      </c>
      <c r="CE104" s="12">
        <v>53</v>
      </c>
      <c r="CF104" s="20" t="s">
        <v>60</v>
      </c>
      <c r="CG104" s="12" t="s">
        <v>60</v>
      </c>
      <c r="CH104" s="11">
        <v>1228</v>
      </c>
      <c r="CI104" s="12">
        <v>1044</v>
      </c>
      <c r="CJ104" s="11">
        <v>342</v>
      </c>
      <c r="CK104" s="12">
        <v>306</v>
      </c>
      <c r="CL104" s="11">
        <v>12012</v>
      </c>
      <c r="CM104" s="12">
        <v>2269</v>
      </c>
      <c r="CN104" s="11">
        <v>444</v>
      </c>
      <c r="CO104" s="12">
        <v>314</v>
      </c>
      <c r="CP104" s="11">
        <v>2479</v>
      </c>
      <c r="CQ104" s="12">
        <v>1021</v>
      </c>
      <c r="CR104" s="11">
        <v>207</v>
      </c>
      <c r="CS104" s="12">
        <v>215</v>
      </c>
      <c r="CT104" s="11">
        <v>4987</v>
      </c>
      <c r="CU104" s="12">
        <v>2031</v>
      </c>
      <c r="CV104" s="11">
        <v>7465</v>
      </c>
      <c r="CW104" s="12">
        <v>2241</v>
      </c>
      <c r="CX104" s="11">
        <v>485</v>
      </c>
      <c r="CY104" s="12">
        <v>318</v>
      </c>
      <c r="CZ104" s="11">
        <v>182</v>
      </c>
      <c r="DA104" s="12">
        <v>173</v>
      </c>
      <c r="DB104" s="11">
        <v>6769</v>
      </c>
      <c r="DC104" s="12">
        <v>1705</v>
      </c>
      <c r="DD104" s="11">
        <v>2567</v>
      </c>
      <c r="DE104" s="12">
        <v>905</v>
      </c>
      <c r="DF104" s="11">
        <v>7814</v>
      </c>
      <c r="DG104" s="12">
        <v>2197</v>
      </c>
      <c r="DH104" s="11">
        <v>1771</v>
      </c>
      <c r="DI104" s="12">
        <v>934</v>
      </c>
      <c r="DJ104" s="11">
        <v>144</v>
      </c>
      <c r="DK104" s="12">
        <v>187</v>
      </c>
      <c r="DL104" s="11">
        <v>2140</v>
      </c>
      <c r="DM104" s="12">
        <v>1360</v>
      </c>
    </row>
    <row r="105" spans="1:117" x14ac:dyDescent="0.2">
      <c r="A105" s="109">
        <f>IF($D105=$D$67,"",RANK($G105,$G$69:$G$120)+COUNTIF($G$69:G105,$G105)-1)</f>
        <v>49</v>
      </c>
      <c r="B105" s="1">
        <v>56</v>
      </c>
      <c r="C105" s="1" t="s">
        <v>112</v>
      </c>
      <c r="D105" s="7" t="s">
        <v>43</v>
      </c>
      <c r="E105" s="17">
        <f t="shared" si="1"/>
        <v>22969</v>
      </c>
      <c r="F105" s="17">
        <f t="shared" si="2"/>
        <v>28238</v>
      </c>
      <c r="G105" s="18">
        <f t="shared" si="3"/>
        <v>-5269</v>
      </c>
      <c r="H105" s="17">
        <f t="shared" si="4"/>
        <v>4302</v>
      </c>
      <c r="I105" s="17">
        <f t="shared" si="5"/>
        <v>4132</v>
      </c>
      <c r="J105" s="17">
        <f t="shared" si="6"/>
        <v>170</v>
      </c>
      <c r="K105" s="92"/>
      <c r="L105" s="11">
        <v>106511</v>
      </c>
      <c r="M105" s="12">
        <v>8108</v>
      </c>
      <c r="N105" s="11">
        <v>1612</v>
      </c>
      <c r="O105" s="12">
        <v>1283</v>
      </c>
      <c r="P105" s="11">
        <v>1397</v>
      </c>
      <c r="Q105" s="12">
        <v>1554</v>
      </c>
      <c r="R105" s="11">
        <v>2759</v>
      </c>
      <c r="S105" s="12">
        <v>1013</v>
      </c>
      <c r="T105" s="11">
        <v>5873</v>
      </c>
      <c r="U105" s="12">
        <v>1827</v>
      </c>
      <c r="V105" s="11">
        <v>9429</v>
      </c>
      <c r="W105" s="12">
        <v>2426</v>
      </c>
      <c r="X105" s="11">
        <v>3184</v>
      </c>
      <c r="Y105" s="12">
        <v>1286</v>
      </c>
      <c r="Z105" s="11">
        <v>68</v>
      </c>
      <c r="AA105" s="12">
        <v>129</v>
      </c>
      <c r="AB105" s="11">
        <v>109</v>
      </c>
      <c r="AC105" s="12">
        <v>164</v>
      </c>
      <c r="AD105" s="11">
        <v>0</v>
      </c>
      <c r="AE105" s="12">
        <v>253</v>
      </c>
      <c r="AF105" s="11">
        <v>5438</v>
      </c>
      <c r="AG105" s="12">
        <v>1371</v>
      </c>
      <c r="AH105" s="11">
        <v>3159</v>
      </c>
      <c r="AI105" s="12">
        <v>1688</v>
      </c>
      <c r="AJ105" s="11">
        <v>773</v>
      </c>
      <c r="AK105" s="12">
        <v>864</v>
      </c>
      <c r="AL105" s="11">
        <v>611</v>
      </c>
      <c r="AM105" s="12">
        <v>668</v>
      </c>
      <c r="AN105" s="11">
        <v>2679</v>
      </c>
      <c r="AO105" s="12">
        <v>1529</v>
      </c>
      <c r="AP105" s="11">
        <v>957</v>
      </c>
      <c r="AQ105" s="12">
        <v>550</v>
      </c>
      <c r="AR105" s="11">
        <v>1108</v>
      </c>
      <c r="AS105" s="12">
        <v>660</v>
      </c>
      <c r="AT105" s="11">
        <v>5024</v>
      </c>
      <c r="AU105" s="12">
        <v>2088</v>
      </c>
      <c r="AV105" s="11">
        <v>877</v>
      </c>
      <c r="AW105" s="12">
        <v>607</v>
      </c>
      <c r="AX105" s="11">
        <v>2208</v>
      </c>
      <c r="AY105" s="12">
        <v>808</v>
      </c>
      <c r="AZ105" s="11">
        <v>298</v>
      </c>
      <c r="BA105" s="12">
        <v>278</v>
      </c>
      <c r="BB105" s="11">
        <v>382</v>
      </c>
      <c r="BC105" s="12">
        <v>407</v>
      </c>
      <c r="BD105" s="11">
        <v>465</v>
      </c>
      <c r="BE105" s="12">
        <v>481</v>
      </c>
      <c r="BF105" s="11">
        <v>1047</v>
      </c>
      <c r="BG105" s="12">
        <v>478</v>
      </c>
      <c r="BH105" s="11">
        <v>599</v>
      </c>
      <c r="BI105" s="12">
        <v>369</v>
      </c>
      <c r="BJ105" s="11">
        <v>1733</v>
      </c>
      <c r="BK105" s="12">
        <v>789</v>
      </c>
      <c r="BL105" s="11">
        <v>4102</v>
      </c>
      <c r="BM105" s="12">
        <v>1427</v>
      </c>
      <c r="BN105" s="11">
        <v>448</v>
      </c>
      <c r="BO105" s="12">
        <v>342</v>
      </c>
      <c r="BP105" s="11">
        <v>829</v>
      </c>
      <c r="BQ105" s="12">
        <v>530</v>
      </c>
      <c r="BR105" s="11">
        <v>1079</v>
      </c>
      <c r="BS105" s="12">
        <v>598</v>
      </c>
      <c r="BT105" s="11">
        <v>69</v>
      </c>
      <c r="BU105" s="12">
        <v>131</v>
      </c>
      <c r="BV105" s="11">
        <v>890</v>
      </c>
      <c r="BW105" s="12">
        <v>890</v>
      </c>
      <c r="BX105" s="11">
        <v>2723</v>
      </c>
      <c r="BY105" s="12">
        <v>1280</v>
      </c>
      <c r="BZ105" s="11">
        <v>1118</v>
      </c>
      <c r="CA105" s="12">
        <v>743</v>
      </c>
      <c r="CB105" s="11">
        <v>1991</v>
      </c>
      <c r="CC105" s="12">
        <v>1219</v>
      </c>
      <c r="CD105" s="11">
        <v>139</v>
      </c>
      <c r="CE105" s="12">
        <v>136</v>
      </c>
      <c r="CF105" s="11">
        <v>1385</v>
      </c>
      <c r="CG105" s="12">
        <v>681</v>
      </c>
      <c r="CH105" s="20" t="s">
        <v>60</v>
      </c>
      <c r="CI105" s="12" t="s">
        <v>60</v>
      </c>
      <c r="CJ105" s="11">
        <v>398</v>
      </c>
      <c r="CK105" s="12">
        <v>300</v>
      </c>
      <c r="CL105" s="11">
        <v>1316</v>
      </c>
      <c r="CM105" s="12">
        <v>1283</v>
      </c>
      <c r="CN105" s="11">
        <v>119</v>
      </c>
      <c r="CO105" s="12">
        <v>137</v>
      </c>
      <c r="CP105" s="11">
        <v>596</v>
      </c>
      <c r="CQ105" s="12">
        <v>377</v>
      </c>
      <c r="CR105" s="11">
        <v>83</v>
      </c>
      <c r="CS105" s="12">
        <v>135</v>
      </c>
      <c r="CT105" s="11">
        <v>1872</v>
      </c>
      <c r="CU105" s="12">
        <v>895</v>
      </c>
      <c r="CV105" s="11">
        <v>28238</v>
      </c>
      <c r="CW105" s="12">
        <v>4132</v>
      </c>
      <c r="CX105" s="11">
        <v>428</v>
      </c>
      <c r="CY105" s="12">
        <v>454</v>
      </c>
      <c r="CZ105" s="11">
        <v>93</v>
      </c>
      <c r="DA105" s="12">
        <v>109</v>
      </c>
      <c r="DB105" s="11">
        <v>2286</v>
      </c>
      <c r="DC105" s="12">
        <v>1049</v>
      </c>
      <c r="DD105" s="11">
        <v>2035</v>
      </c>
      <c r="DE105" s="12">
        <v>1130</v>
      </c>
      <c r="DF105" s="11">
        <v>221</v>
      </c>
      <c r="DG105" s="12">
        <v>270</v>
      </c>
      <c r="DH105" s="11">
        <v>551</v>
      </c>
      <c r="DI105" s="12">
        <v>396</v>
      </c>
      <c r="DJ105" s="11">
        <v>1713</v>
      </c>
      <c r="DK105" s="12">
        <v>1012</v>
      </c>
      <c r="DL105" s="11">
        <v>209</v>
      </c>
      <c r="DM105" s="12">
        <v>222</v>
      </c>
    </row>
    <row r="106" spans="1:117" x14ac:dyDescent="0.2">
      <c r="A106" s="109">
        <f>IF($D106=$D$67,"",RANK($G106,$G$69:$G$120)+COUNTIF($G$69:G106,$G106)-1)</f>
        <v>26</v>
      </c>
      <c r="B106" s="1">
        <v>6</v>
      </c>
      <c r="C106" s="1" t="s">
        <v>113</v>
      </c>
      <c r="D106" s="7" t="s">
        <v>44</v>
      </c>
      <c r="E106" s="17">
        <f t="shared" si="1"/>
        <v>4373</v>
      </c>
      <c r="F106" s="17">
        <f t="shared" si="2"/>
        <v>3826</v>
      </c>
      <c r="G106" s="18">
        <f t="shared" si="3"/>
        <v>547</v>
      </c>
      <c r="H106" s="17">
        <f t="shared" si="4"/>
        <v>1618</v>
      </c>
      <c r="I106" s="17">
        <f t="shared" si="5"/>
        <v>1484</v>
      </c>
      <c r="J106" s="17">
        <f t="shared" si="6"/>
        <v>134</v>
      </c>
      <c r="K106" s="92"/>
      <c r="L106" s="11">
        <v>116700</v>
      </c>
      <c r="M106" s="12">
        <v>7898</v>
      </c>
      <c r="N106" s="11">
        <v>400</v>
      </c>
      <c r="O106" s="12">
        <v>290</v>
      </c>
      <c r="P106" s="11">
        <v>2027</v>
      </c>
      <c r="Q106" s="12">
        <v>910</v>
      </c>
      <c r="R106" s="11">
        <v>5264</v>
      </c>
      <c r="S106" s="12">
        <v>1539</v>
      </c>
      <c r="T106" s="11">
        <v>246</v>
      </c>
      <c r="U106" s="12">
        <v>217</v>
      </c>
      <c r="V106" s="11">
        <v>34190</v>
      </c>
      <c r="W106" s="12">
        <v>4899</v>
      </c>
      <c r="X106" s="11">
        <v>2050</v>
      </c>
      <c r="Y106" s="12">
        <v>924</v>
      </c>
      <c r="Z106" s="11">
        <v>270</v>
      </c>
      <c r="AA106" s="12">
        <v>273</v>
      </c>
      <c r="AB106" s="11">
        <v>0</v>
      </c>
      <c r="AC106" s="12">
        <v>277</v>
      </c>
      <c r="AD106" s="11">
        <v>217</v>
      </c>
      <c r="AE106" s="12">
        <v>239</v>
      </c>
      <c r="AF106" s="11">
        <v>2273</v>
      </c>
      <c r="AG106" s="12">
        <v>1051</v>
      </c>
      <c r="AH106" s="11">
        <v>688</v>
      </c>
      <c r="AI106" s="12">
        <v>572</v>
      </c>
      <c r="AJ106" s="11">
        <v>2323</v>
      </c>
      <c r="AK106" s="12">
        <v>1117</v>
      </c>
      <c r="AL106" s="11">
        <v>4129</v>
      </c>
      <c r="AM106" s="12">
        <v>1397</v>
      </c>
      <c r="AN106" s="11">
        <v>1565</v>
      </c>
      <c r="AO106" s="12">
        <v>862</v>
      </c>
      <c r="AP106" s="11">
        <v>317</v>
      </c>
      <c r="AQ106" s="12">
        <v>319</v>
      </c>
      <c r="AR106" s="11">
        <v>161</v>
      </c>
      <c r="AS106" s="12">
        <v>176</v>
      </c>
      <c r="AT106" s="11">
        <v>678</v>
      </c>
      <c r="AU106" s="12">
        <v>685</v>
      </c>
      <c r="AV106" s="11">
        <v>0</v>
      </c>
      <c r="AW106" s="12">
        <v>277</v>
      </c>
      <c r="AX106" s="11">
        <v>0</v>
      </c>
      <c r="AY106" s="12">
        <v>277</v>
      </c>
      <c r="AZ106" s="11">
        <v>0</v>
      </c>
      <c r="BA106" s="12">
        <v>277</v>
      </c>
      <c r="BB106" s="11">
        <v>595</v>
      </c>
      <c r="BC106" s="12">
        <v>405</v>
      </c>
      <c r="BD106" s="11">
        <v>1471</v>
      </c>
      <c r="BE106" s="12">
        <v>1154</v>
      </c>
      <c r="BF106" s="11">
        <v>1159</v>
      </c>
      <c r="BG106" s="12">
        <v>783</v>
      </c>
      <c r="BH106" s="11">
        <v>668</v>
      </c>
      <c r="BI106" s="12">
        <v>442</v>
      </c>
      <c r="BJ106" s="11">
        <v>735</v>
      </c>
      <c r="BK106" s="12">
        <v>770</v>
      </c>
      <c r="BL106" s="11">
        <v>1786</v>
      </c>
      <c r="BM106" s="12">
        <v>992</v>
      </c>
      <c r="BN106" s="11">
        <v>3386</v>
      </c>
      <c r="BO106" s="12">
        <v>1956</v>
      </c>
      <c r="BP106" s="11">
        <v>777</v>
      </c>
      <c r="BQ106" s="12">
        <v>574</v>
      </c>
      <c r="BR106" s="11">
        <v>2805</v>
      </c>
      <c r="BS106" s="12">
        <v>1436</v>
      </c>
      <c r="BT106" s="11">
        <v>317</v>
      </c>
      <c r="BU106" s="12">
        <v>280</v>
      </c>
      <c r="BV106" s="11">
        <v>544</v>
      </c>
      <c r="BW106" s="12">
        <v>582</v>
      </c>
      <c r="BX106" s="11">
        <v>981</v>
      </c>
      <c r="BY106" s="12">
        <v>679</v>
      </c>
      <c r="BZ106" s="11">
        <v>2538</v>
      </c>
      <c r="CA106" s="12">
        <v>1146</v>
      </c>
      <c r="CB106" s="11">
        <v>1040</v>
      </c>
      <c r="CC106" s="12">
        <v>758</v>
      </c>
      <c r="CD106" s="11">
        <v>592</v>
      </c>
      <c r="CE106" s="12">
        <v>521</v>
      </c>
      <c r="CF106" s="11">
        <v>1541</v>
      </c>
      <c r="CG106" s="12">
        <v>902</v>
      </c>
      <c r="CH106" s="11">
        <v>821</v>
      </c>
      <c r="CI106" s="12">
        <v>683</v>
      </c>
      <c r="CJ106" s="20" t="s">
        <v>60</v>
      </c>
      <c r="CK106" s="12" t="s">
        <v>60</v>
      </c>
      <c r="CL106" s="11">
        <v>1689</v>
      </c>
      <c r="CM106" s="12">
        <v>1185</v>
      </c>
      <c r="CN106" s="11">
        <v>0</v>
      </c>
      <c r="CO106" s="12">
        <v>277</v>
      </c>
      <c r="CP106" s="11">
        <v>989</v>
      </c>
      <c r="CQ106" s="12">
        <v>1271</v>
      </c>
      <c r="CR106" s="11">
        <v>741</v>
      </c>
      <c r="CS106" s="12">
        <v>581</v>
      </c>
      <c r="CT106" s="11">
        <v>787</v>
      </c>
      <c r="CU106" s="12">
        <v>455</v>
      </c>
      <c r="CV106" s="11">
        <v>3826</v>
      </c>
      <c r="CW106" s="12">
        <v>1484</v>
      </c>
      <c r="CX106" s="11">
        <v>2879</v>
      </c>
      <c r="CY106" s="12">
        <v>1047</v>
      </c>
      <c r="CZ106" s="11">
        <v>456</v>
      </c>
      <c r="DA106" s="12">
        <v>405</v>
      </c>
      <c r="DB106" s="11">
        <v>1124</v>
      </c>
      <c r="DC106" s="12">
        <v>593</v>
      </c>
      <c r="DD106" s="11">
        <v>22793</v>
      </c>
      <c r="DE106" s="12">
        <v>3575</v>
      </c>
      <c r="DF106" s="11">
        <v>358</v>
      </c>
      <c r="DG106" s="12">
        <v>308</v>
      </c>
      <c r="DH106" s="11">
        <v>1981</v>
      </c>
      <c r="DI106" s="12">
        <v>1181</v>
      </c>
      <c r="DJ106" s="11">
        <v>523</v>
      </c>
      <c r="DK106" s="12">
        <v>336</v>
      </c>
      <c r="DL106" s="11">
        <v>821</v>
      </c>
      <c r="DM106" s="12">
        <v>847</v>
      </c>
    </row>
    <row r="107" spans="1:117" x14ac:dyDescent="0.2">
      <c r="A107" s="109">
        <f>IF($D107=$D$67,"",RANK($G107,$G$69:$G$120)+COUNTIF($G$69:G107,$G107)-1)</f>
        <v>39</v>
      </c>
      <c r="B107" s="1">
        <v>102</v>
      </c>
      <c r="C107" s="1" t="s">
        <v>114</v>
      </c>
      <c r="D107" s="7" t="s">
        <v>45</v>
      </c>
      <c r="E107" s="17">
        <f t="shared" si="1"/>
        <v>7161</v>
      </c>
      <c r="F107" s="17">
        <f t="shared" si="2"/>
        <v>7778</v>
      </c>
      <c r="G107" s="18">
        <f t="shared" si="3"/>
        <v>-617</v>
      </c>
      <c r="H107" s="17">
        <f t="shared" si="4"/>
        <v>2092</v>
      </c>
      <c r="I107" s="17">
        <f t="shared" si="5"/>
        <v>2650</v>
      </c>
      <c r="J107" s="17">
        <f t="shared" si="6"/>
        <v>-558</v>
      </c>
      <c r="K107" s="92"/>
      <c r="L107" s="11">
        <v>235580</v>
      </c>
      <c r="M107" s="12">
        <v>12249</v>
      </c>
      <c r="N107" s="11">
        <v>369</v>
      </c>
      <c r="O107" s="12">
        <v>368</v>
      </c>
      <c r="P107" s="11">
        <v>2185</v>
      </c>
      <c r="Q107" s="12">
        <v>1301</v>
      </c>
      <c r="R107" s="11">
        <v>3668</v>
      </c>
      <c r="S107" s="12">
        <v>1451</v>
      </c>
      <c r="T107" s="11">
        <v>807</v>
      </c>
      <c r="U107" s="12">
        <v>601</v>
      </c>
      <c r="V107" s="11">
        <v>12077</v>
      </c>
      <c r="W107" s="12">
        <v>2875</v>
      </c>
      <c r="X107" s="11">
        <v>3657</v>
      </c>
      <c r="Y107" s="12">
        <v>1375</v>
      </c>
      <c r="Z107" s="11">
        <v>4007</v>
      </c>
      <c r="AA107" s="12">
        <v>1559</v>
      </c>
      <c r="AB107" s="11">
        <v>4608</v>
      </c>
      <c r="AC107" s="12">
        <v>1169</v>
      </c>
      <c r="AD107" s="11">
        <v>1621</v>
      </c>
      <c r="AE107" s="12">
        <v>866</v>
      </c>
      <c r="AF107" s="11">
        <v>18212</v>
      </c>
      <c r="AG107" s="12">
        <v>3129</v>
      </c>
      <c r="AH107" s="11">
        <v>4644</v>
      </c>
      <c r="AI107" s="12">
        <v>1340</v>
      </c>
      <c r="AJ107" s="11">
        <v>332</v>
      </c>
      <c r="AK107" s="12">
        <v>292</v>
      </c>
      <c r="AL107" s="11">
        <v>380</v>
      </c>
      <c r="AM107" s="12">
        <v>408</v>
      </c>
      <c r="AN107" s="11">
        <v>4490</v>
      </c>
      <c r="AO107" s="12">
        <v>1429</v>
      </c>
      <c r="AP107" s="11">
        <v>2018</v>
      </c>
      <c r="AQ107" s="12">
        <v>739</v>
      </c>
      <c r="AR107" s="11">
        <v>227</v>
      </c>
      <c r="AS107" s="12">
        <v>319</v>
      </c>
      <c r="AT107" s="11">
        <v>1426</v>
      </c>
      <c r="AU107" s="12">
        <v>1201</v>
      </c>
      <c r="AV107" s="11">
        <v>1675</v>
      </c>
      <c r="AW107" s="12">
        <v>766</v>
      </c>
      <c r="AX107" s="11">
        <v>625</v>
      </c>
      <c r="AY107" s="12">
        <v>382</v>
      </c>
      <c r="AZ107" s="11">
        <v>1621</v>
      </c>
      <c r="BA107" s="12">
        <v>895</v>
      </c>
      <c r="BB107" s="11">
        <v>18281</v>
      </c>
      <c r="BC107" s="12">
        <v>2839</v>
      </c>
      <c r="BD107" s="11">
        <v>4455</v>
      </c>
      <c r="BE107" s="12">
        <v>1178</v>
      </c>
      <c r="BF107" s="11">
        <v>4961</v>
      </c>
      <c r="BG107" s="12">
        <v>2285</v>
      </c>
      <c r="BH107" s="11">
        <v>1491</v>
      </c>
      <c r="BI107" s="12">
        <v>873</v>
      </c>
      <c r="BJ107" s="11">
        <v>563</v>
      </c>
      <c r="BK107" s="12">
        <v>498</v>
      </c>
      <c r="BL107" s="11">
        <v>1725</v>
      </c>
      <c r="BM107" s="12">
        <v>788</v>
      </c>
      <c r="BN107" s="11">
        <v>339</v>
      </c>
      <c r="BO107" s="12">
        <v>290</v>
      </c>
      <c r="BP107" s="11">
        <v>551</v>
      </c>
      <c r="BQ107" s="12">
        <v>410</v>
      </c>
      <c r="BR107" s="11">
        <v>1810</v>
      </c>
      <c r="BS107" s="12">
        <v>1177</v>
      </c>
      <c r="BT107" s="11">
        <v>729</v>
      </c>
      <c r="BU107" s="12">
        <v>531</v>
      </c>
      <c r="BV107" s="11">
        <v>42456</v>
      </c>
      <c r="BW107" s="12">
        <v>5218</v>
      </c>
      <c r="BX107" s="11">
        <v>1250</v>
      </c>
      <c r="BY107" s="12">
        <v>883</v>
      </c>
      <c r="BZ107" s="11">
        <v>30481</v>
      </c>
      <c r="CA107" s="12">
        <v>3719</v>
      </c>
      <c r="CB107" s="11">
        <v>7611</v>
      </c>
      <c r="CC107" s="12">
        <v>2053</v>
      </c>
      <c r="CD107" s="11">
        <v>521</v>
      </c>
      <c r="CE107" s="12">
        <v>517</v>
      </c>
      <c r="CF107" s="11">
        <v>14545</v>
      </c>
      <c r="CG107" s="12">
        <v>3377</v>
      </c>
      <c r="CH107" s="11">
        <v>1254</v>
      </c>
      <c r="CI107" s="12">
        <v>749</v>
      </c>
      <c r="CJ107" s="11">
        <v>918</v>
      </c>
      <c r="CK107" s="12">
        <v>545</v>
      </c>
      <c r="CL107" s="20" t="s">
        <v>60</v>
      </c>
      <c r="CM107" s="12" t="s">
        <v>60</v>
      </c>
      <c r="CN107" s="11">
        <v>377</v>
      </c>
      <c r="CO107" s="12">
        <v>327</v>
      </c>
      <c r="CP107" s="11">
        <v>1315</v>
      </c>
      <c r="CQ107" s="12">
        <v>651</v>
      </c>
      <c r="CR107" s="11">
        <v>966</v>
      </c>
      <c r="CS107" s="12">
        <v>927</v>
      </c>
      <c r="CT107" s="11">
        <v>1611</v>
      </c>
      <c r="CU107" s="12">
        <v>626</v>
      </c>
      <c r="CV107" s="11">
        <v>7778</v>
      </c>
      <c r="CW107" s="12">
        <v>2650</v>
      </c>
      <c r="CX107" s="11">
        <v>1048</v>
      </c>
      <c r="CY107" s="12">
        <v>684</v>
      </c>
      <c r="CZ107" s="11">
        <v>215</v>
      </c>
      <c r="DA107" s="12">
        <v>214</v>
      </c>
      <c r="DB107" s="11">
        <v>10558</v>
      </c>
      <c r="DC107" s="12">
        <v>2596</v>
      </c>
      <c r="DD107" s="11">
        <v>2495</v>
      </c>
      <c r="DE107" s="12">
        <v>1141</v>
      </c>
      <c r="DF107" s="11">
        <v>4258</v>
      </c>
      <c r="DG107" s="12">
        <v>1674</v>
      </c>
      <c r="DH107" s="11">
        <v>1300</v>
      </c>
      <c r="DI107" s="12">
        <v>1081</v>
      </c>
      <c r="DJ107" s="11">
        <v>1069</v>
      </c>
      <c r="DK107" s="12">
        <v>936</v>
      </c>
      <c r="DL107" s="11">
        <v>6275</v>
      </c>
      <c r="DM107" s="12">
        <v>2169</v>
      </c>
    </row>
    <row r="108" spans="1:117" x14ac:dyDescent="0.2">
      <c r="A108" s="109">
        <f>IF($D108=$D$67,"",RANK($G108,$G$69:$G$120)+COUNTIF($G$69:G108,$G108)-1)</f>
        <v>29</v>
      </c>
      <c r="B108" s="1">
        <v>101</v>
      </c>
      <c r="C108" s="1" t="s">
        <v>115</v>
      </c>
      <c r="D108" s="7" t="s">
        <v>46</v>
      </c>
      <c r="E108" s="17">
        <f t="shared" si="1"/>
        <v>975</v>
      </c>
      <c r="F108" s="17">
        <f t="shared" si="2"/>
        <v>678</v>
      </c>
      <c r="G108" s="18">
        <f t="shared" si="3"/>
        <v>297</v>
      </c>
      <c r="H108" s="17">
        <f t="shared" si="4"/>
        <v>613</v>
      </c>
      <c r="I108" s="17">
        <f t="shared" si="5"/>
        <v>500</v>
      </c>
      <c r="J108" s="17">
        <f t="shared" si="6"/>
        <v>113</v>
      </c>
      <c r="K108" s="92"/>
      <c r="L108" s="11">
        <v>32059</v>
      </c>
      <c r="M108" s="12">
        <v>4070</v>
      </c>
      <c r="N108" s="11">
        <v>136</v>
      </c>
      <c r="O108" s="12">
        <v>214</v>
      </c>
      <c r="P108" s="11">
        <v>0</v>
      </c>
      <c r="Q108" s="12">
        <v>291</v>
      </c>
      <c r="R108" s="11">
        <v>324</v>
      </c>
      <c r="S108" s="12">
        <v>286</v>
      </c>
      <c r="T108" s="11">
        <v>0</v>
      </c>
      <c r="U108" s="12">
        <v>291</v>
      </c>
      <c r="V108" s="11">
        <v>1697</v>
      </c>
      <c r="W108" s="12">
        <v>791</v>
      </c>
      <c r="X108" s="11">
        <v>59</v>
      </c>
      <c r="Y108" s="12">
        <v>98</v>
      </c>
      <c r="Z108" s="11">
        <v>4090</v>
      </c>
      <c r="AA108" s="12">
        <v>1497</v>
      </c>
      <c r="AB108" s="11">
        <v>0</v>
      </c>
      <c r="AC108" s="12">
        <v>291</v>
      </c>
      <c r="AD108" s="11">
        <v>146</v>
      </c>
      <c r="AE108" s="12">
        <v>240</v>
      </c>
      <c r="AF108" s="11">
        <v>1336</v>
      </c>
      <c r="AG108" s="12">
        <v>778</v>
      </c>
      <c r="AH108" s="11">
        <v>382</v>
      </c>
      <c r="AI108" s="12">
        <v>377</v>
      </c>
      <c r="AJ108" s="11">
        <v>274</v>
      </c>
      <c r="AK108" s="12">
        <v>546</v>
      </c>
      <c r="AL108" s="11">
        <v>0</v>
      </c>
      <c r="AM108" s="12">
        <v>291</v>
      </c>
      <c r="AN108" s="11">
        <v>1210</v>
      </c>
      <c r="AO108" s="12">
        <v>768</v>
      </c>
      <c r="AP108" s="11">
        <v>206</v>
      </c>
      <c r="AQ108" s="12">
        <v>334</v>
      </c>
      <c r="AR108" s="11">
        <v>48</v>
      </c>
      <c r="AS108" s="12">
        <v>79</v>
      </c>
      <c r="AT108" s="11">
        <v>0</v>
      </c>
      <c r="AU108" s="12">
        <v>291</v>
      </c>
      <c r="AV108" s="11">
        <v>0</v>
      </c>
      <c r="AW108" s="12">
        <v>291</v>
      </c>
      <c r="AX108" s="11">
        <v>0</v>
      </c>
      <c r="AY108" s="12">
        <v>291</v>
      </c>
      <c r="AZ108" s="11">
        <v>447</v>
      </c>
      <c r="BA108" s="12">
        <v>350</v>
      </c>
      <c r="BB108" s="11">
        <v>977</v>
      </c>
      <c r="BC108" s="12">
        <v>676</v>
      </c>
      <c r="BD108" s="11">
        <v>8639</v>
      </c>
      <c r="BE108" s="12">
        <v>1836</v>
      </c>
      <c r="BF108" s="11">
        <v>77</v>
      </c>
      <c r="BG108" s="12">
        <v>125</v>
      </c>
      <c r="BH108" s="11">
        <v>47</v>
      </c>
      <c r="BI108" s="12">
        <v>78</v>
      </c>
      <c r="BJ108" s="11">
        <v>0</v>
      </c>
      <c r="BK108" s="12">
        <v>291</v>
      </c>
      <c r="BL108" s="11">
        <v>47</v>
      </c>
      <c r="BM108" s="12">
        <v>78</v>
      </c>
      <c r="BN108" s="11">
        <v>0</v>
      </c>
      <c r="BO108" s="12">
        <v>291</v>
      </c>
      <c r="BP108" s="11">
        <v>0</v>
      </c>
      <c r="BQ108" s="12">
        <v>291</v>
      </c>
      <c r="BR108" s="11">
        <v>297</v>
      </c>
      <c r="BS108" s="12">
        <v>259</v>
      </c>
      <c r="BT108" s="11">
        <v>333</v>
      </c>
      <c r="BU108" s="12">
        <v>322</v>
      </c>
      <c r="BV108" s="11">
        <v>1868</v>
      </c>
      <c r="BW108" s="12">
        <v>649</v>
      </c>
      <c r="BX108" s="11">
        <v>0</v>
      </c>
      <c r="BY108" s="12">
        <v>291</v>
      </c>
      <c r="BZ108" s="11">
        <v>4583</v>
      </c>
      <c r="CA108" s="12">
        <v>1398</v>
      </c>
      <c r="CB108" s="11">
        <v>1376</v>
      </c>
      <c r="CC108" s="12">
        <v>1080</v>
      </c>
      <c r="CD108" s="11">
        <v>62</v>
      </c>
      <c r="CE108" s="12">
        <v>103</v>
      </c>
      <c r="CF108" s="11">
        <v>0</v>
      </c>
      <c r="CG108" s="12">
        <v>291</v>
      </c>
      <c r="CH108" s="11">
        <v>199</v>
      </c>
      <c r="CI108" s="12">
        <v>331</v>
      </c>
      <c r="CJ108" s="11">
        <v>0</v>
      </c>
      <c r="CK108" s="12">
        <v>291</v>
      </c>
      <c r="CL108" s="11">
        <v>560</v>
      </c>
      <c r="CM108" s="12">
        <v>461</v>
      </c>
      <c r="CN108" s="20" t="s">
        <v>60</v>
      </c>
      <c r="CO108" s="12" t="s">
        <v>60</v>
      </c>
      <c r="CP108" s="11">
        <v>61</v>
      </c>
      <c r="CQ108" s="12">
        <v>105</v>
      </c>
      <c r="CR108" s="11">
        <v>48</v>
      </c>
      <c r="CS108" s="12">
        <v>78</v>
      </c>
      <c r="CT108" s="11">
        <v>71</v>
      </c>
      <c r="CU108" s="12">
        <v>118</v>
      </c>
      <c r="CV108" s="11">
        <v>678</v>
      </c>
      <c r="CW108" s="12">
        <v>500</v>
      </c>
      <c r="CX108" s="11">
        <v>0</v>
      </c>
      <c r="CY108" s="12">
        <v>291</v>
      </c>
      <c r="CZ108" s="11">
        <v>72</v>
      </c>
      <c r="DA108" s="12">
        <v>122</v>
      </c>
      <c r="DB108" s="11">
        <v>1399</v>
      </c>
      <c r="DC108" s="12">
        <v>908</v>
      </c>
      <c r="DD108" s="11">
        <v>160</v>
      </c>
      <c r="DE108" s="12">
        <v>206</v>
      </c>
      <c r="DF108" s="11">
        <v>150</v>
      </c>
      <c r="DG108" s="12">
        <v>233</v>
      </c>
      <c r="DH108" s="11">
        <v>0</v>
      </c>
      <c r="DI108" s="12">
        <v>291</v>
      </c>
      <c r="DJ108" s="11">
        <v>0</v>
      </c>
      <c r="DK108" s="12">
        <v>291</v>
      </c>
      <c r="DL108" s="11">
        <v>276</v>
      </c>
      <c r="DM108" s="12">
        <v>353</v>
      </c>
    </row>
    <row r="109" spans="1:117" x14ac:dyDescent="0.2">
      <c r="A109" s="109">
        <f>IF($D109=$D$67,"",RANK($G109,$G$69:$G$120)+COUNTIF($G$69:G109,$G109)-1)</f>
        <v>31</v>
      </c>
      <c r="B109" s="1">
        <v>85</v>
      </c>
      <c r="C109" s="1" t="s">
        <v>116</v>
      </c>
      <c r="D109" s="7" t="s">
        <v>47</v>
      </c>
      <c r="E109" s="17">
        <f t="shared" si="1"/>
        <v>5249</v>
      </c>
      <c r="F109" s="17">
        <f t="shared" si="2"/>
        <v>4965</v>
      </c>
      <c r="G109" s="18">
        <f t="shared" si="3"/>
        <v>284</v>
      </c>
      <c r="H109" s="17">
        <f t="shared" si="4"/>
        <v>1965</v>
      </c>
      <c r="I109" s="17">
        <f t="shared" si="5"/>
        <v>1539</v>
      </c>
      <c r="J109" s="17">
        <f t="shared" si="6"/>
        <v>426</v>
      </c>
      <c r="K109" s="92"/>
      <c r="L109" s="11">
        <v>152441</v>
      </c>
      <c r="M109" s="12">
        <v>10548</v>
      </c>
      <c r="N109" s="11">
        <v>1741</v>
      </c>
      <c r="O109" s="12">
        <v>721</v>
      </c>
      <c r="P109" s="11">
        <v>1670</v>
      </c>
      <c r="Q109" s="12">
        <v>1199</v>
      </c>
      <c r="R109" s="11">
        <v>1457</v>
      </c>
      <c r="S109" s="12">
        <v>870</v>
      </c>
      <c r="T109" s="11">
        <v>365</v>
      </c>
      <c r="U109" s="12">
        <v>280</v>
      </c>
      <c r="V109" s="11">
        <v>4691</v>
      </c>
      <c r="W109" s="12">
        <v>1983</v>
      </c>
      <c r="X109" s="11">
        <v>1867</v>
      </c>
      <c r="Y109" s="12">
        <v>1378</v>
      </c>
      <c r="Z109" s="11">
        <v>3998</v>
      </c>
      <c r="AA109" s="12">
        <v>2132</v>
      </c>
      <c r="AB109" s="11">
        <v>249</v>
      </c>
      <c r="AC109" s="12">
        <v>274</v>
      </c>
      <c r="AD109" s="11">
        <v>38</v>
      </c>
      <c r="AE109" s="12">
        <v>63</v>
      </c>
      <c r="AF109" s="11">
        <v>16060</v>
      </c>
      <c r="AG109" s="12">
        <v>3907</v>
      </c>
      <c r="AH109" s="11">
        <v>17486</v>
      </c>
      <c r="AI109" s="12">
        <v>3100</v>
      </c>
      <c r="AJ109" s="11">
        <v>813</v>
      </c>
      <c r="AK109" s="12">
        <v>521</v>
      </c>
      <c r="AL109" s="11">
        <v>233</v>
      </c>
      <c r="AM109" s="12">
        <v>207</v>
      </c>
      <c r="AN109" s="11">
        <v>4253</v>
      </c>
      <c r="AO109" s="12">
        <v>1651</v>
      </c>
      <c r="AP109" s="11">
        <v>2174</v>
      </c>
      <c r="AQ109" s="12">
        <v>884</v>
      </c>
      <c r="AR109" s="11">
        <v>703</v>
      </c>
      <c r="AS109" s="12">
        <v>870</v>
      </c>
      <c r="AT109" s="11">
        <v>514</v>
      </c>
      <c r="AU109" s="12">
        <v>612</v>
      </c>
      <c r="AV109" s="11">
        <v>2211</v>
      </c>
      <c r="AW109" s="12">
        <v>1215</v>
      </c>
      <c r="AX109" s="11">
        <v>2059</v>
      </c>
      <c r="AY109" s="12">
        <v>986</v>
      </c>
      <c r="AZ109" s="11">
        <v>603</v>
      </c>
      <c r="BA109" s="12">
        <v>448</v>
      </c>
      <c r="BB109" s="11">
        <v>5184</v>
      </c>
      <c r="BC109" s="12">
        <v>2183</v>
      </c>
      <c r="BD109" s="11">
        <v>3765</v>
      </c>
      <c r="BE109" s="12">
        <v>1826</v>
      </c>
      <c r="BF109" s="11">
        <v>3709</v>
      </c>
      <c r="BG109" s="12">
        <v>1403</v>
      </c>
      <c r="BH109" s="11">
        <v>818</v>
      </c>
      <c r="BI109" s="12">
        <v>463</v>
      </c>
      <c r="BJ109" s="11">
        <v>1175</v>
      </c>
      <c r="BK109" s="12">
        <v>681</v>
      </c>
      <c r="BL109" s="11">
        <v>1371</v>
      </c>
      <c r="BM109" s="12">
        <v>797</v>
      </c>
      <c r="BN109" s="11">
        <v>0</v>
      </c>
      <c r="BO109" s="12">
        <v>296</v>
      </c>
      <c r="BP109" s="11">
        <v>0</v>
      </c>
      <c r="BQ109" s="12">
        <v>296</v>
      </c>
      <c r="BR109" s="11">
        <v>1173</v>
      </c>
      <c r="BS109" s="12">
        <v>793</v>
      </c>
      <c r="BT109" s="11">
        <v>486</v>
      </c>
      <c r="BU109" s="12">
        <v>296</v>
      </c>
      <c r="BV109" s="11">
        <v>4908</v>
      </c>
      <c r="BW109" s="12">
        <v>1660</v>
      </c>
      <c r="BX109" s="11">
        <v>1390</v>
      </c>
      <c r="BY109" s="12">
        <v>1444</v>
      </c>
      <c r="BZ109" s="11">
        <v>7912</v>
      </c>
      <c r="CA109" s="12">
        <v>2045</v>
      </c>
      <c r="CB109" s="11">
        <v>20749</v>
      </c>
      <c r="CC109" s="12">
        <v>3397</v>
      </c>
      <c r="CD109" s="11">
        <v>118</v>
      </c>
      <c r="CE109" s="12">
        <v>196</v>
      </c>
      <c r="CF109" s="11">
        <v>3883</v>
      </c>
      <c r="CG109" s="12">
        <v>1190</v>
      </c>
      <c r="CH109" s="11">
        <v>1458</v>
      </c>
      <c r="CI109" s="12">
        <v>1353</v>
      </c>
      <c r="CJ109" s="11">
        <v>1020</v>
      </c>
      <c r="CK109" s="12">
        <v>951</v>
      </c>
      <c r="CL109" s="11">
        <v>4689</v>
      </c>
      <c r="CM109" s="12">
        <v>1531</v>
      </c>
      <c r="CN109" s="11">
        <v>154</v>
      </c>
      <c r="CO109" s="12">
        <v>179</v>
      </c>
      <c r="CP109" s="20" t="s">
        <v>60</v>
      </c>
      <c r="CQ109" s="12" t="s">
        <v>60</v>
      </c>
      <c r="CR109" s="11">
        <v>95</v>
      </c>
      <c r="CS109" s="12">
        <v>109</v>
      </c>
      <c r="CT109" s="11">
        <v>3816</v>
      </c>
      <c r="CU109" s="12">
        <v>1732</v>
      </c>
      <c r="CV109" s="11">
        <v>4965</v>
      </c>
      <c r="CW109" s="12">
        <v>1539</v>
      </c>
      <c r="CX109" s="11">
        <v>455</v>
      </c>
      <c r="CY109" s="12">
        <v>437</v>
      </c>
      <c r="CZ109" s="11">
        <v>478</v>
      </c>
      <c r="DA109" s="12">
        <v>500</v>
      </c>
      <c r="DB109" s="11">
        <v>9786</v>
      </c>
      <c r="DC109" s="12">
        <v>2245</v>
      </c>
      <c r="DD109" s="11">
        <v>3070</v>
      </c>
      <c r="DE109" s="12">
        <v>1589</v>
      </c>
      <c r="DF109" s="11">
        <v>1190</v>
      </c>
      <c r="DG109" s="12">
        <v>536</v>
      </c>
      <c r="DH109" s="11">
        <v>1057</v>
      </c>
      <c r="DI109" s="12">
        <v>639</v>
      </c>
      <c r="DJ109" s="11">
        <v>382</v>
      </c>
      <c r="DK109" s="12">
        <v>524</v>
      </c>
      <c r="DL109" s="11">
        <v>269</v>
      </c>
      <c r="DM109" s="12">
        <v>229</v>
      </c>
    </row>
    <row r="110" spans="1:117" x14ac:dyDescent="0.2">
      <c r="A110" s="109">
        <f>IF($D110=$D$67,"",RANK($G110,$G$69:$G$120)+COUNTIF($G$69:G110,$G110)-1)</f>
        <v>25</v>
      </c>
      <c r="B110" s="1">
        <v>27</v>
      </c>
      <c r="C110" s="1" t="s">
        <v>117</v>
      </c>
      <c r="D110" s="7" t="s">
        <v>48</v>
      </c>
      <c r="E110" s="17">
        <f t="shared" si="1"/>
        <v>1936</v>
      </c>
      <c r="F110" s="17">
        <f t="shared" si="2"/>
        <v>1334</v>
      </c>
      <c r="G110" s="18">
        <f t="shared" si="3"/>
        <v>602</v>
      </c>
      <c r="H110" s="17">
        <f t="shared" si="4"/>
        <v>836</v>
      </c>
      <c r="I110" s="17">
        <f t="shared" si="5"/>
        <v>812</v>
      </c>
      <c r="J110" s="17">
        <f t="shared" si="6"/>
        <v>24</v>
      </c>
      <c r="K110" s="92"/>
      <c r="L110" s="11">
        <v>25777</v>
      </c>
      <c r="M110" s="12">
        <v>3187</v>
      </c>
      <c r="N110" s="11">
        <v>325</v>
      </c>
      <c r="O110" s="12">
        <v>333</v>
      </c>
      <c r="P110" s="11">
        <v>25</v>
      </c>
      <c r="Q110" s="12">
        <v>44</v>
      </c>
      <c r="R110" s="11">
        <v>745</v>
      </c>
      <c r="S110" s="12">
        <v>533</v>
      </c>
      <c r="T110" s="11">
        <v>61</v>
      </c>
      <c r="U110" s="12">
        <v>120</v>
      </c>
      <c r="V110" s="11">
        <v>1338</v>
      </c>
      <c r="W110" s="12">
        <v>703</v>
      </c>
      <c r="X110" s="11">
        <v>807</v>
      </c>
      <c r="Y110" s="12">
        <v>447</v>
      </c>
      <c r="Z110" s="11">
        <v>0</v>
      </c>
      <c r="AA110" s="12">
        <v>223</v>
      </c>
      <c r="AB110" s="11">
        <v>0</v>
      </c>
      <c r="AC110" s="12">
        <v>223</v>
      </c>
      <c r="AD110" s="11">
        <v>0</v>
      </c>
      <c r="AE110" s="12">
        <v>223</v>
      </c>
      <c r="AF110" s="11">
        <v>251</v>
      </c>
      <c r="AG110" s="12">
        <v>242</v>
      </c>
      <c r="AH110" s="11">
        <v>24</v>
      </c>
      <c r="AI110" s="12">
        <v>44</v>
      </c>
      <c r="AJ110" s="11">
        <v>75</v>
      </c>
      <c r="AK110" s="12">
        <v>123</v>
      </c>
      <c r="AL110" s="11">
        <v>457</v>
      </c>
      <c r="AM110" s="12">
        <v>289</v>
      </c>
      <c r="AN110" s="11">
        <v>80</v>
      </c>
      <c r="AO110" s="12">
        <v>134</v>
      </c>
      <c r="AP110" s="11">
        <v>439</v>
      </c>
      <c r="AQ110" s="12">
        <v>381</v>
      </c>
      <c r="AR110" s="11">
        <v>3520</v>
      </c>
      <c r="AS110" s="12">
        <v>1429</v>
      </c>
      <c r="AT110" s="11">
        <v>571</v>
      </c>
      <c r="AU110" s="12">
        <v>471</v>
      </c>
      <c r="AV110" s="11">
        <v>82</v>
      </c>
      <c r="AW110" s="12">
        <v>103</v>
      </c>
      <c r="AX110" s="11">
        <v>129</v>
      </c>
      <c r="AY110" s="12">
        <v>196</v>
      </c>
      <c r="AZ110" s="11">
        <v>0</v>
      </c>
      <c r="BA110" s="12">
        <v>223</v>
      </c>
      <c r="BB110" s="11">
        <v>0</v>
      </c>
      <c r="BC110" s="12">
        <v>223</v>
      </c>
      <c r="BD110" s="11">
        <v>407</v>
      </c>
      <c r="BE110" s="12">
        <v>471</v>
      </c>
      <c r="BF110" s="11">
        <v>144</v>
      </c>
      <c r="BG110" s="12">
        <v>127</v>
      </c>
      <c r="BH110" s="11">
        <v>4615</v>
      </c>
      <c r="BI110" s="12">
        <v>1629</v>
      </c>
      <c r="BJ110" s="11">
        <v>201</v>
      </c>
      <c r="BK110" s="12">
        <v>213</v>
      </c>
      <c r="BL110" s="11">
        <v>252</v>
      </c>
      <c r="BM110" s="12">
        <v>210</v>
      </c>
      <c r="BN110" s="11">
        <v>560</v>
      </c>
      <c r="BO110" s="12">
        <v>364</v>
      </c>
      <c r="BP110" s="11">
        <v>2260</v>
      </c>
      <c r="BQ110" s="12">
        <v>1028</v>
      </c>
      <c r="BR110" s="11">
        <v>38</v>
      </c>
      <c r="BS110" s="12">
        <v>63</v>
      </c>
      <c r="BT110" s="11">
        <v>0</v>
      </c>
      <c r="BU110" s="12">
        <v>223</v>
      </c>
      <c r="BV110" s="11">
        <v>0</v>
      </c>
      <c r="BW110" s="12">
        <v>223</v>
      </c>
      <c r="BX110" s="11">
        <v>38</v>
      </c>
      <c r="BY110" s="12">
        <v>67</v>
      </c>
      <c r="BZ110" s="11">
        <v>758</v>
      </c>
      <c r="CA110" s="12">
        <v>469</v>
      </c>
      <c r="CB110" s="11">
        <v>262</v>
      </c>
      <c r="CC110" s="12">
        <v>231</v>
      </c>
      <c r="CD110" s="11">
        <v>2020</v>
      </c>
      <c r="CE110" s="12">
        <v>1029</v>
      </c>
      <c r="CF110" s="11">
        <v>160</v>
      </c>
      <c r="CG110" s="12">
        <v>174</v>
      </c>
      <c r="CH110" s="11">
        <v>296</v>
      </c>
      <c r="CI110" s="12">
        <v>289</v>
      </c>
      <c r="CJ110" s="11">
        <v>122</v>
      </c>
      <c r="CK110" s="12">
        <v>136</v>
      </c>
      <c r="CL110" s="11">
        <v>209</v>
      </c>
      <c r="CM110" s="12">
        <v>268</v>
      </c>
      <c r="CN110" s="11">
        <v>0</v>
      </c>
      <c r="CO110" s="12">
        <v>223</v>
      </c>
      <c r="CP110" s="11">
        <v>0</v>
      </c>
      <c r="CQ110" s="12">
        <v>223</v>
      </c>
      <c r="CR110" s="20" t="s">
        <v>60</v>
      </c>
      <c r="CS110" s="12" t="s">
        <v>60</v>
      </c>
      <c r="CT110" s="11">
        <v>0</v>
      </c>
      <c r="CU110" s="12">
        <v>223</v>
      </c>
      <c r="CV110" s="11">
        <v>1334</v>
      </c>
      <c r="CW110" s="12">
        <v>812</v>
      </c>
      <c r="CX110" s="11">
        <v>0</v>
      </c>
      <c r="CY110" s="12">
        <v>223</v>
      </c>
      <c r="CZ110" s="11">
        <v>0</v>
      </c>
      <c r="DA110" s="12">
        <v>223</v>
      </c>
      <c r="DB110" s="11">
        <v>224</v>
      </c>
      <c r="DC110" s="12">
        <v>217</v>
      </c>
      <c r="DD110" s="11">
        <v>1564</v>
      </c>
      <c r="DE110" s="12">
        <v>973</v>
      </c>
      <c r="DF110" s="11">
        <v>0</v>
      </c>
      <c r="DG110" s="12">
        <v>223</v>
      </c>
      <c r="DH110" s="11">
        <v>736</v>
      </c>
      <c r="DI110" s="12">
        <v>533</v>
      </c>
      <c r="DJ110" s="11">
        <v>648</v>
      </c>
      <c r="DK110" s="12">
        <v>549</v>
      </c>
      <c r="DL110" s="11">
        <v>0</v>
      </c>
      <c r="DM110" s="12">
        <v>223</v>
      </c>
    </row>
    <row r="111" spans="1:117" x14ac:dyDescent="0.2">
      <c r="A111" s="109">
        <f>IF($D111=$D$67,"",RANK($G111,$G$69:$G$120)+COUNTIF($G$69:G111,$G111)-1)</f>
        <v>8</v>
      </c>
      <c r="B111" s="1">
        <v>117</v>
      </c>
      <c r="C111" s="1" t="s">
        <v>118</v>
      </c>
      <c r="D111" s="7" t="s">
        <v>49</v>
      </c>
      <c r="E111" s="17">
        <f t="shared" si="1"/>
        <v>13044</v>
      </c>
      <c r="F111" s="17">
        <f t="shared" si="2"/>
        <v>8701</v>
      </c>
      <c r="G111" s="18">
        <f t="shared" si="3"/>
        <v>4343</v>
      </c>
      <c r="H111" s="17">
        <f t="shared" si="4"/>
        <v>3538</v>
      </c>
      <c r="I111" s="17">
        <f t="shared" si="5"/>
        <v>2089</v>
      </c>
      <c r="J111" s="17">
        <f t="shared" si="6"/>
        <v>1449</v>
      </c>
      <c r="K111" s="92"/>
      <c r="L111" s="11">
        <v>159778</v>
      </c>
      <c r="M111" s="12">
        <v>11597</v>
      </c>
      <c r="N111" s="11">
        <v>8897</v>
      </c>
      <c r="O111" s="12">
        <v>2131</v>
      </c>
      <c r="P111" s="11">
        <v>343</v>
      </c>
      <c r="Q111" s="12">
        <v>300</v>
      </c>
      <c r="R111" s="11">
        <v>2291</v>
      </c>
      <c r="S111" s="12">
        <v>1160</v>
      </c>
      <c r="T111" s="11">
        <v>4736</v>
      </c>
      <c r="U111" s="12">
        <v>1836</v>
      </c>
      <c r="V111" s="11">
        <v>8019</v>
      </c>
      <c r="W111" s="12">
        <v>2431</v>
      </c>
      <c r="X111" s="11">
        <v>1858</v>
      </c>
      <c r="Y111" s="12">
        <v>1182</v>
      </c>
      <c r="Z111" s="11">
        <v>765</v>
      </c>
      <c r="AA111" s="12">
        <v>713</v>
      </c>
      <c r="AB111" s="11">
        <v>248</v>
      </c>
      <c r="AC111" s="12">
        <v>254</v>
      </c>
      <c r="AD111" s="11">
        <v>394</v>
      </c>
      <c r="AE111" s="12">
        <v>484</v>
      </c>
      <c r="AF111" s="11">
        <v>14168</v>
      </c>
      <c r="AG111" s="12">
        <v>3004</v>
      </c>
      <c r="AH111" s="11">
        <v>11065</v>
      </c>
      <c r="AI111" s="12">
        <v>2592</v>
      </c>
      <c r="AJ111" s="11">
        <v>243</v>
      </c>
      <c r="AK111" s="12">
        <v>402</v>
      </c>
      <c r="AL111" s="11">
        <v>333</v>
      </c>
      <c r="AM111" s="12">
        <v>374</v>
      </c>
      <c r="AN111" s="11">
        <v>3162</v>
      </c>
      <c r="AO111" s="12">
        <v>1151</v>
      </c>
      <c r="AP111" s="11">
        <v>4764</v>
      </c>
      <c r="AQ111" s="12">
        <v>1593</v>
      </c>
      <c r="AR111" s="11">
        <v>1052</v>
      </c>
      <c r="AS111" s="12">
        <v>864</v>
      </c>
      <c r="AT111" s="11">
        <v>2506</v>
      </c>
      <c r="AU111" s="12">
        <v>2041</v>
      </c>
      <c r="AV111" s="11">
        <v>11188</v>
      </c>
      <c r="AW111" s="12">
        <v>3378</v>
      </c>
      <c r="AX111" s="11">
        <v>2602</v>
      </c>
      <c r="AY111" s="12">
        <v>1490</v>
      </c>
      <c r="AZ111" s="11">
        <v>84</v>
      </c>
      <c r="BA111" s="12">
        <v>138</v>
      </c>
      <c r="BB111" s="11">
        <v>1450</v>
      </c>
      <c r="BC111" s="12">
        <v>701</v>
      </c>
      <c r="BD111" s="11">
        <v>1733</v>
      </c>
      <c r="BE111" s="12">
        <v>904</v>
      </c>
      <c r="BF111" s="11">
        <v>5529</v>
      </c>
      <c r="BG111" s="12">
        <v>1806</v>
      </c>
      <c r="BH111" s="11">
        <v>1504</v>
      </c>
      <c r="BI111" s="12">
        <v>1160</v>
      </c>
      <c r="BJ111" s="11">
        <v>9029</v>
      </c>
      <c r="BK111" s="12">
        <v>2461</v>
      </c>
      <c r="BL111" s="11">
        <v>4342</v>
      </c>
      <c r="BM111" s="12">
        <v>1588</v>
      </c>
      <c r="BN111" s="11">
        <v>290</v>
      </c>
      <c r="BO111" s="12">
        <v>243</v>
      </c>
      <c r="BP111" s="11">
        <v>187</v>
      </c>
      <c r="BQ111" s="12">
        <v>177</v>
      </c>
      <c r="BR111" s="11">
        <v>2433</v>
      </c>
      <c r="BS111" s="12">
        <v>1517</v>
      </c>
      <c r="BT111" s="11">
        <v>197</v>
      </c>
      <c r="BU111" s="12">
        <v>238</v>
      </c>
      <c r="BV111" s="11">
        <v>2230</v>
      </c>
      <c r="BW111" s="12">
        <v>1219</v>
      </c>
      <c r="BX111" s="11">
        <v>621</v>
      </c>
      <c r="BY111" s="12">
        <v>543</v>
      </c>
      <c r="BZ111" s="11">
        <v>4800</v>
      </c>
      <c r="CA111" s="12">
        <v>1691</v>
      </c>
      <c r="CB111" s="11">
        <v>7102</v>
      </c>
      <c r="CC111" s="12">
        <v>1676</v>
      </c>
      <c r="CD111" s="11">
        <v>0</v>
      </c>
      <c r="CE111" s="12">
        <v>287</v>
      </c>
      <c r="CF111" s="11">
        <v>4462</v>
      </c>
      <c r="CG111" s="12">
        <v>2091</v>
      </c>
      <c r="CH111" s="11">
        <v>669</v>
      </c>
      <c r="CI111" s="12">
        <v>482</v>
      </c>
      <c r="CJ111" s="11">
        <v>430</v>
      </c>
      <c r="CK111" s="12">
        <v>497</v>
      </c>
      <c r="CL111" s="11">
        <v>2562</v>
      </c>
      <c r="CM111" s="12">
        <v>1256</v>
      </c>
      <c r="CN111" s="11">
        <v>805</v>
      </c>
      <c r="CO111" s="12">
        <v>913</v>
      </c>
      <c r="CP111" s="11">
        <v>4765</v>
      </c>
      <c r="CQ111" s="12">
        <v>2102</v>
      </c>
      <c r="CR111" s="11">
        <v>63</v>
      </c>
      <c r="CS111" s="12">
        <v>112</v>
      </c>
      <c r="CT111" s="20" t="s">
        <v>60</v>
      </c>
      <c r="CU111" s="12" t="s">
        <v>60</v>
      </c>
      <c r="CV111" s="11">
        <v>8701</v>
      </c>
      <c r="CW111" s="12">
        <v>2089</v>
      </c>
      <c r="CX111" s="11">
        <v>2062</v>
      </c>
      <c r="CY111" s="12">
        <v>1241</v>
      </c>
      <c r="CZ111" s="11">
        <v>0</v>
      </c>
      <c r="DA111" s="12">
        <v>287</v>
      </c>
      <c r="DB111" s="11">
        <v>8650</v>
      </c>
      <c r="DC111" s="12">
        <v>2526</v>
      </c>
      <c r="DD111" s="11">
        <v>1412</v>
      </c>
      <c r="DE111" s="12">
        <v>911</v>
      </c>
      <c r="DF111" s="11">
        <v>2201</v>
      </c>
      <c r="DG111" s="12">
        <v>1455</v>
      </c>
      <c r="DH111" s="11">
        <v>2831</v>
      </c>
      <c r="DI111" s="12">
        <v>1402</v>
      </c>
      <c r="DJ111" s="11">
        <v>0</v>
      </c>
      <c r="DK111" s="12">
        <v>287</v>
      </c>
      <c r="DL111" s="11">
        <v>0</v>
      </c>
      <c r="DM111" s="12">
        <v>287</v>
      </c>
    </row>
    <row r="112" spans="1:117" x14ac:dyDescent="0.2">
      <c r="A112" s="109" t="str">
        <f>IF($D112=$D$67,"",RANK($G112,$G$69:$G$120)+COUNTIF($G$69:G112,$G112)-1)</f>
        <v/>
      </c>
      <c r="B112" s="1">
        <v>48</v>
      </c>
      <c r="C112" s="1" t="s">
        <v>119</v>
      </c>
      <c r="D112" s="7" t="s">
        <v>50</v>
      </c>
      <c r="E112" s="17" t="str">
        <f t="shared" si="1"/>
        <v>N/A</v>
      </c>
      <c r="F112" s="17" t="str">
        <f t="shared" si="2"/>
        <v>N/A</v>
      </c>
      <c r="G112" s="18" t="str">
        <f t="shared" si="3"/>
        <v/>
      </c>
      <c r="H112" s="17" t="str">
        <f t="shared" si="4"/>
        <v>N/A</v>
      </c>
      <c r="I112" s="17" t="str">
        <f t="shared" si="5"/>
        <v>N/A</v>
      </c>
      <c r="J112" s="17" t="str">
        <f t="shared" si="6"/>
        <v/>
      </c>
      <c r="K112" s="92"/>
      <c r="L112" s="11">
        <v>486558</v>
      </c>
      <c r="M112" s="12">
        <v>20955</v>
      </c>
      <c r="N112" s="11">
        <v>8636</v>
      </c>
      <c r="O112" s="12">
        <v>2633</v>
      </c>
      <c r="P112" s="11">
        <v>11613</v>
      </c>
      <c r="Q112" s="12">
        <v>3256</v>
      </c>
      <c r="R112" s="11">
        <v>16521</v>
      </c>
      <c r="S112" s="12">
        <v>3719</v>
      </c>
      <c r="T112" s="11">
        <v>15251</v>
      </c>
      <c r="U112" s="12">
        <v>3182</v>
      </c>
      <c r="V112" s="11">
        <v>68959</v>
      </c>
      <c r="W112" s="12">
        <v>7058</v>
      </c>
      <c r="X112" s="11">
        <v>16361</v>
      </c>
      <c r="Y112" s="12">
        <v>3311</v>
      </c>
      <c r="Z112" s="11">
        <v>924</v>
      </c>
      <c r="AA112" s="12">
        <v>551</v>
      </c>
      <c r="AB112" s="11">
        <v>704</v>
      </c>
      <c r="AC112" s="12">
        <v>533</v>
      </c>
      <c r="AD112" s="11">
        <v>460</v>
      </c>
      <c r="AE112" s="12">
        <v>400</v>
      </c>
      <c r="AF112" s="11">
        <v>26668</v>
      </c>
      <c r="AG112" s="12">
        <v>4238</v>
      </c>
      <c r="AH112" s="11">
        <v>16671</v>
      </c>
      <c r="AI112" s="12">
        <v>3792</v>
      </c>
      <c r="AJ112" s="11">
        <v>3718</v>
      </c>
      <c r="AK112" s="12">
        <v>1263</v>
      </c>
      <c r="AL112" s="11">
        <v>2033</v>
      </c>
      <c r="AM112" s="12">
        <v>1171</v>
      </c>
      <c r="AN112" s="11">
        <v>20169</v>
      </c>
      <c r="AO112" s="12">
        <v>3942</v>
      </c>
      <c r="AP112" s="11">
        <v>6985</v>
      </c>
      <c r="AQ112" s="12">
        <v>2350</v>
      </c>
      <c r="AR112" s="11">
        <v>3946</v>
      </c>
      <c r="AS112" s="12">
        <v>1452</v>
      </c>
      <c r="AT112" s="11">
        <v>11598</v>
      </c>
      <c r="AU112" s="12">
        <v>2743</v>
      </c>
      <c r="AV112" s="11">
        <v>5153</v>
      </c>
      <c r="AW112" s="12">
        <v>1839</v>
      </c>
      <c r="AX112" s="11">
        <v>31149</v>
      </c>
      <c r="AY112" s="12">
        <v>5628</v>
      </c>
      <c r="AZ112" s="11">
        <v>1318</v>
      </c>
      <c r="BA112" s="12">
        <v>889</v>
      </c>
      <c r="BB112" s="11">
        <v>4724</v>
      </c>
      <c r="BC112" s="12">
        <v>1564</v>
      </c>
      <c r="BD112" s="11">
        <v>7139</v>
      </c>
      <c r="BE112" s="12">
        <v>2275</v>
      </c>
      <c r="BF112" s="11">
        <v>13775</v>
      </c>
      <c r="BG112" s="12">
        <v>3091</v>
      </c>
      <c r="BH112" s="11">
        <v>6088</v>
      </c>
      <c r="BI112" s="12">
        <v>2182</v>
      </c>
      <c r="BJ112" s="11">
        <v>7773</v>
      </c>
      <c r="BK112" s="12">
        <v>2477</v>
      </c>
      <c r="BL112" s="11">
        <v>12061</v>
      </c>
      <c r="BM112" s="12">
        <v>2517</v>
      </c>
      <c r="BN112" s="11">
        <v>1027</v>
      </c>
      <c r="BO112" s="12">
        <v>614</v>
      </c>
      <c r="BP112" s="11">
        <v>4893</v>
      </c>
      <c r="BQ112" s="12">
        <v>2391</v>
      </c>
      <c r="BR112" s="11">
        <v>8324</v>
      </c>
      <c r="BS112" s="12">
        <v>2790</v>
      </c>
      <c r="BT112" s="11">
        <v>1067</v>
      </c>
      <c r="BU112" s="12">
        <v>637</v>
      </c>
      <c r="BV112" s="11">
        <v>7058</v>
      </c>
      <c r="BW112" s="12">
        <v>2884</v>
      </c>
      <c r="BX112" s="11">
        <v>11752</v>
      </c>
      <c r="BY112" s="12">
        <v>2780</v>
      </c>
      <c r="BZ112" s="11">
        <v>16624</v>
      </c>
      <c r="CA112" s="12">
        <v>4092</v>
      </c>
      <c r="CB112" s="11">
        <v>12183</v>
      </c>
      <c r="CC112" s="12">
        <v>3708</v>
      </c>
      <c r="CD112" s="11">
        <v>2452</v>
      </c>
      <c r="CE112" s="12">
        <v>1624</v>
      </c>
      <c r="CF112" s="11">
        <v>8317</v>
      </c>
      <c r="CG112" s="12">
        <v>1971</v>
      </c>
      <c r="CH112" s="11">
        <v>22969</v>
      </c>
      <c r="CI112" s="12">
        <v>4302</v>
      </c>
      <c r="CJ112" s="11">
        <v>4373</v>
      </c>
      <c r="CK112" s="12">
        <v>1618</v>
      </c>
      <c r="CL112" s="11">
        <v>7161</v>
      </c>
      <c r="CM112" s="12">
        <v>2092</v>
      </c>
      <c r="CN112" s="11">
        <v>975</v>
      </c>
      <c r="CO112" s="12">
        <v>613</v>
      </c>
      <c r="CP112" s="11">
        <v>5249</v>
      </c>
      <c r="CQ112" s="12">
        <v>1965</v>
      </c>
      <c r="CR112" s="11">
        <v>1936</v>
      </c>
      <c r="CS112" s="12">
        <v>836</v>
      </c>
      <c r="CT112" s="11">
        <v>13044</v>
      </c>
      <c r="CU112" s="12">
        <v>3538</v>
      </c>
      <c r="CV112" s="20" t="s">
        <v>60</v>
      </c>
      <c r="CW112" s="12" t="s">
        <v>60</v>
      </c>
      <c r="CX112" s="11">
        <v>4123</v>
      </c>
      <c r="CY112" s="12">
        <v>1574</v>
      </c>
      <c r="CZ112" s="11">
        <v>52</v>
      </c>
      <c r="DA112" s="12">
        <v>88</v>
      </c>
      <c r="DB112" s="11">
        <v>13713</v>
      </c>
      <c r="DC112" s="12">
        <v>2694</v>
      </c>
      <c r="DD112" s="11">
        <v>8847</v>
      </c>
      <c r="DE112" s="12">
        <v>2397</v>
      </c>
      <c r="DF112" s="11">
        <v>2221</v>
      </c>
      <c r="DG112" s="12">
        <v>1231</v>
      </c>
      <c r="DH112" s="11">
        <v>5927</v>
      </c>
      <c r="DI112" s="12">
        <v>1723</v>
      </c>
      <c r="DJ112" s="11">
        <v>1874</v>
      </c>
      <c r="DK112" s="12">
        <v>1022</v>
      </c>
      <c r="DL112" s="11">
        <v>4180</v>
      </c>
      <c r="DM112" s="12">
        <v>2074</v>
      </c>
    </row>
    <row r="113" spans="1:117" x14ac:dyDescent="0.2">
      <c r="A113" s="109">
        <f>IF($D113=$D$67,"",RANK($G113,$G$69:$G$120)+COUNTIF($G$69:G113,$G113)-1)</f>
        <v>45</v>
      </c>
      <c r="B113" s="1">
        <v>36</v>
      </c>
      <c r="C113" s="1" t="s">
        <v>120</v>
      </c>
      <c r="D113" s="7" t="s">
        <v>51</v>
      </c>
      <c r="E113" s="17">
        <f t="shared" si="1"/>
        <v>4123</v>
      </c>
      <c r="F113" s="17">
        <f t="shared" si="2"/>
        <v>5305</v>
      </c>
      <c r="G113" s="18">
        <f t="shared" si="3"/>
        <v>-1182</v>
      </c>
      <c r="H113" s="17">
        <f t="shared" si="4"/>
        <v>1574</v>
      </c>
      <c r="I113" s="17">
        <f t="shared" si="5"/>
        <v>1508</v>
      </c>
      <c r="J113" s="17">
        <f t="shared" si="6"/>
        <v>66</v>
      </c>
      <c r="K113" s="92"/>
      <c r="L113" s="11">
        <v>77780</v>
      </c>
      <c r="M113" s="12">
        <v>6769</v>
      </c>
      <c r="N113" s="11">
        <v>93</v>
      </c>
      <c r="O113" s="12">
        <v>114</v>
      </c>
      <c r="P113" s="11">
        <v>1798</v>
      </c>
      <c r="Q113" s="12">
        <v>1320</v>
      </c>
      <c r="R113" s="11">
        <v>8147</v>
      </c>
      <c r="S113" s="12">
        <v>2522</v>
      </c>
      <c r="T113" s="11">
        <v>316</v>
      </c>
      <c r="U113" s="12">
        <v>262</v>
      </c>
      <c r="V113" s="11">
        <v>12187</v>
      </c>
      <c r="W113" s="12">
        <v>2104</v>
      </c>
      <c r="X113" s="11">
        <v>3987</v>
      </c>
      <c r="Y113" s="12">
        <v>1226</v>
      </c>
      <c r="Z113" s="11">
        <v>119</v>
      </c>
      <c r="AA113" s="12">
        <v>148</v>
      </c>
      <c r="AB113" s="11">
        <v>0</v>
      </c>
      <c r="AC113" s="12">
        <v>267</v>
      </c>
      <c r="AD113" s="11">
        <v>138</v>
      </c>
      <c r="AE113" s="12">
        <v>168</v>
      </c>
      <c r="AF113" s="11">
        <v>2097</v>
      </c>
      <c r="AG113" s="12">
        <v>1007</v>
      </c>
      <c r="AH113" s="11">
        <v>966</v>
      </c>
      <c r="AI113" s="12">
        <v>644</v>
      </c>
      <c r="AJ113" s="11">
        <v>932</v>
      </c>
      <c r="AK113" s="12">
        <v>930</v>
      </c>
      <c r="AL113" s="11">
        <v>7692</v>
      </c>
      <c r="AM113" s="12">
        <v>2177</v>
      </c>
      <c r="AN113" s="11">
        <v>1831</v>
      </c>
      <c r="AO113" s="12">
        <v>767</v>
      </c>
      <c r="AP113" s="11">
        <v>517</v>
      </c>
      <c r="AQ113" s="12">
        <v>475</v>
      </c>
      <c r="AR113" s="11">
        <v>483</v>
      </c>
      <c r="AS113" s="12">
        <v>348</v>
      </c>
      <c r="AT113" s="11">
        <v>299</v>
      </c>
      <c r="AU113" s="12">
        <v>340</v>
      </c>
      <c r="AV113" s="11">
        <v>235</v>
      </c>
      <c r="AW113" s="12">
        <v>266</v>
      </c>
      <c r="AX113" s="11">
        <v>46</v>
      </c>
      <c r="AY113" s="12">
        <v>98</v>
      </c>
      <c r="AZ113" s="11">
        <v>148</v>
      </c>
      <c r="BA113" s="12">
        <v>237</v>
      </c>
      <c r="BB113" s="11">
        <v>426</v>
      </c>
      <c r="BC113" s="12">
        <v>302</v>
      </c>
      <c r="BD113" s="11">
        <v>246</v>
      </c>
      <c r="BE113" s="12">
        <v>253</v>
      </c>
      <c r="BF113" s="11">
        <v>261</v>
      </c>
      <c r="BG113" s="12">
        <v>243</v>
      </c>
      <c r="BH113" s="11">
        <v>914</v>
      </c>
      <c r="BI113" s="12">
        <v>545</v>
      </c>
      <c r="BJ113" s="11">
        <v>127</v>
      </c>
      <c r="BK113" s="12">
        <v>134</v>
      </c>
      <c r="BL113" s="11">
        <v>1255</v>
      </c>
      <c r="BM113" s="12">
        <v>929</v>
      </c>
      <c r="BN113" s="11">
        <v>1929</v>
      </c>
      <c r="BO113" s="12">
        <v>1099</v>
      </c>
      <c r="BP113" s="11">
        <v>118</v>
      </c>
      <c r="BQ113" s="12">
        <v>121</v>
      </c>
      <c r="BR113" s="11">
        <v>4549</v>
      </c>
      <c r="BS113" s="12">
        <v>1568</v>
      </c>
      <c r="BT113" s="11">
        <v>0</v>
      </c>
      <c r="BU113" s="12">
        <v>267</v>
      </c>
      <c r="BV113" s="11">
        <v>247</v>
      </c>
      <c r="BW113" s="12">
        <v>240</v>
      </c>
      <c r="BX113" s="11">
        <v>518</v>
      </c>
      <c r="BY113" s="12">
        <v>480</v>
      </c>
      <c r="BZ113" s="11">
        <v>1462</v>
      </c>
      <c r="CA113" s="12">
        <v>752</v>
      </c>
      <c r="CB113" s="11">
        <v>1167</v>
      </c>
      <c r="CC113" s="12">
        <v>840</v>
      </c>
      <c r="CD113" s="11">
        <v>0</v>
      </c>
      <c r="CE113" s="12">
        <v>267</v>
      </c>
      <c r="CF113" s="11">
        <v>1527</v>
      </c>
      <c r="CG113" s="12">
        <v>1163</v>
      </c>
      <c r="CH113" s="11">
        <v>886</v>
      </c>
      <c r="CI113" s="12">
        <v>947</v>
      </c>
      <c r="CJ113" s="11">
        <v>2525</v>
      </c>
      <c r="CK113" s="12">
        <v>1094</v>
      </c>
      <c r="CL113" s="11">
        <v>557</v>
      </c>
      <c r="CM113" s="12">
        <v>347</v>
      </c>
      <c r="CN113" s="11">
        <v>0</v>
      </c>
      <c r="CO113" s="12">
        <v>267</v>
      </c>
      <c r="CP113" s="11">
        <v>838</v>
      </c>
      <c r="CQ113" s="12">
        <v>716</v>
      </c>
      <c r="CR113" s="11">
        <v>875</v>
      </c>
      <c r="CS113" s="12">
        <v>1215</v>
      </c>
      <c r="CT113" s="11">
        <v>459</v>
      </c>
      <c r="CU113" s="12">
        <v>385</v>
      </c>
      <c r="CV113" s="11">
        <v>5305</v>
      </c>
      <c r="CW113" s="12">
        <v>1508</v>
      </c>
      <c r="CX113" s="20" t="s">
        <v>60</v>
      </c>
      <c r="CY113" s="12" t="s">
        <v>60</v>
      </c>
      <c r="CZ113" s="11">
        <v>297</v>
      </c>
      <c r="DA113" s="12">
        <v>494</v>
      </c>
      <c r="DB113" s="11">
        <v>3005</v>
      </c>
      <c r="DC113" s="12">
        <v>2000</v>
      </c>
      <c r="DD113" s="11">
        <v>3792</v>
      </c>
      <c r="DE113" s="12">
        <v>1538</v>
      </c>
      <c r="DF113" s="11">
        <v>0</v>
      </c>
      <c r="DG113" s="12">
        <v>267</v>
      </c>
      <c r="DH113" s="11">
        <v>338</v>
      </c>
      <c r="DI113" s="12">
        <v>323</v>
      </c>
      <c r="DJ113" s="11">
        <v>2126</v>
      </c>
      <c r="DK113" s="12">
        <v>1168</v>
      </c>
      <c r="DL113" s="11">
        <v>383</v>
      </c>
      <c r="DM113" s="12">
        <v>446</v>
      </c>
    </row>
    <row r="114" spans="1:117" x14ac:dyDescent="0.2">
      <c r="A114" s="109">
        <f>IF($D114=$D$67,"",RANK($G114,$G$69:$G$120)+COUNTIF($G$69:G114,$G114)-1)</f>
        <v>37</v>
      </c>
      <c r="B114" s="1">
        <v>95</v>
      </c>
      <c r="C114" s="1" t="s">
        <v>121</v>
      </c>
      <c r="D114" s="7" t="s">
        <v>52</v>
      </c>
      <c r="E114" s="17">
        <f t="shared" si="1"/>
        <v>52</v>
      </c>
      <c r="F114" s="17">
        <f t="shared" si="2"/>
        <v>565</v>
      </c>
      <c r="G114" s="18">
        <f t="shared" si="3"/>
        <v>-513</v>
      </c>
      <c r="H114" s="17">
        <f t="shared" si="4"/>
        <v>88</v>
      </c>
      <c r="I114" s="17">
        <f t="shared" si="5"/>
        <v>449</v>
      </c>
      <c r="J114" s="17">
        <f t="shared" si="6"/>
        <v>-361</v>
      </c>
      <c r="K114" s="92"/>
      <c r="L114" s="11">
        <v>22529</v>
      </c>
      <c r="M114" s="12">
        <v>2945</v>
      </c>
      <c r="N114" s="11">
        <v>0</v>
      </c>
      <c r="O114" s="12">
        <v>211</v>
      </c>
      <c r="P114" s="11">
        <v>184</v>
      </c>
      <c r="Q114" s="12">
        <v>181</v>
      </c>
      <c r="R114" s="11">
        <v>65</v>
      </c>
      <c r="S114" s="12">
        <v>76</v>
      </c>
      <c r="T114" s="11">
        <v>0</v>
      </c>
      <c r="U114" s="12">
        <v>211</v>
      </c>
      <c r="V114" s="11">
        <v>1001</v>
      </c>
      <c r="W114" s="12">
        <v>506</v>
      </c>
      <c r="X114" s="11">
        <v>326</v>
      </c>
      <c r="Y114" s="12">
        <v>238</v>
      </c>
      <c r="Z114" s="11">
        <v>1287</v>
      </c>
      <c r="AA114" s="12">
        <v>585</v>
      </c>
      <c r="AB114" s="11">
        <v>87</v>
      </c>
      <c r="AC114" s="12">
        <v>111</v>
      </c>
      <c r="AD114" s="11">
        <v>9</v>
      </c>
      <c r="AE114" s="12">
        <v>15</v>
      </c>
      <c r="AF114" s="11">
        <v>2063</v>
      </c>
      <c r="AG114" s="12">
        <v>1237</v>
      </c>
      <c r="AH114" s="11">
        <v>496</v>
      </c>
      <c r="AI114" s="12">
        <v>395</v>
      </c>
      <c r="AJ114" s="11">
        <v>49</v>
      </c>
      <c r="AK114" s="12">
        <v>71</v>
      </c>
      <c r="AL114" s="11">
        <v>0</v>
      </c>
      <c r="AM114" s="12">
        <v>211</v>
      </c>
      <c r="AN114" s="11">
        <v>370</v>
      </c>
      <c r="AO114" s="12">
        <v>415</v>
      </c>
      <c r="AP114" s="11">
        <v>0</v>
      </c>
      <c r="AQ114" s="12">
        <v>211</v>
      </c>
      <c r="AR114" s="11">
        <v>91</v>
      </c>
      <c r="AS114" s="12">
        <v>93</v>
      </c>
      <c r="AT114" s="11">
        <v>0</v>
      </c>
      <c r="AU114" s="12">
        <v>211</v>
      </c>
      <c r="AV114" s="11">
        <v>176</v>
      </c>
      <c r="AW114" s="12">
        <v>146</v>
      </c>
      <c r="AX114" s="11">
        <v>0</v>
      </c>
      <c r="AY114" s="12">
        <v>211</v>
      </c>
      <c r="AZ114" s="11">
        <v>824</v>
      </c>
      <c r="BA114" s="12">
        <v>365</v>
      </c>
      <c r="BB114" s="11">
        <v>300</v>
      </c>
      <c r="BC114" s="12">
        <v>294</v>
      </c>
      <c r="BD114" s="11">
        <v>3599</v>
      </c>
      <c r="BE114" s="12">
        <v>1075</v>
      </c>
      <c r="BF114" s="11">
        <v>201</v>
      </c>
      <c r="BG114" s="12">
        <v>209</v>
      </c>
      <c r="BH114" s="11">
        <v>85</v>
      </c>
      <c r="BI114" s="12">
        <v>116</v>
      </c>
      <c r="BJ114" s="11">
        <v>0</v>
      </c>
      <c r="BK114" s="12">
        <v>211</v>
      </c>
      <c r="BL114" s="11">
        <v>51</v>
      </c>
      <c r="BM114" s="12">
        <v>86</v>
      </c>
      <c r="BN114" s="11">
        <v>236</v>
      </c>
      <c r="BO114" s="12">
        <v>207</v>
      </c>
      <c r="BP114" s="11">
        <v>0</v>
      </c>
      <c r="BQ114" s="12">
        <v>211</v>
      </c>
      <c r="BR114" s="11">
        <v>58</v>
      </c>
      <c r="BS114" s="12">
        <v>75</v>
      </c>
      <c r="BT114" s="11">
        <v>2760</v>
      </c>
      <c r="BU114" s="12">
        <v>827</v>
      </c>
      <c r="BV114" s="11">
        <v>751</v>
      </c>
      <c r="BW114" s="12">
        <v>390</v>
      </c>
      <c r="BX114" s="11">
        <v>0</v>
      </c>
      <c r="BY114" s="12">
        <v>211</v>
      </c>
      <c r="BZ114" s="11">
        <v>4056</v>
      </c>
      <c r="CA114" s="12">
        <v>1050</v>
      </c>
      <c r="CB114" s="11">
        <v>539</v>
      </c>
      <c r="CC114" s="12">
        <v>455</v>
      </c>
      <c r="CD114" s="11">
        <v>30</v>
      </c>
      <c r="CE114" s="12">
        <v>50</v>
      </c>
      <c r="CF114" s="11">
        <v>50</v>
      </c>
      <c r="CG114" s="12">
        <v>65</v>
      </c>
      <c r="CH114" s="11">
        <v>0</v>
      </c>
      <c r="CI114" s="12">
        <v>211</v>
      </c>
      <c r="CJ114" s="11">
        <v>100</v>
      </c>
      <c r="CK114" s="12">
        <v>122</v>
      </c>
      <c r="CL114" s="11">
        <v>524</v>
      </c>
      <c r="CM114" s="12">
        <v>339</v>
      </c>
      <c r="CN114" s="11">
        <v>227</v>
      </c>
      <c r="CO114" s="12">
        <v>154</v>
      </c>
      <c r="CP114" s="11">
        <v>134</v>
      </c>
      <c r="CQ114" s="12">
        <v>157</v>
      </c>
      <c r="CR114" s="11">
        <v>153</v>
      </c>
      <c r="CS114" s="12">
        <v>214</v>
      </c>
      <c r="CT114" s="11">
        <v>125</v>
      </c>
      <c r="CU114" s="12">
        <v>104</v>
      </c>
      <c r="CV114" s="11">
        <v>565</v>
      </c>
      <c r="CW114" s="12">
        <v>449</v>
      </c>
      <c r="CX114" s="11">
        <v>0</v>
      </c>
      <c r="CY114" s="12">
        <v>211</v>
      </c>
      <c r="CZ114" s="20" t="s">
        <v>60</v>
      </c>
      <c r="DA114" s="12" t="s">
        <v>60</v>
      </c>
      <c r="DB114" s="11">
        <v>400</v>
      </c>
      <c r="DC114" s="12">
        <v>361</v>
      </c>
      <c r="DD114" s="11">
        <v>128</v>
      </c>
      <c r="DE114" s="12">
        <v>115</v>
      </c>
      <c r="DF114" s="11">
        <v>0</v>
      </c>
      <c r="DG114" s="12">
        <v>211</v>
      </c>
      <c r="DH114" s="11">
        <v>377</v>
      </c>
      <c r="DI114" s="12">
        <v>488</v>
      </c>
      <c r="DJ114" s="11">
        <v>52</v>
      </c>
      <c r="DK114" s="12">
        <v>86</v>
      </c>
      <c r="DL114" s="11">
        <v>0</v>
      </c>
      <c r="DM114" s="12">
        <v>211</v>
      </c>
    </row>
    <row r="115" spans="1:117" x14ac:dyDescent="0.2">
      <c r="A115" s="109">
        <f>IF($D115=$D$67,"",RANK($G115,$G$69:$G$120)+COUNTIF($G$69:G115,$G115)-1)</f>
        <v>23</v>
      </c>
      <c r="B115" s="1">
        <v>123</v>
      </c>
      <c r="C115" s="1" t="s">
        <v>122</v>
      </c>
      <c r="D115" s="7" t="s">
        <v>53</v>
      </c>
      <c r="E115" s="17">
        <f t="shared" si="1"/>
        <v>13713</v>
      </c>
      <c r="F115" s="17">
        <f t="shared" si="2"/>
        <v>12938</v>
      </c>
      <c r="G115" s="18">
        <f t="shared" si="3"/>
        <v>775</v>
      </c>
      <c r="H115" s="17">
        <f t="shared" si="4"/>
        <v>2694</v>
      </c>
      <c r="I115" s="17">
        <f t="shared" si="5"/>
        <v>3212</v>
      </c>
      <c r="J115" s="17">
        <f t="shared" si="6"/>
        <v>-518</v>
      </c>
      <c r="K115" s="92"/>
      <c r="L115" s="11">
        <v>259507</v>
      </c>
      <c r="M115" s="12">
        <v>12319</v>
      </c>
      <c r="N115" s="11">
        <v>2671</v>
      </c>
      <c r="O115" s="12">
        <v>1201</v>
      </c>
      <c r="P115" s="11">
        <v>3296</v>
      </c>
      <c r="Q115" s="12">
        <v>1952</v>
      </c>
      <c r="R115" s="11">
        <v>3807</v>
      </c>
      <c r="S115" s="12">
        <v>1454</v>
      </c>
      <c r="T115" s="11">
        <v>1233</v>
      </c>
      <c r="U115" s="12">
        <v>1034</v>
      </c>
      <c r="V115" s="11">
        <v>17088</v>
      </c>
      <c r="W115" s="12">
        <v>3674</v>
      </c>
      <c r="X115" s="11">
        <v>3229</v>
      </c>
      <c r="Y115" s="12">
        <v>1571</v>
      </c>
      <c r="Z115" s="11">
        <v>2468</v>
      </c>
      <c r="AA115" s="12">
        <v>921</v>
      </c>
      <c r="AB115" s="11">
        <v>1265</v>
      </c>
      <c r="AC115" s="12">
        <v>828</v>
      </c>
      <c r="AD115" s="11">
        <v>10593</v>
      </c>
      <c r="AE115" s="12">
        <v>2299</v>
      </c>
      <c r="AF115" s="11">
        <v>18165</v>
      </c>
      <c r="AG115" s="12">
        <v>3554</v>
      </c>
      <c r="AH115" s="11">
        <v>11927</v>
      </c>
      <c r="AI115" s="12">
        <v>3210</v>
      </c>
      <c r="AJ115" s="11">
        <v>2347</v>
      </c>
      <c r="AK115" s="12">
        <v>1394</v>
      </c>
      <c r="AL115" s="11">
        <v>1159</v>
      </c>
      <c r="AM115" s="12">
        <v>787</v>
      </c>
      <c r="AN115" s="11">
        <v>7576</v>
      </c>
      <c r="AO115" s="12">
        <v>2202</v>
      </c>
      <c r="AP115" s="11">
        <v>2892</v>
      </c>
      <c r="AQ115" s="12">
        <v>1856</v>
      </c>
      <c r="AR115" s="11">
        <v>1135</v>
      </c>
      <c r="AS115" s="12">
        <v>758</v>
      </c>
      <c r="AT115" s="11">
        <v>2103</v>
      </c>
      <c r="AU115" s="12">
        <v>1418</v>
      </c>
      <c r="AV115" s="11">
        <v>2051</v>
      </c>
      <c r="AW115" s="12">
        <v>1056</v>
      </c>
      <c r="AX115" s="11">
        <v>2148</v>
      </c>
      <c r="AY115" s="12">
        <v>926</v>
      </c>
      <c r="AZ115" s="11">
        <v>1494</v>
      </c>
      <c r="BA115" s="12">
        <v>932</v>
      </c>
      <c r="BB115" s="11">
        <v>24822</v>
      </c>
      <c r="BC115" s="12">
        <v>4371</v>
      </c>
      <c r="BD115" s="11">
        <v>4104</v>
      </c>
      <c r="BE115" s="12">
        <v>1347</v>
      </c>
      <c r="BF115" s="11">
        <v>5733</v>
      </c>
      <c r="BG115" s="12">
        <v>2245</v>
      </c>
      <c r="BH115" s="11">
        <v>462</v>
      </c>
      <c r="BI115" s="12">
        <v>292</v>
      </c>
      <c r="BJ115" s="11">
        <v>1858</v>
      </c>
      <c r="BK115" s="12">
        <v>1007</v>
      </c>
      <c r="BL115" s="11">
        <v>4262</v>
      </c>
      <c r="BM115" s="12">
        <v>2141</v>
      </c>
      <c r="BN115" s="11">
        <v>866</v>
      </c>
      <c r="BO115" s="12">
        <v>1090</v>
      </c>
      <c r="BP115" s="11">
        <v>523</v>
      </c>
      <c r="BQ115" s="12">
        <v>475</v>
      </c>
      <c r="BR115" s="11">
        <v>748</v>
      </c>
      <c r="BS115" s="12">
        <v>469</v>
      </c>
      <c r="BT115" s="11">
        <v>372</v>
      </c>
      <c r="BU115" s="12">
        <v>515</v>
      </c>
      <c r="BV115" s="11">
        <v>6825</v>
      </c>
      <c r="BW115" s="12">
        <v>1687</v>
      </c>
      <c r="BX115" s="11">
        <v>1098</v>
      </c>
      <c r="BY115" s="12">
        <v>735</v>
      </c>
      <c r="BZ115" s="11">
        <v>17525</v>
      </c>
      <c r="CA115" s="12">
        <v>3087</v>
      </c>
      <c r="CB115" s="11">
        <v>23829</v>
      </c>
      <c r="CC115" s="12">
        <v>4041</v>
      </c>
      <c r="CD115" s="11">
        <v>201</v>
      </c>
      <c r="CE115" s="12">
        <v>325</v>
      </c>
      <c r="CF115" s="11">
        <v>7708</v>
      </c>
      <c r="CG115" s="12">
        <v>2181</v>
      </c>
      <c r="CH115" s="11">
        <v>781</v>
      </c>
      <c r="CI115" s="12">
        <v>611</v>
      </c>
      <c r="CJ115" s="11">
        <v>2137</v>
      </c>
      <c r="CK115" s="12">
        <v>2081</v>
      </c>
      <c r="CL115" s="11">
        <v>11796</v>
      </c>
      <c r="CM115" s="12">
        <v>2546</v>
      </c>
      <c r="CN115" s="11">
        <v>1543</v>
      </c>
      <c r="CO115" s="12">
        <v>1150</v>
      </c>
      <c r="CP115" s="11">
        <v>8339</v>
      </c>
      <c r="CQ115" s="12">
        <v>2247</v>
      </c>
      <c r="CR115" s="11">
        <v>98</v>
      </c>
      <c r="CS115" s="12">
        <v>179</v>
      </c>
      <c r="CT115" s="11">
        <v>5842</v>
      </c>
      <c r="CU115" s="12">
        <v>1776</v>
      </c>
      <c r="CV115" s="11">
        <v>12938</v>
      </c>
      <c r="CW115" s="12">
        <v>3212</v>
      </c>
      <c r="CX115" s="11">
        <v>1551</v>
      </c>
      <c r="CY115" s="12">
        <v>822</v>
      </c>
      <c r="CZ115" s="11">
        <v>676</v>
      </c>
      <c r="DA115" s="12">
        <v>599</v>
      </c>
      <c r="DB115" s="20" t="s">
        <v>60</v>
      </c>
      <c r="DC115" s="12" t="s">
        <v>60</v>
      </c>
      <c r="DD115" s="11">
        <v>4373</v>
      </c>
      <c r="DE115" s="12">
        <v>1700</v>
      </c>
      <c r="DF115" s="11">
        <v>6779</v>
      </c>
      <c r="DG115" s="12">
        <v>2481</v>
      </c>
      <c r="DH115" s="11">
        <v>2648</v>
      </c>
      <c r="DI115" s="12">
        <v>1525</v>
      </c>
      <c r="DJ115" s="11">
        <v>423</v>
      </c>
      <c r="DK115" s="12">
        <v>429</v>
      </c>
      <c r="DL115" s="11">
        <v>1306</v>
      </c>
      <c r="DM115" s="12">
        <v>872</v>
      </c>
    </row>
    <row r="116" spans="1:117" x14ac:dyDescent="0.2">
      <c r="A116" s="109">
        <f>IF($D116=$D$67,"",RANK($G116,$G$69:$G$120)+COUNTIF($G$69:G116,$G116)-1)</f>
        <v>47</v>
      </c>
      <c r="B116" s="1">
        <v>5</v>
      </c>
      <c r="C116" s="1" t="s">
        <v>123</v>
      </c>
      <c r="D116" s="7" t="s">
        <v>54</v>
      </c>
      <c r="E116" s="17">
        <f t="shared" si="1"/>
        <v>8847</v>
      </c>
      <c r="F116" s="17">
        <f t="shared" si="2"/>
        <v>11338</v>
      </c>
      <c r="G116" s="18">
        <f t="shared" si="3"/>
        <v>-2491</v>
      </c>
      <c r="H116" s="17">
        <f t="shared" si="4"/>
        <v>2397</v>
      </c>
      <c r="I116" s="17">
        <f t="shared" si="5"/>
        <v>3003</v>
      </c>
      <c r="J116" s="17">
        <f t="shared" si="6"/>
        <v>-606</v>
      </c>
      <c r="K116" s="92"/>
      <c r="L116" s="11">
        <v>191784</v>
      </c>
      <c r="M116" s="12">
        <v>12094</v>
      </c>
      <c r="N116" s="11">
        <v>1322</v>
      </c>
      <c r="O116" s="12">
        <v>1150</v>
      </c>
      <c r="P116" s="11">
        <v>5644</v>
      </c>
      <c r="Q116" s="12">
        <v>2055</v>
      </c>
      <c r="R116" s="11">
        <v>5971</v>
      </c>
      <c r="S116" s="12">
        <v>2284</v>
      </c>
      <c r="T116" s="11">
        <v>658</v>
      </c>
      <c r="U116" s="12">
        <v>531</v>
      </c>
      <c r="V116" s="11">
        <v>39468</v>
      </c>
      <c r="W116" s="12">
        <v>5451</v>
      </c>
      <c r="X116" s="11">
        <v>4883</v>
      </c>
      <c r="Y116" s="12">
        <v>1316</v>
      </c>
      <c r="Z116" s="11">
        <v>642</v>
      </c>
      <c r="AA116" s="12">
        <v>450</v>
      </c>
      <c r="AB116" s="11">
        <v>202</v>
      </c>
      <c r="AC116" s="12">
        <v>198</v>
      </c>
      <c r="AD116" s="11">
        <v>243</v>
      </c>
      <c r="AE116" s="12">
        <v>260</v>
      </c>
      <c r="AF116" s="11">
        <v>5378</v>
      </c>
      <c r="AG116" s="12">
        <v>1314</v>
      </c>
      <c r="AH116" s="11">
        <v>3107</v>
      </c>
      <c r="AI116" s="12">
        <v>1650</v>
      </c>
      <c r="AJ116" s="11">
        <v>4246</v>
      </c>
      <c r="AK116" s="12">
        <v>1482</v>
      </c>
      <c r="AL116" s="11">
        <v>12661</v>
      </c>
      <c r="AM116" s="12">
        <v>3237</v>
      </c>
      <c r="AN116" s="11">
        <v>3931</v>
      </c>
      <c r="AO116" s="12">
        <v>1438</v>
      </c>
      <c r="AP116" s="11">
        <v>1912</v>
      </c>
      <c r="AQ116" s="12">
        <v>1321</v>
      </c>
      <c r="AR116" s="11">
        <v>1685</v>
      </c>
      <c r="AS116" s="12">
        <v>993</v>
      </c>
      <c r="AT116" s="11">
        <v>1694</v>
      </c>
      <c r="AU116" s="12">
        <v>1174</v>
      </c>
      <c r="AV116" s="11">
        <v>886</v>
      </c>
      <c r="AW116" s="12">
        <v>626</v>
      </c>
      <c r="AX116" s="11">
        <v>1011</v>
      </c>
      <c r="AY116" s="12">
        <v>588</v>
      </c>
      <c r="AZ116" s="11">
        <v>717</v>
      </c>
      <c r="BA116" s="12">
        <v>653</v>
      </c>
      <c r="BB116" s="11">
        <v>629</v>
      </c>
      <c r="BC116" s="12">
        <v>445</v>
      </c>
      <c r="BD116" s="11">
        <v>1448</v>
      </c>
      <c r="BE116" s="12">
        <v>796</v>
      </c>
      <c r="BF116" s="11">
        <v>2871</v>
      </c>
      <c r="BG116" s="12">
        <v>1443</v>
      </c>
      <c r="BH116" s="11">
        <v>1323</v>
      </c>
      <c r="BI116" s="12">
        <v>656</v>
      </c>
      <c r="BJ116" s="11">
        <v>737</v>
      </c>
      <c r="BK116" s="12">
        <v>784</v>
      </c>
      <c r="BL116" s="11">
        <v>3727</v>
      </c>
      <c r="BM116" s="12">
        <v>2288</v>
      </c>
      <c r="BN116" s="11">
        <v>5094</v>
      </c>
      <c r="BO116" s="12">
        <v>1449</v>
      </c>
      <c r="BP116" s="11">
        <v>323</v>
      </c>
      <c r="BQ116" s="12">
        <v>245</v>
      </c>
      <c r="BR116" s="11">
        <v>5310</v>
      </c>
      <c r="BS116" s="12">
        <v>1954</v>
      </c>
      <c r="BT116" s="11">
        <v>282</v>
      </c>
      <c r="BU116" s="12">
        <v>305</v>
      </c>
      <c r="BV116" s="11">
        <v>721</v>
      </c>
      <c r="BW116" s="12">
        <v>604</v>
      </c>
      <c r="BX116" s="11">
        <v>1012</v>
      </c>
      <c r="BY116" s="12">
        <v>599</v>
      </c>
      <c r="BZ116" s="11">
        <v>4140</v>
      </c>
      <c r="CA116" s="12">
        <v>1494</v>
      </c>
      <c r="CB116" s="11">
        <v>2143</v>
      </c>
      <c r="CC116" s="12">
        <v>1189</v>
      </c>
      <c r="CD116" s="11">
        <v>515</v>
      </c>
      <c r="CE116" s="12">
        <v>426</v>
      </c>
      <c r="CF116" s="11">
        <v>2727</v>
      </c>
      <c r="CG116" s="12">
        <v>1146</v>
      </c>
      <c r="CH116" s="11">
        <v>1986</v>
      </c>
      <c r="CI116" s="12">
        <v>1131</v>
      </c>
      <c r="CJ116" s="11">
        <v>26235</v>
      </c>
      <c r="CK116" s="12">
        <v>4414</v>
      </c>
      <c r="CL116" s="11">
        <v>2893</v>
      </c>
      <c r="CM116" s="12">
        <v>1410</v>
      </c>
      <c r="CN116" s="11">
        <v>220</v>
      </c>
      <c r="CO116" s="12">
        <v>197</v>
      </c>
      <c r="CP116" s="11">
        <v>3047</v>
      </c>
      <c r="CQ116" s="12">
        <v>1800</v>
      </c>
      <c r="CR116" s="11">
        <v>866</v>
      </c>
      <c r="CS116" s="12">
        <v>729</v>
      </c>
      <c r="CT116" s="11">
        <v>789</v>
      </c>
      <c r="CU116" s="12">
        <v>511</v>
      </c>
      <c r="CV116" s="11">
        <v>11338</v>
      </c>
      <c r="CW116" s="12">
        <v>3003</v>
      </c>
      <c r="CX116" s="11">
        <v>4020</v>
      </c>
      <c r="CY116" s="12">
        <v>1681</v>
      </c>
      <c r="CZ116" s="11">
        <v>981</v>
      </c>
      <c r="DA116" s="12">
        <v>803</v>
      </c>
      <c r="DB116" s="11">
        <v>7266</v>
      </c>
      <c r="DC116" s="12">
        <v>2764</v>
      </c>
      <c r="DD116" s="20" t="s">
        <v>60</v>
      </c>
      <c r="DE116" s="12" t="s">
        <v>60</v>
      </c>
      <c r="DF116" s="11">
        <v>62</v>
      </c>
      <c r="DG116" s="12">
        <v>107</v>
      </c>
      <c r="DH116" s="11">
        <v>2180</v>
      </c>
      <c r="DI116" s="12">
        <v>1074</v>
      </c>
      <c r="DJ116" s="11">
        <v>638</v>
      </c>
      <c r="DK116" s="12">
        <v>524</v>
      </c>
      <c r="DL116" s="11">
        <v>0</v>
      </c>
      <c r="DM116" s="12">
        <v>277</v>
      </c>
    </row>
    <row r="117" spans="1:117" x14ac:dyDescent="0.2">
      <c r="A117" s="109">
        <f>IF($D117=$D$67,"",RANK($G117,$G$69:$G$120)+COUNTIF($G$69:G117,$G117)-1)</f>
        <v>20</v>
      </c>
      <c r="B117" s="1">
        <v>129</v>
      </c>
      <c r="C117" s="1" t="s">
        <v>124</v>
      </c>
      <c r="D117" s="7" t="s">
        <v>55</v>
      </c>
      <c r="E117" s="17">
        <f t="shared" si="1"/>
        <v>2221</v>
      </c>
      <c r="F117" s="17">
        <f t="shared" si="2"/>
        <v>968</v>
      </c>
      <c r="G117" s="18">
        <f t="shared" si="3"/>
        <v>1253</v>
      </c>
      <c r="H117" s="17">
        <f t="shared" si="4"/>
        <v>1231</v>
      </c>
      <c r="I117" s="17">
        <f t="shared" si="5"/>
        <v>650</v>
      </c>
      <c r="J117" s="17">
        <f t="shared" si="6"/>
        <v>581</v>
      </c>
      <c r="K117" s="92"/>
      <c r="L117" s="11">
        <v>39609</v>
      </c>
      <c r="M117" s="12">
        <v>4590</v>
      </c>
      <c r="N117" s="11">
        <v>41</v>
      </c>
      <c r="O117" s="12">
        <v>69</v>
      </c>
      <c r="P117" s="11">
        <v>1326</v>
      </c>
      <c r="Q117" s="12">
        <v>1210</v>
      </c>
      <c r="R117" s="11">
        <v>0</v>
      </c>
      <c r="S117" s="12">
        <v>269</v>
      </c>
      <c r="T117" s="11">
        <v>0</v>
      </c>
      <c r="U117" s="12">
        <v>269</v>
      </c>
      <c r="V117" s="11">
        <v>760</v>
      </c>
      <c r="W117" s="12">
        <v>511</v>
      </c>
      <c r="X117" s="11">
        <v>608</v>
      </c>
      <c r="Y117" s="12">
        <v>553</v>
      </c>
      <c r="Z117" s="11">
        <v>84</v>
      </c>
      <c r="AA117" s="12">
        <v>148</v>
      </c>
      <c r="AB117" s="11">
        <v>556</v>
      </c>
      <c r="AC117" s="12">
        <v>506</v>
      </c>
      <c r="AD117" s="11">
        <v>480</v>
      </c>
      <c r="AE117" s="12">
        <v>466</v>
      </c>
      <c r="AF117" s="11">
        <v>1842</v>
      </c>
      <c r="AG117" s="12">
        <v>825</v>
      </c>
      <c r="AH117" s="11">
        <v>485</v>
      </c>
      <c r="AI117" s="12">
        <v>354</v>
      </c>
      <c r="AJ117" s="11">
        <v>0</v>
      </c>
      <c r="AK117" s="12">
        <v>269</v>
      </c>
      <c r="AL117" s="11">
        <v>88</v>
      </c>
      <c r="AM117" s="12">
        <v>158</v>
      </c>
      <c r="AN117" s="11">
        <v>356</v>
      </c>
      <c r="AO117" s="12">
        <v>338</v>
      </c>
      <c r="AP117" s="11">
        <v>366</v>
      </c>
      <c r="AQ117" s="12">
        <v>311</v>
      </c>
      <c r="AR117" s="11">
        <v>0</v>
      </c>
      <c r="AS117" s="12">
        <v>269</v>
      </c>
      <c r="AT117" s="11">
        <v>161</v>
      </c>
      <c r="AU117" s="12">
        <v>198</v>
      </c>
      <c r="AV117" s="11">
        <v>851</v>
      </c>
      <c r="AW117" s="12">
        <v>732</v>
      </c>
      <c r="AX117" s="11">
        <v>60</v>
      </c>
      <c r="AY117" s="12">
        <v>117</v>
      </c>
      <c r="AZ117" s="11">
        <v>0</v>
      </c>
      <c r="BA117" s="12">
        <v>269</v>
      </c>
      <c r="BB117" s="11">
        <v>4249</v>
      </c>
      <c r="BC117" s="12">
        <v>1182</v>
      </c>
      <c r="BD117" s="11">
        <v>191</v>
      </c>
      <c r="BE117" s="12">
        <v>169</v>
      </c>
      <c r="BF117" s="11">
        <v>657</v>
      </c>
      <c r="BG117" s="12">
        <v>379</v>
      </c>
      <c r="BH117" s="11">
        <v>0</v>
      </c>
      <c r="BI117" s="12">
        <v>269</v>
      </c>
      <c r="BJ117" s="11">
        <v>44</v>
      </c>
      <c r="BK117" s="12">
        <v>75</v>
      </c>
      <c r="BL117" s="11">
        <v>160</v>
      </c>
      <c r="BM117" s="12">
        <v>190</v>
      </c>
      <c r="BN117" s="11">
        <v>39</v>
      </c>
      <c r="BO117" s="12">
        <v>62</v>
      </c>
      <c r="BP117" s="11">
        <v>0</v>
      </c>
      <c r="BQ117" s="12">
        <v>269</v>
      </c>
      <c r="BR117" s="11">
        <v>25</v>
      </c>
      <c r="BS117" s="12">
        <v>42</v>
      </c>
      <c r="BT117" s="11">
        <v>107</v>
      </c>
      <c r="BU117" s="12">
        <v>185</v>
      </c>
      <c r="BV117" s="11">
        <v>906</v>
      </c>
      <c r="BW117" s="12">
        <v>537</v>
      </c>
      <c r="BX117" s="11">
        <v>0</v>
      </c>
      <c r="BY117" s="12">
        <v>269</v>
      </c>
      <c r="BZ117" s="11">
        <v>611</v>
      </c>
      <c r="CA117" s="12">
        <v>416</v>
      </c>
      <c r="CB117" s="11">
        <v>2552</v>
      </c>
      <c r="CC117" s="12">
        <v>985</v>
      </c>
      <c r="CD117" s="11">
        <v>268</v>
      </c>
      <c r="CE117" s="12">
        <v>399</v>
      </c>
      <c r="CF117" s="11">
        <v>7925</v>
      </c>
      <c r="CG117" s="12">
        <v>2201</v>
      </c>
      <c r="CH117" s="11">
        <v>229</v>
      </c>
      <c r="CI117" s="12">
        <v>363</v>
      </c>
      <c r="CJ117" s="11">
        <v>0</v>
      </c>
      <c r="CK117" s="12">
        <v>269</v>
      </c>
      <c r="CL117" s="11">
        <v>4908</v>
      </c>
      <c r="CM117" s="12">
        <v>1396</v>
      </c>
      <c r="CN117" s="11">
        <v>238</v>
      </c>
      <c r="CO117" s="12">
        <v>292</v>
      </c>
      <c r="CP117" s="11">
        <v>647</v>
      </c>
      <c r="CQ117" s="12">
        <v>493</v>
      </c>
      <c r="CR117" s="11">
        <v>0</v>
      </c>
      <c r="CS117" s="12">
        <v>269</v>
      </c>
      <c r="CT117" s="11">
        <v>1160</v>
      </c>
      <c r="CU117" s="12">
        <v>833</v>
      </c>
      <c r="CV117" s="11">
        <v>968</v>
      </c>
      <c r="CW117" s="12">
        <v>650</v>
      </c>
      <c r="CX117" s="11">
        <v>112</v>
      </c>
      <c r="CY117" s="12">
        <v>144</v>
      </c>
      <c r="CZ117" s="11">
        <v>208</v>
      </c>
      <c r="DA117" s="12">
        <v>205</v>
      </c>
      <c r="DB117" s="11">
        <v>4999</v>
      </c>
      <c r="DC117" s="12">
        <v>1573</v>
      </c>
      <c r="DD117" s="11">
        <v>192</v>
      </c>
      <c r="DE117" s="12">
        <v>199</v>
      </c>
      <c r="DF117" s="20" t="s">
        <v>60</v>
      </c>
      <c r="DG117" s="12" t="s">
        <v>60</v>
      </c>
      <c r="DH117" s="11">
        <v>150</v>
      </c>
      <c r="DI117" s="12">
        <v>188</v>
      </c>
      <c r="DJ117" s="11">
        <v>0</v>
      </c>
      <c r="DK117" s="12">
        <v>269</v>
      </c>
      <c r="DL117" s="11">
        <v>182</v>
      </c>
      <c r="DM117" s="12">
        <v>232</v>
      </c>
    </row>
    <row r="118" spans="1:117" x14ac:dyDescent="0.2">
      <c r="A118" s="109">
        <f>IF($D118=$D$67,"",RANK($G118,$G$69:$G$120)+COUNTIF($G$69:G118,$G118)-1)</f>
        <v>13</v>
      </c>
      <c r="B118" s="1">
        <v>142</v>
      </c>
      <c r="C118" s="1" t="s">
        <v>125</v>
      </c>
      <c r="D118" s="7" t="s">
        <v>56</v>
      </c>
      <c r="E118" s="17">
        <f t="shared" si="1"/>
        <v>5927</v>
      </c>
      <c r="F118" s="17">
        <f t="shared" si="2"/>
        <v>3039</v>
      </c>
      <c r="G118" s="18">
        <f t="shared" si="3"/>
        <v>2888</v>
      </c>
      <c r="H118" s="17">
        <f t="shared" si="4"/>
        <v>1723</v>
      </c>
      <c r="I118" s="17">
        <f t="shared" si="5"/>
        <v>983</v>
      </c>
      <c r="J118" s="17">
        <f t="shared" si="6"/>
        <v>740</v>
      </c>
      <c r="K118" s="92"/>
      <c r="L118" s="11">
        <v>93065</v>
      </c>
      <c r="M118" s="12">
        <v>6949</v>
      </c>
      <c r="N118" s="11">
        <v>552</v>
      </c>
      <c r="O118" s="12">
        <v>523</v>
      </c>
      <c r="P118" s="11">
        <v>798</v>
      </c>
      <c r="Q118" s="12">
        <v>549</v>
      </c>
      <c r="R118" s="11">
        <v>1854</v>
      </c>
      <c r="S118" s="12">
        <v>674</v>
      </c>
      <c r="T118" s="11">
        <v>518</v>
      </c>
      <c r="U118" s="12">
        <v>299</v>
      </c>
      <c r="V118" s="11">
        <v>4506</v>
      </c>
      <c r="W118" s="12">
        <v>1080</v>
      </c>
      <c r="X118" s="11">
        <v>1890</v>
      </c>
      <c r="Y118" s="12">
        <v>806</v>
      </c>
      <c r="Z118" s="11">
        <v>359</v>
      </c>
      <c r="AA118" s="12">
        <v>356</v>
      </c>
      <c r="AB118" s="11">
        <v>351</v>
      </c>
      <c r="AC118" s="12">
        <v>522</v>
      </c>
      <c r="AD118" s="11">
        <v>98</v>
      </c>
      <c r="AE118" s="12">
        <v>118</v>
      </c>
      <c r="AF118" s="11">
        <v>4492</v>
      </c>
      <c r="AG118" s="12">
        <v>1416</v>
      </c>
      <c r="AH118" s="11">
        <v>1656</v>
      </c>
      <c r="AI118" s="12">
        <v>684</v>
      </c>
      <c r="AJ118" s="11">
        <v>550</v>
      </c>
      <c r="AK118" s="12">
        <v>532</v>
      </c>
      <c r="AL118" s="11">
        <v>902</v>
      </c>
      <c r="AM118" s="12">
        <v>771</v>
      </c>
      <c r="AN118" s="11">
        <v>20299</v>
      </c>
      <c r="AO118" s="12">
        <v>3115</v>
      </c>
      <c r="AP118" s="11">
        <v>2563</v>
      </c>
      <c r="AQ118" s="12">
        <v>921</v>
      </c>
      <c r="AR118" s="11">
        <v>2300</v>
      </c>
      <c r="AS118" s="12">
        <v>936</v>
      </c>
      <c r="AT118" s="11">
        <v>752</v>
      </c>
      <c r="AU118" s="12">
        <v>696</v>
      </c>
      <c r="AV118" s="11">
        <v>287</v>
      </c>
      <c r="AW118" s="12">
        <v>215</v>
      </c>
      <c r="AX118" s="11">
        <v>331</v>
      </c>
      <c r="AY118" s="12">
        <v>302</v>
      </c>
      <c r="AZ118" s="11">
        <v>448</v>
      </c>
      <c r="BA118" s="12">
        <v>427</v>
      </c>
      <c r="BB118" s="11">
        <v>1088</v>
      </c>
      <c r="BC118" s="12">
        <v>700</v>
      </c>
      <c r="BD118" s="11">
        <v>992</v>
      </c>
      <c r="BE118" s="12">
        <v>1121</v>
      </c>
      <c r="BF118" s="11">
        <v>6317</v>
      </c>
      <c r="BG118" s="12">
        <v>1567</v>
      </c>
      <c r="BH118" s="11">
        <v>16741</v>
      </c>
      <c r="BI118" s="12">
        <v>2575</v>
      </c>
      <c r="BJ118" s="11">
        <v>810</v>
      </c>
      <c r="BK118" s="12">
        <v>987</v>
      </c>
      <c r="BL118" s="11">
        <v>1716</v>
      </c>
      <c r="BM118" s="12">
        <v>890</v>
      </c>
      <c r="BN118" s="11">
        <v>154</v>
      </c>
      <c r="BO118" s="12">
        <v>164</v>
      </c>
      <c r="BP118" s="11">
        <v>853</v>
      </c>
      <c r="BQ118" s="12">
        <v>685</v>
      </c>
      <c r="BR118" s="11">
        <v>1049</v>
      </c>
      <c r="BS118" s="12">
        <v>897</v>
      </c>
      <c r="BT118" s="11">
        <v>69</v>
      </c>
      <c r="BU118" s="12">
        <v>116</v>
      </c>
      <c r="BV118" s="11">
        <v>632</v>
      </c>
      <c r="BW118" s="12">
        <v>422</v>
      </c>
      <c r="BX118" s="11">
        <v>123</v>
      </c>
      <c r="BY118" s="12">
        <v>115</v>
      </c>
      <c r="BZ118" s="11">
        <v>1291</v>
      </c>
      <c r="CA118" s="12">
        <v>512</v>
      </c>
      <c r="CB118" s="11">
        <v>1817</v>
      </c>
      <c r="CC118" s="12">
        <v>1007</v>
      </c>
      <c r="CD118" s="11">
        <v>497</v>
      </c>
      <c r="CE118" s="12">
        <v>373</v>
      </c>
      <c r="CF118" s="11">
        <v>1674</v>
      </c>
      <c r="CG118" s="12">
        <v>1063</v>
      </c>
      <c r="CH118" s="11">
        <v>89</v>
      </c>
      <c r="CI118" s="12">
        <v>137</v>
      </c>
      <c r="CJ118" s="11">
        <v>1444</v>
      </c>
      <c r="CK118" s="12">
        <v>768</v>
      </c>
      <c r="CL118" s="11">
        <v>2211</v>
      </c>
      <c r="CM118" s="12">
        <v>1428</v>
      </c>
      <c r="CN118" s="11">
        <v>0</v>
      </c>
      <c r="CO118" s="12">
        <v>218</v>
      </c>
      <c r="CP118" s="11">
        <v>1142</v>
      </c>
      <c r="CQ118" s="12">
        <v>626</v>
      </c>
      <c r="CR118" s="11">
        <v>235</v>
      </c>
      <c r="CS118" s="12">
        <v>159</v>
      </c>
      <c r="CT118" s="11">
        <v>856</v>
      </c>
      <c r="CU118" s="12">
        <v>469</v>
      </c>
      <c r="CV118" s="11">
        <v>3039</v>
      </c>
      <c r="CW118" s="12">
        <v>983</v>
      </c>
      <c r="CX118" s="11">
        <v>476</v>
      </c>
      <c r="CY118" s="12">
        <v>398</v>
      </c>
      <c r="CZ118" s="11">
        <v>75</v>
      </c>
      <c r="DA118" s="12">
        <v>123</v>
      </c>
      <c r="DB118" s="11">
        <v>771</v>
      </c>
      <c r="DC118" s="12">
        <v>543</v>
      </c>
      <c r="DD118" s="11">
        <v>1013</v>
      </c>
      <c r="DE118" s="12">
        <v>634</v>
      </c>
      <c r="DF118" s="11">
        <v>256</v>
      </c>
      <c r="DG118" s="12">
        <v>229</v>
      </c>
      <c r="DH118" s="20" t="s">
        <v>60</v>
      </c>
      <c r="DI118" s="12" t="s">
        <v>60</v>
      </c>
      <c r="DJ118" s="11">
        <v>129</v>
      </c>
      <c r="DK118" s="12">
        <v>104</v>
      </c>
      <c r="DL118" s="11">
        <v>521</v>
      </c>
      <c r="DM118" s="12">
        <v>478</v>
      </c>
    </row>
    <row r="119" spans="1:117" x14ac:dyDescent="0.2">
      <c r="A119" s="109">
        <f>IF($D119=$D$67,"",RANK($G119,$G$69:$G$120)+COUNTIF($G$69:G119,$G119)-1)</f>
        <v>34</v>
      </c>
      <c r="B119" s="1">
        <v>21</v>
      </c>
      <c r="C119" s="1" t="s">
        <v>126</v>
      </c>
      <c r="D119" s="7" t="s">
        <v>57</v>
      </c>
      <c r="E119" s="17">
        <f t="shared" si="1"/>
        <v>1874</v>
      </c>
      <c r="F119" s="17">
        <f t="shared" si="2"/>
        <v>1990</v>
      </c>
      <c r="G119" s="18">
        <f t="shared" si="3"/>
        <v>-116</v>
      </c>
      <c r="H119" s="17">
        <f t="shared" si="4"/>
        <v>1022</v>
      </c>
      <c r="I119" s="17">
        <f t="shared" si="5"/>
        <v>1143</v>
      </c>
      <c r="J119" s="17">
        <f t="shared" si="6"/>
        <v>-121</v>
      </c>
      <c r="K119" s="92"/>
      <c r="L119" s="11">
        <v>28046</v>
      </c>
      <c r="M119" s="12">
        <v>4226</v>
      </c>
      <c r="N119" s="11">
        <v>172</v>
      </c>
      <c r="O119" s="12">
        <v>257</v>
      </c>
      <c r="P119" s="11">
        <v>0</v>
      </c>
      <c r="Q119" s="12">
        <v>269</v>
      </c>
      <c r="R119" s="11">
        <v>1511</v>
      </c>
      <c r="S119" s="12">
        <v>915</v>
      </c>
      <c r="T119" s="11">
        <v>0</v>
      </c>
      <c r="U119" s="12">
        <v>269</v>
      </c>
      <c r="V119" s="11">
        <v>2784</v>
      </c>
      <c r="W119" s="12">
        <v>1647</v>
      </c>
      <c r="X119" s="11">
        <v>4390</v>
      </c>
      <c r="Y119" s="12">
        <v>1357</v>
      </c>
      <c r="Z119" s="11">
        <v>0</v>
      </c>
      <c r="AA119" s="12">
        <v>269</v>
      </c>
      <c r="AB119" s="11">
        <v>0</v>
      </c>
      <c r="AC119" s="12">
        <v>269</v>
      </c>
      <c r="AD119" s="11">
        <v>0</v>
      </c>
      <c r="AE119" s="12">
        <v>269</v>
      </c>
      <c r="AF119" s="11">
        <v>396</v>
      </c>
      <c r="AG119" s="12">
        <v>347</v>
      </c>
      <c r="AH119" s="11">
        <v>745</v>
      </c>
      <c r="AI119" s="12">
        <v>553</v>
      </c>
      <c r="AJ119" s="11">
        <v>25</v>
      </c>
      <c r="AK119" s="12">
        <v>41</v>
      </c>
      <c r="AL119" s="11">
        <v>942</v>
      </c>
      <c r="AM119" s="12">
        <v>849</v>
      </c>
      <c r="AN119" s="11">
        <v>415</v>
      </c>
      <c r="AO119" s="12">
        <v>444</v>
      </c>
      <c r="AP119" s="11">
        <v>132</v>
      </c>
      <c r="AQ119" s="12">
        <v>217</v>
      </c>
      <c r="AR119" s="11">
        <v>462</v>
      </c>
      <c r="AS119" s="12">
        <v>641</v>
      </c>
      <c r="AT119" s="11">
        <v>532</v>
      </c>
      <c r="AU119" s="12">
        <v>514</v>
      </c>
      <c r="AV119" s="11">
        <v>519</v>
      </c>
      <c r="AW119" s="12">
        <v>743</v>
      </c>
      <c r="AX119" s="11">
        <v>107</v>
      </c>
      <c r="AY119" s="12">
        <v>144</v>
      </c>
      <c r="AZ119" s="11">
        <v>0</v>
      </c>
      <c r="BA119" s="12">
        <v>269</v>
      </c>
      <c r="BB119" s="11">
        <v>51</v>
      </c>
      <c r="BC119" s="12">
        <v>92</v>
      </c>
      <c r="BD119" s="11">
        <v>252</v>
      </c>
      <c r="BE119" s="12">
        <v>470</v>
      </c>
      <c r="BF119" s="11">
        <v>570</v>
      </c>
      <c r="BG119" s="12">
        <v>597</v>
      </c>
      <c r="BH119" s="11">
        <v>218</v>
      </c>
      <c r="BI119" s="12">
        <v>277</v>
      </c>
      <c r="BJ119" s="11">
        <v>0</v>
      </c>
      <c r="BK119" s="12">
        <v>269</v>
      </c>
      <c r="BL119" s="11">
        <v>421</v>
      </c>
      <c r="BM119" s="12">
        <v>418</v>
      </c>
      <c r="BN119" s="11">
        <v>2528</v>
      </c>
      <c r="BO119" s="12">
        <v>1395</v>
      </c>
      <c r="BP119" s="11">
        <v>1711</v>
      </c>
      <c r="BQ119" s="12">
        <v>1394</v>
      </c>
      <c r="BR119" s="11">
        <v>416</v>
      </c>
      <c r="BS119" s="12">
        <v>383</v>
      </c>
      <c r="BT119" s="11">
        <v>0</v>
      </c>
      <c r="BU119" s="12">
        <v>269</v>
      </c>
      <c r="BV119" s="11">
        <v>0</v>
      </c>
      <c r="BW119" s="12">
        <v>269</v>
      </c>
      <c r="BX119" s="11">
        <v>707</v>
      </c>
      <c r="BY119" s="12">
        <v>527</v>
      </c>
      <c r="BZ119" s="11">
        <v>146</v>
      </c>
      <c r="CA119" s="12">
        <v>144</v>
      </c>
      <c r="CB119" s="11">
        <v>34</v>
      </c>
      <c r="CC119" s="12">
        <v>84</v>
      </c>
      <c r="CD119" s="11">
        <v>233</v>
      </c>
      <c r="CE119" s="12">
        <v>228</v>
      </c>
      <c r="CF119" s="11">
        <v>56</v>
      </c>
      <c r="CG119" s="12">
        <v>90</v>
      </c>
      <c r="CH119" s="11">
        <v>62</v>
      </c>
      <c r="CI119" s="12">
        <v>79</v>
      </c>
      <c r="CJ119" s="11">
        <v>14</v>
      </c>
      <c r="CK119" s="12">
        <v>25</v>
      </c>
      <c r="CL119" s="11">
        <v>95</v>
      </c>
      <c r="CM119" s="12">
        <v>118</v>
      </c>
      <c r="CN119" s="11">
        <v>0</v>
      </c>
      <c r="CO119" s="12">
        <v>269</v>
      </c>
      <c r="CP119" s="11">
        <v>220</v>
      </c>
      <c r="CQ119" s="12">
        <v>235</v>
      </c>
      <c r="CR119" s="11">
        <v>258</v>
      </c>
      <c r="CS119" s="12">
        <v>183</v>
      </c>
      <c r="CT119" s="11">
        <v>495</v>
      </c>
      <c r="CU119" s="12">
        <v>638</v>
      </c>
      <c r="CV119" s="11">
        <v>1990</v>
      </c>
      <c r="CW119" s="12">
        <v>1143</v>
      </c>
      <c r="CX119" s="11">
        <v>3226</v>
      </c>
      <c r="CY119" s="12">
        <v>1437</v>
      </c>
      <c r="CZ119" s="11">
        <v>75</v>
      </c>
      <c r="DA119" s="12">
        <v>137</v>
      </c>
      <c r="DB119" s="11">
        <v>580</v>
      </c>
      <c r="DC119" s="12">
        <v>459</v>
      </c>
      <c r="DD119" s="11">
        <v>556</v>
      </c>
      <c r="DE119" s="12">
        <v>469</v>
      </c>
      <c r="DF119" s="11">
        <v>0</v>
      </c>
      <c r="DG119" s="12">
        <v>269</v>
      </c>
      <c r="DH119" s="11">
        <v>0</v>
      </c>
      <c r="DI119" s="12">
        <v>269</v>
      </c>
      <c r="DJ119" s="20" t="s">
        <v>60</v>
      </c>
      <c r="DK119" s="12" t="s">
        <v>60</v>
      </c>
      <c r="DL119" s="11">
        <v>0</v>
      </c>
      <c r="DM119" s="12">
        <v>269</v>
      </c>
    </row>
    <row r="120" spans="1:117" x14ac:dyDescent="0.2">
      <c r="A120" s="109">
        <f>IF($D120=$D$67,"",RANK($G120,$G$69:$G$120)+COUNTIF($G$69:G120,$G120)-1)</f>
        <v>11</v>
      </c>
      <c r="B120" s="69">
        <v>190</v>
      </c>
      <c r="C120" s="1" t="s">
        <v>127</v>
      </c>
      <c r="D120" s="7" t="s">
        <v>61</v>
      </c>
      <c r="E120" s="17">
        <f t="shared" si="1"/>
        <v>4180</v>
      </c>
      <c r="F120" s="17">
        <f t="shared" si="2"/>
        <v>977</v>
      </c>
      <c r="G120" s="18">
        <f t="shared" si="3"/>
        <v>3203</v>
      </c>
      <c r="H120" s="17">
        <f t="shared" si="4"/>
        <v>2074</v>
      </c>
      <c r="I120" s="17">
        <f t="shared" si="5"/>
        <v>742</v>
      </c>
      <c r="J120" s="17">
        <f t="shared" si="6"/>
        <v>1332</v>
      </c>
      <c r="K120" s="92"/>
      <c r="L120" s="11">
        <v>31732</v>
      </c>
      <c r="M120" s="12">
        <v>4381</v>
      </c>
      <c r="N120" s="11">
        <v>629</v>
      </c>
      <c r="O120" s="12">
        <v>711</v>
      </c>
      <c r="P120" s="11">
        <v>156</v>
      </c>
      <c r="Q120" s="12">
        <v>259</v>
      </c>
      <c r="R120" s="11">
        <v>288</v>
      </c>
      <c r="S120" s="12">
        <v>356</v>
      </c>
      <c r="T120" s="11">
        <v>0</v>
      </c>
      <c r="U120" s="12">
        <v>285</v>
      </c>
      <c r="V120" s="11">
        <v>1177</v>
      </c>
      <c r="W120" s="12">
        <v>949</v>
      </c>
      <c r="X120" s="11">
        <v>388</v>
      </c>
      <c r="Y120" s="12">
        <v>492</v>
      </c>
      <c r="Z120" s="11">
        <v>899</v>
      </c>
      <c r="AA120" s="12">
        <v>653</v>
      </c>
      <c r="AB120" s="11">
        <v>0</v>
      </c>
      <c r="AC120" s="12">
        <v>285</v>
      </c>
      <c r="AD120" s="11">
        <v>0</v>
      </c>
      <c r="AE120" s="12">
        <v>285</v>
      </c>
      <c r="AF120" s="11">
        <v>11262</v>
      </c>
      <c r="AG120" s="12">
        <v>2512</v>
      </c>
      <c r="AH120" s="11">
        <v>207</v>
      </c>
      <c r="AI120" s="12">
        <v>334</v>
      </c>
      <c r="AJ120" s="11">
        <v>0</v>
      </c>
      <c r="AK120" s="12">
        <v>285</v>
      </c>
      <c r="AL120" s="11">
        <v>0</v>
      </c>
      <c r="AM120" s="12">
        <v>285</v>
      </c>
      <c r="AN120" s="11">
        <v>1642</v>
      </c>
      <c r="AO120" s="12">
        <v>1175</v>
      </c>
      <c r="AP120" s="11">
        <v>109</v>
      </c>
      <c r="AQ120" s="12">
        <v>173</v>
      </c>
      <c r="AR120" s="11">
        <v>0</v>
      </c>
      <c r="AS120" s="12">
        <v>285</v>
      </c>
      <c r="AT120" s="11">
        <v>112</v>
      </c>
      <c r="AU120" s="12">
        <v>184</v>
      </c>
      <c r="AV120" s="11">
        <v>254</v>
      </c>
      <c r="AW120" s="12">
        <v>211</v>
      </c>
      <c r="AX120" s="11">
        <v>109</v>
      </c>
      <c r="AY120" s="12">
        <v>130</v>
      </c>
      <c r="AZ120" s="11">
        <v>0</v>
      </c>
      <c r="BA120" s="12">
        <v>285</v>
      </c>
      <c r="BB120" s="11">
        <v>59</v>
      </c>
      <c r="BC120" s="12">
        <v>106</v>
      </c>
      <c r="BD120" s="11">
        <v>2004</v>
      </c>
      <c r="BE120" s="12">
        <v>960</v>
      </c>
      <c r="BF120" s="11">
        <v>89</v>
      </c>
      <c r="BG120" s="12">
        <v>149</v>
      </c>
      <c r="BH120" s="11">
        <v>50</v>
      </c>
      <c r="BI120" s="12">
        <v>83</v>
      </c>
      <c r="BJ120" s="11">
        <v>170</v>
      </c>
      <c r="BK120" s="12">
        <v>198</v>
      </c>
      <c r="BL120" s="11">
        <v>221</v>
      </c>
      <c r="BM120" s="12">
        <v>258</v>
      </c>
      <c r="BN120" s="11">
        <v>0</v>
      </c>
      <c r="BO120" s="12">
        <v>285</v>
      </c>
      <c r="BP120" s="11">
        <v>0</v>
      </c>
      <c r="BQ120" s="12">
        <v>285</v>
      </c>
      <c r="BR120" s="11">
        <v>0</v>
      </c>
      <c r="BS120" s="12">
        <v>285</v>
      </c>
      <c r="BT120" s="11">
        <v>0</v>
      </c>
      <c r="BU120" s="12">
        <v>285</v>
      </c>
      <c r="BV120" s="11">
        <v>1244</v>
      </c>
      <c r="BW120" s="12">
        <v>830</v>
      </c>
      <c r="BX120" s="11">
        <v>364</v>
      </c>
      <c r="BY120" s="12">
        <v>603</v>
      </c>
      <c r="BZ120" s="11">
        <v>4768</v>
      </c>
      <c r="CA120" s="12">
        <v>1546</v>
      </c>
      <c r="CB120" s="11">
        <v>146</v>
      </c>
      <c r="CC120" s="12">
        <v>240</v>
      </c>
      <c r="CD120" s="11">
        <v>0</v>
      </c>
      <c r="CE120" s="12">
        <v>285</v>
      </c>
      <c r="CF120" s="11">
        <v>69</v>
      </c>
      <c r="CG120" s="12">
        <v>127</v>
      </c>
      <c r="CH120" s="11">
        <v>0</v>
      </c>
      <c r="CI120" s="12">
        <v>285</v>
      </c>
      <c r="CJ120" s="11">
        <v>0</v>
      </c>
      <c r="CK120" s="12">
        <v>285</v>
      </c>
      <c r="CL120" s="11">
        <v>1516</v>
      </c>
      <c r="CM120" s="12">
        <v>772</v>
      </c>
      <c r="CN120" s="11">
        <v>684</v>
      </c>
      <c r="CO120" s="12">
        <v>829</v>
      </c>
      <c r="CP120" s="11">
        <v>109</v>
      </c>
      <c r="CQ120" s="12">
        <v>173</v>
      </c>
      <c r="CR120" s="11">
        <v>0</v>
      </c>
      <c r="CS120" s="12">
        <v>285</v>
      </c>
      <c r="CT120" s="11">
        <v>30</v>
      </c>
      <c r="CU120" s="12">
        <v>56</v>
      </c>
      <c r="CV120" s="11">
        <v>977</v>
      </c>
      <c r="CW120" s="12">
        <v>742</v>
      </c>
      <c r="CX120" s="11">
        <v>882</v>
      </c>
      <c r="CY120" s="12">
        <v>1289</v>
      </c>
      <c r="CZ120" s="11">
        <v>0</v>
      </c>
      <c r="DA120" s="12">
        <v>285</v>
      </c>
      <c r="DB120" s="11">
        <v>392</v>
      </c>
      <c r="DC120" s="12">
        <v>320</v>
      </c>
      <c r="DD120" s="11">
        <v>0</v>
      </c>
      <c r="DE120" s="12">
        <v>285</v>
      </c>
      <c r="DF120" s="11">
        <v>141</v>
      </c>
      <c r="DG120" s="12">
        <v>135</v>
      </c>
      <c r="DH120" s="11">
        <v>585</v>
      </c>
      <c r="DI120" s="12">
        <v>815</v>
      </c>
      <c r="DJ120" s="11">
        <v>0</v>
      </c>
      <c r="DK120" s="12">
        <v>285</v>
      </c>
      <c r="DL120" s="20" t="s">
        <v>60</v>
      </c>
      <c r="DM120" s="12" t="s">
        <v>60</v>
      </c>
    </row>
    <row r="121" spans="1:117" x14ac:dyDescent="0.2">
      <c r="A121" s="109">
        <v>60</v>
      </c>
      <c r="C121" s="1" t="s">
        <v>308</v>
      </c>
      <c r="D121" s="7" t="s">
        <v>307</v>
      </c>
      <c r="E121" s="17">
        <f>VLOOKUP($D$67,$D$10:$J$62,2,FALSE)-VLOOKUP($D$67,$D$10:$J$62,4,FALSE)-VLOOKUP($D$67,$D$10:$J$62,6,FALSE)-E68</f>
        <v>167837</v>
      </c>
      <c r="F121" s="97"/>
      <c r="G121" s="98"/>
      <c r="H121" s="97"/>
      <c r="I121" s="97"/>
      <c r="J121" s="97"/>
      <c r="K121" s="93"/>
    </row>
  </sheetData>
  <mergeCells count="4">
    <mergeCell ref="D7:D9"/>
    <mergeCell ref="E7:F8"/>
    <mergeCell ref="G7:H8"/>
    <mergeCell ref="I7:J8"/>
  </mergeCells>
  <dataValidations count="1">
    <dataValidation type="list" allowBlank="1" showInputMessage="1" showErrorMessage="1" sqref="D67">
      <formula1>$D$11:$D$62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BB183"/>
  <sheetViews>
    <sheetView workbookViewId="0">
      <pane xSplit="2" ySplit="1" topLeftCell="C54" activePane="bottomRight" state="frozen"/>
      <selection activeCell="B76" sqref="B76"/>
      <selection pane="topRight" activeCell="B76" sqref="B76"/>
      <selection pane="bottomLeft" activeCell="B76" sqref="B76"/>
      <selection pane="bottomRight" activeCell="E69" sqref="E69"/>
    </sheetView>
  </sheetViews>
  <sheetFormatPr defaultRowHeight="12" x14ac:dyDescent="0.2"/>
  <cols>
    <col min="1" max="1" width="8.7109375" style="79" customWidth="1"/>
    <col min="2" max="2" width="15.7109375" style="79" customWidth="1"/>
    <col min="3" max="5" width="8.7109375" style="79" customWidth="1"/>
    <col min="6" max="6" width="12.7109375" style="81" customWidth="1"/>
    <col min="7" max="7" width="12.7109375" style="32" customWidth="1"/>
    <col min="8" max="10" width="12.7109375" style="29" customWidth="1"/>
    <col min="11" max="49" width="12.7109375" style="32" customWidth="1"/>
    <col min="50" max="50" width="12.7109375" style="29" customWidth="1"/>
    <col min="51" max="16384" width="9.140625" style="79"/>
  </cols>
  <sheetData>
    <row r="1" spans="1:50" s="72" customFormat="1" ht="60" x14ac:dyDescent="0.2">
      <c r="A1" s="70" t="s">
        <v>149</v>
      </c>
      <c r="B1" s="70" t="s">
        <v>131</v>
      </c>
      <c r="C1" s="70" t="s">
        <v>333</v>
      </c>
      <c r="D1" s="70" t="s">
        <v>334</v>
      </c>
      <c r="E1" s="70" t="s">
        <v>337</v>
      </c>
      <c r="F1" s="71"/>
      <c r="G1" s="22" t="s">
        <v>148</v>
      </c>
      <c r="H1" s="23" t="s">
        <v>142</v>
      </c>
      <c r="I1" s="23" t="s">
        <v>143</v>
      </c>
      <c r="J1" s="23" t="s">
        <v>144</v>
      </c>
      <c r="K1" s="24" t="s">
        <v>145</v>
      </c>
      <c r="L1" s="24" t="s">
        <v>146</v>
      </c>
      <c r="M1" s="24" t="s">
        <v>147</v>
      </c>
      <c r="N1" s="24" t="s">
        <v>315</v>
      </c>
      <c r="O1" s="24" t="s">
        <v>316</v>
      </c>
      <c r="P1" s="24" t="s">
        <v>317</v>
      </c>
      <c r="Q1" s="152" t="s">
        <v>327</v>
      </c>
      <c r="R1" s="152" t="s">
        <v>328</v>
      </c>
      <c r="S1" s="152" t="s">
        <v>329</v>
      </c>
      <c r="T1" s="24" t="s">
        <v>340</v>
      </c>
      <c r="U1" s="24" t="s">
        <v>341</v>
      </c>
      <c r="V1" s="24" t="s">
        <v>338</v>
      </c>
      <c r="W1" s="24" t="s">
        <v>346</v>
      </c>
      <c r="X1" s="24" t="s">
        <v>347</v>
      </c>
      <c r="Y1" s="24" t="s">
        <v>348</v>
      </c>
      <c r="Z1" s="24" t="s">
        <v>350</v>
      </c>
      <c r="AA1" s="24" t="s">
        <v>351</v>
      </c>
      <c r="AB1" s="24" t="s">
        <v>352</v>
      </c>
      <c r="AC1" s="24" t="s">
        <v>354</v>
      </c>
      <c r="AD1" s="24" t="s">
        <v>355</v>
      </c>
      <c r="AE1" s="24" t="s">
        <v>356</v>
      </c>
      <c r="AF1" s="24" t="s">
        <v>358</v>
      </c>
      <c r="AG1" s="24" t="s">
        <v>359</v>
      </c>
      <c r="AH1" s="24" t="s">
        <v>360</v>
      </c>
      <c r="AI1" s="24" t="s">
        <v>372</v>
      </c>
      <c r="AJ1" s="24" t="s">
        <v>373</v>
      </c>
      <c r="AK1" s="24" t="s">
        <v>374</v>
      </c>
      <c r="AL1" s="24" t="s">
        <v>369</v>
      </c>
      <c r="AM1" s="24" t="s">
        <v>370</v>
      </c>
      <c r="AN1" s="24" t="s">
        <v>371</v>
      </c>
      <c r="AO1" s="24" t="s">
        <v>375</v>
      </c>
      <c r="AP1" s="24" t="s">
        <v>376</v>
      </c>
      <c r="AQ1" s="24" t="s">
        <v>377</v>
      </c>
      <c r="AR1" s="24" t="s">
        <v>384</v>
      </c>
      <c r="AS1" s="24" t="s">
        <v>385</v>
      </c>
      <c r="AT1" s="24" t="s">
        <v>386</v>
      </c>
      <c r="AU1" s="24" t="s">
        <v>388</v>
      </c>
      <c r="AV1" s="24" t="s">
        <v>389</v>
      </c>
      <c r="AW1" s="24" t="s">
        <v>390</v>
      </c>
      <c r="AX1" s="23"/>
    </row>
    <row r="2" spans="1:50" s="1" customFormat="1" x14ac:dyDescent="0.2">
      <c r="A2" s="1" t="s">
        <v>150</v>
      </c>
      <c r="B2" s="73" t="str">
        <f>HLOOKUP($G$2,$H$1:$BJ$2,2,FALSE)</f>
        <v>""</v>
      </c>
      <c r="C2" s="143" t="e">
        <f>AVERAGE($F$3:$F$54)</f>
        <v>#DIV/0!</v>
      </c>
      <c r="D2" s="120" t="str">
        <f>VLOOKUP(Dashboard!$F$5,$B$3:$C$54,2,FALSE)</f>
        <v/>
      </c>
      <c r="E2" s="1" t="str">
        <f>VLOOKUP(Dashboard!$F$5,$B$3:$G$54,6,FALSE)</f>
        <v/>
      </c>
      <c r="F2" s="74"/>
      <c r="G2" s="25" t="str">
        <f>Dashboard!$Q$5&amp;" "&amp;Dashboard!$K$5</f>
        <v>None 2012</v>
      </c>
      <c r="H2" s="26" t="s">
        <v>364</v>
      </c>
      <c r="I2" s="26" t="s">
        <v>364</v>
      </c>
      <c r="J2" s="26" t="s">
        <v>364</v>
      </c>
      <c r="K2" s="27" t="s">
        <v>151</v>
      </c>
      <c r="L2" s="27" t="s">
        <v>151</v>
      </c>
      <c r="M2" s="27" t="s">
        <v>151</v>
      </c>
      <c r="N2" s="27" t="s">
        <v>318</v>
      </c>
      <c r="O2" s="27" t="s">
        <v>318</v>
      </c>
      <c r="P2" s="27" t="s">
        <v>318</v>
      </c>
      <c r="Q2" s="27" t="s">
        <v>330</v>
      </c>
      <c r="R2" s="27" t="s">
        <v>330</v>
      </c>
      <c r="S2" s="27" t="s">
        <v>330</v>
      </c>
      <c r="T2" s="27" t="s">
        <v>345</v>
      </c>
      <c r="U2" s="27" t="s">
        <v>345</v>
      </c>
      <c r="V2" s="27" t="s">
        <v>345</v>
      </c>
      <c r="W2" s="26" t="s">
        <v>364</v>
      </c>
      <c r="X2" s="26" t="s">
        <v>364</v>
      </c>
      <c r="Y2" s="26" t="s">
        <v>364</v>
      </c>
      <c r="Z2" s="27" t="s">
        <v>151</v>
      </c>
      <c r="AA2" s="27" t="s">
        <v>151</v>
      </c>
      <c r="AB2" s="27" t="s">
        <v>151</v>
      </c>
      <c r="AC2" s="27" t="s">
        <v>151</v>
      </c>
      <c r="AD2" s="27" t="s">
        <v>151</v>
      </c>
      <c r="AE2" s="27" t="s">
        <v>151</v>
      </c>
      <c r="AF2" s="26" t="s">
        <v>365</v>
      </c>
      <c r="AG2" s="26" t="s">
        <v>365</v>
      </c>
      <c r="AH2" s="26" t="s">
        <v>365</v>
      </c>
      <c r="AI2" s="26" t="s">
        <v>364</v>
      </c>
      <c r="AJ2" s="26" t="s">
        <v>364</v>
      </c>
      <c r="AK2" s="26" t="s">
        <v>364</v>
      </c>
      <c r="AL2" s="26" t="s">
        <v>364</v>
      </c>
      <c r="AM2" s="26" t="s">
        <v>364</v>
      </c>
      <c r="AN2" s="26" t="s">
        <v>364</v>
      </c>
      <c r="AO2" s="27" t="s">
        <v>378</v>
      </c>
      <c r="AP2" s="27" t="s">
        <v>378</v>
      </c>
      <c r="AQ2" s="27" t="s">
        <v>378</v>
      </c>
      <c r="AR2" s="27" t="s">
        <v>151</v>
      </c>
      <c r="AS2" s="27" t="s">
        <v>151</v>
      </c>
      <c r="AT2" s="27" t="s">
        <v>151</v>
      </c>
      <c r="AU2" s="27" t="s">
        <v>339</v>
      </c>
      <c r="AV2" s="27" t="s">
        <v>339</v>
      </c>
      <c r="AW2" s="27" t="s">
        <v>339</v>
      </c>
      <c r="AX2" s="26"/>
    </row>
    <row r="3" spans="1:50" x14ac:dyDescent="0.2">
      <c r="A3" s="75">
        <v>234</v>
      </c>
      <c r="B3" s="76" t="s">
        <v>8</v>
      </c>
      <c r="C3" s="143" t="str">
        <f>IF(ISERR(($F3/$C$2)-1),"",($F3/$C$2)-1)</f>
        <v/>
      </c>
      <c r="D3" s="77"/>
      <c r="E3" s="77"/>
      <c r="F3" s="78" t="str">
        <f t="shared" ref="F3:F34" si="0">IF(HLOOKUP(G$2,$H$1:$BJ$54,ROW(),FALSE)="","",HLOOKUP(G$2,$H$1:$BJ$54,ROW(),FALSE))</f>
        <v/>
      </c>
      <c r="G3" s="28" t="str">
        <f t="shared" ref="G3:G34" si="1">TEXT(HLOOKUP(G$2,$H$1:$BJ$54,ROW(),FALSE),$B$2)</f>
        <v/>
      </c>
      <c r="H3" s="149">
        <v>0.1</v>
      </c>
      <c r="I3" s="149">
        <v>0.11600000000000001</v>
      </c>
      <c r="J3" s="149">
        <v>0.11799999999999999</v>
      </c>
      <c r="K3" s="30">
        <v>35625</v>
      </c>
      <c r="L3" s="30">
        <v>34880</v>
      </c>
      <c r="M3" s="30">
        <v>33710</v>
      </c>
      <c r="N3" s="30"/>
      <c r="O3" s="30"/>
      <c r="P3" s="30"/>
      <c r="Q3" s="138" t="s">
        <v>256</v>
      </c>
      <c r="R3" s="138" t="s">
        <v>206</v>
      </c>
      <c r="S3" s="138" t="s">
        <v>154</v>
      </c>
      <c r="T3" s="30">
        <v>24.5</v>
      </c>
      <c r="U3" s="30">
        <v>23.9</v>
      </c>
      <c r="V3" s="30">
        <v>24.1</v>
      </c>
      <c r="W3" s="29">
        <v>0.157</v>
      </c>
      <c r="X3" s="29">
        <v>0.155</v>
      </c>
      <c r="Y3" s="29">
        <v>0.16500000000000001</v>
      </c>
      <c r="Z3" s="30">
        <v>123200</v>
      </c>
      <c r="AA3" s="30">
        <v>122700</v>
      </c>
      <c r="AB3" s="30">
        <v>123900</v>
      </c>
      <c r="AC3" s="30">
        <v>689</v>
      </c>
      <c r="AD3" s="30">
        <v>687</v>
      </c>
      <c r="AE3" s="30">
        <v>667</v>
      </c>
      <c r="AF3" s="151">
        <v>0.49037997354647123</v>
      </c>
      <c r="AG3" s="151">
        <v>0.48476808100015534</v>
      </c>
      <c r="AH3" s="151">
        <v>0.49011862739214329</v>
      </c>
      <c r="AI3" s="29">
        <v>0.84</v>
      </c>
      <c r="AJ3" s="29">
        <v>0.82699999999999996</v>
      </c>
      <c r="AK3" s="29">
        <v>0.82099999999999995</v>
      </c>
      <c r="AL3" s="29">
        <v>0.23300000000000001</v>
      </c>
      <c r="AM3" s="29">
        <v>0.223</v>
      </c>
      <c r="AN3" s="29">
        <v>0.219</v>
      </c>
      <c r="AO3" s="32">
        <v>60.5</v>
      </c>
      <c r="AP3" s="32">
        <v>60.5</v>
      </c>
      <c r="AQ3" s="32">
        <v>60.5</v>
      </c>
      <c r="AR3" s="30">
        <v>41574</v>
      </c>
      <c r="AS3" s="30">
        <v>41415</v>
      </c>
      <c r="AT3" s="30">
        <v>40474</v>
      </c>
      <c r="AU3" s="32">
        <v>449.9</v>
      </c>
      <c r="AV3" s="32">
        <v>420.1</v>
      </c>
      <c r="AW3" s="32">
        <v>377.8</v>
      </c>
    </row>
    <row r="4" spans="1:50" x14ac:dyDescent="0.2">
      <c r="A4" s="75">
        <v>263</v>
      </c>
      <c r="B4" s="76" t="s">
        <v>9</v>
      </c>
      <c r="C4" s="143" t="str">
        <f t="shared" ref="C4:C54" si="2">IF(ISERR(($F4/$C$2)-1),"",($F4/$C$2)-1)</f>
        <v/>
      </c>
      <c r="D4" s="77"/>
      <c r="E4" s="77"/>
      <c r="F4" s="78" t="str">
        <f t="shared" si="0"/>
        <v/>
      </c>
      <c r="G4" s="28" t="str">
        <f t="shared" si="1"/>
        <v/>
      </c>
      <c r="H4" s="149">
        <v>7.8E-2</v>
      </c>
      <c r="I4" s="149">
        <v>8.7999999999999995E-2</v>
      </c>
      <c r="J4" s="149">
        <v>9.6000000000000002E-2</v>
      </c>
      <c r="K4" s="30">
        <v>46778</v>
      </c>
      <c r="L4" s="30">
        <v>45665</v>
      </c>
      <c r="M4" s="30">
        <v>43749</v>
      </c>
      <c r="N4" s="30"/>
      <c r="O4" s="30"/>
      <c r="P4" s="30"/>
      <c r="Q4" s="138" t="s">
        <v>257</v>
      </c>
      <c r="R4" s="138" t="s">
        <v>207</v>
      </c>
      <c r="S4" s="138" t="s">
        <v>155</v>
      </c>
      <c r="T4" s="30">
        <v>19.600000000000001</v>
      </c>
      <c r="U4" s="30">
        <v>18.399999999999999</v>
      </c>
      <c r="V4" s="30">
        <v>18.8</v>
      </c>
      <c r="W4" s="29">
        <v>0.182</v>
      </c>
      <c r="X4" s="29">
        <v>0.17299999999999999</v>
      </c>
      <c r="Y4" s="29">
        <v>0.17100000000000001</v>
      </c>
      <c r="Z4" s="30">
        <v>245100</v>
      </c>
      <c r="AA4" s="30">
        <v>238300</v>
      </c>
      <c r="AB4" s="30">
        <v>241400</v>
      </c>
      <c r="AC4" s="30">
        <v>1120</v>
      </c>
      <c r="AD4" s="30">
        <v>1049</v>
      </c>
      <c r="AE4" s="30">
        <v>981</v>
      </c>
      <c r="AF4" s="151">
        <v>0.50326254617878197</v>
      </c>
      <c r="AG4" s="151">
        <v>0.48487690255183469</v>
      </c>
      <c r="AH4" s="151">
        <v>0.47932764919082482</v>
      </c>
      <c r="AI4" s="29">
        <v>0.92</v>
      </c>
      <c r="AJ4" s="29">
        <v>0.91800000000000004</v>
      </c>
      <c r="AK4" s="29">
        <v>0.91</v>
      </c>
      <c r="AL4" s="29">
        <v>0.28000000000000003</v>
      </c>
      <c r="AM4" s="29">
        <v>0.26400000000000001</v>
      </c>
      <c r="AN4" s="29">
        <v>0.27900000000000003</v>
      </c>
      <c r="AO4" s="32">
        <v>31.5</v>
      </c>
      <c r="AP4" s="32">
        <v>31.5</v>
      </c>
      <c r="AQ4" s="32">
        <v>31.5</v>
      </c>
      <c r="AR4" s="30">
        <v>67712</v>
      </c>
      <c r="AS4" s="30">
        <v>67825</v>
      </c>
      <c r="AT4" s="30">
        <v>64576</v>
      </c>
      <c r="AU4" s="32">
        <v>603.20000000000005</v>
      </c>
      <c r="AV4" s="32">
        <v>606.5</v>
      </c>
      <c r="AW4" s="32">
        <v>638.79999999999995</v>
      </c>
    </row>
    <row r="5" spans="1:50" x14ac:dyDescent="0.2">
      <c r="A5" s="75">
        <v>225</v>
      </c>
      <c r="B5" s="76" t="s">
        <v>10</v>
      </c>
      <c r="C5" s="143" t="str">
        <f t="shared" si="2"/>
        <v/>
      </c>
      <c r="D5" s="77"/>
      <c r="E5" s="77"/>
      <c r="F5" s="78" t="str">
        <f t="shared" si="0"/>
        <v/>
      </c>
      <c r="G5" s="28" t="str">
        <f t="shared" si="1"/>
        <v/>
      </c>
      <c r="H5" s="149">
        <v>9.8000000000000004E-2</v>
      </c>
      <c r="I5" s="149">
        <v>0.111</v>
      </c>
      <c r="J5" s="149">
        <v>0.11799999999999999</v>
      </c>
      <c r="K5" s="30">
        <v>35979</v>
      </c>
      <c r="L5" s="30">
        <v>35062</v>
      </c>
      <c r="M5" s="30">
        <v>33773</v>
      </c>
      <c r="N5" s="30"/>
      <c r="O5" s="30"/>
      <c r="P5" s="30"/>
      <c r="Q5" s="138" t="s">
        <v>258</v>
      </c>
      <c r="R5" s="138" t="s">
        <v>208</v>
      </c>
      <c r="S5" s="138" t="s">
        <v>156</v>
      </c>
      <c r="T5" s="30">
        <v>24.6</v>
      </c>
      <c r="U5" s="30">
        <v>24.8</v>
      </c>
      <c r="V5" s="30">
        <v>24.5</v>
      </c>
      <c r="W5" s="29">
        <v>0.16700000000000001</v>
      </c>
      <c r="X5" s="29">
        <v>0.17699999999999999</v>
      </c>
      <c r="Y5" s="29">
        <v>0.18</v>
      </c>
      <c r="Z5" s="30">
        <v>151500</v>
      </c>
      <c r="AA5" s="30">
        <v>153800</v>
      </c>
      <c r="AB5" s="30">
        <v>168800</v>
      </c>
      <c r="AC5" s="30">
        <v>888</v>
      </c>
      <c r="AD5" s="30">
        <v>850</v>
      </c>
      <c r="AE5" s="30">
        <v>844</v>
      </c>
      <c r="AF5" s="151">
        <v>0.50774156311941199</v>
      </c>
      <c r="AG5" s="151">
        <v>0.50292285134603221</v>
      </c>
      <c r="AH5" s="151">
        <v>0.4916917046103928</v>
      </c>
      <c r="AI5" s="29">
        <v>0.85699999999999998</v>
      </c>
      <c r="AJ5" s="29">
        <v>0.85699999999999998</v>
      </c>
      <c r="AK5" s="29">
        <v>0.85599999999999998</v>
      </c>
      <c r="AL5" s="29">
        <v>0.27300000000000002</v>
      </c>
      <c r="AM5" s="29">
        <v>0.26600000000000001</v>
      </c>
      <c r="AN5" s="29">
        <v>0.25900000000000001</v>
      </c>
      <c r="AO5" s="32">
        <v>61.2</v>
      </c>
      <c r="AP5" s="32">
        <v>61.2</v>
      </c>
      <c r="AQ5" s="32">
        <v>61.2</v>
      </c>
      <c r="AR5" s="30">
        <v>47826</v>
      </c>
      <c r="AS5" s="30">
        <v>46709</v>
      </c>
      <c r="AT5" s="30">
        <v>46789</v>
      </c>
      <c r="AU5" s="32">
        <v>428.9</v>
      </c>
      <c r="AV5" s="32">
        <v>405.9</v>
      </c>
      <c r="AW5" s="32">
        <v>408.1</v>
      </c>
    </row>
    <row r="6" spans="1:50" x14ac:dyDescent="0.2">
      <c r="A6" s="75">
        <v>231</v>
      </c>
      <c r="B6" s="76" t="s">
        <v>11</v>
      </c>
      <c r="C6" s="143" t="str">
        <f t="shared" si="2"/>
        <v/>
      </c>
      <c r="D6" s="77"/>
      <c r="E6" s="77"/>
      <c r="F6" s="78" t="str">
        <f t="shared" si="0"/>
        <v/>
      </c>
      <c r="G6" s="28" t="str">
        <f t="shared" si="1"/>
        <v/>
      </c>
      <c r="H6" s="149">
        <v>8.4000000000000005E-2</v>
      </c>
      <c r="I6" s="149">
        <v>9.4E-2</v>
      </c>
      <c r="J6" s="149">
        <v>9.6000000000000002E-2</v>
      </c>
      <c r="K6" s="30">
        <v>34723</v>
      </c>
      <c r="L6" s="30">
        <v>33740</v>
      </c>
      <c r="M6" s="30">
        <v>32373</v>
      </c>
      <c r="N6" s="30"/>
      <c r="O6" s="30"/>
      <c r="P6" s="30"/>
      <c r="Q6" s="138" t="s">
        <v>259</v>
      </c>
      <c r="R6" s="138" t="s">
        <v>209</v>
      </c>
      <c r="S6" s="138" t="s">
        <v>157</v>
      </c>
      <c r="T6" s="30">
        <v>21.4</v>
      </c>
      <c r="U6" s="30">
        <v>21.3</v>
      </c>
      <c r="V6" s="30">
        <v>21.2</v>
      </c>
      <c r="W6" s="29">
        <v>0.13900000000000001</v>
      </c>
      <c r="X6" s="29">
        <v>0.14899999999999999</v>
      </c>
      <c r="Y6" s="29">
        <v>0.154</v>
      </c>
      <c r="Z6" s="30">
        <v>107600</v>
      </c>
      <c r="AA6" s="30">
        <v>106300</v>
      </c>
      <c r="AB6" s="30">
        <v>106300</v>
      </c>
      <c r="AC6" s="30">
        <v>640</v>
      </c>
      <c r="AD6" s="30">
        <v>639</v>
      </c>
      <c r="AE6" s="30">
        <v>638</v>
      </c>
      <c r="AF6" s="151">
        <v>0.471446085928101</v>
      </c>
      <c r="AG6" s="151">
        <v>0.46281937656465055</v>
      </c>
      <c r="AH6" s="151">
        <v>0.46442236127218983</v>
      </c>
      <c r="AI6" s="29">
        <v>0.84799999999999998</v>
      </c>
      <c r="AJ6" s="29">
        <v>0.83799999999999997</v>
      </c>
      <c r="AK6" s="29">
        <v>0.82899999999999996</v>
      </c>
      <c r="AL6" s="29">
        <v>0.21</v>
      </c>
      <c r="AM6" s="29">
        <v>0.20300000000000001</v>
      </c>
      <c r="AN6" s="29">
        <v>0.19500000000000001</v>
      </c>
      <c r="AO6" s="32">
        <v>60.5</v>
      </c>
      <c r="AP6" s="32">
        <v>60.5</v>
      </c>
      <c r="AQ6" s="32">
        <v>60.5</v>
      </c>
      <c r="AR6" s="30">
        <v>40112</v>
      </c>
      <c r="AS6" s="30">
        <v>38758</v>
      </c>
      <c r="AT6" s="30">
        <v>38307</v>
      </c>
      <c r="AU6" s="32">
        <v>469.1</v>
      </c>
      <c r="AV6" s="32">
        <v>480.9</v>
      </c>
      <c r="AW6" s="32">
        <v>505.3</v>
      </c>
    </row>
    <row r="7" spans="1:50" x14ac:dyDescent="0.2">
      <c r="A7" s="75">
        <v>209</v>
      </c>
      <c r="B7" s="76" t="s">
        <v>12</v>
      </c>
      <c r="C7" s="143" t="str">
        <f t="shared" si="2"/>
        <v/>
      </c>
      <c r="D7" s="77"/>
      <c r="E7" s="77"/>
      <c r="F7" s="78" t="str">
        <f t="shared" si="0"/>
        <v/>
      </c>
      <c r="G7" s="28" t="str">
        <f t="shared" si="1"/>
        <v/>
      </c>
      <c r="H7" s="149">
        <v>0.114</v>
      </c>
      <c r="I7" s="149">
        <v>0.123</v>
      </c>
      <c r="J7" s="149">
        <v>0.128</v>
      </c>
      <c r="K7" s="30">
        <v>44980</v>
      </c>
      <c r="L7" s="30">
        <v>43647</v>
      </c>
      <c r="M7" s="30">
        <v>41893</v>
      </c>
      <c r="N7" s="30"/>
      <c r="O7" s="30"/>
      <c r="P7" s="30"/>
      <c r="Q7" s="138" t="s">
        <v>260</v>
      </c>
      <c r="R7" s="138" t="s">
        <v>210</v>
      </c>
      <c r="S7" s="138" t="s">
        <v>158</v>
      </c>
      <c r="T7" s="30">
        <v>27.5</v>
      </c>
      <c r="U7" s="30">
        <v>27.1</v>
      </c>
      <c r="V7" s="30">
        <v>26.9</v>
      </c>
      <c r="W7" s="29">
        <v>8.4000000000000005E-2</v>
      </c>
      <c r="X7" s="29">
        <v>9.0999999999999998E-2</v>
      </c>
      <c r="Y7" s="29">
        <v>9.2999999999999999E-2</v>
      </c>
      <c r="Z7" s="30">
        <v>349400</v>
      </c>
      <c r="AA7" s="30">
        <v>355600</v>
      </c>
      <c r="AB7" s="30">
        <v>370900</v>
      </c>
      <c r="AC7" s="30">
        <v>1200</v>
      </c>
      <c r="AD7" s="30">
        <v>1174</v>
      </c>
      <c r="AE7" s="30">
        <v>1163</v>
      </c>
      <c r="AF7" s="151">
        <v>0.51482173368564776</v>
      </c>
      <c r="AG7" s="151">
        <v>0.51184672941838616</v>
      </c>
      <c r="AH7" s="151">
        <v>0.50761230444504846</v>
      </c>
      <c r="AI7" s="29">
        <v>0.81499999999999995</v>
      </c>
      <c r="AJ7" s="29">
        <v>0.81100000000000005</v>
      </c>
      <c r="AK7" s="29">
        <v>0.80700000000000005</v>
      </c>
      <c r="AL7" s="29">
        <v>0.309</v>
      </c>
      <c r="AM7" s="29">
        <v>0.30299999999999999</v>
      </c>
      <c r="AN7" s="29">
        <v>0.30099999999999999</v>
      </c>
      <c r="AO7" s="32">
        <v>58.6</v>
      </c>
      <c r="AP7" s="32">
        <v>58.6</v>
      </c>
      <c r="AQ7" s="32">
        <v>58.6</v>
      </c>
      <c r="AR7" s="30">
        <v>58328</v>
      </c>
      <c r="AS7" s="30">
        <v>57287</v>
      </c>
      <c r="AT7" s="30">
        <v>57708</v>
      </c>
      <c r="AU7" s="32">
        <v>423.1</v>
      </c>
      <c r="AV7" s="32">
        <v>411.1</v>
      </c>
      <c r="AW7" s="32">
        <v>440.6</v>
      </c>
    </row>
    <row r="8" spans="1:50" x14ac:dyDescent="0.2">
      <c r="A8" s="75">
        <v>224</v>
      </c>
      <c r="B8" s="76" t="s">
        <v>13</v>
      </c>
      <c r="C8" s="143" t="str">
        <f t="shared" si="2"/>
        <v/>
      </c>
      <c r="D8" s="77"/>
      <c r="E8" s="77"/>
      <c r="F8" s="78" t="str">
        <f t="shared" si="0"/>
        <v/>
      </c>
      <c r="G8" s="28" t="str">
        <f t="shared" si="1"/>
        <v/>
      </c>
      <c r="H8" s="149">
        <v>7.8E-2</v>
      </c>
      <c r="I8" s="149">
        <v>9.2999999999999999E-2</v>
      </c>
      <c r="J8" s="149">
        <v>9.9000000000000005E-2</v>
      </c>
      <c r="K8" s="30">
        <v>45135</v>
      </c>
      <c r="L8" s="30">
        <v>44053</v>
      </c>
      <c r="M8" s="30">
        <v>42107</v>
      </c>
      <c r="N8" s="30"/>
      <c r="O8" s="30"/>
      <c r="P8" s="30"/>
      <c r="Q8" s="138" t="s">
        <v>261</v>
      </c>
      <c r="R8" s="138" t="s">
        <v>211</v>
      </c>
      <c r="S8" s="138" t="s">
        <v>159</v>
      </c>
      <c r="T8" s="30">
        <v>24.5</v>
      </c>
      <c r="U8" s="30">
        <v>24.5</v>
      </c>
      <c r="V8" s="30">
        <v>24.1</v>
      </c>
      <c r="W8" s="29">
        <v>0.105</v>
      </c>
      <c r="X8" s="29">
        <v>0.112</v>
      </c>
      <c r="Y8" s="29">
        <v>0.115</v>
      </c>
      <c r="Z8" s="30">
        <v>234900</v>
      </c>
      <c r="AA8" s="30">
        <v>233700</v>
      </c>
      <c r="AB8" s="30">
        <v>236600</v>
      </c>
      <c r="AC8" s="30">
        <v>934</v>
      </c>
      <c r="AD8" s="30">
        <v>900</v>
      </c>
      <c r="AE8" s="30">
        <v>863</v>
      </c>
      <c r="AF8" s="151">
        <v>0.47743758296422878</v>
      </c>
      <c r="AG8" s="151">
        <v>0.47392318766398933</v>
      </c>
      <c r="AH8" s="151">
        <v>0.46968541880505099</v>
      </c>
      <c r="AI8" s="29">
        <v>0.90600000000000003</v>
      </c>
      <c r="AJ8" s="29">
        <v>0.90200000000000002</v>
      </c>
      <c r="AK8" s="29">
        <v>0.89700000000000002</v>
      </c>
      <c r="AL8" s="29">
        <v>0.375</v>
      </c>
      <c r="AM8" s="29">
        <v>0.36699999999999999</v>
      </c>
      <c r="AN8" s="29">
        <v>0.36399999999999999</v>
      </c>
      <c r="AO8" s="32">
        <v>45.5</v>
      </c>
      <c r="AP8" s="32">
        <v>45.5</v>
      </c>
      <c r="AQ8" s="32">
        <v>45.5</v>
      </c>
      <c r="AR8" s="30">
        <v>56765</v>
      </c>
      <c r="AS8" s="30">
        <v>55387</v>
      </c>
      <c r="AT8" s="30">
        <v>54046</v>
      </c>
      <c r="AU8" s="32">
        <v>308.89999999999998</v>
      </c>
      <c r="AV8" s="32">
        <v>320.2</v>
      </c>
      <c r="AW8" s="32">
        <v>320.8</v>
      </c>
    </row>
    <row r="9" spans="1:50" x14ac:dyDescent="0.2">
      <c r="A9" s="75">
        <v>243</v>
      </c>
      <c r="B9" s="76" t="s">
        <v>14</v>
      </c>
      <c r="C9" s="143" t="str">
        <f t="shared" si="2"/>
        <v/>
      </c>
      <c r="D9" s="77"/>
      <c r="E9" s="77"/>
      <c r="F9" s="78" t="str">
        <f t="shared" si="0"/>
        <v/>
      </c>
      <c r="G9" s="28" t="str">
        <f t="shared" si="1"/>
        <v/>
      </c>
      <c r="H9" s="149">
        <v>9.7000000000000003E-2</v>
      </c>
      <c r="I9" s="149">
        <v>0.106</v>
      </c>
      <c r="J9" s="149">
        <v>0.105</v>
      </c>
      <c r="K9" s="30">
        <v>58908</v>
      </c>
      <c r="L9" s="30">
        <v>57902</v>
      </c>
      <c r="M9" s="30">
        <v>55427</v>
      </c>
      <c r="N9" s="30"/>
      <c r="O9" s="30"/>
      <c r="P9" s="30"/>
      <c r="Q9" s="138" t="s">
        <v>262</v>
      </c>
      <c r="R9" s="138" t="s">
        <v>212</v>
      </c>
      <c r="S9" s="138" t="s">
        <v>160</v>
      </c>
      <c r="T9" s="30">
        <v>24.8</v>
      </c>
      <c r="U9" s="30">
        <v>25</v>
      </c>
      <c r="V9" s="30">
        <v>24.7</v>
      </c>
      <c r="W9" s="29">
        <v>8.6999999999999994E-2</v>
      </c>
      <c r="X9" s="29">
        <v>9.5000000000000001E-2</v>
      </c>
      <c r="Y9" s="29">
        <v>8.6999999999999994E-2</v>
      </c>
      <c r="Z9" s="30">
        <v>267800</v>
      </c>
      <c r="AA9" s="30">
        <v>278700</v>
      </c>
      <c r="AB9" s="30">
        <v>288800</v>
      </c>
      <c r="AC9" s="30">
        <v>1019</v>
      </c>
      <c r="AD9" s="30">
        <v>1021</v>
      </c>
      <c r="AE9" s="30">
        <v>992</v>
      </c>
      <c r="AF9" s="151">
        <v>0.50442988599553107</v>
      </c>
      <c r="AG9" s="151">
        <v>0.49963189831780608</v>
      </c>
      <c r="AH9" s="151">
        <v>0.50039545700096255</v>
      </c>
      <c r="AI9" s="29">
        <v>0.89900000000000002</v>
      </c>
      <c r="AJ9" s="29">
        <v>0.89100000000000001</v>
      </c>
      <c r="AK9" s="29">
        <v>0.88600000000000001</v>
      </c>
      <c r="AL9" s="29">
        <v>0.371</v>
      </c>
      <c r="AM9" s="29">
        <v>0.36199999999999999</v>
      </c>
      <c r="AN9" s="29">
        <v>0.35499999999999998</v>
      </c>
      <c r="AO9" s="32">
        <v>49.1</v>
      </c>
      <c r="AP9" s="32">
        <v>49.1</v>
      </c>
      <c r="AQ9" s="32">
        <v>49.1</v>
      </c>
      <c r="AR9" s="30">
        <v>67276</v>
      </c>
      <c r="AS9" s="30">
        <v>65753</v>
      </c>
      <c r="AT9" s="30">
        <v>64032</v>
      </c>
      <c r="AU9" s="32">
        <v>283</v>
      </c>
      <c r="AV9" s="32">
        <v>272.8</v>
      </c>
      <c r="AW9" s="32">
        <v>281.39999999999998</v>
      </c>
    </row>
    <row r="10" spans="1:50" x14ac:dyDescent="0.2">
      <c r="A10" s="75">
        <v>261</v>
      </c>
      <c r="B10" s="76" t="s">
        <v>15</v>
      </c>
      <c r="C10" s="143" t="str">
        <f t="shared" si="2"/>
        <v/>
      </c>
      <c r="D10" s="77"/>
      <c r="E10" s="77"/>
      <c r="F10" s="78" t="str">
        <f t="shared" si="0"/>
        <v/>
      </c>
      <c r="G10" s="28" t="str">
        <f t="shared" si="1"/>
        <v/>
      </c>
      <c r="H10" s="149">
        <v>8.7999999999999995E-2</v>
      </c>
      <c r="I10" s="149">
        <v>8.8999999999999996E-2</v>
      </c>
      <c r="J10" s="149">
        <v>9.2999999999999999E-2</v>
      </c>
      <c r="K10" s="30">
        <v>41940</v>
      </c>
      <c r="L10" s="30">
        <v>41449</v>
      </c>
      <c r="M10" s="30">
        <v>39425</v>
      </c>
      <c r="N10" s="30"/>
      <c r="O10" s="30"/>
      <c r="P10" s="30"/>
      <c r="Q10" s="138" t="s">
        <v>263</v>
      </c>
      <c r="R10" s="138" t="s">
        <v>213</v>
      </c>
      <c r="S10" s="138" t="s">
        <v>161</v>
      </c>
      <c r="T10" s="30">
        <v>25.8</v>
      </c>
      <c r="U10" s="30">
        <v>25.3</v>
      </c>
      <c r="V10" s="30">
        <v>24.3</v>
      </c>
      <c r="W10" s="29">
        <v>0.17100000000000001</v>
      </c>
      <c r="X10" s="29">
        <v>0.187</v>
      </c>
      <c r="Y10" s="29">
        <v>0.191</v>
      </c>
      <c r="Z10" s="30">
        <v>226900</v>
      </c>
      <c r="AA10" s="30">
        <v>236900</v>
      </c>
      <c r="AB10" s="30">
        <v>243600</v>
      </c>
      <c r="AC10" s="30">
        <v>960</v>
      </c>
      <c r="AD10" s="30">
        <v>960</v>
      </c>
      <c r="AE10" s="30">
        <v>952</v>
      </c>
      <c r="AF10" s="151">
        <v>0.50670909061691494</v>
      </c>
      <c r="AG10" s="151">
        <v>0.50991465710370854</v>
      </c>
      <c r="AH10" s="151">
        <v>0.50278042765071307</v>
      </c>
      <c r="AI10" s="29">
        <v>0.88500000000000001</v>
      </c>
      <c r="AJ10" s="29">
        <v>0.87</v>
      </c>
      <c r="AK10" s="29">
        <v>0.877</v>
      </c>
      <c r="AL10" s="29">
        <v>0.29499999999999998</v>
      </c>
      <c r="AM10" s="29">
        <v>0.28799999999999998</v>
      </c>
      <c r="AN10" s="29">
        <v>0.27800000000000002</v>
      </c>
      <c r="AO10" s="32">
        <v>54.4</v>
      </c>
      <c r="AP10" s="32">
        <v>54.4</v>
      </c>
      <c r="AQ10" s="32">
        <v>54.4</v>
      </c>
      <c r="AR10" s="30">
        <v>58415</v>
      </c>
      <c r="AS10" s="30">
        <v>58814</v>
      </c>
      <c r="AT10" s="30">
        <v>55847</v>
      </c>
      <c r="AU10" s="32">
        <v>547.4</v>
      </c>
      <c r="AV10" s="32">
        <v>559.5</v>
      </c>
      <c r="AW10" s="32">
        <v>620.9</v>
      </c>
    </row>
    <row r="11" spans="1:50" x14ac:dyDescent="0.2">
      <c r="A11" s="75">
        <v>258</v>
      </c>
      <c r="B11" s="76" t="s">
        <v>153</v>
      </c>
      <c r="C11" s="143" t="str">
        <f t="shared" si="2"/>
        <v/>
      </c>
      <c r="D11" s="77"/>
      <c r="E11" s="77"/>
      <c r="F11" s="78" t="str">
        <f t="shared" si="0"/>
        <v/>
      </c>
      <c r="G11" s="28" t="str">
        <f t="shared" si="1"/>
        <v/>
      </c>
      <c r="H11" s="149">
        <v>0.10299999999999999</v>
      </c>
      <c r="I11" s="149">
        <v>0.114</v>
      </c>
      <c r="J11" s="149">
        <v>0.124</v>
      </c>
      <c r="K11" s="30">
        <v>74710</v>
      </c>
      <c r="L11" s="30">
        <v>73783</v>
      </c>
      <c r="M11" s="30">
        <v>71220</v>
      </c>
      <c r="N11" s="30"/>
      <c r="O11" s="30"/>
      <c r="P11" s="30"/>
      <c r="Q11" s="138" t="s">
        <v>264</v>
      </c>
      <c r="R11" s="138" t="s">
        <v>214</v>
      </c>
      <c r="S11" s="138" t="s">
        <v>162</v>
      </c>
      <c r="T11" s="30">
        <v>29.9</v>
      </c>
      <c r="U11" s="30">
        <v>30.1</v>
      </c>
      <c r="V11" s="30">
        <v>29.4</v>
      </c>
      <c r="W11" s="29">
        <v>0.112</v>
      </c>
      <c r="X11" s="29">
        <v>0.10100000000000001</v>
      </c>
      <c r="Y11" s="29">
        <v>0.15</v>
      </c>
      <c r="Z11" s="30">
        <v>460700</v>
      </c>
      <c r="AA11" s="30">
        <v>422400</v>
      </c>
      <c r="AB11" s="30">
        <v>426900</v>
      </c>
      <c r="AC11" s="30">
        <v>1235</v>
      </c>
      <c r="AD11" s="30">
        <v>1216</v>
      </c>
      <c r="AE11" s="30">
        <v>1198</v>
      </c>
      <c r="AF11" s="151">
        <v>0.71183830963445294</v>
      </c>
      <c r="AG11" s="151">
        <v>0.72670431778145717</v>
      </c>
      <c r="AH11" s="151">
        <v>0.71907639976554472</v>
      </c>
      <c r="AI11" s="29">
        <v>0.88600000000000001</v>
      </c>
      <c r="AJ11" s="29">
        <v>0.872</v>
      </c>
      <c r="AK11" s="29">
        <v>0.874</v>
      </c>
      <c r="AL11" s="29">
        <v>0.53</v>
      </c>
      <c r="AM11" s="29">
        <v>0.52500000000000002</v>
      </c>
      <c r="AN11" s="29">
        <v>0.501</v>
      </c>
      <c r="AO11" s="32">
        <v>56.8</v>
      </c>
      <c r="AP11" s="32">
        <v>56.8</v>
      </c>
      <c r="AQ11" s="32">
        <v>56.8</v>
      </c>
      <c r="AR11" s="30">
        <v>66583</v>
      </c>
      <c r="AS11" s="30">
        <v>63124</v>
      </c>
      <c r="AT11" s="30">
        <v>60903</v>
      </c>
      <c r="AU11" s="32">
        <v>1243.7</v>
      </c>
      <c r="AV11" s="32">
        <v>1202.0999999999999</v>
      </c>
      <c r="AW11" s="32">
        <v>1330.2</v>
      </c>
    </row>
    <row r="12" spans="1:50" x14ac:dyDescent="0.2">
      <c r="A12" s="75">
        <v>236</v>
      </c>
      <c r="B12" s="76" t="s">
        <v>16</v>
      </c>
      <c r="C12" s="143" t="str">
        <f t="shared" si="2"/>
        <v/>
      </c>
      <c r="D12" s="77"/>
      <c r="E12" s="77"/>
      <c r="F12" s="78" t="str">
        <f t="shared" si="0"/>
        <v/>
      </c>
      <c r="G12" s="28" t="str">
        <f t="shared" si="1"/>
        <v/>
      </c>
      <c r="H12" s="149">
        <v>0.115</v>
      </c>
      <c r="I12" s="149">
        <v>0.124</v>
      </c>
      <c r="J12" s="149">
        <v>0.13300000000000001</v>
      </c>
      <c r="K12" s="30">
        <v>40344</v>
      </c>
      <c r="L12" s="30">
        <v>39636</v>
      </c>
      <c r="M12" s="30">
        <v>38345</v>
      </c>
      <c r="N12" s="30"/>
      <c r="O12" s="30"/>
      <c r="P12" s="30"/>
      <c r="Q12" s="138" t="s">
        <v>265</v>
      </c>
      <c r="R12" s="138" t="s">
        <v>215</v>
      </c>
      <c r="S12" s="138" t="s">
        <v>163</v>
      </c>
      <c r="T12" s="30">
        <v>26.2</v>
      </c>
      <c r="U12" s="30">
        <v>25.8</v>
      </c>
      <c r="V12" s="30">
        <v>25.5</v>
      </c>
      <c r="W12" s="29">
        <v>0.20300000000000001</v>
      </c>
      <c r="X12" s="29">
        <v>0.21299999999999999</v>
      </c>
      <c r="Y12" s="29">
        <v>0.218</v>
      </c>
      <c r="Z12" s="30">
        <v>148200</v>
      </c>
      <c r="AA12" s="30">
        <v>151000</v>
      </c>
      <c r="AB12" s="30">
        <v>164200</v>
      </c>
      <c r="AC12" s="30">
        <v>954</v>
      </c>
      <c r="AD12" s="30">
        <v>949</v>
      </c>
      <c r="AE12" s="30">
        <v>947</v>
      </c>
      <c r="AF12" s="151">
        <v>0.51491846843238531</v>
      </c>
      <c r="AG12" s="151">
        <v>0.51160028065476393</v>
      </c>
      <c r="AH12" s="151">
        <v>0.50319606963950803</v>
      </c>
      <c r="AI12" s="29">
        <v>0.86499999999999999</v>
      </c>
      <c r="AJ12" s="29">
        <v>0.85899999999999999</v>
      </c>
      <c r="AK12" s="29">
        <v>0.85499999999999998</v>
      </c>
      <c r="AL12" s="29">
        <v>0.26800000000000002</v>
      </c>
      <c r="AM12" s="29">
        <v>0.25800000000000001</v>
      </c>
      <c r="AN12" s="29">
        <v>0.25800000000000001</v>
      </c>
      <c r="AO12" s="32">
        <v>71.8</v>
      </c>
      <c r="AP12" s="32">
        <v>71.8</v>
      </c>
      <c r="AQ12" s="32">
        <v>71.8</v>
      </c>
      <c r="AR12" s="30">
        <v>45040</v>
      </c>
      <c r="AS12" s="30">
        <v>44299</v>
      </c>
      <c r="AT12" s="30">
        <v>44409</v>
      </c>
      <c r="AU12" s="32">
        <v>487.1</v>
      </c>
      <c r="AV12" s="32">
        <v>515.29999999999995</v>
      </c>
      <c r="AW12" s="32">
        <v>542.4</v>
      </c>
    </row>
    <row r="13" spans="1:50" x14ac:dyDescent="0.2">
      <c r="A13" s="75">
        <v>235</v>
      </c>
      <c r="B13" s="76" t="s">
        <v>17</v>
      </c>
      <c r="C13" s="143" t="str">
        <f t="shared" si="2"/>
        <v/>
      </c>
      <c r="D13" s="77"/>
      <c r="E13" s="77"/>
      <c r="F13" s="78" t="str">
        <f t="shared" si="0"/>
        <v/>
      </c>
      <c r="G13" s="28" t="str">
        <f t="shared" si="1"/>
        <v/>
      </c>
      <c r="H13" s="149">
        <v>0.11</v>
      </c>
      <c r="I13" s="149">
        <v>0.122</v>
      </c>
      <c r="J13" s="149">
        <v>0.126</v>
      </c>
      <c r="K13" s="30">
        <v>36869</v>
      </c>
      <c r="L13" s="30">
        <v>35979</v>
      </c>
      <c r="M13" s="30">
        <v>34531</v>
      </c>
      <c r="N13" s="30"/>
      <c r="O13" s="30"/>
      <c r="P13" s="30"/>
      <c r="Q13" s="138" t="s">
        <v>266</v>
      </c>
      <c r="R13" s="138" t="s">
        <v>216</v>
      </c>
      <c r="S13" s="138" t="s">
        <v>164</v>
      </c>
      <c r="T13" s="30">
        <v>26.9</v>
      </c>
      <c r="U13" s="30">
        <v>27.1</v>
      </c>
      <c r="V13" s="30">
        <v>27</v>
      </c>
      <c r="W13" s="29">
        <v>0.14000000000000001</v>
      </c>
      <c r="X13" s="29">
        <v>0.14799999999999999</v>
      </c>
      <c r="Y13" s="29">
        <v>0.14899999999999999</v>
      </c>
      <c r="Z13" s="30">
        <v>142300</v>
      </c>
      <c r="AA13" s="30">
        <v>147100</v>
      </c>
      <c r="AB13" s="30">
        <v>156200</v>
      </c>
      <c r="AC13" s="30">
        <v>837</v>
      </c>
      <c r="AD13" s="30">
        <v>833</v>
      </c>
      <c r="AE13" s="30">
        <v>819</v>
      </c>
      <c r="AF13" s="151">
        <v>0.50306061876988795</v>
      </c>
      <c r="AG13" s="151">
        <v>0.50119780054013163</v>
      </c>
      <c r="AH13" s="151">
        <v>0.4930417135824452</v>
      </c>
      <c r="AI13" s="29">
        <v>0.85</v>
      </c>
      <c r="AJ13" s="29">
        <v>0.84299999999999997</v>
      </c>
      <c r="AK13" s="29">
        <v>0.84299999999999997</v>
      </c>
      <c r="AL13" s="29">
        <v>0.28199999999999997</v>
      </c>
      <c r="AM13" s="29">
        <v>0.27600000000000002</v>
      </c>
      <c r="AN13" s="29">
        <v>0.27300000000000002</v>
      </c>
      <c r="AO13" s="32">
        <v>63.3</v>
      </c>
      <c r="AP13" s="32">
        <v>63.3</v>
      </c>
      <c r="AQ13" s="32">
        <v>63.3</v>
      </c>
      <c r="AR13" s="30">
        <v>47209</v>
      </c>
      <c r="AS13" s="30">
        <v>46007</v>
      </c>
      <c r="AT13" s="30">
        <v>46430</v>
      </c>
      <c r="AU13" s="32">
        <v>378.9</v>
      </c>
      <c r="AV13" s="32">
        <v>373.2</v>
      </c>
      <c r="AW13" s="32">
        <v>403.3</v>
      </c>
    </row>
    <row r="14" spans="1:50" x14ac:dyDescent="0.2">
      <c r="A14" s="75">
        <v>264</v>
      </c>
      <c r="B14" s="76" t="s">
        <v>18</v>
      </c>
      <c r="C14" s="143" t="str">
        <f t="shared" si="2"/>
        <v/>
      </c>
      <c r="D14" s="77"/>
      <c r="E14" s="77"/>
      <c r="F14" s="78" t="str">
        <f t="shared" si="0"/>
        <v/>
      </c>
      <c r="G14" s="28" t="str">
        <f t="shared" si="1"/>
        <v/>
      </c>
      <c r="H14" s="149">
        <v>7.0999999999999994E-2</v>
      </c>
      <c r="I14" s="149">
        <v>7.6999999999999999E-2</v>
      </c>
      <c r="J14" s="149">
        <v>8.1000000000000003E-2</v>
      </c>
      <c r="K14" s="30">
        <v>44024</v>
      </c>
      <c r="L14" s="30">
        <v>42925</v>
      </c>
      <c r="M14" s="30">
        <v>40952</v>
      </c>
      <c r="N14" s="30"/>
      <c r="O14" s="30"/>
      <c r="P14" s="30"/>
      <c r="Q14" s="138" t="s">
        <v>267</v>
      </c>
      <c r="R14" s="138" t="s">
        <v>217</v>
      </c>
      <c r="S14" s="138" t="s">
        <v>165</v>
      </c>
      <c r="T14" s="30">
        <v>26</v>
      </c>
      <c r="U14" s="30">
        <v>25.7</v>
      </c>
      <c r="V14" s="30">
        <v>25.5</v>
      </c>
      <c r="W14" s="29">
        <v>0.14599999999999999</v>
      </c>
      <c r="X14" s="29">
        <v>0.14099999999999999</v>
      </c>
      <c r="Y14" s="29">
        <v>0.14299999999999999</v>
      </c>
      <c r="Z14" s="30">
        <v>496600</v>
      </c>
      <c r="AA14" s="30">
        <v>487400</v>
      </c>
      <c r="AB14" s="30">
        <v>525400</v>
      </c>
      <c r="AC14" s="30">
        <v>1379</v>
      </c>
      <c r="AD14" s="30">
        <v>1308</v>
      </c>
      <c r="AE14" s="30">
        <v>1291</v>
      </c>
      <c r="AF14" s="151">
        <v>0.49080579701991611</v>
      </c>
      <c r="AG14" s="151">
        <v>0.48095737916606096</v>
      </c>
      <c r="AH14" s="151">
        <v>0.49693313376576975</v>
      </c>
      <c r="AI14" s="29">
        <v>0.90400000000000003</v>
      </c>
      <c r="AJ14" s="29">
        <v>0.90600000000000003</v>
      </c>
      <c r="AK14" s="29">
        <v>0.89900000000000002</v>
      </c>
      <c r="AL14" s="29">
        <v>0.30099999999999999</v>
      </c>
      <c r="AM14" s="29">
        <v>0.29099999999999998</v>
      </c>
      <c r="AN14" s="29">
        <v>0.29499999999999998</v>
      </c>
      <c r="AO14" s="32">
        <v>71.599999999999994</v>
      </c>
      <c r="AP14" s="32">
        <v>71.599999999999994</v>
      </c>
      <c r="AQ14" s="32">
        <v>71.599999999999994</v>
      </c>
      <c r="AR14" s="30">
        <v>66259</v>
      </c>
      <c r="AS14" s="30">
        <v>61821</v>
      </c>
      <c r="AT14" s="30">
        <v>63030</v>
      </c>
      <c r="AU14" s="32">
        <v>239.2</v>
      </c>
      <c r="AV14" s="32">
        <v>287.2</v>
      </c>
      <c r="AW14" s="32">
        <v>262.7</v>
      </c>
    </row>
    <row r="15" spans="1:50" x14ac:dyDescent="0.2">
      <c r="A15" s="75">
        <v>208</v>
      </c>
      <c r="B15" s="76" t="s">
        <v>19</v>
      </c>
      <c r="C15" s="143" t="str">
        <f t="shared" si="2"/>
        <v/>
      </c>
      <c r="D15" s="77"/>
      <c r="E15" s="77"/>
      <c r="F15" s="78" t="str">
        <f t="shared" si="0"/>
        <v/>
      </c>
      <c r="G15" s="28" t="str">
        <f t="shared" si="1"/>
        <v/>
      </c>
      <c r="H15" s="149">
        <v>0.08</v>
      </c>
      <c r="I15" s="149">
        <v>0.1</v>
      </c>
      <c r="J15" s="149">
        <v>0.1</v>
      </c>
      <c r="K15" s="30">
        <v>33749</v>
      </c>
      <c r="L15" s="30">
        <v>32881</v>
      </c>
      <c r="M15" s="30">
        <v>31556</v>
      </c>
      <c r="N15" s="30"/>
      <c r="O15" s="30"/>
      <c r="P15" s="30"/>
      <c r="Q15" s="138" t="s">
        <v>268</v>
      </c>
      <c r="R15" s="138" t="s">
        <v>218</v>
      </c>
      <c r="S15" s="138" t="s">
        <v>166</v>
      </c>
      <c r="T15" s="30">
        <v>20.2</v>
      </c>
      <c r="U15" s="30">
        <v>19.7</v>
      </c>
      <c r="V15" s="30">
        <v>20.399999999999999</v>
      </c>
      <c r="W15" s="29">
        <v>0.13400000000000001</v>
      </c>
      <c r="X15" s="29">
        <v>0.14000000000000001</v>
      </c>
      <c r="Y15" s="29">
        <v>0.13700000000000001</v>
      </c>
      <c r="Z15" s="30">
        <v>154500</v>
      </c>
      <c r="AA15" s="30">
        <v>158800</v>
      </c>
      <c r="AB15" s="30">
        <v>165100</v>
      </c>
      <c r="AC15" s="30">
        <v>702</v>
      </c>
      <c r="AD15" s="30">
        <v>689</v>
      </c>
      <c r="AE15" s="30">
        <v>683</v>
      </c>
      <c r="AF15" s="151">
        <v>0.43727133303913368</v>
      </c>
      <c r="AG15" s="151">
        <v>0.43222052707748704</v>
      </c>
      <c r="AH15" s="151">
        <v>0.4236159272395823</v>
      </c>
      <c r="AI15" s="29">
        <v>0.89800000000000002</v>
      </c>
      <c r="AJ15" s="29">
        <v>0.88600000000000001</v>
      </c>
      <c r="AK15" s="29">
        <v>0.88300000000000001</v>
      </c>
      <c r="AL15" s="29">
        <v>0.255</v>
      </c>
      <c r="AM15" s="29">
        <v>0.252</v>
      </c>
      <c r="AN15" s="29">
        <v>0.24399999999999999</v>
      </c>
      <c r="AO15" s="32">
        <v>45.1</v>
      </c>
      <c r="AP15" s="32">
        <v>45.1</v>
      </c>
      <c r="AQ15" s="32">
        <v>45.1</v>
      </c>
      <c r="AR15" s="30">
        <v>45489</v>
      </c>
      <c r="AS15" s="30">
        <v>43341</v>
      </c>
      <c r="AT15" s="30">
        <v>43490</v>
      </c>
      <c r="AU15" s="32">
        <v>207.9</v>
      </c>
      <c r="AV15" s="32">
        <v>200.9</v>
      </c>
      <c r="AW15" s="32">
        <v>221</v>
      </c>
    </row>
    <row r="16" spans="1:50" x14ac:dyDescent="0.2">
      <c r="A16" s="75">
        <v>252</v>
      </c>
      <c r="B16" s="76" t="s">
        <v>20</v>
      </c>
      <c r="C16" s="143" t="str">
        <f t="shared" si="2"/>
        <v/>
      </c>
      <c r="D16" s="77"/>
      <c r="E16" s="77"/>
      <c r="F16" s="78" t="str">
        <f t="shared" si="0"/>
        <v/>
      </c>
      <c r="G16" s="28" t="str">
        <f t="shared" si="1"/>
        <v/>
      </c>
      <c r="H16" s="149">
        <v>0.10199999999999999</v>
      </c>
      <c r="I16" s="149">
        <v>0.11</v>
      </c>
      <c r="J16" s="149">
        <v>0.114</v>
      </c>
      <c r="K16" s="30">
        <v>44815</v>
      </c>
      <c r="L16" s="30">
        <v>43721</v>
      </c>
      <c r="M16" s="30">
        <v>42025</v>
      </c>
      <c r="N16" s="30"/>
      <c r="O16" s="30"/>
      <c r="P16" s="30"/>
      <c r="Q16" s="138" t="s">
        <v>269</v>
      </c>
      <c r="R16" s="138" t="s">
        <v>219</v>
      </c>
      <c r="S16" s="138" t="s">
        <v>167</v>
      </c>
      <c r="T16" s="30">
        <v>28</v>
      </c>
      <c r="U16" s="30">
        <v>28.2</v>
      </c>
      <c r="V16" s="30">
        <v>27.9</v>
      </c>
      <c r="W16" s="29">
        <v>9.8000000000000004E-2</v>
      </c>
      <c r="X16" s="29">
        <v>0.106</v>
      </c>
      <c r="Y16" s="29">
        <v>0.10299999999999999</v>
      </c>
      <c r="Z16" s="30">
        <v>170600</v>
      </c>
      <c r="AA16" s="30">
        <v>178500</v>
      </c>
      <c r="AB16" s="30">
        <v>191800</v>
      </c>
      <c r="AC16" s="30">
        <v>868</v>
      </c>
      <c r="AD16" s="30">
        <v>859</v>
      </c>
      <c r="AE16" s="30">
        <v>848</v>
      </c>
      <c r="AF16" s="151">
        <v>0.50554016058161877</v>
      </c>
      <c r="AG16" s="151">
        <v>0.50622500472292542</v>
      </c>
      <c r="AH16" s="151">
        <v>0.5012284560021667</v>
      </c>
      <c r="AI16" s="29">
        <v>0.876</v>
      </c>
      <c r="AJ16" s="29">
        <v>0.872</v>
      </c>
      <c r="AK16" s="29">
        <v>0.86899999999999999</v>
      </c>
      <c r="AL16" s="29">
        <v>0.316</v>
      </c>
      <c r="AM16" s="29">
        <v>0.31</v>
      </c>
      <c r="AN16" s="29">
        <v>0.308</v>
      </c>
      <c r="AO16" s="32">
        <v>52.2</v>
      </c>
      <c r="AP16" s="32">
        <v>52.2</v>
      </c>
      <c r="AQ16" s="32">
        <v>52.2</v>
      </c>
      <c r="AR16" s="30">
        <v>55137</v>
      </c>
      <c r="AS16" s="30">
        <v>53234</v>
      </c>
      <c r="AT16" s="30">
        <v>52972</v>
      </c>
      <c r="AU16" s="32">
        <v>414.8</v>
      </c>
      <c r="AV16" s="32">
        <v>429.3</v>
      </c>
      <c r="AW16" s="32">
        <v>435.2</v>
      </c>
    </row>
    <row r="17" spans="1:49" x14ac:dyDescent="0.2">
      <c r="A17" s="75">
        <v>254</v>
      </c>
      <c r="B17" s="76" t="s">
        <v>21</v>
      </c>
      <c r="C17" s="143" t="str">
        <f t="shared" si="2"/>
        <v/>
      </c>
      <c r="D17" s="77"/>
      <c r="E17" s="77"/>
      <c r="F17" s="78" t="str">
        <f t="shared" si="0"/>
        <v/>
      </c>
      <c r="G17" s="28" t="str">
        <f t="shared" si="1"/>
        <v/>
      </c>
      <c r="H17" s="149">
        <v>8.7999999999999995E-2</v>
      </c>
      <c r="I17" s="149">
        <v>0.1</v>
      </c>
      <c r="J17" s="149">
        <v>0.108</v>
      </c>
      <c r="K17" s="30">
        <v>36902</v>
      </c>
      <c r="L17" s="30">
        <v>35689</v>
      </c>
      <c r="M17" s="30">
        <v>34028</v>
      </c>
      <c r="N17" s="30"/>
      <c r="O17" s="30"/>
      <c r="P17" s="30"/>
      <c r="Q17" s="138" t="s">
        <v>270</v>
      </c>
      <c r="R17" s="138" t="s">
        <v>220</v>
      </c>
      <c r="S17" s="138" t="s">
        <v>168</v>
      </c>
      <c r="T17" s="30">
        <v>23.5</v>
      </c>
      <c r="U17" s="30">
        <v>23.5</v>
      </c>
      <c r="V17" s="30">
        <v>23.2</v>
      </c>
      <c r="W17" s="29">
        <v>0.11700000000000001</v>
      </c>
      <c r="X17" s="29">
        <v>0.11899999999999999</v>
      </c>
      <c r="Y17" s="29">
        <v>0.11700000000000001</v>
      </c>
      <c r="Z17" s="30">
        <v>122700</v>
      </c>
      <c r="AA17" s="30">
        <v>122400</v>
      </c>
      <c r="AB17" s="30">
        <v>123300</v>
      </c>
      <c r="AC17" s="30">
        <v>715</v>
      </c>
      <c r="AD17" s="30">
        <v>707</v>
      </c>
      <c r="AE17" s="30">
        <v>683</v>
      </c>
      <c r="AF17" s="151">
        <v>0.48808211962506443</v>
      </c>
      <c r="AG17" s="151">
        <v>0.48897041341288905</v>
      </c>
      <c r="AH17" s="151">
        <v>0.47864171161769209</v>
      </c>
      <c r="AI17" s="29">
        <v>0.876</v>
      </c>
      <c r="AJ17" s="29">
        <v>0.873</v>
      </c>
      <c r="AK17" s="29">
        <v>0.87</v>
      </c>
      <c r="AL17" s="29">
        <v>0.23400000000000001</v>
      </c>
      <c r="AM17" s="29">
        <v>0.23</v>
      </c>
      <c r="AN17" s="29">
        <v>0.22700000000000001</v>
      </c>
      <c r="AO17" s="32">
        <v>51.8</v>
      </c>
      <c r="AP17" s="32">
        <v>51.8</v>
      </c>
      <c r="AQ17" s="32">
        <v>51.8</v>
      </c>
      <c r="AR17" s="30">
        <v>46974</v>
      </c>
      <c r="AS17" s="30">
        <v>46438</v>
      </c>
      <c r="AT17" s="30">
        <v>44613</v>
      </c>
      <c r="AU17" s="32">
        <v>345.7</v>
      </c>
      <c r="AV17" s="32">
        <v>331.8</v>
      </c>
      <c r="AW17" s="32">
        <v>314.5</v>
      </c>
    </row>
    <row r="18" spans="1:49" x14ac:dyDescent="0.2">
      <c r="A18" s="75">
        <v>251</v>
      </c>
      <c r="B18" s="76" t="s">
        <v>22</v>
      </c>
      <c r="C18" s="143" t="str">
        <f t="shared" si="2"/>
        <v/>
      </c>
      <c r="D18" s="77"/>
      <c r="E18" s="77"/>
      <c r="F18" s="78" t="str">
        <f t="shared" si="0"/>
        <v/>
      </c>
      <c r="G18" s="28" t="str">
        <f t="shared" si="1"/>
        <v/>
      </c>
      <c r="H18" s="149">
        <v>5.2999999999999999E-2</v>
      </c>
      <c r="I18" s="149">
        <v>0.06</v>
      </c>
      <c r="J18" s="149">
        <v>6.7000000000000004E-2</v>
      </c>
      <c r="K18" s="30">
        <v>42126</v>
      </c>
      <c r="L18" s="30">
        <v>41156</v>
      </c>
      <c r="M18" s="30">
        <v>37882</v>
      </c>
      <c r="N18" s="30"/>
      <c r="O18" s="30"/>
      <c r="P18" s="30"/>
      <c r="Q18" s="138" t="s">
        <v>271</v>
      </c>
      <c r="R18" s="138" t="s">
        <v>221</v>
      </c>
      <c r="S18" s="138" t="s">
        <v>169</v>
      </c>
      <c r="T18" s="30">
        <v>18.8</v>
      </c>
      <c r="U18" s="30">
        <v>18.8</v>
      </c>
      <c r="V18" s="30">
        <v>19.100000000000001</v>
      </c>
      <c r="W18" s="29">
        <v>8.7999999999999995E-2</v>
      </c>
      <c r="X18" s="29">
        <v>9.1999999999999998E-2</v>
      </c>
      <c r="Y18" s="29">
        <v>8.5000000000000006E-2</v>
      </c>
      <c r="Z18" s="30">
        <v>126300</v>
      </c>
      <c r="AA18" s="30">
        <v>123400</v>
      </c>
      <c r="AB18" s="30">
        <v>123400</v>
      </c>
      <c r="AC18" s="30">
        <v>661</v>
      </c>
      <c r="AD18" s="30">
        <v>643</v>
      </c>
      <c r="AE18" s="30">
        <v>629</v>
      </c>
      <c r="AF18" s="151">
        <v>0.45993781546798773</v>
      </c>
      <c r="AG18" s="151">
        <v>0.460581295492417</v>
      </c>
      <c r="AH18" s="151">
        <v>0.44913740994832496</v>
      </c>
      <c r="AI18" s="29">
        <v>0.91600000000000004</v>
      </c>
      <c r="AJ18" s="29">
        <v>0.90600000000000003</v>
      </c>
      <c r="AK18" s="29">
        <v>0.90600000000000003</v>
      </c>
      <c r="AL18" s="29">
        <v>0.26300000000000001</v>
      </c>
      <c r="AM18" s="29">
        <v>0.25800000000000001</v>
      </c>
      <c r="AN18" s="29">
        <v>0.249</v>
      </c>
      <c r="AO18" s="32">
        <v>48.3</v>
      </c>
      <c r="AP18" s="32">
        <v>48.3</v>
      </c>
      <c r="AQ18" s="32">
        <v>48.3</v>
      </c>
      <c r="AR18" s="30">
        <v>50957</v>
      </c>
      <c r="AS18" s="30">
        <v>49427</v>
      </c>
      <c r="AT18" s="30">
        <v>47961</v>
      </c>
      <c r="AU18" s="32">
        <v>263.89999999999998</v>
      </c>
      <c r="AV18" s="32">
        <v>255.6</v>
      </c>
      <c r="AW18" s="32">
        <v>273.5</v>
      </c>
    </row>
    <row r="19" spans="1:49" x14ac:dyDescent="0.2">
      <c r="A19" s="75">
        <v>228</v>
      </c>
      <c r="B19" s="76" t="s">
        <v>23</v>
      </c>
      <c r="C19" s="143" t="str">
        <f t="shared" si="2"/>
        <v/>
      </c>
      <c r="D19" s="77"/>
      <c r="E19" s="77"/>
      <c r="F19" s="78" t="str">
        <f t="shared" si="0"/>
        <v/>
      </c>
      <c r="G19" s="28" t="str">
        <f t="shared" si="1"/>
        <v/>
      </c>
      <c r="H19" s="149">
        <v>6.5000000000000002E-2</v>
      </c>
      <c r="I19" s="149">
        <v>7.3999999999999996E-2</v>
      </c>
      <c r="J19" s="149">
        <v>7.9000000000000001E-2</v>
      </c>
      <c r="K19" s="30">
        <v>41835</v>
      </c>
      <c r="L19" s="30">
        <v>40883</v>
      </c>
      <c r="M19" s="30">
        <v>38545</v>
      </c>
      <c r="N19" s="30"/>
      <c r="O19" s="30"/>
      <c r="P19" s="30"/>
      <c r="Q19" s="138" t="s">
        <v>272</v>
      </c>
      <c r="R19" s="138" t="s">
        <v>222</v>
      </c>
      <c r="S19" s="138" t="s">
        <v>170</v>
      </c>
      <c r="T19" s="30">
        <v>19</v>
      </c>
      <c r="U19" s="30">
        <v>18.899999999999999</v>
      </c>
      <c r="V19" s="30">
        <v>19.100000000000001</v>
      </c>
      <c r="W19" s="29">
        <v>0.10100000000000001</v>
      </c>
      <c r="X19" s="29">
        <v>0.11</v>
      </c>
      <c r="Y19" s="29">
        <v>0.107</v>
      </c>
      <c r="Z19" s="30">
        <v>130100</v>
      </c>
      <c r="AA19" s="30">
        <v>128300</v>
      </c>
      <c r="AB19" s="30">
        <v>127300</v>
      </c>
      <c r="AC19" s="30">
        <v>711</v>
      </c>
      <c r="AD19" s="30">
        <v>709</v>
      </c>
      <c r="AE19" s="30">
        <v>682</v>
      </c>
      <c r="AF19" s="151">
        <v>0.46192913427245852</v>
      </c>
      <c r="AG19" s="151">
        <v>0.46366007870966264</v>
      </c>
      <c r="AH19" s="151">
        <v>0.45872163904501551</v>
      </c>
      <c r="AI19" s="29">
        <v>0.90200000000000002</v>
      </c>
      <c r="AJ19" s="29">
        <v>0.9</v>
      </c>
      <c r="AK19" s="29">
        <v>0.89200000000000002</v>
      </c>
      <c r="AL19" s="29">
        <v>0.30399999999999999</v>
      </c>
      <c r="AM19" s="29">
        <v>0.30099999999999999</v>
      </c>
      <c r="AN19" s="29">
        <v>0.29799999999999999</v>
      </c>
      <c r="AO19" s="32">
        <v>54.7</v>
      </c>
      <c r="AP19" s="32">
        <v>54.7</v>
      </c>
      <c r="AQ19" s="32">
        <v>54.7</v>
      </c>
      <c r="AR19" s="30">
        <v>50241</v>
      </c>
      <c r="AS19" s="30">
        <v>48964</v>
      </c>
      <c r="AT19" s="30">
        <v>48257</v>
      </c>
      <c r="AU19" s="32">
        <v>354.6</v>
      </c>
      <c r="AV19" s="32">
        <v>353.9</v>
      </c>
      <c r="AW19" s="32">
        <v>369.1</v>
      </c>
    </row>
    <row r="20" spans="1:49" x14ac:dyDescent="0.2">
      <c r="A20" s="75">
        <v>248</v>
      </c>
      <c r="B20" s="76" t="s">
        <v>24</v>
      </c>
      <c r="C20" s="143" t="str">
        <f t="shared" si="2"/>
        <v/>
      </c>
      <c r="D20" s="77"/>
      <c r="E20" s="77"/>
      <c r="F20" s="78" t="str">
        <f t="shared" si="0"/>
        <v/>
      </c>
      <c r="G20" s="28" t="str">
        <f t="shared" si="1"/>
        <v/>
      </c>
      <c r="H20" s="149">
        <v>9.2999999999999999E-2</v>
      </c>
      <c r="I20" s="149">
        <v>0.104</v>
      </c>
      <c r="J20" s="149">
        <v>0.112</v>
      </c>
      <c r="K20" s="30">
        <v>35041</v>
      </c>
      <c r="L20" s="30">
        <v>33989</v>
      </c>
      <c r="M20" s="30">
        <v>32504</v>
      </c>
      <c r="N20" s="30"/>
      <c r="O20" s="30"/>
      <c r="P20" s="30"/>
      <c r="Q20" s="138" t="s">
        <v>273</v>
      </c>
      <c r="R20" s="138" t="s">
        <v>223</v>
      </c>
      <c r="S20" s="138" t="s">
        <v>171</v>
      </c>
      <c r="T20" s="30">
        <v>22.9</v>
      </c>
      <c r="U20" s="30">
        <v>22.9</v>
      </c>
      <c r="V20" s="30">
        <v>22.6</v>
      </c>
      <c r="W20" s="29">
        <v>0.11899999999999999</v>
      </c>
      <c r="X20" s="29">
        <v>0.13500000000000001</v>
      </c>
      <c r="Y20" s="29">
        <v>0.127</v>
      </c>
      <c r="Z20" s="30">
        <v>120800</v>
      </c>
      <c r="AA20" s="30">
        <v>120600</v>
      </c>
      <c r="AB20" s="30">
        <v>121600</v>
      </c>
      <c r="AC20" s="30">
        <v>636</v>
      </c>
      <c r="AD20" s="30">
        <v>626</v>
      </c>
      <c r="AE20" s="30">
        <v>613</v>
      </c>
      <c r="AF20" s="151">
        <v>0.47667733149509717</v>
      </c>
      <c r="AG20" s="151">
        <v>0.47680205056957425</v>
      </c>
      <c r="AH20" s="151">
        <v>0.47277603238273502</v>
      </c>
      <c r="AI20" s="29">
        <v>0.83799999999999997</v>
      </c>
      <c r="AJ20" s="29">
        <v>0.83099999999999996</v>
      </c>
      <c r="AK20" s="29">
        <v>0.81899999999999995</v>
      </c>
      <c r="AL20" s="29">
        <v>0.218</v>
      </c>
      <c r="AM20" s="29">
        <v>0.21099999999999999</v>
      </c>
      <c r="AN20" s="29">
        <v>0.20499999999999999</v>
      </c>
      <c r="AO20" s="32">
        <v>55.9</v>
      </c>
      <c r="AP20" s="32">
        <v>55.9</v>
      </c>
      <c r="AQ20" s="32">
        <v>55.9</v>
      </c>
      <c r="AR20" s="30">
        <v>41724</v>
      </c>
      <c r="AS20" s="30">
        <v>41141</v>
      </c>
      <c r="AT20" s="30">
        <v>40062</v>
      </c>
      <c r="AU20" s="32">
        <v>222.6</v>
      </c>
      <c r="AV20" s="32">
        <v>238.2</v>
      </c>
      <c r="AW20" s="32">
        <v>242.6</v>
      </c>
    </row>
    <row r="21" spans="1:49" x14ac:dyDescent="0.2">
      <c r="A21" s="75">
        <v>232</v>
      </c>
      <c r="B21" s="76" t="s">
        <v>25</v>
      </c>
      <c r="C21" s="143" t="str">
        <f t="shared" si="2"/>
        <v/>
      </c>
      <c r="D21" s="77"/>
      <c r="E21" s="77"/>
      <c r="F21" s="78" t="str">
        <f t="shared" si="0"/>
        <v/>
      </c>
      <c r="G21" s="28" t="str">
        <f t="shared" si="1"/>
        <v/>
      </c>
      <c r="H21" s="149">
        <v>8.7999999999999995E-2</v>
      </c>
      <c r="I21" s="149">
        <v>9.2999999999999999E-2</v>
      </c>
      <c r="J21" s="149">
        <v>0.10100000000000001</v>
      </c>
      <c r="K21" s="30">
        <v>39413</v>
      </c>
      <c r="L21" s="30">
        <v>38549</v>
      </c>
      <c r="M21" s="30">
        <v>37116</v>
      </c>
      <c r="N21" s="30"/>
      <c r="O21" s="30"/>
      <c r="P21" s="30"/>
      <c r="Q21" s="138" t="s">
        <v>274</v>
      </c>
      <c r="R21" s="138" t="s">
        <v>224</v>
      </c>
      <c r="S21" s="138" t="s">
        <v>172</v>
      </c>
      <c r="T21" s="30">
        <v>25.2</v>
      </c>
      <c r="U21" s="30">
        <v>24.5</v>
      </c>
      <c r="V21" s="30">
        <v>24.8</v>
      </c>
      <c r="W21" s="29">
        <v>0.13500000000000001</v>
      </c>
      <c r="X21" s="29">
        <v>0.14000000000000001</v>
      </c>
      <c r="Y21" s="29">
        <v>0.14099999999999999</v>
      </c>
      <c r="Z21" s="30">
        <v>139500</v>
      </c>
      <c r="AA21" s="30">
        <v>139400</v>
      </c>
      <c r="AB21" s="30">
        <v>137500</v>
      </c>
      <c r="AC21" s="30">
        <v>747</v>
      </c>
      <c r="AD21" s="30">
        <v>747</v>
      </c>
      <c r="AE21" s="30">
        <v>736</v>
      </c>
      <c r="AF21" s="151">
        <v>0.53352284079953449</v>
      </c>
      <c r="AG21" s="151">
        <v>0.53181696600943251</v>
      </c>
      <c r="AH21" s="151">
        <v>0.5245382981561818</v>
      </c>
      <c r="AI21" s="29">
        <v>0.83</v>
      </c>
      <c r="AJ21" s="29">
        <v>0.82499999999999996</v>
      </c>
      <c r="AK21" s="29">
        <v>0.81899999999999995</v>
      </c>
      <c r="AL21" s="29">
        <v>0.22</v>
      </c>
      <c r="AM21" s="29">
        <v>0.21099999999999999</v>
      </c>
      <c r="AN21" s="29">
        <v>0.214</v>
      </c>
      <c r="AO21" s="32">
        <v>66.599999999999994</v>
      </c>
      <c r="AP21" s="32">
        <v>66.599999999999994</v>
      </c>
      <c r="AQ21" s="32">
        <v>66.599999999999994</v>
      </c>
      <c r="AR21" s="30">
        <v>42944</v>
      </c>
      <c r="AS21" s="30">
        <v>41734</v>
      </c>
      <c r="AT21" s="30">
        <v>42505</v>
      </c>
      <c r="AU21" s="32">
        <v>496.9</v>
      </c>
      <c r="AV21" s="32">
        <v>555.29999999999995</v>
      </c>
      <c r="AW21" s="32">
        <v>549</v>
      </c>
    </row>
    <row r="22" spans="1:49" x14ac:dyDescent="0.2">
      <c r="A22" s="75">
        <v>238</v>
      </c>
      <c r="B22" s="76" t="s">
        <v>26</v>
      </c>
      <c r="C22" s="143" t="str">
        <f t="shared" si="2"/>
        <v/>
      </c>
      <c r="D22" s="77"/>
      <c r="E22" s="77"/>
      <c r="F22" s="78" t="str">
        <f t="shared" si="0"/>
        <v/>
      </c>
      <c r="G22" s="28" t="str">
        <f t="shared" si="1"/>
        <v/>
      </c>
      <c r="H22" s="149">
        <v>7.5999999999999998E-2</v>
      </c>
      <c r="I22" s="149">
        <v>8.5999999999999993E-2</v>
      </c>
      <c r="J22" s="149">
        <v>8.3000000000000004E-2</v>
      </c>
      <c r="K22" s="30">
        <v>39481</v>
      </c>
      <c r="L22" s="30">
        <v>38299</v>
      </c>
      <c r="M22" s="30">
        <v>36629</v>
      </c>
      <c r="N22" s="30"/>
      <c r="O22" s="30"/>
      <c r="P22" s="30"/>
      <c r="Q22" s="138" t="s">
        <v>275</v>
      </c>
      <c r="R22" s="138" t="s">
        <v>225</v>
      </c>
      <c r="S22" s="138" t="s">
        <v>173</v>
      </c>
      <c r="T22" s="30">
        <v>23.5</v>
      </c>
      <c r="U22" s="30">
        <v>23.4</v>
      </c>
      <c r="V22" s="30">
        <v>23.3</v>
      </c>
      <c r="W22" s="29">
        <v>0.23400000000000001</v>
      </c>
      <c r="X22" s="29">
        <v>0.23899999999999999</v>
      </c>
      <c r="Y22" s="29">
        <v>0.245</v>
      </c>
      <c r="Z22" s="30">
        <v>172300</v>
      </c>
      <c r="AA22" s="30">
        <v>171600</v>
      </c>
      <c r="AB22" s="30">
        <v>179100</v>
      </c>
      <c r="AC22" s="30">
        <v>744</v>
      </c>
      <c r="AD22" s="30">
        <v>747</v>
      </c>
      <c r="AE22" s="30">
        <v>707</v>
      </c>
      <c r="AF22" s="151">
        <v>0.48039614254799778</v>
      </c>
      <c r="AG22" s="151">
        <v>0.47613299434089684</v>
      </c>
      <c r="AH22" s="151">
        <v>0.47754117428751175</v>
      </c>
      <c r="AI22" s="29">
        <v>0.91600000000000004</v>
      </c>
      <c r="AJ22" s="29">
        <v>0.90900000000000003</v>
      </c>
      <c r="AK22" s="29">
        <v>0.90300000000000002</v>
      </c>
      <c r="AL22" s="29">
        <v>0.28000000000000003</v>
      </c>
      <c r="AM22" s="29">
        <v>0.28399999999999997</v>
      </c>
      <c r="AN22" s="29">
        <v>0.26800000000000002</v>
      </c>
      <c r="AO22" s="32">
        <v>42.6</v>
      </c>
      <c r="AP22" s="32">
        <v>42.6</v>
      </c>
      <c r="AQ22" s="32">
        <v>42.6</v>
      </c>
      <c r="AR22" s="30">
        <v>46709</v>
      </c>
      <c r="AS22" s="30">
        <v>46033</v>
      </c>
      <c r="AT22" s="30">
        <v>45815</v>
      </c>
      <c r="AU22" s="32">
        <v>122.7</v>
      </c>
      <c r="AV22" s="32">
        <v>123.2</v>
      </c>
      <c r="AW22" s="32">
        <v>122</v>
      </c>
    </row>
    <row r="23" spans="1:49" x14ac:dyDescent="0.2">
      <c r="A23" s="75">
        <v>260</v>
      </c>
      <c r="B23" s="76" t="s">
        <v>27</v>
      </c>
      <c r="C23" s="143" t="str">
        <f t="shared" si="2"/>
        <v/>
      </c>
      <c r="D23" s="77"/>
      <c r="E23" s="77"/>
      <c r="F23" s="78" t="str">
        <f t="shared" si="0"/>
        <v/>
      </c>
      <c r="G23" s="28" t="str">
        <f t="shared" si="1"/>
        <v/>
      </c>
      <c r="H23" s="149">
        <v>8.3000000000000004E-2</v>
      </c>
      <c r="I23" s="149">
        <v>8.8999999999999996E-2</v>
      </c>
      <c r="J23" s="149">
        <v>8.7999999999999995E-2</v>
      </c>
      <c r="K23" s="30">
        <v>51971</v>
      </c>
      <c r="L23" s="30">
        <v>50656</v>
      </c>
      <c r="M23" s="30">
        <v>48621</v>
      </c>
      <c r="N23" s="30"/>
      <c r="O23" s="30"/>
      <c r="P23" s="30"/>
      <c r="Q23" s="138" t="s">
        <v>276</v>
      </c>
      <c r="R23" s="138" t="s">
        <v>226</v>
      </c>
      <c r="S23" s="138" t="s">
        <v>174</v>
      </c>
      <c r="T23" s="30">
        <v>31.9</v>
      </c>
      <c r="U23" s="30">
        <v>32.200000000000003</v>
      </c>
      <c r="V23" s="30">
        <v>31.8</v>
      </c>
      <c r="W23" s="29">
        <v>9.9000000000000005E-2</v>
      </c>
      <c r="X23" s="29">
        <v>0.107</v>
      </c>
      <c r="Y23" s="29">
        <v>0.106</v>
      </c>
      <c r="Z23" s="30">
        <v>279900</v>
      </c>
      <c r="AA23" s="30">
        <v>287100</v>
      </c>
      <c r="AB23" s="30">
        <v>301400</v>
      </c>
      <c r="AC23" s="30">
        <v>1170</v>
      </c>
      <c r="AD23" s="30">
        <v>1153</v>
      </c>
      <c r="AE23" s="30">
        <v>1131</v>
      </c>
      <c r="AF23" s="151">
        <v>0.50796921995365474</v>
      </c>
      <c r="AG23" s="151">
        <v>0.51122692172037465</v>
      </c>
      <c r="AH23" s="151">
        <v>0.49783288330816311</v>
      </c>
      <c r="AI23" s="29">
        <v>0.89100000000000001</v>
      </c>
      <c r="AJ23" s="29">
        <v>0.88900000000000001</v>
      </c>
      <c r="AK23" s="29">
        <v>0.88100000000000001</v>
      </c>
      <c r="AL23" s="29">
        <v>0.36899999999999999</v>
      </c>
      <c r="AM23" s="29">
        <v>0.36899999999999999</v>
      </c>
      <c r="AN23" s="29">
        <v>0.36099999999999999</v>
      </c>
      <c r="AO23" s="32">
        <v>53.2</v>
      </c>
      <c r="AP23" s="32">
        <v>53.2</v>
      </c>
      <c r="AQ23" s="32">
        <v>53.2</v>
      </c>
      <c r="AR23" s="30">
        <v>71122</v>
      </c>
      <c r="AS23" s="30">
        <v>70004</v>
      </c>
      <c r="AT23" s="30">
        <v>68854</v>
      </c>
      <c r="AU23" s="32">
        <v>476.8</v>
      </c>
      <c r="AV23" s="32">
        <v>494.1</v>
      </c>
      <c r="AW23" s="32">
        <v>547.70000000000005</v>
      </c>
    </row>
    <row r="24" spans="1:49" x14ac:dyDescent="0.2">
      <c r="A24" s="75">
        <v>240</v>
      </c>
      <c r="B24" s="76" t="s">
        <v>28</v>
      </c>
      <c r="C24" s="143" t="str">
        <f t="shared" si="2"/>
        <v/>
      </c>
      <c r="D24" s="77"/>
      <c r="E24" s="77"/>
      <c r="F24" s="78" t="str">
        <f t="shared" si="0"/>
        <v/>
      </c>
      <c r="G24" s="28" t="str">
        <f t="shared" si="1"/>
        <v/>
      </c>
      <c r="H24" s="149">
        <v>8.5000000000000006E-2</v>
      </c>
      <c r="I24" s="149">
        <v>9.2999999999999999E-2</v>
      </c>
      <c r="J24" s="149">
        <v>0.10199999999999999</v>
      </c>
      <c r="K24" s="30">
        <v>54687</v>
      </c>
      <c r="L24" s="30">
        <v>53471</v>
      </c>
      <c r="M24" s="30">
        <v>51143</v>
      </c>
      <c r="N24" s="30"/>
      <c r="O24" s="30"/>
      <c r="P24" s="30"/>
      <c r="Q24" s="138" t="s">
        <v>277</v>
      </c>
      <c r="R24" s="138" t="s">
        <v>227</v>
      </c>
      <c r="S24" s="138" t="s">
        <v>175</v>
      </c>
      <c r="T24" s="30">
        <v>28.3</v>
      </c>
      <c r="U24" s="30">
        <v>28</v>
      </c>
      <c r="V24" s="30">
        <v>27.6</v>
      </c>
      <c r="W24" s="29">
        <v>0.10199999999999999</v>
      </c>
      <c r="X24" s="29">
        <v>0.10199999999999999</v>
      </c>
      <c r="Y24" s="29">
        <v>0.10299999999999999</v>
      </c>
      <c r="Z24" s="30">
        <v>323800</v>
      </c>
      <c r="AA24" s="30">
        <v>326300</v>
      </c>
      <c r="AB24" s="30">
        <v>334100</v>
      </c>
      <c r="AC24" s="30">
        <v>1036</v>
      </c>
      <c r="AD24" s="30">
        <v>1034</v>
      </c>
      <c r="AE24" s="30">
        <v>1009</v>
      </c>
      <c r="AF24" s="151">
        <v>0.51969102278224999</v>
      </c>
      <c r="AG24" s="151">
        <v>0.51139709491078156</v>
      </c>
      <c r="AH24" s="151">
        <v>0.51499327003629758</v>
      </c>
      <c r="AI24" s="29">
        <v>0.89700000000000002</v>
      </c>
      <c r="AJ24" s="29">
        <v>0.89200000000000002</v>
      </c>
      <c r="AK24" s="29">
        <v>0.89100000000000001</v>
      </c>
      <c r="AL24" s="29">
        <v>0.39300000000000002</v>
      </c>
      <c r="AM24" s="29">
        <v>0.39100000000000001</v>
      </c>
      <c r="AN24" s="29">
        <v>0.39</v>
      </c>
      <c r="AO24" s="32">
        <v>48</v>
      </c>
      <c r="AP24" s="32">
        <v>48</v>
      </c>
      <c r="AQ24" s="32">
        <v>48</v>
      </c>
      <c r="AR24" s="30">
        <v>65339</v>
      </c>
      <c r="AS24" s="30">
        <v>62859</v>
      </c>
      <c r="AT24" s="30">
        <v>62072</v>
      </c>
      <c r="AU24" s="32">
        <v>405.5</v>
      </c>
      <c r="AV24" s="32">
        <v>428.4</v>
      </c>
      <c r="AW24" s="32">
        <v>466.6</v>
      </c>
    </row>
    <row r="25" spans="1:49" x14ac:dyDescent="0.2">
      <c r="A25" s="75">
        <v>255</v>
      </c>
      <c r="B25" s="76" t="s">
        <v>29</v>
      </c>
      <c r="C25" s="143" t="str">
        <f t="shared" si="2"/>
        <v/>
      </c>
      <c r="D25" s="77"/>
      <c r="E25" s="77"/>
      <c r="F25" s="78" t="str">
        <f t="shared" si="0"/>
        <v/>
      </c>
      <c r="G25" s="28" t="str">
        <f t="shared" si="1"/>
        <v/>
      </c>
      <c r="H25" s="149">
        <v>0.113</v>
      </c>
      <c r="I25" s="149">
        <v>0.13100000000000001</v>
      </c>
      <c r="J25" s="149">
        <v>0.151</v>
      </c>
      <c r="K25" s="30">
        <v>37497</v>
      </c>
      <c r="L25" s="30">
        <v>36264</v>
      </c>
      <c r="M25" s="30">
        <v>34326</v>
      </c>
      <c r="N25" s="30"/>
      <c r="O25" s="30"/>
      <c r="P25" s="30"/>
      <c r="Q25" s="138" t="s">
        <v>278</v>
      </c>
      <c r="R25" s="138" t="s">
        <v>228</v>
      </c>
      <c r="S25" s="138" t="s">
        <v>176</v>
      </c>
      <c r="T25" s="30">
        <v>24</v>
      </c>
      <c r="U25" s="30">
        <v>24.1</v>
      </c>
      <c r="V25" s="30">
        <v>23.9</v>
      </c>
      <c r="W25" s="29">
        <v>0.156</v>
      </c>
      <c r="X25" s="29">
        <v>0.16600000000000001</v>
      </c>
      <c r="Y25" s="29">
        <v>0.16</v>
      </c>
      <c r="Z25" s="30">
        <v>115700</v>
      </c>
      <c r="AA25" s="30">
        <v>118100</v>
      </c>
      <c r="AB25" s="30">
        <v>123300</v>
      </c>
      <c r="AC25" s="30">
        <v>748</v>
      </c>
      <c r="AD25" s="30">
        <v>739</v>
      </c>
      <c r="AE25" s="30">
        <v>730</v>
      </c>
      <c r="AF25" s="151">
        <v>0.50486756308556502</v>
      </c>
      <c r="AG25" s="151">
        <v>0.50360606559494392</v>
      </c>
      <c r="AH25" s="151">
        <v>0.49700526340803441</v>
      </c>
      <c r="AI25" s="29">
        <v>0.89200000000000002</v>
      </c>
      <c r="AJ25" s="29">
        <v>0.88800000000000001</v>
      </c>
      <c r="AK25" s="29">
        <v>0.88700000000000001</v>
      </c>
      <c r="AL25" s="29">
        <v>0.26</v>
      </c>
      <c r="AM25" s="29">
        <v>0.25600000000000001</v>
      </c>
      <c r="AN25" s="29">
        <v>0.252</v>
      </c>
      <c r="AO25" s="32">
        <v>45.2</v>
      </c>
      <c r="AP25" s="32">
        <v>45.2</v>
      </c>
      <c r="AQ25" s="32">
        <v>45.2</v>
      </c>
      <c r="AR25" s="30">
        <v>46859</v>
      </c>
      <c r="AS25" s="30">
        <v>45981</v>
      </c>
      <c r="AT25" s="30">
        <v>45413</v>
      </c>
      <c r="AU25" s="32">
        <v>454.5</v>
      </c>
      <c r="AV25" s="32">
        <v>445.3</v>
      </c>
      <c r="AW25" s="32">
        <v>490.3</v>
      </c>
    </row>
    <row r="26" spans="1:49" x14ac:dyDescent="0.2">
      <c r="A26" s="75">
        <v>250</v>
      </c>
      <c r="B26" s="76" t="s">
        <v>30</v>
      </c>
      <c r="C26" s="143" t="str">
        <f t="shared" si="2"/>
        <v/>
      </c>
      <c r="D26" s="77"/>
      <c r="E26" s="77"/>
      <c r="F26" s="78" t="str">
        <f t="shared" si="0"/>
        <v/>
      </c>
      <c r="G26" s="28" t="str">
        <f t="shared" si="1"/>
        <v/>
      </c>
      <c r="H26" s="149">
        <v>6.3E-2</v>
      </c>
      <c r="I26" s="149">
        <v>7.6999999999999999E-2</v>
      </c>
      <c r="J26" s="149">
        <v>8.3000000000000004E-2</v>
      </c>
      <c r="K26" s="30">
        <v>46227</v>
      </c>
      <c r="L26" s="30">
        <v>44560</v>
      </c>
      <c r="M26" s="30">
        <v>42528</v>
      </c>
      <c r="N26" s="30"/>
      <c r="O26" s="30"/>
      <c r="P26" s="30"/>
      <c r="Q26" s="138" t="s">
        <v>279</v>
      </c>
      <c r="R26" s="138" t="s">
        <v>229</v>
      </c>
      <c r="S26" s="138" t="s">
        <v>177</v>
      </c>
      <c r="T26" s="30">
        <v>22.9</v>
      </c>
      <c r="U26" s="30">
        <v>23</v>
      </c>
      <c r="V26" s="30">
        <v>22.9</v>
      </c>
      <c r="W26" s="29">
        <v>0.106</v>
      </c>
      <c r="X26" s="29">
        <v>0.109</v>
      </c>
      <c r="Y26" s="29">
        <v>0.109</v>
      </c>
      <c r="Z26" s="30">
        <v>178400</v>
      </c>
      <c r="AA26" s="30">
        <v>183500</v>
      </c>
      <c r="AB26" s="30">
        <v>194300</v>
      </c>
      <c r="AC26" s="30">
        <v>813</v>
      </c>
      <c r="AD26" s="30">
        <v>787</v>
      </c>
      <c r="AE26" s="30">
        <v>764</v>
      </c>
      <c r="AF26" s="151">
        <v>0.46464835825128858</v>
      </c>
      <c r="AG26" s="151">
        <v>0.4665018975989893</v>
      </c>
      <c r="AH26" s="151">
        <v>0.46401421390858466</v>
      </c>
      <c r="AI26" s="29">
        <v>0.92500000000000004</v>
      </c>
      <c r="AJ26" s="29">
        <v>0.92</v>
      </c>
      <c r="AK26" s="29">
        <v>0.91800000000000004</v>
      </c>
      <c r="AL26" s="29">
        <v>0.33200000000000002</v>
      </c>
      <c r="AM26" s="29">
        <v>0.32400000000000001</v>
      </c>
      <c r="AN26" s="29">
        <v>0.318</v>
      </c>
      <c r="AO26" s="32">
        <v>41.6</v>
      </c>
      <c r="AP26" s="32">
        <v>41.6</v>
      </c>
      <c r="AQ26" s="32">
        <v>41.6</v>
      </c>
      <c r="AR26" s="30">
        <v>58906</v>
      </c>
      <c r="AS26" s="30">
        <v>56954</v>
      </c>
      <c r="AT26" s="30">
        <v>55459</v>
      </c>
      <c r="AU26" s="32">
        <v>230.9</v>
      </c>
      <c r="AV26" s="32">
        <v>221.2</v>
      </c>
      <c r="AW26" s="32">
        <v>236</v>
      </c>
    </row>
    <row r="27" spans="1:49" x14ac:dyDescent="0.2">
      <c r="A27" s="75">
        <v>233</v>
      </c>
      <c r="B27" s="76" t="s">
        <v>31</v>
      </c>
      <c r="C27" s="143" t="str">
        <f t="shared" si="2"/>
        <v/>
      </c>
      <c r="D27" s="77"/>
      <c r="E27" s="77"/>
      <c r="F27" s="78" t="str">
        <f t="shared" si="0"/>
        <v/>
      </c>
      <c r="G27" s="28" t="str">
        <f t="shared" si="1"/>
        <v/>
      </c>
      <c r="H27" s="149">
        <v>0.113</v>
      </c>
      <c r="I27" s="149">
        <v>0.113</v>
      </c>
      <c r="J27" s="149">
        <v>0.123</v>
      </c>
      <c r="K27" s="30">
        <v>33073</v>
      </c>
      <c r="L27" s="30">
        <v>32000</v>
      </c>
      <c r="M27" s="30">
        <v>30841</v>
      </c>
      <c r="N27" s="30"/>
      <c r="O27" s="30"/>
      <c r="P27" s="30"/>
      <c r="Q27" s="138" t="s">
        <v>280</v>
      </c>
      <c r="R27" s="138" t="s">
        <v>230</v>
      </c>
      <c r="S27" s="138" t="s">
        <v>178</v>
      </c>
      <c r="T27" s="30">
        <v>24</v>
      </c>
      <c r="U27" s="30">
        <v>23.9</v>
      </c>
      <c r="V27" s="30">
        <v>23.8</v>
      </c>
      <c r="W27" s="29">
        <v>0.151</v>
      </c>
      <c r="X27" s="29">
        <v>0.157</v>
      </c>
      <c r="Y27" s="29">
        <v>0.154</v>
      </c>
      <c r="Z27" s="30">
        <v>99800</v>
      </c>
      <c r="AA27" s="30">
        <v>99900</v>
      </c>
      <c r="AB27" s="30">
        <v>100100</v>
      </c>
      <c r="AC27" s="30">
        <v>666</v>
      </c>
      <c r="AD27" s="30">
        <v>689</v>
      </c>
      <c r="AE27" s="30">
        <v>672</v>
      </c>
      <c r="AF27" s="151">
        <v>0.52488941638887465</v>
      </c>
      <c r="AG27" s="151">
        <v>0.52004685919560645</v>
      </c>
      <c r="AH27" s="151">
        <v>0.51133526709434496</v>
      </c>
      <c r="AI27" s="29">
        <v>0.82299999999999995</v>
      </c>
      <c r="AJ27" s="29">
        <v>0.81100000000000005</v>
      </c>
      <c r="AK27" s="29">
        <v>0.81</v>
      </c>
      <c r="AL27" s="29">
        <v>0.20699999999999999</v>
      </c>
      <c r="AM27" s="29">
        <v>0.19800000000000001</v>
      </c>
      <c r="AN27" s="29">
        <v>0.19500000000000001</v>
      </c>
      <c r="AO27" s="32">
        <v>63</v>
      </c>
      <c r="AP27" s="32">
        <v>63</v>
      </c>
      <c r="AQ27" s="32">
        <v>63</v>
      </c>
      <c r="AR27" s="30">
        <v>37095</v>
      </c>
      <c r="AS27" s="30">
        <v>36919</v>
      </c>
      <c r="AT27" s="30">
        <v>36851</v>
      </c>
      <c r="AU27" s="32">
        <v>260.8</v>
      </c>
      <c r="AV27" s="32">
        <v>269.8</v>
      </c>
      <c r="AW27" s="32">
        <v>269.7</v>
      </c>
    </row>
    <row r="28" spans="1:49" x14ac:dyDescent="0.2">
      <c r="A28" s="75">
        <v>230</v>
      </c>
      <c r="B28" s="76" t="s">
        <v>32</v>
      </c>
      <c r="C28" s="143" t="str">
        <f t="shared" si="2"/>
        <v/>
      </c>
      <c r="D28" s="77"/>
      <c r="E28" s="77"/>
      <c r="F28" s="78" t="str">
        <f t="shared" si="0"/>
        <v/>
      </c>
      <c r="G28" s="28" t="str">
        <f t="shared" si="1"/>
        <v/>
      </c>
      <c r="H28" s="149">
        <v>8.5999999999999993E-2</v>
      </c>
      <c r="I28" s="149">
        <v>9.4E-2</v>
      </c>
      <c r="J28" s="149">
        <v>0.1</v>
      </c>
      <c r="K28" s="30">
        <v>39049</v>
      </c>
      <c r="L28" s="30">
        <v>37969</v>
      </c>
      <c r="M28" s="30">
        <v>36406</v>
      </c>
      <c r="N28" s="30"/>
      <c r="O28" s="30"/>
      <c r="P28" s="30"/>
      <c r="Q28" s="138" t="s">
        <v>281</v>
      </c>
      <c r="R28" s="138" t="s">
        <v>231</v>
      </c>
      <c r="S28" s="138" t="s">
        <v>179</v>
      </c>
      <c r="T28" s="30">
        <v>23.1</v>
      </c>
      <c r="U28" s="30">
        <v>23.1</v>
      </c>
      <c r="V28" s="30">
        <v>23</v>
      </c>
      <c r="W28" s="29">
        <v>0.13300000000000001</v>
      </c>
      <c r="X28" s="29">
        <v>0.14000000000000001</v>
      </c>
      <c r="Y28" s="29">
        <v>0.13400000000000001</v>
      </c>
      <c r="Z28" s="30">
        <v>135000</v>
      </c>
      <c r="AA28" s="30">
        <v>136900</v>
      </c>
      <c r="AB28" s="30">
        <v>139000</v>
      </c>
      <c r="AC28" s="30">
        <v>706</v>
      </c>
      <c r="AD28" s="30">
        <v>708</v>
      </c>
      <c r="AE28" s="30">
        <v>682</v>
      </c>
      <c r="AF28" s="151">
        <v>0.48957952196982313</v>
      </c>
      <c r="AG28" s="151">
        <v>0.4792404256448568</v>
      </c>
      <c r="AH28" s="151">
        <v>0.47752661817841169</v>
      </c>
      <c r="AI28" s="29">
        <v>0.88</v>
      </c>
      <c r="AJ28" s="29">
        <v>0.876</v>
      </c>
      <c r="AK28" s="29">
        <v>0.86899999999999999</v>
      </c>
      <c r="AL28" s="29">
        <v>0.26400000000000001</v>
      </c>
      <c r="AM28" s="29">
        <v>0.26100000000000001</v>
      </c>
      <c r="AN28" s="29">
        <v>0.25600000000000001</v>
      </c>
      <c r="AO28" s="32">
        <v>55</v>
      </c>
      <c r="AP28" s="32">
        <v>55</v>
      </c>
      <c r="AQ28" s="32">
        <v>55</v>
      </c>
      <c r="AR28" s="30">
        <v>45321</v>
      </c>
      <c r="AS28" s="30">
        <v>45247</v>
      </c>
      <c r="AT28" s="30">
        <v>44301</v>
      </c>
      <c r="AU28" s="32">
        <v>450.9</v>
      </c>
      <c r="AV28" s="32">
        <v>447.4</v>
      </c>
      <c r="AW28" s="32">
        <v>455</v>
      </c>
    </row>
    <row r="29" spans="1:49" x14ac:dyDescent="0.2">
      <c r="A29" s="75">
        <v>218</v>
      </c>
      <c r="B29" s="76" t="s">
        <v>33</v>
      </c>
      <c r="C29" s="143" t="str">
        <f t="shared" si="2"/>
        <v/>
      </c>
      <c r="D29" s="77"/>
      <c r="E29" s="77"/>
      <c r="F29" s="78" t="str">
        <f t="shared" si="0"/>
        <v/>
      </c>
      <c r="G29" s="28" t="str">
        <f t="shared" si="1"/>
        <v/>
      </c>
      <c r="H29" s="149">
        <v>7.1999999999999995E-2</v>
      </c>
      <c r="I29" s="149">
        <v>7.9000000000000001E-2</v>
      </c>
      <c r="J29" s="149">
        <v>7.4999999999999997E-2</v>
      </c>
      <c r="K29" s="30">
        <v>37370</v>
      </c>
      <c r="L29" s="30">
        <v>36016</v>
      </c>
      <c r="M29" s="30">
        <v>34405</v>
      </c>
      <c r="N29" s="30"/>
      <c r="O29" s="30"/>
      <c r="P29" s="30"/>
      <c r="Q29" s="138" t="s">
        <v>282</v>
      </c>
      <c r="R29" s="138" t="s">
        <v>232</v>
      </c>
      <c r="S29" s="138" t="s">
        <v>180</v>
      </c>
      <c r="T29" s="30">
        <v>18.399999999999999</v>
      </c>
      <c r="U29" s="30">
        <v>18.2</v>
      </c>
      <c r="V29" s="30">
        <v>18.600000000000001</v>
      </c>
      <c r="W29" s="29">
        <v>0.159</v>
      </c>
      <c r="X29" s="29">
        <v>0.17399999999999999</v>
      </c>
      <c r="Y29" s="29">
        <v>0.16600000000000001</v>
      </c>
      <c r="Z29" s="30">
        <v>184800</v>
      </c>
      <c r="AA29" s="30">
        <v>184100</v>
      </c>
      <c r="AB29" s="30">
        <v>181200</v>
      </c>
      <c r="AC29" s="30">
        <v>681</v>
      </c>
      <c r="AD29" s="30">
        <v>650</v>
      </c>
      <c r="AE29" s="30">
        <v>642</v>
      </c>
      <c r="AF29" s="151">
        <v>0.46013019556108348</v>
      </c>
      <c r="AG29" s="151">
        <v>0.4723319600255762</v>
      </c>
      <c r="AH29" s="151">
        <v>0.45312242788803692</v>
      </c>
      <c r="AI29" s="29">
        <v>0.92800000000000005</v>
      </c>
      <c r="AJ29" s="29">
        <v>0.92300000000000004</v>
      </c>
      <c r="AK29" s="29">
        <v>0.91700000000000004</v>
      </c>
      <c r="AL29" s="29">
        <v>0.29399999999999998</v>
      </c>
      <c r="AM29" s="29">
        <v>0.28199999999999997</v>
      </c>
      <c r="AN29" s="29">
        <v>0.28799999999999998</v>
      </c>
      <c r="AO29" s="32">
        <v>42.8</v>
      </c>
      <c r="AP29" s="32">
        <v>42.8</v>
      </c>
      <c r="AQ29" s="32">
        <v>42.8</v>
      </c>
      <c r="AR29" s="30">
        <v>45076</v>
      </c>
      <c r="AS29" s="30">
        <v>44222</v>
      </c>
      <c r="AT29" s="30">
        <v>42666</v>
      </c>
      <c r="AU29" s="32">
        <v>272.2</v>
      </c>
      <c r="AV29" s="32">
        <v>267.5</v>
      </c>
      <c r="AW29" s="32">
        <v>272.2</v>
      </c>
    </row>
    <row r="30" spans="1:49" x14ac:dyDescent="0.2">
      <c r="A30" s="75">
        <v>222</v>
      </c>
      <c r="B30" s="76" t="s">
        <v>34</v>
      </c>
      <c r="C30" s="143" t="str">
        <f t="shared" si="2"/>
        <v/>
      </c>
      <c r="D30" s="77"/>
      <c r="E30" s="77"/>
      <c r="F30" s="78" t="str">
        <f t="shared" si="0"/>
        <v/>
      </c>
      <c r="G30" s="28" t="str">
        <f t="shared" si="1"/>
        <v/>
      </c>
      <c r="H30" s="149">
        <v>5.2999999999999999E-2</v>
      </c>
      <c r="I30" s="149">
        <v>6.3E-2</v>
      </c>
      <c r="J30" s="149">
        <v>6.6000000000000003E-2</v>
      </c>
      <c r="K30" s="30">
        <v>43143</v>
      </c>
      <c r="L30" s="30">
        <v>42450</v>
      </c>
      <c r="M30" s="30">
        <v>39445</v>
      </c>
      <c r="N30" s="30"/>
      <c r="O30" s="30"/>
      <c r="P30" s="30"/>
      <c r="Q30" s="138" t="s">
        <v>283</v>
      </c>
      <c r="R30" s="138" t="s">
        <v>233</v>
      </c>
      <c r="S30" s="138" t="s">
        <v>181</v>
      </c>
      <c r="T30" s="30">
        <v>18.2</v>
      </c>
      <c r="U30" s="30">
        <v>18.100000000000001</v>
      </c>
      <c r="V30" s="30">
        <v>18.399999999999999</v>
      </c>
      <c r="W30" s="29">
        <v>8.7999999999999995E-2</v>
      </c>
      <c r="X30" s="29">
        <v>9.7000000000000003E-2</v>
      </c>
      <c r="Y30" s="29">
        <v>9.8000000000000004E-2</v>
      </c>
      <c r="Z30" s="30">
        <v>128300</v>
      </c>
      <c r="AA30" s="30">
        <v>127400</v>
      </c>
      <c r="AB30" s="30">
        <v>127600</v>
      </c>
      <c r="AC30" s="30">
        <v>692</v>
      </c>
      <c r="AD30" s="30">
        <v>673</v>
      </c>
      <c r="AE30" s="30">
        <v>669</v>
      </c>
      <c r="AF30" s="151">
        <v>0.46005011990833189</v>
      </c>
      <c r="AG30" s="151">
        <v>0.45517136283010895</v>
      </c>
      <c r="AH30" s="151">
        <v>0.45196316856659657</v>
      </c>
      <c r="AI30" s="29">
        <v>0.90500000000000003</v>
      </c>
      <c r="AJ30" s="29">
        <v>0.91</v>
      </c>
      <c r="AK30" s="29">
        <v>0.90400000000000003</v>
      </c>
      <c r="AL30" s="29">
        <v>0.28999999999999998</v>
      </c>
      <c r="AM30" s="29">
        <v>0.27900000000000003</v>
      </c>
      <c r="AN30" s="29">
        <v>0.28599999999999998</v>
      </c>
      <c r="AO30" s="32">
        <v>49.5</v>
      </c>
      <c r="AP30" s="32">
        <v>49.5</v>
      </c>
      <c r="AQ30" s="32">
        <v>49.5</v>
      </c>
      <c r="AR30" s="30">
        <v>50723</v>
      </c>
      <c r="AS30" s="30">
        <v>50296</v>
      </c>
      <c r="AT30" s="30">
        <v>48408</v>
      </c>
      <c r="AU30" s="32">
        <v>259.39999999999998</v>
      </c>
      <c r="AV30" s="32">
        <v>253.2</v>
      </c>
      <c r="AW30" s="32">
        <v>279.5</v>
      </c>
    </row>
    <row r="31" spans="1:49" x14ac:dyDescent="0.2">
      <c r="A31" s="75">
        <v>210</v>
      </c>
      <c r="B31" s="76" t="s">
        <v>35</v>
      </c>
      <c r="C31" s="143" t="str">
        <f t="shared" si="2"/>
        <v/>
      </c>
      <c r="D31" s="77"/>
      <c r="E31" s="77"/>
      <c r="F31" s="78" t="str">
        <f t="shared" si="0"/>
        <v/>
      </c>
      <c r="G31" s="28" t="str">
        <f t="shared" si="1"/>
        <v/>
      </c>
      <c r="H31" s="149">
        <v>0.123</v>
      </c>
      <c r="I31" s="149">
        <v>0.127</v>
      </c>
      <c r="J31" s="149">
        <v>0.14099999999999999</v>
      </c>
      <c r="K31" s="30">
        <v>37361</v>
      </c>
      <c r="L31" s="30">
        <v>36964</v>
      </c>
      <c r="M31" s="30">
        <v>35777</v>
      </c>
      <c r="N31" s="30"/>
      <c r="O31" s="30"/>
      <c r="P31" s="30"/>
      <c r="Q31" s="138" t="s">
        <v>284</v>
      </c>
      <c r="R31" s="138" t="s">
        <v>234</v>
      </c>
      <c r="S31" s="138" t="s">
        <v>182</v>
      </c>
      <c r="T31" s="30">
        <v>24</v>
      </c>
      <c r="U31" s="30">
        <v>24.1</v>
      </c>
      <c r="V31" s="30">
        <v>23.3</v>
      </c>
      <c r="W31" s="29">
        <v>0.14899999999999999</v>
      </c>
      <c r="X31" s="29">
        <v>0.17</v>
      </c>
      <c r="Y31" s="29">
        <v>0.158</v>
      </c>
      <c r="Z31" s="30">
        <v>150700</v>
      </c>
      <c r="AA31" s="30">
        <v>158000</v>
      </c>
      <c r="AB31" s="30">
        <v>174800</v>
      </c>
      <c r="AC31" s="30">
        <v>944</v>
      </c>
      <c r="AD31" s="30">
        <v>936</v>
      </c>
      <c r="AE31" s="30">
        <v>952</v>
      </c>
      <c r="AF31" s="151">
        <v>0.52018151410231583</v>
      </c>
      <c r="AG31" s="151">
        <v>0.50801206147467226</v>
      </c>
      <c r="AH31" s="151">
        <v>0.5017945845812195</v>
      </c>
      <c r="AI31" s="29">
        <v>0.84899999999999998</v>
      </c>
      <c r="AJ31" s="29">
        <v>0.84</v>
      </c>
      <c r="AK31" s="29">
        <v>0.84699999999999998</v>
      </c>
      <c r="AL31" s="29">
        <v>0.224</v>
      </c>
      <c r="AM31" s="29">
        <v>0.22500000000000001</v>
      </c>
      <c r="AN31" s="29">
        <v>0.217</v>
      </c>
      <c r="AO31" s="32">
        <v>51.3</v>
      </c>
      <c r="AP31" s="32">
        <v>51.3</v>
      </c>
      <c r="AQ31" s="32">
        <v>51.3</v>
      </c>
      <c r="AR31" s="30">
        <v>49760</v>
      </c>
      <c r="AS31" s="30">
        <v>48927</v>
      </c>
      <c r="AT31" s="30">
        <v>51001</v>
      </c>
      <c r="AU31" s="32">
        <v>607.6</v>
      </c>
      <c r="AV31" s="32">
        <v>562.1</v>
      </c>
      <c r="AW31" s="32">
        <v>660.6</v>
      </c>
    </row>
    <row r="32" spans="1:49" x14ac:dyDescent="0.2">
      <c r="A32" s="75">
        <v>239</v>
      </c>
      <c r="B32" s="76" t="s">
        <v>36</v>
      </c>
      <c r="C32" s="143" t="str">
        <f t="shared" si="2"/>
        <v/>
      </c>
      <c r="D32" s="77"/>
      <c r="E32" s="77"/>
      <c r="F32" s="78" t="str">
        <f t="shared" si="0"/>
        <v/>
      </c>
      <c r="G32" s="28" t="str">
        <f t="shared" si="1"/>
        <v/>
      </c>
      <c r="H32" s="149">
        <v>6.5000000000000002E-2</v>
      </c>
      <c r="I32" s="149">
        <v>6.9000000000000006E-2</v>
      </c>
      <c r="J32" s="149">
        <v>7.8E-2</v>
      </c>
      <c r="K32" s="30">
        <v>47058</v>
      </c>
      <c r="L32" s="30">
        <v>45881</v>
      </c>
      <c r="M32" s="30">
        <v>43968</v>
      </c>
      <c r="N32" s="30"/>
      <c r="O32" s="30"/>
      <c r="P32" s="30"/>
      <c r="Q32" s="138" t="s">
        <v>285</v>
      </c>
      <c r="R32" s="138" t="s">
        <v>235</v>
      </c>
      <c r="S32" s="138" t="s">
        <v>183</v>
      </c>
      <c r="T32" s="30">
        <v>26.3</v>
      </c>
      <c r="U32" s="30">
        <v>26.9</v>
      </c>
      <c r="V32" s="30">
        <v>25.9</v>
      </c>
      <c r="W32" s="29">
        <v>0.159</v>
      </c>
      <c r="X32" s="29">
        <v>0.16400000000000001</v>
      </c>
      <c r="Y32" s="29">
        <v>0.16200000000000001</v>
      </c>
      <c r="Z32" s="30">
        <v>236000</v>
      </c>
      <c r="AA32" s="30">
        <v>237500</v>
      </c>
      <c r="AB32" s="30">
        <v>243000</v>
      </c>
      <c r="AC32" s="30">
        <v>967</v>
      </c>
      <c r="AD32" s="30">
        <v>939</v>
      </c>
      <c r="AE32" s="30">
        <v>951</v>
      </c>
      <c r="AF32" s="151">
        <v>0.47380217298252325</v>
      </c>
      <c r="AG32" s="151">
        <v>0.45171970645552195</v>
      </c>
      <c r="AH32" s="151">
        <v>0.45736713428811293</v>
      </c>
      <c r="AI32" s="29">
        <v>0.91800000000000004</v>
      </c>
      <c r="AJ32" s="29">
        <v>0.91400000000000003</v>
      </c>
      <c r="AK32" s="29">
        <v>0.91500000000000004</v>
      </c>
      <c r="AL32" s="29">
        <v>0.34599999999999997</v>
      </c>
      <c r="AM32" s="29">
        <v>0.33400000000000002</v>
      </c>
      <c r="AN32" s="29">
        <v>0.32800000000000001</v>
      </c>
      <c r="AO32" s="32">
        <v>44</v>
      </c>
      <c r="AP32" s="32">
        <v>44</v>
      </c>
      <c r="AQ32" s="32">
        <v>44</v>
      </c>
      <c r="AR32" s="30">
        <v>63280</v>
      </c>
      <c r="AS32" s="30">
        <v>62647</v>
      </c>
      <c r="AT32" s="30">
        <v>61042</v>
      </c>
      <c r="AU32" s="32">
        <v>187.9</v>
      </c>
      <c r="AV32" s="32">
        <v>188</v>
      </c>
      <c r="AW32" s="32">
        <v>167</v>
      </c>
    </row>
    <row r="33" spans="1:49" x14ac:dyDescent="0.2">
      <c r="A33" s="75">
        <v>259</v>
      </c>
      <c r="B33" s="76" t="s">
        <v>37</v>
      </c>
      <c r="C33" s="143" t="str">
        <f t="shared" si="2"/>
        <v/>
      </c>
      <c r="D33" s="77"/>
      <c r="E33" s="77"/>
      <c r="F33" s="78" t="str">
        <f t="shared" si="0"/>
        <v/>
      </c>
      <c r="G33" s="28" t="str">
        <f t="shared" si="1"/>
        <v/>
      </c>
      <c r="H33" s="149">
        <v>0.10100000000000001</v>
      </c>
      <c r="I33" s="149">
        <v>0.109</v>
      </c>
      <c r="J33" s="149">
        <v>0.108</v>
      </c>
      <c r="K33" s="30">
        <v>53628</v>
      </c>
      <c r="L33" s="30">
        <v>52430</v>
      </c>
      <c r="M33" s="30">
        <v>50428</v>
      </c>
      <c r="N33" s="30"/>
      <c r="O33" s="30"/>
      <c r="P33" s="30"/>
      <c r="Q33" s="138" t="s">
        <v>286</v>
      </c>
      <c r="R33" s="138" t="s">
        <v>236</v>
      </c>
      <c r="S33" s="138" t="s">
        <v>184</v>
      </c>
      <c r="T33" s="30">
        <v>30.7</v>
      </c>
      <c r="U33" s="30">
        <v>30.5</v>
      </c>
      <c r="V33" s="30">
        <v>30.3</v>
      </c>
      <c r="W33" s="29">
        <v>0.105</v>
      </c>
      <c r="X33" s="29">
        <v>0.111</v>
      </c>
      <c r="Y33" s="29">
        <v>0.108</v>
      </c>
      <c r="Z33" s="30">
        <v>311600</v>
      </c>
      <c r="AA33" s="30">
        <v>324900</v>
      </c>
      <c r="AB33" s="30">
        <v>339200</v>
      </c>
      <c r="AC33" s="30">
        <v>1148</v>
      </c>
      <c r="AD33" s="30">
        <v>1135</v>
      </c>
      <c r="AE33" s="30">
        <v>1114</v>
      </c>
      <c r="AF33" s="151">
        <v>0.48798981999493385</v>
      </c>
      <c r="AG33" s="151">
        <v>0.48852880832726864</v>
      </c>
      <c r="AH33" s="151">
        <v>0.48250445200185721</v>
      </c>
      <c r="AI33" s="29">
        <v>0.88300000000000001</v>
      </c>
      <c r="AJ33" s="29">
        <v>0.88100000000000001</v>
      </c>
      <c r="AK33" s="29">
        <v>0.88</v>
      </c>
      <c r="AL33" s="29">
        <v>0.36199999999999999</v>
      </c>
      <c r="AM33" s="29">
        <v>0.35299999999999998</v>
      </c>
      <c r="AN33" s="29">
        <v>0.35399999999999998</v>
      </c>
      <c r="AO33" s="32">
        <v>52.3</v>
      </c>
      <c r="AP33" s="32">
        <v>52.3</v>
      </c>
      <c r="AQ33" s="32">
        <v>52.3</v>
      </c>
      <c r="AR33" s="30">
        <v>69667</v>
      </c>
      <c r="AS33" s="30">
        <v>67458</v>
      </c>
      <c r="AT33" s="30">
        <v>67681</v>
      </c>
      <c r="AU33" s="32">
        <v>290.2</v>
      </c>
      <c r="AV33" s="32">
        <v>308.39999999999998</v>
      </c>
      <c r="AW33" s="32">
        <v>307.7</v>
      </c>
    </row>
    <row r="34" spans="1:49" x14ac:dyDescent="0.2">
      <c r="A34" s="75">
        <v>226</v>
      </c>
      <c r="B34" s="76" t="s">
        <v>38</v>
      </c>
      <c r="C34" s="143" t="str">
        <f t="shared" si="2"/>
        <v/>
      </c>
      <c r="D34" s="77"/>
      <c r="E34" s="77"/>
      <c r="F34" s="78" t="str">
        <f t="shared" si="0"/>
        <v/>
      </c>
      <c r="G34" s="28" t="str">
        <f t="shared" si="1"/>
        <v/>
      </c>
      <c r="H34" s="149">
        <v>0.10299999999999999</v>
      </c>
      <c r="I34" s="149">
        <v>0.112</v>
      </c>
      <c r="J34" s="149">
        <v>9.5000000000000001E-2</v>
      </c>
      <c r="K34" s="30">
        <v>35079</v>
      </c>
      <c r="L34" s="30">
        <v>34133</v>
      </c>
      <c r="M34" s="30">
        <v>32940</v>
      </c>
      <c r="N34" s="30"/>
      <c r="O34" s="30"/>
      <c r="P34" s="30"/>
      <c r="Q34" s="138" t="s">
        <v>287</v>
      </c>
      <c r="R34" s="138" t="s">
        <v>237</v>
      </c>
      <c r="S34" s="138" t="s">
        <v>185</v>
      </c>
      <c r="T34" s="30">
        <v>21.4</v>
      </c>
      <c r="U34" s="30">
        <v>21.4</v>
      </c>
      <c r="V34" s="30">
        <v>22.2</v>
      </c>
      <c r="W34" s="29">
        <v>0.156</v>
      </c>
      <c r="X34" s="29">
        <v>0.155</v>
      </c>
      <c r="Y34" s="29">
        <v>0.152</v>
      </c>
      <c r="Z34" s="30">
        <v>157500</v>
      </c>
      <c r="AA34" s="30">
        <v>159000</v>
      </c>
      <c r="AB34" s="30">
        <v>161200</v>
      </c>
      <c r="AC34" s="30">
        <v>753</v>
      </c>
      <c r="AD34" s="30">
        <v>729</v>
      </c>
      <c r="AE34" s="30">
        <v>699</v>
      </c>
      <c r="AF34" s="151">
        <v>0.52082680959053662</v>
      </c>
      <c r="AG34" s="151">
        <v>0.5174144506994055</v>
      </c>
      <c r="AH34" s="151">
        <v>0.51206170524773453</v>
      </c>
      <c r="AI34" s="29">
        <v>0.84399999999999997</v>
      </c>
      <c r="AJ34" s="29">
        <v>0.83199999999999996</v>
      </c>
      <c r="AK34" s="29">
        <v>0.83299999999999996</v>
      </c>
      <c r="AL34" s="29">
        <v>0.26100000000000001</v>
      </c>
      <c r="AM34" s="29">
        <v>0.25600000000000001</v>
      </c>
      <c r="AN34" s="29">
        <v>0.25</v>
      </c>
      <c r="AO34" s="32">
        <v>53.2</v>
      </c>
      <c r="AP34" s="32">
        <v>53.2</v>
      </c>
      <c r="AQ34" s="32">
        <v>53.2</v>
      </c>
      <c r="AR34" s="30">
        <v>42558</v>
      </c>
      <c r="AS34" s="30">
        <v>41963</v>
      </c>
      <c r="AT34" s="30">
        <v>42090</v>
      </c>
      <c r="AU34" s="32">
        <v>559.1</v>
      </c>
      <c r="AV34" s="32">
        <v>567.5</v>
      </c>
      <c r="AW34" s="32">
        <v>588.9</v>
      </c>
    </row>
    <row r="35" spans="1:49" x14ac:dyDescent="0.2">
      <c r="A35" s="75">
        <v>244</v>
      </c>
      <c r="B35" s="76" t="s">
        <v>39</v>
      </c>
      <c r="C35" s="143" t="str">
        <f t="shared" si="2"/>
        <v/>
      </c>
      <c r="D35" s="77"/>
      <c r="E35" s="77"/>
      <c r="F35" s="78" t="str">
        <f t="shared" ref="F35:F66" si="3">IF(HLOOKUP(G$2,$H$1:$BJ$54,ROW(),FALSE)="","",HLOOKUP(G$2,$H$1:$BJ$54,ROW(),FALSE))</f>
        <v/>
      </c>
      <c r="G35" s="28" t="str">
        <f t="shared" ref="G35:G54" si="4">TEXT(HLOOKUP(G$2,$H$1:$BJ$54,ROW(),FALSE),$B$2)</f>
        <v/>
      </c>
      <c r="H35" s="149">
        <v>9.1999999999999998E-2</v>
      </c>
      <c r="I35" s="149">
        <v>9.6000000000000002E-2</v>
      </c>
      <c r="J35" s="149">
        <v>9.9000000000000005E-2</v>
      </c>
      <c r="K35" s="30">
        <v>52095</v>
      </c>
      <c r="L35" s="30">
        <v>51126</v>
      </c>
      <c r="M35" s="30">
        <v>49119</v>
      </c>
      <c r="N35" s="30"/>
      <c r="O35" s="30"/>
      <c r="P35" s="30"/>
      <c r="Q35" s="138" t="s">
        <v>288</v>
      </c>
      <c r="R35" s="138" t="s">
        <v>238</v>
      </c>
      <c r="S35" s="138" t="s">
        <v>186</v>
      </c>
      <c r="T35" s="30">
        <v>31.8</v>
      </c>
      <c r="U35" s="30">
        <v>31.5</v>
      </c>
      <c r="V35" s="30">
        <v>31.3</v>
      </c>
      <c r="W35" s="29">
        <v>0.109</v>
      </c>
      <c r="X35" s="29">
        <v>0.115</v>
      </c>
      <c r="Y35" s="29">
        <v>0.112</v>
      </c>
      <c r="Z35" s="30">
        <v>280900</v>
      </c>
      <c r="AA35" s="30">
        <v>285300</v>
      </c>
      <c r="AB35" s="30">
        <v>296500</v>
      </c>
      <c r="AC35" s="30">
        <v>1079</v>
      </c>
      <c r="AD35" s="30">
        <v>1058</v>
      </c>
      <c r="AE35" s="30">
        <v>1020</v>
      </c>
      <c r="AF35" s="151">
        <v>0.5305080897560096</v>
      </c>
      <c r="AG35" s="151">
        <v>0.52604229692068083</v>
      </c>
      <c r="AH35" s="151">
        <v>0.52250953433384106</v>
      </c>
      <c r="AI35" s="29">
        <v>0.85299999999999998</v>
      </c>
      <c r="AJ35" s="29">
        <v>0.85</v>
      </c>
      <c r="AK35" s="29">
        <v>0.84899999999999998</v>
      </c>
      <c r="AL35" s="29">
        <v>0.33400000000000002</v>
      </c>
      <c r="AM35" s="29">
        <v>0.32900000000000001</v>
      </c>
      <c r="AN35" s="29">
        <v>0.32500000000000001</v>
      </c>
      <c r="AO35" s="32">
        <v>46.9</v>
      </c>
      <c r="AP35" s="32">
        <v>46.9</v>
      </c>
      <c r="AQ35" s="32">
        <v>46.9</v>
      </c>
      <c r="AR35" s="30">
        <v>56448</v>
      </c>
      <c r="AS35" s="30">
        <v>55246</v>
      </c>
      <c r="AT35" s="30">
        <v>54148</v>
      </c>
      <c r="AU35" s="32">
        <v>406.8</v>
      </c>
      <c r="AV35" s="32">
        <v>398.1</v>
      </c>
      <c r="AW35" s="32">
        <v>392.1</v>
      </c>
    </row>
    <row r="36" spans="1:49" x14ac:dyDescent="0.2">
      <c r="A36" s="75">
        <v>246</v>
      </c>
      <c r="B36" s="76" t="s">
        <v>40</v>
      </c>
      <c r="C36" s="143" t="str">
        <f t="shared" si="2"/>
        <v/>
      </c>
      <c r="D36" s="77"/>
      <c r="E36" s="77"/>
      <c r="F36" s="78" t="str">
        <f t="shared" si="3"/>
        <v/>
      </c>
      <c r="G36" s="28" t="str">
        <f t="shared" si="4"/>
        <v/>
      </c>
      <c r="H36" s="149">
        <v>0.108</v>
      </c>
      <c r="I36" s="149">
        <v>0.11700000000000001</v>
      </c>
      <c r="J36" s="149">
        <v>0.127</v>
      </c>
      <c r="K36" s="30">
        <v>37049</v>
      </c>
      <c r="L36" s="30">
        <v>36028</v>
      </c>
      <c r="M36" s="30">
        <v>34604</v>
      </c>
      <c r="N36" s="30"/>
      <c r="O36" s="30"/>
      <c r="P36" s="30"/>
      <c r="Q36" s="138" t="s">
        <v>289</v>
      </c>
      <c r="R36" s="138" t="s">
        <v>239</v>
      </c>
      <c r="S36" s="138" t="s">
        <v>187</v>
      </c>
      <c r="T36" s="30">
        <v>23.7</v>
      </c>
      <c r="U36" s="30">
        <v>23.4</v>
      </c>
      <c r="V36" s="30">
        <v>23.4</v>
      </c>
      <c r="W36" s="29">
        <v>0.14699999999999999</v>
      </c>
      <c r="X36" s="29">
        <v>0.156</v>
      </c>
      <c r="Y36" s="29">
        <v>0.153</v>
      </c>
      <c r="Z36" s="30">
        <v>150100</v>
      </c>
      <c r="AA36" s="30">
        <v>153700</v>
      </c>
      <c r="AB36" s="30">
        <v>154200</v>
      </c>
      <c r="AC36" s="30">
        <v>756</v>
      </c>
      <c r="AD36" s="30">
        <v>745</v>
      </c>
      <c r="AE36" s="30">
        <v>731</v>
      </c>
      <c r="AF36" s="151">
        <v>0.47767498365830718</v>
      </c>
      <c r="AG36" s="151">
        <v>0.47356139121006724</v>
      </c>
      <c r="AH36" s="151">
        <v>0.47366257950346313</v>
      </c>
      <c r="AI36" s="29">
        <v>0.85199999999999998</v>
      </c>
      <c r="AJ36" s="29">
        <v>0.84699999999999998</v>
      </c>
      <c r="AK36" s="29">
        <v>0.84699999999999998</v>
      </c>
      <c r="AL36" s="29">
        <v>0.27400000000000002</v>
      </c>
      <c r="AM36" s="29">
        <v>0.26900000000000002</v>
      </c>
      <c r="AN36" s="29">
        <v>0.26500000000000001</v>
      </c>
      <c r="AO36" s="32">
        <v>58.4</v>
      </c>
      <c r="AP36" s="32">
        <v>58.4</v>
      </c>
      <c r="AQ36" s="32">
        <v>58.4</v>
      </c>
      <c r="AR36" s="30">
        <v>45150</v>
      </c>
      <c r="AS36" s="30">
        <v>43916</v>
      </c>
      <c r="AT36" s="30">
        <v>43326</v>
      </c>
      <c r="AU36" s="32">
        <v>353.4</v>
      </c>
      <c r="AV36" s="32">
        <v>349.8</v>
      </c>
      <c r="AW36" s="32">
        <v>363.4</v>
      </c>
    </row>
    <row r="37" spans="1:49" x14ac:dyDescent="0.2">
      <c r="A37" s="75">
        <v>220</v>
      </c>
      <c r="B37" s="76" t="s">
        <v>41</v>
      </c>
      <c r="C37" s="143" t="str">
        <f t="shared" si="2"/>
        <v/>
      </c>
      <c r="D37" s="77"/>
      <c r="E37" s="77"/>
      <c r="F37" s="78" t="str">
        <f t="shared" si="3"/>
        <v/>
      </c>
      <c r="G37" s="28" t="str">
        <f t="shared" si="4"/>
        <v/>
      </c>
      <c r="H37" s="149">
        <v>3.3000000000000002E-2</v>
      </c>
      <c r="I37" s="149">
        <v>3.1E-2</v>
      </c>
      <c r="J37" s="149">
        <v>3.9E-2</v>
      </c>
      <c r="K37" s="30">
        <v>51893</v>
      </c>
      <c r="L37" s="30">
        <v>47236</v>
      </c>
      <c r="M37" s="30">
        <v>42462</v>
      </c>
      <c r="N37" s="30"/>
      <c r="O37" s="30"/>
      <c r="P37" s="30"/>
      <c r="Q37" s="138" t="s">
        <v>290</v>
      </c>
      <c r="R37" s="138" t="s">
        <v>205</v>
      </c>
      <c r="S37" s="138" t="s">
        <v>188</v>
      </c>
      <c r="T37" s="30">
        <v>17.399999999999999</v>
      </c>
      <c r="U37" s="30">
        <v>16.899999999999999</v>
      </c>
      <c r="V37" s="30">
        <v>16.100000000000001</v>
      </c>
      <c r="W37" s="29">
        <v>0.11600000000000001</v>
      </c>
      <c r="X37" s="29">
        <v>0.11700000000000001</v>
      </c>
      <c r="Y37" s="29">
        <v>0.11799999999999999</v>
      </c>
      <c r="Z37" s="30">
        <v>142500</v>
      </c>
      <c r="AA37" s="30">
        <v>128600</v>
      </c>
      <c r="AB37" s="30">
        <v>123000</v>
      </c>
      <c r="AC37" s="30">
        <v>644</v>
      </c>
      <c r="AD37" s="30">
        <v>626</v>
      </c>
      <c r="AE37" s="30">
        <v>583</v>
      </c>
      <c r="AF37" s="151">
        <v>0.47226487574516929</v>
      </c>
      <c r="AG37" s="151">
        <v>0.4615049139608175</v>
      </c>
      <c r="AH37" s="151">
        <v>0.46553631002404783</v>
      </c>
      <c r="AI37" s="29">
        <v>0.91700000000000004</v>
      </c>
      <c r="AJ37" s="29">
        <v>0.90700000000000003</v>
      </c>
      <c r="AK37" s="29">
        <v>0.90300000000000002</v>
      </c>
      <c r="AL37" s="29">
        <v>0.27900000000000003</v>
      </c>
      <c r="AM37" s="29">
        <v>0.26300000000000001</v>
      </c>
      <c r="AN37" s="29">
        <v>0.27600000000000002</v>
      </c>
      <c r="AO37" s="32">
        <v>40.6</v>
      </c>
      <c r="AP37" s="32">
        <v>40.6</v>
      </c>
      <c r="AQ37" s="32">
        <v>40.6</v>
      </c>
      <c r="AR37" s="30">
        <v>53585</v>
      </c>
      <c r="AS37" s="30">
        <v>51704</v>
      </c>
      <c r="AT37" s="30">
        <v>48670</v>
      </c>
      <c r="AU37" s="32">
        <v>244.7</v>
      </c>
      <c r="AV37" s="32">
        <v>247</v>
      </c>
      <c r="AW37" s="32">
        <v>225</v>
      </c>
    </row>
    <row r="38" spans="1:49" x14ac:dyDescent="0.2">
      <c r="A38" s="75">
        <v>256</v>
      </c>
      <c r="B38" s="76" t="s">
        <v>42</v>
      </c>
      <c r="C38" s="143" t="str">
        <f t="shared" si="2"/>
        <v/>
      </c>
      <c r="D38" s="77"/>
      <c r="E38" s="77"/>
      <c r="F38" s="78" t="str">
        <f t="shared" si="3"/>
        <v/>
      </c>
      <c r="G38" s="28" t="str">
        <f t="shared" si="4"/>
        <v/>
      </c>
      <c r="H38" s="149">
        <v>9.0999999999999998E-2</v>
      </c>
      <c r="I38" s="149">
        <v>0.104</v>
      </c>
      <c r="J38" s="149">
        <v>0.114</v>
      </c>
      <c r="K38" s="30">
        <v>39289</v>
      </c>
      <c r="L38" s="30">
        <v>37836</v>
      </c>
      <c r="M38" s="30">
        <v>35931</v>
      </c>
      <c r="N38" s="30"/>
      <c r="O38" s="30"/>
      <c r="P38" s="30"/>
      <c r="Q38" s="138" t="s">
        <v>291</v>
      </c>
      <c r="R38" s="138" t="s">
        <v>240</v>
      </c>
      <c r="S38" s="138" t="s">
        <v>189</v>
      </c>
      <c r="T38" s="30">
        <v>23.2</v>
      </c>
      <c r="U38" s="30">
        <v>23.1</v>
      </c>
      <c r="V38" s="30">
        <v>22.8</v>
      </c>
      <c r="W38" s="29">
        <v>0.112</v>
      </c>
      <c r="X38" s="29">
        <v>0.11600000000000001</v>
      </c>
      <c r="Y38" s="29">
        <v>0.11799999999999999</v>
      </c>
      <c r="Z38" s="30">
        <v>127600</v>
      </c>
      <c r="AA38" s="30">
        <v>129600</v>
      </c>
      <c r="AB38" s="30">
        <v>134400</v>
      </c>
      <c r="AC38" s="30">
        <v>700</v>
      </c>
      <c r="AD38" s="30">
        <v>692</v>
      </c>
      <c r="AE38" s="30">
        <v>685</v>
      </c>
      <c r="AF38" s="151">
        <v>0.50126734580661658</v>
      </c>
      <c r="AG38" s="151">
        <v>0.49859398069765926</v>
      </c>
      <c r="AH38" s="151">
        <v>0.49141840403987602</v>
      </c>
      <c r="AI38" s="29">
        <v>0.88800000000000001</v>
      </c>
      <c r="AJ38" s="29">
        <v>0.88300000000000001</v>
      </c>
      <c r="AK38" s="29">
        <v>0.88100000000000001</v>
      </c>
      <c r="AL38" s="29">
        <v>0.252</v>
      </c>
      <c r="AM38" s="29">
        <v>0.247</v>
      </c>
      <c r="AN38" s="29">
        <v>0.246</v>
      </c>
      <c r="AO38" s="32">
        <v>51</v>
      </c>
      <c r="AP38" s="32">
        <v>51</v>
      </c>
      <c r="AQ38" s="32">
        <v>51</v>
      </c>
      <c r="AR38" s="30">
        <v>46829</v>
      </c>
      <c r="AS38" s="30">
        <v>45749</v>
      </c>
      <c r="AT38" s="30">
        <v>45090</v>
      </c>
      <c r="AU38" s="32">
        <v>299.7</v>
      </c>
      <c r="AV38" s="32">
        <v>307.39999999999998</v>
      </c>
      <c r="AW38" s="32">
        <v>315.2</v>
      </c>
    </row>
    <row r="39" spans="1:49" x14ac:dyDescent="0.2">
      <c r="A39" s="75">
        <v>229</v>
      </c>
      <c r="B39" s="76" t="s">
        <v>43</v>
      </c>
      <c r="C39" s="143" t="str">
        <f t="shared" si="2"/>
        <v/>
      </c>
      <c r="D39" s="77"/>
      <c r="E39" s="77"/>
      <c r="F39" s="78" t="str">
        <f t="shared" si="3"/>
        <v/>
      </c>
      <c r="G39" s="28" t="str">
        <f t="shared" si="4"/>
        <v/>
      </c>
      <c r="H39" s="149">
        <v>6.8000000000000005E-2</v>
      </c>
      <c r="I39" s="149">
        <v>7.4999999999999997E-2</v>
      </c>
      <c r="J39" s="149">
        <v>8.2000000000000003E-2</v>
      </c>
      <c r="K39" s="30">
        <v>39006</v>
      </c>
      <c r="L39" s="30">
        <v>37679</v>
      </c>
      <c r="M39" s="30">
        <v>35535</v>
      </c>
      <c r="N39" s="30"/>
      <c r="O39" s="30"/>
      <c r="P39" s="30"/>
      <c r="Q39" s="138" t="s">
        <v>292</v>
      </c>
      <c r="R39" s="138" t="s">
        <v>241</v>
      </c>
      <c r="S39" s="138" t="s">
        <v>190</v>
      </c>
      <c r="T39" s="30">
        <v>21.1</v>
      </c>
      <c r="U39" s="30">
        <v>21.1</v>
      </c>
      <c r="V39" s="30">
        <v>20.8</v>
      </c>
      <c r="W39" s="29">
        <v>0.13800000000000001</v>
      </c>
      <c r="X39" s="29">
        <v>0.13900000000000001</v>
      </c>
      <c r="Y39" s="29">
        <v>0.14000000000000001</v>
      </c>
      <c r="Z39" s="30">
        <v>114300</v>
      </c>
      <c r="AA39" s="30">
        <v>112600</v>
      </c>
      <c r="AB39" s="30">
        <v>111400</v>
      </c>
      <c r="AC39" s="30">
        <v>686</v>
      </c>
      <c r="AD39" s="30">
        <v>675</v>
      </c>
      <c r="AE39" s="30">
        <v>659</v>
      </c>
      <c r="AF39" s="151">
        <v>0.47693649639859914</v>
      </c>
      <c r="AG39" s="151">
        <v>0.46403458452841173</v>
      </c>
      <c r="AH39" s="151">
        <v>0.46860783659561667</v>
      </c>
      <c r="AI39" s="29">
        <v>0.86699999999999999</v>
      </c>
      <c r="AJ39" s="29">
        <v>0.86299999999999999</v>
      </c>
      <c r="AK39" s="29">
        <v>0.86199999999999999</v>
      </c>
      <c r="AL39" s="29">
        <v>0.23799999999999999</v>
      </c>
      <c r="AM39" s="29">
        <v>0.23799999999999999</v>
      </c>
      <c r="AN39" s="29">
        <v>0.22900000000000001</v>
      </c>
      <c r="AO39" s="32">
        <v>60.2</v>
      </c>
      <c r="AP39" s="32">
        <v>60.2</v>
      </c>
      <c r="AQ39" s="32">
        <v>60.2</v>
      </c>
      <c r="AR39" s="30">
        <v>44312</v>
      </c>
      <c r="AS39" s="30">
        <v>43225</v>
      </c>
      <c r="AT39" s="30">
        <v>42072</v>
      </c>
      <c r="AU39" s="32">
        <v>469.3</v>
      </c>
      <c r="AV39" s="32">
        <v>454.8</v>
      </c>
      <c r="AW39" s="32">
        <v>479.5</v>
      </c>
    </row>
    <row r="40" spans="1:49" x14ac:dyDescent="0.2">
      <c r="A40" s="75">
        <v>207</v>
      </c>
      <c r="B40" s="76" t="s">
        <v>44</v>
      </c>
      <c r="C40" s="143" t="str">
        <f t="shared" si="2"/>
        <v/>
      </c>
      <c r="D40" s="77"/>
      <c r="E40" s="77"/>
      <c r="F40" s="78" t="str">
        <f t="shared" si="3"/>
        <v/>
      </c>
      <c r="G40" s="28" t="str">
        <f t="shared" si="4"/>
        <v/>
      </c>
      <c r="H40" s="149">
        <v>0.11</v>
      </c>
      <c r="I40" s="149">
        <v>0.12</v>
      </c>
      <c r="J40" s="149">
        <v>0.127</v>
      </c>
      <c r="K40" s="30">
        <v>38786</v>
      </c>
      <c r="L40" s="30">
        <v>37527</v>
      </c>
      <c r="M40" s="30">
        <v>35906</v>
      </c>
      <c r="N40" s="30"/>
      <c r="O40" s="30"/>
      <c r="P40" s="30"/>
      <c r="Q40" s="138" t="s">
        <v>293</v>
      </c>
      <c r="R40" s="138" t="s">
        <v>242</v>
      </c>
      <c r="S40" s="138" t="s">
        <v>191</v>
      </c>
      <c r="T40" s="30">
        <v>22.7</v>
      </c>
      <c r="U40" s="30">
        <v>22.5</v>
      </c>
      <c r="V40" s="30">
        <v>22.3</v>
      </c>
      <c r="W40" s="29">
        <v>9.8000000000000004E-2</v>
      </c>
      <c r="X40" s="29">
        <v>9.9000000000000005E-2</v>
      </c>
      <c r="Y40" s="29">
        <v>0.10100000000000001</v>
      </c>
      <c r="Z40" s="30">
        <v>223900</v>
      </c>
      <c r="AA40" s="30">
        <v>232900</v>
      </c>
      <c r="AB40" s="30">
        <v>244500</v>
      </c>
      <c r="AC40" s="30">
        <v>862</v>
      </c>
      <c r="AD40" s="30">
        <v>840</v>
      </c>
      <c r="AE40" s="30">
        <v>816</v>
      </c>
      <c r="AF40" s="151">
        <v>0.49082626556596298</v>
      </c>
      <c r="AG40" s="151">
        <v>0.48102981416346302</v>
      </c>
      <c r="AH40" s="151">
        <v>0.48159039981035401</v>
      </c>
      <c r="AI40" s="29">
        <v>0.89900000000000002</v>
      </c>
      <c r="AJ40" s="29">
        <v>0.89400000000000002</v>
      </c>
      <c r="AK40" s="29">
        <v>0.88800000000000001</v>
      </c>
      <c r="AL40" s="29">
        <v>0.29899999999999999</v>
      </c>
      <c r="AM40" s="29">
        <v>0.29299999999999998</v>
      </c>
      <c r="AN40" s="29">
        <v>0.28799999999999998</v>
      </c>
      <c r="AO40" s="32">
        <v>49.2</v>
      </c>
      <c r="AP40" s="32">
        <v>49.2</v>
      </c>
      <c r="AQ40" s="32">
        <v>49.2</v>
      </c>
      <c r="AR40" s="30">
        <v>49161</v>
      </c>
      <c r="AS40" s="30">
        <v>46816</v>
      </c>
      <c r="AT40" s="30">
        <v>46560</v>
      </c>
      <c r="AU40" s="32">
        <v>247.6</v>
      </c>
      <c r="AV40" s="32">
        <v>247.6</v>
      </c>
      <c r="AW40" s="32">
        <v>252</v>
      </c>
    </row>
    <row r="41" spans="1:49" x14ac:dyDescent="0.2">
      <c r="A41" s="75">
        <v>257</v>
      </c>
      <c r="B41" s="76" t="s">
        <v>45</v>
      </c>
      <c r="C41" s="143" t="str">
        <f t="shared" si="2"/>
        <v/>
      </c>
      <c r="D41" s="77"/>
      <c r="E41" s="77"/>
      <c r="F41" s="78" t="str">
        <f t="shared" si="3"/>
        <v/>
      </c>
      <c r="G41" s="28" t="str">
        <f t="shared" si="4"/>
        <v/>
      </c>
      <c r="H41" s="149">
        <v>8.8999999999999996E-2</v>
      </c>
      <c r="I41" s="149">
        <v>9.4E-2</v>
      </c>
      <c r="J41" s="149">
        <v>9.6000000000000002E-2</v>
      </c>
      <c r="K41" s="30">
        <v>43616</v>
      </c>
      <c r="L41" s="30">
        <v>42291</v>
      </c>
      <c r="M41" s="30">
        <v>40444</v>
      </c>
      <c r="N41" s="30"/>
      <c r="O41" s="30"/>
      <c r="P41" s="30"/>
      <c r="Q41" s="138" t="s">
        <v>294</v>
      </c>
      <c r="R41" s="138" t="s">
        <v>243</v>
      </c>
      <c r="S41" s="138" t="s">
        <v>192</v>
      </c>
      <c r="T41" s="30">
        <v>26.1</v>
      </c>
      <c r="U41" s="30">
        <v>25.9</v>
      </c>
      <c r="V41" s="30">
        <v>25.9</v>
      </c>
      <c r="W41" s="29">
        <v>0.11</v>
      </c>
      <c r="X41" s="29">
        <v>0.115</v>
      </c>
      <c r="Y41" s="29">
        <v>0.114</v>
      </c>
      <c r="Z41" s="30">
        <v>163800</v>
      </c>
      <c r="AA41" s="30">
        <v>164800</v>
      </c>
      <c r="AB41" s="30">
        <v>165500</v>
      </c>
      <c r="AC41" s="30">
        <v>798</v>
      </c>
      <c r="AD41" s="30">
        <v>786</v>
      </c>
      <c r="AE41" s="30">
        <v>763</v>
      </c>
      <c r="AF41" s="151">
        <v>0.49790993728005717</v>
      </c>
      <c r="AG41" s="151">
        <v>0.49842160698895965</v>
      </c>
      <c r="AH41" s="151">
        <v>0.49339472929143813</v>
      </c>
      <c r="AI41" s="29">
        <v>0.88900000000000001</v>
      </c>
      <c r="AJ41" s="29">
        <v>0.88600000000000001</v>
      </c>
      <c r="AK41" s="29">
        <v>0.88400000000000001</v>
      </c>
      <c r="AL41" s="29">
        <v>0.27800000000000002</v>
      </c>
      <c r="AM41" s="29">
        <v>0.27</v>
      </c>
      <c r="AN41" s="29">
        <v>0.27100000000000002</v>
      </c>
      <c r="AO41" s="32">
        <v>49.5</v>
      </c>
      <c r="AP41" s="32">
        <v>49.5</v>
      </c>
      <c r="AQ41" s="32">
        <v>49.5</v>
      </c>
      <c r="AR41" s="30">
        <v>51230</v>
      </c>
      <c r="AS41" s="30">
        <v>50228</v>
      </c>
      <c r="AT41" s="30">
        <v>49288</v>
      </c>
      <c r="AU41" s="32">
        <v>348.7</v>
      </c>
      <c r="AV41" s="32">
        <v>355</v>
      </c>
      <c r="AW41" s="32">
        <v>366.2</v>
      </c>
    </row>
    <row r="42" spans="1:49" x14ac:dyDescent="0.2">
      <c r="A42" s="75">
        <v>262</v>
      </c>
      <c r="B42" s="76" t="s">
        <v>61</v>
      </c>
      <c r="C42" s="143" t="str">
        <f t="shared" si="2"/>
        <v/>
      </c>
      <c r="D42" s="77"/>
      <c r="E42" s="77"/>
      <c r="F42" s="78" t="str">
        <f t="shared" si="3"/>
        <v/>
      </c>
      <c r="G42" s="28" t="str">
        <f t="shared" si="4"/>
        <v/>
      </c>
      <c r="H42" s="150">
        <v>0.17299999999999999</v>
      </c>
      <c r="I42" s="150">
        <v>0.185</v>
      </c>
      <c r="J42" s="150">
        <v>0.19</v>
      </c>
      <c r="K42" s="31"/>
      <c r="L42" s="31"/>
      <c r="M42" s="31"/>
      <c r="N42" s="31"/>
      <c r="O42" s="31"/>
      <c r="P42" s="31"/>
      <c r="Q42" s="153" t="s">
        <v>366</v>
      </c>
      <c r="R42" s="153" t="s">
        <v>367</v>
      </c>
      <c r="S42" s="153" t="s">
        <v>368</v>
      </c>
      <c r="T42" s="30">
        <v>30</v>
      </c>
      <c r="U42" s="30">
        <v>29.7</v>
      </c>
      <c r="V42" s="30">
        <v>28.9</v>
      </c>
      <c r="W42" s="29">
        <v>0.20200000000000001</v>
      </c>
      <c r="X42" s="29">
        <v>0.19900000000000001</v>
      </c>
      <c r="Y42" s="29">
        <v>0.19400000000000001</v>
      </c>
      <c r="Z42" s="30">
        <v>127300</v>
      </c>
      <c r="AA42" s="30">
        <v>120300</v>
      </c>
      <c r="AB42" s="30">
        <v>120300</v>
      </c>
      <c r="AC42" s="30">
        <v>448</v>
      </c>
      <c r="AD42" s="30">
        <v>442</v>
      </c>
      <c r="AE42" s="30">
        <v>429</v>
      </c>
      <c r="AF42" s="151"/>
      <c r="AG42" s="151"/>
      <c r="AH42" s="151"/>
      <c r="AI42" s="29"/>
      <c r="AJ42" s="29"/>
      <c r="AK42" s="29"/>
      <c r="AL42" s="29"/>
      <c r="AM42" s="29"/>
      <c r="AN42" s="29"/>
      <c r="AO42" s="32">
        <v>76.3</v>
      </c>
      <c r="AP42" s="32">
        <v>76.3</v>
      </c>
      <c r="AQ42" s="32">
        <v>76.3</v>
      </c>
      <c r="AR42" s="30">
        <v>19429</v>
      </c>
      <c r="AS42" s="30">
        <v>18660</v>
      </c>
      <c r="AT42" s="30">
        <v>18862</v>
      </c>
      <c r="AU42" s="32">
        <v>273.8</v>
      </c>
      <c r="AV42" s="169">
        <v>284.39999999999998</v>
      </c>
      <c r="AW42" s="31"/>
    </row>
    <row r="43" spans="1:49" x14ac:dyDescent="0.2">
      <c r="A43" s="75">
        <v>242</v>
      </c>
      <c r="B43" s="76" t="s">
        <v>46</v>
      </c>
      <c r="C43" s="143" t="str">
        <f t="shared" si="2"/>
        <v/>
      </c>
      <c r="D43" s="77"/>
      <c r="E43" s="77"/>
      <c r="F43" s="78" t="str">
        <f t="shared" si="3"/>
        <v/>
      </c>
      <c r="G43" s="28" t="str">
        <f t="shared" si="4"/>
        <v/>
      </c>
      <c r="H43" s="149">
        <v>9.4E-2</v>
      </c>
      <c r="I43" s="149">
        <v>0.10299999999999999</v>
      </c>
      <c r="J43" s="149">
        <v>0.109</v>
      </c>
      <c r="K43" s="30">
        <v>44990</v>
      </c>
      <c r="L43" s="30">
        <v>43875</v>
      </c>
      <c r="M43" s="30">
        <v>42001</v>
      </c>
      <c r="N43" s="30"/>
      <c r="O43" s="30"/>
      <c r="P43" s="30"/>
      <c r="Q43" s="138" t="s">
        <v>295</v>
      </c>
      <c r="R43" s="138" t="s">
        <v>244</v>
      </c>
      <c r="S43" s="138" t="s">
        <v>193</v>
      </c>
      <c r="T43" s="30">
        <v>24.4</v>
      </c>
      <c r="U43" s="30">
        <v>23.4</v>
      </c>
      <c r="V43" s="30">
        <v>22.9</v>
      </c>
      <c r="W43" s="29">
        <v>0.107</v>
      </c>
      <c r="X43" s="29">
        <v>0.113</v>
      </c>
      <c r="Y43" s="29">
        <v>0.13200000000000001</v>
      </c>
      <c r="Z43" s="30">
        <v>234600</v>
      </c>
      <c r="AA43" s="30">
        <v>245500</v>
      </c>
      <c r="AB43" s="30">
        <v>254500</v>
      </c>
      <c r="AC43" s="30">
        <v>878</v>
      </c>
      <c r="AD43" s="30">
        <v>875</v>
      </c>
      <c r="AE43" s="30">
        <v>868</v>
      </c>
      <c r="AF43" s="151">
        <v>0.5522721361551568</v>
      </c>
      <c r="AG43" s="151">
        <v>0.55130674727815898</v>
      </c>
      <c r="AH43" s="151">
        <v>0.56587945854041033</v>
      </c>
      <c r="AI43" s="29">
        <v>0.86099999999999999</v>
      </c>
      <c r="AJ43" s="29">
        <v>0.84799999999999998</v>
      </c>
      <c r="AK43" s="29">
        <v>0.83499999999999996</v>
      </c>
      <c r="AL43" s="29">
        <v>0.314</v>
      </c>
      <c r="AM43" s="29">
        <v>0.311</v>
      </c>
      <c r="AN43" s="29">
        <v>0.30199999999999999</v>
      </c>
      <c r="AO43" s="32">
        <v>50.1</v>
      </c>
      <c r="AP43" s="32">
        <v>50.1</v>
      </c>
      <c r="AQ43" s="32">
        <v>50.1</v>
      </c>
      <c r="AR43" s="30">
        <v>54554</v>
      </c>
      <c r="AS43" s="30">
        <v>53636</v>
      </c>
      <c r="AT43" s="30">
        <v>52254</v>
      </c>
      <c r="AU43" s="32">
        <v>252.4</v>
      </c>
      <c r="AV43" s="32">
        <v>247.5</v>
      </c>
      <c r="AW43" s="32">
        <v>256.60000000000002</v>
      </c>
    </row>
    <row r="44" spans="1:49" x14ac:dyDescent="0.2">
      <c r="A44" s="75">
        <v>237</v>
      </c>
      <c r="B44" s="76" t="s">
        <v>47</v>
      </c>
      <c r="C44" s="143" t="str">
        <f t="shared" si="2"/>
        <v/>
      </c>
      <c r="D44" s="77"/>
      <c r="E44" s="77"/>
      <c r="F44" s="78" t="str">
        <f t="shared" si="3"/>
        <v/>
      </c>
      <c r="G44" s="28" t="str">
        <f t="shared" si="4"/>
        <v/>
      </c>
      <c r="H44" s="149">
        <v>0.112</v>
      </c>
      <c r="I44" s="149">
        <v>0.11899999999999999</v>
      </c>
      <c r="J44" s="149">
        <v>0.128</v>
      </c>
      <c r="K44" s="30">
        <v>34266</v>
      </c>
      <c r="L44" s="30">
        <v>33388</v>
      </c>
      <c r="M44" s="30">
        <v>32193</v>
      </c>
      <c r="N44" s="30"/>
      <c r="O44" s="30"/>
      <c r="P44" s="30"/>
      <c r="Q44" s="138" t="s">
        <v>296</v>
      </c>
      <c r="R44" s="138" t="s">
        <v>245</v>
      </c>
      <c r="S44" s="138" t="s">
        <v>194</v>
      </c>
      <c r="T44" s="30">
        <v>23.5</v>
      </c>
      <c r="U44" s="30">
        <v>23.6</v>
      </c>
      <c r="V44" s="30">
        <v>23.5</v>
      </c>
      <c r="W44" s="29">
        <v>0.17100000000000001</v>
      </c>
      <c r="X44" s="29">
        <v>0.18</v>
      </c>
      <c r="Y44" s="29">
        <v>0.17699999999999999</v>
      </c>
      <c r="Z44" s="30">
        <v>135500</v>
      </c>
      <c r="AA44" s="30">
        <v>136000</v>
      </c>
      <c r="AB44" s="30">
        <v>138100</v>
      </c>
      <c r="AC44" s="30">
        <v>754</v>
      </c>
      <c r="AD44" s="30">
        <v>741</v>
      </c>
      <c r="AE44" s="30">
        <v>728</v>
      </c>
      <c r="AF44" s="151">
        <v>0.5273998363563408</v>
      </c>
      <c r="AG44" s="151">
        <v>0.51854906110671517</v>
      </c>
      <c r="AH44" s="151">
        <v>0.52810668821984241</v>
      </c>
      <c r="AI44" s="29">
        <v>0.84899999999999998</v>
      </c>
      <c r="AJ44" s="29">
        <v>0.84199999999999997</v>
      </c>
      <c r="AK44" s="29">
        <v>0.84099999999999997</v>
      </c>
      <c r="AL44" s="29">
        <v>0.251</v>
      </c>
      <c r="AM44" s="29">
        <v>0.24099999999999999</v>
      </c>
      <c r="AN44" s="29">
        <v>0.245</v>
      </c>
      <c r="AO44" s="32">
        <v>62.4</v>
      </c>
      <c r="AP44" s="32">
        <v>62.4</v>
      </c>
      <c r="AQ44" s="32">
        <v>62.4</v>
      </c>
      <c r="AR44" s="30">
        <v>43107</v>
      </c>
      <c r="AS44" s="30">
        <v>42367</v>
      </c>
      <c r="AT44" s="30">
        <v>42018</v>
      </c>
      <c r="AU44" s="32">
        <v>558.79999999999995</v>
      </c>
      <c r="AV44" s="32">
        <v>571.9</v>
      </c>
      <c r="AW44" s="32">
        <v>597.70000000000005</v>
      </c>
    </row>
    <row r="45" spans="1:49" x14ac:dyDescent="0.2">
      <c r="A45" s="75">
        <v>221</v>
      </c>
      <c r="B45" s="76" t="s">
        <v>48</v>
      </c>
      <c r="C45" s="143" t="str">
        <f t="shared" si="2"/>
        <v/>
      </c>
      <c r="D45" s="77"/>
      <c r="E45" s="77"/>
      <c r="F45" s="78" t="str">
        <f t="shared" si="3"/>
        <v/>
      </c>
      <c r="G45" s="28" t="str">
        <f t="shared" si="4"/>
        <v/>
      </c>
      <c r="H45" s="149">
        <v>4.7E-2</v>
      </c>
      <c r="I45" s="149">
        <v>5.5E-2</v>
      </c>
      <c r="J45" s="149">
        <v>0.06</v>
      </c>
      <c r="K45" s="30">
        <v>43659</v>
      </c>
      <c r="L45" s="30">
        <v>44217</v>
      </c>
      <c r="M45" s="30">
        <v>39558</v>
      </c>
      <c r="N45" s="30"/>
      <c r="O45" s="30"/>
      <c r="P45" s="30"/>
      <c r="Q45" s="138" t="s">
        <v>297</v>
      </c>
      <c r="R45" s="138" t="s">
        <v>246</v>
      </c>
      <c r="S45" s="138" t="s">
        <v>195</v>
      </c>
      <c r="T45" s="30">
        <v>16.7</v>
      </c>
      <c r="U45" s="30">
        <v>16.899999999999999</v>
      </c>
      <c r="V45" s="30">
        <v>16.8</v>
      </c>
      <c r="W45" s="29">
        <v>0.121</v>
      </c>
      <c r="X45" s="29">
        <v>0.11799999999999999</v>
      </c>
      <c r="Y45" s="29">
        <v>0.124</v>
      </c>
      <c r="Z45" s="30">
        <v>134300</v>
      </c>
      <c r="AA45" s="30">
        <v>131400</v>
      </c>
      <c r="AB45" s="30">
        <v>129700</v>
      </c>
      <c r="AC45" s="30">
        <v>651</v>
      </c>
      <c r="AD45" s="30">
        <v>612</v>
      </c>
      <c r="AE45" s="30">
        <v>591</v>
      </c>
      <c r="AF45" s="151">
        <v>0.49088313708903875</v>
      </c>
      <c r="AG45" s="151">
        <v>0.47789831853275966</v>
      </c>
      <c r="AH45" s="151">
        <v>0.47686591221432328</v>
      </c>
      <c r="AI45" s="29">
        <v>0.90500000000000003</v>
      </c>
      <c r="AJ45" s="29">
        <v>0.90600000000000003</v>
      </c>
      <c r="AK45" s="29">
        <v>0.89600000000000002</v>
      </c>
      <c r="AL45" s="29">
        <v>0.26300000000000001</v>
      </c>
      <c r="AM45" s="29">
        <v>0.26300000000000001</v>
      </c>
      <c r="AN45" s="29">
        <v>0.26300000000000001</v>
      </c>
      <c r="AO45" s="32">
        <v>45.5</v>
      </c>
      <c r="AP45" s="32">
        <v>45.5</v>
      </c>
      <c r="AQ45" s="32">
        <v>45.5</v>
      </c>
      <c r="AR45" s="30">
        <v>48362</v>
      </c>
      <c r="AS45" s="30">
        <v>48321</v>
      </c>
      <c r="AT45" s="30">
        <v>45904</v>
      </c>
      <c r="AU45" s="32">
        <v>321.8</v>
      </c>
      <c r="AV45" s="32">
        <v>254.1</v>
      </c>
      <c r="AW45" s="32">
        <v>268.5</v>
      </c>
    </row>
    <row r="46" spans="1:49" x14ac:dyDescent="0.2">
      <c r="A46" s="75">
        <v>245</v>
      </c>
      <c r="B46" s="76" t="s">
        <v>49</v>
      </c>
      <c r="C46" s="143" t="str">
        <f t="shared" si="2"/>
        <v/>
      </c>
      <c r="D46" s="77"/>
      <c r="E46" s="77"/>
      <c r="F46" s="78" t="str">
        <f t="shared" si="3"/>
        <v/>
      </c>
      <c r="G46" s="28" t="str">
        <f t="shared" si="4"/>
        <v/>
      </c>
      <c r="H46" s="149">
        <v>9.5000000000000001E-2</v>
      </c>
      <c r="I46" s="149">
        <v>0.106</v>
      </c>
      <c r="J46" s="149">
        <v>0.113</v>
      </c>
      <c r="K46" s="30">
        <v>37678</v>
      </c>
      <c r="L46" s="30">
        <v>36567</v>
      </c>
      <c r="M46" s="30">
        <v>35103</v>
      </c>
      <c r="N46" s="30"/>
      <c r="O46" s="30"/>
      <c r="P46" s="30"/>
      <c r="Q46" s="138" t="s">
        <v>298</v>
      </c>
      <c r="R46" s="138" t="s">
        <v>247</v>
      </c>
      <c r="S46" s="138" t="s">
        <v>196</v>
      </c>
      <c r="T46" s="30">
        <v>24.4</v>
      </c>
      <c r="U46" s="30">
        <v>24.2</v>
      </c>
      <c r="V46" s="30">
        <v>24</v>
      </c>
      <c r="W46" s="29">
        <v>0.125</v>
      </c>
      <c r="X46" s="29">
        <v>0.128</v>
      </c>
      <c r="Y46" s="29">
        <v>0.13300000000000001</v>
      </c>
      <c r="Z46" s="30">
        <v>137800</v>
      </c>
      <c r="AA46" s="30">
        <v>138300</v>
      </c>
      <c r="AB46" s="30">
        <v>139000</v>
      </c>
      <c r="AC46" s="30">
        <v>730</v>
      </c>
      <c r="AD46" s="30">
        <v>715</v>
      </c>
      <c r="AE46" s="30">
        <v>697</v>
      </c>
      <c r="AF46" s="151">
        <v>0.50879820995391078</v>
      </c>
      <c r="AG46" s="151">
        <v>0.50822018394776636</v>
      </c>
      <c r="AH46" s="151">
        <v>0.5004248791059589</v>
      </c>
      <c r="AI46" s="29">
        <v>0.85099999999999998</v>
      </c>
      <c r="AJ46" s="29">
        <v>0.84199999999999997</v>
      </c>
      <c r="AK46" s="29">
        <v>0.83599999999999997</v>
      </c>
      <c r="AL46" s="29">
        <v>0.24299999999999999</v>
      </c>
      <c r="AM46" s="29">
        <v>0.23599999999999999</v>
      </c>
      <c r="AN46" s="29">
        <v>0.23100000000000001</v>
      </c>
      <c r="AO46" s="32">
        <v>57.6</v>
      </c>
      <c r="AP46" s="32">
        <v>57.6</v>
      </c>
      <c r="AQ46" s="32">
        <v>57.6</v>
      </c>
      <c r="AR46" s="30">
        <v>42764</v>
      </c>
      <c r="AS46" s="30">
        <v>41693</v>
      </c>
      <c r="AT46" s="30">
        <v>41461</v>
      </c>
      <c r="AU46" s="32">
        <v>643.6</v>
      </c>
      <c r="AV46" s="32">
        <v>608.20000000000005</v>
      </c>
      <c r="AW46" s="32">
        <v>613.29999999999995</v>
      </c>
    </row>
    <row r="47" spans="1:49" x14ac:dyDescent="0.2">
      <c r="A47" s="75">
        <v>227</v>
      </c>
      <c r="B47" s="76" t="s">
        <v>50</v>
      </c>
      <c r="C47" s="143" t="str">
        <f t="shared" si="2"/>
        <v/>
      </c>
      <c r="D47" s="77"/>
      <c r="E47" s="77"/>
      <c r="F47" s="78" t="str">
        <f t="shared" si="3"/>
        <v/>
      </c>
      <c r="G47" s="28" t="str">
        <f t="shared" si="4"/>
        <v/>
      </c>
      <c r="H47" s="149">
        <v>0.08</v>
      </c>
      <c r="I47" s="149">
        <v>8.5000000000000006E-2</v>
      </c>
      <c r="J47" s="149">
        <v>8.7999999999999995E-2</v>
      </c>
      <c r="K47" s="30">
        <v>41471</v>
      </c>
      <c r="L47" s="30">
        <v>40147</v>
      </c>
      <c r="M47" s="30">
        <v>38222</v>
      </c>
      <c r="N47" s="30"/>
      <c r="O47" s="30"/>
      <c r="P47" s="30"/>
      <c r="Q47" s="138" t="s">
        <v>299</v>
      </c>
      <c r="R47" s="138" t="s">
        <v>248</v>
      </c>
      <c r="S47" s="138" t="s">
        <v>197</v>
      </c>
      <c r="T47" s="30">
        <v>25.3</v>
      </c>
      <c r="U47" s="30">
        <v>24.8</v>
      </c>
      <c r="V47" s="30">
        <v>24.6</v>
      </c>
      <c r="W47" s="29">
        <v>0.11700000000000001</v>
      </c>
      <c r="X47" s="29">
        <v>0.124</v>
      </c>
      <c r="Y47" s="29">
        <v>0.126</v>
      </c>
      <c r="Z47" s="30">
        <v>129200</v>
      </c>
      <c r="AA47" s="30">
        <v>127700</v>
      </c>
      <c r="AB47" s="30">
        <v>128100</v>
      </c>
      <c r="AC47" s="30">
        <v>831</v>
      </c>
      <c r="AD47" s="30">
        <v>813</v>
      </c>
      <c r="AE47" s="30">
        <v>801</v>
      </c>
      <c r="AF47" s="151">
        <v>0.50564091755671892</v>
      </c>
      <c r="AG47" s="151">
        <v>0.50445512109321877</v>
      </c>
      <c r="AH47" s="151">
        <v>0.49996459811939054</v>
      </c>
      <c r="AI47" s="29">
        <v>0.81399999999999995</v>
      </c>
      <c r="AJ47" s="29">
        <v>0.81100000000000005</v>
      </c>
      <c r="AK47" s="29">
        <v>0.80700000000000005</v>
      </c>
      <c r="AL47" s="29">
        <v>0.26700000000000002</v>
      </c>
      <c r="AM47" s="29">
        <v>0.26400000000000001</v>
      </c>
      <c r="AN47" s="29">
        <v>0.25900000000000001</v>
      </c>
      <c r="AO47" s="32">
        <v>65.599999999999994</v>
      </c>
      <c r="AP47" s="32">
        <v>65.599999999999994</v>
      </c>
      <c r="AQ47" s="32">
        <v>65.599999999999994</v>
      </c>
      <c r="AR47" s="30">
        <v>50740</v>
      </c>
      <c r="AS47" s="30">
        <v>49392</v>
      </c>
      <c r="AT47" s="30">
        <v>48615</v>
      </c>
      <c r="AU47" s="32">
        <v>408.6</v>
      </c>
      <c r="AV47" s="32">
        <v>408.5</v>
      </c>
      <c r="AW47" s="32">
        <v>450.3</v>
      </c>
    </row>
    <row r="48" spans="1:49" x14ac:dyDescent="0.2">
      <c r="A48" s="75">
        <v>223</v>
      </c>
      <c r="B48" s="76" t="s">
        <v>51</v>
      </c>
      <c r="C48" s="143" t="str">
        <f t="shared" si="2"/>
        <v/>
      </c>
      <c r="D48" s="77"/>
      <c r="E48" s="77"/>
      <c r="F48" s="78" t="str">
        <f t="shared" si="3"/>
        <v/>
      </c>
      <c r="G48" s="28" t="str">
        <f t="shared" si="4"/>
        <v/>
      </c>
      <c r="H48" s="149">
        <v>6.8000000000000005E-2</v>
      </c>
      <c r="I48" s="149">
        <v>0.08</v>
      </c>
      <c r="J48" s="149">
        <v>9.2999999999999999E-2</v>
      </c>
      <c r="K48" s="30">
        <v>34601</v>
      </c>
      <c r="L48" s="30">
        <v>33509</v>
      </c>
      <c r="M48" s="30">
        <v>32121</v>
      </c>
      <c r="N48" s="30"/>
      <c r="O48" s="30"/>
      <c r="P48" s="30"/>
      <c r="Q48" s="138" t="s">
        <v>300</v>
      </c>
      <c r="R48" s="138" t="s">
        <v>249</v>
      </c>
      <c r="S48" s="138" t="s">
        <v>198</v>
      </c>
      <c r="T48" s="30">
        <v>22</v>
      </c>
      <c r="U48" s="30">
        <v>21.6</v>
      </c>
      <c r="V48" s="30">
        <v>21.2</v>
      </c>
      <c r="W48" s="29">
        <v>0.10100000000000001</v>
      </c>
      <c r="X48" s="29">
        <v>0.11</v>
      </c>
      <c r="Y48" s="29">
        <v>0.104</v>
      </c>
      <c r="Z48" s="30">
        <v>199700</v>
      </c>
      <c r="AA48" s="30">
        <v>207500</v>
      </c>
      <c r="AB48" s="30">
        <v>217200</v>
      </c>
      <c r="AC48" s="30">
        <v>851</v>
      </c>
      <c r="AD48" s="30">
        <v>822</v>
      </c>
      <c r="AE48" s="30">
        <v>796</v>
      </c>
      <c r="AF48" s="151">
        <v>0.44344935357701976</v>
      </c>
      <c r="AG48" s="151">
        <v>0.4379964081151998</v>
      </c>
      <c r="AH48" s="151">
        <v>0.42680934801122672</v>
      </c>
      <c r="AI48" s="29">
        <v>0.91</v>
      </c>
      <c r="AJ48" s="29">
        <v>0.90300000000000002</v>
      </c>
      <c r="AK48" s="29">
        <v>0.90600000000000003</v>
      </c>
      <c r="AL48" s="29">
        <v>0.307</v>
      </c>
      <c r="AM48" s="29">
        <v>0.29699999999999999</v>
      </c>
      <c r="AN48" s="29">
        <v>0.29299999999999998</v>
      </c>
      <c r="AO48" s="32">
        <v>48.5</v>
      </c>
      <c r="AP48" s="32">
        <v>48.5</v>
      </c>
      <c r="AQ48" s="32">
        <v>48.5</v>
      </c>
      <c r="AR48" s="30">
        <v>57049</v>
      </c>
      <c r="AS48" s="30">
        <v>55869</v>
      </c>
      <c r="AT48" s="30">
        <v>54744</v>
      </c>
      <c r="AU48" s="32">
        <v>205.8</v>
      </c>
      <c r="AV48" s="32">
        <v>195</v>
      </c>
      <c r="AW48" s="32">
        <v>212.7</v>
      </c>
    </row>
    <row r="49" spans="1:51" x14ac:dyDescent="0.2">
      <c r="A49" s="75">
        <v>241</v>
      </c>
      <c r="B49" s="76" t="s">
        <v>52</v>
      </c>
      <c r="C49" s="143" t="str">
        <f t="shared" si="2"/>
        <v/>
      </c>
      <c r="D49" s="77"/>
      <c r="E49" s="77"/>
      <c r="F49" s="78" t="str">
        <f t="shared" si="3"/>
        <v/>
      </c>
      <c r="G49" s="28" t="str">
        <f t="shared" si="4"/>
        <v/>
      </c>
      <c r="H49" s="149">
        <v>6.4000000000000001E-2</v>
      </c>
      <c r="I49" s="149">
        <v>6.4000000000000001E-2</v>
      </c>
      <c r="J49" s="149">
        <v>8.1000000000000003E-2</v>
      </c>
      <c r="K49" s="30">
        <v>42994</v>
      </c>
      <c r="L49" s="30">
        <v>41572</v>
      </c>
      <c r="M49" s="30">
        <v>39736</v>
      </c>
      <c r="N49" s="30"/>
      <c r="O49" s="30"/>
      <c r="P49" s="30"/>
      <c r="Q49" s="138" t="s">
        <v>301</v>
      </c>
      <c r="R49" s="138" t="s">
        <v>250</v>
      </c>
      <c r="S49" s="138" t="s">
        <v>199</v>
      </c>
      <c r="T49" s="30">
        <v>23.1</v>
      </c>
      <c r="U49" s="30">
        <v>21.9</v>
      </c>
      <c r="V49" s="30">
        <v>21.7</v>
      </c>
      <c r="W49" s="29">
        <v>0.20200000000000001</v>
      </c>
      <c r="X49" s="29">
        <v>0.20699999999999999</v>
      </c>
      <c r="Y49" s="29">
        <v>0.20399999999999999</v>
      </c>
      <c r="Z49" s="30">
        <v>216900</v>
      </c>
      <c r="AA49" s="30">
        <v>213700</v>
      </c>
      <c r="AB49" s="30">
        <v>216800</v>
      </c>
      <c r="AC49" s="30">
        <v>860</v>
      </c>
      <c r="AD49" s="30">
        <v>849</v>
      </c>
      <c r="AE49" s="30">
        <v>823</v>
      </c>
      <c r="AF49" s="151">
        <v>0.50167075708619957</v>
      </c>
      <c r="AG49" s="151">
        <v>0.49066411991101611</v>
      </c>
      <c r="AH49" s="151">
        <v>0.49506474168566317</v>
      </c>
      <c r="AI49" s="29">
        <v>0.91700000000000004</v>
      </c>
      <c r="AJ49" s="29">
        <v>0.91800000000000004</v>
      </c>
      <c r="AK49" s="29">
        <v>0.91</v>
      </c>
      <c r="AL49" s="29">
        <v>0.35799999999999998</v>
      </c>
      <c r="AM49" s="29">
        <v>0.35399999999999998</v>
      </c>
      <c r="AN49" s="29">
        <v>0.33600000000000002</v>
      </c>
      <c r="AO49" s="32">
        <v>42.7</v>
      </c>
      <c r="AP49" s="32">
        <v>42.7</v>
      </c>
      <c r="AQ49" s="32">
        <v>42.7</v>
      </c>
      <c r="AR49" s="30">
        <v>52977</v>
      </c>
      <c r="AS49" s="30">
        <v>52776</v>
      </c>
      <c r="AT49" s="30">
        <v>49406</v>
      </c>
      <c r="AU49" s="32">
        <v>142.6</v>
      </c>
      <c r="AV49" s="32">
        <v>135.19999999999999</v>
      </c>
      <c r="AW49" s="32">
        <v>130.19999999999999</v>
      </c>
    </row>
    <row r="50" spans="1:51" x14ac:dyDescent="0.2">
      <c r="A50" s="75">
        <v>247</v>
      </c>
      <c r="B50" s="76" t="s">
        <v>53</v>
      </c>
      <c r="C50" s="143" t="str">
        <f t="shared" si="2"/>
        <v/>
      </c>
      <c r="D50" s="77"/>
      <c r="E50" s="77"/>
      <c r="F50" s="78" t="str">
        <f t="shared" si="3"/>
        <v/>
      </c>
      <c r="G50" s="28" t="str">
        <f t="shared" si="4"/>
        <v/>
      </c>
      <c r="H50" s="149">
        <v>6.9000000000000006E-2</v>
      </c>
      <c r="I50" s="149">
        <v>7.5999999999999998E-2</v>
      </c>
      <c r="J50" s="149">
        <v>7.9000000000000001E-2</v>
      </c>
      <c r="K50" s="30">
        <v>47082</v>
      </c>
      <c r="L50" s="30">
        <v>46107</v>
      </c>
      <c r="M50" s="30">
        <v>44134</v>
      </c>
      <c r="N50" s="30"/>
      <c r="O50" s="30"/>
      <c r="P50" s="30"/>
      <c r="Q50" s="138" t="s">
        <v>302</v>
      </c>
      <c r="R50" s="138" t="s">
        <v>251</v>
      </c>
      <c r="S50" s="138" t="s">
        <v>200</v>
      </c>
      <c r="T50" s="30">
        <v>27.9</v>
      </c>
      <c r="U50" s="30">
        <v>27.7</v>
      </c>
      <c r="V50" s="30">
        <v>27.5</v>
      </c>
      <c r="W50" s="29">
        <v>0.106</v>
      </c>
      <c r="X50" s="29">
        <v>0.11700000000000001</v>
      </c>
      <c r="Y50" s="29">
        <v>0.112</v>
      </c>
      <c r="Z50" s="30">
        <v>237800</v>
      </c>
      <c r="AA50" s="30">
        <v>243100</v>
      </c>
      <c r="AB50" s="30">
        <v>249100</v>
      </c>
      <c r="AC50" s="30">
        <v>1068</v>
      </c>
      <c r="AD50" s="30">
        <v>1062</v>
      </c>
      <c r="AE50" s="30">
        <v>1019</v>
      </c>
      <c r="AF50" s="151">
        <v>0.49868522214378874</v>
      </c>
      <c r="AG50" s="151">
        <v>0.49731453466931475</v>
      </c>
      <c r="AH50" s="151">
        <v>0.49231022266465396</v>
      </c>
      <c r="AI50" s="29">
        <v>0.879</v>
      </c>
      <c r="AJ50" s="29">
        <v>0.878</v>
      </c>
      <c r="AK50" s="29">
        <v>0.86499999999999999</v>
      </c>
      <c r="AL50" s="29">
        <v>0.35499999999999998</v>
      </c>
      <c r="AM50" s="29">
        <v>0.35099999999999998</v>
      </c>
      <c r="AN50" s="29">
        <v>0.34200000000000003</v>
      </c>
      <c r="AO50" s="32">
        <v>54.1</v>
      </c>
      <c r="AP50" s="32">
        <v>54.1</v>
      </c>
      <c r="AQ50" s="32">
        <v>54.1</v>
      </c>
      <c r="AR50" s="30">
        <v>61741</v>
      </c>
      <c r="AS50" s="30">
        <v>61882</v>
      </c>
      <c r="AT50" s="30">
        <v>60674</v>
      </c>
      <c r="AU50" s="32">
        <v>190.1</v>
      </c>
      <c r="AV50" s="32">
        <v>196.7</v>
      </c>
      <c r="AW50" s="32">
        <v>213.6</v>
      </c>
    </row>
    <row r="51" spans="1:51" x14ac:dyDescent="0.2">
      <c r="A51" s="75">
        <v>206</v>
      </c>
      <c r="B51" s="76" t="s">
        <v>54</v>
      </c>
      <c r="C51" s="143" t="str">
        <f t="shared" si="2"/>
        <v/>
      </c>
      <c r="D51" s="77"/>
      <c r="E51" s="77"/>
      <c r="F51" s="78" t="str">
        <f t="shared" si="3"/>
        <v/>
      </c>
      <c r="G51" s="28" t="str">
        <f t="shared" si="4"/>
        <v/>
      </c>
      <c r="H51" s="149">
        <v>8.6999999999999994E-2</v>
      </c>
      <c r="I51" s="149">
        <v>0.10299999999999999</v>
      </c>
      <c r="J51" s="149">
        <v>0.108</v>
      </c>
      <c r="K51" s="30">
        <v>45413</v>
      </c>
      <c r="L51" s="30">
        <v>43878</v>
      </c>
      <c r="M51" s="30">
        <v>42024</v>
      </c>
      <c r="N51" s="30"/>
      <c r="O51" s="30"/>
      <c r="P51" s="30"/>
      <c r="Q51" s="138" t="s">
        <v>303</v>
      </c>
      <c r="R51" s="138" t="s">
        <v>252</v>
      </c>
      <c r="S51" s="138" t="s">
        <v>201</v>
      </c>
      <c r="T51" s="30">
        <v>26</v>
      </c>
      <c r="U51" s="30">
        <v>25.5</v>
      </c>
      <c r="V51" s="30">
        <v>25.1</v>
      </c>
      <c r="W51" s="29">
        <v>9.5000000000000001E-2</v>
      </c>
      <c r="X51" s="29">
        <v>9.5000000000000001E-2</v>
      </c>
      <c r="Y51" s="29">
        <v>9.8000000000000004E-2</v>
      </c>
      <c r="Z51" s="30">
        <v>243000</v>
      </c>
      <c r="AA51" s="30">
        <v>256300</v>
      </c>
      <c r="AB51" s="30">
        <v>271800</v>
      </c>
      <c r="AC51" s="30">
        <v>954</v>
      </c>
      <c r="AD51" s="30">
        <v>930</v>
      </c>
      <c r="AE51" s="30">
        <v>908</v>
      </c>
      <c r="AF51" s="151">
        <v>0.49488795496860083</v>
      </c>
      <c r="AG51" s="151">
        <v>0.49395739478891798</v>
      </c>
      <c r="AH51" s="151">
        <v>0.48735854623603825</v>
      </c>
      <c r="AI51" s="29">
        <v>0.90400000000000003</v>
      </c>
      <c r="AJ51" s="29">
        <v>0.90100000000000002</v>
      </c>
      <c r="AK51" s="29">
        <v>0.89800000000000002</v>
      </c>
      <c r="AL51" s="29">
        <v>0.317</v>
      </c>
      <c r="AM51" s="29">
        <v>0.31900000000000001</v>
      </c>
      <c r="AN51" s="29">
        <v>0.311</v>
      </c>
      <c r="AO51" s="32">
        <v>48.8</v>
      </c>
      <c r="AP51" s="32">
        <v>48.8</v>
      </c>
      <c r="AQ51" s="32">
        <v>48.8</v>
      </c>
      <c r="AR51" s="30">
        <v>57573</v>
      </c>
      <c r="AS51" s="30">
        <v>56835</v>
      </c>
      <c r="AT51" s="30">
        <v>55631</v>
      </c>
      <c r="AU51" s="32">
        <v>295.60000000000002</v>
      </c>
      <c r="AV51" s="32">
        <v>294.60000000000002</v>
      </c>
      <c r="AW51" s="32">
        <v>313.8</v>
      </c>
    </row>
    <row r="52" spans="1:51" x14ac:dyDescent="0.2">
      <c r="A52" s="75">
        <v>249</v>
      </c>
      <c r="B52" s="76" t="s">
        <v>55</v>
      </c>
      <c r="C52" s="143" t="str">
        <f t="shared" si="2"/>
        <v/>
      </c>
      <c r="D52" s="77"/>
      <c r="E52" s="77"/>
      <c r="F52" s="78" t="str">
        <f t="shared" si="3"/>
        <v/>
      </c>
      <c r="G52" s="28" t="str">
        <f t="shared" si="4"/>
        <v/>
      </c>
      <c r="H52" s="149">
        <v>0.08</v>
      </c>
      <c r="I52" s="149">
        <v>8.8999999999999996E-2</v>
      </c>
      <c r="J52" s="149">
        <v>8.8999999999999996E-2</v>
      </c>
      <c r="K52" s="30">
        <v>34477</v>
      </c>
      <c r="L52" s="30">
        <v>33403</v>
      </c>
      <c r="M52" s="30">
        <v>31806</v>
      </c>
      <c r="N52" s="30"/>
      <c r="O52" s="30"/>
      <c r="P52" s="30"/>
      <c r="Q52" s="138" t="s">
        <v>304</v>
      </c>
      <c r="R52" s="138" t="s">
        <v>253</v>
      </c>
      <c r="S52" s="138" t="s">
        <v>202</v>
      </c>
      <c r="T52" s="30">
        <v>25.2</v>
      </c>
      <c r="U52" s="30">
        <v>25.6</v>
      </c>
      <c r="V52" s="30">
        <v>25.6</v>
      </c>
      <c r="W52" s="29">
        <v>0.16</v>
      </c>
      <c r="X52" s="29">
        <v>0.16600000000000001</v>
      </c>
      <c r="Y52" s="29">
        <v>0.159</v>
      </c>
      <c r="Z52" s="30">
        <v>100400</v>
      </c>
      <c r="AA52" s="30">
        <v>99300</v>
      </c>
      <c r="AB52" s="30">
        <v>95100</v>
      </c>
      <c r="AC52" s="30">
        <v>607</v>
      </c>
      <c r="AD52" s="30">
        <v>599</v>
      </c>
      <c r="AE52" s="30">
        <v>571</v>
      </c>
      <c r="AF52" s="151">
        <v>0.5006564158133695</v>
      </c>
      <c r="AG52" s="151">
        <v>0.50601344480481858</v>
      </c>
      <c r="AH52" s="151">
        <v>0.49145940286145162</v>
      </c>
      <c r="AI52" s="29">
        <v>0.84499999999999997</v>
      </c>
      <c r="AJ52" s="29">
        <v>0.84199999999999997</v>
      </c>
      <c r="AK52" s="29">
        <v>0.83199999999999996</v>
      </c>
      <c r="AL52" s="29">
        <v>0.186</v>
      </c>
      <c r="AM52" s="29">
        <v>0.185</v>
      </c>
      <c r="AN52" s="29">
        <v>0.17499999999999999</v>
      </c>
      <c r="AO52" s="32">
        <v>51.5</v>
      </c>
      <c r="AP52" s="32">
        <v>51.5</v>
      </c>
      <c r="AQ52" s="32">
        <v>51.5</v>
      </c>
      <c r="AR52" s="30">
        <v>40196</v>
      </c>
      <c r="AS52" s="30">
        <v>38482</v>
      </c>
      <c r="AT52" s="30">
        <v>38218</v>
      </c>
      <c r="AU52" s="32">
        <v>316.3</v>
      </c>
      <c r="AV52" s="32">
        <v>315.89999999999998</v>
      </c>
      <c r="AW52" s="32">
        <v>314.60000000000002</v>
      </c>
    </row>
    <row r="53" spans="1:51" x14ac:dyDescent="0.2">
      <c r="A53" s="75">
        <v>253</v>
      </c>
      <c r="B53" s="76" t="s">
        <v>56</v>
      </c>
      <c r="C53" s="143" t="str">
        <f t="shared" si="2"/>
        <v/>
      </c>
      <c r="D53" s="77"/>
      <c r="E53" s="77"/>
      <c r="F53" s="78" t="str">
        <f t="shared" si="3"/>
        <v/>
      </c>
      <c r="G53" s="28" t="str">
        <f t="shared" si="4"/>
        <v/>
      </c>
      <c r="H53" s="149">
        <v>7.2999999999999995E-2</v>
      </c>
      <c r="I53" s="149">
        <v>8.2000000000000003E-2</v>
      </c>
      <c r="J53" s="149">
        <v>8.8999999999999996E-2</v>
      </c>
      <c r="K53" s="30">
        <v>40537</v>
      </c>
      <c r="L53" s="30">
        <v>39575</v>
      </c>
      <c r="M53" s="30">
        <v>38010</v>
      </c>
      <c r="N53" s="30"/>
      <c r="O53" s="30"/>
      <c r="P53" s="30"/>
      <c r="Q53" s="138" t="s">
        <v>305</v>
      </c>
      <c r="R53" s="138" t="s">
        <v>254</v>
      </c>
      <c r="S53" s="138" t="s">
        <v>203</v>
      </c>
      <c r="T53" s="30">
        <v>21.8</v>
      </c>
      <c r="U53" s="30">
        <v>21.9</v>
      </c>
      <c r="V53" s="30">
        <v>21.6</v>
      </c>
      <c r="W53" s="29">
        <v>0.13100000000000001</v>
      </c>
      <c r="X53" s="29">
        <v>0.13600000000000001</v>
      </c>
      <c r="Y53" s="29">
        <v>0.13200000000000001</v>
      </c>
      <c r="Z53" s="30">
        <v>165200</v>
      </c>
      <c r="AA53" s="30">
        <v>166700</v>
      </c>
      <c r="AB53" s="30">
        <v>169400</v>
      </c>
      <c r="AC53" s="30">
        <v>743</v>
      </c>
      <c r="AD53" s="30">
        <v>739</v>
      </c>
      <c r="AE53" s="30">
        <v>715</v>
      </c>
      <c r="AF53" s="151">
        <v>0.49224268255158132</v>
      </c>
      <c r="AG53" s="151">
        <v>0.48662255332130788</v>
      </c>
      <c r="AH53" s="151">
        <v>0.48920127544934311</v>
      </c>
      <c r="AI53" s="29">
        <v>0.90700000000000003</v>
      </c>
      <c r="AJ53" s="29">
        <v>0.90400000000000003</v>
      </c>
      <c r="AK53" s="29">
        <v>0.90100000000000002</v>
      </c>
      <c r="AL53" s="29">
        <v>0.27100000000000002</v>
      </c>
      <c r="AM53" s="29">
        <v>0.26500000000000001</v>
      </c>
      <c r="AN53" s="29">
        <v>0.26300000000000001</v>
      </c>
      <c r="AO53" s="32">
        <v>43.9</v>
      </c>
      <c r="AP53" s="32">
        <v>43.9</v>
      </c>
      <c r="AQ53" s="32">
        <v>43.9</v>
      </c>
      <c r="AR53" s="30">
        <v>51059</v>
      </c>
      <c r="AS53" s="30">
        <v>50395</v>
      </c>
      <c r="AT53" s="30">
        <v>49001</v>
      </c>
      <c r="AU53" s="32">
        <v>280.5</v>
      </c>
      <c r="AV53" s="32">
        <v>236.9</v>
      </c>
      <c r="AW53" s="32">
        <v>248.7</v>
      </c>
    </row>
    <row r="54" spans="1:51" x14ac:dyDescent="0.2">
      <c r="A54" s="75">
        <v>219</v>
      </c>
      <c r="B54" s="76" t="s">
        <v>57</v>
      </c>
      <c r="C54" s="143" t="str">
        <f t="shared" si="2"/>
        <v/>
      </c>
      <c r="D54" s="77"/>
      <c r="E54" s="77"/>
      <c r="F54" s="78" t="str">
        <f t="shared" si="3"/>
        <v/>
      </c>
      <c r="G54" s="28" t="str">
        <f t="shared" si="4"/>
        <v/>
      </c>
      <c r="H54" s="149">
        <v>5.6000000000000001E-2</v>
      </c>
      <c r="I54" s="149">
        <v>5.0999999999999997E-2</v>
      </c>
      <c r="J54" s="149">
        <v>6.3E-2</v>
      </c>
      <c r="K54" s="30">
        <v>48670</v>
      </c>
      <c r="L54" s="30">
        <v>47898</v>
      </c>
      <c r="M54" s="30">
        <v>45353</v>
      </c>
      <c r="N54" s="30"/>
      <c r="O54" s="30"/>
      <c r="P54" s="30"/>
      <c r="Q54" s="138" t="s">
        <v>306</v>
      </c>
      <c r="R54" s="138" t="s">
        <v>255</v>
      </c>
      <c r="S54" s="138" t="s">
        <v>204</v>
      </c>
      <c r="T54" s="30">
        <v>18.100000000000001</v>
      </c>
      <c r="U54" s="30">
        <v>18.100000000000001</v>
      </c>
      <c r="V54" s="30">
        <v>18.3</v>
      </c>
      <c r="W54" s="29">
        <v>0.157</v>
      </c>
      <c r="X54" s="29">
        <v>0.16200000000000001</v>
      </c>
      <c r="Y54" s="29">
        <v>0.151</v>
      </c>
      <c r="Z54" s="30">
        <v>187400</v>
      </c>
      <c r="AA54" s="30">
        <v>179900</v>
      </c>
      <c r="AB54" s="30">
        <v>180100</v>
      </c>
      <c r="AC54" s="30">
        <v>742</v>
      </c>
      <c r="AD54" s="30">
        <v>759</v>
      </c>
      <c r="AE54" s="30">
        <v>693</v>
      </c>
      <c r="AF54" s="151">
        <v>0.47148425813109485</v>
      </c>
      <c r="AG54" s="151">
        <v>0.47513424450207997</v>
      </c>
      <c r="AH54" s="151">
        <v>0.4434833167741159</v>
      </c>
      <c r="AI54" s="29">
        <v>0.91700000000000004</v>
      </c>
      <c r="AJ54" s="29">
        <v>0.92</v>
      </c>
      <c r="AK54" s="29">
        <v>0.92300000000000004</v>
      </c>
      <c r="AL54" s="29">
        <v>0.247</v>
      </c>
      <c r="AM54" s="29">
        <v>0.247</v>
      </c>
      <c r="AN54" s="29">
        <v>0.24099999999999999</v>
      </c>
      <c r="AO54" s="32">
        <v>42.8</v>
      </c>
      <c r="AP54" s="32">
        <v>42.8</v>
      </c>
      <c r="AQ54" s="32">
        <v>42.8</v>
      </c>
      <c r="AR54" s="30">
        <v>54901</v>
      </c>
      <c r="AS54" s="30">
        <v>56322</v>
      </c>
      <c r="AT54" s="30">
        <v>53512</v>
      </c>
      <c r="AU54" s="32">
        <v>201.4</v>
      </c>
      <c r="AV54" s="32">
        <v>219.3</v>
      </c>
      <c r="AW54" s="32">
        <v>195.9</v>
      </c>
    </row>
    <row r="56" spans="1:51" x14ac:dyDescent="0.2">
      <c r="A56" s="27" t="s">
        <v>330</v>
      </c>
      <c r="B56" s="76" t="s">
        <v>314</v>
      </c>
      <c r="C56" s="76" t="s">
        <v>380</v>
      </c>
      <c r="D56" s="76"/>
      <c r="E56" s="201">
        <f ca="1">IF(ISNA(Dashboard!H75),"",Dashboard!H75)</f>
        <v>74917</v>
      </c>
      <c r="F56" s="201">
        <f ca="1">IF(ISNA(Dashboard!I75),"",Dashboard!I75)</f>
        <v>109887</v>
      </c>
      <c r="G56" s="201">
        <f ca="1">IF(ISNA(Dashboard!J75),"",Dashboard!J75)</f>
        <v>105565</v>
      </c>
      <c r="H56" s="201"/>
      <c r="I56" s="201">
        <f ca="1">IF(ISNA(Dashboard!L75),"",Dashboard!L75)</f>
        <v>55036</v>
      </c>
      <c r="J56" s="201">
        <f ca="1">IF(ISNA(Dashboard!M75),"",Dashboard!M75)</f>
        <v>61395</v>
      </c>
      <c r="K56" s="201">
        <f ca="1">IF(ISNA(Dashboard!N75),"",Dashboard!N75)</f>
        <v>108823</v>
      </c>
      <c r="L56" s="201"/>
      <c r="M56" s="201" t="str">
        <f ca="1">IF(ISNA(Dashboard!P75),"",Dashboard!P75)</f>
        <v/>
      </c>
      <c r="N56" s="201" t="str">
        <f ca="1">IF(ISNA(Dashboard!Q75),"",Dashboard!Q75)</f>
        <v/>
      </c>
      <c r="O56" s="201" t="str">
        <f ca="1">IF(ISNA(Dashboard!R75),"",Dashboard!R75)</f>
        <v/>
      </c>
      <c r="P56" s="201"/>
      <c r="Q56" s="201" t="str">
        <f ca="1">IF(ISNA(Dashboard!T75),"",Dashboard!T75)</f>
        <v/>
      </c>
      <c r="R56" s="201" t="str">
        <f ca="1">IF(ISNA(Dashboard!U75),"",Dashboard!U75)</f>
        <v/>
      </c>
      <c r="S56" s="201" t="str">
        <f ca="1">IF(ISNA(Dashboard!V75),"",Dashboard!V75)</f>
        <v/>
      </c>
      <c r="T56" s="201"/>
      <c r="AX56" s="32"/>
      <c r="AY56" s="29"/>
    </row>
    <row r="57" spans="1:51" x14ac:dyDescent="0.2">
      <c r="A57" s="27" t="s">
        <v>151</v>
      </c>
      <c r="B57" s="76" t="s">
        <v>383</v>
      </c>
      <c r="C57" s="76" t="s">
        <v>129</v>
      </c>
      <c r="D57" s="76"/>
      <c r="E57" s="201">
        <f>IF(ISNA(Dashboard!H78),"",Dashboard!H78)</f>
        <v>38222</v>
      </c>
      <c r="F57" s="201">
        <f>IF(ISNA(Dashboard!I78),"",Dashboard!I78)</f>
        <v>40147</v>
      </c>
      <c r="G57" s="201">
        <f>IF(ISNA(Dashboard!J78),"",Dashboard!J78)</f>
        <v>41471</v>
      </c>
      <c r="H57" s="201"/>
      <c r="I57" s="201">
        <f>IF(ISNA(Dashboard!L78),"",Dashboard!L78)</f>
        <v>38345</v>
      </c>
      <c r="J57" s="201">
        <f>IF(ISNA(Dashboard!M78),"",Dashboard!M78)</f>
        <v>39636</v>
      </c>
      <c r="K57" s="201">
        <f>IF(ISNA(Dashboard!N78),"",Dashboard!N78)</f>
        <v>40344</v>
      </c>
      <c r="L57" s="201"/>
      <c r="M57" s="201" t="str">
        <f>IF(ISNA(Dashboard!P78),"",Dashboard!P78)</f>
        <v/>
      </c>
      <c r="N57" s="201" t="str">
        <f>IF(ISNA(Dashboard!Q78),"",Dashboard!Q78)</f>
        <v/>
      </c>
      <c r="O57" s="201" t="str">
        <f>IF(ISNA(Dashboard!R78),"",Dashboard!R78)</f>
        <v/>
      </c>
      <c r="P57" s="201"/>
      <c r="Q57" s="201" t="str">
        <f>IF(ISNA(Dashboard!T78),"",Dashboard!T78)</f>
        <v/>
      </c>
      <c r="R57" s="201" t="str">
        <f>IF(ISNA(Dashboard!U78),"",Dashboard!U78)</f>
        <v/>
      </c>
      <c r="S57" s="201" t="str">
        <f>IF(ISNA(Dashboard!V78),"",Dashboard!V78)</f>
        <v/>
      </c>
      <c r="AX57" s="32"/>
      <c r="AY57" s="29"/>
    </row>
    <row r="58" spans="1:51" x14ac:dyDescent="0.2">
      <c r="A58" s="27" t="s">
        <v>151</v>
      </c>
      <c r="B58" s="79" t="s">
        <v>382</v>
      </c>
      <c r="C58" s="79" t="s">
        <v>381</v>
      </c>
      <c r="E58" s="201">
        <f>IF(ISNA(Dashboard!H81),"",Dashboard!H81)</f>
        <v>48615</v>
      </c>
      <c r="F58" s="201">
        <f>IF(ISNA(Dashboard!I81),"",Dashboard!I81)</f>
        <v>49392</v>
      </c>
      <c r="G58" s="201">
        <f>IF(ISNA(Dashboard!J81),"",Dashboard!J81)</f>
        <v>50740</v>
      </c>
      <c r="H58" s="201"/>
      <c r="I58" s="201">
        <f>IF(ISNA(Dashboard!L81),"",Dashboard!L81)</f>
        <v>44409</v>
      </c>
      <c r="J58" s="201">
        <f>IF(ISNA(Dashboard!M81),"",Dashboard!M81)</f>
        <v>44299</v>
      </c>
      <c r="K58" s="201">
        <f>IF(ISNA(Dashboard!N81),"",Dashboard!N81)</f>
        <v>45040</v>
      </c>
      <c r="L58" s="201"/>
      <c r="M58" s="201" t="str">
        <f>IF(ISNA(Dashboard!P81),"",Dashboard!P81)</f>
        <v/>
      </c>
      <c r="N58" s="201" t="str">
        <f>IF(ISNA(Dashboard!Q81),"",Dashboard!Q81)</f>
        <v/>
      </c>
      <c r="O58" s="201" t="str">
        <f>IF(ISNA(Dashboard!R81),"",Dashboard!R81)</f>
        <v/>
      </c>
      <c r="P58" s="201"/>
      <c r="Q58" s="201" t="str">
        <f>IF(ISNA(Dashboard!T81),"",Dashboard!T81)</f>
        <v/>
      </c>
      <c r="R58" s="201" t="str">
        <f>IF(ISNA(Dashboard!U81),"",Dashboard!U81)</f>
        <v/>
      </c>
      <c r="S58" s="201" t="str">
        <f>IF(ISNA(Dashboard!V81),"",Dashboard!V81)</f>
        <v/>
      </c>
      <c r="AX58" s="32"/>
      <c r="AY58" s="29"/>
    </row>
    <row r="59" spans="1:51" x14ac:dyDescent="0.2">
      <c r="A59" s="26" t="s">
        <v>364</v>
      </c>
      <c r="B59" s="76" t="s">
        <v>344</v>
      </c>
      <c r="C59" s="76" t="s">
        <v>134</v>
      </c>
      <c r="D59" s="76"/>
      <c r="E59" s="203">
        <f>IF(ISNA(Dashboard!H84),"",Dashboard!H84)</f>
        <v>8.7999999999999995E-2</v>
      </c>
      <c r="F59" s="203">
        <f>IF(ISNA(Dashboard!I84),"",Dashboard!I84)</f>
        <v>8.5000000000000006E-2</v>
      </c>
      <c r="G59" s="203">
        <f>IF(ISNA(Dashboard!J84),"",Dashboard!J84)</f>
        <v>0.08</v>
      </c>
      <c r="H59" s="201"/>
      <c r="I59" s="203">
        <f>IF(ISNA(Dashboard!L84),"",Dashboard!L84)</f>
        <v>0.13300000000000001</v>
      </c>
      <c r="J59" s="203">
        <f>IF(ISNA(Dashboard!M84),"",Dashboard!M84)</f>
        <v>0.124</v>
      </c>
      <c r="K59" s="203">
        <f>IF(ISNA(Dashboard!N84),"",Dashboard!N84)</f>
        <v>0.115</v>
      </c>
      <c r="L59" s="201"/>
      <c r="M59" s="203" t="str">
        <f>IF(ISNA(Dashboard!P84),"",Dashboard!P84)</f>
        <v/>
      </c>
      <c r="N59" s="203" t="str">
        <f>IF(ISNA(Dashboard!Q84),"",Dashboard!Q84)</f>
        <v/>
      </c>
      <c r="O59" s="203" t="str">
        <f>IF(ISNA(Dashboard!R84),"",Dashboard!R84)</f>
        <v/>
      </c>
      <c r="P59" s="201"/>
      <c r="Q59" s="203" t="str">
        <f>IF(ISNA(Dashboard!T84),"",Dashboard!T84)</f>
        <v/>
      </c>
      <c r="R59" s="203" t="str">
        <f>IF(ISNA(Dashboard!U84),"",Dashboard!U84)</f>
        <v/>
      </c>
      <c r="S59" s="203" t="str">
        <f>IF(ISNA(Dashboard!V84),"",Dashboard!V84)</f>
        <v/>
      </c>
      <c r="AX59" s="32"/>
      <c r="AY59" s="29"/>
    </row>
    <row r="60" spans="1:51" x14ac:dyDescent="0.2">
      <c r="A60" s="27" t="s">
        <v>345</v>
      </c>
      <c r="B60" s="76" t="s">
        <v>343</v>
      </c>
      <c r="C60" s="76" t="s">
        <v>342</v>
      </c>
      <c r="D60" s="76"/>
      <c r="E60" s="201">
        <f>IF(ISNA(Dashboard!H87),"",Dashboard!H87)</f>
        <v>24.6</v>
      </c>
      <c r="F60" s="201">
        <f>IF(ISNA(Dashboard!I87),"",Dashboard!I87)</f>
        <v>24.8</v>
      </c>
      <c r="G60" s="201">
        <f>IF(ISNA(Dashboard!J87),"",Dashboard!J87)</f>
        <v>25.3</v>
      </c>
      <c r="H60" s="201"/>
      <c r="I60" s="201">
        <f>IF(ISNA(Dashboard!L87),"",Dashboard!L87)</f>
        <v>25.5</v>
      </c>
      <c r="J60" s="201">
        <f>IF(ISNA(Dashboard!M87),"",Dashboard!M87)</f>
        <v>25.8</v>
      </c>
      <c r="K60" s="201">
        <f>IF(ISNA(Dashboard!N87),"",Dashboard!N87)</f>
        <v>26.2</v>
      </c>
      <c r="L60" s="201"/>
      <c r="M60" s="201" t="str">
        <f>IF(ISNA(Dashboard!P87),"",Dashboard!P87)</f>
        <v/>
      </c>
      <c r="N60" s="201" t="str">
        <f>IF(ISNA(Dashboard!Q87),"",Dashboard!Q87)</f>
        <v/>
      </c>
      <c r="O60" s="201" t="str">
        <f>IF(ISNA(Dashboard!R87),"",Dashboard!R87)</f>
        <v/>
      </c>
      <c r="P60" s="201"/>
      <c r="Q60" s="201" t="str">
        <f>IF(ISNA(Dashboard!T87),"",Dashboard!T87)</f>
        <v/>
      </c>
      <c r="R60" s="201" t="str">
        <f>IF(ISNA(Dashboard!U87),"",Dashboard!U87)</f>
        <v/>
      </c>
      <c r="S60" s="201" t="str">
        <f>IF(ISNA(Dashboard!V87),"",Dashboard!V87)</f>
        <v/>
      </c>
      <c r="AX60" s="32"/>
      <c r="AY60" s="29"/>
    </row>
    <row r="61" spans="1:51" x14ac:dyDescent="0.2">
      <c r="A61" s="26" t="s">
        <v>364</v>
      </c>
      <c r="B61" s="76" t="s">
        <v>349</v>
      </c>
      <c r="C61" s="76" t="s">
        <v>399</v>
      </c>
      <c r="D61" s="76"/>
      <c r="E61" s="203">
        <f>IF(ISNA(Dashboard!H90),"",Dashboard!H90)</f>
        <v>0.126</v>
      </c>
      <c r="F61" s="203">
        <f>IF(ISNA(Dashboard!I90),"",Dashboard!I90)</f>
        <v>0.124</v>
      </c>
      <c r="G61" s="203">
        <f>IF(ISNA(Dashboard!J90),"",Dashboard!J90)</f>
        <v>0.11700000000000001</v>
      </c>
      <c r="H61" s="201"/>
      <c r="I61" s="203">
        <f>IF(ISNA(Dashboard!L90),"",Dashboard!L90)</f>
        <v>0.218</v>
      </c>
      <c r="J61" s="203">
        <f>IF(ISNA(Dashboard!M90),"",Dashboard!M90)</f>
        <v>0.21299999999999999</v>
      </c>
      <c r="K61" s="203">
        <f>IF(ISNA(Dashboard!N90),"",Dashboard!N90)</f>
        <v>0.20300000000000001</v>
      </c>
      <c r="L61" s="201"/>
      <c r="M61" s="203" t="str">
        <f>IF(ISNA(Dashboard!P90),"",Dashboard!P90)</f>
        <v/>
      </c>
      <c r="N61" s="203" t="str">
        <f>IF(ISNA(Dashboard!Q90),"",Dashboard!Q90)</f>
        <v/>
      </c>
      <c r="O61" s="203" t="str">
        <f>IF(ISNA(Dashboard!R90),"",Dashboard!R90)</f>
        <v/>
      </c>
      <c r="P61" s="201"/>
      <c r="Q61" s="203" t="str">
        <f>IF(ISNA(Dashboard!T90),"",Dashboard!T90)</f>
        <v/>
      </c>
      <c r="R61" s="203" t="str">
        <f>IF(ISNA(Dashboard!U90),"",Dashboard!U90)</f>
        <v/>
      </c>
      <c r="S61" s="203" t="str">
        <f>IF(ISNA(Dashboard!V90),"",Dashboard!V90)</f>
        <v/>
      </c>
      <c r="AX61" s="32"/>
      <c r="AY61" s="29"/>
    </row>
    <row r="62" spans="1:51" x14ac:dyDescent="0.2">
      <c r="A62" s="27" t="s">
        <v>151</v>
      </c>
      <c r="B62" s="76" t="s">
        <v>353</v>
      </c>
      <c r="C62" s="76" t="s">
        <v>398</v>
      </c>
      <c r="D62" s="76"/>
      <c r="E62" s="201">
        <f>IF(ISNA(Dashboard!H93),"",Dashboard!H93)</f>
        <v>128100</v>
      </c>
      <c r="F62" s="201">
        <f>IF(ISNA(Dashboard!I93),"",Dashboard!I93)</f>
        <v>127700</v>
      </c>
      <c r="G62" s="201">
        <f>IF(ISNA(Dashboard!J93),"",Dashboard!J93)</f>
        <v>129200</v>
      </c>
      <c r="H62" s="201"/>
      <c r="I62" s="201">
        <f>IF(ISNA(Dashboard!L93),"",Dashboard!L93)</f>
        <v>164200</v>
      </c>
      <c r="J62" s="201">
        <f>IF(ISNA(Dashboard!M93),"",Dashboard!M93)</f>
        <v>151000</v>
      </c>
      <c r="K62" s="201">
        <f>IF(ISNA(Dashboard!N93),"",Dashboard!N93)</f>
        <v>148200</v>
      </c>
      <c r="L62" s="201"/>
      <c r="M62" s="201" t="str">
        <f>IF(ISNA(Dashboard!P93),"",Dashboard!P93)</f>
        <v/>
      </c>
      <c r="N62" s="201" t="str">
        <f>IF(ISNA(Dashboard!Q93),"",Dashboard!Q93)</f>
        <v/>
      </c>
      <c r="O62" s="201" t="str">
        <f>IF(ISNA(Dashboard!R93),"",Dashboard!R93)</f>
        <v/>
      </c>
      <c r="P62" s="201"/>
      <c r="Q62" s="201" t="str">
        <f>IF(ISNA(Dashboard!T93),"",Dashboard!T93)</f>
        <v/>
      </c>
      <c r="R62" s="201" t="str">
        <f>IF(ISNA(Dashboard!U93),"",Dashboard!U93)</f>
        <v/>
      </c>
      <c r="S62" s="201" t="str">
        <f>IF(ISNA(Dashboard!V93),"",Dashboard!V93)</f>
        <v/>
      </c>
      <c r="AX62" s="32"/>
      <c r="AY62" s="29"/>
    </row>
    <row r="63" spans="1:51" x14ac:dyDescent="0.2">
      <c r="A63" s="27" t="s">
        <v>151</v>
      </c>
      <c r="B63" s="76" t="s">
        <v>357</v>
      </c>
      <c r="C63" s="76" t="s">
        <v>397</v>
      </c>
      <c r="D63" s="76"/>
      <c r="E63" s="201">
        <f>IF(ISNA(Dashboard!H96),"",Dashboard!H96)</f>
        <v>801</v>
      </c>
      <c r="F63" s="201">
        <f>IF(ISNA(Dashboard!I96),"",Dashboard!I96)</f>
        <v>813</v>
      </c>
      <c r="G63" s="201">
        <f>IF(ISNA(Dashboard!J96),"",Dashboard!J96)</f>
        <v>831</v>
      </c>
      <c r="H63" s="201"/>
      <c r="I63" s="201">
        <f>IF(ISNA(Dashboard!L96),"",Dashboard!L96)</f>
        <v>947</v>
      </c>
      <c r="J63" s="201">
        <f>IF(ISNA(Dashboard!M96),"",Dashboard!M96)</f>
        <v>949</v>
      </c>
      <c r="K63" s="201">
        <f>IF(ISNA(Dashboard!N96),"",Dashboard!N96)</f>
        <v>954</v>
      </c>
      <c r="L63" s="201"/>
      <c r="M63" s="201" t="str">
        <f>IF(ISNA(Dashboard!P96),"",Dashboard!P96)</f>
        <v/>
      </c>
      <c r="N63" s="201" t="str">
        <f>IF(ISNA(Dashboard!Q96),"",Dashboard!Q96)</f>
        <v/>
      </c>
      <c r="O63" s="201" t="str">
        <f>IF(ISNA(Dashboard!R96),"",Dashboard!R96)</f>
        <v/>
      </c>
      <c r="P63" s="201"/>
      <c r="Q63" s="201" t="str">
        <f>IF(ISNA(Dashboard!T96),"",Dashboard!T96)</f>
        <v/>
      </c>
      <c r="R63" s="201" t="str">
        <f>IF(ISNA(Dashboard!U96),"",Dashboard!U96)</f>
        <v/>
      </c>
      <c r="S63" s="201" t="str">
        <f>IF(ISNA(Dashboard!V96),"",Dashboard!V96)</f>
        <v/>
      </c>
      <c r="AX63" s="32"/>
      <c r="AY63" s="29"/>
    </row>
    <row r="64" spans="1:51" x14ac:dyDescent="0.2">
      <c r="A64" s="26" t="s">
        <v>364</v>
      </c>
      <c r="B64" s="76" t="s">
        <v>361</v>
      </c>
      <c r="C64" s="76" t="s">
        <v>396</v>
      </c>
      <c r="D64" s="76"/>
      <c r="E64" s="202">
        <f>IF(ISNA(Dashboard!H99),"",Dashboard!H99)</f>
        <v>0.49996459811939054</v>
      </c>
      <c r="F64" s="202">
        <f>IF(ISNA(Dashboard!I99),"",Dashboard!I99)</f>
        <v>0.50445512109321877</v>
      </c>
      <c r="G64" s="202">
        <f>IF(ISNA(Dashboard!J99),"",Dashboard!J99)</f>
        <v>0.50564091755671892</v>
      </c>
      <c r="H64" s="201"/>
      <c r="I64" s="202">
        <f>IF(ISNA(Dashboard!L99),"",Dashboard!L99)</f>
        <v>0.50319606963950803</v>
      </c>
      <c r="J64" s="202">
        <f>IF(ISNA(Dashboard!M99),"",Dashboard!M99)</f>
        <v>0.51160028065476393</v>
      </c>
      <c r="K64" s="202">
        <f>IF(ISNA(Dashboard!N99),"",Dashboard!N99)</f>
        <v>0.51491846843238531</v>
      </c>
      <c r="L64" s="201"/>
      <c r="M64" s="202" t="str">
        <f>IF(ISNA(Dashboard!P99),"",Dashboard!P99)</f>
        <v/>
      </c>
      <c r="N64" s="202" t="str">
        <f>IF(ISNA(Dashboard!Q99),"",Dashboard!Q99)</f>
        <v/>
      </c>
      <c r="O64" s="202" t="str">
        <f>IF(ISNA(Dashboard!R99),"",Dashboard!R99)</f>
        <v/>
      </c>
      <c r="P64" s="201"/>
      <c r="Q64" s="202" t="str">
        <f>IF(ISNA(Dashboard!T99),"",Dashboard!T99)</f>
        <v/>
      </c>
      <c r="R64" s="202" t="str">
        <f>IF(ISNA(Dashboard!U99),"",Dashboard!U99)</f>
        <v/>
      </c>
      <c r="S64" s="202" t="str">
        <f>IF(ISNA(Dashboard!V99),"",Dashboard!V99)</f>
        <v/>
      </c>
      <c r="AX64" s="32"/>
      <c r="AY64" s="29"/>
    </row>
    <row r="65" spans="1:51" x14ac:dyDescent="0.2">
      <c r="A65" s="26" t="s">
        <v>364</v>
      </c>
      <c r="B65" s="76" t="s">
        <v>362</v>
      </c>
      <c r="C65" s="76" t="s">
        <v>395</v>
      </c>
      <c r="D65" s="76"/>
      <c r="E65" s="202">
        <f>IF(ISNA(Dashboard!H102),"",Dashboard!H102)</f>
        <v>0.80700000000000005</v>
      </c>
      <c r="F65" s="202">
        <f>IF(ISNA(Dashboard!I102),"",Dashboard!I102)</f>
        <v>0.81100000000000005</v>
      </c>
      <c r="G65" s="202">
        <f>IF(ISNA(Dashboard!J102),"",Dashboard!J102)</f>
        <v>0.81399999999999995</v>
      </c>
      <c r="H65" s="201"/>
      <c r="I65" s="202">
        <f>IF(ISNA(Dashboard!L102),"",Dashboard!L102)</f>
        <v>0.85499999999999998</v>
      </c>
      <c r="J65" s="202">
        <f>IF(ISNA(Dashboard!M102),"",Dashboard!M102)</f>
        <v>0.85899999999999999</v>
      </c>
      <c r="K65" s="202">
        <f>IF(ISNA(Dashboard!N102),"",Dashboard!N102)</f>
        <v>0.86499999999999999</v>
      </c>
      <c r="L65" s="201"/>
      <c r="M65" s="202" t="str">
        <f>IF(ISNA(Dashboard!P102),"",Dashboard!P102)</f>
        <v/>
      </c>
      <c r="N65" s="202" t="str">
        <f>IF(ISNA(Dashboard!Q102),"",Dashboard!Q102)</f>
        <v/>
      </c>
      <c r="O65" s="202" t="str">
        <f>IF(ISNA(Dashboard!R102),"",Dashboard!R102)</f>
        <v/>
      </c>
      <c r="P65" s="201"/>
      <c r="Q65" s="202" t="str">
        <f>IF(ISNA(Dashboard!T102),"",Dashboard!T102)</f>
        <v/>
      </c>
      <c r="R65" s="202" t="str">
        <f>IF(ISNA(Dashboard!U102),"",Dashboard!U102)</f>
        <v/>
      </c>
      <c r="S65" s="202" t="str">
        <f>IF(ISNA(Dashboard!V102),"",Dashboard!V102)</f>
        <v/>
      </c>
      <c r="AX65" s="32"/>
      <c r="AY65" s="29"/>
    </row>
    <row r="66" spans="1:51" x14ac:dyDescent="0.2">
      <c r="A66" s="26" t="s">
        <v>364</v>
      </c>
      <c r="B66" s="76" t="s">
        <v>363</v>
      </c>
      <c r="C66" s="76" t="s">
        <v>394</v>
      </c>
      <c r="D66" s="76"/>
      <c r="E66" s="202">
        <f>IF(ISNA(Dashboard!H105),"",Dashboard!H105)</f>
        <v>0.25900000000000001</v>
      </c>
      <c r="F66" s="202">
        <f>IF(ISNA(Dashboard!I105),"",Dashboard!I105)</f>
        <v>0.26400000000000001</v>
      </c>
      <c r="G66" s="202">
        <f>IF(ISNA(Dashboard!J105),"",Dashboard!J105)</f>
        <v>0.26700000000000002</v>
      </c>
      <c r="H66" s="201"/>
      <c r="I66" s="202">
        <f>IF(ISNA(Dashboard!L105),"",Dashboard!L105)</f>
        <v>0.25800000000000001</v>
      </c>
      <c r="J66" s="202">
        <f>IF(ISNA(Dashboard!M105),"",Dashboard!M105)</f>
        <v>0.25800000000000001</v>
      </c>
      <c r="K66" s="202">
        <f>IF(ISNA(Dashboard!N105),"",Dashboard!N105)</f>
        <v>0.26800000000000002</v>
      </c>
      <c r="L66" s="201"/>
      <c r="M66" s="202" t="str">
        <f>IF(ISNA(Dashboard!P105),"",Dashboard!P105)</f>
        <v/>
      </c>
      <c r="N66" s="202" t="str">
        <f>IF(ISNA(Dashboard!Q105),"",Dashboard!Q105)</f>
        <v/>
      </c>
      <c r="O66" s="202" t="str">
        <f>IF(ISNA(Dashboard!R105),"",Dashboard!R105)</f>
        <v/>
      </c>
      <c r="P66" s="201"/>
      <c r="Q66" s="202" t="str">
        <f>IF(ISNA(Dashboard!T105),"",Dashboard!T105)</f>
        <v/>
      </c>
      <c r="R66" s="202" t="str">
        <f>IF(ISNA(Dashboard!U105),"",Dashboard!U105)</f>
        <v/>
      </c>
      <c r="S66" s="202" t="str">
        <f>IF(ISNA(Dashboard!V105),"",Dashboard!V105)</f>
        <v/>
      </c>
      <c r="AX66" s="32"/>
      <c r="AY66" s="29"/>
    </row>
    <row r="67" spans="1:51" x14ac:dyDescent="0.2">
      <c r="A67" s="27" t="s">
        <v>413</v>
      </c>
      <c r="B67" s="79" t="s">
        <v>379</v>
      </c>
      <c r="C67" s="79" t="s">
        <v>393</v>
      </c>
      <c r="E67" s="204">
        <f>IF(ISNA(Dashboard!H108),"",Dashboard!H108)</f>
        <v>65.599999999999994</v>
      </c>
      <c r="F67" s="204">
        <f>IF(ISNA(Dashboard!I108),"",Dashboard!I108)</f>
        <v>65.599999999999994</v>
      </c>
      <c r="G67" s="204">
        <f>IF(ISNA(Dashboard!J108),"",Dashboard!J108)</f>
        <v>65.599999999999994</v>
      </c>
      <c r="H67" s="201"/>
      <c r="I67" s="204">
        <f>IF(ISNA(Dashboard!L108),"",Dashboard!L108)</f>
        <v>71.8</v>
      </c>
      <c r="J67" s="204">
        <f>IF(ISNA(Dashboard!M108),"",Dashboard!M108)</f>
        <v>71.8</v>
      </c>
      <c r="K67" s="204">
        <f>IF(ISNA(Dashboard!N108),"",Dashboard!N108)</f>
        <v>71.8</v>
      </c>
      <c r="L67" s="201"/>
      <c r="M67" s="204" t="str">
        <f>IF(ISNA(Dashboard!P108),"",Dashboard!P108)</f>
        <v/>
      </c>
      <c r="N67" s="204" t="str">
        <f>IF(ISNA(Dashboard!Q108),"",Dashboard!Q108)</f>
        <v/>
      </c>
      <c r="O67" s="204" t="str">
        <f>IF(ISNA(Dashboard!R108),"",Dashboard!R108)</f>
        <v/>
      </c>
      <c r="P67" s="201"/>
      <c r="Q67" s="204" t="str">
        <f>IF(ISNA(Dashboard!T108),"",Dashboard!T108)</f>
        <v/>
      </c>
      <c r="R67" s="204" t="str">
        <f>IF(ISNA(Dashboard!U108),"",Dashboard!U108)</f>
        <v/>
      </c>
      <c r="S67" s="204" t="str">
        <f>IF(ISNA(Dashboard!V108),"",Dashboard!V108)</f>
        <v/>
      </c>
      <c r="AX67" s="32"/>
      <c r="AY67" s="29"/>
    </row>
    <row r="68" spans="1:51" x14ac:dyDescent="0.2">
      <c r="A68" s="27" t="s">
        <v>339</v>
      </c>
      <c r="B68" s="79" t="s">
        <v>387</v>
      </c>
      <c r="C68" s="79" t="s">
        <v>152</v>
      </c>
      <c r="E68" s="204">
        <f>IF(ISNA(Dashboard!H111),"",Dashboard!H111)</f>
        <v>450.3</v>
      </c>
      <c r="F68" s="204">
        <f>IF(ISNA(Dashboard!I111),"",Dashboard!I111)</f>
        <v>408.5</v>
      </c>
      <c r="G68" s="204">
        <f>IF(ISNA(Dashboard!J111),"",Dashboard!J111)</f>
        <v>408.6</v>
      </c>
      <c r="H68" s="201"/>
      <c r="I68" s="204">
        <f>IF(ISNA(Dashboard!L111),"",Dashboard!L111)</f>
        <v>542.4</v>
      </c>
      <c r="J68" s="204">
        <f>IF(ISNA(Dashboard!M111),"",Dashboard!M111)</f>
        <v>515.29999999999995</v>
      </c>
      <c r="K68" s="204">
        <f>IF(ISNA(Dashboard!N111),"",Dashboard!N111)</f>
        <v>487.1</v>
      </c>
      <c r="L68" s="201"/>
      <c r="M68" s="204" t="str">
        <f>IF(ISNA(Dashboard!P111),"",Dashboard!P111)</f>
        <v/>
      </c>
      <c r="N68" s="204" t="str">
        <f>IF(ISNA(Dashboard!Q111),"",Dashboard!Q111)</f>
        <v/>
      </c>
      <c r="O68" s="204" t="str">
        <f>IF(ISNA(Dashboard!R111),"",Dashboard!R111)</f>
        <v/>
      </c>
      <c r="P68" s="201"/>
      <c r="Q68" s="204" t="str">
        <f>IF(ISNA(Dashboard!T111),"",Dashboard!T111)</f>
        <v/>
      </c>
      <c r="R68" s="204" t="str">
        <f>IF(ISNA(Dashboard!U111),"",Dashboard!U111)</f>
        <v/>
      </c>
      <c r="S68" s="204" t="str">
        <f>IF(ISNA(Dashboard!V111),"",Dashboard!V111)</f>
        <v/>
      </c>
      <c r="AX68" s="32"/>
      <c r="AY68" s="29"/>
    </row>
    <row r="69" spans="1:51" x14ac:dyDescent="0.2">
      <c r="A69" s="79" t="str">
        <f>INDEX($A$56:$A$68,MATCH($C$69,$C$56:$C$68,0))</f>
        <v>#,##0.0;(#,##0.0);;@</v>
      </c>
      <c r="C69" s="79" t="str">
        <f>Dashboard!C124</f>
        <v>Crime Rate*</v>
      </c>
      <c r="D69" s="353"/>
      <c r="E69" s="354">
        <f>IF(INDEX($C$56:$S$68,MATCH($C$69,$C$56:$C$68,0),COLUMN()-2)="","",INDEX($C$56:$S$68,MATCH($C$69,$C$56:$C$68,0),COLUMN()-2))</f>
        <v>450.3</v>
      </c>
      <c r="F69" s="354">
        <f t="shared" ref="F69:G69" si="5">IF(INDEX($C$56:$S$68,MATCH($C$69,$C$56:$C$68,0),COLUMN()-2)="","",INDEX($C$56:$S$68,MATCH($C$69,$C$56:$C$68,0),COLUMN()-2))</f>
        <v>408.5</v>
      </c>
      <c r="G69" s="354">
        <f t="shared" si="5"/>
        <v>408.6</v>
      </c>
      <c r="H69" s="353"/>
      <c r="I69" s="354">
        <f t="shared" ref="I69:S69" si="6">IF(INDEX($C$56:$S$68,MATCH($C$69,$C$56:$C$68,0),COLUMN()-2)="","",INDEX($C$56:$S$68,MATCH($C$69,$C$56:$C$68,0),COLUMN()-2))</f>
        <v>542.4</v>
      </c>
      <c r="J69" s="354">
        <f t="shared" si="6"/>
        <v>515.29999999999995</v>
      </c>
      <c r="K69" s="354">
        <f t="shared" si="6"/>
        <v>487.1</v>
      </c>
      <c r="L69" s="353"/>
      <c r="M69" s="354" t="str">
        <f t="shared" si="6"/>
        <v/>
      </c>
      <c r="N69" s="354" t="str">
        <f t="shared" si="6"/>
        <v/>
      </c>
      <c r="O69" s="354" t="str">
        <f t="shared" si="6"/>
        <v/>
      </c>
      <c r="P69" s="353"/>
      <c r="Q69" s="354" t="str">
        <f t="shared" si="6"/>
        <v/>
      </c>
      <c r="R69" s="354" t="str">
        <f t="shared" si="6"/>
        <v/>
      </c>
      <c r="S69" s="354" t="str">
        <f t="shared" si="6"/>
        <v/>
      </c>
      <c r="AX69" s="32"/>
      <c r="AY69" s="29"/>
    </row>
    <row r="71" spans="1:51" x14ac:dyDescent="0.2">
      <c r="A71" s="2"/>
      <c r="B71" s="2">
        <v>2010</v>
      </c>
      <c r="C71" s="2"/>
      <c r="D71" s="2"/>
      <c r="E71" s="2"/>
      <c r="F71" s="80"/>
    </row>
    <row r="72" spans="1:51" x14ac:dyDescent="0.2">
      <c r="A72" s="2"/>
      <c r="B72" s="2">
        <v>2011</v>
      </c>
      <c r="C72" s="2"/>
      <c r="D72" s="2"/>
      <c r="E72" s="2"/>
      <c r="F72" s="80"/>
    </row>
    <row r="73" spans="1:51" x14ac:dyDescent="0.2">
      <c r="A73" s="2"/>
      <c r="B73" s="2">
        <v>2012</v>
      </c>
      <c r="C73" s="2"/>
      <c r="D73" s="2"/>
      <c r="E73" s="2"/>
      <c r="F73" s="80"/>
    </row>
    <row r="75" spans="1:51" x14ac:dyDescent="0.2">
      <c r="B75" s="79" t="str">
        <f>IF(Dashboard!$Q$5="None","","National Average                                                            "&amp;IF(Dashboard!$Q$5="average commute","commute",Dashboard!$Q$5))</f>
        <v/>
      </c>
    </row>
    <row r="76" spans="1:51" x14ac:dyDescent="0.2">
      <c r="B76" s="79" t="str">
        <f>IF(Dashboard!$Q$5="None","",TEXT($C$2,$B$2))</f>
        <v/>
      </c>
    </row>
    <row r="77" spans="1:51" x14ac:dyDescent="0.2">
      <c r="B77" s="79" t="str">
        <f>IF(Dashboard!$Q$5=$B$64,"*includes widowed and divorced",IF(Dashboard!$Q$5=$B$68,"*violent crimes per 100,000 inhabitants",""))</f>
        <v/>
      </c>
    </row>
    <row r="81" spans="1:54" s="133" customFormat="1" hidden="1" x14ac:dyDescent="0.2">
      <c r="B81" s="133" t="s">
        <v>322</v>
      </c>
      <c r="D81" s="133" t="s">
        <v>323</v>
      </c>
      <c r="F81" s="133" t="s">
        <v>324</v>
      </c>
      <c r="H81" s="133" t="s">
        <v>325</v>
      </c>
      <c r="K81" s="134"/>
      <c r="L81" s="135"/>
      <c r="M81" s="135"/>
      <c r="N81" s="135"/>
      <c r="O81" s="134"/>
      <c r="P81" s="134"/>
      <c r="Q81" s="134"/>
      <c r="R81" s="134"/>
      <c r="S81" s="134"/>
      <c r="T81" s="134"/>
      <c r="U81" s="134"/>
      <c r="V81" s="134"/>
      <c r="W81" s="134"/>
      <c r="X81" s="134"/>
      <c r="Y81" s="134"/>
      <c r="Z81" s="134"/>
      <c r="AA81" s="134"/>
      <c r="AB81" s="134"/>
      <c r="AC81" s="134"/>
      <c r="AD81" s="134"/>
      <c r="AE81" s="134"/>
      <c r="AF81" s="134"/>
      <c r="AG81" s="134"/>
      <c r="AH81" s="134"/>
      <c r="AI81" s="134"/>
      <c r="AJ81" s="134"/>
      <c r="AK81" s="134"/>
      <c r="AL81" s="134"/>
      <c r="AM81" s="134"/>
      <c r="AN81" s="134"/>
      <c r="AO81" s="134"/>
      <c r="AP81" s="134"/>
      <c r="AQ81" s="134"/>
      <c r="AR81" s="134"/>
      <c r="AS81" s="134"/>
      <c r="AT81" s="134"/>
      <c r="AU81" s="134"/>
      <c r="AV81" s="134"/>
      <c r="AW81" s="134"/>
      <c r="AX81" s="134"/>
      <c r="AY81" s="134"/>
      <c r="AZ81" s="135"/>
      <c r="BA81" s="134"/>
      <c r="BB81" s="135"/>
    </row>
    <row r="82" spans="1:54" hidden="1" x14ac:dyDescent="0.2">
      <c r="A82" s="1">
        <f t="shared" ref="A82:A113" si="7">COUNTIF(B$82:B$133,"&lt;="&amp;B82)</f>
        <v>2</v>
      </c>
      <c r="B82" s="76" t="str">
        <f>IF(OR(Dashboard!$L$56=$B3,Dashboard!$P$56=$B3,Dashboard!$T$56=$B3),"",$B3)</f>
        <v>Alabama</v>
      </c>
      <c r="C82" s="1">
        <f>COUNTIF(D$82:D$133,"&lt;="&amp;D82)</f>
        <v>2</v>
      </c>
      <c r="D82" s="76" t="str">
        <f>IF(OR(Dashboard!$H$56=$B3,Dashboard!$P$56=$B3,Dashboard!$T$56=$B3),"",$B3)</f>
        <v>Alabama</v>
      </c>
      <c r="E82" s="1">
        <f>COUNTIF(F$82:F$133,"&lt;="&amp;F82)</f>
        <v>3</v>
      </c>
      <c r="F82" s="76" t="str">
        <f>IF(OR(Dashboard!$H$56=$B3,Dashboard!$L$56=$B3,Dashboard!$T$56=$B3),"",$B3)</f>
        <v>Alabama</v>
      </c>
      <c r="G82" s="1">
        <f>COUNTIF(H$82:H$133,"&lt;="&amp;H82)</f>
        <v>3</v>
      </c>
      <c r="H82" s="76" t="str">
        <f>IF(OR(Dashboard!$H$56=$B3,Dashboard!$L$56=$B3,Dashboard!$P$56=$B3),"",$B3)</f>
        <v>Alabama</v>
      </c>
      <c r="I82" s="1"/>
      <c r="J82" s="76"/>
      <c r="L82" s="29"/>
      <c r="M82" s="29"/>
      <c r="N82" s="29"/>
      <c r="AX82" s="32"/>
      <c r="AY82" s="32"/>
      <c r="AZ82" s="29"/>
      <c r="BA82" s="32"/>
      <c r="BB82" s="29"/>
    </row>
    <row r="83" spans="1:54" hidden="1" x14ac:dyDescent="0.2">
      <c r="A83" s="1">
        <f t="shared" si="7"/>
        <v>3</v>
      </c>
      <c r="B83" s="76" t="str">
        <f>IF(OR(Dashboard!$L$56=$B4,Dashboard!$P$56=$B4,Dashboard!$T$56=$B4),"",$B4)</f>
        <v>Alaska</v>
      </c>
      <c r="C83" s="1">
        <f t="shared" ref="C83:C133" si="8">COUNTIF(D$82:D$133,"&lt;="&amp;D83)</f>
        <v>3</v>
      </c>
      <c r="D83" s="76" t="str">
        <f>IF(OR(Dashboard!$H$56=$B4,Dashboard!$P$56=$B4,Dashboard!$T$56=$B4),"",$B4)</f>
        <v>Alaska</v>
      </c>
      <c r="E83" s="1">
        <f t="shared" ref="E83" si="9">COUNTIF(F$82:F$133,"&lt;="&amp;F83)</f>
        <v>4</v>
      </c>
      <c r="F83" s="76" t="str">
        <f>IF(OR(Dashboard!$H$56=$B4,Dashboard!$L$56=$B4,Dashboard!$T$56=$B4),"",$B4)</f>
        <v>Alaska</v>
      </c>
      <c r="G83" s="1">
        <f t="shared" ref="G83" si="10">COUNTIF(H$82:H$133,"&lt;="&amp;H83)</f>
        <v>4</v>
      </c>
      <c r="H83" s="76" t="str">
        <f>IF(OR(Dashboard!$H$56=$B4,Dashboard!$L$56=$B4,Dashboard!$P$56=$B4),"",$B4)</f>
        <v>Alaska</v>
      </c>
      <c r="I83" s="1"/>
      <c r="J83" s="76"/>
      <c r="L83" s="29"/>
      <c r="M83" s="29"/>
      <c r="N83" s="29"/>
      <c r="AX83" s="32"/>
      <c r="AY83" s="32"/>
      <c r="AZ83" s="29"/>
      <c r="BA83" s="32"/>
      <c r="BB83" s="29"/>
    </row>
    <row r="84" spans="1:54" hidden="1" x14ac:dyDescent="0.2">
      <c r="A84" s="1">
        <f t="shared" si="7"/>
        <v>4</v>
      </c>
      <c r="B84" s="76" t="str">
        <f>IF(OR(Dashboard!$L$56=$B5,Dashboard!$P$56=$B5,Dashboard!$T$56=$B5),"",$B5)</f>
        <v>Arizona</v>
      </c>
      <c r="C84" s="1">
        <f t="shared" si="8"/>
        <v>4</v>
      </c>
      <c r="D84" s="76" t="str">
        <f>IF(OR(Dashboard!$H$56=$B5,Dashboard!$P$56=$B5,Dashboard!$T$56=$B5),"",$B5)</f>
        <v>Arizona</v>
      </c>
      <c r="E84" s="1">
        <f t="shared" ref="E84" si="11">COUNTIF(F$82:F$133,"&lt;="&amp;F84)</f>
        <v>5</v>
      </c>
      <c r="F84" s="76" t="str">
        <f>IF(OR(Dashboard!$H$56=$B5,Dashboard!$L$56=$B5,Dashboard!$T$56=$B5),"",$B5)</f>
        <v>Arizona</v>
      </c>
      <c r="G84" s="1">
        <f t="shared" ref="G84" si="12">COUNTIF(H$82:H$133,"&lt;="&amp;H84)</f>
        <v>5</v>
      </c>
      <c r="H84" s="76" t="str">
        <f>IF(OR(Dashboard!$H$56=$B5,Dashboard!$L$56=$B5,Dashboard!$P$56=$B5),"",$B5)</f>
        <v>Arizona</v>
      </c>
      <c r="I84" s="1"/>
      <c r="J84" s="76"/>
      <c r="L84" s="29"/>
      <c r="M84" s="29"/>
      <c r="N84" s="29"/>
      <c r="AX84" s="32"/>
      <c r="AY84" s="32"/>
      <c r="AZ84" s="29"/>
      <c r="BA84" s="32"/>
      <c r="BB84" s="29"/>
    </row>
    <row r="85" spans="1:54" hidden="1" x14ac:dyDescent="0.2">
      <c r="A85" s="1">
        <f t="shared" si="7"/>
        <v>5</v>
      </c>
      <c r="B85" s="76" t="str">
        <f>IF(OR(Dashboard!$L$56=$B6,Dashboard!$P$56=$B6,Dashboard!$T$56=$B6),"",$B6)</f>
        <v>Arkansas</v>
      </c>
      <c r="C85" s="1">
        <f t="shared" si="8"/>
        <v>5</v>
      </c>
      <c r="D85" s="76" t="str">
        <f>IF(OR(Dashboard!$H$56=$B6,Dashboard!$P$56=$B6,Dashboard!$T$56=$B6),"",$B6)</f>
        <v>Arkansas</v>
      </c>
      <c r="E85" s="1">
        <f t="shared" ref="E85" si="13">COUNTIF(F$82:F$133,"&lt;="&amp;F85)</f>
        <v>6</v>
      </c>
      <c r="F85" s="76" t="str">
        <f>IF(OR(Dashboard!$H$56=$B6,Dashboard!$L$56=$B6,Dashboard!$T$56=$B6),"",$B6)</f>
        <v>Arkansas</v>
      </c>
      <c r="G85" s="1">
        <f t="shared" ref="G85" si="14">COUNTIF(H$82:H$133,"&lt;="&amp;H85)</f>
        <v>6</v>
      </c>
      <c r="H85" s="76" t="str">
        <f>IF(OR(Dashboard!$H$56=$B6,Dashboard!$L$56=$B6,Dashboard!$P$56=$B6),"",$B6)</f>
        <v>Arkansas</v>
      </c>
      <c r="I85" s="1"/>
      <c r="J85" s="76"/>
      <c r="L85" s="29"/>
      <c r="M85" s="29"/>
      <c r="N85" s="29"/>
      <c r="AX85" s="32"/>
      <c r="AY85" s="32"/>
      <c r="AZ85" s="29"/>
      <c r="BA85" s="32"/>
      <c r="BB85" s="29"/>
    </row>
    <row r="86" spans="1:54" hidden="1" x14ac:dyDescent="0.2">
      <c r="A86" s="1">
        <f t="shared" si="7"/>
        <v>6</v>
      </c>
      <c r="B86" s="76" t="str">
        <f>IF(OR(Dashboard!$L$56=$B7,Dashboard!$P$56=$B7,Dashboard!$T$56=$B7),"",$B7)</f>
        <v>California</v>
      </c>
      <c r="C86" s="1">
        <f t="shared" si="8"/>
        <v>6</v>
      </c>
      <c r="D86" s="76" t="str">
        <f>IF(OR(Dashboard!$H$56=$B7,Dashboard!$P$56=$B7,Dashboard!$T$56=$B7),"",$B7)</f>
        <v>California</v>
      </c>
      <c r="E86" s="1">
        <f t="shared" ref="E86" si="15">COUNTIF(F$82:F$133,"&lt;="&amp;F86)</f>
        <v>7</v>
      </c>
      <c r="F86" s="76" t="str">
        <f>IF(OR(Dashboard!$H$56=$B7,Dashboard!$L$56=$B7,Dashboard!$T$56=$B7),"",$B7)</f>
        <v>California</v>
      </c>
      <c r="G86" s="1">
        <f t="shared" ref="G86" si="16">COUNTIF(H$82:H$133,"&lt;="&amp;H86)</f>
        <v>7</v>
      </c>
      <c r="H86" s="76" t="str">
        <f>IF(OR(Dashboard!$H$56=$B7,Dashboard!$L$56=$B7,Dashboard!$P$56=$B7),"",$B7)</f>
        <v>California</v>
      </c>
      <c r="I86" s="1"/>
      <c r="J86" s="76"/>
      <c r="L86" s="29"/>
      <c r="M86" s="29"/>
      <c r="N86" s="29"/>
      <c r="AX86" s="32"/>
      <c r="AY86" s="32"/>
      <c r="AZ86" s="29"/>
      <c r="BA86" s="32"/>
      <c r="BB86" s="29"/>
    </row>
    <row r="87" spans="1:54" hidden="1" x14ac:dyDescent="0.2">
      <c r="A87" s="1">
        <f t="shared" si="7"/>
        <v>7</v>
      </c>
      <c r="B87" s="76" t="str">
        <f>IF(OR(Dashboard!$L$56=$B8,Dashboard!$P$56=$B8,Dashboard!$T$56=$B8),"",$B8)</f>
        <v>Colorado</v>
      </c>
      <c r="C87" s="1">
        <f t="shared" si="8"/>
        <v>7</v>
      </c>
      <c r="D87" s="76" t="str">
        <f>IF(OR(Dashboard!$H$56=$B8,Dashboard!$P$56=$B8,Dashboard!$T$56=$B8),"",$B8)</f>
        <v>Colorado</v>
      </c>
      <c r="E87" s="1">
        <f t="shared" ref="E87" si="17">COUNTIF(F$82:F$133,"&lt;="&amp;F87)</f>
        <v>8</v>
      </c>
      <c r="F87" s="76" t="str">
        <f>IF(OR(Dashboard!$H$56=$B8,Dashboard!$L$56=$B8,Dashboard!$T$56=$B8),"",$B8)</f>
        <v>Colorado</v>
      </c>
      <c r="G87" s="1">
        <f t="shared" ref="G87" si="18">COUNTIF(H$82:H$133,"&lt;="&amp;H87)</f>
        <v>8</v>
      </c>
      <c r="H87" s="76" t="str">
        <f>IF(OR(Dashboard!$H$56=$B8,Dashboard!$L$56=$B8,Dashboard!$P$56=$B8),"",$B8)</f>
        <v>Colorado</v>
      </c>
      <c r="I87" s="1"/>
      <c r="J87" s="76"/>
      <c r="L87" s="29"/>
      <c r="M87" s="29"/>
      <c r="N87" s="29"/>
      <c r="AX87" s="32"/>
      <c r="AY87" s="32"/>
      <c r="AZ87" s="29"/>
      <c r="BA87" s="32"/>
      <c r="BB87" s="29"/>
    </row>
    <row r="88" spans="1:54" hidden="1" x14ac:dyDescent="0.2">
      <c r="A88" s="1">
        <f t="shared" si="7"/>
        <v>8</v>
      </c>
      <c r="B88" s="76" t="str">
        <f>IF(OR(Dashboard!$L$56=$B9,Dashboard!$P$56=$B9,Dashboard!$T$56=$B9),"",$B9)</f>
        <v>Connecticut</v>
      </c>
      <c r="C88" s="1">
        <f t="shared" si="8"/>
        <v>8</v>
      </c>
      <c r="D88" s="76" t="str">
        <f>IF(OR(Dashboard!$H$56=$B9,Dashboard!$P$56=$B9,Dashboard!$T$56=$B9),"",$B9)</f>
        <v>Connecticut</v>
      </c>
      <c r="E88" s="1">
        <f t="shared" ref="E88" si="19">COUNTIF(F$82:F$133,"&lt;="&amp;F88)</f>
        <v>9</v>
      </c>
      <c r="F88" s="76" t="str">
        <f>IF(OR(Dashboard!$H$56=$B9,Dashboard!$L$56=$B9,Dashboard!$T$56=$B9),"",$B9)</f>
        <v>Connecticut</v>
      </c>
      <c r="G88" s="1">
        <f t="shared" ref="G88" si="20">COUNTIF(H$82:H$133,"&lt;="&amp;H88)</f>
        <v>9</v>
      </c>
      <c r="H88" s="76" t="str">
        <f>IF(OR(Dashboard!$H$56=$B9,Dashboard!$L$56=$B9,Dashboard!$P$56=$B9),"",$B9)</f>
        <v>Connecticut</v>
      </c>
      <c r="I88" s="1"/>
      <c r="J88" s="76"/>
      <c r="L88" s="29"/>
      <c r="M88" s="29"/>
      <c r="N88" s="29"/>
      <c r="AX88" s="32"/>
      <c r="AY88" s="32"/>
      <c r="AZ88" s="29"/>
      <c r="BA88" s="32"/>
      <c r="BB88" s="29"/>
    </row>
    <row r="89" spans="1:54" hidden="1" x14ac:dyDescent="0.2">
      <c r="A89" s="1">
        <f t="shared" si="7"/>
        <v>9</v>
      </c>
      <c r="B89" s="76" t="str">
        <f>IF(OR(Dashboard!$L$56=$B10,Dashboard!$P$56=$B10,Dashboard!$T$56=$B10),"",$B10)</f>
        <v>Delaware</v>
      </c>
      <c r="C89" s="1">
        <f t="shared" si="8"/>
        <v>9</v>
      </c>
      <c r="D89" s="76" t="str">
        <f>IF(OR(Dashboard!$H$56=$B10,Dashboard!$P$56=$B10,Dashboard!$T$56=$B10),"",$B10)</f>
        <v>Delaware</v>
      </c>
      <c r="E89" s="1">
        <f t="shared" ref="E89" si="21">COUNTIF(F$82:F$133,"&lt;="&amp;F89)</f>
        <v>10</v>
      </c>
      <c r="F89" s="76" t="str">
        <f>IF(OR(Dashboard!$H$56=$B10,Dashboard!$L$56=$B10,Dashboard!$T$56=$B10),"",$B10)</f>
        <v>Delaware</v>
      </c>
      <c r="G89" s="1">
        <f t="shared" ref="G89" si="22">COUNTIF(H$82:H$133,"&lt;="&amp;H89)</f>
        <v>10</v>
      </c>
      <c r="H89" s="76" t="str">
        <f>IF(OR(Dashboard!$H$56=$B10,Dashboard!$L$56=$B10,Dashboard!$P$56=$B10),"",$B10)</f>
        <v>Delaware</v>
      </c>
      <c r="I89" s="1"/>
      <c r="J89" s="76"/>
      <c r="L89" s="29"/>
      <c r="M89" s="29"/>
      <c r="N89" s="29"/>
      <c r="AX89" s="32"/>
      <c r="AY89" s="32"/>
      <c r="AZ89" s="29"/>
      <c r="BA89" s="32"/>
      <c r="BB89" s="29"/>
    </row>
    <row r="90" spans="1:54" hidden="1" x14ac:dyDescent="0.2">
      <c r="A90" s="1">
        <f t="shared" si="7"/>
        <v>10</v>
      </c>
      <c r="B90" s="76" t="str">
        <f>IF(OR(Dashboard!$L$56=$B11,Dashboard!$P$56=$B11,Dashboard!$T$56=$B11),"",$B11)</f>
        <v>District of Columbia</v>
      </c>
      <c r="C90" s="1">
        <f t="shared" si="8"/>
        <v>10</v>
      </c>
      <c r="D90" s="76" t="str">
        <f>IF(OR(Dashboard!$H$56=$B11,Dashboard!$P$56=$B11,Dashboard!$T$56=$B11),"",$B11)</f>
        <v>District of Columbia</v>
      </c>
      <c r="E90" s="1">
        <f t="shared" ref="E90" si="23">COUNTIF(F$82:F$133,"&lt;="&amp;F90)</f>
        <v>11</v>
      </c>
      <c r="F90" s="76" t="str">
        <f>IF(OR(Dashboard!$H$56=$B11,Dashboard!$L$56=$B11,Dashboard!$T$56=$B11),"",$B11)</f>
        <v>District of Columbia</v>
      </c>
      <c r="G90" s="1">
        <f t="shared" ref="G90" si="24">COUNTIF(H$82:H$133,"&lt;="&amp;H90)</f>
        <v>11</v>
      </c>
      <c r="H90" s="76" t="str">
        <f>IF(OR(Dashboard!$H$56=$B11,Dashboard!$L$56=$B11,Dashboard!$P$56=$B11),"",$B11)</f>
        <v>District of Columbia</v>
      </c>
      <c r="I90" s="1"/>
      <c r="J90" s="76"/>
      <c r="L90" s="29"/>
      <c r="M90" s="29"/>
      <c r="N90" s="29"/>
      <c r="AX90" s="32"/>
      <c r="AY90" s="32"/>
      <c r="AZ90" s="29"/>
      <c r="BA90" s="32"/>
      <c r="BB90" s="29"/>
    </row>
    <row r="91" spans="1:54" hidden="1" x14ac:dyDescent="0.2">
      <c r="A91" s="1">
        <f t="shared" si="7"/>
        <v>0</v>
      </c>
      <c r="B91" s="76" t="str">
        <f>IF(OR(Dashboard!$L$56=$B12,Dashboard!$P$56=$B12,Dashboard!$T$56=$B12),"",$B12)</f>
        <v/>
      </c>
      <c r="C91" s="1">
        <f t="shared" si="8"/>
        <v>11</v>
      </c>
      <c r="D91" s="76" t="str">
        <f>IF(OR(Dashboard!$H$56=$B12,Dashboard!$P$56=$B12,Dashboard!$T$56=$B12),"",$B12)</f>
        <v>Florida</v>
      </c>
      <c r="E91" s="1">
        <f t="shared" ref="E91" si="25">COUNTIF(F$82:F$133,"&lt;="&amp;F91)</f>
        <v>0</v>
      </c>
      <c r="F91" s="76" t="str">
        <f>IF(OR(Dashboard!$H$56=$B12,Dashboard!$L$56=$B12,Dashboard!$T$56=$B12),"",$B12)</f>
        <v/>
      </c>
      <c r="G91" s="1">
        <f t="shared" ref="G91" si="26">COUNTIF(H$82:H$133,"&lt;="&amp;H91)</f>
        <v>0</v>
      </c>
      <c r="H91" s="76" t="str">
        <f>IF(OR(Dashboard!$H$56=$B12,Dashboard!$L$56=$B12,Dashboard!$P$56=$B12),"",$B12)</f>
        <v/>
      </c>
      <c r="I91" s="1"/>
      <c r="J91" s="76"/>
      <c r="L91" s="29"/>
      <c r="M91" s="29"/>
      <c r="N91" s="29"/>
      <c r="AX91" s="32"/>
      <c r="AY91" s="32"/>
      <c r="AZ91" s="29"/>
      <c r="BA91" s="32"/>
      <c r="BB91" s="29"/>
    </row>
    <row r="92" spans="1:54" hidden="1" x14ac:dyDescent="0.2">
      <c r="A92" s="1">
        <f t="shared" si="7"/>
        <v>11</v>
      </c>
      <c r="B92" s="76" t="str">
        <f>IF(OR(Dashboard!$L$56=$B13,Dashboard!$P$56=$B13,Dashboard!$T$56=$B13),"",$B13)</f>
        <v>Georgia</v>
      </c>
      <c r="C92" s="1">
        <f t="shared" si="8"/>
        <v>12</v>
      </c>
      <c r="D92" s="76" t="str">
        <f>IF(OR(Dashboard!$H$56=$B13,Dashboard!$P$56=$B13,Dashboard!$T$56=$B13),"",$B13)</f>
        <v>Georgia</v>
      </c>
      <c r="E92" s="1">
        <f t="shared" ref="E92" si="27">COUNTIF(F$82:F$133,"&lt;="&amp;F92)</f>
        <v>12</v>
      </c>
      <c r="F92" s="76" t="str">
        <f>IF(OR(Dashboard!$H$56=$B13,Dashboard!$L$56=$B13,Dashboard!$T$56=$B13),"",$B13)</f>
        <v>Georgia</v>
      </c>
      <c r="G92" s="1">
        <f t="shared" ref="G92" si="28">COUNTIF(H$82:H$133,"&lt;="&amp;H92)</f>
        <v>12</v>
      </c>
      <c r="H92" s="76" t="str">
        <f>IF(OR(Dashboard!$H$56=$B13,Dashboard!$L$56=$B13,Dashboard!$P$56=$B13),"",$B13)</f>
        <v>Georgia</v>
      </c>
      <c r="I92" s="1"/>
      <c r="J92" s="76"/>
      <c r="L92" s="29"/>
      <c r="M92" s="29"/>
      <c r="N92" s="29"/>
      <c r="AX92" s="32"/>
      <c r="AY92" s="32"/>
      <c r="AZ92" s="29"/>
      <c r="BA92" s="32"/>
      <c r="BB92" s="29"/>
    </row>
    <row r="93" spans="1:54" hidden="1" x14ac:dyDescent="0.2">
      <c r="A93" s="1">
        <f t="shared" si="7"/>
        <v>12</v>
      </c>
      <c r="B93" s="76" t="str">
        <f>IF(OR(Dashboard!$L$56=$B14,Dashboard!$P$56=$B14,Dashboard!$T$56=$B14),"",$B14)</f>
        <v>Hawaii</v>
      </c>
      <c r="C93" s="1">
        <f t="shared" si="8"/>
        <v>13</v>
      </c>
      <c r="D93" s="76" t="str">
        <f>IF(OR(Dashboard!$H$56=$B14,Dashboard!$P$56=$B14,Dashboard!$T$56=$B14),"",$B14)</f>
        <v>Hawaii</v>
      </c>
      <c r="E93" s="1">
        <f t="shared" ref="E93" si="29">COUNTIF(F$82:F$133,"&lt;="&amp;F93)</f>
        <v>13</v>
      </c>
      <c r="F93" s="76" t="str">
        <f>IF(OR(Dashboard!$H$56=$B14,Dashboard!$L$56=$B14,Dashboard!$T$56=$B14),"",$B14)</f>
        <v>Hawaii</v>
      </c>
      <c r="G93" s="1">
        <f t="shared" ref="G93" si="30">COUNTIF(H$82:H$133,"&lt;="&amp;H93)</f>
        <v>13</v>
      </c>
      <c r="H93" s="76" t="str">
        <f>IF(OR(Dashboard!$H$56=$B14,Dashboard!$L$56=$B14,Dashboard!$P$56=$B14),"",$B14)</f>
        <v>Hawaii</v>
      </c>
      <c r="I93" s="1"/>
      <c r="J93" s="76"/>
      <c r="L93" s="29"/>
      <c r="M93" s="29"/>
      <c r="N93" s="29"/>
      <c r="AX93" s="32"/>
      <c r="AY93" s="32"/>
      <c r="AZ93" s="29"/>
      <c r="BA93" s="32"/>
      <c r="BB93" s="29"/>
    </row>
    <row r="94" spans="1:54" hidden="1" x14ac:dyDescent="0.2">
      <c r="A94" s="1">
        <f t="shared" si="7"/>
        <v>13</v>
      </c>
      <c r="B94" s="76" t="str">
        <f>IF(OR(Dashboard!$L$56=$B15,Dashboard!$P$56=$B15,Dashboard!$T$56=$B15),"",$B15)</f>
        <v>Idaho</v>
      </c>
      <c r="C94" s="1">
        <f t="shared" si="8"/>
        <v>14</v>
      </c>
      <c r="D94" s="76" t="str">
        <f>IF(OR(Dashboard!$H$56=$B15,Dashboard!$P$56=$B15,Dashboard!$T$56=$B15),"",$B15)</f>
        <v>Idaho</v>
      </c>
      <c r="E94" s="1">
        <f t="shared" ref="E94" si="31">COUNTIF(F$82:F$133,"&lt;="&amp;F94)</f>
        <v>14</v>
      </c>
      <c r="F94" s="76" t="str">
        <f>IF(OR(Dashboard!$H$56=$B15,Dashboard!$L$56=$B15,Dashboard!$T$56=$B15),"",$B15)</f>
        <v>Idaho</v>
      </c>
      <c r="G94" s="1">
        <f t="shared" ref="G94" si="32">COUNTIF(H$82:H$133,"&lt;="&amp;H94)</f>
        <v>14</v>
      </c>
      <c r="H94" s="76" t="str">
        <f>IF(OR(Dashboard!$H$56=$B15,Dashboard!$L$56=$B15,Dashboard!$P$56=$B15),"",$B15)</f>
        <v>Idaho</v>
      </c>
      <c r="I94" s="1"/>
      <c r="J94" s="76"/>
      <c r="L94" s="29"/>
      <c r="M94" s="29"/>
      <c r="N94" s="29"/>
      <c r="AX94" s="32"/>
      <c r="AY94" s="32"/>
      <c r="AZ94" s="29"/>
      <c r="BA94" s="32"/>
      <c r="BB94" s="29"/>
    </row>
    <row r="95" spans="1:54" hidden="1" x14ac:dyDescent="0.2">
      <c r="A95" s="1">
        <f t="shared" si="7"/>
        <v>14</v>
      </c>
      <c r="B95" s="76" t="str">
        <f>IF(OR(Dashboard!$L$56=$B16,Dashboard!$P$56=$B16,Dashboard!$T$56=$B16),"",$B16)</f>
        <v>Illinois</v>
      </c>
      <c r="C95" s="1">
        <f t="shared" si="8"/>
        <v>15</v>
      </c>
      <c r="D95" s="76" t="str">
        <f>IF(OR(Dashboard!$H$56=$B16,Dashboard!$P$56=$B16,Dashboard!$T$56=$B16),"",$B16)</f>
        <v>Illinois</v>
      </c>
      <c r="E95" s="1">
        <f t="shared" ref="E95" si="33">COUNTIF(F$82:F$133,"&lt;="&amp;F95)</f>
        <v>15</v>
      </c>
      <c r="F95" s="76" t="str">
        <f>IF(OR(Dashboard!$H$56=$B16,Dashboard!$L$56=$B16,Dashboard!$T$56=$B16),"",$B16)</f>
        <v>Illinois</v>
      </c>
      <c r="G95" s="1">
        <f t="shared" ref="G95" si="34">COUNTIF(H$82:H$133,"&lt;="&amp;H95)</f>
        <v>15</v>
      </c>
      <c r="H95" s="76" t="str">
        <f>IF(OR(Dashboard!$H$56=$B16,Dashboard!$L$56=$B16,Dashboard!$P$56=$B16),"",$B16)</f>
        <v>Illinois</v>
      </c>
      <c r="I95" s="1"/>
      <c r="J95" s="76"/>
      <c r="L95" s="29"/>
      <c r="M95" s="29"/>
      <c r="N95" s="29"/>
      <c r="AX95" s="32"/>
      <c r="AY95" s="32"/>
      <c r="AZ95" s="29"/>
      <c r="BA95" s="32"/>
      <c r="BB95" s="29"/>
    </row>
    <row r="96" spans="1:54" hidden="1" x14ac:dyDescent="0.2">
      <c r="A96" s="1">
        <f t="shared" si="7"/>
        <v>15</v>
      </c>
      <c r="B96" s="76" t="str">
        <f>IF(OR(Dashboard!$L$56=$B17,Dashboard!$P$56=$B17,Dashboard!$T$56=$B17),"",$B17)</f>
        <v>Indiana</v>
      </c>
      <c r="C96" s="1">
        <f t="shared" si="8"/>
        <v>16</v>
      </c>
      <c r="D96" s="76" t="str">
        <f>IF(OR(Dashboard!$H$56=$B17,Dashboard!$P$56=$B17,Dashboard!$T$56=$B17),"",$B17)</f>
        <v>Indiana</v>
      </c>
      <c r="E96" s="1">
        <f t="shared" ref="E96" si="35">COUNTIF(F$82:F$133,"&lt;="&amp;F96)</f>
        <v>16</v>
      </c>
      <c r="F96" s="76" t="str">
        <f>IF(OR(Dashboard!$H$56=$B17,Dashboard!$L$56=$B17,Dashboard!$T$56=$B17),"",$B17)</f>
        <v>Indiana</v>
      </c>
      <c r="G96" s="1">
        <f t="shared" ref="G96" si="36">COUNTIF(H$82:H$133,"&lt;="&amp;H96)</f>
        <v>16</v>
      </c>
      <c r="H96" s="76" t="str">
        <f>IF(OR(Dashboard!$H$56=$B17,Dashboard!$L$56=$B17,Dashboard!$P$56=$B17),"",$B17)</f>
        <v>Indiana</v>
      </c>
      <c r="I96" s="1"/>
      <c r="J96" s="76"/>
      <c r="L96" s="29"/>
      <c r="M96" s="29"/>
      <c r="N96" s="29"/>
      <c r="AX96" s="32"/>
      <c r="AY96" s="32"/>
      <c r="AZ96" s="29"/>
      <c r="BA96" s="32"/>
      <c r="BB96" s="29"/>
    </row>
    <row r="97" spans="1:54" hidden="1" x14ac:dyDescent="0.2">
      <c r="A97" s="1">
        <f t="shared" si="7"/>
        <v>16</v>
      </c>
      <c r="B97" s="76" t="str">
        <f>IF(OR(Dashboard!$L$56=$B18,Dashboard!$P$56=$B18,Dashboard!$T$56=$B18),"",$B18)</f>
        <v>Iowa</v>
      </c>
      <c r="C97" s="1">
        <f t="shared" si="8"/>
        <v>17</v>
      </c>
      <c r="D97" s="76" t="str">
        <f>IF(OR(Dashboard!$H$56=$B18,Dashboard!$P$56=$B18,Dashboard!$T$56=$B18),"",$B18)</f>
        <v>Iowa</v>
      </c>
      <c r="E97" s="1">
        <f t="shared" ref="E97" si="37">COUNTIF(F$82:F$133,"&lt;="&amp;F97)</f>
        <v>17</v>
      </c>
      <c r="F97" s="76" t="str">
        <f>IF(OR(Dashboard!$H$56=$B18,Dashboard!$L$56=$B18,Dashboard!$T$56=$B18),"",$B18)</f>
        <v>Iowa</v>
      </c>
      <c r="G97" s="1">
        <f t="shared" ref="G97" si="38">COUNTIF(H$82:H$133,"&lt;="&amp;H97)</f>
        <v>17</v>
      </c>
      <c r="H97" s="76" t="str">
        <f>IF(OR(Dashboard!$H$56=$B18,Dashboard!$L$56=$B18,Dashboard!$P$56=$B18),"",$B18)</f>
        <v>Iowa</v>
      </c>
      <c r="I97" s="1"/>
      <c r="J97" s="76"/>
      <c r="L97" s="29"/>
      <c r="M97" s="29"/>
      <c r="N97" s="29"/>
      <c r="AX97" s="32"/>
      <c r="AY97" s="32"/>
      <c r="AZ97" s="29"/>
      <c r="BA97" s="32"/>
      <c r="BB97" s="29"/>
    </row>
    <row r="98" spans="1:54" hidden="1" x14ac:dyDescent="0.2">
      <c r="A98" s="1">
        <f t="shared" si="7"/>
        <v>17</v>
      </c>
      <c r="B98" s="76" t="str">
        <f>IF(OR(Dashboard!$L$56=$B19,Dashboard!$P$56=$B19,Dashboard!$T$56=$B19),"",$B19)</f>
        <v>Kansas</v>
      </c>
      <c r="C98" s="1">
        <f t="shared" si="8"/>
        <v>18</v>
      </c>
      <c r="D98" s="76" t="str">
        <f>IF(OR(Dashboard!$H$56=$B19,Dashboard!$P$56=$B19,Dashboard!$T$56=$B19),"",$B19)</f>
        <v>Kansas</v>
      </c>
      <c r="E98" s="1">
        <f t="shared" ref="E98" si="39">COUNTIF(F$82:F$133,"&lt;="&amp;F98)</f>
        <v>18</v>
      </c>
      <c r="F98" s="76" t="str">
        <f>IF(OR(Dashboard!$H$56=$B19,Dashboard!$L$56=$B19,Dashboard!$T$56=$B19),"",$B19)</f>
        <v>Kansas</v>
      </c>
      <c r="G98" s="1">
        <f t="shared" ref="G98" si="40">COUNTIF(H$82:H$133,"&lt;="&amp;H98)</f>
        <v>18</v>
      </c>
      <c r="H98" s="76" t="str">
        <f>IF(OR(Dashboard!$H$56=$B19,Dashboard!$L$56=$B19,Dashboard!$P$56=$B19),"",$B19)</f>
        <v>Kansas</v>
      </c>
      <c r="I98" s="1"/>
      <c r="J98" s="76"/>
      <c r="L98" s="29"/>
      <c r="M98" s="29"/>
      <c r="N98" s="29"/>
      <c r="AX98" s="32"/>
      <c r="AY98" s="32"/>
      <c r="AZ98" s="29"/>
      <c r="BA98" s="32"/>
      <c r="BB98" s="29"/>
    </row>
    <row r="99" spans="1:54" hidden="1" x14ac:dyDescent="0.2">
      <c r="A99" s="1">
        <f t="shared" si="7"/>
        <v>18</v>
      </c>
      <c r="B99" s="76" t="str">
        <f>IF(OR(Dashboard!$L$56=$B20,Dashboard!$P$56=$B20,Dashboard!$T$56=$B20),"",$B20)</f>
        <v>Kentucky</v>
      </c>
      <c r="C99" s="1">
        <f t="shared" si="8"/>
        <v>19</v>
      </c>
      <c r="D99" s="76" t="str">
        <f>IF(OR(Dashboard!$H$56=$B20,Dashboard!$P$56=$B20,Dashboard!$T$56=$B20),"",$B20)</f>
        <v>Kentucky</v>
      </c>
      <c r="E99" s="1">
        <f t="shared" ref="E99" si="41">COUNTIF(F$82:F$133,"&lt;="&amp;F99)</f>
        <v>19</v>
      </c>
      <c r="F99" s="76" t="str">
        <f>IF(OR(Dashboard!$H$56=$B20,Dashboard!$L$56=$B20,Dashboard!$T$56=$B20),"",$B20)</f>
        <v>Kentucky</v>
      </c>
      <c r="G99" s="1">
        <f t="shared" ref="G99" si="42">COUNTIF(H$82:H$133,"&lt;="&amp;H99)</f>
        <v>19</v>
      </c>
      <c r="H99" s="76" t="str">
        <f>IF(OR(Dashboard!$H$56=$B20,Dashboard!$L$56=$B20,Dashboard!$P$56=$B20),"",$B20)</f>
        <v>Kentucky</v>
      </c>
      <c r="I99" s="1"/>
      <c r="J99" s="76"/>
      <c r="L99" s="29"/>
      <c r="M99" s="29"/>
      <c r="N99" s="29"/>
      <c r="AX99" s="32"/>
      <c r="AY99" s="32"/>
      <c r="AZ99" s="29"/>
      <c r="BA99" s="32"/>
      <c r="BB99" s="29"/>
    </row>
    <row r="100" spans="1:54" hidden="1" x14ac:dyDescent="0.2">
      <c r="A100" s="1">
        <f t="shared" si="7"/>
        <v>19</v>
      </c>
      <c r="B100" s="76" t="str">
        <f>IF(OR(Dashboard!$L$56=$B21,Dashboard!$P$56=$B21,Dashboard!$T$56=$B21),"",$B21)</f>
        <v>Louisiana</v>
      </c>
      <c r="C100" s="1">
        <f t="shared" si="8"/>
        <v>20</v>
      </c>
      <c r="D100" s="76" t="str">
        <f>IF(OR(Dashboard!$H$56=$B21,Dashboard!$P$56=$B21,Dashboard!$T$56=$B21),"",$B21)</f>
        <v>Louisiana</v>
      </c>
      <c r="E100" s="1">
        <f t="shared" ref="E100" si="43">COUNTIF(F$82:F$133,"&lt;="&amp;F100)</f>
        <v>20</v>
      </c>
      <c r="F100" s="76" t="str">
        <f>IF(OR(Dashboard!$H$56=$B21,Dashboard!$L$56=$B21,Dashboard!$T$56=$B21),"",$B21)</f>
        <v>Louisiana</v>
      </c>
      <c r="G100" s="1">
        <f t="shared" ref="G100" si="44">COUNTIF(H$82:H$133,"&lt;="&amp;H100)</f>
        <v>20</v>
      </c>
      <c r="H100" s="76" t="str">
        <f>IF(OR(Dashboard!$H$56=$B21,Dashboard!$L$56=$B21,Dashboard!$P$56=$B21),"",$B21)</f>
        <v>Louisiana</v>
      </c>
      <c r="I100" s="1"/>
      <c r="J100" s="76"/>
      <c r="L100" s="29"/>
      <c r="M100" s="29"/>
      <c r="N100" s="29"/>
      <c r="AX100" s="32"/>
      <c r="AY100" s="32"/>
      <c r="AZ100" s="29"/>
      <c r="BA100" s="32"/>
      <c r="BB100" s="29"/>
    </row>
    <row r="101" spans="1:54" hidden="1" x14ac:dyDescent="0.2">
      <c r="A101" s="1">
        <f t="shared" si="7"/>
        <v>20</v>
      </c>
      <c r="B101" s="76" t="str">
        <f>IF(OR(Dashboard!$L$56=$B22,Dashboard!$P$56=$B22,Dashboard!$T$56=$B22),"",$B22)</f>
        <v>Maine</v>
      </c>
      <c r="C101" s="1">
        <f t="shared" si="8"/>
        <v>21</v>
      </c>
      <c r="D101" s="76" t="str">
        <f>IF(OR(Dashboard!$H$56=$B22,Dashboard!$P$56=$B22,Dashboard!$T$56=$B22),"",$B22)</f>
        <v>Maine</v>
      </c>
      <c r="E101" s="1">
        <f t="shared" ref="E101" si="45">COUNTIF(F$82:F$133,"&lt;="&amp;F101)</f>
        <v>21</v>
      </c>
      <c r="F101" s="76" t="str">
        <f>IF(OR(Dashboard!$H$56=$B22,Dashboard!$L$56=$B22,Dashboard!$T$56=$B22),"",$B22)</f>
        <v>Maine</v>
      </c>
      <c r="G101" s="1">
        <f t="shared" ref="G101" si="46">COUNTIF(H$82:H$133,"&lt;="&amp;H101)</f>
        <v>21</v>
      </c>
      <c r="H101" s="76" t="str">
        <f>IF(OR(Dashboard!$H$56=$B22,Dashboard!$L$56=$B22,Dashboard!$P$56=$B22),"",$B22)</f>
        <v>Maine</v>
      </c>
      <c r="I101" s="1"/>
      <c r="J101" s="76"/>
      <c r="L101" s="29"/>
      <c r="M101" s="29"/>
      <c r="N101" s="29"/>
      <c r="AX101" s="32"/>
      <c r="AY101" s="32"/>
      <c r="AZ101" s="29"/>
      <c r="BA101" s="32"/>
      <c r="BB101" s="29"/>
    </row>
    <row r="102" spans="1:54" hidden="1" x14ac:dyDescent="0.2">
      <c r="A102" s="1">
        <f t="shared" si="7"/>
        <v>21</v>
      </c>
      <c r="B102" s="76" t="str">
        <f>IF(OR(Dashboard!$L$56=$B23,Dashboard!$P$56=$B23,Dashboard!$T$56=$B23),"",$B23)</f>
        <v>Maryland</v>
      </c>
      <c r="C102" s="1">
        <f t="shared" si="8"/>
        <v>22</v>
      </c>
      <c r="D102" s="76" t="str">
        <f>IF(OR(Dashboard!$H$56=$B23,Dashboard!$P$56=$B23,Dashboard!$T$56=$B23),"",$B23)</f>
        <v>Maryland</v>
      </c>
      <c r="E102" s="1">
        <f t="shared" ref="E102" si="47">COUNTIF(F$82:F$133,"&lt;="&amp;F102)</f>
        <v>22</v>
      </c>
      <c r="F102" s="76" t="str">
        <f>IF(OR(Dashboard!$H$56=$B23,Dashboard!$L$56=$B23,Dashboard!$T$56=$B23),"",$B23)</f>
        <v>Maryland</v>
      </c>
      <c r="G102" s="1">
        <f t="shared" ref="G102" si="48">COUNTIF(H$82:H$133,"&lt;="&amp;H102)</f>
        <v>22</v>
      </c>
      <c r="H102" s="76" t="str">
        <f>IF(OR(Dashboard!$H$56=$B23,Dashboard!$L$56=$B23,Dashboard!$P$56=$B23),"",$B23)</f>
        <v>Maryland</v>
      </c>
      <c r="I102" s="1"/>
      <c r="J102" s="76"/>
      <c r="L102" s="29"/>
      <c r="M102" s="29"/>
      <c r="N102" s="29"/>
      <c r="AX102" s="32"/>
      <c r="AY102" s="32"/>
      <c r="AZ102" s="29"/>
      <c r="BA102" s="32"/>
      <c r="BB102" s="29"/>
    </row>
    <row r="103" spans="1:54" hidden="1" x14ac:dyDescent="0.2">
      <c r="A103" s="1">
        <f t="shared" si="7"/>
        <v>22</v>
      </c>
      <c r="B103" s="76" t="str">
        <f>IF(OR(Dashboard!$L$56=$B24,Dashboard!$P$56=$B24,Dashboard!$T$56=$B24),"",$B24)</f>
        <v>Massachusetts</v>
      </c>
      <c r="C103" s="1">
        <f t="shared" si="8"/>
        <v>23</v>
      </c>
      <c r="D103" s="76" t="str">
        <f>IF(OR(Dashboard!$H$56=$B24,Dashboard!$P$56=$B24,Dashboard!$T$56=$B24),"",$B24)</f>
        <v>Massachusetts</v>
      </c>
      <c r="E103" s="1">
        <f t="shared" ref="E103" si="49">COUNTIF(F$82:F$133,"&lt;="&amp;F103)</f>
        <v>23</v>
      </c>
      <c r="F103" s="76" t="str">
        <f>IF(OR(Dashboard!$H$56=$B24,Dashboard!$L$56=$B24,Dashboard!$T$56=$B24),"",$B24)</f>
        <v>Massachusetts</v>
      </c>
      <c r="G103" s="1">
        <f t="shared" ref="G103" si="50">COUNTIF(H$82:H$133,"&lt;="&amp;H103)</f>
        <v>23</v>
      </c>
      <c r="H103" s="76" t="str">
        <f>IF(OR(Dashboard!$H$56=$B24,Dashboard!$L$56=$B24,Dashboard!$P$56=$B24),"",$B24)</f>
        <v>Massachusetts</v>
      </c>
      <c r="I103" s="1"/>
      <c r="J103" s="76"/>
      <c r="L103" s="29"/>
      <c r="M103" s="29"/>
      <c r="N103" s="29"/>
      <c r="AX103" s="32"/>
      <c r="AY103" s="32"/>
      <c r="AZ103" s="29"/>
      <c r="BA103" s="32"/>
      <c r="BB103" s="29"/>
    </row>
    <row r="104" spans="1:54" hidden="1" x14ac:dyDescent="0.2">
      <c r="A104" s="1">
        <f t="shared" si="7"/>
        <v>23</v>
      </c>
      <c r="B104" s="76" t="str">
        <f>IF(OR(Dashboard!$L$56=$B25,Dashboard!$P$56=$B25,Dashboard!$T$56=$B25),"",$B25)</f>
        <v>Michigan</v>
      </c>
      <c r="C104" s="1">
        <f t="shared" si="8"/>
        <v>24</v>
      </c>
      <c r="D104" s="76" t="str">
        <f>IF(OR(Dashboard!$H$56=$B25,Dashboard!$P$56=$B25,Dashboard!$T$56=$B25),"",$B25)</f>
        <v>Michigan</v>
      </c>
      <c r="E104" s="1">
        <f t="shared" ref="E104" si="51">COUNTIF(F$82:F$133,"&lt;="&amp;F104)</f>
        <v>24</v>
      </c>
      <c r="F104" s="76" t="str">
        <f>IF(OR(Dashboard!$H$56=$B25,Dashboard!$L$56=$B25,Dashboard!$T$56=$B25),"",$B25)</f>
        <v>Michigan</v>
      </c>
      <c r="G104" s="1">
        <f t="shared" ref="G104" si="52">COUNTIF(H$82:H$133,"&lt;="&amp;H104)</f>
        <v>24</v>
      </c>
      <c r="H104" s="76" t="str">
        <f>IF(OR(Dashboard!$H$56=$B25,Dashboard!$L$56=$B25,Dashboard!$P$56=$B25),"",$B25)</f>
        <v>Michigan</v>
      </c>
      <c r="I104" s="1"/>
      <c r="J104" s="76"/>
      <c r="L104" s="29"/>
      <c r="M104" s="29"/>
      <c r="N104" s="29"/>
      <c r="AX104" s="32"/>
      <c r="AY104" s="32"/>
      <c r="AZ104" s="29"/>
      <c r="BA104" s="32"/>
      <c r="BB104" s="29"/>
    </row>
    <row r="105" spans="1:54" hidden="1" x14ac:dyDescent="0.2">
      <c r="A105" s="1">
        <f t="shared" si="7"/>
        <v>24</v>
      </c>
      <c r="B105" s="76" t="str">
        <f>IF(OR(Dashboard!$L$56=$B26,Dashboard!$P$56=$B26,Dashboard!$T$56=$B26),"",$B26)</f>
        <v>Minnesota</v>
      </c>
      <c r="C105" s="1">
        <f t="shared" si="8"/>
        <v>25</v>
      </c>
      <c r="D105" s="76" t="str">
        <f>IF(OR(Dashboard!$H$56=$B26,Dashboard!$P$56=$B26,Dashboard!$T$56=$B26),"",$B26)</f>
        <v>Minnesota</v>
      </c>
      <c r="E105" s="1">
        <f t="shared" ref="E105" si="53">COUNTIF(F$82:F$133,"&lt;="&amp;F105)</f>
        <v>25</v>
      </c>
      <c r="F105" s="76" t="str">
        <f>IF(OR(Dashboard!$H$56=$B26,Dashboard!$L$56=$B26,Dashboard!$T$56=$B26),"",$B26)</f>
        <v>Minnesota</v>
      </c>
      <c r="G105" s="1">
        <f t="shared" ref="G105" si="54">COUNTIF(H$82:H$133,"&lt;="&amp;H105)</f>
        <v>25</v>
      </c>
      <c r="H105" s="76" t="str">
        <f>IF(OR(Dashboard!$H$56=$B26,Dashboard!$L$56=$B26,Dashboard!$P$56=$B26),"",$B26)</f>
        <v>Minnesota</v>
      </c>
      <c r="I105" s="1"/>
      <c r="J105" s="76"/>
      <c r="L105" s="29"/>
      <c r="M105" s="29"/>
      <c r="N105" s="29"/>
      <c r="AX105" s="32"/>
      <c r="AY105" s="32"/>
      <c r="AZ105" s="29"/>
      <c r="BA105" s="32"/>
      <c r="BB105" s="29"/>
    </row>
    <row r="106" spans="1:54" hidden="1" x14ac:dyDescent="0.2">
      <c r="A106" s="1">
        <f t="shared" si="7"/>
        <v>25</v>
      </c>
      <c r="B106" s="76" t="str">
        <f>IF(OR(Dashboard!$L$56=$B27,Dashboard!$P$56=$B27,Dashboard!$T$56=$B27),"",$B27)</f>
        <v>Mississippi</v>
      </c>
      <c r="C106" s="1">
        <f t="shared" si="8"/>
        <v>26</v>
      </c>
      <c r="D106" s="76" t="str">
        <f>IF(OR(Dashboard!$H$56=$B27,Dashboard!$P$56=$B27,Dashboard!$T$56=$B27),"",$B27)</f>
        <v>Mississippi</v>
      </c>
      <c r="E106" s="1">
        <f t="shared" ref="E106" si="55">COUNTIF(F$82:F$133,"&lt;="&amp;F106)</f>
        <v>26</v>
      </c>
      <c r="F106" s="76" t="str">
        <f>IF(OR(Dashboard!$H$56=$B27,Dashboard!$L$56=$B27,Dashboard!$T$56=$B27),"",$B27)</f>
        <v>Mississippi</v>
      </c>
      <c r="G106" s="1">
        <f t="shared" ref="G106" si="56">COUNTIF(H$82:H$133,"&lt;="&amp;H106)</f>
        <v>26</v>
      </c>
      <c r="H106" s="76" t="str">
        <f>IF(OR(Dashboard!$H$56=$B27,Dashboard!$L$56=$B27,Dashboard!$P$56=$B27),"",$B27)</f>
        <v>Mississippi</v>
      </c>
      <c r="I106" s="1"/>
      <c r="J106" s="76"/>
      <c r="L106" s="29"/>
      <c r="M106" s="29"/>
      <c r="N106" s="29"/>
      <c r="AX106" s="32"/>
      <c r="AY106" s="32"/>
      <c r="AZ106" s="29"/>
      <c r="BA106" s="32"/>
      <c r="BB106" s="29"/>
    </row>
    <row r="107" spans="1:54" hidden="1" x14ac:dyDescent="0.2">
      <c r="A107" s="1">
        <f t="shared" si="7"/>
        <v>26</v>
      </c>
      <c r="B107" s="76" t="str">
        <f>IF(OR(Dashboard!$L$56=$B28,Dashboard!$P$56=$B28,Dashboard!$T$56=$B28),"",$B28)</f>
        <v>Missouri</v>
      </c>
      <c r="C107" s="1">
        <f t="shared" si="8"/>
        <v>27</v>
      </c>
      <c r="D107" s="76" t="str">
        <f>IF(OR(Dashboard!$H$56=$B28,Dashboard!$P$56=$B28,Dashboard!$T$56=$B28),"",$B28)</f>
        <v>Missouri</v>
      </c>
      <c r="E107" s="1">
        <f t="shared" ref="E107" si="57">COUNTIF(F$82:F$133,"&lt;="&amp;F107)</f>
        <v>27</v>
      </c>
      <c r="F107" s="76" t="str">
        <f>IF(OR(Dashboard!$H$56=$B28,Dashboard!$L$56=$B28,Dashboard!$T$56=$B28),"",$B28)</f>
        <v>Missouri</v>
      </c>
      <c r="G107" s="1">
        <f t="shared" ref="G107" si="58">COUNTIF(H$82:H$133,"&lt;="&amp;H107)</f>
        <v>27</v>
      </c>
      <c r="H107" s="76" t="str">
        <f>IF(OR(Dashboard!$H$56=$B28,Dashboard!$L$56=$B28,Dashboard!$P$56=$B28),"",$B28)</f>
        <v>Missouri</v>
      </c>
      <c r="I107" s="1"/>
      <c r="J107" s="76"/>
      <c r="L107" s="29"/>
      <c r="M107" s="29"/>
      <c r="N107" s="29"/>
      <c r="AX107" s="32"/>
      <c r="AY107" s="32"/>
      <c r="AZ107" s="29"/>
      <c r="BA107" s="32"/>
      <c r="BB107" s="29"/>
    </row>
    <row r="108" spans="1:54" hidden="1" x14ac:dyDescent="0.2">
      <c r="A108" s="1">
        <f t="shared" si="7"/>
        <v>27</v>
      </c>
      <c r="B108" s="76" t="str">
        <f>IF(OR(Dashboard!$L$56=$B29,Dashboard!$P$56=$B29,Dashboard!$T$56=$B29),"",$B29)</f>
        <v>Montana</v>
      </c>
      <c r="C108" s="1">
        <f t="shared" si="8"/>
        <v>28</v>
      </c>
      <c r="D108" s="76" t="str">
        <f>IF(OR(Dashboard!$H$56=$B29,Dashboard!$P$56=$B29,Dashboard!$T$56=$B29),"",$B29)</f>
        <v>Montana</v>
      </c>
      <c r="E108" s="1">
        <f t="shared" ref="E108" si="59">COUNTIF(F$82:F$133,"&lt;="&amp;F108)</f>
        <v>28</v>
      </c>
      <c r="F108" s="76" t="str">
        <f>IF(OR(Dashboard!$H$56=$B29,Dashboard!$L$56=$B29,Dashboard!$T$56=$B29),"",$B29)</f>
        <v>Montana</v>
      </c>
      <c r="G108" s="1">
        <f t="shared" ref="G108" si="60">COUNTIF(H$82:H$133,"&lt;="&amp;H108)</f>
        <v>28</v>
      </c>
      <c r="H108" s="76" t="str">
        <f>IF(OR(Dashboard!$H$56=$B29,Dashboard!$L$56=$B29,Dashboard!$P$56=$B29),"",$B29)</f>
        <v>Montana</v>
      </c>
      <c r="I108" s="1"/>
      <c r="J108" s="76"/>
      <c r="L108" s="29"/>
      <c r="M108" s="29"/>
      <c r="N108" s="29"/>
      <c r="AX108" s="32"/>
      <c r="AY108" s="32"/>
      <c r="AZ108" s="29"/>
      <c r="BA108" s="32"/>
      <c r="BB108" s="29"/>
    </row>
    <row r="109" spans="1:54" hidden="1" x14ac:dyDescent="0.2">
      <c r="A109" s="1">
        <f t="shared" si="7"/>
        <v>28</v>
      </c>
      <c r="B109" s="76" t="str">
        <f>IF(OR(Dashboard!$L$56=$B30,Dashboard!$P$56=$B30,Dashboard!$T$56=$B30),"",$B30)</f>
        <v>Nebraska</v>
      </c>
      <c r="C109" s="1">
        <f t="shared" si="8"/>
        <v>29</v>
      </c>
      <c r="D109" s="76" t="str">
        <f>IF(OR(Dashboard!$H$56=$B30,Dashboard!$P$56=$B30,Dashboard!$T$56=$B30),"",$B30)</f>
        <v>Nebraska</v>
      </c>
      <c r="E109" s="1">
        <f t="shared" ref="E109" si="61">COUNTIF(F$82:F$133,"&lt;="&amp;F109)</f>
        <v>29</v>
      </c>
      <c r="F109" s="76" t="str">
        <f>IF(OR(Dashboard!$H$56=$B30,Dashboard!$L$56=$B30,Dashboard!$T$56=$B30),"",$B30)</f>
        <v>Nebraska</v>
      </c>
      <c r="G109" s="1">
        <f t="shared" ref="G109" si="62">COUNTIF(H$82:H$133,"&lt;="&amp;H109)</f>
        <v>29</v>
      </c>
      <c r="H109" s="76" t="str">
        <f>IF(OR(Dashboard!$H$56=$B30,Dashboard!$L$56=$B30,Dashboard!$P$56=$B30),"",$B30)</f>
        <v>Nebraska</v>
      </c>
      <c r="I109" s="1"/>
      <c r="J109" s="76"/>
      <c r="L109" s="29"/>
      <c r="M109" s="29"/>
      <c r="N109" s="29"/>
      <c r="AX109" s="32"/>
      <c r="AY109" s="32"/>
      <c r="AZ109" s="29"/>
      <c r="BA109" s="32"/>
      <c r="BB109" s="29"/>
    </row>
    <row r="110" spans="1:54" hidden="1" x14ac:dyDescent="0.2">
      <c r="A110" s="1">
        <f t="shared" si="7"/>
        <v>29</v>
      </c>
      <c r="B110" s="76" t="str">
        <f>IF(OR(Dashboard!$L$56=$B31,Dashboard!$P$56=$B31,Dashboard!$T$56=$B31),"",$B31)</f>
        <v>Nevada</v>
      </c>
      <c r="C110" s="1">
        <f t="shared" si="8"/>
        <v>30</v>
      </c>
      <c r="D110" s="76" t="str">
        <f>IF(OR(Dashboard!$H$56=$B31,Dashboard!$P$56=$B31,Dashboard!$T$56=$B31),"",$B31)</f>
        <v>Nevada</v>
      </c>
      <c r="E110" s="1">
        <f t="shared" ref="E110" si="63">COUNTIF(F$82:F$133,"&lt;="&amp;F110)</f>
        <v>30</v>
      </c>
      <c r="F110" s="76" t="str">
        <f>IF(OR(Dashboard!$H$56=$B31,Dashboard!$L$56=$B31,Dashboard!$T$56=$B31),"",$B31)</f>
        <v>Nevada</v>
      </c>
      <c r="G110" s="1">
        <f t="shared" ref="G110" si="64">COUNTIF(H$82:H$133,"&lt;="&amp;H110)</f>
        <v>30</v>
      </c>
      <c r="H110" s="76" t="str">
        <f>IF(OR(Dashboard!$H$56=$B31,Dashboard!$L$56=$B31,Dashboard!$P$56=$B31),"",$B31)</f>
        <v>Nevada</v>
      </c>
      <c r="I110" s="1"/>
      <c r="J110" s="76"/>
      <c r="L110" s="29"/>
      <c r="M110" s="29"/>
      <c r="N110" s="29"/>
      <c r="AX110" s="32"/>
      <c r="AY110" s="32"/>
      <c r="AZ110" s="29"/>
      <c r="BA110" s="32"/>
      <c r="BB110" s="29"/>
    </row>
    <row r="111" spans="1:54" hidden="1" x14ac:dyDescent="0.2">
      <c r="A111" s="1">
        <f t="shared" si="7"/>
        <v>30</v>
      </c>
      <c r="B111" s="76" t="str">
        <f>IF(OR(Dashboard!$L$56=$B32,Dashboard!$P$56=$B32,Dashboard!$T$56=$B32),"",$B32)</f>
        <v>New Hampshire</v>
      </c>
      <c r="C111" s="1">
        <f t="shared" si="8"/>
        <v>31</v>
      </c>
      <c r="D111" s="76" t="str">
        <f>IF(OR(Dashboard!$H$56=$B32,Dashboard!$P$56=$B32,Dashboard!$T$56=$B32),"",$B32)</f>
        <v>New Hampshire</v>
      </c>
      <c r="E111" s="1">
        <f t="shared" ref="E111" si="65">COUNTIF(F$82:F$133,"&lt;="&amp;F111)</f>
        <v>31</v>
      </c>
      <c r="F111" s="76" t="str">
        <f>IF(OR(Dashboard!$H$56=$B32,Dashboard!$L$56=$B32,Dashboard!$T$56=$B32),"",$B32)</f>
        <v>New Hampshire</v>
      </c>
      <c r="G111" s="1">
        <f t="shared" ref="G111" si="66">COUNTIF(H$82:H$133,"&lt;="&amp;H111)</f>
        <v>31</v>
      </c>
      <c r="H111" s="76" t="str">
        <f>IF(OR(Dashboard!$H$56=$B32,Dashboard!$L$56=$B32,Dashboard!$P$56=$B32),"",$B32)</f>
        <v>New Hampshire</v>
      </c>
      <c r="I111" s="1"/>
      <c r="J111" s="76"/>
      <c r="L111" s="29"/>
      <c r="M111" s="29"/>
      <c r="N111" s="29"/>
      <c r="AX111" s="32"/>
      <c r="AY111" s="32"/>
      <c r="AZ111" s="29"/>
      <c r="BA111" s="32"/>
      <c r="BB111" s="29"/>
    </row>
    <row r="112" spans="1:54" hidden="1" x14ac:dyDescent="0.2">
      <c r="A112" s="1">
        <f t="shared" si="7"/>
        <v>31</v>
      </c>
      <c r="B112" s="76" t="str">
        <f>IF(OR(Dashboard!$L$56=$B33,Dashboard!$P$56=$B33,Dashboard!$T$56=$B33),"",$B33)</f>
        <v>New Jersey</v>
      </c>
      <c r="C112" s="1">
        <f t="shared" si="8"/>
        <v>32</v>
      </c>
      <c r="D112" s="76" t="str">
        <f>IF(OR(Dashboard!$H$56=$B33,Dashboard!$P$56=$B33,Dashboard!$T$56=$B33),"",$B33)</f>
        <v>New Jersey</v>
      </c>
      <c r="E112" s="1">
        <f t="shared" ref="E112" si="67">COUNTIF(F$82:F$133,"&lt;="&amp;F112)</f>
        <v>32</v>
      </c>
      <c r="F112" s="76" t="str">
        <f>IF(OR(Dashboard!$H$56=$B33,Dashboard!$L$56=$B33,Dashboard!$T$56=$B33),"",$B33)</f>
        <v>New Jersey</v>
      </c>
      <c r="G112" s="1">
        <f t="shared" ref="G112" si="68">COUNTIF(H$82:H$133,"&lt;="&amp;H112)</f>
        <v>32</v>
      </c>
      <c r="H112" s="76" t="str">
        <f>IF(OR(Dashboard!$H$56=$B33,Dashboard!$L$56=$B33,Dashboard!$P$56=$B33),"",$B33)</f>
        <v>New Jersey</v>
      </c>
      <c r="I112" s="1"/>
      <c r="J112" s="76"/>
      <c r="L112" s="29"/>
      <c r="M112" s="29"/>
      <c r="N112" s="29"/>
      <c r="AX112" s="32"/>
      <c r="AY112" s="32"/>
      <c r="AZ112" s="29"/>
      <c r="BA112" s="32"/>
      <c r="BB112" s="29"/>
    </row>
    <row r="113" spans="1:54" hidden="1" x14ac:dyDescent="0.2">
      <c r="A113" s="1">
        <f t="shared" si="7"/>
        <v>32</v>
      </c>
      <c r="B113" s="76" t="str">
        <f>IF(OR(Dashboard!$L$56=$B34,Dashboard!$P$56=$B34,Dashboard!$T$56=$B34),"",$B34)</f>
        <v>New Mexico</v>
      </c>
      <c r="C113" s="1">
        <f t="shared" si="8"/>
        <v>33</v>
      </c>
      <c r="D113" s="76" t="str">
        <f>IF(OR(Dashboard!$H$56=$B34,Dashboard!$P$56=$B34,Dashboard!$T$56=$B34),"",$B34)</f>
        <v>New Mexico</v>
      </c>
      <c r="E113" s="1">
        <f t="shared" ref="E113" si="69">COUNTIF(F$82:F$133,"&lt;="&amp;F113)</f>
        <v>33</v>
      </c>
      <c r="F113" s="76" t="str">
        <f>IF(OR(Dashboard!$H$56=$B34,Dashboard!$L$56=$B34,Dashboard!$T$56=$B34),"",$B34)</f>
        <v>New Mexico</v>
      </c>
      <c r="G113" s="1">
        <f t="shared" ref="G113" si="70">COUNTIF(H$82:H$133,"&lt;="&amp;H113)</f>
        <v>33</v>
      </c>
      <c r="H113" s="76" t="str">
        <f>IF(OR(Dashboard!$H$56=$B34,Dashboard!$L$56=$B34,Dashboard!$P$56=$B34),"",$B34)</f>
        <v>New Mexico</v>
      </c>
      <c r="I113" s="1"/>
      <c r="J113" s="76"/>
      <c r="L113" s="29"/>
      <c r="M113" s="29"/>
      <c r="N113" s="29"/>
      <c r="AX113" s="32"/>
      <c r="AY113" s="32"/>
      <c r="AZ113" s="29"/>
      <c r="BA113" s="32"/>
      <c r="BB113" s="29"/>
    </row>
    <row r="114" spans="1:54" hidden="1" x14ac:dyDescent="0.2">
      <c r="A114" s="1">
        <f t="shared" ref="A114:A145" si="71">COUNTIF(B$82:B$133,"&lt;="&amp;B114)</f>
        <v>33</v>
      </c>
      <c r="B114" s="76" t="str">
        <f>IF(OR(Dashboard!$L$56=$B35,Dashboard!$P$56=$B35,Dashboard!$T$56=$B35),"",$B35)</f>
        <v>New York</v>
      </c>
      <c r="C114" s="1">
        <f t="shared" si="8"/>
        <v>34</v>
      </c>
      <c r="D114" s="76" t="str">
        <f>IF(OR(Dashboard!$H$56=$B35,Dashboard!$P$56=$B35,Dashboard!$T$56=$B35),"",$B35)</f>
        <v>New York</v>
      </c>
      <c r="E114" s="1">
        <f t="shared" ref="E114" si="72">COUNTIF(F$82:F$133,"&lt;="&amp;F114)</f>
        <v>34</v>
      </c>
      <c r="F114" s="76" t="str">
        <f>IF(OR(Dashboard!$H$56=$B35,Dashboard!$L$56=$B35,Dashboard!$T$56=$B35),"",$B35)</f>
        <v>New York</v>
      </c>
      <c r="G114" s="1">
        <f t="shared" ref="G114" si="73">COUNTIF(H$82:H$133,"&lt;="&amp;H114)</f>
        <v>34</v>
      </c>
      <c r="H114" s="76" t="str">
        <f>IF(OR(Dashboard!$H$56=$B35,Dashboard!$L$56=$B35,Dashboard!$P$56=$B35),"",$B35)</f>
        <v>New York</v>
      </c>
      <c r="I114" s="1"/>
      <c r="J114" s="76"/>
      <c r="L114" s="29"/>
      <c r="M114" s="29"/>
      <c r="N114" s="29"/>
      <c r="AX114" s="32"/>
      <c r="AY114" s="32"/>
      <c r="AZ114" s="29"/>
      <c r="BA114" s="32"/>
      <c r="BB114" s="29"/>
    </row>
    <row r="115" spans="1:54" hidden="1" x14ac:dyDescent="0.2">
      <c r="A115" s="1">
        <f t="shared" si="71"/>
        <v>34</v>
      </c>
      <c r="B115" s="76" t="str">
        <f>IF(OR(Dashboard!$L$56=$B36,Dashboard!$P$56=$B36,Dashboard!$T$56=$B36),"",$B36)</f>
        <v>North Carolina</v>
      </c>
      <c r="C115" s="1">
        <f t="shared" si="8"/>
        <v>35</v>
      </c>
      <c r="D115" s="76" t="str">
        <f>IF(OR(Dashboard!$H$56=$B36,Dashboard!$P$56=$B36,Dashboard!$T$56=$B36),"",$B36)</f>
        <v>North Carolina</v>
      </c>
      <c r="E115" s="1">
        <f t="shared" ref="E115" si="74">COUNTIF(F$82:F$133,"&lt;="&amp;F115)</f>
        <v>35</v>
      </c>
      <c r="F115" s="76" t="str">
        <f>IF(OR(Dashboard!$H$56=$B36,Dashboard!$L$56=$B36,Dashboard!$T$56=$B36),"",$B36)</f>
        <v>North Carolina</v>
      </c>
      <c r="G115" s="1">
        <f t="shared" ref="G115" si="75">COUNTIF(H$82:H$133,"&lt;="&amp;H115)</f>
        <v>35</v>
      </c>
      <c r="H115" s="76" t="str">
        <f>IF(OR(Dashboard!$H$56=$B36,Dashboard!$L$56=$B36,Dashboard!$P$56=$B36),"",$B36)</f>
        <v>North Carolina</v>
      </c>
      <c r="I115" s="1"/>
      <c r="J115" s="76"/>
      <c r="L115" s="29"/>
      <c r="M115" s="29"/>
      <c r="N115" s="29"/>
      <c r="AX115" s="32"/>
      <c r="AY115" s="32"/>
      <c r="AZ115" s="29"/>
      <c r="BA115" s="32"/>
      <c r="BB115" s="29"/>
    </row>
    <row r="116" spans="1:54" hidden="1" x14ac:dyDescent="0.2">
      <c r="A116" s="1">
        <f t="shared" si="71"/>
        <v>35</v>
      </c>
      <c r="B116" s="76" t="str">
        <f>IF(OR(Dashboard!$L$56=$B37,Dashboard!$P$56=$B37,Dashboard!$T$56=$B37),"",$B37)</f>
        <v>North Dakota</v>
      </c>
      <c r="C116" s="1">
        <f t="shared" si="8"/>
        <v>36</v>
      </c>
      <c r="D116" s="76" t="str">
        <f>IF(OR(Dashboard!$H$56=$B37,Dashboard!$P$56=$B37,Dashboard!$T$56=$B37),"",$B37)</f>
        <v>North Dakota</v>
      </c>
      <c r="E116" s="1">
        <f t="shared" ref="E116" si="76">COUNTIF(F$82:F$133,"&lt;="&amp;F116)</f>
        <v>36</v>
      </c>
      <c r="F116" s="76" t="str">
        <f>IF(OR(Dashboard!$H$56=$B37,Dashboard!$L$56=$B37,Dashboard!$T$56=$B37),"",$B37)</f>
        <v>North Dakota</v>
      </c>
      <c r="G116" s="1">
        <f t="shared" ref="G116" si="77">COUNTIF(H$82:H$133,"&lt;="&amp;H116)</f>
        <v>36</v>
      </c>
      <c r="H116" s="76" t="str">
        <f>IF(OR(Dashboard!$H$56=$B37,Dashboard!$L$56=$B37,Dashboard!$P$56=$B37),"",$B37)</f>
        <v>North Dakota</v>
      </c>
      <c r="I116" s="1"/>
      <c r="J116" s="76"/>
      <c r="L116" s="29"/>
      <c r="M116" s="29"/>
      <c r="N116" s="29"/>
      <c r="AX116" s="32"/>
      <c r="AY116" s="32"/>
      <c r="AZ116" s="29"/>
      <c r="BA116" s="32"/>
      <c r="BB116" s="29"/>
    </row>
    <row r="117" spans="1:54" hidden="1" x14ac:dyDescent="0.2">
      <c r="A117" s="1">
        <f t="shared" si="71"/>
        <v>36</v>
      </c>
      <c r="B117" s="76" t="str">
        <f>IF(OR(Dashboard!$L$56=$B38,Dashboard!$P$56=$B38,Dashboard!$T$56=$B38),"",$B38)</f>
        <v>Ohio</v>
      </c>
      <c r="C117" s="1">
        <f t="shared" si="8"/>
        <v>37</v>
      </c>
      <c r="D117" s="76" t="str">
        <f>IF(OR(Dashboard!$H$56=$B38,Dashboard!$P$56=$B38,Dashboard!$T$56=$B38),"",$B38)</f>
        <v>Ohio</v>
      </c>
      <c r="E117" s="1">
        <f t="shared" ref="E117" si="78">COUNTIF(F$82:F$133,"&lt;="&amp;F117)</f>
        <v>37</v>
      </c>
      <c r="F117" s="76" t="str">
        <f>IF(OR(Dashboard!$H$56=$B38,Dashboard!$L$56=$B38,Dashboard!$T$56=$B38),"",$B38)</f>
        <v>Ohio</v>
      </c>
      <c r="G117" s="1">
        <f t="shared" ref="G117" si="79">COUNTIF(H$82:H$133,"&lt;="&amp;H117)</f>
        <v>37</v>
      </c>
      <c r="H117" s="76" t="str">
        <f>IF(OR(Dashboard!$H$56=$B38,Dashboard!$L$56=$B38,Dashboard!$P$56=$B38),"",$B38)</f>
        <v>Ohio</v>
      </c>
      <c r="I117" s="1"/>
      <c r="J117" s="76"/>
      <c r="L117" s="29"/>
      <c r="M117" s="29"/>
      <c r="N117" s="29"/>
      <c r="AX117" s="32"/>
      <c r="AY117" s="32"/>
      <c r="AZ117" s="29"/>
      <c r="BA117" s="32"/>
      <c r="BB117" s="29"/>
    </row>
    <row r="118" spans="1:54" hidden="1" x14ac:dyDescent="0.2">
      <c r="A118" s="1">
        <f t="shared" si="71"/>
        <v>37</v>
      </c>
      <c r="B118" s="76" t="str">
        <f>IF(OR(Dashboard!$L$56=$B39,Dashboard!$P$56=$B39,Dashboard!$T$56=$B39),"",$B39)</f>
        <v>Oklahoma</v>
      </c>
      <c r="C118" s="1">
        <f t="shared" si="8"/>
        <v>38</v>
      </c>
      <c r="D118" s="76" t="str">
        <f>IF(OR(Dashboard!$H$56=$B39,Dashboard!$P$56=$B39,Dashboard!$T$56=$B39),"",$B39)</f>
        <v>Oklahoma</v>
      </c>
      <c r="E118" s="1">
        <f t="shared" ref="E118" si="80">COUNTIF(F$82:F$133,"&lt;="&amp;F118)</f>
        <v>38</v>
      </c>
      <c r="F118" s="76" t="str">
        <f>IF(OR(Dashboard!$H$56=$B39,Dashboard!$L$56=$B39,Dashboard!$T$56=$B39),"",$B39)</f>
        <v>Oklahoma</v>
      </c>
      <c r="G118" s="1">
        <f t="shared" ref="G118" si="81">COUNTIF(H$82:H$133,"&lt;="&amp;H118)</f>
        <v>38</v>
      </c>
      <c r="H118" s="76" t="str">
        <f>IF(OR(Dashboard!$H$56=$B39,Dashboard!$L$56=$B39,Dashboard!$P$56=$B39),"",$B39)</f>
        <v>Oklahoma</v>
      </c>
      <c r="I118" s="1"/>
      <c r="J118" s="76"/>
      <c r="L118" s="29"/>
      <c r="M118" s="29"/>
      <c r="N118" s="29"/>
      <c r="AX118" s="32"/>
      <c r="AY118" s="32"/>
      <c r="AZ118" s="29"/>
      <c r="BA118" s="32"/>
      <c r="BB118" s="29"/>
    </row>
    <row r="119" spans="1:54" hidden="1" x14ac:dyDescent="0.2">
      <c r="A119" s="1">
        <f t="shared" si="71"/>
        <v>38</v>
      </c>
      <c r="B119" s="76" t="str">
        <f>IF(OR(Dashboard!$L$56=$B40,Dashboard!$P$56=$B40,Dashboard!$T$56=$B40),"",$B40)</f>
        <v>Oregon</v>
      </c>
      <c r="C119" s="1">
        <f t="shared" si="8"/>
        <v>39</v>
      </c>
      <c r="D119" s="76" t="str">
        <f>IF(OR(Dashboard!$H$56=$B40,Dashboard!$P$56=$B40,Dashboard!$T$56=$B40),"",$B40)</f>
        <v>Oregon</v>
      </c>
      <c r="E119" s="1">
        <f t="shared" ref="E119" si="82">COUNTIF(F$82:F$133,"&lt;="&amp;F119)</f>
        <v>39</v>
      </c>
      <c r="F119" s="76" t="str">
        <f>IF(OR(Dashboard!$H$56=$B40,Dashboard!$L$56=$B40,Dashboard!$T$56=$B40),"",$B40)</f>
        <v>Oregon</v>
      </c>
      <c r="G119" s="1">
        <f t="shared" ref="G119" si="83">COUNTIF(H$82:H$133,"&lt;="&amp;H119)</f>
        <v>39</v>
      </c>
      <c r="H119" s="76" t="str">
        <f>IF(OR(Dashboard!$H$56=$B40,Dashboard!$L$56=$B40,Dashboard!$P$56=$B40),"",$B40)</f>
        <v>Oregon</v>
      </c>
      <c r="I119" s="1"/>
      <c r="J119" s="76"/>
      <c r="L119" s="29"/>
      <c r="M119" s="29"/>
      <c r="N119" s="29"/>
      <c r="AX119" s="32"/>
      <c r="AY119" s="32"/>
      <c r="AZ119" s="29"/>
      <c r="BA119" s="32"/>
      <c r="BB119" s="29"/>
    </row>
    <row r="120" spans="1:54" hidden="1" x14ac:dyDescent="0.2">
      <c r="A120" s="1">
        <f t="shared" si="71"/>
        <v>39</v>
      </c>
      <c r="B120" s="76" t="str">
        <f>IF(OR(Dashboard!$L$56=$B41,Dashboard!$P$56=$B41,Dashboard!$T$56=$B41),"",$B41)</f>
        <v>Pennsylvania</v>
      </c>
      <c r="C120" s="1">
        <f t="shared" si="8"/>
        <v>40</v>
      </c>
      <c r="D120" s="76" t="str">
        <f>IF(OR(Dashboard!$H$56=$B41,Dashboard!$P$56=$B41,Dashboard!$T$56=$B41),"",$B41)</f>
        <v>Pennsylvania</v>
      </c>
      <c r="E120" s="1">
        <f t="shared" ref="E120" si="84">COUNTIF(F$82:F$133,"&lt;="&amp;F120)</f>
        <v>40</v>
      </c>
      <c r="F120" s="76" t="str">
        <f>IF(OR(Dashboard!$H$56=$B41,Dashboard!$L$56=$B41,Dashboard!$T$56=$B41),"",$B41)</f>
        <v>Pennsylvania</v>
      </c>
      <c r="G120" s="1">
        <f t="shared" ref="G120" si="85">COUNTIF(H$82:H$133,"&lt;="&amp;H120)</f>
        <v>40</v>
      </c>
      <c r="H120" s="76" t="str">
        <f>IF(OR(Dashboard!$H$56=$B41,Dashboard!$L$56=$B41,Dashboard!$P$56=$B41),"",$B41)</f>
        <v>Pennsylvania</v>
      </c>
      <c r="I120" s="1"/>
      <c r="J120" s="76"/>
      <c r="L120" s="29"/>
      <c r="M120" s="29"/>
      <c r="N120" s="29"/>
      <c r="AX120" s="32"/>
      <c r="AY120" s="32"/>
      <c r="AZ120" s="29"/>
      <c r="BA120" s="32"/>
      <c r="BB120" s="29"/>
    </row>
    <row r="121" spans="1:54" hidden="1" x14ac:dyDescent="0.2">
      <c r="A121" s="1">
        <f t="shared" si="71"/>
        <v>40</v>
      </c>
      <c r="B121" s="76" t="str">
        <f>IF(OR(Dashboard!$L$56=$B42,Dashboard!$P$56=$B42,Dashboard!$T$56=$B42),"",$B42)</f>
        <v>Puerto Rico</v>
      </c>
      <c r="C121" s="1">
        <f t="shared" si="8"/>
        <v>41</v>
      </c>
      <c r="D121" s="76" t="str">
        <f>IF(OR(Dashboard!$H$56=$B42,Dashboard!$P$56=$B42,Dashboard!$T$56=$B42),"",$B42)</f>
        <v>Puerto Rico</v>
      </c>
      <c r="E121" s="1">
        <f t="shared" ref="E121" si="86">COUNTIF(F$82:F$133,"&lt;="&amp;F121)</f>
        <v>41</v>
      </c>
      <c r="F121" s="76" t="str">
        <f>IF(OR(Dashboard!$H$56=$B42,Dashboard!$L$56=$B42,Dashboard!$T$56=$B42),"",$B42)</f>
        <v>Puerto Rico</v>
      </c>
      <c r="G121" s="1">
        <f t="shared" ref="G121" si="87">COUNTIF(H$82:H$133,"&lt;="&amp;H121)</f>
        <v>41</v>
      </c>
      <c r="H121" s="76" t="str">
        <f>IF(OR(Dashboard!$H$56=$B42,Dashboard!$L$56=$B42,Dashboard!$P$56=$B42),"",$B42)</f>
        <v>Puerto Rico</v>
      </c>
      <c r="I121" s="1"/>
      <c r="J121" s="76"/>
      <c r="L121" s="29"/>
      <c r="M121" s="29"/>
      <c r="N121" s="29"/>
      <c r="AX121" s="32"/>
      <c r="AY121" s="32"/>
      <c r="AZ121" s="29"/>
      <c r="BA121" s="32"/>
      <c r="BB121" s="29"/>
    </row>
    <row r="122" spans="1:54" hidden="1" x14ac:dyDescent="0.2">
      <c r="A122" s="1">
        <f t="shared" si="71"/>
        <v>41</v>
      </c>
      <c r="B122" s="76" t="str">
        <f>IF(OR(Dashboard!$L$56=$B43,Dashboard!$P$56=$B43,Dashboard!$T$56=$B43),"",$B43)</f>
        <v>Rhode Island</v>
      </c>
      <c r="C122" s="1">
        <f t="shared" si="8"/>
        <v>42</v>
      </c>
      <c r="D122" s="76" t="str">
        <f>IF(OR(Dashboard!$H$56=$B43,Dashboard!$P$56=$B43,Dashboard!$T$56=$B43),"",$B43)</f>
        <v>Rhode Island</v>
      </c>
      <c r="E122" s="1">
        <f t="shared" ref="E122" si="88">COUNTIF(F$82:F$133,"&lt;="&amp;F122)</f>
        <v>42</v>
      </c>
      <c r="F122" s="76" t="str">
        <f>IF(OR(Dashboard!$H$56=$B43,Dashboard!$L$56=$B43,Dashboard!$T$56=$B43),"",$B43)</f>
        <v>Rhode Island</v>
      </c>
      <c r="G122" s="1">
        <f t="shared" ref="G122" si="89">COUNTIF(H$82:H$133,"&lt;="&amp;H122)</f>
        <v>42</v>
      </c>
      <c r="H122" s="76" t="str">
        <f>IF(OR(Dashboard!$H$56=$B43,Dashboard!$L$56=$B43,Dashboard!$P$56=$B43),"",$B43)</f>
        <v>Rhode Island</v>
      </c>
      <c r="I122" s="1"/>
      <c r="J122" s="76"/>
      <c r="L122" s="29"/>
      <c r="M122" s="29"/>
      <c r="N122" s="29"/>
      <c r="AX122" s="32"/>
      <c r="AY122" s="32"/>
      <c r="AZ122" s="29"/>
      <c r="BA122" s="32"/>
      <c r="BB122" s="29"/>
    </row>
    <row r="123" spans="1:54" hidden="1" x14ac:dyDescent="0.2">
      <c r="A123" s="1">
        <f t="shared" si="71"/>
        <v>42</v>
      </c>
      <c r="B123" s="76" t="str">
        <f>IF(OR(Dashboard!$L$56=$B44,Dashboard!$P$56=$B44,Dashboard!$T$56=$B44),"",$B44)</f>
        <v>South Carolina</v>
      </c>
      <c r="C123" s="1">
        <f t="shared" si="8"/>
        <v>43</v>
      </c>
      <c r="D123" s="76" t="str">
        <f>IF(OR(Dashboard!$H$56=$B44,Dashboard!$P$56=$B44,Dashboard!$T$56=$B44),"",$B44)</f>
        <v>South Carolina</v>
      </c>
      <c r="E123" s="1">
        <f t="shared" ref="E123" si="90">COUNTIF(F$82:F$133,"&lt;="&amp;F123)</f>
        <v>43</v>
      </c>
      <c r="F123" s="76" t="str">
        <f>IF(OR(Dashboard!$H$56=$B44,Dashboard!$L$56=$B44,Dashboard!$T$56=$B44),"",$B44)</f>
        <v>South Carolina</v>
      </c>
      <c r="G123" s="1">
        <f t="shared" ref="G123" si="91">COUNTIF(H$82:H$133,"&lt;="&amp;H123)</f>
        <v>43</v>
      </c>
      <c r="H123" s="76" t="str">
        <f>IF(OR(Dashboard!$H$56=$B44,Dashboard!$L$56=$B44,Dashboard!$P$56=$B44),"",$B44)</f>
        <v>South Carolina</v>
      </c>
      <c r="I123" s="1"/>
      <c r="J123" s="76"/>
      <c r="L123" s="29"/>
      <c r="M123" s="29"/>
      <c r="N123" s="29"/>
      <c r="AX123" s="32"/>
      <c r="AY123" s="32"/>
      <c r="AZ123" s="29"/>
      <c r="BA123" s="32"/>
      <c r="BB123" s="29"/>
    </row>
    <row r="124" spans="1:54" hidden="1" x14ac:dyDescent="0.2">
      <c r="A124" s="1">
        <f t="shared" si="71"/>
        <v>43</v>
      </c>
      <c r="B124" s="76" t="str">
        <f>IF(OR(Dashboard!$L$56=$B45,Dashboard!$P$56=$B45,Dashboard!$T$56=$B45),"",$B45)</f>
        <v>South Dakota</v>
      </c>
      <c r="C124" s="1">
        <f t="shared" si="8"/>
        <v>44</v>
      </c>
      <c r="D124" s="76" t="str">
        <f>IF(OR(Dashboard!$H$56=$B45,Dashboard!$P$56=$B45,Dashboard!$T$56=$B45),"",$B45)</f>
        <v>South Dakota</v>
      </c>
      <c r="E124" s="1">
        <f t="shared" ref="E124" si="92">COUNTIF(F$82:F$133,"&lt;="&amp;F124)</f>
        <v>44</v>
      </c>
      <c r="F124" s="76" t="str">
        <f>IF(OR(Dashboard!$H$56=$B45,Dashboard!$L$56=$B45,Dashboard!$T$56=$B45),"",$B45)</f>
        <v>South Dakota</v>
      </c>
      <c r="G124" s="1">
        <f t="shared" ref="G124" si="93">COUNTIF(H$82:H$133,"&lt;="&amp;H124)</f>
        <v>44</v>
      </c>
      <c r="H124" s="76" t="str">
        <f>IF(OR(Dashboard!$H$56=$B45,Dashboard!$L$56=$B45,Dashboard!$P$56=$B45),"",$B45)</f>
        <v>South Dakota</v>
      </c>
      <c r="I124" s="1"/>
      <c r="J124" s="76"/>
      <c r="L124" s="29"/>
      <c r="M124" s="29"/>
      <c r="N124" s="29"/>
      <c r="AX124" s="32"/>
      <c r="AY124" s="32"/>
      <c r="AZ124" s="29"/>
      <c r="BA124" s="32"/>
      <c r="BB124" s="29"/>
    </row>
    <row r="125" spans="1:54" hidden="1" x14ac:dyDescent="0.2">
      <c r="A125" s="1">
        <f t="shared" si="71"/>
        <v>44</v>
      </c>
      <c r="B125" s="76" t="str">
        <f>IF(OR(Dashboard!$L$56=$B46,Dashboard!$P$56=$B46,Dashboard!$T$56=$B46),"",$B46)</f>
        <v>Tennessee</v>
      </c>
      <c r="C125" s="1">
        <f t="shared" si="8"/>
        <v>45</v>
      </c>
      <c r="D125" s="76" t="str">
        <f>IF(OR(Dashboard!$H$56=$B46,Dashboard!$P$56=$B46,Dashboard!$T$56=$B46),"",$B46)</f>
        <v>Tennessee</v>
      </c>
      <c r="E125" s="1">
        <f t="shared" ref="E125" si="94">COUNTIF(F$82:F$133,"&lt;="&amp;F125)</f>
        <v>45</v>
      </c>
      <c r="F125" s="76" t="str">
        <f>IF(OR(Dashboard!$H$56=$B46,Dashboard!$L$56=$B46,Dashboard!$T$56=$B46),"",$B46)</f>
        <v>Tennessee</v>
      </c>
      <c r="G125" s="1">
        <f t="shared" ref="G125" si="95">COUNTIF(H$82:H$133,"&lt;="&amp;H125)</f>
        <v>45</v>
      </c>
      <c r="H125" s="76" t="str">
        <f>IF(OR(Dashboard!$H$56=$B46,Dashboard!$L$56=$B46,Dashboard!$P$56=$B46),"",$B46)</f>
        <v>Tennessee</v>
      </c>
      <c r="I125" s="1"/>
      <c r="J125" s="76"/>
      <c r="L125" s="29"/>
      <c r="M125" s="29"/>
      <c r="N125" s="29"/>
      <c r="AX125" s="32"/>
      <c r="AY125" s="32"/>
      <c r="AZ125" s="29"/>
      <c r="BA125" s="32"/>
      <c r="BB125" s="29"/>
    </row>
    <row r="126" spans="1:54" hidden="1" x14ac:dyDescent="0.2">
      <c r="A126" s="1">
        <f t="shared" si="71"/>
        <v>45</v>
      </c>
      <c r="B126" s="76" t="str">
        <f>IF(OR(Dashboard!$L$56=$B47,Dashboard!$P$56=$B47,Dashboard!$T$56=$B47),"",$B47)</f>
        <v>Texas</v>
      </c>
      <c r="C126" s="1">
        <f t="shared" si="8"/>
        <v>0</v>
      </c>
      <c r="D126" s="76" t="str">
        <f>IF(OR(Dashboard!$H$56=$B47,Dashboard!$P$56=$B47,Dashboard!$T$56=$B47),"",$B47)</f>
        <v/>
      </c>
      <c r="E126" s="1">
        <f t="shared" ref="E126" si="96">COUNTIF(F$82:F$133,"&lt;="&amp;F126)</f>
        <v>0</v>
      </c>
      <c r="F126" s="76" t="str">
        <f>IF(OR(Dashboard!$H$56=$B47,Dashboard!$L$56=$B47,Dashboard!$T$56=$B47),"",$B47)</f>
        <v/>
      </c>
      <c r="G126" s="1">
        <f t="shared" ref="G126" si="97">COUNTIF(H$82:H$133,"&lt;="&amp;H126)</f>
        <v>0</v>
      </c>
      <c r="H126" s="76" t="str">
        <f>IF(OR(Dashboard!$H$56=$B47,Dashboard!$L$56=$B47,Dashboard!$P$56=$B47),"",$B47)</f>
        <v/>
      </c>
      <c r="I126" s="1"/>
      <c r="J126" s="76"/>
      <c r="L126" s="29"/>
      <c r="M126" s="29"/>
      <c r="N126" s="29"/>
      <c r="AX126" s="32"/>
      <c r="AY126" s="32"/>
      <c r="AZ126" s="29"/>
      <c r="BA126" s="32"/>
      <c r="BB126" s="29"/>
    </row>
    <row r="127" spans="1:54" hidden="1" x14ac:dyDescent="0.2">
      <c r="A127" s="1">
        <f t="shared" si="71"/>
        <v>46</v>
      </c>
      <c r="B127" s="76" t="str">
        <f>IF(OR(Dashboard!$L$56=$B48,Dashboard!$P$56=$B48,Dashboard!$T$56=$B48),"",$B48)</f>
        <v>Utah</v>
      </c>
      <c r="C127" s="1">
        <f t="shared" si="8"/>
        <v>46</v>
      </c>
      <c r="D127" s="76" t="str">
        <f>IF(OR(Dashboard!$H$56=$B48,Dashboard!$P$56=$B48,Dashboard!$T$56=$B48),"",$B48)</f>
        <v>Utah</v>
      </c>
      <c r="E127" s="1">
        <f t="shared" ref="E127" si="98">COUNTIF(F$82:F$133,"&lt;="&amp;F127)</f>
        <v>46</v>
      </c>
      <c r="F127" s="76" t="str">
        <f>IF(OR(Dashboard!$H$56=$B48,Dashboard!$L$56=$B48,Dashboard!$T$56=$B48),"",$B48)</f>
        <v>Utah</v>
      </c>
      <c r="G127" s="1">
        <f t="shared" ref="G127" si="99">COUNTIF(H$82:H$133,"&lt;="&amp;H127)</f>
        <v>46</v>
      </c>
      <c r="H127" s="76" t="str">
        <f>IF(OR(Dashboard!$H$56=$B48,Dashboard!$L$56=$B48,Dashboard!$P$56=$B48),"",$B48)</f>
        <v>Utah</v>
      </c>
      <c r="I127" s="1"/>
      <c r="J127" s="76"/>
      <c r="L127" s="29"/>
      <c r="M127" s="29"/>
      <c r="N127" s="29"/>
      <c r="AX127" s="32"/>
      <c r="AY127" s="32"/>
      <c r="AZ127" s="29"/>
      <c r="BA127" s="32"/>
      <c r="BB127" s="29"/>
    </row>
    <row r="128" spans="1:54" hidden="1" x14ac:dyDescent="0.2">
      <c r="A128" s="1">
        <f t="shared" si="71"/>
        <v>47</v>
      </c>
      <c r="B128" s="76" t="str">
        <f>IF(OR(Dashboard!$L$56=$B49,Dashboard!$P$56=$B49,Dashboard!$T$56=$B49),"",$B49)</f>
        <v>Vermont</v>
      </c>
      <c r="C128" s="1">
        <f t="shared" si="8"/>
        <v>47</v>
      </c>
      <c r="D128" s="76" t="str">
        <f>IF(OR(Dashboard!$H$56=$B49,Dashboard!$P$56=$B49,Dashboard!$T$56=$B49),"",$B49)</f>
        <v>Vermont</v>
      </c>
      <c r="E128" s="1">
        <f t="shared" ref="E128" si="100">COUNTIF(F$82:F$133,"&lt;="&amp;F128)</f>
        <v>47</v>
      </c>
      <c r="F128" s="76" t="str">
        <f>IF(OR(Dashboard!$H$56=$B49,Dashboard!$L$56=$B49,Dashboard!$T$56=$B49),"",$B49)</f>
        <v>Vermont</v>
      </c>
      <c r="G128" s="1">
        <f t="shared" ref="G128" si="101">COUNTIF(H$82:H$133,"&lt;="&amp;H128)</f>
        <v>47</v>
      </c>
      <c r="H128" s="76" t="str">
        <f>IF(OR(Dashboard!$H$56=$B49,Dashboard!$L$56=$B49,Dashboard!$P$56=$B49),"",$B49)</f>
        <v>Vermont</v>
      </c>
      <c r="I128" s="1"/>
      <c r="J128" s="76"/>
      <c r="L128" s="29"/>
      <c r="M128" s="29"/>
      <c r="N128" s="29"/>
      <c r="AX128" s="32"/>
      <c r="AY128" s="32"/>
      <c r="AZ128" s="29"/>
      <c r="BA128" s="32"/>
      <c r="BB128" s="29"/>
    </row>
    <row r="129" spans="1:54" hidden="1" x14ac:dyDescent="0.2">
      <c r="A129" s="1">
        <f t="shared" si="71"/>
        <v>48</v>
      </c>
      <c r="B129" s="76" t="str">
        <f>IF(OR(Dashboard!$L$56=$B50,Dashboard!$P$56=$B50,Dashboard!$T$56=$B50),"",$B50)</f>
        <v>Virginia</v>
      </c>
      <c r="C129" s="1">
        <f t="shared" si="8"/>
        <v>48</v>
      </c>
      <c r="D129" s="76" t="str">
        <f>IF(OR(Dashboard!$H$56=$B50,Dashboard!$P$56=$B50,Dashboard!$T$56=$B50),"",$B50)</f>
        <v>Virginia</v>
      </c>
      <c r="E129" s="1">
        <f t="shared" ref="E129" si="102">COUNTIF(F$82:F$133,"&lt;="&amp;F129)</f>
        <v>48</v>
      </c>
      <c r="F129" s="76" t="str">
        <f>IF(OR(Dashboard!$H$56=$B50,Dashboard!$L$56=$B50,Dashboard!$T$56=$B50),"",$B50)</f>
        <v>Virginia</v>
      </c>
      <c r="G129" s="1">
        <f t="shared" ref="G129" si="103">COUNTIF(H$82:H$133,"&lt;="&amp;H129)</f>
        <v>48</v>
      </c>
      <c r="H129" s="76" t="str">
        <f>IF(OR(Dashboard!$H$56=$B50,Dashboard!$L$56=$B50,Dashboard!$P$56=$B50),"",$B50)</f>
        <v>Virginia</v>
      </c>
      <c r="I129" s="1"/>
      <c r="J129" s="76"/>
      <c r="L129" s="29"/>
      <c r="M129" s="29"/>
      <c r="N129" s="29"/>
      <c r="AX129" s="32"/>
      <c r="AY129" s="32"/>
      <c r="AZ129" s="29"/>
      <c r="BA129" s="32"/>
      <c r="BB129" s="29"/>
    </row>
    <row r="130" spans="1:54" hidden="1" x14ac:dyDescent="0.2">
      <c r="A130" s="1">
        <f t="shared" si="71"/>
        <v>49</v>
      </c>
      <c r="B130" s="76" t="str">
        <f>IF(OR(Dashboard!$L$56=$B51,Dashboard!$P$56=$B51,Dashboard!$T$56=$B51),"",$B51)</f>
        <v>Washington</v>
      </c>
      <c r="C130" s="1">
        <f t="shared" si="8"/>
        <v>49</v>
      </c>
      <c r="D130" s="76" t="str">
        <f>IF(OR(Dashboard!$H$56=$B51,Dashboard!$P$56=$B51,Dashboard!$T$56=$B51),"",$B51)</f>
        <v>Washington</v>
      </c>
      <c r="E130" s="1">
        <f t="shared" ref="E130" si="104">COUNTIF(F$82:F$133,"&lt;="&amp;F130)</f>
        <v>49</v>
      </c>
      <c r="F130" s="76" t="str">
        <f>IF(OR(Dashboard!$H$56=$B51,Dashboard!$L$56=$B51,Dashboard!$T$56=$B51),"",$B51)</f>
        <v>Washington</v>
      </c>
      <c r="G130" s="1">
        <f t="shared" ref="G130" si="105">COUNTIF(H$82:H$133,"&lt;="&amp;H130)</f>
        <v>49</v>
      </c>
      <c r="H130" s="76" t="str">
        <f>IF(OR(Dashboard!$H$56=$B51,Dashboard!$L$56=$B51,Dashboard!$P$56=$B51),"",$B51)</f>
        <v>Washington</v>
      </c>
      <c r="I130" s="1"/>
      <c r="J130" s="76"/>
      <c r="L130" s="29"/>
      <c r="M130" s="29"/>
      <c r="N130" s="29"/>
      <c r="AX130" s="32"/>
      <c r="AY130" s="32"/>
      <c r="AZ130" s="29"/>
      <c r="BA130" s="32"/>
      <c r="BB130" s="29"/>
    </row>
    <row r="131" spans="1:54" hidden="1" x14ac:dyDescent="0.2">
      <c r="A131" s="1">
        <f t="shared" si="71"/>
        <v>50</v>
      </c>
      <c r="B131" s="76" t="str">
        <f>IF(OR(Dashboard!$L$56=$B52,Dashboard!$P$56=$B52,Dashboard!$T$56=$B52),"",$B52)</f>
        <v>West Virginia</v>
      </c>
      <c r="C131" s="1">
        <f t="shared" si="8"/>
        <v>50</v>
      </c>
      <c r="D131" s="76" t="str">
        <f>IF(OR(Dashboard!$H$56=$B52,Dashboard!$P$56=$B52,Dashboard!$T$56=$B52),"",$B52)</f>
        <v>West Virginia</v>
      </c>
      <c r="E131" s="1">
        <f t="shared" ref="E131" si="106">COUNTIF(F$82:F$133,"&lt;="&amp;F131)</f>
        <v>50</v>
      </c>
      <c r="F131" s="76" t="str">
        <f>IF(OR(Dashboard!$H$56=$B52,Dashboard!$L$56=$B52,Dashboard!$T$56=$B52),"",$B52)</f>
        <v>West Virginia</v>
      </c>
      <c r="G131" s="1">
        <f t="shared" ref="G131" si="107">COUNTIF(H$82:H$133,"&lt;="&amp;H131)</f>
        <v>50</v>
      </c>
      <c r="H131" s="76" t="str">
        <f>IF(OR(Dashboard!$H$56=$B52,Dashboard!$L$56=$B52,Dashboard!$P$56=$B52),"",$B52)</f>
        <v>West Virginia</v>
      </c>
      <c r="I131" s="1"/>
      <c r="J131" s="76"/>
      <c r="L131" s="29"/>
      <c r="M131" s="29"/>
      <c r="N131" s="29"/>
      <c r="AX131" s="32"/>
      <c r="AY131" s="32"/>
      <c r="AZ131" s="29"/>
      <c r="BA131" s="32"/>
      <c r="BB131" s="29"/>
    </row>
    <row r="132" spans="1:54" hidden="1" x14ac:dyDescent="0.2">
      <c r="A132" s="1">
        <f t="shared" si="71"/>
        <v>51</v>
      </c>
      <c r="B132" s="76" t="str">
        <f>IF(OR(Dashboard!$L$56=$B53,Dashboard!$P$56=$B53,Dashboard!$T$56=$B53),"",$B53)</f>
        <v>Wisconsin</v>
      </c>
      <c r="C132" s="1">
        <f t="shared" si="8"/>
        <v>51</v>
      </c>
      <c r="D132" s="76" t="str">
        <f>IF(OR(Dashboard!$H$56=$B53,Dashboard!$P$56=$B53,Dashboard!$T$56=$B53),"",$B53)</f>
        <v>Wisconsin</v>
      </c>
      <c r="E132" s="1">
        <f t="shared" ref="E132" si="108">COUNTIF(F$82:F$133,"&lt;="&amp;F132)</f>
        <v>51</v>
      </c>
      <c r="F132" s="76" t="str">
        <f>IF(OR(Dashboard!$H$56=$B53,Dashboard!$L$56=$B53,Dashboard!$T$56=$B53),"",$B53)</f>
        <v>Wisconsin</v>
      </c>
      <c r="G132" s="1">
        <f t="shared" ref="G132" si="109">COUNTIF(H$82:H$133,"&lt;="&amp;H132)</f>
        <v>51</v>
      </c>
      <c r="H132" s="76" t="str">
        <f>IF(OR(Dashboard!$H$56=$B53,Dashboard!$L$56=$B53,Dashboard!$P$56=$B53),"",$B53)</f>
        <v>Wisconsin</v>
      </c>
      <c r="I132" s="1"/>
      <c r="J132" s="76"/>
      <c r="L132" s="29"/>
      <c r="M132" s="29"/>
      <c r="N132" s="29"/>
      <c r="AX132" s="32"/>
      <c r="AY132" s="32"/>
      <c r="AZ132" s="29"/>
      <c r="BA132" s="32"/>
      <c r="BB132" s="29"/>
    </row>
    <row r="133" spans="1:54" hidden="1" x14ac:dyDescent="0.2">
      <c r="A133" s="1">
        <f t="shared" si="71"/>
        <v>52</v>
      </c>
      <c r="B133" s="76" t="str">
        <f>IF(OR(Dashboard!$L$56=$B54,Dashboard!$P$56=$B54,Dashboard!$T$56=$B54),"",$B54)</f>
        <v>Wyoming</v>
      </c>
      <c r="C133" s="1">
        <f t="shared" si="8"/>
        <v>52</v>
      </c>
      <c r="D133" s="76" t="str">
        <f>IF(OR(Dashboard!$H$56=$B54,Dashboard!$P$56=$B54,Dashboard!$T$56=$B54),"",$B54)</f>
        <v>Wyoming</v>
      </c>
      <c r="E133" s="1">
        <f t="shared" ref="E133" si="110">COUNTIF(F$82:F$133,"&lt;="&amp;F133)</f>
        <v>52</v>
      </c>
      <c r="F133" s="76" t="str">
        <f>IF(OR(Dashboard!$H$56=$B54,Dashboard!$L$56=$B54,Dashboard!$T$56=$B54),"",$B54)</f>
        <v>Wyoming</v>
      </c>
      <c r="G133" s="1">
        <f t="shared" ref="G133" si="111">COUNTIF(H$82:H$133,"&lt;="&amp;H133)</f>
        <v>52</v>
      </c>
      <c r="H133" s="76" t="str">
        <f>IF(OR(Dashboard!$H$56=$B54,Dashboard!$L$56=$B54,Dashboard!$P$56=$B54),"",$B54)</f>
        <v>Wyoming</v>
      </c>
      <c r="I133" s="1"/>
      <c r="J133" s="76"/>
      <c r="L133" s="29"/>
      <c r="M133" s="29"/>
      <c r="N133" s="29"/>
      <c r="AX133" s="32"/>
      <c r="AY133" s="32"/>
      <c r="AZ133" s="29"/>
      <c r="BA133" s="32"/>
      <c r="BB133" s="29"/>
    </row>
    <row r="134" spans="1:54" hidden="1" x14ac:dyDescent="0.2"/>
    <row r="135" spans="1:54" hidden="1" x14ac:dyDescent="0.2">
      <c r="A135" s="1">
        <v>5</v>
      </c>
      <c r="B135" s="79" t="str">
        <f t="shared" ref="B135:B182" si="112">VLOOKUP(A135,A$82:B$133,2,FALSE)</f>
        <v>Arkansas</v>
      </c>
      <c r="C135" s="1">
        <v>5</v>
      </c>
      <c r="D135" s="79" t="str">
        <f>VLOOKUP(C135,C$82:D$133,2,FALSE)</f>
        <v>Arkansas</v>
      </c>
      <c r="E135" s="1">
        <v>5</v>
      </c>
      <c r="F135" s="79" t="str">
        <f>VLOOKUP(E135,E$82:F$133,2,FALSE)</f>
        <v>Arizona</v>
      </c>
      <c r="G135" s="1">
        <v>5</v>
      </c>
      <c r="H135" s="79" t="str">
        <f t="shared" ref="H135:H182" si="113">VLOOKUP(G135,G$82:H$133,2,FALSE)</f>
        <v>Arizona</v>
      </c>
      <c r="I135" s="1"/>
      <c r="J135" s="79"/>
    </row>
    <row r="136" spans="1:54" hidden="1" x14ac:dyDescent="0.2">
      <c r="A136" s="1">
        <v>6</v>
      </c>
      <c r="B136" s="79" t="str">
        <f t="shared" si="112"/>
        <v>California</v>
      </c>
      <c r="C136" s="1">
        <v>6</v>
      </c>
      <c r="D136" s="79" t="str">
        <f t="shared" ref="D136:D182" si="114">VLOOKUP(C136,C$82:D$133,2,FALSE)</f>
        <v>California</v>
      </c>
      <c r="E136" s="1">
        <v>6</v>
      </c>
      <c r="F136" s="79" t="str">
        <f t="shared" ref="F136" si="115">VLOOKUP(E136,E$82:F$133,2,FALSE)</f>
        <v>Arkansas</v>
      </c>
      <c r="G136" s="1">
        <v>6</v>
      </c>
      <c r="H136" s="79" t="str">
        <f t="shared" si="113"/>
        <v>Arkansas</v>
      </c>
      <c r="I136" s="1"/>
      <c r="J136" s="79"/>
    </row>
    <row r="137" spans="1:54" hidden="1" x14ac:dyDescent="0.2">
      <c r="A137" s="1">
        <v>7</v>
      </c>
      <c r="B137" s="79" t="str">
        <f t="shared" si="112"/>
        <v>Colorado</v>
      </c>
      <c r="C137" s="1">
        <v>7</v>
      </c>
      <c r="D137" s="79" t="str">
        <f t="shared" si="114"/>
        <v>Colorado</v>
      </c>
      <c r="E137" s="1">
        <v>7</v>
      </c>
      <c r="F137" s="79" t="str">
        <f t="shared" ref="F137" si="116">VLOOKUP(E137,E$82:F$133,2,FALSE)</f>
        <v>California</v>
      </c>
      <c r="G137" s="1">
        <v>7</v>
      </c>
      <c r="H137" s="79" t="str">
        <f t="shared" si="113"/>
        <v>California</v>
      </c>
      <c r="I137" s="1"/>
      <c r="J137" s="79"/>
    </row>
    <row r="138" spans="1:54" hidden="1" x14ac:dyDescent="0.2">
      <c r="A138" s="1">
        <v>8</v>
      </c>
      <c r="B138" s="79" t="str">
        <f t="shared" si="112"/>
        <v>Connecticut</v>
      </c>
      <c r="C138" s="1">
        <v>8</v>
      </c>
      <c r="D138" s="79" t="str">
        <f t="shared" si="114"/>
        <v>Connecticut</v>
      </c>
      <c r="E138" s="1">
        <v>8</v>
      </c>
      <c r="F138" s="79" t="str">
        <f t="shared" ref="F138" si="117">VLOOKUP(E138,E$82:F$133,2,FALSE)</f>
        <v>Colorado</v>
      </c>
      <c r="G138" s="1">
        <v>8</v>
      </c>
      <c r="H138" s="79" t="str">
        <f t="shared" si="113"/>
        <v>Colorado</v>
      </c>
      <c r="I138" s="1"/>
      <c r="J138" s="79"/>
    </row>
    <row r="139" spans="1:54" hidden="1" x14ac:dyDescent="0.2">
      <c r="A139" s="1">
        <v>9</v>
      </c>
      <c r="B139" s="79" t="str">
        <f t="shared" si="112"/>
        <v>Delaware</v>
      </c>
      <c r="C139" s="1">
        <v>9</v>
      </c>
      <c r="D139" s="79" t="str">
        <f t="shared" si="114"/>
        <v>Delaware</v>
      </c>
      <c r="E139" s="1">
        <v>9</v>
      </c>
      <c r="F139" s="79" t="str">
        <f t="shared" ref="F139" si="118">VLOOKUP(E139,E$82:F$133,2,FALSE)</f>
        <v>Connecticut</v>
      </c>
      <c r="G139" s="1">
        <v>9</v>
      </c>
      <c r="H139" s="79" t="str">
        <f t="shared" si="113"/>
        <v>Connecticut</v>
      </c>
      <c r="I139" s="1"/>
      <c r="J139" s="79"/>
    </row>
    <row r="140" spans="1:54" hidden="1" x14ac:dyDescent="0.2">
      <c r="A140" s="1">
        <v>10</v>
      </c>
      <c r="B140" s="79" t="str">
        <f t="shared" si="112"/>
        <v>District of Columbia</v>
      </c>
      <c r="C140" s="1">
        <v>10</v>
      </c>
      <c r="D140" s="79" t="str">
        <f t="shared" si="114"/>
        <v>District of Columbia</v>
      </c>
      <c r="E140" s="1">
        <v>10</v>
      </c>
      <c r="F140" s="79" t="str">
        <f t="shared" ref="F140" si="119">VLOOKUP(E140,E$82:F$133,2,FALSE)</f>
        <v>Delaware</v>
      </c>
      <c r="G140" s="1">
        <v>10</v>
      </c>
      <c r="H140" s="79" t="str">
        <f t="shared" si="113"/>
        <v>Delaware</v>
      </c>
      <c r="I140" s="1"/>
      <c r="J140" s="79"/>
    </row>
    <row r="141" spans="1:54" hidden="1" x14ac:dyDescent="0.2">
      <c r="A141" s="1">
        <v>11</v>
      </c>
      <c r="B141" s="79" t="str">
        <f t="shared" si="112"/>
        <v>Georgia</v>
      </c>
      <c r="C141" s="1">
        <v>11</v>
      </c>
      <c r="D141" s="79" t="str">
        <f t="shared" si="114"/>
        <v>Florida</v>
      </c>
      <c r="E141" s="1">
        <v>11</v>
      </c>
      <c r="F141" s="79" t="str">
        <f t="shared" ref="F141" si="120">VLOOKUP(E141,E$82:F$133,2,FALSE)</f>
        <v>District of Columbia</v>
      </c>
      <c r="G141" s="1">
        <v>11</v>
      </c>
      <c r="H141" s="79" t="str">
        <f t="shared" si="113"/>
        <v>District of Columbia</v>
      </c>
      <c r="I141" s="1"/>
      <c r="J141" s="79"/>
    </row>
    <row r="142" spans="1:54" hidden="1" x14ac:dyDescent="0.2">
      <c r="A142" s="1">
        <v>12</v>
      </c>
      <c r="B142" s="79" t="str">
        <f t="shared" si="112"/>
        <v>Hawaii</v>
      </c>
      <c r="C142" s="1">
        <v>12</v>
      </c>
      <c r="D142" s="79" t="str">
        <f t="shared" si="114"/>
        <v>Georgia</v>
      </c>
      <c r="E142" s="1">
        <v>12</v>
      </c>
      <c r="F142" s="79" t="str">
        <f t="shared" ref="F142" si="121">VLOOKUP(E142,E$82:F$133,2,FALSE)</f>
        <v>Georgia</v>
      </c>
      <c r="G142" s="1">
        <v>12</v>
      </c>
      <c r="H142" s="79" t="str">
        <f t="shared" si="113"/>
        <v>Georgia</v>
      </c>
      <c r="I142" s="1"/>
      <c r="J142" s="79"/>
    </row>
    <row r="143" spans="1:54" hidden="1" x14ac:dyDescent="0.2">
      <c r="A143" s="1">
        <v>13</v>
      </c>
      <c r="B143" s="79" t="str">
        <f t="shared" si="112"/>
        <v>Idaho</v>
      </c>
      <c r="C143" s="1">
        <v>13</v>
      </c>
      <c r="D143" s="79" t="str">
        <f t="shared" si="114"/>
        <v>Hawaii</v>
      </c>
      <c r="E143" s="1">
        <v>13</v>
      </c>
      <c r="F143" s="79" t="str">
        <f t="shared" ref="F143" si="122">VLOOKUP(E143,E$82:F$133,2,FALSE)</f>
        <v>Hawaii</v>
      </c>
      <c r="G143" s="1">
        <v>13</v>
      </c>
      <c r="H143" s="79" t="str">
        <f t="shared" si="113"/>
        <v>Hawaii</v>
      </c>
      <c r="I143" s="1"/>
      <c r="J143" s="79"/>
    </row>
    <row r="144" spans="1:54" hidden="1" x14ac:dyDescent="0.2">
      <c r="A144" s="1">
        <v>14</v>
      </c>
      <c r="B144" s="79" t="str">
        <f t="shared" si="112"/>
        <v>Illinois</v>
      </c>
      <c r="C144" s="1">
        <v>14</v>
      </c>
      <c r="D144" s="79" t="str">
        <f t="shared" si="114"/>
        <v>Idaho</v>
      </c>
      <c r="E144" s="1">
        <v>14</v>
      </c>
      <c r="F144" s="79" t="str">
        <f t="shared" ref="F144" si="123">VLOOKUP(E144,E$82:F$133,2,FALSE)</f>
        <v>Idaho</v>
      </c>
      <c r="G144" s="1">
        <v>14</v>
      </c>
      <c r="H144" s="79" t="str">
        <f t="shared" si="113"/>
        <v>Idaho</v>
      </c>
      <c r="I144" s="1"/>
      <c r="J144" s="79"/>
    </row>
    <row r="145" spans="1:10" hidden="1" x14ac:dyDescent="0.2">
      <c r="A145" s="1">
        <v>15</v>
      </c>
      <c r="B145" s="79" t="str">
        <f t="shared" si="112"/>
        <v>Indiana</v>
      </c>
      <c r="C145" s="1">
        <v>15</v>
      </c>
      <c r="D145" s="79" t="str">
        <f t="shared" si="114"/>
        <v>Illinois</v>
      </c>
      <c r="E145" s="1">
        <v>15</v>
      </c>
      <c r="F145" s="79" t="str">
        <f t="shared" ref="F145" si="124">VLOOKUP(E145,E$82:F$133,2,FALSE)</f>
        <v>Illinois</v>
      </c>
      <c r="G145" s="1">
        <v>15</v>
      </c>
      <c r="H145" s="79" t="str">
        <f t="shared" si="113"/>
        <v>Illinois</v>
      </c>
      <c r="I145" s="1"/>
      <c r="J145" s="79"/>
    </row>
    <row r="146" spans="1:10" hidden="1" x14ac:dyDescent="0.2">
      <c r="A146" s="1">
        <v>16</v>
      </c>
      <c r="B146" s="79" t="str">
        <f t="shared" si="112"/>
        <v>Iowa</v>
      </c>
      <c r="C146" s="1">
        <v>16</v>
      </c>
      <c r="D146" s="79" t="str">
        <f t="shared" si="114"/>
        <v>Indiana</v>
      </c>
      <c r="E146" s="1">
        <v>16</v>
      </c>
      <c r="F146" s="79" t="str">
        <f t="shared" ref="F146" si="125">VLOOKUP(E146,E$82:F$133,2,FALSE)</f>
        <v>Indiana</v>
      </c>
      <c r="G146" s="1">
        <v>16</v>
      </c>
      <c r="H146" s="79" t="str">
        <f t="shared" si="113"/>
        <v>Indiana</v>
      </c>
      <c r="I146" s="1"/>
      <c r="J146" s="79"/>
    </row>
    <row r="147" spans="1:10" hidden="1" x14ac:dyDescent="0.2">
      <c r="A147" s="1">
        <v>17</v>
      </c>
      <c r="B147" s="79" t="str">
        <f t="shared" si="112"/>
        <v>Kansas</v>
      </c>
      <c r="C147" s="1">
        <v>17</v>
      </c>
      <c r="D147" s="79" t="str">
        <f t="shared" si="114"/>
        <v>Iowa</v>
      </c>
      <c r="E147" s="1">
        <v>17</v>
      </c>
      <c r="F147" s="79" t="str">
        <f t="shared" ref="F147" si="126">VLOOKUP(E147,E$82:F$133,2,FALSE)</f>
        <v>Iowa</v>
      </c>
      <c r="G147" s="1">
        <v>17</v>
      </c>
      <c r="H147" s="79" t="str">
        <f t="shared" si="113"/>
        <v>Iowa</v>
      </c>
      <c r="I147" s="1"/>
      <c r="J147" s="79"/>
    </row>
    <row r="148" spans="1:10" hidden="1" x14ac:dyDescent="0.2">
      <c r="A148" s="1">
        <v>18</v>
      </c>
      <c r="B148" s="79" t="str">
        <f t="shared" si="112"/>
        <v>Kentucky</v>
      </c>
      <c r="C148" s="1">
        <v>18</v>
      </c>
      <c r="D148" s="79" t="str">
        <f t="shared" si="114"/>
        <v>Kansas</v>
      </c>
      <c r="E148" s="1">
        <v>18</v>
      </c>
      <c r="F148" s="79" t="str">
        <f t="shared" ref="F148" si="127">VLOOKUP(E148,E$82:F$133,2,FALSE)</f>
        <v>Kansas</v>
      </c>
      <c r="G148" s="1">
        <v>18</v>
      </c>
      <c r="H148" s="79" t="str">
        <f t="shared" si="113"/>
        <v>Kansas</v>
      </c>
      <c r="I148" s="1"/>
      <c r="J148" s="79"/>
    </row>
    <row r="149" spans="1:10" hidden="1" x14ac:dyDescent="0.2">
      <c r="A149" s="1">
        <v>19</v>
      </c>
      <c r="B149" s="79" t="str">
        <f t="shared" si="112"/>
        <v>Louisiana</v>
      </c>
      <c r="C149" s="1">
        <v>19</v>
      </c>
      <c r="D149" s="79" t="str">
        <f t="shared" si="114"/>
        <v>Kentucky</v>
      </c>
      <c r="E149" s="1">
        <v>19</v>
      </c>
      <c r="F149" s="79" t="str">
        <f t="shared" ref="F149" si="128">VLOOKUP(E149,E$82:F$133,2,FALSE)</f>
        <v>Kentucky</v>
      </c>
      <c r="G149" s="1">
        <v>19</v>
      </c>
      <c r="H149" s="79" t="str">
        <f t="shared" si="113"/>
        <v>Kentucky</v>
      </c>
      <c r="I149" s="1"/>
      <c r="J149" s="79"/>
    </row>
    <row r="150" spans="1:10" hidden="1" x14ac:dyDescent="0.2">
      <c r="A150" s="1">
        <v>20</v>
      </c>
      <c r="B150" s="79" t="str">
        <f t="shared" si="112"/>
        <v>Maine</v>
      </c>
      <c r="C150" s="1">
        <v>20</v>
      </c>
      <c r="D150" s="79" t="str">
        <f t="shared" si="114"/>
        <v>Louisiana</v>
      </c>
      <c r="E150" s="1">
        <v>20</v>
      </c>
      <c r="F150" s="79" t="str">
        <f t="shared" ref="F150" si="129">VLOOKUP(E150,E$82:F$133,2,FALSE)</f>
        <v>Louisiana</v>
      </c>
      <c r="G150" s="1">
        <v>20</v>
      </c>
      <c r="H150" s="79" t="str">
        <f t="shared" si="113"/>
        <v>Louisiana</v>
      </c>
      <c r="I150" s="1"/>
      <c r="J150" s="79"/>
    </row>
    <row r="151" spans="1:10" hidden="1" x14ac:dyDescent="0.2">
      <c r="A151" s="1">
        <v>21</v>
      </c>
      <c r="B151" s="79" t="str">
        <f t="shared" si="112"/>
        <v>Maryland</v>
      </c>
      <c r="C151" s="1">
        <v>21</v>
      </c>
      <c r="D151" s="79" t="str">
        <f t="shared" si="114"/>
        <v>Maine</v>
      </c>
      <c r="E151" s="1">
        <v>21</v>
      </c>
      <c r="F151" s="79" t="str">
        <f t="shared" ref="F151" si="130">VLOOKUP(E151,E$82:F$133,2,FALSE)</f>
        <v>Maine</v>
      </c>
      <c r="G151" s="1">
        <v>21</v>
      </c>
      <c r="H151" s="79" t="str">
        <f t="shared" si="113"/>
        <v>Maine</v>
      </c>
      <c r="I151" s="1"/>
      <c r="J151" s="79"/>
    </row>
    <row r="152" spans="1:10" hidden="1" x14ac:dyDescent="0.2">
      <c r="A152" s="1">
        <v>22</v>
      </c>
      <c r="B152" s="79" t="str">
        <f t="shared" si="112"/>
        <v>Massachusetts</v>
      </c>
      <c r="C152" s="1">
        <v>22</v>
      </c>
      <c r="D152" s="79" t="str">
        <f t="shared" si="114"/>
        <v>Maryland</v>
      </c>
      <c r="E152" s="1">
        <v>22</v>
      </c>
      <c r="F152" s="79" t="str">
        <f t="shared" ref="F152" si="131">VLOOKUP(E152,E$82:F$133,2,FALSE)</f>
        <v>Maryland</v>
      </c>
      <c r="G152" s="1">
        <v>22</v>
      </c>
      <c r="H152" s="79" t="str">
        <f t="shared" si="113"/>
        <v>Maryland</v>
      </c>
      <c r="I152" s="1"/>
      <c r="J152" s="79"/>
    </row>
    <row r="153" spans="1:10" hidden="1" x14ac:dyDescent="0.2">
      <c r="A153" s="1">
        <v>23</v>
      </c>
      <c r="B153" s="79" t="str">
        <f t="shared" si="112"/>
        <v>Michigan</v>
      </c>
      <c r="C153" s="1">
        <v>23</v>
      </c>
      <c r="D153" s="79" t="str">
        <f t="shared" si="114"/>
        <v>Massachusetts</v>
      </c>
      <c r="E153" s="1">
        <v>23</v>
      </c>
      <c r="F153" s="79" t="str">
        <f t="shared" ref="F153" si="132">VLOOKUP(E153,E$82:F$133,2,FALSE)</f>
        <v>Massachusetts</v>
      </c>
      <c r="G153" s="1">
        <v>23</v>
      </c>
      <c r="H153" s="79" t="str">
        <f t="shared" si="113"/>
        <v>Massachusetts</v>
      </c>
      <c r="I153" s="1"/>
      <c r="J153" s="79"/>
    </row>
    <row r="154" spans="1:10" hidden="1" x14ac:dyDescent="0.2">
      <c r="A154" s="1">
        <v>24</v>
      </c>
      <c r="B154" s="79" t="str">
        <f t="shared" si="112"/>
        <v>Minnesota</v>
      </c>
      <c r="C154" s="1">
        <v>24</v>
      </c>
      <c r="D154" s="79" t="str">
        <f t="shared" si="114"/>
        <v>Michigan</v>
      </c>
      <c r="E154" s="1">
        <v>24</v>
      </c>
      <c r="F154" s="79" t="str">
        <f t="shared" ref="F154" si="133">VLOOKUP(E154,E$82:F$133,2,FALSE)</f>
        <v>Michigan</v>
      </c>
      <c r="G154" s="1">
        <v>24</v>
      </c>
      <c r="H154" s="79" t="str">
        <f t="shared" si="113"/>
        <v>Michigan</v>
      </c>
      <c r="I154" s="1"/>
      <c r="J154" s="79"/>
    </row>
    <row r="155" spans="1:10" hidden="1" x14ac:dyDescent="0.2">
      <c r="A155" s="1">
        <v>25</v>
      </c>
      <c r="B155" s="79" t="str">
        <f t="shared" si="112"/>
        <v>Mississippi</v>
      </c>
      <c r="C155" s="1">
        <v>25</v>
      </c>
      <c r="D155" s="79" t="str">
        <f t="shared" si="114"/>
        <v>Minnesota</v>
      </c>
      <c r="E155" s="1">
        <v>25</v>
      </c>
      <c r="F155" s="79" t="str">
        <f t="shared" ref="F155" si="134">VLOOKUP(E155,E$82:F$133,2,FALSE)</f>
        <v>Minnesota</v>
      </c>
      <c r="G155" s="1">
        <v>25</v>
      </c>
      <c r="H155" s="79" t="str">
        <f t="shared" si="113"/>
        <v>Minnesota</v>
      </c>
      <c r="I155" s="1"/>
      <c r="J155" s="79"/>
    </row>
    <row r="156" spans="1:10" hidden="1" x14ac:dyDescent="0.2">
      <c r="A156" s="1">
        <v>26</v>
      </c>
      <c r="B156" s="79" t="str">
        <f t="shared" si="112"/>
        <v>Missouri</v>
      </c>
      <c r="C156" s="1">
        <v>26</v>
      </c>
      <c r="D156" s="79" t="str">
        <f t="shared" si="114"/>
        <v>Mississippi</v>
      </c>
      <c r="E156" s="1">
        <v>26</v>
      </c>
      <c r="F156" s="79" t="str">
        <f t="shared" ref="F156" si="135">VLOOKUP(E156,E$82:F$133,2,FALSE)</f>
        <v>Mississippi</v>
      </c>
      <c r="G156" s="1">
        <v>26</v>
      </c>
      <c r="H156" s="79" t="str">
        <f t="shared" si="113"/>
        <v>Mississippi</v>
      </c>
      <c r="I156" s="1"/>
      <c r="J156" s="79"/>
    </row>
    <row r="157" spans="1:10" hidden="1" x14ac:dyDescent="0.2">
      <c r="A157" s="1">
        <v>27</v>
      </c>
      <c r="B157" s="79" t="str">
        <f t="shared" si="112"/>
        <v>Montana</v>
      </c>
      <c r="C157" s="1">
        <v>27</v>
      </c>
      <c r="D157" s="79" t="str">
        <f t="shared" si="114"/>
        <v>Missouri</v>
      </c>
      <c r="E157" s="1">
        <v>27</v>
      </c>
      <c r="F157" s="79" t="str">
        <f t="shared" ref="F157" si="136">VLOOKUP(E157,E$82:F$133,2,FALSE)</f>
        <v>Missouri</v>
      </c>
      <c r="G157" s="1">
        <v>27</v>
      </c>
      <c r="H157" s="79" t="str">
        <f t="shared" si="113"/>
        <v>Missouri</v>
      </c>
      <c r="I157" s="1"/>
      <c r="J157" s="79"/>
    </row>
    <row r="158" spans="1:10" hidden="1" x14ac:dyDescent="0.2">
      <c r="A158" s="1">
        <v>28</v>
      </c>
      <c r="B158" s="79" t="str">
        <f t="shared" si="112"/>
        <v>Nebraska</v>
      </c>
      <c r="C158" s="1">
        <v>28</v>
      </c>
      <c r="D158" s="79" t="str">
        <f t="shared" si="114"/>
        <v>Montana</v>
      </c>
      <c r="E158" s="1">
        <v>28</v>
      </c>
      <c r="F158" s="79" t="str">
        <f t="shared" ref="F158" si="137">VLOOKUP(E158,E$82:F$133,2,FALSE)</f>
        <v>Montana</v>
      </c>
      <c r="G158" s="1">
        <v>28</v>
      </c>
      <c r="H158" s="79" t="str">
        <f t="shared" si="113"/>
        <v>Montana</v>
      </c>
      <c r="I158" s="1"/>
      <c r="J158" s="79"/>
    </row>
    <row r="159" spans="1:10" hidden="1" x14ac:dyDescent="0.2">
      <c r="A159" s="1">
        <v>29</v>
      </c>
      <c r="B159" s="79" t="str">
        <f t="shared" si="112"/>
        <v>Nevada</v>
      </c>
      <c r="C159" s="1">
        <v>29</v>
      </c>
      <c r="D159" s="79" t="str">
        <f t="shared" si="114"/>
        <v>Nebraska</v>
      </c>
      <c r="E159" s="1">
        <v>29</v>
      </c>
      <c r="F159" s="79" t="str">
        <f t="shared" ref="F159" si="138">VLOOKUP(E159,E$82:F$133,2,FALSE)</f>
        <v>Nebraska</v>
      </c>
      <c r="G159" s="1">
        <v>29</v>
      </c>
      <c r="H159" s="79" t="str">
        <f t="shared" si="113"/>
        <v>Nebraska</v>
      </c>
      <c r="I159" s="1"/>
      <c r="J159" s="79"/>
    </row>
    <row r="160" spans="1:10" hidden="1" x14ac:dyDescent="0.2">
      <c r="A160" s="1">
        <v>30</v>
      </c>
      <c r="B160" s="79" t="str">
        <f t="shared" si="112"/>
        <v>New Hampshire</v>
      </c>
      <c r="C160" s="1">
        <v>30</v>
      </c>
      <c r="D160" s="79" t="str">
        <f t="shared" si="114"/>
        <v>Nevada</v>
      </c>
      <c r="E160" s="1">
        <v>30</v>
      </c>
      <c r="F160" s="79" t="str">
        <f t="shared" ref="F160" si="139">VLOOKUP(E160,E$82:F$133,2,FALSE)</f>
        <v>Nevada</v>
      </c>
      <c r="G160" s="1">
        <v>30</v>
      </c>
      <c r="H160" s="79" t="str">
        <f t="shared" si="113"/>
        <v>Nevada</v>
      </c>
      <c r="I160" s="1"/>
      <c r="J160" s="79"/>
    </row>
    <row r="161" spans="1:10" hidden="1" x14ac:dyDescent="0.2">
      <c r="A161" s="1">
        <v>31</v>
      </c>
      <c r="B161" s="79" t="str">
        <f t="shared" si="112"/>
        <v>New Jersey</v>
      </c>
      <c r="C161" s="1">
        <v>31</v>
      </c>
      <c r="D161" s="79" t="str">
        <f t="shared" si="114"/>
        <v>New Hampshire</v>
      </c>
      <c r="E161" s="1">
        <v>31</v>
      </c>
      <c r="F161" s="79" t="str">
        <f t="shared" ref="F161" si="140">VLOOKUP(E161,E$82:F$133,2,FALSE)</f>
        <v>New Hampshire</v>
      </c>
      <c r="G161" s="1">
        <v>31</v>
      </c>
      <c r="H161" s="79" t="str">
        <f t="shared" si="113"/>
        <v>New Hampshire</v>
      </c>
      <c r="I161" s="1"/>
      <c r="J161" s="79"/>
    </row>
    <row r="162" spans="1:10" hidden="1" x14ac:dyDescent="0.2">
      <c r="A162" s="1">
        <v>32</v>
      </c>
      <c r="B162" s="79" t="str">
        <f t="shared" si="112"/>
        <v>New Mexico</v>
      </c>
      <c r="C162" s="1">
        <v>32</v>
      </c>
      <c r="D162" s="79" t="str">
        <f t="shared" si="114"/>
        <v>New Jersey</v>
      </c>
      <c r="E162" s="1">
        <v>32</v>
      </c>
      <c r="F162" s="79" t="str">
        <f t="shared" ref="F162" si="141">VLOOKUP(E162,E$82:F$133,2,FALSE)</f>
        <v>New Jersey</v>
      </c>
      <c r="G162" s="1">
        <v>32</v>
      </c>
      <c r="H162" s="79" t="str">
        <f t="shared" si="113"/>
        <v>New Jersey</v>
      </c>
      <c r="I162" s="1"/>
      <c r="J162" s="79"/>
    </row>
    <row r="163" spans="1:10" hidden="1" x14ac:dyDescent="0.2">
      <c r="A163" s="1">
        <v>33</v>
      </c>
      <c r="B163" s="79" t="str">
        <f t="shared" si="112"/>
        <v>New York</v>
      </c>
      <c r="C163" s="1">
        <v>33</v>
      </c>
      <c r="D163" s="79" t="str">
        <f t="shared" si="114"/>
        <v>New Mexico</v>
      </c>
      <c r="E163" s="1">
        <v>33</v>
      </c>
      <c r="F163" s="79" t="str">
        <f t="shared" ref="F163" si="142">VLOOKUP(E163,E$82:F$133,2,FALSE)</f>
        <v>New Mexico</v>
      </c>
      <c r="G163" s="1">
        <v>33</v>
      </c>
      <c r="H163" s="79" t="str">
        <f t="shared" si="113"/>
        <v>New Mexico</v>
      </c>
      <c r="I163" s="1"/>
      <c r="J163" s="79"/>
    </row>
    <row r="164" spans="1:10" hidden="1" x14ac:dyDescent="0.2">
      <c r="A164" s="1">
        <v>34</v>
      </c>
      <c r="B164" s="79" t="str">
        <f t="shared" si="112"/>
        <v>North Carolina</v>
      </c>
      <c r="C164" s="1">
        <v>34</v>
      </c>
      <c r="D164" s="79" t="str">
        <f t="shared" si="114"/>
        <v>New York</v>
      </c>
      <c r="E164" s="1">
        <v>34</v>
      </c>
      <c r="F164" s="79" t="str">
        <f t="shared" ref="F164" si="143">VLOOKUP(E164,E$82:F$133,2,FALSE)</f>
        <v>New York</v>
      </c>
      <c r="G164" s="1">
        <v>34</v>
      </c>
      <c r="H164" s="79" t="str">
        <f t="shared" si="113"/>
        <v>New York</v>
      </c>
      <c r="I164" s="1"/>
      <c r="J164" s="79"/>
    </row>
    <row r="165" spans="1:10" hidden="1" x14ac:dyDescent="0.2">
      <c r="A165" s="1">
        <v>35</v>
      </c>
      <c r="B165" s="79" t="str">
        <f t="shared" si="112"/>
        <v>North Dakota</v>
      </c>
      <c r="C165" s="1">
        <v>35</v>
      </c>
      <c r="D165" s="79" t="str">
        <f t="shared" si="114"/>
        <v>North Carolina</v>
      </c>
      <c r="E165" s="1">
        <v>35</v>
      </c>
      <c r="F165" s="79" t="str">
        <f t="shared" ref="F165" si="144">VLOOKUP(E165,E$82:F$133,2,FALSE)</f>
        <v>North Carolina</v>
      </c>
      <c r="G165" s="1">
        <v>35</v>
      </c>
      <c r="H165" s="79" t="str">
        <f t="shared" si="113"/>
        <v>North Carolina</v>
      </c>
      <c r="I165" s="1"/>
      <c r="J165" s="79"/>
    </row>
    <row r="166" spans="1:10" hidden="1" x14ac:dyDescent="0.2">
      <c r="A166" s="1">
        <v>36</v>
      </c>
      <c r="B166" s="79" t="str">
        <f t="shared" si="112"/>
        <v>Ohio</v>
      </c>
      <c r="C166" s="1">
        <v>36</v>
      </c>
      <c r="D166" s="79" t="str">
        <f t="shared" si="114"/>
        <v>North Dakota</v>
      </c>
      <c r="E166" s="1">
        <v>36</v>
      </c>
      <c r="F166" s="79" t="str">
        <f t="shared" ref="F166" si="145">VLOOKUP(E166,E$82:F$133,2,FALSE)</f>
        <v>North Dakota</v>
      </c>
      <c r="G166" s="1">
        <v>36</v>
      </c>
      <c r="H166" s="79" t="str">
        <f t="shared" si="113"/>
        <v>North Dakota</v>
      </c>
      <c r="I166" s="1"/>
      <c r="J166" s="79"/>
    </row>
    <row r="167" spans="1:10" hidden="1" x14ac:dyDescent="0.2">
      <c r="A167" s="1">
        <v>37</v>
      </c>
      <c r="B167" s="79" t="str">
        <f t="shared" si="112"/>
        <v>Oklahoma</v>
      </c>
      <c r="C167" s="1">
        <v>37</v>
      </c>
      <c r="D167" s="79" t="str">
        <f t="shared" si="114"/>
        <v>Ohio</v>
      </c>
      <c r="E167" s="1">
        <v>37</v>
      </c>
      <c r="F167" s="79" t="str">
        <f t="shared" ref="F167" si="146">VLOOKUP(E167,E$82:F$133,2,FALSE)</f>
        <v>Ohio</v>
      </c>
      <c r="G167" s="1">
        <v>37</v>
      </c>
      <c r="H167" s="79" t="str">
        <f t="shared" si="113"/>
        <v>Ohio</v>
      </c>
      <c r="I167" s="1"/>
      <c r="J167" s="79"/>
    </row>
    <row r="168" spans="1:10" hidden="1" x14ac:dyDescent="0.2">
      <c r="A168" s="1">
        <v>38</v>
      </c>
      <c r="B168" s="79" t="str">
        <f t="shared" si="112"/>
        <v>Oregon</v>
      </c>
      <c r="C168" s="1">
        <v>38</v>
      </c>
      <c r="D168" s="79" t="str">
        <f t="shared" si="114"/>
        <v>Oklahoma</v>
      </c>
      <c r="E168" s="1">
        <v>38</v>
      </c>
      <c r="F168" s="79" t="str">
        <f t="shared" ref="F168" si="147">VLOOKUP(E168,E$82:F$133,2,FALSE)</f>
        <v>Oklahoma</v>
      </c>
      <c r="G168" s="1">
        <v>38</v>
      </c>
      <c r="H168" s="79" t="str">
        <f t="shared" si="113"/>
        <v>Oklahoma</v>
      </c>
      <c r="I168" s="1"/>
      <c r="J168" s="79"/>
    </row>
    <row r="169" spans="1:10" hidden="1" x14ac:dyDescent="0.2">
      <c r="A169" s="1">
        <v>39</v>
      </c>
      <c r="B169" s="79" t="str">
        <f t="shared" si="112"/>
        <v>Pennsylvania</v>
      </c>
      <c r="C169" s="1">
        <v>39</v>
      </c>
      <c r="D169" s="79" t="str">
        <f t="shared" si="114"/>
        <v>Oregon</v>
      </c>
      <c r="E169" s="1">
        <v>39</v>
      </c>
      <c r="F169" s="79" t="str">
        <f t="shared" ref="F169" si="148">VLOOKUP(E169,E$82:F$133,2,FALSE)</f>
        <v>Oregon</v>
      </c>
      <c r="G169" s="1">
        <v>39</v>
      </c>
      <c r="H169" s="79" t="str">
        <f t="shared" si="113"/>
        <v>Oregon</v>
      </c>
      <c r="I169" s="1"/>
      <c r="J169" s="79"/>
    </row>
    <row r="170" spans="1:10" hidden="1" x14ac:dyDescent="0.2">
      <c r="A170" s="1">
        <v>40</v>
      </c>
      <c r="B170" s="79" t="str">
        <f t="shared" si="112"/>
        <v>Puerto Rico</v>
      </c>
      <c r="C170" s="1">
        <v>40</v>
      </c>
      <c r="D170" s="79" t="str">
        <f t="shared" si="114"/>
        <v>Pennsylvania</v>
      </c>
      <c r="E170" s="1">
        <v>40</v>
      </c>
      <c r="F170" s="79" t="str">
        <f t="shared" ref="F170" si="149">VLOOKUP(E170,E$82:F$133,2,FALSE)</f>
        <v>Pennsylvania</v>
      </c>
      <c r="G170" s="1">
        <v>40</v>
      </c>
      <c r="H170" s="79" t="str">
        <f t="shared" si="113"/>
        <v>Pennsylvania</v>
      </c>
      <c r="I170" s="1"/>
      <c r="J170" s="79"/>
    </row>
    <row r="171" spans="1:10" hidden="1" x14ac:dyDescent="0.2">
      <c r="A171" s="1">
        <v>41</v>
      </c>
      <c r="B171" s="79" t="str">
        <f t="shared" si="112"/>
        <v>Rhode Island</v>
      </c>
      <c r="C171" s="1">
        <v>41</v>
      </c>
      <c r="D171" s="79" t="str">
        <f t="shared" si="114"/>
        <v>Puerto Rico</v>
      </c>
      <c r="E171" s="1">
        <v>41</v>
      </c>
      <c r="F171" s="79" t="str">
        <f t="shared" ref="F171" si="150">VLOOKUP(E171,E$82:F$133,2,FALSE)</f>
        <v>Puerto Rico</v>
      </c>
      <c r="G171" s="1">
        <v>41</v>
      </c>
      <c r="H171" s="79" t="str">
        <f t="shared" si="113"/>
        <v>Puerto Rico</v>
      </c>
      <c r="I171" s="1"/>
      <c r="J171" s="79"/>
    </row>
    <row r="172" spans="1:10" hidden="1" x14ac:dyDescent="0.2">
      <c r="A172" s="1">
        <v>42</v>
      </c>
      <c r="B172" s="79" t="str">
        <f t="shared" si="112"/>
        <v>South Carolina</v>
      </c>
      <c r="C172" s="1">
        <v>42</v>
      </c>
      <c r="D172" s="79" t="str">
        <f t="shared" si="114"/>
        <v>Rhode Island</v>
      </c>
      <c r="E172" s="1">
        <v>42</v>
      </c>
      <c r="F172" s="79" t="str">
        <f t="shared" ref="F172" si="151">VLOOKUP(E172,E$82:F$133,2,FALSE)</f>
        <v>Rhode Island</v>
      </c>
      <c r="G172" s="1">
        <v>42</v>
      </c>
      <c r="H172" s="79" t="str">
        <f t="shared" si="113"/>
        <v>Rhode Island</v>
      </c>
      <c r="I172" s="1"/>
      <c r="J172" s="79"/>
    </row>
    <row r="173" spans="1:10" hidden="1" x14ac:dyDescent="0.2">
      <c r="A173" s="1">
        <v>43</v>
      </c>
      <c r="B173" s="79" t="str">
        <f t="shared" si="112"/>
        <v>South Dakota</v>
      </c>
      <c r="C173" s="1">
        <v>43</v>
      </c>
      <c r="D173" s="79" t="str">
        <f t="shared" si="114"/>
        <v>South Carolina</v>
      </c>
      <c r="E173" s="1">
        <v>43</v>
      </c>
      <c r="F173" s="79" t="str">
        <f t="shared" ref="F173" si="152">VLOOKUP(E173,E$82:F$133,2,FALSE)</f>
        <v>South Carolina</v>
      </c>
      <c r="G173" s="1">
        <v>43</v>
      </c>
      <c r="H173" s="79" t="str">
        <f t="shared" si="113"/>
        <v>South Carolina</v>
      </c>
      <c r="I173" s="1"/>
      <c r="J173" s="79"/>
    </row>
    <row r="174" spans="1:10" hidden="1" x14ac:dyDescent="0.2">
      <c r="A174" s="1">
        <v>44</v>
      </c>
      <c r="B174" s="79" t="str">
        <f t="shared" si="112"/>
        <v>Tennessee</v>
      </c>
      <c r="C174" s="1">
        <v>44</v>
      </c>
      <c r="D174" s="79" t="str">
        <f t="shared" si="114"/>
        <v>South Dakota</v>
      </c>
      <c r="E174" s="1">
        <v>44</v>
      </c>
      <c r="F174" s="79" t="str">
        <f t="shared" ref="F174" si="153">VLOOKUP(E174,E$82:F$133,2,FALSE)</f>
        <v>South Dakota</v>
      </c>
      <c r="G174" s="1">
        <v>44</v>
      </c>
      <c r="H174" s="79" t="str">
        <f t="shared" si="113"/>
        <v>South Dakota</v>
      </c>
      <c r="I174" s="1"/>
      <c r="J174" s="79"/>
    </row>
    <row r="175" spans="1:10" hidden="1" x14ac:dyDescent="0.2">
      <c r="A175" s="1">
        <v>45</v>
      </c>
      <c r="B175" s="79" t="str">
        <f t="shared" si="112"/>
        <v>Texas</v>
      </c>
      <c r="C175" s="1">
        <v>45</v>
      </c>
      <c r="D175" s="79" t="str">
        <f t="shared" si="114"/>
        <v>Tennessee</v>
      </c>
      <c r="E175" s="1">
        <v>45</v>
      </c>
      <c r="F175" s="79" t="str">
        <f t="shared" ref="F175" si="154">VLOOKUP(E175,E$82:F$133,2,FALSE)</f>
        <v>Tennessee</v>
      </c>
      <c r="G175" s="1">
        <v>45</v>
      </c>
      <c r="H175" s="79" t="str">
        <f t="shared" si="113"/>
        <v>Tennessee</v>
      </c>
      <c r="I175" s="1"/>
      <c r="J175" s="79"/>
    </row>
    <row r="176" spans="1:10" hidden="1" x14ac:dyDescent="0.2">
      <c r="A176" s="1">
        <v>46</v>
      </c>
      <c r="B176" s="79" t="str">
        <f t="shared" si="112"/>
        <v>Utah</v>
      </c>
      <c r="C176" s="1">
        <v>46</v>
      </c>
      <c r="D176" s="79" t="str">
        <f t="shared" si="114"/>
        <v>Utah</v>
      </c>
      <c r="E176" s="1">
        <v>46</v>
      </c>
      <c r="F176" s="79" t="str">
        <f t="shared" ref="F176" si="155">VLOOKUP(E176,E$82:F$133,2,FALSE)</f>
        <v>Utah</v>
      </c>
      <c r="G176" s="1">
        <v>46</v>
      </c>
      <c r="H176" s="79" t="str">
        <f t="shared" si="113"/>
        <v>Utah</v>
      </c>
      <c r="I176" s="1"/>
      <c r="J176" s="79"/>
    </row>
    <row r="177" spans="1:10" hidden="1" x14ac:dyDescent="0.2">
      <c r="A177" s="1">
        <v>47</v>
      </c>
      <c r="B177" s="79" t="str">
        <f t="shared" si="112"/>
        <v>Vermont</v>
      </c>
      <c r="C177" s="1">
        <v>47</v>
      </c>
      <c r="D177" s="79" t="str">
        <f t="shared" si="114"/>
        <v>Vermont</v>
      </c>
      <c r="E177" s="1">
        <v>47</v>
      </c>
      <c r="F177" s="79" t="str">
        <f t="shared" ref="F177" si="156">VLOOKUP(E177,E$82:F$133,2,FALSE)</f>
        <v>Vermont</v>
      </c>
      <c r="G177" s="1">
        <v>47</v>
      </c>
      <c r="H177" s="79" t="str">
        <f t="shared" si="113"/>
        <v>Vermont</v>
      </c>
      <c r="I177" s="1"/>
      <c r="J177" s="79"/>
    </row>
    <row r="178" spans="1:10" hidden="1" x14ac:dyDescent="0.2">
      <c r="A178" s="1">
        <v>48</v>
      </c>
      <c r="B178" s="79" t="str">
        <f t="shared" si="112"/>
        <v>Virginia</v>
      </c>
      <c r="C178" s="1">
        <v>48</v>
      </c>
      <c r="D178" s="79" t="str">
        <f t="shared" si="114"/>
        <v>Virginia</v>
      </c>
      <c r="E178" s="1">
        <v>48</v>
      </c>
      <c r="F178" s="79" t="str">
        <f t="shared" ref="F178" si="157">VLOOKUP(E178,E$82:F$133,2,FALSE)</f>
        <v>Virginia</v>
      </c>
      <c r="G178" s="1">
        <v>48</v>
      </c>
      <c r="H178" s="79" t="str">
        <f t="shared" si="113"/>
        <v>Virginia</v>
      </c>
      <c r="I178" s="1"/>
      <c r="J178" s="79"/>
    </row>
    <row r="179" spans="1:10" hidden="1" x14ac:dyDescent="0.2">
      <c r="A179" s="1">
        <v>49</v>
      </c>
      <c r="B179" s="79" t="str">
        <f t="shared" si="112"/>
        <v>Washington</v>
      </c>
      <c r="C179" s="1">
        <v>49</v>
      </c>
      <c r="D179" s="79" t="str">
        <f t="shared" si="114"/>
        <v>Washington</v>
      </c>
      <c r="E179" s="1">
        <v>49</v>
      </c>
      <c r="F179" s="79" t="str">
        <f t="shared" ref="F179" si="158">VLOOKUP(E179,E$82:F$133,2,FALSE)</f>
        <v>Washington</v>
      </c>
      <c r="G179" s="1">
        <v>49</v>
      </c>
      <c r="H179" s="79" t="str">
        <f t="shared" si="113"/>
        <v>Washington</v>
      </c>
      <c r="I179" s="1"/>
      <c r="J179" s="79"/>
    </row>
    <row r="180" spans="1:10" hidden="1" x14ac:dyDescent="0.2">
      <c r="A180" s="1">
        <v>50</v>
      </c>
      <c r="B180" s="79" t="str">
        <f t="shared" si="112"/>
        <v>West Virginia</v>
      </c>
      <c r="C180" s="1">
        <v>50</v>
      </c>
      <c r="D180" s="79" t="str">
        <f t="shared" si="114"/>
        <v>West Virginia</v>
      </c>
      <c r="E180" s="1">
        <v>50</v>
      </c>
      <c r="F180" s="79" t="str">
        <f t="shared" ref="F180" si="159">VLOOKUP(E180,E$82:F$133,2,FALSE)</f>
        <v>West Virginia</v>
      </c>
      <c r="G180" s="1">
        <v>50</v>
      </c>
      <c r="H180" s="79" t="str">
        <f t="shared" si="113"/>
        <v>West Virginia</v>
      </c>
      <c r="I180" s="1"/>
      <c r="J180" s="79"/>
    </row>
    <row r="181" spans="1:10" hidden="1" x14ac:dyDescent="0.2">
      <c r="A181" s="1">
        <v>51</v>
      </c>
      <c r="B181" s="79" t="str">
        <f t="shared" si="112"/>
        <v>Wisconsin</v>
      </c>
      <c r="C181" s="1">
        <v>51</v>
      </c>
      <c r="D181" s="79" t="str">
        <f t="shared" si="114"/>
        <v>Wisconsin</v>
      </c>
      <c r="E181" s="1">
        <v>51</v>
      </c>
      <c r="F181" s="79" t="str">
        <f t="shared" ref="F181" si="160">VLOOKUP(E181,E$82:F$133,2,FALSE)</f>
        <v>Wisconsin</v>
      </c>
      <c r="G181" s="1">
        <v>51</v>
      </c>
      <c r="H181" s="79" t="str">
        <f t="shared" si="113"/>
        <v>Wisconsin</v>
      </c>
      <c r="I181" s="1"/>
      <c r="J181" s="79"/>
    </row>
    <row r="182" spans="1:10" hidden="1" x14ac:dyDescent="0.2">
      <c r="A182" s="1">
        <v>52</v>
      </c>
      <c r="B182" s="79" t="str">
        <f t="shared" si="112"/>
        <v>Wyoming</v>
      </c>
      <c r="C182" s="1">
        <v>52</v>
      </c>
      <c r="D182" s="79" t="str">
        <f t="shared" si="114"/>
        <v>Wyoming</v>
      </c>
      <c r="E182" s="1">
        <v>52</v>
      </c>
      <c r="F182" s="79" t="str">
        <f t="shared" ref="F182" si="161">VLOOKUP(E182,E$82:F$133,2,FALSE)</f>
        <v>Wyoming</v>
      </c>
      <c r="G182" s="1">
        <v>52</v>
      </c>
      <c r="H182" s="79" t="str">
        <f t="shared" si="113"/>
        <v>Wyoming</v>
      </c>
      <c r="I182" s="1"/>
      <c r="J182" s="79"/>
    </row>
    <row r="183" spans="1:10" hidden="1" x14ac:dyDescent="0.2"/>
  </sheetData>
  <conditionalFormatting sqref="G3:G54">
    <cfRule type="top10" dxfId="0" priority="1" rank="5"/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K55"/>
  <sheetViews>
    <sheetView workbookViewId="0">
      <selection activeCell="B76" sqref="B76"/>
    </sheetView>
  </sheetViews>
  <sheetFormatPr defaultRowHeight="12" x14ac:dyDescent="0.2"/>
  <cols>
    <col min="1" max="1" width="9.140625" style="1"/>
    <col min="2" max="2" width="10.5703125" style="1" bestFit="1" customWidth="1"/>
    <col min="3" max="3" width="10.5703125" style="1" customWidth="1"/>
    <col min="4" max="4" width="19.140625" style="2" bestFit="1" customWidth="1"/>
    <col min="5" max="5" width="11" style="3" bestFit="1" customWidth="1"/>
    <col min="6" max="7" width="10.5703125" style="3" customWidth="1"/>
    <col min="8" max="8" width="12.7109375" style="120" customWidth="1"/>
    <col min="9" max="9" width="10.140625" style="129" hidden="1" customWidth="1"/>
    <col min="10" max="11" width="0" style="1" hidden="1" customWidth="1"/>
    <col min="12" max="16384" width="9.140625" style="4"/>
  </cols>
  <sheetData>
    <row r="1" spans="1:11" s="55" customFormat="1" x14ac:dyDescent="0.2">
      <c r="A1" s="108">
        <f>Dashboard!K5</f>
        <v>2012</v>
      </c>
      <c r="B1" s="108" t="s">
        <v>132</v>
      </c>
      <c r="C1" s="108" t="s">
        <v>313</v>
      </c>
      <c r="D1" s="122" t="s">
        <v>133</v>
      </c>
      <c r="E1" s="123" t="s">
        <v>139</v>
      </c>
      <c r="F1" s="124" t="s">
        <v>140</v>
      </c>
      <c r="G1" s="124" t="s">
        <v>141</v>
      </c>
      <c r="H1" s="125" t="s">
        <v>312</v>
      </c>
      <c r="I1" s="128"/>
      <c r="J1" s="108"/>
      <c r="K1" s="108"/>
    </row>
    <row r="2" spans="1:11" x14ac:dyDescent="0.2">
      <c r="A2" s="111"/>
      <c r="B2" s="112"/>
      <c r="C2" s="148" t="s">
        <v>326</v>
      </c>
      <c r="D2" s="113" t="str">
        <f>D3</f>
        <v>Texas</v>
      </c>
      <c r="E2" s="114" t="str">
        <f>VLOOKUP($D2,'Supplemental Data'!B1:$CX$54,MATCH($C$2&amp;" "&amp;$A$1,'Supplemental Data'!$B$1:$CX$1,0),FALSE)</f>
        <v>26,059,203</v>
      </c>
      <c r="F2" s="175">
        <f ca="1">G3/E2</f>
        <v>4.2073427955567179E-3</v>
      </c>
      <c r="G2" s="115" t="str">
        <f ca="1">"Net population "&amp;IF(G3&lt;0,"outflow","inflow")&amp;" for "&amp;$D$3&amp;" in "&amp;$A$1</f>
        <v>Net population inflow for Texas in 2012</v>
      </c>
      <c r="H2" s="126" t="s">
        <v>311</v>
      </c>
    </row>
    <row r="3" spans="1:11" x14ac:dyDescent="0.2">
      <c r="A3" s="116" t="s">
        <v>135</v>
      </c>
      <c r="B3" s="117" t="str">
        <f ca="1">INDEX(INDIRECT("'"&amp;$A$1&amp;"'!C69:C121"),MATCH($D3,INDIRECT("'"&amp;$A$1&amp;"'!D69:D121"),0))</f>
        <v>TX</v>
      </c>
      <c r="C3" s="117">
        <f ca="1">INDEX(INDIRECT("'"&amp;$A$1&amp;"'!B69:B121"),MATCH($D3,INDIRECT("'"&amp;$A$1&amp;"'!D69:D121"),0))</f>
        <v>48</v>
      </c>
      <c r="D3" s="118" t="str">
        <f>Dashboard!$F$5</f>
        <v>Texas</v>
      </c>
      <c r="E3" s="119">
        <f ca="1">SUM(E4:E54)</f>
        <v>512187</v>
      </c>
      <c r="F3" s="119">
        <f t="shared" ref="F3:G3" ca="1" si="0">SUM(F4:F54)</f>
        <v>-402547</v>
      </c>
      <c r="G3" s="119">
        <f t="shared" ca="1" si="0"/>
        <v>109640</v>
      </c>
      <c r="H3" s="127" t="s">
        <v>336</v>
      </c>
    </row>
    <row r="4" spans="1:11" x14ac:dyDescent="0.2">
      <c r="A4" s="1">
        <v>1</v>
      </c>
      <c r="B4" s="1" t="str">
        <f t="shared" ref="B4:B54" ca="1" si="1">INDEX(INDIRECT("'"&amp;$A$1&amp;"'!C69:C121"),MATCH($D4,INDIRECT("'"&amp;$A$1&amp;"'!D69:D121"),0))</f>
        <v>CA</v>
      </c>
      <c r="C4" s="1">
        <f t="shared" ref="C4:C54" ca="1" si="2">INDEX(INDIRECT("'"&amp;$A$1&amp;"'!B69:B121"),MATCH($D4,INDIRECT("'"&amp;$A$1&amp;"'!D69:D121"),0))</f>
        <v>2</v>
      </c>
      <c r="D4" s="2" t="str">
        <f ca="1">VLOOKUP($A4,INDIRECT("'"&amp;$A$1&amp;"'!A69:G120"),4,FALSE)</f>
        <v>California</v>
      </c>
      <c r="E4" s="3">
        <f ca="1">VLOOKUP($A4,INDIRECT("'"&amp;$A$1&amp;"'!A69:G120"),5,FALSE)</f>
        <v>62702</v>
      </c>
      <c r="F4" s="3">
        <f ca="1">-VLOOKUP($A4,INDIRECT("'"&amp;$A$1&amp;"'!A69:J120"),6,FALSE)</f>
        <v>-43005</v>
      </c>
      <c r="G4" s="3">
        <f t="shared" ref="G4:G35" ca="1" si="3">E4+F4</f>
        <v>19697</v>
      </c>
      <c r="H4" s="121">
        <f ca="1">G4/$E$2</f>
        <v>7.5585581032543473E-4</v>
      </c>
      <c r="I4" s="129">
        <f ca="1">H4*100000</f>
        <v>75.585581032543473</v>
      </c>
      <c r="J4" s="130">
        <v>100</v>
      </c>
      <c r="K4" s="1">
        <v>50</v>
      </c>
    </row>
    <row r="5" spans="1:11" x14ac:dyDescent="0.2">
      <c r="A5" s="1">
        <v>2</v>
      </c>
      <c r="B5" s="1" t="str">
        <f t="shared" ca="1" si="1"/>
        <v>NC</v>
      </c>
      <c r="C5" s="1">
        <f t="shared" ca="1" si="2"/>
        <v>120</v>
      </c>
      <c r="D5" s="2" t="str">
        <f t="shared" ref="D5:D54" ca="1" si="4">VLOOKUP($A5,INDIRECT("'"&amp;$A$1&amp;"'!A69:G120"),4,FALSE)</f>
        <v>North Carolina</v>
      </c>
      <c r="E5" s="3">
        <f t="shared" ref="E5:E54" ca="1" si="5">VLOOKUP($A5,INDIRECT("'"&amp;$A$1&amp;"'!A69:G120"),5,FALSE)</f>
        <v>22660</v>
      </c>
      <c r="F5" s="3">
        <f t="shared" ref="F5:F54" ca="1" si="6">-VLOOKUP($A5,INDIRECT("'"&amp;$A$1&amp;"'!A69:J120"),6,FALSE)</f>
        <v>-12638</v>
      </c>
      <c r="G5" s="3">
        <f t="shared" ca="1" si="3"/>
        <v>10022</v>
      </c>
      <c r="H5" s="121">
        <f t="shared" ref="H5:H54" ca="1" si="7">G5/$E$2</f>
        <v>3.8458582175364306E-4</v>
      </c>
      <c r="I5" s="129">
        <f t="shared" ref="I5:I54" ca="1" si="8">H5*100000</f>
        <v>38.458582175364306</v>
      </c>
      <c r="J5" s="130">
        <v>100</v>
      </c>
      <c r="K5" s="1">
        <v>50</v>
      </c>
    </row>
    <row r="6" spans="1:11" x14ac:dyDescent="0.2">
      <c r="A6" s="1">
        <v>3</v>
      </c>
      <c r="B6" s="1" t="str">
        <f t="shared" ca="1" si="1"/>
        <v>NY</v>
      </c>
      <c r="C6" s="1">
        <f t="shared" ca="1" si="2"/>
        <v>113</v>
      </c>
      <c r="D6" s="2" t="str">
        <f t="shared" ca="1" si="4"/>
        <v>New York</v>
      </c>
      <c r="E6" s="3">
        <f t="shared" ca="1" si="5"/>
        <v>20274</v>
      </c>
      <c r="F6" s="3">
        <f t="shared" ca="1" si="6"/>
        <v>-11231</v>
      </c>
      <c r="G6" s="3">
        <f t="shared" ca="1" si="3"/>
        <v>9043</v>
      </c>
      <c r="H6" s="121">
        <f t="shared" ca="1" si="7"/>
        <v>3.4701752006767054E-4</v>
      </c>
      <c r="I6" s="129">
        <f t="shared" ca="1" si="8"/>
        <v>34.701752006767052</v>
      </c>
      <c r="J6" s="130">
        <v>100</v>
      </c>
      <c r="K6" s="1">
        <v>50</v>
      </c>
    </row>
    <row r="7" spans="1:11" x14ac:dyDescent="0.2">
      <c r="A7" s="1">
        <v>4</v>
      </c>
      <c r="B7" s="1" t="str">
        <f t="shared" ca="1" si="1"/>
        <v>AK</v>
      </c>
      <c r="C7" s="1">
        <f t="shared" ca="1" si="2"/>
        <v>193</v>
      </c>
      <c r="D7" s="2" t="str">
        <f t="shared" ca="1" si="4"/>
        <v>Alaska</v>
      </c>
      <c r="E7" s="3">
        <f t="shared" ca="1" si="5"/>
        <v>6759</v>
      </c>
      <c r="F7" s="3">
        <f t="shared" ca="1" si="6"/>
        <v>-1488</v>
      </c>
      <c r="G7" s="3">
        <f t="shared" ca="1" si="3"/>
        <v>5271</v>
      </c>
      <c r="H7" s="121">
        <f t="shared" ca="1" si="7"/>
        <v>2.0227019222345365E-4</v>
      </c>
      <c r="I7" s="129">
        <f t="shared" ca="1" si="8"/>
        <v>20.227019222345366</v>
      </c>
      <c r="J7" s="130">
        <v>100</v>
      </c>
      <c r="K7" s="1">
        <v>50</v>
      </c>
    </row>
    <row r="8" spans="1:11" x14ac:dyDescent="0.2">
      <c r="A8" s="1">
        <v>5</v>
      </c>
      <c r="B8" s="1" t="str">
        <f t="shared" ca="1" si="1"/>
        <v>LA</v>
      </c>
      <c r="C8" s="1">
        <f t="shared" ca="1" si="2"/>
        <v>65</v>
      </c>
      <c r="D8" s="2" t="str">
        <f t="shared" ca="1" si="4"/>
        <v>Louisiana</v>
      </c>
      <c r="E8" s="3">
        <f t="shared" ca="1" si="5"/>
        <v>29348</v>
      </c>
      <c r="F8" s="3">
        <f t="shared" ca="1" si="6"/>
        <v>-24488</v>
      </c>
      <c r="G8" s="3">
        <f t="shared" ca="1" si="3"/>
        <v>4860</v>
      </c>
      <c r="H8" s="121">
        <f t="shared" ca="1" si="7"/>
        <v>1.8649841286396979E-4</v>
      </c>
      <c r="I8" s="129">
        <f t="shared" ca="1" si="8"/>
        <v>18.649841286396981</v>
      </c>
      <c r="J8" s="130">
        <v>100</v>
      </c>
      <c r="K8" s="1">
        <v>50</v>
      </c>
    </row>
    <row r="9" spans="1:11" x14ac:dyDescent="0.2">
      <c r="A9" s="1">
        <v>6</v>
      </c>
      <c r="B9" s="1" t="str">
        <f t="shared" ca="1" si="1"/>
        <v>NM</v>
      </c>
      <c r="C9" s="1">
        <f t="shared" ca="1" si="2"/>
        <v>45</v>
      </c>
      <c r="D9" s="2" t="str">
        <f t="shared" ca="1" si="4"/>
        <v>New Mexico</v>
      </c>
      <c r="E9" s="3">
        <f t="shared" ca="1" si="5"/>
        <v>16762</v>
      </c>
      <c r="F9" s="3">
        <f t="shared" ca="1" si="6"/>
        <v>-11955</v>
      </c>
      <c r="G9" s="3">
        <f t="shared" ca="1" si="3"/>
        <v>4807</v>
      </c>
      <c r="H9" s="121">
        <f t="shared" ca="1" si="7"/>
        <v>1.8446458243561784E-4</v>
      </c>
      <c r="I9" s="129">
        <f t="shared" ca="1" si="8"/>
        <v>18.446458243561786</v>
      </c>
      <c r="J9" s="130">
        <v>100</v>
      </c>
      <c r="K9" s="1">
        <v>50</v>
      </c>
    </row>
    <row r="10" spans="1:11" x14ac:dyDescent="0.2">
      <c r="A10" s="1">
        <v>7</v>
      </c>
      <c r="B10" s="1" t="str">
        <f t="shared" ca="1" si="1"/>
        <v>VA</v>
      </c>
      <c r="C10" s="1">
        <f t="shared" ca="1" si="2"/>
        <v>123</v>
      </c>
      <c r="D10" s="2" t="str">
        <f t="shared" ca="1" si="4"/>
        <v>Virginia</v>
      </c>
      <c r="E10" s="3">
        <f t="shared" ca="1" si="5"/>
        <v>17734</v>
      </c>
      <c r="F10" s="3">
        <f t="shared" ca="1" si="6"/>
        <v>-12944</v>
      </c>
      <c r="G10" s="3">
        <f t="shared" ca="1" si="3"/>
        <v>4790</v>
      </c>
      <c r="H10" s="121">
        <f t="shared" ca="1" si="7"/>
        <v>1.838122217321842E-4</v>
      </c>
      <c r="I10" s="129">
        <f t="shared" ca="1" si="8"/>
        <v>18.381222173218422</v>
      </c>
      <c r="J10" s="130">
        <v>100</v>
      </c>
      <c r="K10" s="1">
        <v>50</v>
      </c>
    </row>
    <row r="11" spans="1:11" x14ac:dyDescent="0.2">
      <c r="A11" s="1">
        <v>8</v>
      </c>
      <c r="B11" s="1" t="str">
        <f t="shared" ca="1" si="1"/>
        <v>NJ</v>
      </c>
      <c r="C11" s="1">
        <f t="shared" ca="1" si="2"/>
        <v>160</v>
      </c>
      <c r="D11" s="2" t="str">
        <f t="shared" ca="1" si="4"/>
        <v>New Jersey</v>
      </c>
      <c r="E11" s="3">
        <f t="shared" ca="1" si="5"/>
        <v>6797</v>
      </c>
      <c r="F11" s="3">
        <f t="shared" ca="1" si="6"/>
        <v>-2509</v>
      </c>
      <c r="G11" s="3">
        <f t="shared" ca="1" si="3"/>
        <v>4288</v>
      </c>
      <c r="H11" s="121">
        <f t="shared" ca="1" si="7"/>
        <v>1.6454839390137911E-4</v>
      </c>
      <c r="I11" s="129">
        <f t="shared" ca="1" si="8"/>
        <v>16.454839390137909</v>
      </c>
      <c r="J11" s="130">
        <v>100</v>
      </c>
      <c r="K11" s="1">
        <v>50</v>
      </c>
    </row>
    <row r="12" spans="1:11" x14ac:dyDescent="0.2">
      <c r="A12" s="1">
        <v>9</v>
      </c>
      <c r="B12" s="1" t="str">
        <f t="shared" ca="1" si="1"/>
        <v>KS</v>
      </c>
      <c r="C12" s="1">
        <f t="shared" ca="1" si="2"/>
        <v>53</v>
      </c>
      <c r="D12" s="2" t="str">
        <f t="shared" ca="1" si="4"/>
        <v>Kansas</v>
      </c>
      <c r="E12" s="3">
        <f t="shared" ca="1" si="5"/>
        <v>12699</v>
      </c>
      <c r="F12" s="3">
        <f t="shared" ca="1" si="6"/>
        <v>-8468</v>
      </c>
      <c r="G12" s="3">
        <f t="shared" ca="1" si="3"/>
        <v>4231</v>
      </c>
      <c r="H12" s="121">
        <f t="shared" ca="1" si="7"/>
        <v>1.6236106683692513E-4</v>
      </c>
      <c r="I12" s="129">
        <f t="shared" ca="1" si="8"/>
        <v>16.236106683692512</v>
      </c>
      <c r="J12" s="130">
        <v>100</v>
      </c>
      <c r="K12" s="1">
        <v>50</v>
      </c>
    </row>
    <row r="13" spans="1:11" x14ac:dyDescent="0.2">
      <c r="A13" s="1">
        <v>10</v>
      </c>
      <c r="B13" s="1" t="str">
        <f t="shared" ca="1" si="1"/>
        <v>GA</v>
      </c>
      <c r="C13" s="1">
        <f t="shared" ca="1" si="2"/>
        <v>76</v>
      </c>
      <c r="D13" s="2" t="str">
        <f t="shared" ca="1" si="4"/>
        <v>Georgia</v>
      </c>
      <c r="E13" s="3">
        <f t="shared" ca="1" si="5"/>
        <v>20362</v>
      </c>
      <c r="F13" s="3">
        <f t="shared" ca="1" si="6"/>
        <v>-16198</v>
      </c>
      <c r="G13" s="3">
        <f t="shared" ca="1" si="3"/>
        <v>4164</v>
      </c>
      <c r="H13" s="121">
        <f t="shared" ca="1" si="7"/>
        <v>1.5978999818221608E-4</v>
      </c>
      <c r="I13" s="129">
        <f t="shared" ca="1" si="8"/>
        <v>15.978999818221608</v>
      </c>
      <c r="J13" s="130">
        <v>100</v>
      </c>
      <c r="K13" s="1">
        <v>50</v>
      </c>
    </row>
    <row r="14" spans="1:11" x14ac:dyDescent="0.2">
      <c r="A14" s="1">
        <v>11</v>
      </c>
      <c r="B14" s="1" t="str">
        <f t="shared" ca="1" si="1"/>
        <v>AZ</v>
      </c>
      <c r="C14" s="1">
        <f t="shared" ca="1" si="2"/>
        <v>42</v>
      </c>
      <c r="D14" s="2" t="str">
        <f t="shared" ca="1" si="4"/>
        <v>Arizona</v>
      </c>
      <c r="E14" s="3">
        <f t="shared" ca="1" si="5"/>
        <v>18908</v>
      </c>
      <c r="F14" s="3">
        <f t="shared" ca="1" si="6"/>
        <v>-14788</v>
      </c>
      <c r="G14" s="3">
        <f t="shared" ca="1" si="3"/>
        <v>4120</v>
      </c>
      <c r="H14" s="121">
        <f t="shared" ca="1" si="7"/>
        <v>1.5810153518509373E-4</v>
      </c>
      <c r="I14" s="129">
        <f t="shared" ca="1" si="8"/>
        <v>15.810153518509374</v>
      </c>
      <c r="J14" s="130">
        <v>100</v>
      </c>
      <c r="K14" s="1">
        <v>50</v>
      </c>
    </row>
    <row r="15" spans="1:11" x14ac:dyDescent="0.2">
      <c r="A15" s="1">
        <v>12</v>
      </c>
      <c r="B15" s="1" t="str">
        <f t="shared" ca="1" si="1"/>
        <v>PR</v>
      </c>
      <c r="C15" s="1">
        <f t="shared" ca="1" si="2"/>
        <v>190</v>
      </c>
      <c r="D15" s="2" t="str">
        <f t="shared" ca="1" si="4"/>
        <v>Puerto Rico</v>
      </c>
      <c r="E15" s="3">
        <f t="shared" ca="1" si="5"/>
        <v>4435</v>
      </c>
      <c r="F15" s="3">
        <f t="shared" ca="1" si="6"/>
        <v>-360</v>
      </c>
      <c r="G15" s="3">
        <f t="shared" ca="1" si="3"/>
        <v>4075</v>
      </c>
      <c r="H15" s="121">
        <f t="shared" ca="1" si="7"/>
        <v>1.5637469802894585E-4</v>
      </c>
      <c r="I15" s="129">
        <f t="shared" ca="1" si="8"/>
        <v>15.637469802894584</v>
      </c>
      <c r="J15" s="130">
        <v>100</v>
      </c>
      <c r="K15" s="1">
        <v>50</v>
      </c>
    </row>
    <row r="16" spans="1:11" x14ac:dyDescent="0.2">
      <c r="A16" s="1">
        <v>13</v>
      </c>
      <c r="B16" s="1" t="str">
        <f t="shared" ca="1" si="1"/>
        <v>IN</v>
      </c>
      <c r="C16" s="1">
        <f t="shared" ca="1" si="2"/>
        <v>145</v>
      </c>
      <c r="D16" s="2" t="str">
        <f t="shared" ca="1" si="4"/>
        <v>Indiana</v>
      </c>
      <c r="E16" s="3">
        <f t="shared" ca="1" si="5"/>
        <v>8264</v>
      </c>
      <c r="F16" s="3">
        <f t="shared" ca="1" si="6"/>
        <v>-4490</v>
      </c>
      <c r="G16" s="3">
        <f t="shared" ca="1" si="3"/>
        <v>3774</v>
      </c>
      <c r="H16" s="121">
        <f t="shared" ca="1" si="7"/>
        <v>1.4482407616226789E-4</v>
      </c>
      <c r="I16" s="129">
        <f t="shared" ca="1" si="8"/>
        <v>14.482407616226789</v>
      </c>
      <c r="J16" s="130">
        <v>100</v>
      </c>
      <c r="K16" s="1">
        <v>50</v>
      </c>
    </row>
    <row r="17" spans="1:11" x14ac:dyDescent="0.2">
      <c r="A17" s="1">
        <v>14</v>
      </c>
      <c r="B17" s="1" t="str">
        <f t="shared" ca="1" si="1"/>
        <v>PA</v>
      </c>
      <c r="C17" s="1">
        <f t="shared" ca="1" si="2"/>
        <v>102</v>
      </c>
      <c r="D17" s="2" t="str">
        <f t="shared" ca="1" si="4"/>
        <v>Pennsylvania</v>
      </c>
      <c r="E17" s="3">
        <f t="shared" ca="1" si="5"/>
        <v>10449</v>
      </c>
      <c r="F17" s="3">
        <f t="shared" ca="1" si="6"/>
        <v>-6768</v>
      </c>
      <c r="G17" s="3">
        <f t="shared" ca="1" si="3"/>
        <v>3681</v>
      </c>
      <c r="H17" s="121">
        <f t="shared" ca="1" si="7"/>
        <v>1.4125527937289563E-4</v>
      </c>
      <c r="I17" s="129">
        <f t="shared" ca="1" si="8"/>
        <v>14.125527937289563</v>
      </c>
      <c r="J17" s="130">
        <v>100</v>
      </c>
      <c r="K17" s="1">
        <v>50</v>
      </c>
    </row>
    <row r="18" spans="1:11" x14ac:dyDescent="0.2">
      <c r="A18" s="1">
        <v>15</v>
      </c>
      <c r="B18" s="1" t="str">
        <f t="shared" ca="1" si="1"/>
        <v>MO</v>
      </c>
      <c r="C18" s="1">
        <f t="shared" ca="1" si="2"/>
        <v>60</v>
      </c>
      <c r="D18" s="2" t="str">
        <f t="shared" ca="1" si="4"/>
        <v>Missouri</v>
      </c>
      <c r="E18" s="3">
        <f t="shared" ca="1" si="5"/>
        <v>12319</v>
      </c>
      <c r="F18" s="3">
        <f t="shared" ca="1" si="6"/>
        <v>-9278</v>
      </c>
      <c r="G18" s="3">
        <f t="shared" ca="1" si="3"/>
        <v>3041</v>
      </c>
      <c r="H18" s="121">
        <f t="shared" ca="1" si="7"/>
        <v>1.166958175965704E-4</v>
      </c>
      <c r="I18" s="129">
        <f t="shared" ca="1" si="8"/>
        <v>11.66958175965704</v>
      </c>
      <c r="J18" s="130">
        <v>100</v>
      </c>
      <c r="K18" s="1">
        <v>50</v>
      </c>
    </row>
    <row r="19" spans="1:11" x14ac:dyDescent="0.2">
      <c r="A19" s="1">
        <v>16</v>
      </c>
      <c r="B19" s="1" t="str">
        <f t="shared" ca="1" si="1"/>
        <v>IL</v>
      </c>
      <c r="C19" s="1">
        <f t="shared" ca="1" si="2"/>
        <v>139</v>
      </c>
      <c r="D19" s="2" t="str">
        <f t="shared" ca="1" si="4"/>
        <v>Illinois</v>
      </c>
      <c r="E19" s="3">
        <f t="shared" ca="1" si="5"/>
        <v>19672</v>
      </c>
      <c r="F19" s="3">
        <f t="shared" ca="1" si="6"/>
        <v>-16780</v>
      </c>
      <c r="G19" s="3">
        <f t="shared" ca="1" si="3"/>
        <v>2892</v>
      </c>
      <c r="H19" s="121">
        <f t="shared" ca="1" si="7"/>
        <v>1.1097806790176968E-4</v>
      </c>
      <c r="I19" s="129">
        <f t="shared" ca="1" si="8"/>
        <v>11.097806790176968</v>
      </c>
      <c r="J19" s="130">
        <v>100</v>
      </c>
      <c r="K19" s="1">
        <v>50</v>
      </c>
    </row>
    <row r="20" spans="1:11" x14ac:dyDescent="0.2">
      <c r="A20" s="1">
        <v>17</v>
      </c>
      <c r="B20" s="1" t="str">
        <f t="shared" ca="1" si="1"/>
        <v>NV</v>
      </c>
      <c r="C20" s="1">
        <f t="shared" ca="1" si="2"/>
        <v>4</v>
      </c>
      <c r="D20" s="2" t="str">
        <f t="shared" ca="1" si="4"/>
        <v>Nevada</v>
      </c>
      <c r="E20" s="3">
        <f t="shared" ca="1" si="5"/>
        <v>8266</v>
      </c>
      <c r="F20" s="3">
        <f t="shared" ca="1" si="6"/>
        <v>-5484</v>
      </c>
      <c r="G20" s="3">
        <f t="shared" ca="1" si="3"/>
        <v>2782</v>
      </c>
      <c r="H20" s="121">
        <f t="shared" ca="1" si="7"/>
        <v>1.0675691040896377E-4</v>
      </c>
      <c r="I20" s="129">
        <f t="shared" ca="1" si="8"/>
        <v>10.675691040896377</v>
      </c>
      <c r="J20" s="130">
        <v>100</v>
      </c>
      <c r="K20" s="1">
        <v>50</v>
      </c>
    </row>
    <row r="21" spans="1:11" x14ac:dyDescent="0.2">
      <c r="A21" s="1">
        <v>18</v>
      </c>
      <c r="B21" s="1" t="str">
        <f t="shared" ca="1" si="1"/>
        <v>FL</v>
      </c>
      <c r="C21" s="1">
        <f t="shared" ca="1" si="2"/>
        <v>80</v>
      </c>
      <c r="D21" s="2" t="str">
        <f t="shared" ca="1" si="4"/>
        <v>Florida</v>
      </c>
      <c r="E21" s="3">
        <f t="shared" ca="1" si="5"/>
        <v>31259</v>
      </c>
      <c r="F21" s="3">
        <f t="shared" ca="1" si="6"/>
        <v>-28564</v>
      </c>
      <c r="G21" s="3">
        <f t="shared" ca="1" si="3"/>
        <v>2695</v>
      </c>
      <c r="H21" s="121">
        <f t="shared" ca="1" si="7"/>
        <v>1.0341835857374457E-4</v>
      </c>
      <c r="I21" s="129">
        <f t="shared" ca="1" si="8"/>
        <v>10.341835857374457</v>
      </c>
      <c r="J21" s="130">
        <v>100</v>
      </c>
      <c r="K21" s="1">
        <v>50</v>
      </c>
    </row>
    <row r="22" spans="1:11" x14ac:dyDescent="0.2">
      <c r="A22" s="1">
        <v>19</v>
      </c>
      <c r="B22" s="1" t="str">
        <f t="shared" ca="1" si="1"/>
        <v>KY</v>
      </c>
      <c r="C22" s="1">
        <f t="shared" ca="1" si="2"/>
        <v>126</v>
      </c>
      <c r="D22" s="2" t="str">
        <f t="shared" ca="1" si="4"/>
        <v>Kentucky</v>
      </c>
      <c r="E22" s="3">
        <f t="shared" ca="1" si="5"/>
        <v>6040</v>
      </c>
      <c r="F22" s="3">
        <f t="shared" ca="1" si="6"/>
        <v>-3345</v>
      </c>
      <c r="G22" s="3">
        <f t="shared" ca="1" si="3"/>
        <v>2695</v>
      </c>
      <c r="H22" s="121">
        <f t="shared" ca="1" si="7"/>
        <v>1.0341835857374457E-4</v>
      </c>
      <c r="I22" s="129">
        <f t="shared" ca="1" si="8"/>
        <v>10.341835857374457</v>
      </c>
      <c r="J22" s="130">
        <v>100</v>
      </c>
      <c r="K22" s="1">
        <v>50</v>
      </c>
    </row>
    <row r="23" spans="1:11" x14ac:dyDescent="0.2">
      <c r="A23" s="1">
        <v>20</v>
      </c>
      <c r="B23" s="1" t="str">
        <f t="shared" ca="1" si="1"/>
        <v>AL</v>
      </c>
      <c r="C23" s="1">
        <f t="shared" ca="1" si="2"/>
        <v>73</v>
      </c>
      <c r="D23" s="2" t="str">
        <f t="shared" ca="1" si="4"/>
        <v>Alabama</v>
      </c>
      <c r="E23" s="3">
        <f t="shared" ca="1" si="5"/>
        <v>9993</v>
      </c>
      <c r="F23" s="3">
        <f t="shared" ca="1" si="6"/>
        <v>-7468</v>
      </c>
      <c r="G23" s="3">
        <f t="shared" ca="1" si="3"/>
        <v>2525</v>
      </c>
      <c r="H23" s="121">
        <f t="shared" ca="1" si="7"/>
        <v>9.6894751539408164E-5</v>
      </c>
      <c r="I23" s="129">
        <f t="shared" ca="1" si="8"/>
        <v>9.6894751539408173</v>
      </c>
      <c r="J23" s="130">
        <v>100</v>
      </c>
      <c r="K23" s="1">
        <v>50</v>
      </c>
    </row>
    <row r="24" spans="1:11" x14ac:dyDescent="0.2">
      <c r="A24" s="1">
        <v>21</v>
      </c>
      <c r="B24" s="1" t="str">
        <f t="shared" ca="1" si="1"/>
        <v>AR</v>
      </c>
      <c r="C24" s="1">
        <f t="shared" ca="1" si="2"/>
        <v>30</v>
      </c>
      <c r="D24" s="2" t="str">
        <f t="shared" ca="1" si="4"/>
        <v>Arkansas</v>
      </c>
      <c r="E24" s="3">
        <f t="shared" ca="1" si="5"/>
        <v>13781</v>
      </c>
      <c r="F24" s="3">
        <f t="shared" ca="1" si="6"/>
        <v>-11767</v>
      </c>
      <c r="G24" s="3">
        <f t="shared" ca="1" si="3"/>
        <v>2014</v>
      </c>
      <c r="H24" s="121">
        <f t="shared" ca="1" si="7"/>
        <v>7.7285556277373492E-5</v>
      </c>
      <c r="I24" s="129">
        <f t="shared" ca="1" si="8"/>
        <v>7.7285556277373493</v>
      </c>
      <c r="J24" s="130">
        <v>100</v>
      </c>
      <c r="K24" s="1">
        <v>50</v>
      </c>
    </row>
    <row r="25" spans="1:11" x14ac:dyDescent="0.2">
      <c r="A25" s="1">
        <v>22</v>
      </c>
      <c r="B25" s="1" t="str">
        <f t="shared" ca="1" si="1"/>
        <v>HI</v>
      </c>
      <c r="C25" s="1">
        <f t="shared" ca="1" si="2"/>
        <v>196</v>
      </c>
      <c r="D25" s="2" t="str">
        <f t="shared" ca="1" si="4"/>
        <v>Hawaii</v>
      </c>
      <c r="E25" s="3">
        <f t="shared" ca="1" si="5"/>
        <v>5040</v>
      </c>
      <c r="F25" s="3">
        <f t="shared" ca="1" si="6"/>
        <v>-3300</v>
      </c>
      <c r="G25" s="3">
        <f t="shared" ca="1" si="3"/>
        <v>1740</v>
      </c>
      <c r="H25" s="121">
        <f t="shared" ca="1" si="7"/>
        <v>6.6771036704384244E-5</v>
      </c>
      <c r="I25" s="129">
        <f t="shared" ca="1" si="8"/>
        <v>6.6771036704384246</v>
      </c>
      <c r="J25" s="130">
        <v>100</v>
      </c>
      <c r="K25" s="1">
        <v>50</v>
      </c>
    </row>
    <row r="26" spans="1:11" x14ac:dyDescent="0.2">
      <c r="A26" s="1">
        <v>23</v>
      </c>
      <c r="B26" s="1" t="str">
        <f t="shared" ca="1" si="1"/>
        <v>NE</v>
      </c>
      <c r="C26" s="1">
        <f t="shared" ca="1" si="2"/>
        <v>31</v>
      </c>
      <c r="D26" s="2" t="str">
        <f t="shared" ca="1" si="4"/>
        <v>Nebraska</v>
      </c>
      <c r="E26" s="3">
        <f t="shared" ca="1" si="5"/>
        <v>4794</v>
      </c>
      <c r="F26" s="3">
        <f t="shared" ca="1" si="6"/>
        <v>-3130</v>
      </c>
      <c r="G26" s="3">
        <f t="shared" ca="1" si="3"/>
        <v>1664</v>
      </c>
      <c r="H26" s="121">
        <f t="shared" ca="1" si="7"/>
        <v>6.3854600618445619E-5</v>
      </c>
      <c r="I26" s="129">
        <f t="shared" ca="1" si="8"/>
        <v>6.3854600618445616</v>
      </c>
      <c r="J26" s="130">
        <v>100</v>
      </c>
      <c r="K26" s="1">
        <v>50</v>
      </c>
    </row>
    <row r="27" spans="1:11" x14ac:dyDescent="0.2">
      <c r="A27" s="1">
        <v>24</v>
      </c>
      <c r="B27" s="1" t="str">
        <f t="shared" ca="1" si="1"/>
        <v>TN</v>
      </c>
      <c r="C27" s="1">
        <f t="shared" ca="1" si="2"/>
        <v>117</v>
      </c>
      <c r="D27" s="2" t="str">
        <f t="shared" ca="1" si="4"/>
        <v>Tennessee</v>
      </c>
      <c r="E27" s="3">
        <f t="shared" ca="1" si="5"/>
        <v>10368</v>
      </c>
      <c r="F27" s="3">
        <f t="shared" ca="1" si="6"/>
        <v>-8716</v>
      </c>
      <c r="G27" s="3">
        <f t="shared" ca="1" si="3"/>
        <v>1652</v>
      </c>
      <c r="H27" s="121">
        <f t="shared" ca="1" si="7"/>
        <v>6.3394110710139525E-5</v>
      </c>
      <c r="I27" s="129">
        <f t="shared" ca="1" si="8"/>
        <v>6.3394110710139522</v>
      </c>
      <c r="J27" s="130">
        <v>100</v>
      </c>
      <c r="K27" s="1">
        <v>50</v>
      </c>
    </row>
    <row r="28" spans="1:11" x14ac:dyDescent="0.2">
      <c r="A28" s="1">
        <v>25</v>
      </c>
      <c r="B28" s="1" t="str">
        <f t="shared" ca="1" si="1"/>
        <v>WI</v>
      </c>
      <c r="C28" s="1">
        <f t="shared" ca="1" si="2"/>
        <v>142</v>
      </c>
      <c r="D28" s="2" t="str">
        <f t="shared" ca="1" si="4"/>
        <v>Wisconsin</v>
      </c>
      <c r="E28" s="3">
        <f t="shared" ca="1" si="5"/>
        <v>4192</v>
      </c>
      <c r="F28" s="3">
        <f t="shared" ca="1" si="6"/>
        <v>-2765</v>
      </c>
      <c r="G28" s="3">
        <f t="shared" ca="1" si="3"/>
        <v>1427</v>
      </c>
      <c r="H28" s="121">
        <f t="shared" ca="1" si="7"/>
        <v>5.4759924929400182E-5</v>
      </c>
      <c r="I28" s="129">
        <f t="shared" ca="1" si="8"/>
        <v>5.4759924929400183</v>
      </c>
      <c r="J28" s="130">
        <v>100</v>
      </c>
      <c r="K28" s="1">
        <v>50</v>
      </c>
    </row>
    <row r="29" spans="1:11" x14ac:dyDescent="0.2">
      <c r="A29" s="1">
        <v>26</v>
      </c>
      <c r="B29" s="1" t="str">
        <f t="shared" ca="1" si="1"/>
        <v>IA</v>
      </c>
      <c r="C29" s="1">
        <f t="shared" ca="1" si="2"/>
        <v>136</v>
      </c>
      <c r="D29" s="2" t="str">
        <f t="shared" ca="1" si="4"/>
        <v>Iowa</v>
      </c>
      <c r="E29" s="3">
        <f t="shared" ca="1" si="5"/>
        <v>4934</v>
      </c>
      <c r="F29" s="3">
        <f t="shared" ca="1" si="6"/>
        <v>-3553</v>
      </c>
      <c r="G29" s="3">
        <f t="shared" ca="1" si="3"/>
        <v>1381</v>
      </c>
      <c r="H29" s="121">
        <f t="shared" ca="1" si="7"/>
        <v>5.2994713614226807E-5</v>
      </c>
      <c r="I29" s="129">
        <f t="shared" ca="1" si="8"/>
        <v>5.2994713614226807</v>
      </c>
      <c r="J29" s="130">
        <v>100</v>
      </c>
      <c r="K29" s="1">
        <v>50</v>
      </c>
    </row>
    <row r="30" spans="1:11" x14ac:dyDescent="0.2">
      <c r="A30" s="1">
        <v>27</v>
      </c>
      <c r="B30" s="1" t="str">
        <f t="shared" ca="1" si="1"/>
        <v>MA</v>
      </c>
      <c r="C30" s="1">
        <f t="shared" ca="1" si="2"/>
        <v>98</v>
      </c>
      <c r="D30" s="2" t="str">
        <f t="shared" ca="1" si="4"/>
        <v>Massachusetts</v>
      </c>
      <c r="E30" s="3">
        <f t="shared" ca="1" si="5"/>
        <v>4813</v>
      </c>
      <c r="F30" s="3">
        <f t="shared" ca="1" si="6"/>
        <v>-3694</v>
      </c>
      <c r="G30" s="3">
        <f t="shared" ca="1" si="3"/>
        <v>1119</v>
      </c>
      <c r="H30" s="121">
        <f t="shared" ca="1" si="7"/>
        <v>4.294068394954366E-5</v>
      </c>
      <c r="I30" s="129">
        <f t="shared" ca="1" si="8"/>
        <v>4.2940683949543663</v>
      </c>
      <c r="J30" s="130">
        <v>100</v>
      </c>
      <c r="K30" s="1">
        <v>50</v>
      </c>
    </row>
    <row r="31" spans="1:11" x14ac:dyDescent="0.2">
      <c r="A31" s="1">
        <v>28</v>
      </c>
      <c r="B31" s="1" t="str">
        <f t="shared" ca="1" si="1"/>
        <v>WV</v>
      </c>
      <c r="C31" s="1">
        <f t="shared" ca="1" si="2"/>
        <v>129</v>
      </c>
      <c r="D31" s="2" t="str">
        <f t="shared" ca="1" si="4"/>
        <v>West Virginia</v>
      </c>
      <c r="E31" s="3">
        <f t="shared" ca="1" si="5"/>
        <v>1729</v>
      </c>
      <c r="F31" s="3">
        <f t="shared" ca="1" si="6"/>
        <v>-622</v>
      </c>
      <c r="G31" s="3">
        <f t="shared" ca="1" si="3"/>
        <v>1107</v>
      </c>
      <c r="H31" s="121">
        <f t="shared" ca="1" si="7"/>
        <v>4.2480194041237559E-5</v>
      </c>
      <c r="I31" s="129">
        <f t="shared" ca="1" si="8"/>
        <v>4.248019404123756</v>
      </c>
      <c r="J31" s="130">
        <v>100</v>
      </c>
      <c r="K31" s="1">
        <v>50</v>
      </c>
    </row>
    <row r="32" spans="1:11" x14ac:dyDescent="0.2">
      <c r="A32" s="1">
        <v>29</v>
      </c>
      <c r="B32" s="1" t="str">
        <f t="shared" ca="1" si="1"/>
        <v>WY</v>
      </c>
      <c r="C32" s="1">
        <f t="shared" ca="1" si="2"/>
        <v>21</v>
      </c>
      <c r="D32" s="2" t="str">
        <f t="shared" ca="1" si="4"/>
        <v>Wyoming</v>
      </c>
      <c r="E32" s="3">
        <f t="shared" ca="1" si="5"/>
        <v>2472</v>
      </c>
      <c r="F32" s="3">
        <f t="shared" ca="1" si="6"/>
        <v>-1427</v>
      </c>
      <c r="G32" s="3">
        <f t="shared" ca="1" si="3"/>
        <v>1045</v>
      </c>
      <c r="H32" s="121">
        <f t="shared" ca="1" si="7"/>
        <v>4.0100996181656051E-5</v>
      </c>
      <c r="I32" s="129">
        <f t="shared" ca="1" si="8"/>
        <v>4.0100996181656052</v>
      </c>
      <c r="J32" s="130">
        <v>100</v>
      </c>
      <c r="K32" s="1">
        <v>50</v>
      </c>
    </row>
    <row r="33" spans="1:11" x14ac:dyDescent="0.2">
      <c r="A33" s="1">
        <v>30</v>
      </c>
      <c r="B33" s="1" t="str">
        <f t="shared" ca="1" si="1"/>
        <v>ID</v>
      </c>
      <c r="C33" s="1">
        <f t="shared" ca="1" si="2"/>
        <v>11</v>
      </c>
      <c r="D33" s="2" t="str">
        <f t="shared" ca="1" si="4"/>
        <v>Idaho</v>
      </c>
      <c r="E33" s="3">
        <f t="shared" ca="1" si="5"/>
        <v>2387</v>
      </c>
      <c r="F33" s="3">
        <f t="shared" ca="1" si="6"/>
        <v>-1352</v>
      </c>
      <c r="G33" s="3">
        <f t="shared" ca="1" si="3"/>
        <v>1035</v>
      </c>
      <c r="H33" s="121">
        <f t="shared" ca="1" si="7"/>
        <v>3.9717254591400973E-5</v>
      </c>
      <c r="I33" s="129">
        <f t="shared" ca="1" si="8"/>
        <v>3.9717254591400972</v>
      </c>
      <c r="J33" s="130">
        <v>100</v>
      </c>
      <c r="K33" s="1">
        <v>50</v>
      </c>
    </row>
    <row r="34" spans="1:11" x14ac:dyDescent="0.2">
      <c r="A34" s="1">
        <v>31</v>
      </c>
      <c r="B34" s="1" t="str">
        <f t="shared" ca="1" si="1"/>
        <v>UT</v>
      </c>
      <c r="C34" s="1">
        <f t="shared" ca="1" si="2"/>
        <v>36</v>
      </c>
      <c r="D34" s="2" t="str">
        <f t="shared" ca="1" si="4"/>
        <v>Utah</v>
      </c>
      <c r="E34" s="3">
        <f t="shared" ca="1" si="5"/>
        <v>4610</v>
      </c>
      <c r="F34" s="3">
        <f t="shared" ca="1" si="6"/>
        <v>-3605</v>
      </c>
      <c r="G34" s="3">
        <f t="shared" ca="1" si="3"/>
        <v>1005</v>
      </c>
      <c r="H34" s="121">
        <f t="shared" ca="1" si="7"/>
        <v>3.856602982063573E-5</v>
      </c>
      <c r="I34" s="129">
        <f t="shared" ca="1" si="8"/>
        <v>3.8566029820635732</v>
      </c>
      <c r="J34" s="130">
        <v>100</v>
      </c>
      <c r="K34" s="1">
        <v>50</v>
      </c>
    </row>
    <row r="35" spans="1:11" x14ac:dyDescent="0.2">
      <c r="A35" s="1">
        <v>32</v>
      </c>
      <c r="B35" s="1" t="str">
        <f t="shared" ca="1" si="1"/>
        <v>RI</v>
      </c>
      <c r="C35" s="1">
        <f t="shared" ca="1" si="2"/>
        <v>101</v>
      </c>
      <c r="D35" s="2" t="str">
        <f t="shared" ca="1" si="4"/>
        <v>Rhode Island</v>
      </c>
      <c r="E35" s="3">
        <f t="shared" ca="1" si="5"/>
        <v>1763</v>
      </c>
      <c r="F35" s="3">
        <f t="shared" ca="1" si="6"/>
        <v>-823</v>
      </c>
      <c r="G35" s="3">
        <f t="shared" ca="1" si="3"/>
        <v>940</v>
      </c>
      <c r="H35" s="121">
        <f t="shared" ca="1" si="7"/>
        <v>3.6071709483977692E-5</v>
      </c>
      <c r="I35" s="129">
        <f t="shared" ca="1" si="8"/>
        <v>3.6071709483977692</v>
      </c>
      <c r="J35" s="130">
        <v>100</v>
      </c>
      <c r="K35" s="1">
        <v>50</v>
      </c>
    </row>
    <row r="36" spans="1:11" x14ac:dyDescent="0.2">
      <c r="A36" s="1">
        <v>33</v>
      </c>
      <c r="B36" s="1" t="str">
        <f t="shared" ca="1" si="1"/>
        <v>MI</v>
      </c>
      <c r="C36" s="1">
        <f t="shared" ca="1" si="2"/>
        <v>83</v>
      </c>
      <c r="D36" s="2" t="str">
        <f t="shared" ca="1" si="4"/>
        <v>Michigan</v>
      </c>
      <c r="E36" s="3">
        <f t="shared" ca="1" si="5"/>
        <v>9501</v>
      </c>
      <c r="F36" s="3">
        <f t="shared" ca="1" si="6"/>
        <v>-8638</v>
      </c>
      <c r="G36" s="3">
        <f t="shared" ref="G36:G67" ca="1" si="9">E36+F36</f>
        <v>863</v>
      </c>
      <c r="H36" s="121">
        <f t="shared" ca="1" si="7"/>
        <v>3.3116899239013567E-5</v>
      </c>
      <c r="I36" s="129">
        <f t="shared" ca="1" si="8"/>
        <v>3.3116899239013566</v>
      </c>
      <c r="J36" s="130">
        <v>100</v>
      </c>
      <c r="K36" s="1">
        <v>50</v>
      </c>
    </row>
    <row r="37" spans="1:11" x14ac:dyDescent="0.2">
      <c r="A37" s="1">
        <v>34</v>
      </c>
      <c r="B37" s="1" t="str">
        <f t="shared" ca="1" si="1"/>
        <v>ME</v>
      </c>
      <c r="C37" s="1">
        <f t="shared" ca="1" si="2"/>
        <v>89</v>
      </c>
      <c r="D37" s="2" t="str">
        <f t="shared" ca="1" si="4"/>
        <v>Maine</v>
      </c>
      <c r="E37" s="3">
        <f t="shared" ca="1" si="5"/>
        <v>1293</v>
      </c>
      <c r="F37" s="3">
        <f t="shared" ca="1" si="6"/>
        <v>-496</v>
      </c>
      <c r="G37" s="3">
        <f t="shared" ca="1" si="9"/>
        <v>797</v>
      </c>
      <c r="H37" s="121">
        <f t="shared" ca="1" si="7"/>
        <v>3.0584204743330021E-5</v>
      </c>
      <c r="I37" s="129">
        <f t="shared" ca="1" si="8"/>
        <v>3.0584204743330021</v>
      </c>
      <c r="J37" s="130">
        <v>100</v>
      </c>
      <c r="K37" s="1">
        <v>50</v>
      </c>
    </row>
    <row r="38" spans="1:11" x14ac:dyDescent="0.2">
      <c r="A38" s="1">
        <v>35</v>
      </c>
      <c r="B38" s="1" t="str">
        <f t="shared" ca="1" si="1"/>
        <v>OK</v>
      </c>
      <c r="C38" s="1">
        <f t="shared" ca="1" si="2"/>
        <v>56</v>
      </c>
      <c r="D38" s="2" t="str">
        <f t="shared" ca="1" si="4"/>
        <v>Oklahoma</v>
      </c>
      <c r="E38" s="3">
        <f t="shared" ca="1" si="5"/>
        <v>26284</v>
      </c>
      <c r="F38" s="3">
        <f t="shared" ca="1" si="6"/>
        <v>-25508</v>
      </c>
      <c r="G38" s="3">
        <f t="shared" ca="1" si="9"/>
        <v>776</v>
      </c>
      <c r="H38" s="121">
        <f t="shared" ca="1" si="7"/>
        <v>2.9778347403794353E-5</v>
      </c>
      <c r="I38" s="129">
        <f t="shared" ca="1" si="8"/>
        <v>2.9778347403794352</v>
      </c>
      <c r="J38" s="130">
        <v>100</v>
      </c>
      <c r="K38" s="1">
        <v>50</v>
      </c>
    </row>
    <row r="39" spans="1:11" x14ac:dyDescent="0.2">
      <c r="A39" s="1">
        <v>36</v>
      </c>
      <c r="B39" s="1" t="str">
        <f t="shared" ca="1" si="1"/>
        <v>OR</v>
      </c>
      <c r="C39" s="1">
        <f t="shared" ca="1" si="2"/>
        <v>6</v>
      </c>
      <c r="D39" s="2" t="str">
        <f t="shared" ca="1" si="4"/>
        <v>Oregon</v>
      </c>
      <c r="E39" s="3">
        <f t="shared" ca="1" si="5"/>
        <v>3827</v>
      </c>
      <c r="F39" s="3">
        <f t="shared" ca="1" si="6"/>
        <v>-3347</v>
      </c>
      <c r="G39" s="3">
        <f t="shared" ca="1" si="9"/>
        <v>480</v>
      </c>
      <c r="H39" s="121">
        <f t="shared" ca="1" si="7"/>
        <v>1.8419596332243928E-5</v>
      </c>
      <c r="I39" s="129">
        <f t="shared" ca="1" si="8"/>
        <v>1.8419596332243928</v>
      </c>
      <c r="J39" s="130">
        <v>100</v>
      </c>
      <c r="K39" s="1">
        <v>50</v>
      </c>
    </row>
    <row r="40" spans="1:11" x14ac:dyDescent="0.2">
      <c r="A40" s="1">
        <v>37</v>
      </c>
      <c r="B40" s="1" t="str">
        <f t="shared" ca="1" si="1"/>
        <v>MT</v>
      </c>
      <c r="C40" s="1">
        <f t="shared" ca="1" si="2"/>
        <v>18</v>
      </c>
      <c r="D40" s="2" t="str">
        <f t="shared" ca="1" si="4"/>
        <v>Montana</v>
      </c>
      <c r="E40" s="3">
        <f t="shared" ca="1" si="5"/>
        <v>1813</v>
      </c>
      <c r="F40" s="3">
        <f t="shared" ca="1" si="6"/>
        <v>-1393</v>
      </c>
      <c r="G40" s="3">
        <f t="shared" ca="1" si="9"/>
        <v>420</v>
      </c>
      <c r="H40" s="121">
        <f t="shared" ca="1" si="7"/>
        <v>1.611714679071344E-5</v>
      </c>
      <c r="I40" s="129">
        <f t="shared" ca="1" si="8"/>
        <v>1.6117146790713439</v>
      </c>
      <c r="J40" s="130">
        <v>100</v>
      </c>
      <c r="K40" s="1">
        <v>50</v>
      </c>
    </row>
    <row r="41" spans="1:11" x14ac:dyDescent="0.2">
      <c r="A41" s="1">
        <v>38</v>
      </c>
      <c r="B41" s="1" t="str">
        <f t="shared" ca="1" si="1"/>
        <v>DE</v>
      </c>
      <c r="C41" s="1">
        <f t="shared" ca="1" si="2"/>
        <v>164</v>
      </c>
      <c r="D41" s="2" t="str">
        <f t="shared" ca="1" si="4"/>
        <v>Delaware</v>
      </c>
      <c r="E41" s="3">
        <f t="shared" ca="1" si="5"/>
        <v>181</v>
      </c>
      <c r="F41" s="3">
        <f t="shared" ca="1" si="6"/>
        <v>-133</v>
      </c>
      <c r="G41" s="3">
        <f t="shared" ca="1" si="9"/>
        <v>48</v>
      </c>
      <c r="H41" s="121">
        <f t="shared" ca="1" si="7"/>
        <v>1.8419596332243929E-6</v>
      </c>
      <c r="I41" s="129">
        <f t="shared" ca="1" si="8"/>
        <v>0.18419596332243929</v>
      </c>
      <c r="J41" s="130">
        <v>100</v>
      </c>
      <c r="K41" s="1">
        <v>50</v>
      </c>
    </row>
    <row r="42" spans="1:11" x14ac:dyDescent="0.2">
      <c r="A42" s="1">
        <v>39</v>
      </c>
      <c r="B42" s="1" t="str">
        <f t="shared" ca="1" si="1"/>
        <v>DC</v>
      </c>
      <c r="C42" s="1">
        <f t="shared" ca="1" si="2"/>
        <v>109</v>
      </c>
      <c r="D42" s="2" t="str">
        <f t="shared" ca="1" si="4"/>
        <v>District of Columbia</v>
      </c>
      <c r="E42" s="3">
        <f t="shared" ca="1" si="5"/>
        <v>1189</v>
      </c>
      <c r="F42" s="3">
        <f t="shared" ca="1" si="6"/>
        <v>-1473</v>
      </c>
      <c r="G42" s="3">
        <f t="shared" ca="1" si="9"/>
        <v>-284</v>
      </c>
      <c r="H42" s="121">
        <f t="shared" ca="1" si="7"/>
        <v>-1.0898261163244325E-5</v>
      </c>
      <c r="I42" s="129">
        <f t="shared" ca="1" si="8"/>
        <v>-1.0898261163244325</v>
      </c>
      <c r="J42" s="130">
        <v>100</v>
      </c>
      <c r="K42" s="1">
        <v>50</v>
      </c>
    </row>
    <row r="43" spans="1:11" x14ac:dyDescent="0.2">
      <c r="A43" s="1">
        <v>40</v>
      </c>
      <c r="B43" s="1" t="str">
        <f t="shared" ca="1" si="1"/>
        <v>VT</v>
      </c>
      <c r="C43" s="1">
        <f t="shared" ca="1" si="2"/>
        <v>95</v>
      </c>
      <c r="D43" s="2" t="str">
        <f t="shared" ca="1" si="4"/>
        <v>Vermont</v>
      </c>
      <c r="E43" s="3">
        <f t="shared" ca="1" si="5"/>
        <v>113</v>
      </c>
      <c r="F43" s="3">
        <f t="shared" ca="1" si="6"/>
        <v>-493</v>
      </c>
      <c r="G43" s="3">
        <f t="shared" ca="1" si="9"/>
        <v>-380</v>
      </c>
      <c r="H43" s="121">
        <f t="shared" ca="1" si="7"/>
        <v>-1.458218042969311E-5</v>
      </c>
      <c r="I43" s="129">
        <f t="shared" ca="1" si="8"/>
        <v>-1.458218042969311</v>
      </c>
      <c r="J43" s="130">
        <v>100</v>
      </c>
      <c r="K43" s="1">
        <v>50</v>
      </c>
    </row>
    <row r="44" spans="1:11" x14ac:dyDescent="0.2">
      <c r="A44" s="1">
        <v>41</v>
      </c>
      <c r="B44" s="1" t="str">
        <f t="shared" ca="1" si="1"/>
        <v>ND</v>
      </c>
      <c r="C44" s="1">
        <f t="shared" ca="1" si="2"/>
        <v>24</v>
      </c>
      <c r="D44" s="2" t="str">
        <f t="shared" ca="1" si="4"/>
        <v>North Dakota</v>
      </c>
      <c r="E44" s="3">
        <f t="shared" ca="1" si="5"/>
        <v>989</v>
      </c>
      <c r="F44" s="3">
        <f t="shared" ca="1" si="6"/>
        <v>-1414</v>
      </c>
      <c r="G44" s="3">
        <f t="shared" ca="1" si="9"/>
        <v>-425</v>
      </c>
      <c r="H44" s="121">
        <f t="shared" ca="1" si="7"/>
        <v>-1.6309017585840979E-5</v>
      </c>
      <c r="I44" s="129">
        <f t="shared" ca="1" si="8"/>
        <v>-1.6309017585840979</v>
      </c>
      <c r="J44" s="130">
        <v>100</v>
      </c>
      <c r="K44" s="1">
        <v>50</v>
      </c>
    </row>
    <row r="45" spans="1:11" x14ac:dyDescent="0.2">
      <c r="A45" s="1">
        <v>42</v>
      </c>
      <c r="B45" s="1" t="str">
        <f t="shared" ca="1" si="1"/>
        <v>SD</v>
      </c>
      <c r="C45" s="1">
        <f t="shared" ca="1" si="2"/>
        <v>27</v>
      </c>
      <c r="D45" s="2" t="str">
        <f t="shared" ca="1" si="4"/>
        <v>South Dakota</v>
      </c>
      <c r="E45" s="3">
        <f t="shared" ca="1" si="5"/>
        <v>1264</v>
      </c>
      <c r="F45" s="3">
        <f t="shared" ca="1" si="6"/>
        <v>-1715</v>
      </c>
      <c r="G45" s="3">
        <f t="shared" ca="1" si="9"/>
        <v>-451</v>
      </c>
      <c r="H45" s="121">
        <f t="shared" ca="1" si="7"/>
        <v>-1.7306745720504193E-5</v>
      </c>
      <c r="I45" s="129">
        <f t="shared" ca="1" si="8"/>
        <v>-1.7306745720504193</v>
      </c>
      <c r="J45" s="130">
        <v>100</v>
      </c>
      <c r="K45" s="1">
        <v>50</v>
      </c>
    </row>
    <row r="46" spans="1:11" x14ac:dyDescent="0.2">
      <c r="A46" s="1">
        <v>43</v>
      </c>
      <c r="B46" s="1" t="str">
        <f t="shared" ca="1" si="1"/>
        <v>CT</v>
      </c>
      <c r="C46" s="1">
        <f t="shared" ca="1" si="2"/>
        <v>110</v>
      </c>
      <c r="D46" s="2" t="str">
        <f t="shared" ca="1" si="4"/>
        <v>Connecticut</v>
      </c>
      <c r="E46" s="3">
        <f t="shared" ca="1" si="5"/>
        <v>2769</v>
      </c>
      <c r="F46" s="3">
        <f t="shared" ca="1" si="6"/>
        <v>-3279</v>
      </c>
      <c r="G46" s="3">
        <f t="shared" ca="1" si="9"/>
        <v>-510</v>
      </c>
      <c r="H46" s="121">
        <f t="shared" ca="1" si="7"/>
        <v>-1.9570821103009174E-5</v>
      </c>
      <c r="I46" s="129">
        <f t="shared" ca="1" si="8"/>
        <v>-1.9570821103009175</v>
      </c>
      <c r="J46" s="130">
        <v>100</v>
      </c>
      <c r="K46" s="1">
        <v>50</v>
      </c>
    </row>
    <row r="47" spans="1:11" x14ac:dyDescent="0.2">
      <c r="A47" s="1">
        <v>44</v>
      </c>
      <c r="B47" s="1" t="str">
        <f t="shared" ca="1" si="1"/>
        <v>MD</v>
      </c>
      <c r="C47" s="1">
        <f t="shared" ca="1" si="2"/>
        <v>166</v>
      </c>
      <c r="D47" s="2" t="str">
        <f t="shared" ca="1" si="4"/>
        <v>Maryland</v>
      </c>
      <c r="E47" s="3">
        <f t="shared" ca="1" si="5"/>
        <v>4969</v>
      </c>
      <c r="F47" s="3">
        <f t="shared" ca="1" si="6"/>
        <v>-5612</v>
      </c>
      <c r="G47" s="3">
        <f t="shared" ca="1" si="9"/>
        <v>-643</v>
      </c>
      <c r="H47" s="121">
        <f t="shared" ca="1" si="7"/>
        <v>-2.4674584253401763E-5</v>
      </c>
      <c r="I47" s="129">
        <f t="shared" ca="1" si="8"/>
        <v>-2.4674584253401761</v>
      </c>
      <c r="J47" s="130">
        <v>100</v>
      </c>
      <c r="K47" s="1">
        <v>50</v>
      </c>
    </row>
    <row r="48" spans="1:11" x14ac:dyDescent="0.2">
      <c r="A48" s="1">
        <v>45</v>
      </c>
      <c r="B48" s="1" t="str">
        <f t="shared" ca="1" si="1"/>
        <v>CO</v>
      </c>
      <c r="C48" s="1">
        <f t="shared" ca="1" si="2"/>
        <v>39</v>
      </c>
      <c r="D48" s="2" t="str">
        <f t="shared" ca="1" si="4"/>
        <v>Colorado</v>
      </c>
      <c r="E48" s="3">
        <f t="shared" ca="1" si="5"/>
        <v>16616</v>
      </c>
      <c r="F48" s="3">
        <f t="shared" ca="1" si="6"/>
        <v>-17355</v>
      </c>
      <c r="G48" s="3">
        <f t="shared" ca="1" si="9"/>
        <v>-739</v>
      </c>
      <c r="H48" s="121">
        <f t="shared" ca="1" si="7"/>
        <v>-2.8358503519850548E-5</v>
      </c>
      <c r="I48" s="129">
        <f t="shared" ca="1" si="8"/>
        <v>-2.8358503519850546</v>
      </c>
      <c r="J48" s="130">
        <v>100</v>
      </c>
      <c r="K48" s="1">
        <v>50</v>
      </c>
    </row>
    <row r="49" spans="1:11" x14ac:dyDescent="0.2">
      <c r="A49" s="1">
        <v>46</v>
      </c>
      <c r="B49" s="1" t="str">
        <f t="shared" ca="1" si="1"/>
        <v>MS</v>
      </c>
      <c r="C49" s="1">
        <f t="shared" ca="1" si="2"/>
        <v>70</v>
      </c>
      <c r="D49" s="2" t="str">
        <f t="shared" ca="1" si="4"/>
        <v>Mississippi</v>
      </c>
      <c r="E49" s="3">
        <f t="shared" ca="1" si="5"/>
        <v>6402</v>
      </c>
      <c r="F49" s="3">
        <f t="shared" ca="1" si="6"/>
        <v>-7230</v>
      </c>
      <c r="G49" s="3">
        <f t="shared" ca="1" si="9"/>
        <v>-828</v>
      </c>
      <c r="H49" s="121">
        <f t="shared" ca="1" si="7"/>
        <v>-3.1773803673120778E-5</v>
      </c>
      <c r="I49" s="129">
        <f t="shared" ca="1" si="8"/>
        <v>-3.177380367312078</v>
      </c>
      <c r="J49" s="130">
        <v>100</v>
      </c>
      <c r="K49" s="1">
        <v>50</v>
      </c>
    </row>
    <row r="50" spans="1:11" x14ac:dyDescent="0.2">
      <c r="A50" s="1">
        <v>47</v>
      </c>
      <c r="B50" s="1" t="str">
        <f t="shared" ca="1" si="1"/>
        <v>SC</v>
      </c>
      <c r="C50" s="1">
        <f t="shared" ca="1" si="2"/>
        <v>85</v>
      </c>
      <c r="D50" s="2" t="str">
        <f t="shared" ca="1" si="4"/>
        <v>South Carolina</v>
      </c>
      <c r="E50" s="3">
        <f t="shared" ca="1" si="5"/>
        <v>4470</v>
      </c>
      <c r="F50" s="3">
        <f t="shared" ca="1" si="6"/>
        <v>-5351</v>
      </c>
      <c r="G50" s="3">
        <f t="shared" ca="1" si="9"/>
        <v>-881</v>
      </c>
      <c r="H50" s="121">
        <f t="shared" ca="1" si="7"/>
        <v>-3.3807634101472715E-5</v>
      </c>
      <c r="I50" s="129">
        <f t="shared" ca="1" si="8"/>
        <v>-3.3807634101472717</v>
      </c>
      <c r="J50" s="130">
        <v>100</v>
      </c>
      <c r="K50" s="1">
        <v>50</v>
      </c>
    </row>
    <row r="51" spans="1:11" x14ac:dyDescent="0.2">
      <c r="A51" s="1">
        <v>48</v>
      </c>
      <c r="B51" s="1" t="str">
        <f t="shared" ca="1" si="1"/>
        <v>MN</v>
      </c>
      <c r="C51" s="1">
        <f t="shared" ca="1" si="2"/>
        <v>133</v>
      </c>
      <c r="D51" s="2" t="str">
        <f t="shared" ca="1" si="4"/>
        <v>Minnesota</v>
      </c>
      <c r="E51" s="3">
        <f t="shared" ca="1" si="5"/>
        <v>2803</v>
      </c>
      <c r="F51" s="3">
        <f t="shared" ca="1" si="6"/>
        <v>-4001</v>
      </c>
      <c r="G51" s="3">
        <f t="shared" ca="1" si="9"/>
        <v>-1198</v>
      </c>
      <c r="H51" s="121">
        <f t="shared" ca="1" si="7"/>
        <v>-4.5972242512558808E-5</v>
      </c>
      <c r="I51" s="129">
        <f t="shared" ca="1" si="8"/>
        <v>-4.5972242512558807</v>
      </c>
      <c r="J51" s="130">
        <v>100</v>
      </c>
      <c r="K51" s="1">
        <v>50</v>
      </c>
    </row>
    <row r="52" spans="1:11" x14ac:dyDescent="0.2">
      <c r="A52" s="1">
        <v>49</v>
      </c>
      <c r="B52" s="1" t="str">
        <f t="shared" ca="1" si="1"/>
        <v>NH</v>
      </c>
      <c r="C52" s="1">
        <f t="shared" ca="1" si="2"/>
        <v>92</v>
      </c>
      <c r="D52" s="2" t="str">
        <f t="shared" ca="1" si="4"/>
        <v>New Hampshire</v>
      </c>
      <c r="E52" s="3">
        <f t="shared" ca="1" si="5"/>
        <v>761</v>
      </c>
      <c r="F52" s="3">
        <f t="shared" ca="1" si="6"/>
        <v>-2150</v>
      </c>
      <c r="G52" s="3">
        <f t="shared" ca="1" si="9"/>
        <v>-1389</v>
      </c>
      <c r="H52" s="121">
        <f t="shared" ca="1" si="7"/>
        <v>-5.330170688643087E-5</v>
      </c>
      <c r="I52" s="129">
        <f t="shared" ca="1" si="8"/>
        <v>-5.3301706886430873</v>
      </c>
      <c r="J52" s="130">
        <v>100</v>
      </c>
      <c r="K52" s="1">
        <v>50</v>
      </c>
    </row>
    <row r="53" spans="1:11" x14ac:dyDescent="0.2">
      <c r="A53" s="1">
        <v>50</v>
      </c>
      <c r="B53" s="1" t="str">
        <f t="shared" ca="1" si="1"/>
        <v>WA</v>
      </c>
      <c r="C53" s="1">
        <f t="shared" ca="1" si="2"/>
        <v>5</v>
      </c>
      <c r="D53" s="2" t="str">
        <f t="shared" ca="1" si="4"/>
        <v>Washington</v>
      </c>
      <c r="E53" s="3">
        <f t="shared" ca="1" si="5"/>
        <v>11630</v>
      </c>
      <c r="F53" s="3">
        <f t="shared" ca="1" si="6"/>
        <v>-14196</v>
      </c>
      <c r="G53" s="3">
        <f t="shared" ca="1" si="9"/>
        <v>-2566</v>
      </c>
      <c r="H53" s="121">
        <f t="shared" ca="1" si="7"/>
        <v>-9.8468092059454006E-5</v>
      </c>
      <c r="I53" s="129">
        <f t="shared" ca="1" si="8"/>
        <v>-9.8468092059453998</v>
      </c>
      <c r="J53" s="130">
        <v>100</v>
      </c>
      <c r="K53" s="1">
        <v>50</v>
      </c>
    </row>
    <row r="54" spans="1:11" x14ac:dyDescent="0.2">
      <c r="A54" s="1">
        <v>51</v>
      </c>
      <c r="B54" s="1" t="str">
        <f t="shared" ca="1" si="1"/>
        <v>OH</v>
      </c>
      <c r="C54" s="1">
        <f t="shared" ca="1" si="2"/>
        <v>96</v>
      </c>
      <c r="D54" s="2" t="str">
        <f t="shared" ca="1" si="4"/>
        <v>Ohio</v>
      </c>
      <c r="E54" s="3">
        <f t="shared" ca="1" si="5"/>
        <v>8728</v>
      </c>
      <c r="F54" s="3">
        <f t="shared" ca="1" si="6"/>
        <v>-11760</v>
      </c>
      <c r="G54" s="3">
        <f t="shared" ca="1" si="9"/>
        <v>-3032</v>
      </c>
      <c r="H54" s="121">
        <f t="shared" ca="1" si="7"/>
        <v>-1.1635045016534082E-4</v>
      </c>
      <c r="I54" s="129">
        <f t="shared" ca="1" si="8"/>
        <v>-11.635045016534082</v>
      </c>
      <c r="J54" s="130">
        <v>100</v>
      </c>
      <c r="K54" s="1">
        <v>50</v>
      </c>
    </row>
    <row r="55" spans="1:11" x14ac:dyDescent="0.2">
      <c r="H55" s="121"/>
      <c r="J55" s="130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Dashboard</vt:lpstr>
      <vt:lpstr>2012</vt:lpstr>
      <vt:lpstr>2011</vt:lpstr>
      <vt:lpstr>2010</vt:lpstr>
      <vt:lpstr>Supplemental Data</vt:lpstr>
      <vt:lpstr>State-Year Table</vt:lpstr>
      <vt:lpstr>Dashboard!Print_Area</vt:lpstr>
    </vt:vector>
  </TitlesOfParts>
  <Company>Chandoo.org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Purnachandra Rao Duggirala</dc:creator>
  <cp:lastModifiedBy>Stacey Williams</cp:lastModifiedBy>
  <cp:lastPrinted>2014-04-20T16:04:31Z</cp:lastPrinted>
  <dcterms:created xsi:type="dcterms:W3CDTF">2014-04-04T05:34:30Z</dcterms:created>
  <dcterms:modified xsi:type="dcterms:W3CDTF">2014-04-20T16:07:42Z</dcterms:modified>
</cp:coreProperties>
</file>